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tolplan.sharepoint.com/sites/0152_N1N2021/Shared Documents/General/01_Design Phase/04_Tender Process (Nov 25)/02_Addenda/04_Addendum 3/"/>
    </mc:Choice>
  </mc:AlternateContent>
  <xr:revisionPtr revIDLastSave="0" documentId="8_{5BEEF04B-F263-4FB9-892A-FA0B0F12F875}" xr6:coauthVersionLast="47" xr6:coauthVersionMax="47" xr10:uidLastSave="{00000000-0000-0000-0000-000000000000}"/>
  <bookViews>
    <workbookView xWindow="-30" yWindow="270" windowWidth="28785" windowHeight="15465" activeTab="2" xr2:uid="{00000000-000D-0000-FFFF-FFFF00000000}"/>
  </bookViews>
  <sheets>
    <sheet name="Title Page" sheetId="1" r:id="rId1"/>
    <sheet name="ETOC to Model" sheetId="2" r:id="rId2"/>
    <sheet name="N1N Totals" sheetId="3" r:id="rId3"/>
    <sheet name="Kranskop" sheetId="10" r:id="rId4"/>
    <sheet name="Nyl" sheetId="15" r:id="rId5"/>
    <sheet name="Capricorn" sheetId="16" r:id="rId6"/>
    <sheet name="Baobab" sheetId="12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Fill" localSheetId="6" hidden="1">#REF!</definedName>
    <definedName name="_Fill" localSheetId="5" hidden="1">#REF!</definedName>
    <definedName name="_Fill" localSheetId="3" hidden="1">#REF!</definedName>
    <definedName name="_Fill" localSheetId="4" hidden="1">#REF!</definedName>
    <definedName name="_Fill" hidden="1">#REF!</definedName>
    <definedName name="_xlnm._FilterDatabase" localSheetId="6" hidden="1">Baobab!$C$2:$G$489</definedName>
    <definedName name="_xlnm._FilterDatabase" localSheetId="5" hidden="1">Capricorn!$C$2:$F$489</definedName>
    <definedName name="_xlnm._FilterDatabase" localSheetId="3" hidden="1">Kranskop!$C$2:$F$489</definedName>
    <definedName name="_xlnm._FilterDatabase" localSheetId="4" hidden="1">Nyl!$C$2:$F$489</definedName>
    <definedName name="_Key1" localSheetId="6" hidden="1">#REF!</definedName>
    <definedName name="_Key1" localSheetId="5" hidden="1">#REF!</definedName>
    <definedName name="_Key1" localSheetId="3" hidden="1">#REF!</definedName>
    <definedName name="_Key1" localSheetId="4" hidden="1">#REF!</definedName>
    <definedName name="_Key1" hidden="1">#REF!</definedName>
    <definedName name="_Key2" localSheetId="6" hidden="1">#REF!</definedName>
    <definedName name="_Key2" localSheetId="5" hidden="1">#REF!</definedName>
    <definedName name="_Key2" localSheetId="3" hidden="1">#REF!</definedName>
    <definedName name="_Key2" localSheetId="4" hidden="1">#REF!</definedName>
    <definedName name="_Key2" hidden="1">#REF!</definedName>
    <definedName name="_Order1" hidden="1">255</definedName>
    <definedName name="_Order2" hidden="1">255</definedName>
    <definedName name="_Sort" localSheetId="6" hidden="1">#REF!</definedName>
    <definedName name="_Sort" localSheetId="5" hidden="1">#REF!</definedName>
    <definedName name="_Sort" localSheetId="3" hidden="1">#REF!</definedName>
    <definedName name="_Sort" localSheetId="4" hidden="1">#REF!</definedName>
    <definedName name="_Sort" hidden="1">#REF!</definedName>
    <definedName name="Base_date">[1]Title!$A$8</definedName>
    <definedName name="First_month">[1]Title!$A$10</definedName>
    <definedName name="i">'[2]Add NRA inputs'!$C$8</definedName>
    <definedName name="ii">'[3]Add NRA inputs'!$C$6</definedName>
    <definedName name="j">'[3]Add NRA inputs'!$C$8</definedName>
    <definedName name="NRA_pred_CPI_increase">'[4]CPI &amp; Toll increase inputs'!$C$5</definedName>
    <definedName name="Ops_start">[5]Title!$B$10</definedName>
    <definedName name="Pred_monthly__CPI">'[6]Add NRA inputs'!$C$6</definedName>
    <definedName name="_xlnm.Print_Area" localSheetId="6">Baobab!$B$2:$CC$489</definedName>
    <definedName name="_xlnm.Print_Area" localSheetId="5">Capricorn!$B$2:$CC$489</definedName>
    <definedName name="_xlnm.Print_Area" localSheetId="1">'ETOC to Model'!$A$1:$BZ$64</definedName>
    <definedName name="_xlnm.Print_Area" localSheetId="3">Kranskop!$B$2:$CC$489</definedName>
    <definedName name="_xlnm.Print_Area" localSheetId="2">'N1N Totals'!$A$1:$CC$458</definedName>
    <definedName name="_xlnm.Print_Area" localSheetId="4">Nyl!$B$2:$CC$489</definedName>
    <definedName name="_xlnm.Print_Area" localSheetId="0">'Title Page'!$B$2:$D$14</definedName>
    <definedName name="_xlnm.Print_Titles" localSheetId="6">Baobab!$B:$G,Baobab!$2:$4</definedName>
    <definedName name="_xlnm.Print_Titles" localSheetId="5">Capricorn!$B:$G,Capricorn!$2:$4</definedName>
    <definedName name="_xlnm.Print_Titles" localSheetId="1">'ETOC to Model'!$B:$D</definedName>
    <definedName name="_xlnm.Print_Titles" localSheetId="3">Kranskop!$B:$G,Kranskop!$2:$4</definedName>
    <definedName name="_xlnm.Print_Titles" localSheetId="2">'N1N Totals'!$B:$G,'N1N Totals'!$2:$4</definedName>
    <definedName name="_xlnm.Print_Titles" localSheetId="4">Nyl!$B:$G,Nyl!$2:$4</definedName>
    <definedName name="PV_month">#REF!</definedName>
    <definedName name="PV_month_name">'[6]Other calcs'!$C$5</definedName>
    <definedName name="Rounddown_above_R10">#REF!</definedName>
    <definedName name="Rounddown_below_R10">#REF!</definedName>
    <definedName name="sa">'[3]CPI increase input'!$E$6</definedName>
    <definedName name="test">#REF!</definedName>
    <definedName name="VAT_Rate">#REF!</definedName>
    <definedName name="VAT_Rate2">[5]Title!$B$14</definedName>
    <definedName name="VATrate">#REF!</definedName>
    <definedName name="Vlookup_table_for_month_names">'[7]Other calcs'!$A$5:$B$16</definedName>
  </definedNames>
  <calcPr calcId="191028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12" i="10" l="1"/>
  <c r="CC412" i="10"/>
  <c r="CB412" i="10"/>
  <c r="CA412" i="10"/>
  <c r="BZ412" i="10"/>
  <c r="BY412" i="10"/>
  <c r="BX412" i="10"/>
  <c r="BW412" i="10"/>
  <c r="BV412" i="10"/>
  <c r="BU412" i="10"/>
  <c r="BT412" i="10"/>
  <c r="BS412" i="10"/>
  <c r="BR412" i="10"/>
  <c r="BQ412" i="10"/>
  <c r="BP412" i="10"/>
  <c r="BO412" i="10"/>
  <c r="BN412" i="10"/>
  <c r="BM412" i="10"/>
  <c r="BL412" i="10"/>
  <c r="BK412" i="10"/>
  <c r="BJ412" i="10"/>
  <c r="BI412" i="10"/>
  <c r="BH412" i="10"/>
  <c r="BG412" i="10"/>
  <c r="BF412" i="10"/>
  <c r="BE412" i="10"/>
  <c r="BD412" i="10"/>
  <c r="BC412" i="10"/>
  <c r="BB412" i="10"/>
  <c r="BA412" i="10"/>
  <c r="AZ412" i="10"/>
  <c r="AY412" i="10"/>
  <c r="AX412" i="10"/>
  <c r="AW412" i="10"/>
  <c r="AV412" i="10"/>
  <c r="AU412" i="10"/>
  <c r="AT412" i="10"/>
  <c r="AS412" i="10"/>
  <c r="AR412" i="10"/>
  <c r="AQ412" i="10"/>
  <c r="AP412" i="10"/>
  <c r="AO412" i="10"/>
  <c r="AN412" i="10"/>
  <c r="AM412" i="10"/>
  <c r="AL412" i="10"/>
  <c r="AK412" i="10"/>
  <c r="AJ412" i="10"/>
  <c r="AI412" i="10"/>
  <c r="AH412" i="10"/>
  <c r="AG412" i="10"/>
  <c r="AF412" i="10"/>
  <c r="AE412" i="10"/>
  <c r="AD412" i="10"/>
  <c r="AC412" i="10"/>
  <c r="AB412" i="10"/>
  <c r="AA412" i="10"/>
  <c r="Z412" i="10"/>
  <c r="Y412" i="10"/>
  <c r="X412" i="10"/>
  <c r="W412" i="10"/>
  <c r="V412" i="10"/>
  <c r="U412" i="10"/>
  <c r="T412" i="10"/>
  <c r="S412" i="10"/>
  <c r="R412" i="10"/>
  <c r="Q412" i="10"/>
  <c r="P412" i="10"/>
  <c r="O412" i="10"/>
  <c r="N412" i="10"/>
  <c r="M412" i="10"/>
  <c r="L412" i="10"/>
  <c r="K412" i="10"/>
  <c r="J412" i="10"/>
  <c r="I412" i="10"/>
  <c r="H412" i="10"/>
  <c r="CB412" i="15"/>
  <c r="CA412" i="15"/>
  <c r="BZ412" i="15"/>
  <c r="BY412" i="15"/>
  <c r="BX412" i="15"/>
  <c r="BW412" i="15"/>
  <c r="BV412" i="15"/>
  <c r="BU412" i="15"/>
  <c r="BT412" i="15"/>
  <c r="BS412" i="15"/>
  <c r="BR412" i="15"/>
  <c r="BP412" i="15"/>
  <c r="BO412" i="15"/>
  <c r="BN412" i="15"/>
  <c r="BM412" i="15"/>
  <c r="BL412" i="15"/>
  <c r="BK412" i="15"/>
  <c r="BJ412" i="15"/>
  <c r="BI412" i="15"/>
  <c r="BH412" i="15"/>
  <c r="BG412" i="15"/>
  <c r="BF412" i="15"/>
  <c r="BD412" i="15"/>
  <c r="BC412" i="15"/>
  <c r="BB412" i="15"/>
  <c r="BA412" i="15"/>
  <c r="AZ412" i="15"/>
  <c r="AY412" i="15"/>
  <c r="AX412" i="15"/>
  <c r="AW412" i="15"/>
  <c r="AV412" i="15"/>
  <c r="AU412" i="15"/>
  <c r="AT412" i="15"/>
  <c r="AR412" i="15"/>
  <c r="AQ412" i="15"/>
  <c r="AP412" i="15"/>
  <c r="AO412" i="15"/>
  <c r="AN412" i="15"/>
  <c r="AM412" i="15"/>
  <c r="AL412" i="15"/>
  <c r="AK412" i="15"/>
  <c r="AJ412" i="15"/>
  <c r="AI412" i="15"/>
  <c r="AH412" i="15"/>
  <c r="AF412" i="15"/>
  <c r="AE412" i="15"/>
  <c r="AD412" i="15"/>
  <c r="AC412" i="15"/>
  <c r="AB412" i="15"/>
  <c r="AA412" i="15"/>
  <c r="Z412" i="15"/>
  <c r="Y412" i="15"/>
  <c r="X412" i="15"/>
  <c r="W412" i="15"/>
  <c r="V412" i="15"/>
  <c r="T412" i="15"/>
  <c r="S412" i="15"/>
  <c r="R412" i="15"/>
  <c r="Q412" i="15"/>
  <c r="P412" i="15"/>
  <c r="O412" i="15"/>
  <c r="N412" i="15"/>
  <c r="M412" i="15"/>
  <c r="L412" i="15"/>
  <c r="K412" i="15"/>
  <c r="J412" i="15"/>
  <c r="I412" i="15"/>
  <c r="H412" i="15"/>
  <c r="CB412" i="16"/>
  <c r="CA412" i="16"/>
  <c r="BZ412" i="16"/>
  <c r="BY412" i="16"/>
  <c r="BX412" i="16"/>
  <c r="BW412" i="16"/>
  <c r="BV412" i="16"/>
  <c r="BU412" i="16"/>
  <c r="BT412" i="16"/>
  <c r="BS412" i="16"/>
  <c r="BR412" i="16"/>
  <c r="BP412" i="16"/>
  <c r="BO412" i="16"/>
  <c r="BN412" i="16"/>
  <c r="BM412" i="16"/>
  <c r="BL412" i="16"/>
  <c r="BK412" i="16"/>
  <c r="BJ412" i="16"/>
  <c r="BI412" i="16"/>
  <c r="BH412" i="16"/>
  <c r="BG412" i="16"/>
  <c r="BF412" i="16"/>
  <c r="BD412" i="16"/>
  <c r="BC412" i="16"/>
  <c r="BB412" i="16"/>
  <c r="BA412" i="16"/>
  <c r="AZ412" i="16"/>
  <c r="AY412" i="16"/>
  <c r="AX412" i="16"/>
  <c r="AW412" i="16"/>
  <c r="AV412" i="16"/>
  <c r="AU412" i="16"/>
  <c r="AT412" i="16"/>
  <c r="AR412" i="16"/>
  <c r="AQ412" i="16"/>
  <c r="AP412" i="16"/>
  <c r="AO412" i="16"/>
  <c r="AN412" i="16"/>
  <c r="AM412" i="16"/>
  <c r="AL412" i="16"/>
  <c r="AK412" i="16"/>
  <c r="AJ412" i="16"/>
  <c r="AI412" i="16"/>
  <c r="AH412" i="16"/>
  <c r="AF412" i="16"/>
  <c r="AE412" i="16"/>
  <c r="AD412" i="16"/>
  <c r="AC412" i="16"/>
  <c r="AB412" i="16"/>
  <c r="AA412" i="16"/>
  <c r="Z412" i="16"/>
  <c r="Y412" i="16"/>
  <c r="X412" i="16"/>
  <c r="W412" i="16"/>
  <c r="V412" i="16"/>
  <c r="T412" i="16"/>
  <c r="S412" i="16"/>
  <c r="R412" i="16"/>
  <c r="Q412" i="16"/>
  <c r="P412" i="16"/>
  <c r="O412" i="16"/>
  <c r="N412" i="16"/>
  <c r="M412" i="16"/>
  <c r="L412" i="16"/>
  <c r="K412" i="16"/>
  <c r="J412" i="16"/>
  <c r="I412" i="16"/>
  <c r="H412" i="16"/>
  <c r="CC412" i="12"/>
  <c r="CB412" i="12"/>
  <c r="CA412" i="12"/>
  <c r="BZ412" i="12"/>
  <c r="BY412" i="12"/>
  <c r="BX412" i="12"/>
  <c r="BW412" i="12"/>
  <c r="BV412" i="12"/>
  <c r="BU412" i="12"/>
  <c r="BT412" i="12"/>
  <c r="BS412" i="12"/>
  <c r="BR412" i="12"/>
  <c r="BQ412" i="12"/>
  <c r="BP412" i="12"/>
  <c r="BO412" i="12"/>
  <c r="BN412" i="12"/>
  <c r="BM412" i="12"/>
  <c r="BL412" i="12"/>
  <c r="BK412" i="12"/>
  <c r="BJ412" i="12"/>
  <c r="BI412" i="12"/>
  <c r="BH412" i="12"/>
  <c r="BG412" i="12"/>
  <c r="BF412" i="12"/>
  <c r="BE412" i="12"/>
  <c r="BD412" i="12"/>
  <c r="BC412" i="12"/>
  <c r="BB412" i="12"/>
  <c r="BA412" i="12"/>
  <c r="AZ412" i="12"/>
  <c r="AY412" i="12"/>
  <c r="AX412" i="12"/>
  <c r="AW412" i="12"/>
  <c r="AV412" i="12"/>
  <c r="AU412" i="12"/>
  <c r="AT412" i="12"/>
  <c r="AS412" i="12"/>
  <c r="AR412" i="12"/>
  <c r="AQ412" i="12"/>
  <c r="AP412" i="12"/>
  <c r="AO412" i="12"/>
  <c r="AN412" i="12"/>
  <c r="AM412" i="12"/>
  <c r="AL412" i="12"/>
  <c r="AK412" i="12"/>
  <c r="AJ412" i="12"/>
  <c r="AI412" i="12"/>
  <c r="AH412" i="12"/>
  <c r="AG412" i="12"/>
  <c r="AF412" i="12"/>
  <c r="AE412" i="12"/>
  <c r="AD412" i="12"/>
  <c r="AC412" i="12"/>
  <c r="AB412" i="12"/>
  <c r="AA412" i="12"/>
  <c r="Z412" i="12"/>
  <c r="Y412" i="12"/>
  <c r="X412" i="12"/>
  <c r="W412" i="12"/>
  <c r="V412" i="12"/>
  <c r="U412" i="12"/>
  <c r="T412" i="12"/>
  <c r="S412" i="12"/>
  <c r="R412" i="12"/>
  <c r="Q412" i="12"/>
  <c r="P412" i="12"/>
  <c r="O412" i="12"/>
  <c r="N412" i="12"/>
  <c r="M412" i="12"/>
  <c r="L412" i="12"/>
  <c r="K412" i="12"/>
  <c r="J412" i="12"/>
  <c r="I412" i="12"/>
  <c r="H412" i="12"/>
  <c r="G412" i="12"/>
  <c r="E452" i="3"/>
  <c r="E450" i="3"/>
  <c r="E448" i="3"/>
  <c r="E446" i="3"/>
  <c r="E444" i="3"/>
  <c r="E442" i="3"/>
  <c r="E440" i="3"/>
  <c r="E438" i="3"/>
  <c r="E436" i="3"/>
  <c r="E434" i="3"/>
  <c r="E432" i="3"/>
  <c r="E430" i="3"/>
  <c r="E428" i="3"/>
  <c r="E426" i="3"/>
  <c r="E424" i="3"/>
  <c r="E422" i="3"/>
  <c r="E420" i="3"/>
  <c r="E418" i="3"/>
  <c r="E416" i="3"/>
  <c r="BQ451" i="12"/>
  <c r="BP451" i="12"/>
  <c r="BO451" i="12"/>
  <c r="BN451" i="12"/>
  <c r="BN452" i="12" s="1"/>
  <c r="BM451" i="12"/>
  <c r="BM452" i="12" s="1"/>
  <c r="BL451" i="12"/>
  <c r="BK451" i="12"/>
  <c r="BK452" i="12" s="1"/>
  <c r="BJ451" i="12"/>
  <c r="BI451" i="12"/>
  <c r="BI452" i="12" s="1"/>
  <c r="BH451" i="12"/>
  <c r="BG451" i="12"/>
  <c r="BF451" i="12"/>
  <c r="BE451" i="12"/>
  <c r="BD451" i="12"/>
  <c r="BC451" i="12"/>
  <c r="BB451" i="12"/>
  <c r="BB452" i="12" s="1"/>
  <c r="BA451" i="12"/>
  <c r="AZ451" i="12"/>
  <c r="AY451" i="12"/>
  <c r="AX451" i="12"/>
  <c r="AW451" i="12"/>
  <c r="AV451" i="12"/>
  <c r="AU451" i="12"/>
  <c r="AT451" i="12"/>
  <c r="AS451" i="12"/>
  <c r="AR451" i="12"/>
  <c r="AQ451" i="12"/>
  <c r="AP451" i="12"/>
  <c r="AO451" i="12"/>
  <c r="AN451" i="12"/>
  <c r="BP452" i="12"/>
  <c r="BH452" i="12"/>
  <c r="BQ452" i="12"/>
  <c r="BO452" i="12"/>
  <c r="BL452" i="12"/>
  <c r="BJ452" i="12"/>
  <c r="BG452" i="12"/>
  <c r="BF452" i="12"/>
  <c r="BA452" i="12"/>
  <c r="AZ452" i="12"/>
  <c r="BE452" i="12"/>
  <c r="BD452" i="12"/>
  <c r="BC452" i="12"/>
  <c r="AY452" i="12"/>
  <c r="AX452" i="12"/>
  <c r="AW452" i="12"/>
  <c r="AV452" i="12"/>
  <c r="AU452" i="12"/>
  <c r="AT452" i="12"/>
  <c r="AL452" i="12"/>
  <c r="CB452" i="16"/>
  <c r="CA452" i="16"/>
  <c r="BZ452" i="16"/>
  <c r="BY452" i="16"/>
  <c r="BX452" i="16"/>
  <c r="BW452" i="16"/>
  <c r="BV452" i="16"/>
  <c r="BU452" i="16"/>
  <c r="BT452" i="16"/>
  <c r="BS452" i="16"/>
  <c r="BR452" i="16"/>
  <c r="BQ452" i="16"/>
  <c r="BP452" i="16"/>
  <c r="BO452" i="16"/>
  <c r="BN452" i="16"/>
  <c r="BM452" i="16"/>
  <c r="BL452" i="16"/>
  <c r="BK452" i="16"/>
  <c r="BJ452" i="16"/>
  <c r="BI452" i="16"/>
  <c r="BH452" i="16"/>
  <c r="BG452" i="16"/>
  <c r="BF452" i="16"/>
  <c r="BE452" i="16"/>
  <c r="BD452" i="16"/>
  <c r="BC452" i="16"/>
  <c r="BB452" i="16"/>
  <c r="BA452" i="16"/>
  <c r="AZ452" i="16"/>
  <c r="AY452" i="16"/>
  <c r="AX452" i="16"/>
  <c r="AW452" i="16"/>
  <c r="AV452" i="16"/>
  <c r="AU452" i="16"/>
  <c r="AT452" i="16"/>
  <c r="AS452" i="16"/>
  <c r="AR452" i="16"/>
  <c r="AQ452" i="16"/>
  <c r="AP452" i="16"/>
  <c r="AO452" i="16"/>
  <c r="AN452" i="16"/>
  <c r="AM452" i="16"/>
  <c r="AL452" i="16"/>
  <c r="AK452" i="16"/>
  <c r="AJ452" i="16"/>
  <c r="AI452" i="16"/>
  <c r="AH452" i="16"/>
  <c r="AF452" i="16"/>
  <c r="AE452" i="16"/>
  <c r="AD452" i="16"/>
  <c r="AC452" i="16"/>
  <c r="AB452" i="16"/>
  <c r="AA452" i="16"/>
  <c r="Z452" i="16"/>
  <c r="Y452" i="16"/>
  <c r="X452" i="16"/>
  <c r="W452" i="16"/>
  <c r="V452" i="16"/>
  <c r="T452" i="16"/>
  <c r="S452" i="16"/>
  <c r="R452" i="16"/>
  <c r="Q452" i="16"/>
  <c r="P452" i="16"/>
  <c r="O452" i="16"/>
  <c r="N452" i="16"/>
  <c r="M452" i="16"/>
  <c r="L452" i="16"/>
  <c r="K452" i="16"/>
  <c r="J452" i="16"/>
  <c r="E452" i="16"/>
  <c r="G452" i="16" s="1"/>
  <c r="C452" i="16"/>
  <c r="G451" i="16"/>
  <c r="C451" i="16"/>
  <c r="CB452" i="15"/>
  <c r="CA452" i="15"/>
  <c r="BZ452" i="15"/>
  <c r="BY452" i="15"/>
  <c r="BX452" i="15"/>
  <c r="BW452" i="15"/>
  <c r="BV452" i="15"/>
  <c r="BU452" i="15"/>
  <c r="BT452" i="15"/>
  <c r="BS452" i="15"/>
  <c r="BR452" i="15"/>
  <c r="BQ452" i="15"/>
  <c r="BP452" i="15"/>
  <c r="BO452" i="15"/>
  <c r="BN452" i="15"/>
  <c r="BM452" i="15"/>
  <c r="BL452" i="15"/>
  <c r="BK452" i="15"/>
  <c r="BJ452" i="15"/>
  <c r="BI452" i="15"/>
  <c r="BH452" i="15"/>
  <c r="BG452" i="15"/>
  <c r="BF452" i="15"/>
  <c r="BE452" i="15"/>
  <c r="BD452" i="15"/>
  <c r="BC452" i="15"/>
  <c r="BB452" i="15"/>
  <c r="BA452" i="15"/>
  <c r="AZ452" i="15"/>
  <c r="AY452" i="15"/>
  <c r="AX452" i="15"/>
  <c r="AW452" i="15"/>
  <c r="AV452" i="15"/>
  <c r="AU452" i="15"/>
  <c r="AT452" i="15"/>
  <c r="AS452" i="15"/>
  <c r="AR452" i="15"/>
  <c r="AQ452" i="15"/>
  <c r="AP452" i="15"/>
  <c r="AO452" i="15"/>
  <c r="AN452" i="15"/>
  <c r="AM452" i="15"/>
  <c r="AL452" i="15"/>
  <c r="AK452" i="15"/>
  <c r="AJ452" i="15"/>
  <c r="AI452" i="15"/>
  <c r="AH452" i="15"/>
  <c r="AF452" i="15"/>
  <c r="AE452" i="15"/>
  <c r="AD452" i="15"/>
  <c r="AC452" i="15"/>
  <c r="AB452" i="15"/>
  <c r="AA452" i="15"/>
  <c r="Z452" i="15"/>
  <c r="Y452" i="15"/>
  <c r="X452" i="15"/>
  <c r="W452" i="15"/>
  <c r="V452" i="15"/>
  <c r="T452" i="15"/>
  <c r="S452" i="15"/>
  <c r="R452" i="15"/>
  <c r="Q452" i="15"/>
  <c r="P452" i="15"/>
  <c r="O452" i="15"/>
  <c r="N452" i="15"/>
  <c r="M452" i="15"/>
  <c r="L452" i="15"/>
  <c r="K452" i="15"/>
  <c r="J452" i="15"/>
  <c r="E452" i="15"/>
  <c r="G452" i="15" s="1"/>
  <c r="C452" i="15"/>
  <c r="G451" i="15"/>
  <c r="AG451" i="15" s="1"/>
  <c r="AG452" i="15" s="1"/>
  <c r="C451" i="15"/>
  <c r="AG451" i="10"/>
  <c r="U451" i="10"/>
  <c r="CC451" i="10" s="1"/>
  <c r="E451" i="3"/>
  <c r="C450" i="10"/>
  <c r="C450" i="15"/>
  <c r="C450" i="16"/>
  <c r="C450" i="12"/>
  <c r="C450" i="3"/>
  <c r="C452" i="10"/>
  <c r="C452" i="12"/>
  <c r="C452" i="3"/>
  <c r="C451" i="10"/>
  <c r="C451" i="12"/>
  <c r="C451" i="3"/>
  <c r="E452" i="10"/>
  <c r="G452" i="10" s="1"/>
  <c r="G451" i="10"/>
  <c r="BX452" i="10" s="1"/>
  <c r="E452" i="12"/>
  <c r="G452" i="12" s="1"/>
  <c r="G451" i="12"/>
  <c r="I452" i="3"/>
  <c r="H452" i="3"/>
  <c r="I451" i="3"/>
  <c r="H451" i="3"/>
  <c r="C11" i="1"/>
  <c r="C13" i="1"/>
  <c r="CC104" i="10"/>
  <c r="CC451" i="16" l="1"/>
  <c r="U451" i="16"/>
  <c r="U452" i="16" s="1"/>
  <c r="CC452" i="16" s="1"/>
  <c r="AG451" i="16"/>
  <c r="AG452" i="16" s="1"/>
  <c r="U451" i="15"/>
  <c r="AD452" i="10"/>
  <c r="AK452" i="12"/>
  <c r="AN452" i="10"/>
  <c r="AY452" i="10"/>
  <c r="BJ452" i="10"/>
  <c r="J452" i="10"/>
  <c r="U452" i="10"/>
  <c r="AE452" i="10"/>
  <c r="AP452" i="10"/>
  <c r="BA452" i="10"/>
  <c r="BK452" i="10"/>
  <c r="AM452" i="12"/>
  <c r="BR452" i="12"/>
  <c r="BR452" i="3" s="1"/>
  <c r="K452" i="10"/>
  <c r="V452" i="10"/>
  <c r="AF452" i="10"/>
  <c r="AQ452" i="10"/>
  <c r="BB452" i="10"/>
  <c r="BL452" i="10"/>
  <c r="BW452" i="10"/>
  <c r="BT452" i="10"/>
  <c r="BS452" i="12"/>
  <c r="M452" i="10"/>
  <c r="AH452" i="10"/>
  <c r="BC452" i="10"/>
  <c r="CA452" i="12"/>
  <c r="N452" i="10"/>
  <c r="X452" i="10"/>
  <c r="AI452" i="10"/>
  <c r="AT452" i="10"/>
  <c r="BD452" i="10"/>
  <c r="BO452" i="10"/>
  <c r="BZ452" i="10"/>
  <c r="Z452" i="10"/>
  <c r="AU452" i="10"/>
  <c r="BQ452" i="10"/>
  <c r="W452" i="10"/>
  <c r="S452" i="10"/>
  <c r="AS452" i="10"/>
  <c r="BN452" i="10"/>
  <c r="BY452" i="10"/>
  <c r="P452" i="10"/>
  <c r="AA452" i="10"/>
  <c r="AL452" i="10"/>
  <c r="AV452" i="10"/>
  <c r="BG452" i="10"/>
  <c r="BR452" i="10"/>
  <c r="CB452" i="10"/>
  <c r="R452" i="10"/>
  <c r="AM452" i="10"/>
  <c r="AX452" i="10"/>
  <c r="BS452" i="10"/>
  <c r="BV452" i="10"/>
  <c r="O452" i="10"/>
  <c r="AK452" i="10"/>
  <c r="BW452" i="12"/>
  <c r="AQ452" i="12"/>
  <c r="AI452" i="12"/>
  <c r="CB452" i="12"/>
  <c r="BT452" i="12"/>
  <c r="AN452" i="12"/>
  <c r="AO452" i="12"/>
  <c r="BU452" i="12"/>
  <c r="BV452" i="12"/>
  <c r="AR452" i="12"/>
  <c r="BX452" i="12"/>
  <c r="BX452" i="3" s="1"/>
  <c r="AP452" i="12"/>
  <c r="AH452" i="12"/>
  <c r="AS452" i="12"/>
  <c r="BY452" i="12"/>
  <c r="BX451" i="3"/>
  <c r="AJ452" i="12"/>
  <c r="BZ452" i="12"/>
  <c r="G35" i="12"/>
  <c r="G34" i="12"/>
  <c r="G33" i="12"/>
  <c r="G32" i="12"/>
  <c r="G35" i="16"/>
  <c r="G34" i="16"/>
  <c r="G33" i="16"/>
  <c r="G32" i="16"/>
  <c r="G35" i="15"/>
  <c r="G34" i="15"/>
  <c r="G33" i="15"/>
  <c r="G32" i="15"/>
  <c r="CC451" i="15" l="1"/>
  <c r="U452" i="15"/>
  <c r="CC452" i="15" s="1"/>
  <c r="AX452" i="3"/>
  <c r="BQ452" i="3"/>
  <c r="CB452" i="3"/>
  <c r="BS452" i="3"/>
  <c r="AL452" i="3"/>
  <c r="P452" i="3"/>
  <c r="AN451" i="3"/>
  <c r="BS451" i="3"/>
  <c r="AK452" i="3"/>
  <c r="R452" i="3"/>
  <c r="AT451" i="3"/>
  <c r="AM452" i="3"/>
  <c r="AU452" i="3"/>
  <c r="O451" i="3"/>
  <c r="Z452" i="3"/>
  <c r="BO452" i="3"/>
  <c r="BW451" i="3"/>
  <c r="AM451" i="3"/>
  <c r="O452" i="3"/>
  <c r="BT452" i="3"/>
  <c r="BW452" i="3"/>
  <c r="AU451" i="3"/>
  <c r="CA452" i="10"/>
  <c r="CA452" i="3" s="1"/>
  <c r="CA451" i="3"/>
  <c r="BQ451" i="3"/>
  <c r="BI452" i="10"/>
  <c r="BI452" i="3" s="1"/>
  <c r="BI451" i="3"/>
  <c r="AE452" i="3"/>
  <c r="BG452" i="3"/>
  <c r="AK451" i="3"/>
  <c r="W451" i="3"/>
  <c r="AV452" i="3"/>
  <c r="BF452" i="10"/>
  <c r="BF452" i="3" s="1"/>
  <c r="BF451" i="3"/>
  <c r="W452" i="3"/>
  <c r="BR451" i="3"/>
  <c r="AL451" i="3"/>
  <c r="Z451" i="3"/>
  <c r="CB451" i="3"/>
  <c r="AX451" i="3"/>
  <c r="AC452" i="10"/>
  <c r="AC452" i="3" s="1"/>
  <c r="AC451" i="3"/>
  <c r="AN452" i="3"/>
  <c r="R451" i="3"/>
  <c r="AJ452" i="10"/>
  <c r="AJ452" i="3" s="1"/>
  <c r="AJ451" i="3"/>
  <c r="S452" i="3"/>
  <c r="S451" i="3"/>
  <c r="AB452" i="10"/>
  <c r="AB452" i="3" s="1"/>
  <c r="AB451" i="3"/>
  <c r="T452" i="10"/>
  <c r="T452" i="3" s="1"/>
  <c r="T451" i="3"/>
  <c r="Y452" i="10"/>
  <c r="Y452" i="3" s="1"/>
  <c r="Y451" i="3"/>
  <c r="BN451" i="3"/>
  <c r="BN452" i="3"/>
  <c r="BD452" i="3"/>
  <c r="BD451" i="3"/>
  <c r="AY452" i="3"/>
  <c r="AY451" i="3"/>
  <c r="BC451" i="3"/>
  <c r="BC452" i="3"/>
  <c r="BA452" i="3"/>
  <c r="BA451" i="3"/>
  <c r="BT451" i="3"/>
  <c r="AT452" i="3"/>
  <c r="AW452" i="10"/>
  <c r="AW452" i="3" s="1"/>
  <c r="AW451" i="3"/>
  <c r="M451" i="3"/>
  <c r="M452" i="3"/>
  <c r="BZ451" i="3"/>
  <c r="BZ452" i="3"/>
  <c r="BK452" i="3"/>
  <c r="BK451" i="3"/>
  <c r="AG452" i="10"/>
  <c r="AG452" i="3" s="1"/>
  <c r="AG451" i="3"/>
  <c r="BY451" i="3"/>
  <c r="BY452" i="3"/>
  <c r="AI452" i="3"/>
  <c r="AI451" i="3"/>
  <c r="AQ452" i="3"/>
  <c r="AQ451" i="3"/>
  <c r="Q452" i="10"/>
  <c r="Q452" i="3" s="1"/>
  <c r="Q451" i="3"/>
  <c r="BH451" i="3"/>
  <c r="BH452" i="10"/>
  <c r="BH452" i="3" s="1"/>
  <c r="BU452" i="10"/>
  <c r="BU452" i="3" s="1"/>
  <c r="BU451" i="3"/>
  <c r="AS451" i="3"/>
  <c r="AS452" i="3"/>
  <c r="BB452" i="3"/>
  <c r="BB451" i="3"/>
  <c r="CC452" i="12"/>
  <c r="CC451" i="12"/>
  <c r="AP452" i="3"/>
  <c r="AP451" i="3"/>
  <c r="P451" i="3"/>
  <c r="BG451" i="3"/>
  <c r="AO452" i="10"/>
  <c r="AO452" i="3" s="1"/>
  <c r="AO451" i="3"/>
  <c r="AA452" i="3"/>
  <c r="AA451" i="3"/>
  <c r="AD452" i="3"/>
  <c r="AD451" i="3"/>
  <c r="L452" i="10"/>
  <c r="L451" i="3"/>
  <c r="BL452" i="3"/>
  <c r="BL451" i="3"/>
  <c r="BP452" i="10"/>
  <c r="BP452" i="3" s="1"/>
  <c r="BP451" i="3"/>
  <c r="AZ452" i="10"/>
  <c r="AZ452" i="3" s="1"/>
  <c r="AZ451" i="3"/>
  <c r="AH451" i="3"/>
  <c r="AH452" i="3"/>
  <c r="BJ452" i="3"/>
  <c r="BJ451" i="3"/>
  <c r="AF452" i="3"/>
  <c r="AF451" i="3"/>
  <c r="N451" i="3"/>
  <c r="AE451" i="3"/>
  <c r="BO451" i="3"/>
  <c r="J451" i="3"/>
  <c r="V452" i="3"/>
  <c r="V451" i="3"/>
  <c r="BV452" i="3"/>
  <c r="BV451" i="3"/>
  <c r="BM452" i="10"/>
  <c r="BM452" i="3" s="1"/>
  <c r="BM451" i="3"/>
  <c r="AR452" i="10"/>
  <c r="AR452" i="3" s="1"/>
  <c r="AR451" i="3"/>
  <c r="BE452" i="10"/>
  <c r="BE452" i="3" s="1"/>
  <c r="BE451" i="3"/>
  <c r="X452" i="3"/>
  <c r="X451" i="3"/>
  <c r="K452" i="3"/>
  <c r="K451" i="3"/>
  <c r="U451" i="3"/>
  <c r="N452" i="3"/>
  <c r="AV451" i="3"/>
  <c r="C487" i="10"/>
  <c r="C449" i="10"/>
  <c r="C448" i="10"/>
  <c r="C417" i="10"/>
  <c r="C195" i="10"/>
  <c r="I163" i="3"/>
  <c r="H163" i="3"/>
  <c r="CB162" i="3"/>
  <c r="CA162" i="3"/>
  <c r="BZ162" i="3"/>
  <c r="BY162" i="3"/>
  <c r="BX162" i="3"/>
  <c r="BW162" i="3"/>
  <c r="BV162" i="3"/>
  <c r="BU162" i="3"/>
  <c r="BT162" i="3"/>
  <c r="BS162" i="3"/>
  <c r="BR162" i="3"/>
  <c r="BP162" i="3"/>
  <c r="BO162" i="3"/>
  <c r="BN162" i="3"/>
  <c r="BM162" i="3"/>
  <c r="BL162" i="3"/>
  <c r="BK162" i="3"/>
  <c r="BJ162" i="3"/>
  <c r="BI162" i="3"/>
  <c r="BH162" i="3"/>
  <c r="BG162" i="3"/>
  <c r="BF162" i="3"/>
  <c r="BD162" i="3"/>
  <c r="BC162" i="3"/>
  <c r="BB162" i="3"/>
  <c r="BA162" i="3"/>
  <c r="AZ162" i="3"/>
  <c r="AY162" i="3"/>
  <c r="AX162" i="3"/>
  <c r="AW162" i="3"/>
  <c r="AV162" i="3"/>
  <c r="AU162" i="3"/>
  <c r="AT162" i="3"/>
  <c r="AR162" i="3"/>
  <c r="AQ162" i="3"/>
  <c r="AP162" i="3"/>
  <c r="AO162" i="3"/>
  <c r="AN162" i="3"/>
  <c r="AM162" i="3"/>
  <c r="AL162" i="3"/>
  <c r="AK162" i="3"/>
  <c r="AJ162" i="3"/>
  <c r="AI162" i="3"/>
  <c r="AH162" i="3"/>
  <c r="AF162" i="3"/>
  <c r="AE162" i="3"/>
  <c r="AD162" i="3"/>
  <c r="AC162" i="3"/>
  <c r="AB162" i="3"/>
  <c r="AA162" i="3"/>
  <c r="Z162" i="3"/>
  <c r="Y162" i="3"/>
  <c r="X162" i="3"/>
  <c r="W162" i="3"/>
  <c r="V162" i="3"/>
  <c r="T162" i="3"/>
  <c r="S162" i="3"/>
  <c r="R162" i="3"/>
  <c r="Q162" i="3"/>
  <c r="P162" i="3"/>
  <c r="O162" i="3"/>
  <c r="N162" i="3"/>
  <c r="M162" i="3"/>
  <c r="L162" i="3"/>
  <c r="K162" i="3"/>
  <c r="J162" i="3"/>
  <c r="I162" i="3"/>
  <c r="H162" i="3"/>
  <c r="CB161" i="3"/>
  <c r="CA161" i="3"/>
  <c r="BZ161" i="3"/>
  <c r="BY161" i="3"/>
  <c r="BX161" i="3"/>
  <c r="BW161" i="3"/>
  <c r="BV161" i="3"/>
  <c r="BU161" i="3"/>
  <c r="BT161" i="3"/>
  <c r="BS161" i="3"/>
  <c r="BR161" i="3"/>
  <c r="BP161" i="3"/>
  <c r="BO161" i="3"/>
  <c r="BN161" i="3"/>
  <c r="BM161" i="3"/>
  <c r="BL161" i="3"/>
  <c r="BK161" i="3"/>
  <c r="BJ161" i="3"/>
  <c r="BI161" i="3"/>
  <c r="BH161" i="3"/>
  <c r="BG161" i="3"/>
  <c r="BF161" i="3"/>
  <c r="BD161" i="3"/>
  <c r="BC161" i="3"/>
  <c r="BB161" i="3"/>
  <c r="BA161" i="3"/>
  <c r="AZ161" i="3"/>
  <c r="AY161" i="3"/>
  <c r="AX161" i="3"/>
  <c r="AW161" i="3"/>
  <c r="AV161" i="3"/>
  <c r="AU161" i="3"/>
  <c r="AT161" i="3"/>
  <c r="AR161" i="3"/>
  <c r="AQ161" i="3"/>
  <c r="AP161" i="3"/>
  <c r="AO161" i="3"/>
  <c r="AN161" i="3"/>
  <c r="AM161" i="3"/>
  <c r="AL161" i="3"/>
  <c r="AK161" i="3"/>
  <c r="AJ161" i="3"/>
  <c r="AI161" i="3"/>
  <c r="AH161" i="3"/>
  <c r="AF161" i="3"/>
  <c r="AE161" i="3"/>
  <c r="AD161" i="3"/>
  <c r="AC161" i="3"/>
  <c r="AB161" i="3"/>
  <c r="AA161" i="3"/>
  <c r="Z161" i="3"/>
  <c r="Y161" i="3"/>
  <c r="X161" i="3"/>
  <c r="W161" i="3"/>
  <c r="V161" i="3"/>
  <c r="T161" i="3"/>
  <c r="S161" i="3"/>
  <c r="R161" i="3"/>
  <c r="Q161" i="3"/>
  <c r="P161" i="3"/>
  <c r="O161" i="3"/>
  <c r="N161" i="3"/>
  <c r="M161" i="3"/>
  <c r="L161" i="3"/>
  <c r="K161" i="3"/>
  <c r="J161" i="3"/>
  <c r="I161" i="3"/>
  <c r="H161" i="3"/>
  <c r="CB160" i="3"/>
  <c r="CA160" i="3"/>
  <c r="BZ160" i="3"/>
  <c r="BY160" i="3"/>
  <c r="BX160" i="3"/>
  <c r="BW160" i="3"/>
  <c r="BV160" i="3"/>
  <c r="BU160" i="3"/>
  <c r="BT160" i="3"/>
  <c r="BS160" i="3"/>
  <c r="BR160" i="3"/>
  <c r="BP160" i="3"/>
  <c r="BO160" i="3"/>
  <c r="BN160" i="3"/>
  <c r="BM160" i="3"/>
  <c r="BL160" i="3"/>
  <c r="BK160" i="3"/>
  <c r="BJ160" i="3"/>
  <c r="BI160" i="3"/>
  <c r="BH160" i="3"/>
  <c r="BG160" i="3"/>
  <c r="BF160" i="3"/>
  <c r="BD160" i="3"/>
  <c r="BC160" i="3"/>
  <c r="BB160" i="3"/>
  <c r="BA160" i="3"/>
  <c r="AZ160" i="3"/>
  <c r="AY160" i="3"/>
  <c r="AX160" i="3"/>
  <c r="AW160" i="3"/>
  <c r="AV160" i="3"/>
  <c r="AU160" i="3"/>
  <c r="AT160" i="3"/>
  <c r="AR160" i="3"/>
  <c r="AQ160" i="3"/>
  <c r="AP160" i="3"/>
  <c r="AO160" i="3"/>
  <c r="AN160" i="3"/>
  <c r="AM160" i="3"/>
  <c r="AL160" i="3"/>
  <c r="AK160" i="3"/>
  <c r="AJ160" i="3"/>
  <c r="AI160" i="3"/>
  <c r="AH160" i="3"/>
  <c r="AF160" i="3"/>
  <c r="AE160" i="3"/>
  <c r="AD160" i="3"/>
  <c r="AC160" i="3"/>
  <c r="AB160" i="3"/>
  <c r="AA160" i="3"/>
  <c r="Z160" i="3"/>
  <c r="Y160" i="3"/>
  <c r="X160" i="3"/>
  <c r="W160" i="3"/>
  <c r="V160" i="3"/>
  <c r="T160" i="3"/>
  <c r="S160" i="3"/>
  <c r="R160" i="3"/>
  <c r="Q160" i="3"/>
  <c r="P160" i="3"/>
  <c r="O160" i="3"/>
  <c r="N160" i="3"/>
  <c r="M160" i="3"/>
  <c r="L160" i="3"/>
  <c r="K160" i="3"/>
  <c r="J160" i="3"/>
  <c r="I160" i="3"/>
  <c r="H160" i="3"/>
  <c r="CB159" i="3"/>
  <c r="CA159" i="3"/>
  <c r="BZ159" i="3"/>
  <c r="BY159" i="3"/>
  <c r="BX159" i="3"/>
  <c r="BW159" i="3"/>
  <c r="BV159" i="3"/>
  <c r="BU159" i="3"/>
  <c r="BT159" i="3"/>
  <c r="BS159" i="3"/>
  <c r="BR159" i="3"/>
  <c r="BP159" i="3"/>
  <c r="BO159" i="3"/>
  <c r="BN159" i="3"/>
  <c r="BM159" i="3"/>
  <c r="BL159" i="3"/>
  <c r="BK159" i="3"/>
  <c r="BJ159" i="3"/>
  <c r="BI159" i="3"/>
  <c r="BH159" i="3"/>
  <c r="BG159" i="3"/>
  <c r="BF159" i="3"/>
  <c r="BD159" i="3"/>
  <c r="BC159" i="3"/>
  <c r="BB159" i="3"/>
  <c r="BA159" i="3"/>
  <c r="AZ159" i="3"/>
  <c r="AY159" i="3"/>
  <c r="AX159" i="3"/>
  <c r="AW159" i="3"/>
  <c r="AV159" i="3"/>
  <c r="AU159" i="3"/>
  <c r="AT159" i="3"/>
  <c r="AR159" i="3"/>
  <c r="AQ159" i="3"/>
  <c r="AP159" i="3"/>
  <c r="AO159" i="3"/>
  <c r="AN159" i="3"/>
  <c r="AM159" i="3"/>
  <c r="AL159" i="3"/>
  <c r="AK159" i="3"/>
  <c r="AJ159" i="3"/>
  <c r="AI159" i="3"/>
  <c r="AH159" i="3"/>
  <c r="AF159" i="3"/>
  <c r="AE159" i="3"/>
  <c r="AD159" i="3"/>
  <c r="AC159" i="3"/>
  <c r="AB159" i="3"/>
  <c r="AA159" i="3"/>
  <c r="Z159" i="3"/>
  <c r="Y159" i="3"/>
  <c r="X159" i="3"/>
  <c r="W159" i="3"/>
  <c r="V159" i="3"/>
  <c r="T159" i="3"/>
  <c r="S159" i="3"/>
  <c r="R159" i="3"/>
  <c r="Q159" i="3"/>
  <c r="P159" i="3"/>
  <c r="O159" i="3"/>
  <c r="N159" i="3"/>
  <c r="M159" i="3"/>
  <c r="L159" i="3"/>
  <c r="K159" i="3"/>
  <c r="J159" i="3"/>
  <c r="I159" i="3"/>
  <c r="H159" i="3"/>
  <c r="CB158" i="3"/>
  <c r="CA158" i="3"/>
  <c r="BZ158" i="3"/>
  <c r="BY158" i="3"/>
  <c r="BX158" i="3"/>
  <c r="BW158" i="3"/>
  <c r="BV158" i="3"/>
  <c r="BU158" i="3"/>
  <c r="BT158" i="3"/>
  <c r="BS158" i="3"/>
  <c r="BR158" i="3"/>
  <c r="BP158" i="3"/>
  <c r="BO158" i="3"/>
  <c r="BN158" i="3"/>
  <c r="BM158" i="3"/>
  <c r="BL158" i="3"/>
  <c r="BK158" i="3"/>
  <c r="BJ158" i="3"/>
  <c r="BI158" i="3"/>
  <c r="BH158" i="3"/>
  <c r="BG158" i="3"/>
  <c r="BF158" i="3"/>
  <c r="BD158" i="3"/>
  <c r="BC158" i="3"/>
  <c r="BB158" i="3"/>
  <c r="BA158" i="3"/>
  <c r="AZ158" i="3"/>
  <c r="AY158" i="3"/>
  <c r="AX158" i="3"/>
  <c r="AW158" i="3"/>
  <c r="AV158" i="3"/>
  <c r="AU158" i="3"/>
  <c r="AT158" i="3"/>
  <c r="AR158" i="3"/>
  <c r="AQ158" i="3"/>
  <c r="AP158" i="3"/>
  <c r="AO158" i="3"/>
  <c r="AN158" i="3"/>
  <c r="AM158" i="3"/>
  <c r="AL158" i="3"/>
  <c r="AK158" i="3"/>
  <c r="AJ158" i="3"/>
  <c r="AI158" i="3"/>
  <c r="AH158" i="3"/>
  <c r="AF158" i="3"/>
  <c r="AE158" i="3"/>
  <c r="AD158" i="3"/>
  <c r="AC158" i="3"/>
  <c r="AB158" i="3"/>
  <c r="AA158" i="3"/>
  <c r="Z158" i="3"/>
  <c r="Y158" i="3"/>
  <c r="X158" i="3"/>
  <c r="W158" i="3"/>
  <c r="V158" i="3"/>
  <c r="T158" i="3"/>
  <c r="S158" i="3"/>
  <c r="R158" i="3"/>
  <c r="Q158" i="3"/>
  <c r="P158" i="3"/>
  <c r="O158" i="3"/>
  <c r="N158" i="3"/>
  <c r="M158" i="3"/>
  <c r="L158" i="3"/>
  <c r="K158" i="3"/>
  <c r="J158" i="3"/>
  <c r="I158" i="3"/>
  <c r="H158" i="3"/>
  <c r="CC157" i="3"/>
  <c r="CB157" i="3"/>
  <c r="CA157" i="3"/>
  <c r="BZ157" i="3"/>
  <c r="BY157" i="3"/>
  <c r="BX157" i="3"/>
  <c r="BW157" i="3"/>
  <c r="BV157" i="3"/>
  <c r="BU157" i="3"/>
  <c r="BT157" i="3"/>
  <c r="BS157" i="3"/>
  <c r="BR157" i="3"/>
  <c r="BQ157" i="3"/>
  <c r="BP157" i="3"/>
  <c r="BO157" i="3"/>
  <c r="BN157" i="3"/>
  <c r="BM157" i="3"/>
  <c r="BL157" i="3"/>
  <c r="BK157" i="3"/>
  <c r="BJ157" i="3"/>
  <c r="BI157" i="3"/>
  <c r="BH157" i="3"/>
  <c r="BG157" i="3"/>
  <c r="BF157" i="3"/>
  <c r="BE157" i="3"/>
  <c r="BD157" i="3"/>
  <c r="BC157" i="3"/>
  <c r="BB157" i="3"/>
  <c r="BA157" i="3"/>
  <c r="AZ157" i="3"/>
  <c r="AY157" i="3"/>
  <c r="AX157" i="3"/>
  <c r="AW157" i="3"/>
  <c r="AV157" i="3"/>
  <c r="AU157" i="3"/>
  <c r="AT157" i="3"/>
  <c r="AS157" i="3"/>
  <c r="AR157" i="3"/>
  <c r="AQ157" i="3"/>
  <c r="AP157" i="3"/>
  <c r="AO157" i="3"/>
  <c r="AN157" i="3"/>
  <c r="AM157" i="3"/>
  <c r="AL157" i="3"/>
  <c r="AK157" i="3"/>
  <c r="AJ157" i="3"/>
  <c r="AI157" i="3"/>
  <c r="AH157" i="3"/>
  <c r="AG157" i="3"/>
  <c r="AF157" i="3"/>
  <c r="AE157" i="3"/>
  <c r="AD157" i="3"/>
  <c r="AC157" i="3"/>
  <c r="AB157" i="3"/>
  <c r="AA157" i="3"/>
  <c r="Z157" i="3"/>
  <c r="Y157" i="3"/>
  <c r="X157" i="3"/>
  <c r="W157" i="3"/>
  <c r="V157" i="3"/>
  <c r="U157" i="3"/>
  <c r="T157" i="3"/>
  <c r="S157" i="3"/>
  <c r="R157" i="3"/>
  <c r="Q157" i="3"/>
  <c r="P157" i="3"/>
  <c r="O157" i="3"/>
  <c r="N157" i="3"/>
  <c r="M157" i="3"/>
  <c r="L157" i="3"/>
  <c r="K157" i="3"/>
  <c r="J157" i="3"/>
  <c r="I157" i="3"/>
  <c r="H157" i="3"/>
  <c r="CC156" i="3"/>
  <c r="CB156" i="3"/>
  <c r="CA156" i="3"/>
  <c r="BZ156" i="3"/>
  <c r="BY156" i="3"/>
  <c r="BX156" i="3"/>
  <c r="BW156" i="3"/>
  <c r="BV156" i="3"/>
  <c r="BU156" i="3"/>
  <c r="BT156" i="3"/>
  <c r="BS156" i="3"/>
  <c r="BR156" i="3"/>
  <c r="BQ156" i="3"/>
  <c r="BP156" i="3"/>
  <c r="BO156" i="3"/>
  <c r="BN156" i="3"/>
  <c r="BM156" i="3"/>
  <c r="BL156" i="3"/>
  <c r="BK156" i="3"/>
  <c r="BJ156" i="3"/>
  <c r="BI156" i="3"/>
  <c r="BH156" i="3"/>
  <c r="BG156" i="3"/>
  <c r="BF156" i="3"/>
  <c r="BE156" i="3"/>
  <c r="BD156" i="3"/>
  <c r="BC156" i="3"/>
  <c r="BB156" i="3"/>
  <c r="BA156" i="3"/>
  <c r="AZ156" i="3"/>
  <c r="AY156" i="3"/>
  <c r="AX156" i="3"/>
  <c r="AW156" i="3"/>
  <c r="AV156" i="3"/>
  <c r="AU156" i="3"/>
  <c r="AT156" i="3"/>
  <c r="AS156" i="3"/>
  <c r="AR156" i="3"/>
  <c r="AQ156" i="3"/>
  <c r="AP156" i="3"/>
  <c r="AO156" i="3"/>
  <c r="AN156" i="3"/>
  <c r="AM156" i="3"/>
  <c r="AL156" i="3"/>
  <c r="AK156" i="3"/>
  <c r="AJ156" i="3"/>
  <c r="AI156" i="3"/>
  <c r="AH156" i="3"/>
  <c r="AG156" i="3"/>
  <c r="AF156" i="3"/>
  <c r="AE156" i="3"/>
  <c r="AD156" i="3"/>
  <c r="AC156" i="3"/>
  <c r="AB156" i="3"/>
  <c r="AA156" i="3"/>
  <c r="Z156" i="3"/>
  <c r="Y156" i="3"/>
  <c r="X156" i="3"/>
  <c r="W156" i="3"/>
  <c r="V156" i="3"/>
  <c r="U156" i="3"/>
  <c r="T156" i="3"/>
  <c r="S156" i="3"/>
  <c r="R156" i="3"/>
  <c r="Q156" i="3"/>
  <c r="P156" i="3"/>
  <c r="O156" i="3"/>
  <c r="N156" i="3"/>
  <c r="M156" i="3"/>
  <c r="L156" i="3"/>
  <c r="K156" i="3"/>
  <c r="J156" i="3"/>
  <c r="I156" i="3"/>
  <c r="H156" i="3"/>
  <c r="CC155" i="3"/>
  <c r="CB155" i="3"/>
  <c r="CA155" i="3"/>
  <c r="BZ155" i="3"/>
  <c r="BY155" i="3"/>
  <c r="BX155" i="3"/>
  <c r="BW155" i="3"/>
  <c r="BV155" i="3"/>
  <c r="BU155" i="3"/>
  <c r="BT155" i="3"/>
  <c r="BS155" i="3"/>
  <c r="BR155" i="3"/>
  <c r="BQ155" i="3"/>
  <c r="BP155" i="3"/>
  <c r="BO155" i="3"/>
  <c r="BN155" i="3"/>
  <c r="BM155" i="3"/>
  <c r="BL155" i="3"/>
  <c r="BK155" i="3"/>
  <c r="BJ155" i="3"/>
  <c r="BI155" i="3"/>
  <c r="BH155" i="3"/>
  <c r="BG155" i="3"/>
  <c r="BF155" i="3"/>
  <c r="BE155" i="3"/>
  <c r="BD155" i="3"/>
  <c r="BC155" i="3"/>
  <c r="BB155" i="3"/>
  <c r="BA155" i="3"/>
  <c r="AZ155" i="3"/>
  <c r="AY155" i="3"/>
  <c r="AX155" i="3"/>
  <c r="AW155" i="3"/>
  <c r="AV155" i="3"/>
  <c r="AU155" i="3"/>
  <c r="AT155" i="3"/>
  <c r="AS155" i="3"/>
  <c r="AR155" i="3"/>
  <c r="AQ155" i="3"/>
  <c r="AP155" i="3"/>
  <c r="AO155" i="3"/>
  <c r="AN155" i="3"/>
  <c r="AM155" i="3"/>
  <c r="AL155" i="3"/>
  <c r="AK155" i="3"/>
  <c r="AJ155" i="3"/>
  <c r="AI155" i="3"/>
  <c r="AH155" i="3"/>
  <c r="AG155" i="3"/>
  <c r="AF155" i="3"/>
  <c r="AE155" i="3"/>
  <c r="AD155" i="3"/>
  <c r="AC155" i="3"/>
  <c r="AB155" i="3"/>
  <c r="AA155" i="3"/>
  <c r="Z155" i="3"/>
  <c r="Y155" i="3"/>
  <c r="X155" i="3"/>
  <c r="W155" i="3"/>
  <c r="V155" i="3"/>
  <c r="U155" i="3"/>
  <c r="T155" i="3"/>
  <c r="S155" i="3"/>
  <c r="R155" i="3"/>
  <c r="Q155" i="3"/>
  <c r="P155" i="3"/>
  <c r="O155" i="3"/>
  <c r="N155" i="3"/>
  <c r="M155" i="3"/>
  <c r="L155" i="3"/>
  <c r="K155" i="3"/>
  <c r="J155" i="3"/>
  <c r="I155" i="3"/>
  <c r="H155" i="3"/>
  <c r="CC154" i="3"/>
  <c r="CB154" i="3"/>
  <c r="CA154" i="3"/>
  <c r="BZ154" i="3"/>
  <c r="BY154" i="3"/>
  <c r="BX154" i="3"/>
  <c r="BW154" i="3"/>
  <c r="BV154" i="3"/>
  <c r="BU154" i="3"/>
  <c r="BT154" i="3"/>
  <c r="BS154" i="3"/>
  <c r="BR154" i="3"/>
  <c r="BQ154" i="3"/>
  <c r="BP154" i="3"/>
  <c r="BO154" i="3"/>
  <c r="BN154" i="3"/>
  <c r="BM154" i="3"/>
  <c r="BL154" i="3"/>
  <c r="BK154" i="3"/>
  <c r="BJ154" i="3"/>
  <c r="BI154" i="3"/>
  <c r="BH154" i="3"/>
  <c r="BG154" i="3"/>
  <c r="BF154" i="3"/>
  <c r="BE154" i="3"/>
  <c r="BD154" i="3"/>
  <c r="BC154" i="3"/>
  <c r="BB154" i="3"/>
  <c r="BA154" i="3"/>
  <c r="AZ154" i="3"/>
  <c r="AY154" i="3"/>
  <c r="AX154" i="3"/>
  <c r="AW154" i="3"/>
  <c r="AV154" i="3"/>
  <c r="AU154" i="3"/>
  <c r="AT154" i="3"/>
  <c r="AS154" i="3"/>
  <c r="AR154" i="3"/>
  <c r="AQ154" i="3"/>
  <c r="AP154" i="3"/>
  <c r="AO154" i="3"/>
  <c r="AN154" i="3"/>
  <c r="AM154" i="3"/>
  <c r="AL154" i="3"/>
  <c r="AK154" i="3"/>
  <c r="AJ154" i="3"/>
  <c r="AI154" i="3"/>
  <c r="AH154" i="3"/>
  <c r="AG154" i="3"/>
  <c r="AF154" i="3"/>
  <c r="AE154" i="3"/>
  <c r="AD154" i="3"/>
  <c r="AC154" i="3"/>
  <c r="AB154" i="3"/>
  <c r="AA154" i="3"/>
  <c r="Z154" i="3"/>
  <c r="Y154" i="3"/>
  <c r="X154" i="3"/>
  <c r="W154" i="3"/>
  <c r="V154" i="3"/>
  <c r="U154" i="3"/>
  <c r="T154" i="3"/>
  <c r="S154" i="3"/>
  <c r="R154" i="3"/>
  <c r="Q154" i="3"/>
  <c r="P154" i="3"/>
  <c r="O154" i="3"/>
  <c r="N154" i="3"/>
  <c r="M154" i="3"/>
  <c r="L154" i="3"/>
  <c r="K154" i="3"/>
  <c r="J154" i="3"/>
  <c r="I154" i="3"/>
  <c r="H154" i="3"/>
  <c r="CC153" i="3"/>
  <c r="CB153" i="3"/>
  <c r="CA153" i="3"/>
  <c r="BZ153" i="3"/>
  <c r="BY153" i="3"/>
  <c r="BX153" i="3"/>
  <c r="BW153" i="3"/>
  <c r="BV153" i="3"/>
  <c r="BU153" i="3"/>
  <c r="BT153" i="3"/>
  <c r="BS153" i="3"/>
  <c r="BR153" i="3"/>
  <c r="BQ153" i="3"/>
  <c r="BP153" i="3"/>
  <c r="BO153" i="3"/>
  <c r="BN153" i="3"/>
  <c r="BM153" i="3"/>
  <c r="BL153" i="3"/>
  <c r="BK153" i="3"/>
  <c r="BJ153" i="3"/>
  <c r="BI153" i="3"/>
  <c r="BH153" i="3"/>
  <c r="BG153" i="3"/>
  <c r="BF153" i="3"/>
  <c r="BE153" i="3"/>
  <c r="BD153" i="3"/>
  <c r="BC153" i="3"/>
  <c r="BB153" i="3"/>
  <c r="BA153" i="3"/>
  <c r="AZ153" i="3"/>
  <c r="AY153" i="3"/>
  <c r="AX153" i="3"/>
  <c r="AW153" i="3"/>
  <c r="AV153" i="3"/>
  <c r="AU153" i="3"/>
  <c r="AT153" i="3"/>
  <c r="AS153" i="3"/>
  <c r="AR153" i="3"/>
  <c r="AQ153" i="3"/>
  <c r="AP153" i="3"/>
  <c r="AO153" i="3"/>
  <c r="AN153" i="3"/>
  <c r="AM153" i="3"/>
  <c r="AL153" i="3"/>
  <c r="AK153" i="3"/>
  <c r="AJ153" i="3"/>
  <c r="AI153" i="3"/>
  <c r="AH153" i="3"/>
  <c r="AG153" i="3"/>
  <c r="AF153" i="3"/>
  <c r="AE153" i="3"/>
  <c r="AD153" i="3"/>
  <c r="AC153" i="3"/>
  <c r="AB153" i="3"/>
  <c r="AA153" i="3"/>
  <c r="Z153" i="3"/>
  <c r="Y153" i="3"/>
  <c r="X153" i="3"/>
  <c r="W153" i="3"/>
  <c r="V153" i="3"/>
  <c r="U153" i="3"/>
  <c r="T153" i="3"/>
  <c r="S153" i="3"/>
  <c r="R153" i="3"/>
  <c r="Q153" i="3"/>
  <c r="P153" i="3"/>
  <c r="O153" i="3"/>
  <c r="N153" i="3"/>
  <c r="M153" i="3"/>
  <c r="L153" i="3"/>
  <c r="K153" i="3"/>
  <c r="J153" i="3"/>
  <c r="I153" i="3"/>
  <c r="H153" i="3"/>
  <c r="C348" i="3"/>
  <c r="C424" i="3"/>
  <c r="C449" i="3"/>
  <c r="C488" i="12"/>
  <c r="C481" i="12"/>
  <c r="C472" i="12"/>
  <c r="C458" i="12"/>
  <c r="C446" i="12"/>
  <c r="C444" i="12"/>
  <c r="C442" i="12"/>
  <c r="C440" i="12"/>
  <c r="C438" i="12"/>
  <c r="C436" i="12"/>
  <c r="C434" i="12"/>
  <c r="C432" i="12"/>
  <c r="C430" i="12"/>
  <c r="C428" i="12"/>
  <c r="C426" i="12"/>
  <c r="C424" i="12"/>
  <c r="C420" i="12"/>
  <c r="C418" i="12"/>
  <c r="C416" i="12"/>
  <c r="C414" i="12"/>
  <c r="C195" i="12"/>
  <c r="C193" i="12"/>
  <c r="C191" i="12"/>
  <c r="C189" i="12"/>
  <c r="C187" i="12"/>
  <c r="C185" i="12"/>
  <c r="C183" i="12"/>
  <c r="C181" i="12"/>
  <c r="C179" i="12"/>
  <c r="C177" i="12"/>
  <c r="C175" i="12"/>
  <c r="C173" i="12"/>
  <c r="C171" i="12"/>
  <c r="C488" i="16"/>
  <c r="C481" i="16"/>
  <c r="C472" i="16"/>
  <c r="C458" i="16"/>
  <c r="C446" i="16"/>
  <c r="C444" i="16"/>
  <c r="C442" i="16"/>
  <c r="C440" i="16"/>
  <c r="C438" i="16"/>
  <c r="C436" i="16"/>
  <c r="C434" i="16"/>
  <c r="C432" i="16"/>
  <c r="C430" i="16"/>
  <c r="C428" i="16"/>
  <c r="C426" i="16"/>
  <c r="C424" i="16"/>
  <c r="C420" i="16"/>
  <c r="C418" i="16"/>
  <c r="C416" i="16"/>
  <c r="C414" i="16"/>
  <c r="C195" i="16"/>
  <c r="C193" i="16"/>
  <c r="C191" i="16"/>
  <c r="C189" i="16"/>
  <c r="C187" i="16"/>
  <c r="C185" i="16"/>
  <c r="C183" i="16"/>
  <c r="C181" i="16"/>
  <c r="C179" i="16"/>
  <c r="C177" i="16"/>
  <c r="C175" i="16"/>
  <c r="C173" i="16"/>
  <c r="C171" i="16"/>
  <c r="C488" i="15"/>
  <c r="C481" i="15"/>
  <c r="C472" i="15"/>
  <c r="C458" i="15"/>
  <c r="C446" i="15"/>
  <c r="C444" i="15"/>
  <c r="C442" i="15"/>
  <c r="C440" i="15"/>
  <c r="C438" i="15"/>
  <c r="C436" i="15"/>
  <c r="C434" i="15"/>
  <c r="C432" i="15"/>
  <c r="C430" i="15"/>
  <c r="C428" i="15"/>
  <c r="C426" i="15"/>
  <c r="C424" i="15"/>
  <c r="C420" i="15"/>
  <c r="C418" i="15"/>
  <c r="C416" i="15"/>
  <c r="C414" i="15"/>
  <c r="C195" i="15"/>
  <c r="C193" i="15"/>
  <c r="C191" i="15"/>
  <c r="C189" i="15"/>
  <c r="C187" i="15"/>
  <c r="C185" i="15"/>
  <c r="C183" i="15"/>
  <c r="C181" i="15"/>
  <c r="C179" i="15"/>
  <c r="C177" i="15"/>
  <c r="C175" i="15"/>
  <c r="C173" i="15"/>
  <c r="C171" i="15"/>
  <c r="C488" i="10"/>
  <c r="C481" i="10"/>
  <c r="C472" i="10"/>
  <c r="C458" i="10"/>
  <c r="C446" i="10"/>
  <c r="C444" i="10"/>
  <c r="C442" i="10"/>
  <c r="C440" i="10"/>
  <c r="C438" i="10"/>
  <c r="C193" i="10"/>
  <c r="C191" i="10"/>
  <c r="C189" i="10"/>
  <c r="C187" i="10"/>
  <c r="C185" i="10"/>
  <c r="C183" i="10"/>
  <c r="C181" i="10"/>
  <c r="C179" i="10"/>
  <c r="C177" i="10"/>
  <c r="C175" i="10"/>
  <c r="C173" i="10"/>
  <c r="C171" i="10"/>
  <c r="C436" i="10"/>
  <c r="C434" i="10"/>
  <c r="C432" i="10"/>
  <c r="C430" i="10"/>
  <c r="C426" i="10"/>
  <c r="C424" i="10"/>
  <c r="C422" i="10"/>
  <c r="C420" i="10"/>
  <c r="C418" i="10"/>
  <c r="C416" i="10"/>
  <c r="C414" i="10"/>
  <c r="C428" i="10"/>
  <c r="C287" i="10"/>
  <c r="U452" i="3" l="1"/>
  <c r="J452" i="3"/>
  <c r="L452" i="3"/>
  <c r="CC452" i="10"/>
  <c r="CC451" i="3"/>
  <c r="G451" i="3" s="1"/>
  <c r="F451" i="3" s="1"/>
  <c r="F489" i="3"/>
  <c r="CC452" i="3" l="1"/>
  <c r="G452" i="3" s="1"/>
  <c r="F452" i="3" s="1"/>
  <c r="BY169" i="12"/>
  <c r="CB169" i="12"/>
  <c r="CA169" i="12"/>
  <c r="BZ169" i="12"/>
  <c r="BX169" i="12"/>
  <c r="BW169" i="12"/>
  <c r="BV169" i="12"/>
  <c r="BU169" i="12"/>
  <c r="BT169" i="12"/>
  <c r="BS169" i="12"/>
  <c r="BR169" i="12"/>
  <c r="BP169" i="12"/>
  <c r="BO169" i="12"/>
  <c r="BN169" i="12"/>
  <c r="BM169" i="12"/>
  <c r="BL169" i="12"/>
  <c r="BK169" i="12"/>
  <c r="BJ169" i="12"/>
  <c r="BI169" i="12"/>
  <c r="BH169" i="12"/>
  <c r="BG169" i="12"/>
  <c r="BF169" i="12"/>
  <c r="BD169" i="12"/>
  <c r="BC169" i="12"/>
  <c r="BB169" i="12"/>
  <c r="BA169" i="12"/>
  <c r="AZ169" i="12"/>
  <c r="AY169" i="12"/>
  <c r="AX169" i="12"/>
  <c r="AW169" i="12"/>
  <c r="AV169" i="12"/>
  <c r="AU169" i="12"/>
  <c r="AT169" i="12"/>
  <c r="AR169" i="12"/>
  <c r="AQ169" i="12"/>
  <c r="AP169" i="12"/>
  <c r="AO169" i="12"/>
  <c r="AN169" i="12"/>
  <c r="AM169" i="12"/>
  <c r="AL169" i="12"/>
  <c r="AK169" i="12"/>
  <c r="AJ169" i="12"/>
  <c r="AI169" i="12"/>
  <c r="AH169" i="12"/>
  <c r="AF169" i="12"/>
  <c r="AE169" i="12"/>
  <c r="AD169" i="12"/>
  <c r="AC169" i="12"/>
  <c r="AB169" i="12"/>
  <c r="AA169" i="12"/>
  <c r="Z169" i="12"/>
  <c r="Y169" i="12"/>
  <c r="X169" i="12"/>
  <c r="W169" i="12"/>
  <c r="V169" i="12"/>
  <c r="T169" i="12"/>
  <c r="S169" i="12"/>
  <c r="R169" i="12"/>
  <c r="Q169" i="12"/>
  <c r="P169" i="12"/>
  <c r="O169" i="12"/>
  <c r="N169" i="12"/>
  <c r="M169" i="12"/>
  <c r="L169" i="12"/>
  <c r="K169" i="12"/>
  <c r="J169" i="12"/>
  <c r="I169" i="12"/>
  <c r="H169" i="12"/>
  <c r="CB29" i="12"/>
  <c r="CA29" i="12"/>
  <c r="BZ29" i="12"/>
  <c r="BY29" i="12"/>
  <c r="BX29" i="12"/>
  <c r="BW29" i="12"/>
  <c r="BV29" i="12"/>
  <c r="BU29" i="12"/>
  <c r="BT29" i="12"/>
  <c r="BS29" i="12"/>
  <c r="BR29" i="12"/>
  <c r="BP29" i="12"/>
  <c r="BO29" i="12"/>
  <c r="BN29" i="12"/>
  <c r="BM29" i="12"/>
  <c r="BL29" i="12"/>
  <c r="BK29" i="12"/>
  <c r="BJ29" i="12"/>
  <c r="BI29" i="12"/>
  <c r="BH29" i="12"/>
  <c r="BG29" i="12"/>
  <c r="BF29" i="12"/>
  <c r="BD29" i="12"/>
  <c r="BC29" i="12"/>
  <c r="BB29" i="12"/>
  <c r="BA29" i="12"/>
  <c r="AZ29" i="12"/>
  <c r="AY29" i="12"/>
  <c r="AX29" i="12"/>
  <c r="AW29" i="12"/>
  <c r="AV29" i="12"/>
  <c r="AU29" i="12"/>
  <c r="AT29" i="12"/>
  <c r="AR29" i="12"/>
  <c r="AQ29" i="12"/>
  <c r="AP29" i="12"/>
  <c r="AO29" i="12"/>
  <c r="AN29" i="12"/>
  <c r="AM29" i="12"/>
  <c r="AL29" i="12"/>
  <c r="AK29" i="12"/>
  <c r="AJ29" i="12"/>
  <c r="AI29" i="12"/>
  <c r="AH29" i="12"/>
  <c r="AF29" i="12"/>
  <c r="AE29" i="12"/>
  <c r="AD29" i="12"/>
  <c r="AC29" i="12"/>
  <c r="AB29" i="12"/>
  <c r="AA29" i="12"/>
  <c r="Z29" i="12"/>
  <c r="Y29" i="12"/>
  <c r="X29" i="12"/>
  <c r="W29" i="12"/>
  <c r="V29" i="12"/>
  <c r="T29" i="12"/>
  <c r="S29" i="12"/>
  <c r="R29" i="12"/>
  <c r="Q29" i="12"/>
  <c r="P29" i="12"/>
  <c r="O29" i="12"/>
  <c r="N29" i="12"/>
  <c r="M29" i="12"/>
  <c r="L29" i="12"/>
  <c r="K29" i="12"/>
  <c r="J29" i="12"/>
  <c r="I29" i="12"/>
  <c r="H29" i="12"/>
  <c r="CB169" i="16"/>
  <c r="CA169" i="16"/>
  <c r="BZ169" i="16"/>
  <c r="BY169" i="16"/>
  <c r="BX169" i="16"/>
  <c r="BW169" i="16"/>
  <c r="BV169" i="16"/>
  <c r="BU169" i="16"/>
  <c r="BT169" i="16"/>
  <c r="BS169" i="16"/>
  <c r="BR169" i="16"/>
  <c r="BP169" i="16"/>
  <c r="BO169" i="16"/>
  <c r="BN169" i="16"/>
  <c r="BM169" i="16"/>
  <c r="BL169" i="16"/>
  <c r="BK169" i="16"/>
  <c r="BJ169" i="16"/>
  <c r="BI169" i="16"/>
  <c r="BH169" i="16"/>
  <c r="BG169" i="16"/>
  <c r="BF169" i="16"/>
  <c r="BD169" i="16"/>
  <c r="BC169" i="16"/>
  <c r="BB169" i="16"/>
  <c r="BA169" i="16"/>
  <c r="AZ169" i="16"/>
  <c r="AY169" i="16"/>
  <c r="AX169" i="16"/>
  <c r="AW169" i="16"/>
  <c r="AV169" i="16"/>
  <c r="AU169" i="16"/>
  <c r="AT169" i="16"/>
  <c r="AR169" i="16"/>
  <c r="AQ169" i="16"/>
  <c r="AP169" i="16"/>
  <c r="AO169" i="16"/>
  <c r="AN169" i="16"/>
  <c r="AM169" i="16"/>
  <c r="AL169" i="16"/>
  <c r="AK169" i="16"/>
  <c r="AJ169" i="16"/>
  <c r="AI169" i="16"/>
  <c r="AH169" i="16"/>
  <c r="AF169" i="16"/>
  <c r="AE169" i="16"/>
  <c r="AD169" i="16"/>
  <c r="AC169" i="16"/>
  <c r="AB169" i="16"/>
  <c r="AA169" i="16"/>
  <c r="Z169" i="16"/>
  <c r="Y169" i="16"/>
  <c r="X169" i="16"/>
  <c r="W169" i="16"/>
  <c r="V169" i="16"/>
  <c r="T169" i="16"/>
  <c r="S169" i="16"/>
  <c r="R169" i="16"/>
  <c r="Q169" i="16"/>
  <c r="P169" i="16"/>
  <c r="O169" i="16"/>
  <c r="N169" i="16"/>
  <c r="M169" i="16"/>
  <c r="L169" i="16"/>
  <c r="K169" i="16"/>
  <c r="J169" i="16"/>
  <c r="I169" i="16"/>
  <c r="H169" i="16"/>
  <c r="CB29" i="16"/>
  <c r="CA29" i="16"/>
  <c r="BZ29" i="16"/>
  <c r="BY29" i="16"/>
  <c r="BX29" i="16"/>
  <c r="BW29" i="16"/>
  <c r="BV29" i="16"/>
  <c r="BU29" i="16"/>
  <c r="BT29" i="16"/>
  <c r="BS29" i="16"/>
  <c r="BR29" i="16"/>
  <c r="BP29" i="16"/>
  <c r="BO29" i="16"/>
  <c r="BN29" i="16"/>
  <c r="BM29" i="16"/>
  <c r="BL29" i="16"/>
  <c r="BK29" i="16"/>
  <c r="BJ29" i="16"/>
  <c r="BI29" i="16"/>
  <c r="BH29" i="16"/>
  <c r="BG29" i="16"/>
  <c r="BF29" i="16"/>
  <c r="BD29" i="16"/>
  <c r="BC29" i="16"/>
  <c r="BB29" i="16"/>
  <c r="BA29" i="16"/>
  <c r="AZ29" i="16"/>
  <c r="AY29" i="16"/>
  <c r="AX29" i="16"/>
  <c r="AW29" i="16"/>
  <c r="AV29" i="16"/>
  <c r="AU29" i="16"/>
  <c r="AT29" i="16"/>
  <c r="AR29" i="16"/>
  <c r="AQ29" i="16"/>
  <c r="AP29" i="16"/>
  <c r="AO29" i="16"/>
  <c r="AN29" i="16"/>
  <c r="AM29" i="16"/>
  <c r="AL29" i="16"/>
  <c r="AK29" i="16"/>
  <c r="AJ29" i="16"/>
  <c r="AI29" i="16"/>
  <c r="AH29" i="16"/>
  <c r="AF29" i="16"/>
  <c r="AE29" i="16"/>
  <c r="AD29" i="16"/>
  <c r="AC29" i="16"/>
  <c r="AB29" i="16"/>
  <c r="AA29" i="16"/>
  <c r="Z29" i="16"/>
  <c r="Y29" i="16"/>
  <c r="X29" i="16"/>
  <c r="W29" i="16"/>
  <c r="V29" i="16"/>
  <c r="T29" i="16"/>
  <c r="S29" i="16"/>
  <c r="R29" i="16"/>
  <c r="Q29" i="16"/>
  <c r="P29" i="16"/>
  <c r="O29" i="16"/>
  <c r="N29" i="16"/>
  <c r="M29" i="16"/>
  <c r="L29" i="16"/>
  <c r="K29" i="16"/>
  <c r="J29" i="16"/>
  <c r="I29" i="16"/>
  <c r="H29" i="16"/>
  <c r="BY169" i="15"/>
  <c r="CB169" i="15"/>
  <c r="CA169" i="15"/>
  <c r="BZ169" i="15"/>
  <c r="BX169" i="15"/>
  <c r="BW169" i="15"/>
  <c r="BV169" i="15"/>
  <c r="BU169" i="15"/>
  <c r="BT169" i="15"/>
  <c r="BS169" i="15"/>
  <c r="BR169" i="15"/>
  <c r="BP169" i="15"/>
  <c r="BO169" i="15"/>
  <c r="BN169" i="15"/>
  <c r="BM169" i="15"/>
  <c r="BL169" i="15"/>
  <c r="BK169" i="15"/>
  <c r="BJ169" i="15"/>
  <c r="BI169" i="15"/>
  <c r="BH169" i="15"/>
  <c r="BG169" i="15"/>
  <c r="BF169" i="15"/>
  <c r="BD169" i="15"/>
  <c r="BC169" i="15"/>
  <c r="BB169" i="15"/>
  <c r="BA169" i="15"/>
  <c r="AZ169" i="15"/>
  <c r="AY169" i="15"/>
  <c r="AX169" i="15"/>
  <c r="AW169" i="15"/>
  <c r="AV169" i="15"/>
  <c r="AU169" i="15"/>
  <c r="AT169" i="15"/>
  <c r="AR169" i="15"/>
  <c r="AQ169" i="15"/>
  <c r="AP169" i="15"/>
  <c r="AO169" i="15"/>
  <c r="AN169" i="15"/>
  <c r="AM169" i="15"/>
  <c r="AL169" i="15"/>
  <c r="AK169" i="15"/>
  <c r="AJ169" i="15"/>
  <c r="AI169" i="15"/>
  <c r="AH169" i="15"/>
  <c r="AF169" i="15"/>
  <c r="AE169" i="15"/>
  <c r="AD169" i="15"/>
  <c r="AC169" i="15"/>
  <c r="AB169" i="15"/>
  <c r="AA169" i="15"/>
  <c r="Z169" i="15"/>
  <c r="Y169" i="15"/>
  <c r="X169" i="15"/>
  <c r="W169" i="15"/>
  <c r="V169" i="15"/>
  <c r="T169" i="15"/>
  <c r="S169" i="15"/>
  <c r="R169" i="15"/>
  <c r="Q169" i="15"/>
  <c r="P169" i="15"/>
  <c r="O169" i="15"/>
  <c r="N169" i="15"/>
  <c r="M169" i="15"/>
  <c r="L169" i="15"/>
  <c r="K169" i="15"/>
  <c r="J169" i="15"/>
  <c r="I169" i="15"/>
  <c r="H169" i="15"/>
  <c r="CB29" i="15"/>
  <c r="CA29" i="15"/>
  <c r="BZ29" i="15"/>
  <c r="BY29" i="15"/>
  <c r="BX29" i="15"/>
  <c r="BW29" i="15"/>
  <c r="BV29" i="15"/>
  <c r="BU29" i="15"/>
  <c r="BT29" i="15"/>
  <c r="BS29" i="15"/>
  <c r="BR29" i="15"/>
  <c r="BP29" i="15"/>
  <c r="BO29" i="15"/>
  <c r="BN29" i="15"/>
  <c r="BM29" i="15"/>
  <c r="BL29" i="15"/>
  <c r="BK29" i="15"/>
  <c r="BJ29" i="15"/>
  <c r="BI29" i="15"/>
  <c r="BH29" i="15"/>
  <c r="BG29" i="15"/>
  <c r="BF29" i="15"/>
  <c r="BD29" i="15"/>
  <c r="BC29" i="15"/>
  <c r="BB29" i="15"/>
  <c r="BA29" i="15"/>
  <c r="AZ29" i="15"/>
  <c r="AY29" i="15"/>
  <c r="AX29" i="15"/>
  <c r="AW29" i="15"/>
  <c r="AV29" i="15"/>
  <c r="AU29" i="15"/>
  <c r="AT29" i="15"/>
  <c r="AR29" i="15"/>
  <c r="AQ29" i="15"/>
  <c r="AP29" i="15"/>
  <c r="AO29" i="15"/>
  <c r="AN29" i="15"/>
  <c r="AM29" i="15"/>
  <c r="AL29" i="15"/>
  <c r="AK29" i="15"/>
  <c r="AJ29" i="15"/>
  <c r="AI29" i="15"/>
  <c r="AH29" i="15"/>
  <c r="AF29" i="15"/>
  <c r="AE29" i="15"/>
  <c r="AD29" i="15"/>
  <c r="AC29" i="15"/>
  <c r="AB29" i="15"/>
  <c r="AA29" i="15"/>
  <c r="Z29" i="15"/>
  <c r="Y29" i="15"/>
  <c r="X29" i="15"/>
  <c r="W29" i="15"/>
  <c r="V29" i="15"/>
  <c r="T29" i="15"/>
  <c r="S29" i="15"/>
  <c r="R29" i="15"/>
  <c r="Q29" i="15"/>
  <c r="P29" i="15"/>
  <c r="O29" i="15"/>
  <c r="N29" i="15"/>
  <c r="M29" i="15"/>
  <c r="L29" i="15"/>
  <c r="K29" i="15"/>
  <c r="J29" i="15"/>
  <c r="I29" i="15"/>
  <c r="H29" i="15"/>
  <c r="CB169" i="10"/>
  <c r="CA169" i="10"/>
  <c r="BZ169" i="10"/>
  <c r="BY169" i="10"/>
  <c r="BX169" i="10"/>
  <c r="BW169" i="10"/>
  <c r="BV169" i="10"/>
  <c r="BU169" i="10"/>
  <c r="BT169" i="10"/>
  <c r="BS169" i="10"/>
  <c r="BR169" i="10"/>
  <c r="BP169" i="10"/>
  <c r="BO169" i="10"/>
  <c r="BN169" i="10"/>
  <c r="BM169" i="10"/>
  <c r="BL169" i="10"/>
  <c r="BK169" i="10"/>
  <c r="BJ169" i="10"/>
  <c r="BI169" i="10"/>
  <c r="BH169" i="10"/>
  <c r="BG169" i="10"/>
  <c r="BF169" i="10"/>
  <c r="BD169" i="10"/>
  <c r="BC169" i="10"/>
  <c r="BB169" i="10"/>
  <c r="BA169" i="10"/>
  <c r="AZ169" i="10"/>
  <c r="AY169" i="10"/>
  <c r="AX169" i="10"/>
  <c r="AW169" i="10"/>
  <c r="AV169" i="10"/>
  <c r="AU169" i="10"/>
  <c r="AT169" i="10"/>
  <c r="AR169" i="10"/>
  <c r="AQ169" i="10"/>
  <c r="AP169" i="10"/>
  <c r="AO169" i="10"/>
  <c r="AN169" i="10"/>
  <c r="AM169" i="10"/>
  <c r="AL169" i="10"/>
  <c r="AK169" i="10"/>
  <c r="AJ169" i="10"/>
  <c r="AI169" i="10"/>
  <c r="AH169" i="10"/>
  <c r="AF169" i="10"/>
  <c r="AE169" i="10"/>
  <c r="AD169" i="10"/>
  <c r="AC169" i="10"/>
  <c r="AB169" i="10"/>
  <c r="AA169" i="10"/>
  <c r="Z169" i="10"/>
  <c r="Y169" i="10"/>
  <c r="X169" i="10"/>
  <c r="W169" i="10"/>
  <c r="V169" i="10"/>
  <c r="T169" i="10"/>
  <c r="S169" i="10"/>
  <c r="R169" i="10"/>
  <c r="Q169" i="10"/>
  <c r="P169" i="10"/>
  <c r="O169" i="10"/>
  <c r="N169" i="10"/>
  <c r="M169" i="10"/>
  <c r="L169" i="10"/>
  <c r="K169" i="10"/>
  <c r="J169" i="10"/>
  <c r="I169" i="10"/>
  <c r="H169" i="10"/>
  <c r="CB29" i="10"/>
  <c r="CA29" i="10"/>
  <c r="BZ29" i="10"/>
  <c r="BY29" i="10"/>
  <c r="BX29" i="10"/>
  <c r="BW29" i="10"/>
  <c r="BV29" i="10"/>
  <c r="BU29" i="10"/>
  <c r="BT29" i="10"/>
  <c r="BS29" i="10"/>
  <c r="BR29" i="10"/>
  <c r="BP29" i="10"/>
  <c r="BO29" i="10"/>
  <c r="BN29" i="10"/>
  <c r="BM29" i="10"/>
  <c r="BL29" i="10"/>
  <c r="BK29" i="10"/>
  <c r="BJ29" i="10"/>
  <c r="BI29" i="10"/>
  <c r="BH29" i="10"/>
  <c r="BG29" i="10"/>
  <c r="BF29" i="10"/>
  <c r="BD29" i="10"/>
  <c r="BC29" i="10"/>
  <c r="BB29" i="10"/>
  <c r="BA29" i="10"/>
  <c r="AZ29" i="10"/>
  <c r="AY29" i="10"/>
  <c r="AX29" i="10"/>
  <c r="AW29" i="10"/>
  <c r="AV29" i="10"/>
  <c r="AU29" i="10"/>
  <c r="AT29" i="10"/>
  <c r="AR29" i="10"/>
  <c r="AQ29" i="10"/>
  <c r="AP29" i="10"/>
  <c r="AO29" i="10"/>
  <c r="AN29" i="10"/>
  <c r="AM29" i="10"/>
  <c r="AL29" i="10"/>
  <c r="AK29" i="10"/>
  <c r="AJ29" i="10"/>
  <c r="AI29" i="10"/>
  <c r="AH29" i="10"/>
  <c r="AF29" i="10"/>
  <c r="AE29" i="10"/>
  <c r="AD29" i="10"/>
  <c r="AC29" i="10"/>
  <c r="AB29" i="10"/>
  <c r="AA29" i="10"/>
  <c r="Z29" i="10"/>
  <c r="Y29" i="10"/>
  <c r="X29" i="10"/>
  <c r="W29" i="10"/>
  <c r="V29" i="10"/>
  <c r="T29" i="10"/>
  <c r="S29" i="10"/>
  <c r="R29" i="10"/>
  <c r="Q29" i="10"/>
  <c r="P29" i="10"/>
  <c r="O29" i="10"/>
  <c r="N29" i="10"/>
  <c r="M29" i="10"/>
  <c r="L29" i="10"/>
  <c r="K29" i="10"/>
  <c r="J29" i="10"/>
  <c r="I29" i="10"/>
  <c r="H29" i="10"/>
  <c r="CB411" i="3"/>
  <c r="CA411" i="3"/>
  <c r="BZ411" i="3"/>
  <c r="BY411" i="3"/>
  <c r="BX411" i="3"/>
  <c r="BW411" i="3"/>
  <c r="BV411" i="3"/>
  <c r="BU411" i="3"/>
  <c r="BT411" i="3"/>
  <c r="BS411" i="3"/>
  <c r="BR411" i="3"/>
  <c r="BP411" i="3"/>
  <c r="BO411" i="3"/>
  <c r="BN411" i="3"/>
  <c r="BM411" i="3"/>
  <c r="BL411" i="3"/>
  <c r="BK411" i="3"/>
  <c r="BJ411" i="3"/>
  <c r="BI411" i="3"/>
  <c r="BH411" i="3"/>
  <c r="BG411" i="3"/>
  <c r="BF411" i="3"/>
  <c r="BD411" i="3"/>
  <c r="BC411" i="3"/>
  <c r="BB411" i="3"/>
  <c r="BA411" i="3"/>
  <c r="AZ411" i="3"/>
  <c r="AY411" i="3"/>
  <c r="AX411" i="3"/>
  <c r="AW411" i="3"/>
  <c r="AV411" i="3"/>
  <c r="AU411" i="3"/>
  <c r="AT411" i="3"/>
  <c r="AR411" i="3"/>
  <c r="AQ411" i="3"/>
  <c r="AP411" i="3"/>
  <c r="AO411" i="3"/>
  <c r="AN411" i="3"/>
  <c r="AM411" i="3"/>
  <c r="AL411" i="3"/>
  <c r="AK411" i="3"/>
  <c r="AJ411" i="3"/>
  <c r="AI411" i="3"/>
  <c r="AH411" i="3"/>
  <c r="AF411" i="3"/>
  <c r="AE411" i="3"/>
  <c r="AD411" i="3"/>
  <c r="AC411" i="3"/>
  <c r="AB411" i="3"/>
  <c r="AA411" i="3"/>
  <c r="Z411" i="3"/>
  <c r="Y411" i="3"/>
  <c r="X411" i="3"/>
  <c r="W411" i="3"/>
  <c r="V411" i="3"/>
  <c r="T411" i="3"/>
  <c r="S411" i="3"/>
  <c r="R411" i="3"/>
  <c r="Q411" i="3"/>
  <c r="P411" i="3"/>
  <c r="O411" i="3"/>
  <c r="N411" i="3"/>
  <c r="M411" i="3"/>
  <c r="L411" i="3"/>
  <c r="K411" i="3"/>
  <c r="J411" i="3"/>
  <c r="I411" i="3"/>
  <c r="CB410" i="3"/>
  <c r="CA410" i="3"/>
  <c r="BZ410" i="3"/>
  <c r="BY410" i="3"/>
  <c r="BX410" i="3"/>
  <c r="BW410" i="3"/>
  <c r="BV410" i="3"/>
  <c r="BU410" i="3"/>
  <c r="BT410" i="3"/>
  <c r="BS410" i="3"/>
  <c r="BR410" i="3"/>
  <c r="BP410" i="3"/>
  <c r="BO410" i="3"/>
  <c r="BN410" i="3"/>
  <c r="BM410" i="3"/>
  <c r="BL410" i="3"/>
  <c r="BK410" i="3"/>
  <c r="BJ410" i="3"/>
  <c r="BI410" i="3"/>
  <c r="BH410" i="3"/>
  <c r="BG410" i="3"/>
  <c r="BF410" i="3"/>
  <c r="BD410" i="3"/>
  <c r="BC410" i="3"/>
  <c r="BB410" i="3"/>
  <c r="BA410" i="3"/>
  <c r="AZ410" i="3"/>
  <c r="AY410" i="3"/>
  <c r="AX410" i="3"/>
  <c r="AW410" i="3"/>
  <c r="AV410" i="3"/>
  <c r="AU410" i="3"/>
  <c r="AT410" i="3"/>
  <c r="AR410" i="3"/>
  <c r="AQ410" i="3"/>
  <c r="AP410" i="3"/>
  <c r="AO410" i="3"/>
  <c r="AN410" i="3"/>
  <c r="AM410" i="3"/>
  <c r="AL410" i="3"/>
  <c r="AK410" i="3"/>
  <c r="AJ410" i="3"/>
  <c r="AI410" i="3"/>
  <c r="AH410" i="3"/>
  <c r="AF410" i="3"/>
  <c r="AE410" i="3"/>
  <c r="AD410" i="3"/>
  <c r="AC410" i="3"/>
  <c r="AB410" i="3"/>
  <c r="AA410" i="3"/>
  <c r="Z410" i="3"/>
  <c r="Y410" i="3"/>
  <c r="X410" i="3"/>
  <c r="W410" i="3"/>
  <c r="V410" i="3"/>
  <c r="T410" i="3"/>
  <c r="S410" i="3"/>
  <c r="R410" i="3"/>
  <c r="Q410" i="3"/>
  <c r="P410" i="3"/>
  <c r="O410" i="3"/>
  <c r="N410" i="3"/>
  <c r="M410" i="3"/>
  <c r="L410" i="3"/>
  <c r="K410" i="3"/>
  <c r="J410" i="3"/>
  <c r="I410" i="3"/>
  <c r="CB409" i="3"/>
  <c r="CA409" i="3"/>
  <c r="BZ409" i="3"/>
  <c r="BY409" i="3"/>
  <c r="BX409" i="3"/>
  <c r="BW409" i="3"/>
  <c r="BV409" i="3"/>
  <c r="BU409" i="3"/>
  <c r="BT409" i="3"/>
  <c r="BS409" i="3"/>
  <c r="BR409" i="3"/>
  <c r="BP409" i="3"/>
  <c r="BO409" i="3"/>
  <c r="BN409" i="3"/>
  <c r="BM409" i="3"/>
  <c r="BL409" i="3"/>
  <c r="BK409" i="3"/>
  <c r="BJ409" i="3"/>
  <c r="BI409" i="3"/>
  <c r="BH409" i="3"/>
  <c r="BG409" i="3"/>
  <c r="BF409" i="3"/>
  <c r="BD409" i="3"/>
  <c r="BC409" i="3"/>
  <c r="BB409" i="3"/>
  <c r="BA409" i="3"/>
  <c r="AZ409" i="3"/>
  <c r="AY409" i="3"/>
  <c r="AX409" i="3"/>
  <c r="AW409" i="3"/>
  <c r="AV409" i="3"/>
  <c r="AU409" i="3"/>
  <c r="AT409" i="3"/>
  <c r="AR409" i="3"/>
  <c r="AQ409" i="3"/>
  <c r="AP409" i="3"/>
  <c r="AO409" i="3"/>
  <c r="AN409" i="3"/>
  <c r="AM409" i="3"/>
  <c r="AL409" i="3"/>
  <c r="AK409" i="3"/>
  <c r="AJ409" i="3"/>
  <c r="AI409" i="3"/>
  <c r="AH409" i="3"/>
  <c r="AF409" i="3"/>
  <c r="AE409" i="3"/>
  <c r="AD409" i="3"/>
  <c r="AC409" i="3"/>
  <c r="AB409" i="3"/>
  <c r="AA409" i="3"/>
  <c r="Z409" i="3"/>
  <c r="Y409" i="3"/>
  <c r="X409" i="3"/>
  <c r="W409" i="3"/>
  <c r="V409" i="3"/>
  <c r="T409" i="3"/>
  <c r="S409" i="3"/>
  <c r="R409" i="3"/>
  <c r="Q409" i="3"/>
  <c r="P409" i="3"/>
  <c r="O409" i="3"/>
  <c r="N409" i="3"/>
  <c r="M409" i="3"/>
  <c r="L409" i="3"/>
  <c r="K409" i="3"/>
  <c r="J409" i="3"/>
  <c r="I409" i="3"/>
  <c r="H411" i="3"/>
  <c r="H410" i="3"/>
  <c r="H409" i="3"/>
  <c r="I407" i="3"/>
  <c r="I406" i="3"/>
  <c r="I405" i="3"/>
  <c r="I404" i="3"/>
  <c r="I403" i="3"/>
  <c r="I402" i="3"/>
  <c r="I401" i="3"/>
  <c r="I400" i="3"/>
  <c r="I399" i="3"/>
  <c r="I398" i="3"/>
  <c r="I397" i="3"/>
  <c r="I396" i="3"/>
  <c r="I395" i="3"/>
  <c r="I394" i="3"/>
  <c r="I393" i="3"/>
  <c r="I392" i="3"/>
  <c r="I391" i="3"/>
  <c r="I390" i="3"/>
  <c r="I389" i="3"/>
  <c r="I388" i="3"/>
  <c r="I387" i="3"/>
  <c r="I386" i="3"/>
  <c r="I385" i="3"/>
  <c r="I384" i="3"/>
  <c r="I383" i="3"/>
  <c r="I382" i="3"/>
  <c r="I381" i="3"/>
  <c r="I380" i="3"/>
  <c r="I379" i="3"/>
  <c r="I378" i="3"/>
  <c r="I377" i="3"/>
  <c r="I376" i="3"/>
  <c r="I375" i="3"/>
  <c r="I374" i="3"/>
  <c r="I373" i="3"/>
  <c r="I372" i="3"/>
  <c r="I371" i="3"/>
  <c r="I370" i="3"/>
  <c r="I369" i="3"/>
  <c r="I368" i="3"/>
  <c r="I367" i="3"/>
  <c r="I366" i="3"/>
  <c r="I365" i="3"/>
  <c r="I364" i="3"/>
  <c r="I363" i="3"/>
  <c r="I362" i="3"/>
  <c r="I361" i="3"/>
  <c r="I360" i="3"/>
  <c r="I359" i="3"/>
  <c r="I358" i="3"/>
  <c r="I357" i="3"/>
  <c r="I356" i="3"/>
  <c r="I355" i="3"/>
  <c r="I354" i="3"/>
  <c r="I353" i="3"/>
  <c r="I352" i="3"/>
  <c r="I351" i="3"/>
  <c r="I350" i="3"/>
  <c r="I349" i="3"/>
  <c r="I348" i="3"/>
  <c r="I347" i="3"/>
  <c r="I346" i="3"/>
  <c r="I345" i="3"/>
  <c r="I344" i="3"/>
  <c r="I343" i="3"/>
  <c r="I342" i="3"/>
  <c r="I341" i="3"/>
  <c r="I340" i="3"/>
  <c r="I339" i="3"/>
  <c r="I338" i="3"/>
  <c r="CC337" i="3"/>
  <c r="CB337" i="3"/>
  <c r="CA337" i="3"/>
  <c r="BZ337" i="3"/>
  <c r="BY337" i="3"/>
  <c r="BX337" i="3"/>
  <c r="BW337" i="3"/>
  <c r="BV337" i="3"/>
  <c r="BU337" i="3"/>
  <c r="BT337" i="3"/>
  <c r="BS337" i="3"/>
  <c r="BR337" i="3"/>
  <c r="BQ337" i="3"/>
  <c r="BP337" i="3"/>
  <c r="BO337" i="3"/>
  <c r="BN337" i="3"/>
  <c r="BM337" i="3"/>
  <c r="BL337" i="3"/>
  <c r="BK337" i="3"/>
  <c r="BJ337" i="3"/>
  <c r="BI337" i="3"/>
  <c r="BH337" i="3"/>
  <c r="BG337" i="3"/>
  <c r="BF337" i="3"/>
  <c r="BE337" i="3"/>
  <c r="BD337" i="3"/>
  <c r="BC337" i="3"/>
  <c r="BB337" i="3"/>
  <c r="BA337" i="3"/>
  <c r="AZ337" i="3"/>
  <c r="AY337" i="3"/>
  <c r="AX337" i="3"/>
  <c r="AW337" i="3"/>
  <c r="AV337" i="3"/>
  <c r="AU337" i="3"/>
  <c r="AT337" i="3"/>
  <c r="AS337" i="3"/>
  <c r="AR337" i="3"/>
  <c r="AQ337" i="3"/>
  <c r="AP337" i="3"/>
  <c r="AO337" i="3"/>
  <c r="AN337" i="3"/>
  <c r="AM337" i="3"/>
  <c r="AL337" i="3"/>
  <c r="AK337" i="3"/>
  <c r="AJ337" i="3"/>
  <c r="AI337" i="3"/>
  <c r="AH337" i="3"/>
  <c r="AG337" i="3"/>
  <c r="AF337" i="3"/>
  <c r="AE337" i="3"/>
  <c r="AD337" i="3"/>
  <c r="AC337" i="3"/>
  <c r="AB337" i="3"/>
  <c r="AA337" i="3"/>
  <c r="Z337" i="3"/>
  <c r="Y337" i="3"/>
  <c r="X337" i="3"/>
  <c r="W337" i="3"/>
  <c r="V337" i="3"/>
  <c r="U337" i="3"/>
  <c r="T337" i="3"/>
  <c r="S337" i="3"/>
  <c r="R337" i="3"/>
  <c r="Q337" i="3"/>
  <c r="P337" i="3"/>
  <c r="O337" i="3"/>
  <c r="N337" i="3"/>
  <c r="M337" i="3"/>
  <c r="L337" i="3"/>
  <c r="K337" i="3"/>
  <c r="J337" i="3"/>
  <c r="I337" i="3"/>
  <c r="CC336" i="3"/>
  <c r="CB336" i="3"/>
  <c r="CA336" i="3"/>
  <c r="BZ336" i="3"/>
  <c r="BY336" i="3"/>
  <c r="BX336" i="3"/>
  <c r="BW336" i="3"/>
  <c r="BV336" i="3"/>
  <c r="BU336" i="3"/>
  <c r="BT336" i="3"/>
  <c r="BS336" i="3"/>
  <c r="BR336" i="3"/>
  <c r="BQ336" i="3"/>
  <c r="BP336" i="3"/>
  <c r="BO336" i="3"/>
  <c r="BN336" i="3"/>
  <c r="BM336" i="3"/>
  <c r="BL336" i="3"/>
  <c r="BK336" i="3"/>
  <c r="BJ336" i="3"/>
  <c r="BI336" i="3"/>
  <c r="BH336" i="3"/>
  <c r="BG336" i="3"/>
  <c r="BF336" i="3"/>
  <c r="BE336" i="3"/>
  <c r="BD336" i="3"/>
  <c r="BC336" i="3"/>
  <c r="BB336" i="3"/>
  <c r="BA336" i="3"/>
  <c r="AZ336" i="3"/>
  <c r="AY336" i="3"/>
  <c r="AX336" i="3"/>
  <c r="AW336" i="3"/>
  <c r="AV336" i="3"/>
  <c r="AU336" i="3"/>
  <c r="AT336" i="3"/>
  <c r="AS336" i="3"/>
  <c r="AR336" i="3"/>
  <c r="AQ336" i="3"/>
  <c r="AP336" i="3"/>
  <c r="AO336" i="3"/>
  <c r="AN336" i="3"/>
  <c r="AM336" i="3"/>
  <c r="AL336" i="3"/>
  <c r="AK336" i="3"/>
  <c r="AJ336" i="3"/>
  <c r="AI336" i="3"/>
  <c r="AH336" i="3"/>
  <c r="AG336" i="3"/>
  <c r="AF336" i="3"/>
  <c r="AE336" i="3"/>
  <c r="AD336" i="3"/>
  <c r="AC336" i="3"/>
  <c r="AB336" i="3"/>
  <c r="AA336" i="3"/>
  <c r="Z336" i="3"/>
  <c r="Y336" i="3"/>
  <c r="X336" i="3"/>
  <c r="W336" i="3"/>
  <c r="V336" i="3"/>
  <c r="U336" i="3"/>
  <c r="T336" i="3"/>
  <c r="S336" i="3"/>
  <c r="R336" i="3"/>
  <c r="Q336" i="3"/>
  <c r="P336" i="3"/>
  <c r="O336" i="3"/>
  <c r="N336" i="3"/>
  <c r="M336" i="3"/>
  <c r="L336" i="3"/>
  <c r="K336" i="3"/>
  <c r="J336" i="3"/>
  <c r="I336" i="3"/>
  <c r="CC335" i="3"/>
  <c r="CB335" i="3"/>
  <c r="CA335" i="3"/>
  <c r="BZ335" i="3"/>
  <c r="BY335" i="3"/>
  <c r="BX335" i="3"/>
  <c r="BW335" i="3"/>
  <c r="BV335" i="3"/>
  <c r="BU335" i="3"/>
  <c r="BT335" i="3"/>
  <c r="BS335" i="3"/>
  <c r="BR335" i="3"/>
  <c r="BQ335" i="3"/>
  <c r="BP335" i="3"/>
  <c r="BO335" i="3"/>
  <c r="BN335" i="3"/>
  <c r="BM335" i="3"/>
  <c r="BL335" i="3"/>
  <c r="BK335" i="3"/>
  <c r="BJ335" i="3"/>
  <c r="BI335" i="3"/>
  <c r="BH335" i="3"/>
  <c r="BG335" i="3"/>
  <c r="BF335" i="3"/>
  <c r="BE335" i="3"/>
  <c r="BD335" i="3"/>
  <c r="BC335" i="3"/>
  <c r="BB335" i="3"/>
  <c r="BA335" i="3"/>
  <c r="AZ335" i="3"/>
  <c r="AY335" i="3"/>
  <c r="AX335" i="3"/>
  <c r="AW335" i="3"/>
  <c r="AV335" i="3"/>
  <c r="AU335" i="3"/>
  <c r="AT335" i="3"/>
  <c r="AS335" i="3"/>
  <c r="AR335" i="3"/>
  <c r="AQ335" i="3"/>
  <c r="AP335" i="3"/>
  <c r="AO335" i="3"/>
  <c r="AN335" i="3"/>
  <c r="AM335" i="3"/>
  <c r="AL335" i="3"/>
  <c r="AK335" i="3"/>
  <c r="AJ335" i="3"/>
  <c r="AI335" i="3"/>
  <c r="AH335" i="3"/>
  <c r="AG335" i="3"/>
  <c r="AF335" i="3"/>
  <c r="AE335" i="3"/>
  <c r="AD335" i="3"/>
  <c r="AC335" i="3"/>
  <c r="AB335" i="3"/>
  <c r="AA335" i="3"/>
  <c r="Z335" i="3"/>
  <c r="Y335" i="3"/>
  <c r="X335" i="3"/>
  <c r="W335" i="3"/>
  <c r="V335" i="3"/>
  <c r="U335" i="3"/>
  <c r="T335" i="3"/>
  <c r="S335" i="3"/>
  <c r="R335" i="3"/>
  <c r="Q335" i="3"/>
  <c r="P335" i="3"/>
  <c r="O335" i="3"/>
  <c r="N335" i="3"/>
  <c r="M335" i="3"/>
  <c r="L335" i="3"/>
  <c r="K335" i="3"/>
  <c r="J335" i="3"/>
  <c r="I335" i="3"/>
  <c r="I334" i="3"/>
  <c r="I333" i="3"/>
  <c r="I332" i="3"/>
  <c r="I331" i="3"/>
  <c r="I330" i="3"/>
  <c r="I329" i="3"/>
  <c r="I328" i="3"/>
  <c r="I327" i="3"/>
  <c r="I326" i="3"/>
  <c r="I325" i="3"/>
  <c r="I324" i="3"/>
  <c r="I323" i="3"/>
  <c r="I322" i="3"/>
  <c r="I321" i="3"/>
  <c r="I320" i="3"/>
  <c r="I319" i="3"/>
  <c r="I318" i="3"/>
  <c r="I317" i="3"/>
  <c r="I316" i="3"/>
  <c r="I315" i="3"/>
  <c r="I314" i="3"/>
  <c r="I313" i="3"/>
  <c r="I312" i="3"/>
  <c r="I311" i="3"/>
  <c r="I310" i="3"/>
  <c r="I309" i="3"/>
  <c r="I308" i="3"/>
  <c r="I307" i="3"/>
  <c r="I306" i="3"/>
  <c r="I305" i="3"/>
  <c r="I304" i="3"/>
  <c r="I303" i="3"/>
  <c r="I302" i="3"/>
  <c r="I301" i="3"/>
  <c r="I300" i="3"/>
  <c r="I299" i="3"/>
  <c r="I298" i="3"/>
  <c r="I297" i="3"/>
  <c r="I296" i="3"/>
  <c r="I295" i="3"/>
  <c r="I294" i="3"/>
  <c r="I293" i="3"/>
  <c r="CC292" i="3"/>
  <c r="CB292" i="3"/>
  <c r="CA292" i="3"/>
  <c r="BZ292" i="3"/>
  <c r="BY292" i="3"/>
  <c r="BX292" i="3"/>
  <c r="BW292" i="3"/>
  <c r="BV292" i="3"/>
  <c r="BU292" i="3"/>
  <c r="BT292" i="3"/>
  <c r="BS292" i="3"/>
  <c r="BR292" i="3"/>
  <c r="BQ292" i="3"/>
  <c r="BP292" i="3"/>
  <c r="BO292" i="3"/>
  <c r="BN292" i="3"/>
  <c r="BM292" i="3"/>
  <c r="BL292" i="3"/>
  <c r="BK292" i="3"/>
  <c r="BJ292" i="3"/>
  <c r="BI292" i="3"/>
  <c r="BH292" i="3"/>
  <c r="BG292" i="3"/>
  <c r="BF292" i="3"/>
  <c r="BE292" i="3"/>
  <c r="BD292" i="3"/>
  <c r="BC292" i="3"/>
  <c r="BB292" i="3"/>
  <c r="BA292" i="3"/>
  <c r="AZ292" i="3"/>
  <c r="AY292" i="3"/>
  <c r="AX292" i="3"/>
  <c r="AW292" i="3"/>
  <c r="AV292" i="3"/>
  <c r="AU292" i="3"/>
  <c r="AT292" i="3"/>
  <c r="AS292" i="3"/>
  <c r="AR292" i="3"/>
  <c r="AQ292" i="3"/>
  <c r="AP292" i="3"/>
  <c r="AO292" i="3"/>
  <c r="AN292" i="3"/>
  <c r="AM292" i="3"/>
  <c r="AL292" i="3"/>
  <c r="AK292" i="3"/>
  <c r="AJ292" i="3"/>
  <c r="AI292" i="3"/>
  <c r="AH292" i="3"/>
  <c r="AG292" i="3"/>
  <c r="AF292" i="3"/>
  <c r="AE292" i="3"/>
  <c r="AD292" i="3"/>
  <c r="AC292" i="3"/>
  <c r="AB292" i="3"/>
  <c r="AA292" i="3"/>
  <c r="Z292" i="3"/>
  <c r="Y292" i="3"/>
  <c r="X292" i="3"/>
  <c r="W292" i="3"/>
  <c r="V292" i="3"/>
  <c r="U292" i="3"/>
  <c r="T292" i="3"/>
  <c r="S292" i="3"/>
  <c r="R292" i="3"/>
  <c r="Q292" i="3"/>
  <c r="P292" i="3"/>
  <c r="O292" i="3"/>
  <c r="N292" i="3"/>
  <c r="M292" i="3"/>
  <c r="L292" i="3"/>
  <c r="K292" i="3"/>
  <c r="J292" i="3"/>
  <c r="I292" i="3"/>
  <c r="I291" i="3"/>
  <c r="I290" i="3"/>
  <c r="I289" i="3"/>
  <c r="I288" i="3"/>
  <c r="I287" i="3"/>
  <c r="I286" i="3"/>
  <c r="I285" i="3"/>
  <c r="I284" i="3"/>
  <c r="I283" i="3"/>
  <c r="I282" i="3"/>
  <c r="I281" i="3"/>
  <c r="I280" i="3"/>
  <c r="I279" i="3"/>
  <c r="I278" i="3"/>
  <c r="I277" i="3"/>
  <c r="I276" i="3"/>
  <c r="I275" i="3"/>
  <c r="I274" i="3"/>
  <c r="I273" i="3"/>
  <c r="I272" i="3"/>
  <c r="I271" i="3"/>
  <c r="I270" i="3"/>
  <c r="I269" i="3"/>
  <c r="I268" i="3"/>
  <c r="I267" i="3"/>
  <c r="I266" i="3"/>
  <c r="I265" i="3"/>
  <c r="H407" i="3"/>
  <c r="H406" i="3"/>
  <c r="H405" i="3"/>
  <c r="H404" i="3"/>
  <c r="H403" i="3"/>
  <c r="H402" i="3"/>
  <c r="H401" i="3"/>
  <c r="H400" i="3"/>
  <c r="H399" i="3"/>
  <c r="H398" i="3"/>
  <c r="H397" i="3"/>
  <c r="H396" i="3"/>
  <c r="H395" i="3"/>
  <c r="H394" i="3"/>
  <c r="H393" i="3"/>
  <c r="H392" i="3"/>
  <c r="H391" i="3"/>
  <c r="H390" i="3"/>
  <c r="H389" i="3"/>
  <c r="H388" i="3"/>
  <c r="H387" i="3"/>
  <c r="H386" i="3"/>
  <c r="H385" i="3"/>
  <c r="H384" i="3"/>
  <c r="H383" i="3"/>
  <c r="H382" i="3"/>
  <c r="H381" i="3"/>
  <c r="H380" i="3"/>
  <c r="H379" i="3"/>
  <c r="H378" i="3"/>
  <c r="H377" i="3"/>
  <c r="H376" i="3"/>
  <c r="H375" i="3"/>
  <c r="H374" i="3"/>
  <c r="H373" i="3"/>
  <c r="H372" i="3"/>
  <c r="H371" i="3"/>
  <c r="H370" i="3"/>
  <c r="H369" i="3"/>
  <c r="H368" i="3"/>
  <c r="H367" i="3"/>
  <c r="H366" i="3"/>
  <c r="H365" i="3"/>
  <c r="H364" i="3"/>
  <c r="H363" i="3"/>
  <c r="H362" i="3"/>
  <c r="H361" i="3"/>
  <c r="H360" i="3"/>
  <c r="H359" i="3"/>
  <c r="H358" i="3"/>
  <c r="H357" i="3"/>
  <c r="H356" i="3"/>
  <c r="H355" i="3"/>
  <c r="H354" i="3"/>
  <c r="H353" i="3"/>
  <c r="H352" i="3"/>
  <c r="H351" i="3"/>
  <c r="H350" i="3"/>
  <c r="H349" i="3"/>
  <c r="H348" i="3"/>
  <c r="H347" i="3"/>
  <c r="H346" i="3"/>
  <c r="H345" i="3"/>
  <c r="H344" i="3"/>
  <c r="H343" i="3"/>
  <c r="H342" i="3"/>
  <c r="H341" i="3"/>
  <c r="H340" i="3"/>
  <c r="H339" i="3"/>
  <c r="H338" i="3"/>
  <c r="H337" i="3"/>
  <c r="H336" i="3"/>
  <c r="H335" i="3"/>
  <c r="H334" i="3"/>
  <c r="H333" i="3"/>
  <c r="H332" i="3"/>
  <c r="H331" i="3"/>
  <c r="H330" i="3"/>
  <c r="H329" i="3"/>
  <c r="H328" i="3"/>
  <c r="H327" i="3"/>
  <c r="H326" i="3"/>
  <c r="H325" i="3"/>
  <c r="H324" i="3"/>
  <c r="H323" i="3"/>
  <c r="H322" i="3"/>
  <c r="H321" i="3"/>
  <c r="H320" i="3"/>
  <c r="H319" i="3"/>
  <c r="H318" i="3"/>
  <c r="H317" i="3"/>
  <c r="H316" i="3"/>
  <c r="H315" i="3"/>
  <c r="H314" i="3"/>
  <c r="H313" i="3"/>
  <c r="H312" i="3"/>
  <c r="H311" i="3"/>
  <c r="H310" i="3"/>
  <c r="H309" i="3"/>
  <c r="H308" i="3"/>
  <c r="H307" i="3"/>
  <c r="H306" i="3"/>
  <c r="H305" i="3"/>
  <c r="H304" i="3"/>
  <c r="H303" i="3"/>
  <c r="H302" i="3"/>
  <c r="H301" i="3"/>
  <c r="H300" i="3"/>
  <c r="H299" i="3"/>
  <c r="H298" i="3"/>
  <c r="H297" i="3"/>
  <c r="H296" i="3"/>
  <c r="H295" i="3"/>
  <c r="H294" i="3"/>
  <c r="H293" i="3"/>
  <c r="H292" i="3"/>
  <c r="H291" i="3"/>
  <c r="H290" i="3"/>
  <c r="H289" i="3"/>
  <c r="H288" i="3"/>
  <c r="H287" i="3"/>
  <c r="H286" i="3"/>
  <c r="H285" i="3"/>
  <c r="H284" i="3"/>
  <c r="H283" i="3"/>
  <c r="H282" i="3"/>
  <c r="H281" i="3"/>
  <c r="H280" i="3"/>
  <c r="H279" i="3"/>
  <c r="H278" i="3"/>
  <c r="H277" i="3"/>
  <c r="H276" i="3"/>
  <c r="H275" i="3"/>
  <c r="H274" i="3"/>
  <c r="H273" i="3"/>
  <c r="H272" i="3"/>
  <c r="H271" i="3"/>
  <c r="H270" i="3"/>
  <c r="H269" i="3"/>
  <c r="H268" i="3"/>
  <c r="H267" i="3"/>
  <c r="H266" i="3"/>
  <c r="H265" i="3"/>
  <c r="E411" i="3"/>
  <c r="E410" i="3"/>
  <c r="E409" i="3"/>
  <c r="E407" i="3"/>
  <c r="E406" i="3"/>
  <c r="E405" i="3"/>
  <c r="E404" i="3"/>
  <c r="E403" i="3"/>
  <c r="E402" i="3"/>
  <c r="E398" i="3"/>
  <c r="E397" i="3"/>
  <c r="E396" i="3"/>
  <c r="E395" i="3"/>
  <c r="E394" i="3"/>
  <c r="E348" i="3"/>
  <c r="E347" i="3"/>
  <c r="E346" i="3"/>
  <c r="E345" i="3"/>
  <c r="E344" i="3"/>
  <c r="E329" i="3"/>
  <c r="E328" i="3"/>
  <c r="E326" i="3"/>
  <c r="E322" i="3"/>
  <c r="E321" i="3"/>
  <c r="E319" i="3"/>
  <c r="E315" i="3"/>
  <c r="E287" i="3"/>
  <c r="E286" i="3"/>
  <c r="E285" i="3"/>
  <c r="E284" i="3"/>
  <c r="E283" i="3"/>
  <c r="E278" i="3"/>
  <c r="E277" i="3"/>
  <c r="E276" i="3"/>
  <c r="E275" i="3"/>
  <c r="E401" i="3"/>
  <c r="E400" i="3"/>
  <c r="E399" i="3"/>
  <c r="E393" i="3"/>
  <c r="E392" i="3"/>
  <c r="E391" i="3"/>
  <c r="E390" i="3"/>
  <c r="E389" i="3"/>
  <c r="E388" i="3"/>
  <c r="E387" i="3"/>
  <c r="E386" i="3"/>
  <c r="E385" i="3"/>
  <c r="E384" i="3"/>
  <c r="E383" i="3"/>
  <c r="E382" i="3"/>
  <c r="E381" i="3"/>
  <c r="E380" i="3"/>
  <c r="E379" i="3"/>
  <c r="E378" i="3"/>
  <c r="E377" i="3"/>
  <c r="E376" i="3"/>
  <c r="E375" i="3"/>
  <c r="E374" i="3"/>
  <c r="E373" i="3"/>
  <c r="E372" i="3"/>
  <c r="E371" i="3"/>
  <c r="E370" i="3"/>
  <c r="E369" i="3"/>
  <c r="E368" i="3"/>
  <c r="E367" i="3"/>
  <c r="E366" i="3"/>
  <c r="E365" i="3"/>
  <c r="E364" i="3"/>
  <c r="E363" i="3"/>
  <c r="E362" i="3"/>
  <c r="E361" i="3"/>
  <c r="E360" i="3"/>
  <c r="E359" i="3"/>
  <c r="E358" i="3"/>
  <c r="E357" i="3"/>
  <c r="E356" i="3"/>
  <c r="E355" i="3"/>
  <c r="E354" i="3"/>
  <c r="E353" i="3"/>
  <c r="E352" i="3"/>
  <c r="E351" i="3"/>
  <c r="E350" i="3"/>
  <c r="E349" i="3"/>
  <c r="E343" i="3"/>
  <c r="E342" i="3"/>
  <c r="E341" i="3"/>
  <c r="E340" i="3"/>
  <c r="E339" i="3"/>
  <c r="E338" i="3"/>
  <c r="E337" i="3"/>
  <c r="E336" i="3"/>
  <c r="E335" i="3"/>
  <c r="E334" i="3"/>
  <c r="E333" i="3"/>
  <c r="E332" i="3"/>
  <c r="E331" i="3"/>
  <c r="E330" i="3"/>
  <c r="E327" i="3"/>
  <c r="E325" i="3"/>
  <c r="E324" i="3"/>
  <c r="E323" i="3"/>
  <c r="E320" i="3"/>
  <c r="E318" i="3"/>
  <c r="E317" i="3"/>
  <c r="E316" i="3"/>
  <c r="E313" i="3"/>
  <c r="E312" i="3"/>
  <c r="E311" i="3"/>
  <c r="E310" i="3"/>
  <c r="E309" i="3"/>
  <c r="E308" i="3"/>
  <c r="E307" i="3"/>
  <c r="E306" i="3"/>
  <c r="E305" i="3"/>
  <c r="E304" i="3"/>
  <c r="E303" i="3"/>
  <c r="E302" i="3"/>
  <c r="E301" i="3"/>
  <c r="E300" i="3"/>
  <c r="E299" i="3"/>
  <c r="E298" i="3"/>
  <c r="E297" i="3"/>
  <c r="E296" i="3"/>
  <c r="E295" i="3"/>
  <c r="E294" i="3"/>
  <c r="E293" i="3"/>
  <c r="E292" i="3"/>
  <c r="E291" i="3"/>
  <c r="E290" i="3"/>
  <c r="E289" i="3"/>
  <c r="E288" i="3"/>
  <c r="E282" i="3"/>
  <c r="E281" i="3"/>
  <c r="E280" i="3"/>
  <c r="E279" i="3"/>
  <c r="E274" i="3"/>
  <c r="E273" i="3"/>
  <c r="E271" i="3"/>
  <c r="E270" i="3"/>
  <c r="E269" i="3"/>
  <c r="E268" i="3"/>
  <c r="E267" i="3"/>
  <c r="E266" i="3"/>
  <c r="E265" i="3"/>
  <c r="CB263" i="3"/>
  <c r="CA263" i="3"/>
  <c r="BZ263" i="3"/>
  <c r="BY263" i="3"/>
  <c r="BX263" i="3"/>
  <c r="BW263" i="3"/>
  <c r="BV263" i="3"/>
  <c r="BU263" i="3"/>
  <c r="BT263" i="3"/>
  <c r="BS263" i="3"/>
  <c r="BR263" i="3"/>
  <c r="BQ263" i="3"/>
  <c r="BP263" i="3"/>
  <c r="BO263" i="3"/>
  <c r="BN263" i="3"/>
  <c r="BM263" i="3"/>
  <c r="BL263" i="3"/>
  <c r="BK263" i="3"/>
  <c r="BJ263" i="3"/>
  <c r="BI263" i="3"/>
  <c r="BH263" i="3"/>
  <c r="BG263" i="3"/>
  <c r="BF263" i="3"/>
  <c r="BE263" i="3"/>
  <c r="BD263" i="3"/>
  <c r="BC263" i="3"/>
  <c r="BB263" i="3"/>
  <c r="BA263" i="3"/>
  <c r="AZ263" i="3"/>
  <c r="AY263" i="3"/>
  <c r="AX263" i="3"/>
  <c r="AW263" i="3"/>
  <c r="AV263" i="3"/>
  <c r="AU263" i="3"/>
  <c r="AT263" i="3"/>
  <c r="AS263" i="3"/>
  <c r="AR263" i="3"/>
  <c r="AQ263" i="3"/>
  <c r="AP263" i="3"/>
  <c r="AO263" i="3"/>
  <c r="AN263" i="3"/>
  <c r="AL263" i="3"/>
  <c r="AK263" i="3"/>
  <c r="AJ263" i="3"/>
  <c r="AI263" i="3"/>
  <c r="AH263" i="3"/>
  <c r="AF263" i="3"/>
  <c r="AE263" i="3"/>
  <c r="AD263" i="3"/>
  <c r="AC263" i="3"/>
  <c r="AB263" i="3"/>
  <c r="AA263" i="3"/>
  <c r="Z263" i="3"/>
  <c r="Y263" i="3"/>
  <c r="X263" i="3"/>
  <c r="W263" i="3"/>
  <c r="V263" i="3"/>
  <c r="T263" i="3"/>
  <c r="S263" i="3"/>
  <c r="R263" i="3"/>
  <c r="Q263" i="3"/>
  <c r="P263" i="3"/>
  <c r="O263" i="3"/>
  <c r="N263" i="3"/>
  <c r="M263" i="3"/>
  <c r="L263" i="3"/>
  <c r="K263" i="3"/>
  <c r="J263" i="3"/>
  <c r="I263" i="3"/>
  <c r="CB262" i="3"/>
  <c r="CA262" i="3"/>
  <c r="BZ262" i="3"/>
  <c r="BY262" i="3"/>
  <c r="BX262" i="3"/>
  <c r="BW262" i="3"/>
  <c r="BV262" i="3"/>
  <c r="BU262" i="3"/>
  <c r="BT262" i="3"/>
  <c r="BS262" i="3"/>
  <c r="BR262" i="3"/>
  <c r="BQ262" i="3"/>
  <c r="BP262" i="3"/>
  <c r="BO262" i="3"/>
  <c r="BN262" i="3"/>
  <c r="BM262" i="3"/>
  <c r="BL262" i="3"/>
  <c r="BK262" i="3"/>
  <c r="BJ262" i="3"/>
  <c r="BI262" i="3"/>
  <c r="BH262" i="3"/>
  <c r="BG262" i="3"/>
  <c r="BF262" i="3"/>
  <c r="BE262" i="3"/>
  <c r="BD262" i="3"/>
  <c r="BC262" i="3"/>
  <c r="BB262" i="3"/>
  <c r="BA262" i="3"/>
  <c r="AZ262" i="3"/>
  <c r="AY262" i="3"/>
  <c r="AX262" i="3"/>
  <c r="AW262" i="3"/>
  <c r="AV262" i="3"/>
  <c r="AU262" i="3"/>
  <c r="AT262" i="3"/>
  <c r="AS262" i="3"/>
  <c r="AR262" i="3"/>
  <c r="AQ262" i="3"/>
  <c r="AP262" i="3"/>
  <c r="AO262" i="3"/>
  <c r="AN262" i="3"/>
  <c r="AL262" i="3"/>
  <c r="AK262" i="3"/>
  <c r="AJ262" i="3"/>
  <c r="AI262" i="3"/>
  <c r="AH262" i="3"/>
  <c r="AF262" i="3"/>
  <c r="AE262" i="3"/>
  <c r="AD262" i="3"/>
  <c r="AC262" i="3"/>
  <c r="AB262" i="3"/>
  <c r="AA262" i="3"/>
  <c r="Z262" i="3"/>
  <c r="Y262" i="3"/>
  <c r="X262" i="3"/>
  <c r="W262" i="3"/>
  <c r="V262" i="3"/>
  <c r="T262" i="3"/>
  <c r="S262" i="3"/>
  <c r="R262" i="3"/>
  <c r="Q262" i="3"/>
  <c r="P262" i="3"/>
  <c r="O262" i="3"/>
  <c r="N262" i="3"/>
  <c r="M262" i="3"/>
  <c r="L262" i="3"/>
  <c r="K262" i="3"/>
  <c r="J262" i="3"/>
  <c r="I262" i="3"/>
  <c r="CB261" i="3"/>
  <c r="CA261" i="3"/>
  <c r="BZ261" i="3"/>
  <c r="BY261" i="3"/>
  <c r="BX261" i="3"/>
  <c r="BW261" i="3"/>
  <c r="BV261" i="3"/>
  <c r="BU261" i="3"/>
  <c r="BT261" i="3"/>
  <c r="BS261" i="3"/>
  <c r="BR261" i="3"/>
  <c r="BQ261" i="3"/>
  <c r="BP261" i="3"/>
  <c r="BO261" i="3"/>
  <c r="BN261" i="3"/>
  <c r="BM261" i="3"/>
  <c r="BL261" i="3"/>
  <c r="BK261" i="3"/>
  <c r="BJ261" i="3"/>
  <c r="BI261" i="3"/>
  <c r="BH261" i="3"/>
  <c r="BG261" i="3"/>
  <c r="BF261" i="3"/>
  <c r="BE261" i="3"/>
  <c r="BD261" i="3"/>
  <c r="BC261" i="3"/>
  <c r="BB261" i="3"/>
  <c r="BA261" i="3"/>
  <c r="AZ261" i="3"/>
  <c r="AY261" i="3"/>
  <c r="AX261" i="3"/>
  <c r="AW261" i="3"/>
  <c r="AV261" i="3"/>
  <c r="AU261" i="3"/>
  <c r="AT261" i="3"/>
  <c r="AS261" i="3"/>
  <c r="AR261" i="3"/>
  <c r="AQ261" i="3"/>
  <c r="AP261" i="3"/>
  <c r="AO261" i="3"/>
  <c r="AN261" i="3"/>
  <c r="AM261" i="3"/>
  <c r="AL261" i="3"/>
  <c r="AK261" i="3"/>
  <c r="AJ261" i="3"/>
  <c r="AI261" i="3"/>
  <c r="AH261" i="3"/>
  <c r="AG261" i="3"/>
  <c r="AF261" i="3"/>
  <c r="AE261" i="3"/>
  <c r="AD261" i="3"/>
  <c r="AC261" i="3"/>
  <c r="AB261" i="3"/>
  <c r="AA261" i="3"/>
  <c r="Z261" i="3"/>
  <c r="Y261" i="3"/>
  <c r="X261" i="3"/>
  <c r="W261" i="3"/>
  <c r="V261" i="3"/>
  <c r="U261" i="3"/>
  <c r="T261" i="3"/>
  <c r="S261" i="3"/>
  <c r="R261" i="3"/>
  <c r="Q261" i="3"/>
  <c r="P261" i="3"/>
  <c r="O261" i="3"/>
  <c r="N261" i="3"/>
  <c r="M261" i="3"/>
  <c r="L261" i="3"/>
  <c r="K261" i="3"/>
  <c r="J261" i="3"/>
  <c r="I261" i="3"/>
  <c r="CB260" i="3"/>
  <c r="CA260" i="3"/>
  <c r="BZ260" i="3"/>
  <c r="BY260" i="3"/>
  <c r="BX260" i="3"/>
  <c r="BW260" i="3"/>
  <c r="BV260" i="3"/>
  <c r="BU260" i="3"/>
  <c r="BT260" i="3"/>
  <c r="BS260" i="3"/>
  <c r="BR260" i="3"/>
  <c r="BQ260" i="3"/>
  <c r="BP260" i="3"/>
  <c r="BO260" i="3"/>
  <c r="BN260" i="3"/>
  <c r="BM260" i="3"/>
  <c r="BL260" i="3"/>
  <c r="BK260" i="3"/>
  <c r="BJ260" i="3"/>
  <c r="BI260" i="3"/>
  <c r="BH260" i="3"/>
  <c r="BG260" i="3"/>
  <c r="BF260" i="3"/>
  <c r="BE260" i="3"/>
  <c r="BD260" i="3"/>
  <c r="BC260" i="3"/>
  <c r="BB260" i="3"/>
  <c r="BA260" i="3"/>
  <c r="AZ260" i="3"/>
  <c r="AY260" i="3"/>
  <c r="AX260" i="3"/>
  <c r="AW260" i="3"/>
  <c r="AV260" i="3"/>
  <c r="AU260" i="3"/>
  <c r="AT260" i="3"/>
  <c r="AS260" i="3"/>
  <c r="AR260" i="3"/>
  <c r="AQ260" i="3"/>
  <c r="AP260" i="3"/>
  <c r="AO260" i="3"/>
  <c r="AN260" i="3"/>
  <c r="AM260" i="3"/>
  <c r="AL260" i="3"/>
  <c r="AK260" i="3"/>
  <c r="AJ260" i="3"/>
  <c r="AI260" i="3"/>
  <c r="AH260" i="3"/>
  <c r="AG260" i="3"/>
  <c r="AF260" i="3"/>
  <c r="AE260" i="3"/>
  <c r="AD260" i="3"/>
  <c r="AC260" i="3"/>
  <c r="AB260" i="3"/>
  <c r="AA260" i="3"/>
  <c r="Z260" i="3"/>
  <c r="Y260" i="3"/>
  <c r="X260" i="3"/>
  <c r="W260" i="3"/>
  <c r="V260" i="3"/>
  <c r="U260" i="3"/>
  <c r="T260" i="3"/>
  <c r="S260" i="3"/>
  <c r="R260" i="3"/>
  <c r="Q260" i="3"/>
  <c r="P260" i="3"/>
  <c r="O260" i="3"/>
  <c r="N260" i="3"/>
  <c r="M260" i="3"/>
  <c r="L260" i="3"/>
  <c r="K260" i="3"/>
  <c r="J260" i="3"/>
  <c r="I260" i="3"/>
  <c r="CB259" i="3"/>
  <c r="CA259" i="3"/>
  <c r="BZ259" i="3"/>
  <c r="BY259" i="3"/>
  <c r="BX259" i="3"/>
  <c r="BW259" i="3"/>
  <c r="BV259" i="3"/>
  <c r="BU259" i="3"/>
  <c r="BT259" i="3"/>
  <c r="BS259" i="3"/>
  <c r="BR259" i="3"/>
  <c r="BQ259" i="3"/>
  <c r="BP259" i="3"/>
  <c r="BO259" i="3"/>
  <c r="BN259" i="3"/>
  <c r="BM259" i="3"/>
  <c r="BL259" i="3"/>
  <c r="BK259" i="3"/>
  <c r="BJ259" i="3"/>
  <c r="BI259" i="3"/>
  <c r="BH259" i="3"/>
  <c r="BG259" i="3"/>
  <c r="BF259" i="3"/>
  <c r="BE259" i="3"/>
  <c r="BD259" i="3"/>
  <c r="BC259" i="3"/>
  <c r="BB259" i="3"/>
  <c r="BA259" i="3"/>
  <c r="AZ259" i="3"/>
  <c r="AY259" i="3"/>
  <c r="AX259" i="3"/>
  <c r="AW259" i="3"/>
  <c r="AV259" i="3"/>
  <c r="AU259" i="3"/>
  <c r="AT259" i="3"/>
  <c r="AS259" i="3"/>
  <c r="AR259" i="3"/>
  <c r="AQ259" i="3"/>
  <c r="AP259" i="3"/>
  <c r="AO259" i="3"/>
  <c r="AN259" i="3"/>
  <c r="AM259" i="3"/>
  <c r="AL259" i="3"/>
  <c r="AK259" i="3"/>
  <c r="AJ259" i="3"/>
  <c r="AI259" i="3"/>
  <c r="AH259" i="3"/>
  <c r="AG259" i="3"/>
  <c r="AF259" i="3"/>
  <c r="AE259" i="3"/>
  <c r="AD259" i="3"/>
  <c r="AC259" i="3"/>
  <c r="AB259" i="3"/>
  <c r="AA259" i="3"/>
  <c r="Z259" i="3"/>
  <c r="Y259" i="3"/>
  <c r="X259" i="3"/>
  <c r="W259" i="3"/>
  <c r="V259" i="3"/>
  <c r="U259" i="3"/>
  <c r="T259" i="3"/>
  <c r="S259" i="3"/>
  <c r="R259" i="3"/>
  <c r="Q259" i="3"/>
  <c r="P259" i="3"/>
  <c r="O259" i="3"/>
  <c r="N259" i="3"/>
  <c r="M259" i="3"/>
  <c r="L259" i="3"/>
  <c r="K259" i="3"/>
  <c r="J259" i="3"/>
  <c r="I259" i="3"/>
  <c r="CB258" i="3"/>
  <c r="CA258" i="3"/>
  <c r="BZ258" i="3"/>
  <c r="BY258" i="3"/>
  <c r="BX258" i="3"/>
  <c r="BW258" i="3"/>
  <c r="BV258" i="3"/>
  <c r="BU258" i="3"/>
  <c r="BT258" i="3"/>
  <c r="BS258" i="3"/>
  <c r="BR258" i="3"/>
  <c r="BQ258" i="3"/>
  <c r="BP258" i="3"/>
  <c r="BO258" i="3"/>
  <c r="BN258" i="3"/>
  <c r="BM258" i="3"/>
  <c r="BL258" i="3"/>
  <c r="BK258" i="3"/>
  <c r="BJ258" i="3"/>
  <c r="BI258" i="3"/>
  <c r="BH258" i="3"/>
  <c r="BG258" i="3"/>
  <c r="BF258" i="3"/>
  <c r="BE258" i="3"/>
  <c r="BD258" i="3"/>
  <c r="BC258" i="3"/>
  <c r="BB258" i="3"/>
  <c r="BA258" i="3"/>
  <c r="AZ258" i="3"/>
  <c r="AY258" i="3"/>
  <c r="AX258" i="3"/>
  <c r="AW258" i="3"/>
  <c r="AV258" i="3"/>
  <c r="AU258" i="3"/>
  <c r="AT258" i="3"/>
  <c r="AS258" i="3"/>
  <c r="AR258" i="3"/>
  <c r="AQ258" i="3"/>
  <c r="AP258" i="3"/>
  <c r="AO258" i="3"/>
  <c r="AN258" i="3"/>
  <c r="AM258" i="3"/>
  <c r="AL258" i="3"/>
  <c r="AK258" i="3"/>
  <c r="AJ258" i="3"/>
  <c r="AI258" i="3"/>
  <c r="AH258" i="3"/>
  <c r="AG258" i="3"/>
  <c r="AF258" i="3"/>
  <c r="AE258" i="3"/>
  <c r="AD258" i="3"/>
  <c r="AC258" i="3"/>
  <c r="AB258" i="3"/>
  <c r="AA258" i="3"/>
  <c r="Z258" i="3"/>
  <c r="Y258" i="3"/>
  <c r="X258" i="3"/>
  <c r="W258" i="3"/>
  <c r="V258" i="3"/>
  <c r="U258" i="3"/>
  <c r="T258" i="3"/>
  <c r="S258" i="3"/>
  <c r="R258" i="3"/>
  <c r="Q258" i="3"/>
  <c r="P258" i="3"/>
  <c r="O258" i="3"/>
  <c r="N258" i="3"/>
  <c r="M258" i="3"/>
  <c r="L258" i="3"/>
  <c r="K258" i="3"/>
  <c r="J258" i="3"/>
  <c r="I258" i="3"/>
  <c r="CB257" i="3"/>
  <c r="CA257" i="3"/>
  <c r="BZ257" i="3"/>
  <c r="BY257" i="3"/>
  <c r="BX257" i="3"/>
  <c r="BW257" i="3"/>
  <c r="BV257" i="3"/>
  <c r="BU257" i="3"/>
  <c r="BT257" i="3"/>
  <c r="BS257" i="3"/>
  <c r="BR257" i="3"/>
  <c r="BQ257" i="3"/>
  <c r="BP257" i="3"/>
  <c r="BO257" i="3"/>
  <c r="BN257" i="3"/>
  <c r="BM257" i="3"/>
  <c r="BL257" i="3"/>
  <c r="BK257" i="3"/>
  <c r="BJ257" i="3"/>
  <c r="BI257" i="3"/>
  <c r="BH257" i="3"/>
  <c r="BG257" i="3"/>
  <c r="BF257" i="3"/>
  <c r="BE257" i="3"/>
  <c r="BD257" i="3"/>
  <c r="BC257" i="3"/>
  <c r="BB257" i="3"/>
  <c r="BA257" i="3"/>
  <c r="AZ257" i="3"/>
  <c r="AY257" i="3"/>
  <c r="AX257" i="3"/>
  <c r="AW257" i="3"/>
  <c r="AV257" i="3"/>
  <c r="AU257" i="3"/>
  <c r="AT257" i="3"/>
  <c r="AS257" i="3"/>
  <c r="AR257" i="3"/>
  <c r="AQ257" i="3"/>
  <c r="AP257" i="3"/>
  <c r="AO257" i="3"/>
  <c r="AN257" i="3"/>
  <c r="AM257" i="3"/>
  <c r="AL257" i="3"/>
  <c r="AK257" i="3"/>
  <c r="AJ257" i="3"/>
  <c r="AI257" i="3"/>
  <c r="AH257" i="3"/>
  <c r="AG257" i="3"/>
  <c r="AF257" i="3"/>
  <c r="AE257" i="3"/>
  <c r="AD257" i="3"/>
  <c r="AC257" i="3"/>
  <c r="AB257" i="3"/>
  <c r="AA257" i="3"/>
  <c r="Z257" i="3"/>
  <c r="Y257" i="3"/>
  <c r="X257" i="3"/>
  <c r="W257" i="3"/>
  <c r="V257" i="3"/>
  <c r="U257" i="3"/>
  <c r="T257" i="3"/>
  <c r="S257" i="3"/>
  <c r="R257" i="3"/>
  <c r="Q257" i="3"/>
  <c r="P257" i="3"/>
  <c r="O257" i="3"/>
  <c r="N257" i="3"/>
  <c r="M257" i="3"/>
  <c r="L257" i="3"/>
  <c r="K257" i="3"/>
  <c r="J257" i="3"/>
  <c r="I257" i="3"/>
  <c r="CB256" i="3"/>
  <c r="CA256" i="3"/>
  <c r="BZ256" i="3"/>
  <c r="BY256" i="3"/>
  <c r="BX256" i="3"/>
  <c r="BW256" i="3"/>
  <c r="BV256" i="3"/>
  <c r="BU256" i="3"/>
  <c r="BT256" i="3"/>
  <c r="BS256" i="3"/>
  <c r="BR256" i="3"/>
  <c r="BQ256" i="3"/>
  <c r="BP256" i="3"/>
  <c r="BO256" i="3"/>
  <c r="BN256" i="3"/>
  <c r="BM256" i="3"/>
  <c r="BL256" i="3"/>
  <c r="BK256" i="3"/>
  <c r="BJ256" i="3"/>
  <c r="BI256" i="3"/>
  <c r="BH256" i="3"/>
  <c r="BG256" i="3"/>
  <c r="BF256" i="3"/>
  <c r="BE256" i="3"/>
  <c r="BD256" i="3"/>
  <c r="BC256" i="3"/>
  <c r="BB256" i="3"/>
  <c r="BA256" i="3"/>
  <c r="AZ256" i="3"/>
  <c r="AY256" i="3"/>
  <c r="AX256" i="3"/>
  <c r="AW256" i="3"/>
  <c r="AV256" i="3"/>
  <c r="AU256" i="3"/>
  <c r="AT256" i="3"/>
  <c r="AS256" i="3"/>
  <c r="AR256" i="3"/>
  <c r="AQ256" i="3"/>
  <c r="AP256" i="3"/>
  <c r="AO256" i="3"/>
  <c r="AN256" i="3"/>
  <c r="AL256" i="3"/>
  <c r="AK256" i="3"/>
  <c r="AJ256" i="3"/>
  <c r="AI256" i="3"/>
  <c r="AH256" i="3"/>
  <c r="AF256" i="3"/>
  <c r="AE256" i="3"/>
  <c r="AD256" i="3"/>
  <c r="AC256" i="3"/>
  <c r="AB256" i="3"/>
  <c r="AA256" i="3"/>
  <c r="Z256" i="3"/>
  <c r="Y256" i="3"/>
  <c r="X256" i="3"/>
  <c r="W256" i="3"/>
  <c r="V256" i="3"/>
  <c r="T256" i="3"/>
  <c r="S256" i="3"/>
  <c r="R256" i="3"/>
  <c r="Q256" i="3"/>
  <c r="P256" i="3"/>
  <c r="O256" i="3"/>
  <c r="N256" i="3"/>
  <c r="M256" i="3"/>
  <c r="L256" i="3"/>
  <c r="K256" i="3"/>
  <c r="J256" i="3"/>
  <c r="I256" i="3"/>
  <c r="CB255" i="3"/>
  <c r="CA255" i="3"/>
  <c r="BZ255" i="3"/>
  <c r="BY255" i="3"/>
  <c r="BX255" i="3"/>
  <c r="BW255" i="3"/>
  <c r="BV255" i="3"/>
  <c r="BU255" i="3"/>
  <c r="BT255" i="3"/>
  <c r="BS255" i="3"/>
  <c r="BR255" i="3"/>
  <c r="BQ255" i="3"/>
  <c r="BP255" i="3"/>
  <c r="BO255" i="3"/>
  <c r="BN255" i="3"/>
  <c r="BM255" i="3"/>
  <c r="BL255" i="3"/>
  <c r="BK255" i="3"/>
  <c r="BJ255" i="3"/>
  <c r="BI255" i="3"/>
  <c r="BH255" i="3"/>
  <c r="BG255" i="3"/>
  <c r="BF255" i="3"/>
  <c r="BE255" i="3"/>
  <c r="BD255" i="3"/>
  <c r="BC255" i="3"/>
  <c r="BB255" i="3"/>
  <c r="BA255" i="3"/>
  <c r="AZ255" i="3"/>
  <c r="AY255" i="3"/>
  <c r="AX255" i="3"/>
  <c r="AW255" i="3"/>
  <c r="AV255" i="3"/>
  <c r="AU255" i="3"/>
  <c r="AT255" i="3"/>
  <c r="AS255" i="3"/>
  <c r="AR255" i="3"/>
  <c r="AQ255" i="3"/>
  <c r="AP255" i="3"/>
  <c r="AO255" i="3"/>
  <c r="AN255" i="3"/>
  <c r="AL255" i="3"/>
  <c r="AK255" i="3"/>
  <c r="AJ255" i="3"/>
  <c r="AI255" i="3"/>
  <c r="AH255" i="3"/>
  <c r="AF255" i="3"/>
  <c r="AE255" i="3"/>
  <c r="AD255" i="3"/>
  <c r="AC255" i="3"/>
  <c r="AB255" i="3"/>
  <c r="AA255" i="3"/>
  <c r="Z255" i="3"/>
  <c r="Y255" i="3"/>
  <c r="X255" i="3"/>
  <c r="W255" i="3"/>
  <c r="V255" i="3"/>
  <c r="T255" i="3"/>
  <c r="S255" i="3"/>
  <c r="R255" i="3"/>
  <c r="Q255" i="3"/>
  <c r="P255" i="3"/>
  <c r="O255" i="3"/>
  <c r="N255" i="3"/>
  <c r="M255" i="3"/>
  <c r="L255" i="3"/>
  <c r="K255" i="3"/>
  <c r="J255" i="3"/>
  <c r="I255" i="3"/>
  <c r="CB254" i="3"/>
  <c r="CA254" i="3"/>
  <c r="BZ254" i="3"/>
  <c r="BY254" i="3"/>
  <c r="BX254" i="3"/>
  <c r="BW254" i="3"/>
  <c r="BV254" i="3"/>
  <c r="BU254" i="3"/>
  <c r="BT254" i="3"/>
  <c r="BS254" i="3"/>
  <c r="BR254" i="3"/>
  <c r="BQ254" i="3"/>
  <c r="BP254" i="3"/>
  <c r="BO254" i="3"/>
  <c r="BN254" i="3"/>
  <c r="BM254" i="3"/>
  <c r="BL254" i="3"/>
  <c r="BK254" i="3"/>
  <c r="BJ254" i="3"/>
  <c r="BI254" i="3"/>
  <c r="BH254" i="3"/>
  <c r="BG254" i="3"/>
  <c r="BF254" i="3"/>
  <c r="BE254" i="3"/>
  <c r="BD254" i="3"/>
  <c r="BC254" i="3"/>
  <c r="BB254" i="3"/>
  <c r="BA254" i="3"/>
  <c r="AZ254" i="3"/>
  <c r="AY254" i="3"/>
  <c r="AX254" i="3"/>
  <c r="AW254" i="3"/>
  <c r="AV254" i="3"/>
  <c r="AU254" i="3"/>
  <c r="AT254" i="3"/>
  <c r="AS254" i="3"/>
  <c r="AR254" i="3"/>
  <c r="AQ254" i="3"/>
  <c r="AP254" i="3"/>
  <c r="AO254" i="3"/>
  <c r="AN254" i="3"/>
  <c r="AL254" i="3"/>
  <c r="AK254" i="3"/>
  <c r="AJ254" i="3"/>
  <c r="AI254" i="3"/>
  <c r="AH254" i="3"/>
  <c r="AF254" i="3"/>
  <c r="AE254" i="3"/>
  <c r="AD254" i="3"/>
  <c r="AC254" i="3"/>
  <c r="AB254" i="3"/>
  <c r="AA254" i="3"/>
  <c r="Z254" i="3"/>
  <c r="Y254" i="3"/>
  <c r="X254" i="3"/>
  <c r="W254" i="3"/>
  <c r="V254" i="3"/>
  <c r="T254" i="3"/>
  <c r="S254" i="3"/>
  <c r="R254" i="3"/>
  <c r="Q254" i="3"/>
  <c r="P254" i="3"/>
  <c r="O254" i="3"/>
  <c r="N254" i="3"/>
  <c r="M254" i="3"/>
  <c r="L254" i="3"/>
  <c r="K254" i="3"/>
  <c r="J254" i="3"/>
  <c r="I254" i="3"/>
  <c r="CB253" i="3"/>
  <c r="CA253" i="3"/>
  <c r="BZ253" i="3"/>
  <c r="BY253" i="3"/>
  <c r="BX253" i="3"/>
  <c r="BW253" i="3"/>
  <c r="BV253" i="3"/>
  <c r="BU253" i="3"/>
  <c r="BT253" i="3"/>
  <c r="BS253" i="3"/>
  <c r="BR253" i="3"/>
  <c r="BQ253" i="3"/>
  <c r="BP253" i="3"/>
  <c r="BO253" i="3"/>
  <c r="BN253" i="3"/>
  <c r="BM253" i="3"/>
  <c r="BL253" i="3"/>
  <c r="BK253" i="3"/>
  <c r="BJ253" i="3"/>
  <c r="BI253" i="3"/>
  <c r="BH253" i="3"/>
  <c r="BG253" i="3"/>
  <c r="BF253" i="3"/>
  <c r="BE253" i="3"/>
  <c r="BD253" i="3"/>
  <c r="BC253" i="3"/>
  <c r="BB253" i="3"/>
  <c r="BA253" i="3"/>
  <c r="AZ253" i="3"/>
  <c r="AY253" i="3"/>
  <c r="AX253" i="3"/>
  <c r="AW253" i="3"/>
  <c r="AV253" i="3"/>
  <c r="AU253" i="3"/>
  <c r="AT253" i="3"/>
  <c r="AS253" i="3"/>
  <c r="AR253" i="3"/>
  <c r="AQ253" i="3"/>
  <c r="AP253" i="3"/>
  <c r="AO253" i="3"/>
  <c r="AN253" i="3"/>
  <c r="AM253" i="3"/>
  <c r="AL253" i="3"/>
  <c r="AK253" i="3"/>
  <c r="AJ253" i="3"/>
  <c r="AI253" i="3"/>
  <c r="AH253" i="3"/>
  <c r="AG253" i="3"/>
  <c r="AF253" i="3"/>
  <c r="AE253" i="3"/>
  <c r="AD253" i="3"/>
  <c r="AC253" i="3"/>
  <c r="AB253" i="3"/>
  <c r="AA253" i="3"/>
  <c r="Z253" i="3"/>
  <c r="Y253" i="3"/>
  <c r="X253" i="3"/>
  <c r="W253" i="3"/>
  <c r="V253" i="3"/>
  <c r="U253" i="3"/>
  <c r="T253" i="3"/>
  <c r="S253" i="3"/>
  <c r="R253" i="3"/>
  <c r="Q253" i="3"/>
  <c r="P253" i="3"/>
  <c r="O253" i="3"/>
  <c r="N253" i="3"/>
  <c r="M253" i="3"/>
  <c r="L253" i="3"/>
  <c r="K253" i="3"/>
  <c r="J253" i="3"/>
  <c r="I253" i="3"/>
  <c r="CB252" i="3"/>
  <c r="CA252" i="3"/>
  <c r="BZ252" i="3"/>
  <c r="BY252" i="3"/>
  <c r="BX252" i="3"/>
  <c r="BW252" i="3"/>
  <c r="BV252" i="3"/>
  <c r="BU252" i="3"/>
  <c r="BT252" i="3"/>
  <c r="BS252" i="3"/>
  <c r="BR252" i="3"/>
  <c r="BQ252" i="3"/>
  <c r="BP252" i="3"/>
  <c r="BO252" i="3"/>
  <c r="BN252" i="3"/>
  <c r="BM252" i="3"/>
  <c r="BL252" i="3"/>
  <c r="BK252" i="3"/>
  <c r="BJ252" i="3"/>
  <c r="BI252" i="3"/>
  <c r="BH252" i="3"/>
  <c r="BG252" i="3"/>
  <c r="BF252" i="3"/>
  <c r="BE252" i="3"/>
  <c r="BD252" i="3"/>
  <c r="BC252" i="3"/>
  <c r="BB252" i="3"/>
  <c r="BA252" i="3"/>
  <c r="AZ252" i="3"/>
  <c r="AY252" i="3"/>
  <c r="AX252" i="3"/>
  <c r="AW252" i="3"/>
  <c r="AV252" i="3"/>
  <c r="AU252" i="3"/>
  <c r="AT252" i="3"/>
  <c r="AS252" i="3"/>
  <c r="AR252" i="3"/>
  <c r="AQ252" i="3"/>
  <c r="AP252" i="3"/>
  <c r="AO252" i="3"/>
  <c r="AN252" i="3"/>
  <c r="AM252" i="3"/>
  <c r="AL252" i="3"/>
  <c r="AK252" i="3"/>
  <c r="AJ252" i="3"/>
  <c r="AI252" i="3"/>
  <c r="AH252" i="3"/>
  <c r="AG252" i="3"/>
  <c r="AF252" i="3"/>
  <c r="AE252" i="3"/>
  <c r="AD252" i="3"/>
  <c r="AC252" i="3"/>
  <c r="AB252" i="3"/>
  <c r="AA252" i="3"/>
  <c r="Z252" i="3"/>
  <c r="Y252" i="3"/>
  <c r="X252" i="3"/>
  <c r="W252" i="3"/>
  <c r="V252" i="3"/>
  <c r="U252" i="3"/>
  <c r="T252" i="3"/>
  <c r="S252" i="3"/>
  <c r="R252" i="3"/>
  <c r="Q252" i="3"/>
  <c r="P252" i="3"/>
  <c r="O252" i="3"/>
  <c r="N252" i="3"/>
  <c r="M252" i="3"/>
  <c r="L252" i="3"/>
  <c r="K252" i="3"/>
  <c r="J252" i="3"/>
  <c r="I252" i="3"/>
  <c r="CB251" i="3"/>
  <c r="CA251" i="3"/>
  <c r="BZ251" i="3"/>
  <c r="BY251" i="3"/>
  <c r="BX251" i="3"/>
  <c r="BW251" i="3"/>
  <c r="BV251" i="3"/>
  <c r="BU251" i="3"/>
  <c r="BT251" i="3"/>
  <c r="BS251" i="3"/>
  <c r="BR251" i="3"/>
  <c r="BQ251" i="3"/>
  <c r="BP251" i="3"/>
  <c r="BO251" i="3"/>
  <c r="BN251" i="3"/>
  <c r="BM251" i="3"/>
  <c r="BL251" i="3"/>
  <c r="BK251" i="3"/>
  <c r="BJ251" i="3"/>
  <c r="BI251" i="3"/>
  <c r="BH251" i="3"/>
  <c r="BG251" i="3"/>
  <c r="BF251" i="3"/>
  <c r="BE251" i="3"/>
  <c r="BD251" i="3"/>
  <c r="BC251" i="3"/>
  <c r="BB251" i="3"/>
  <c r="BA251" i="3"/>
  <c r="AZ251" i="3"/>
  <c r="AY251" i="3"/>
  <c r="AX251" i="3"/>
  <c r="AW251" i="3"/>
  <c r="AV251" i="3"/>
  <c r="AU251" i="3"/>
  <c r="AT251" i="3"/>
  <c r="AS251" i="3"/>
  <c r="AR251" i="3"/>
  <c r="AQ251" i="3"/>
  <c r="AP251" i="3"/>
  <c r="AO251" i="3"/>
  <c r="AN251" i="3"/>
  <c r="AM251" i="3"/>
  <c r="AL251" i="3"/>
  <c r="AK251" i="3"/>
  <c r="AJ251" i="3"/>
  <c r="AI251" i="3"/>
  <c r="AH251" i="3"/>
  <c r="AG251" i="3"/>
  <c r="AF251" i="3"/>
  <c r="AE251" i="3"/>
  <c r="AD251" i="3"/>
  <c r="AC251" i="3"/>
  <c r="AB251" i="3"/>
  <c r="AA251" i="3"/>
  <c r="Z251" i="3"/>
  <c r="Y251" i="3"/>
  <c r="X251" i="3"/>
  <c r="W251" i="3"/>
  <c r="V251" i="3"/>
  <c r="U251" i="3"/>
  <c r="T251" i="3"/>
  <c r="S251" i="3"/>
  <c r="R251" i="3"/>
  <c r="Q251" i="3"/>
  <c r="P251" i="3"/>
  <c r="O251" i="3"/>
  <c r="N251" i="3"/>
  <c r="M251" i="3"/>
  <c r="L251" i="3"/>
  <c r="K251" i="3"/>
  <c r="J251" i="3"/>
  <c r="I251" i="3"/>
  <c r="CB250" i="3"/>
  <c r="CA250" i="3"/>
  <c r="BZ250" i="3"/>
  <c r="BY250" i="3"/>
  <c r="BX250" i="3"/>
  <c r="BW250" i="3"/>
  <c r="BV250" i="3"/>
  <c r="BU250" i="3"/>
  <c r="BT250" i="3"/>
  <c r="BS250" i="3"/>
  <c r="BR250" i="3"/>
  <c r="BQ250" i="3"/>
  <c r="BP250" i="3"/>
  <c r="BO250" i="3"/>
  <c r="BN250" i="3"/>
  <c r="BM250" i="3"/>
  <c r="BL250" i="3"/>
  <c r="BK250" i="3"/>
  <c r="BJ250" i="3"/>
  <c r="BI250" i="3"/>
  <c r="BH250" i="3"/>
  <c r="BG250" i="3"/>
  <c r="BF250" i="3"/>
  <c r="BE250" i="3"/>
  <c r="BD250" i="3"/>
  <c r="BC250" i="3"/>
  <c r="BB250" i="3"/>
  <c r="BA250" i="3"/>
  <c r="AZ250" i="3"/>
  <c r="AY250" i="3"/>
  <c r="AX250" i="3"/>
  <c r="AW250" i="3"/>
  <c r="AV250" i="3"/>
  <c r="AU250" i="3"/>
  <c r="AT250" i="3"/>
  <c r="AS250" i="3"/>
  <c r="AR250" i="3"/>
  <c r="AQ250" i="3"/>
  <c r="AP250" i="3"/>
  <c r="AO250" i="3"/>
  <c r="AN250" i="3"/>
  <c r="AM250" i="3"/>
  <c r="AL250" i="3"/>
  <c r="AK250" i="3"/>
  <c r="AJ250" i="3"/>
  <c r="AI250" i="3"/>
  <c r="AH250" i="3"/>
  <c r="AG250" i="3"/>
  <c r="AF250" i="3"/>
  <c r="AE250" i="3"/>
  <c r="AD250" i="3"/>
  <c r="AC250" i="3"/>
  <c r="AB250" i="3"/>
  <c r="AA250" i="3"/>
  <c r="Z250" i="3"/>
  <c r="Y250" i="3"/>
  <c r="X250" i="3"/>
  <c r="W250" i="3"/>
  <c r="V250" i="3"/>
  <c r="U250" i="3"/>
  <c r="T250" i="3"/>
  <c r="S250" i="3"/>
  <c r="R250" i="3"/>
  <c r="Q250" i="3"/>
  <c r="P250" i="3"/>
  <c r="O250" i="3"/>
  <c r="N250" i="3"/>
  <c r="M250" i="3"/>
  <c r="L250" i="3"/>
  <c r="K250" i="3"/>
  <c r="J250" i="3"/>
  <c r="I250" i="3"/>
  <c r="CB249" i="3"/>
  <c r="CA249" i="3"/>
  <c r="BZ249" i="3"/>
  <c r="BY249" i="3"/>
  <c r="BX249" i="3"/>
  <c r="BW249" i="3"/>
  <c r="BV249" i="3"/>
  <c r="BU249" i="3"/>
  <c r="BT249" i="3"/>
  <c r="BS249" i="3"/>
  <c r="BR249" i="3"/>
  <c r="BQ249" i="3"/>
  <c r="BP249" i="3"/>
  <c r="BO249" i="3"/>
  <c r="BN249" i="3"/>
  <c r="BM249" i="3"/>
  <c r="BL249" i="3"/>
  <c r="BK249" i="3"/>
  <c r="BJ249" i="3"/>
  <c r="BI249" i="3"/>
  <c r="BH249" i="3"/>
  <c r="BG249" i="3"/>
  <c r="BF249" i="3"/>
  <c r="BE249" i="3"/>
  <c r="BD249" i="3"/>
  <c r="BC249" i="3"/>
  <c r="BB249" i="3"/>
  <c r="BA249" i="3"/>
  <c r="AZ249" i="3"/>
  <c r="AY249" i="3"/>
  <c r="AX249" i="3"/>
  <c r="AW249" i="3"/>
  <c r="AV249" i="3"/>
  <c r="AU249" i="3"/>
  <c r="AT249" i="3"/>
  <c r="AS249" i="3"/>
  <c r="AR249" i="3"/>
  <c r="AQ249" i="3"/>
  <c r="AP249" i="3"/>
  <c r="AO249" i="3"/>
  <c r="AN249" i="3"/>
  <c r="AM249" i="3"/>
  <c r="AL249" i="3"/>
  <c r="AK249" i="3"/>
  <c r="AJ249" i="3"/>
  <c r="AI249" i="3"/>
  <c r="AH249" i="3"/>
  <c r="AG249" i="3"/>
  <c r="AF249" i="3"/>
  <c r="AE249" i="3"/>
  <c r="AD249" i="3"/>
  <c r="AC249" i="3"/>
  <c r="AB249" i="3"/>
  <c r="AA249" i="3"/>
  <c r="Z249" i="3"/>
  <c r="Y249" i="3"/>
  <c r="X249" i="3"/>
  <c r="W249" i="3"/>
  <c r="V249" i="3"/>
  <c r="U249" i="3"/>
  <c r="T249" i="3"/>
  <c r="S249" i="3"/>
  <c r="R249" i="3"/>
  <c r="Q249" i="3"/>
  <c r="P249" i="3"/>
  <c r="O249" i="3"/>
  <c r="N249" i="3"/>
  <c r="M249" i="3"/>
  <c r="L249" i="3"/>
  <c r="K249" i="3"/>
  <c r="J249" i="3"/>
  <c r="I249" i="3"/>
  <c r="H263" i="3"/>
  <c r="H262" i="3"/>
  <c r="H261" i="3"/>
  <c r="H260" i="3"/>
  <c r="H259" i="3"/>
  <c r="H258" i="3"/>
  <c r="H257" i="3"/>
  <c r="H256" i="3"/>
  <c r="H255" i="3"/>
  <c r="H254" i="3"/>
  <c r="H253" i="3"/>
  <c r="H252" i="3"/>
  <c r="H251" i="3"/>
  <c r="H250" i="3"/>
  <c r="H249" i="3"/>
  <c r="E263" i="3"/>
  <c r="E262" i="3"/>
  <c r="E261" i="3"/>
  <c r="E260" i="3"/>
  <c r="E259" i="3"/>
  <c r="E258" i="3"/>
  <c r="E257" i="3"/>
  <c r="E256" i="3"/>
  <c r="E255" i="3"/>
  <c r="E254" i="3"/>
  <c r="E253" i="3"/>
  <c r="E252" i="3"/>
  <c r="E251" i="3"/>
  <c r="E250" i="3"/>
  <c r="E249" i="3"/>
  <c r="CB247" i="3"/>
  <c r="CA247" i="3"/>
  <c r="BZ247" i="3"/>
  <c r="BY247" i="3"/>
  <c r="BX247" i="3"/>
  <c r="BW247" i="3"/>
  <c r="BV247" i="3"/>
  <c r="BU247" i="3"/>
  <c r="BT247" i="3"/>
  <c r="BS247" i="3"/>
  <c r="BR247" i="3"/>
  <c r="BP247" i="3"/>
  <c r="BO247" i="3"/>
  <c r="BN247" i="3"/>
  <c r="BM247" i="3"/>
  <c r="BL247" i="3"/>
  <c r="BK247" i="3"/>
  <c r="BJ247" i="3"/>
  <c r="BI247" i="3"/>
  <c r="BH247" i="3"/>
  <c r="BG247" i="3"/>
  <c r="BF247" i="3"/>
  <c r="BD247" i="3"/>
  <c r="BC247" i="3"/>
  <c r="BB247" i="3"/>
  <c r="BA247" i="3"/>
  <c r="AZ247" i="3"/>
  <c r="AY247" i="3"/>
  <c r="AX247" i="3"/>
  <c r="AW247" i="3"/>
  <c r="AV247" i="3"/>
  <c r="AU247" i="3"/>
  <c r="AT247" i="3"/>
  <c r="AR247" i="3"/>
  <c r="AQ247" i="3"/>
  <c r="AP247" i="3"/>
  <c r="AO247" i="3"/>
  <c r="AN247" i="3"/>
  <c r="AM247" i="3"/>
  <c r="AL247" i="3"/>
  <c r="AK247" i="3"/>
  <c r="AJ247" i="3"/>
  <c r="AI247" i="3"/>
  <c r="AH247" i="3"/>
  <c r="AF247" i="3"/>
  <c r="AE247" i="3"/>
  <c r="AD247" i="3"/>
  <c r="AC247" i="3"/>
  <c r="AB247" i="3"/>
  <c r="AA247" i="3"/>
  <c r="Z247" i="3"/>
  <c r="Y247" i="3"/>
  <c r="X247" i="3"/>
  <c r="W247" i="3"/>
  <c r="V247" i="3"/>
  <c r="T247" i="3"/>
  <c r="S247" i="3"/>
  <c r="R247" i="3"/>
  <c r="Q247" i="3"/>
  <c r="P247" i="3"/>
  <c r="O247" i="3"/>
  <c r="N247" i="3"/>
  <c r="M247" i="3"/>
  <c r="L247" i="3"/>
  <c r="K247" i="3"/>
  <c r="J247" i="3"/>
  <c r="I247" i="3"/>
  <c r="CB246" i="3"/>
  <c r="CA246" i="3"/>
  <c r="BZ246" i="3"/>
  <c r="BY246" i="3"/>
  <c r="BX246" i="3"/>
  <c r="BW246" i="3"/>
  <c r="BV246" i="3"/>
  <c r="BU246" i="3"/>
  <c r="BT246" i="3"/>
  <c r="BS246" i="3"/>
  <c r="BR246" i="3"/>
  <c r="BP246" i="3"/>
  <c r="BO246" i="3"/>
  <c r="BN246" i="3"/>
  <c r="BM246" i="3"/>
  <c r="BL246" i="3"/>
  <c r="BK246" i="3"/>
  <c r="BJ246" i="3"/>
  <c r="BI246" i="3"/>
  <c r="BH246" i="3"/>
  <c r="BG246" i="3"/>
  <c r="BF246" i="3"/>
  <c r="BD246" i="3"/>
  <c r="BC246" i="3"/>
  <c r="BB246" i="3"/>
  <c r="BA246" i="3"/>
  <c r="AZ246" i="3"/>
  <c r="AY246" i="3"/>
  <c r="AX246" i="3"/>
  <c r="AW246" i="3"/>
  <c r="AV246" i="3"/>
  <c r="AU246" i="3"/>
  <c r="AT246" i="3"/>
  <c r="AR246" i="3"/>
  <c r="AQ246" i="3"/>
  <c r="AP246" i="3"/>
  <c r="AO246" i="3"/>
  <c r="AN246" i="3"/>
  <c r="AM246" i="3"/>
  <c r="AL246" i="3"/>
  <c r="AK246" i="3"/>
  <c r="AJ246" i="3"/>
  <c r="AI246" i="3"/>
  <c r="AH246" i="3"/>
  <c r="AF246" i="3"/>
  <c r="AE246" i="3"/>
  <c r="AD246" i="3"/>
  <c r="AC246" i="3"/>
  <c r="AB246" i="3"/>
  <c r="AA246" i="3"/>
  <c r="Z246" i="3"/>
  <c r="Y246" i="3"/>
  <c r="X246" i="3"/>
  <c r="W246" i="3"/>
  <c r="V246" i="3"/>
  <c r="T246" i="3"/>
  <c r="S246" i="3"/>
  <c r="R246" i="3"/>
  <c r="Q246" i="3"/>
  <c r="P246" i="3"/>
  <c r="O246" i="3"/>
  <c r="N246" i="3"/>
  <c r="M246" i="3"/>
  <c r="L246" i="3"/>
  <c r="K246" i="3"/>
  <c r="J246" i="3"/>
  <c r="I246" i="3"/>
  <c r="CB245" i="3"/>
  <c r="CA245" i="3"/>
  <c r="BZ245" i="3"/>
  <c r="BY245" i="3"/>
  <c r="BX245" i="3"/>
  <c r="BW245" i="3"/>
  <c r="BV245" i="3"/>
  <c r="BU245" i="3"/>
  <c r="BT245" i="3"/>
  <c r="BS245" i="3"/>
  <c r="BR245" i="3"/>
  <c r="BQ245" i="3"/>
  <c r="BP245" i="3"/>
  <c r="BO245" i="3"/>
  <c r="BN245" i="3"/>
  <c r="BM245" i="3"/>
  <c r="BL245" i="3"/>
  <c r="BK245" i="3"/>
  <c r="BJ245" i="3"/>
  <c r="BI245" i="3"/>
  <c r="BH245" i="3"/>
  <c r="BG245" i="3"/>
  <c r="BF245" i="3"/>
  <c r="BE245" i="3"/>
  <c r="BD245" i="3"/>
  <c r="BC245" i="3"/>
  <c r="BB245" i="3"/>
  <c r="BA245" i="3"/>
  <c r="AZ245" i="3"/>
  <c r="AY245" i="3"/>
  <c r="AX245" i="3"/>
  <c r="AW245" i="3"/>
  <c r="AV245" i="3"/>
  <c r="AU245" i="3"/>
  <c r="AT245" i="3"/>
  <c r="AS245" i="3"/>
  <c r="AR245" i="3"/>
  <c r="AQ245" i="3"/>
  <c r="AP245" i="3"/>
  <c r="AO245" i="3"/>
  <c r="AN245" i="3"/>
  <c r="AL245" i="3"/>
  <c r="AK245" i="3"/>
  <c r="AJ245" i="3"/>
  <c r="AI245" i="3"/>
  <c r="AH245" i="3"/>
  <c r="AF245" i="3"/>
  <c r="AE245" i="3"/>
  <c r="AD245" i="3"/>
  <c r="AC245" i="3"/>
  <c r="AB245" i="3"/>
  <c r="AA245" i="3"/>
  <c r="Z245" i="3"/>
  <c r="Y245" i="3"/>
  <c r="X245" i="3"/>
  <c r="W245" i="3"/>
  <c r="V245" i="3"/>
  <c r="T245" i="3"/>
  <c r="S245" i="3"/>
  <c r="R245" i="3"/>
  <c r="Q245" i="3"/>
  <c r="P245" i="3"/>
  <c r="O245" i="3"/>
  <c r="N245" i="3"/>
  <c r="M245" i="3"/>
  <c r="L245" i="3"/>
  <c r="K245" i="3"/>
  <c r="J245" i="3"/>
  <c r="I245" i="3"/>
  <c r="CB244" i="3"/>
  <c r="CA244" i="3"/>
  <c r="BZ244" i="3"/>
  <c r="BY244" i="3"/>
  <c r="BX244" i="3"/>
  <c r="BW244" i="3"/>
  <c r="BV244" i="3"/>
  <c r="BU244" i="3"/>
  <c r="BT244" i="3"/>
  <c r="BS244" i="3"/>
  <c r="BR244" i="3"/>
  <c r="BQ244" i="3"/>
  <c r="BP244" i="3"/>
  <c r="BO244" i="3"/>
  <c r="BN244" i="3"/>
  <c r="BM244" i="3"/>
  <c r="BL244" i="3"/>
  <c r="BK244" i="3"/>
  <c r="BJ244" i="3"/>
  <c r="BI244" i="3"/>
  <c r="BH244" i="3"/>
  <c r="BG244" i="3"/>
  <c r="BF244" i="3"/>
  <c r="BE244" i="3"/>
  <c r="BD244" i="3"/>
  <c r="BC244" i="3"/>
  <c r="BB244" i="3"/>
  <c r="BA244" i="3"/>
  <c r="AZ244" i="3"/>
  <c r="AY244" i="3"/>
  <c r="AX244" i="3"/>
  <c r="AW244" i="3"/>
  <c r="AV244" i="3"/>
  <c r="AU244" i="3"/>
  <c r="AT244" i="3"/>
  <c r="AS244" i="3"/>
  <c r="AR244" i="3"/>
  <c r="AQ244" i="3"/>
  <c r="AP244" i="3"/>
  <c r="AO244" i="3"/>
  <c r="AN244" i="3"/>
  <c r="AL244" i="3"/>
  <c r="AK244" i="3"/>
  <c r="AJ244" i="3"/>
  <c r="AI244" i="3"/>
  <c r="AH244" i="3"/>
  <c r="AF244" i="3"/>
  <c r="AE244" i="3"/>
  <c r="AD244" i="3"/>
  <c r="AC244" i="3"/>
  <c r="AB244" i="3"/>
  <c r="AA244" i="3"/>
  <c r="Z244" i="3"/>
  <c r="Y244" i="3"/>
  <c r="X244" i="3"/>
  <c r="W244" i="3"/>
  <c r="V244" i="3"/>
  <c r="T244" i="3"/>
  <c r="S244" i="3"/>
  <c r="R244" i="3"/>
  <c r="Q244" i="3"/>
  <c r="P244" i="3"/>
  <c r="O244" i="3"/>
  <c r="N244" i="3"/>
  <c r="M244" i="3"/>
  <c r="L244" i="3"/>
  <c r="K244" i="3"/>
  <c r="J244" i="3"/>
  <c r="I244" i="3"/>
  <c r="CC243" i="3"/>
  <c r="CB243" i="3"/>
  <c r="CA243" i="3"/>
  <c r="BZ243" i="3"/>
  <c r="BY243" i="3"/>
  <c r="BX243" i="3"/>
  <c r="BW243" i="3"/>
  <c r="BV243" i="3"/>
  <c r="BU243" i="3"/>
  <c r="BT243" i="3"/>
  <c r="BS243" i="3"/>
  <c r="BR243" i="3"/>
  <c r="BQ243" i="3"/>
  <c r="BP243" i="3"/>
  <c r="BO243" i="3"/>
  <c r="BN243" i="3"/>
  <c r="BM243" i="3"/>
  <c r="BL243" i="3"/>
  <c r="BK243" i="3"/>
  <c r="BJ243" i="3"/>
  <c r="BI243" i="3"/>
  <c r="BH243" i="3"/>
  <c r="BG243" i="3"/>
  <c r="BF243" i="3"/>
  <c r="BE243" i="3"/>
  <c r="BD243" i="3"/>
  <c r="BC243" i="3"/>
  <c r="BB243" i="3"/>
  <c r="BA243" i="3"/>
  <c r="AZ243" i="3"/>
  <c r="AY243" i="3"/>
  <c r="AX243" i="3"/>
  <c r="AW243" i="3"/>
  <c r="AV243" i="3"/>
  <c r="AU243" i="3"/>
  <c r="AT243" i="3"/>
  <c r="AS243" i="3"/>
  <c r="AR243" i="3"/>
  <c r="AQ243" i="3"/>
  <c r="AP243" i="3"/>
  <c r="AO243" i="3"/>
  <c r="AN243" i="3"/>
  <c r="AM243" i="3"/>
  <c r="AL243" i="3"/>
  <c r="AK243" i="3"/>
  <c r="AJ243" i="3"/>
  <c r="AI243" i="3"/>
  <c r="AH243" i="3"/>
  <c r="AG243" i="3"/>
  <c r="AF243" i="3"/>
  <c r="AE243" i="3"/>
  <c r="AD243" i="3"/>
  <c r="AC243" i="3"/>
  <c r="AB243" i="3"/>
  <c r="AA243" i="3"/>
  <c r="Z243" i="3"/>
  <c r="Y243" i="3"/>
  <c r="X243" i="3"/>
  <c r="W243" i="3"/>
  <c r="V243" i="3"/>
  <c r="U243" i="3"/>
  <c r="T243" i="3"/>
  <c r="S243" i="3"/>
  <c r="R243" i="3"/>
  <c r="Q243" i="3"/>
  <c r="P243" i="3"/>
  <c r="O243" i="3"/>
  <c r="N243" i="3"/>
  <c r="M243" i="3"/>
  <c r="L243" i="3"/>
  <c r="K243" i="3"/>
  <c r="J243" i="3"/>
  <c r="I243" i="3"/>
  <c r="CB242" i="3"/>
  <c r="CA242" i="3"/>
  <c r="BZ242" i="3"/>
  <c r="BY242" i="3"/>
  <c r="BX242" i="3"/>
  <c r="BW242" i="3"/>
  <c r="BV242" i="3"/>
  <c r="BU242" i="3"/>
  <c r="BT242" i="3"/>
  <c r="BS242" i="3"/>
  <c r="BR242" i="3"/>
  <c r="BQ242" i="3"/>
  <c r="BP242" i="3"/>
  <c r="BO242" i="3"/>
  <c r="BN242" i="3"/>
  <c r="BM242" i="3"/>
  <c r="BL242" i="3"/>
  <c r="BK242" i="3"/>
  <c r="BJ242" i="3"/>
  <c r="BI242" i="3"/>
  <c r="BH242" i="3"/>
  <c r="BG242" i="3"/>
  <c r="BF242" i="3"/>
  <c r="BE242" i="3"/>
  <c r="BD242" i="3"/>
  <c r="BC242" i="3"/>
  <c r="BB242" i="3"/>
  <c r="BA242" i="3"/>
  <c r="AZ242" i="3"/>
  <c r="AY242" i="3"/>
  <c r="AX242" i="3"/>
  <c r="AW242" i="3"/>
  <c r="AV242" i="3"/>
  <c r="AU242" i="3"/>
  <c r="AT242" i="3"/>
  <c r="AS242" i="3"/>
  <c r="AR242" i="3"/>
  <c r="AQ242" i="3"/>
  <c r="AP242" i="3"/>
  <c r="AO242" i="3"/>
  <c r="AN242" i="3"/>
  <c r="AL242" i="3"/>
  <c r="AK242" i="3"/>
  <c r="AJ242" i="3"/>
  <c r="AI242" i="3"/>
  <c r="AH242" i="3"/>
  <c r="AF242" i="3"/>
  <c r="AE242" i="3"/>
  <c r="AD242" i="3"/>
  <c r="AC242" i="3"/>
  <c r="AB242" i="3"/>
  <c r="AA242" i="3"/>
  <c r="Z242" i="3"/>
  <c r="Y242" i="3"/>
  <c r="X242" i="3"/>
  <c r="W242" i="3"/>
  <c r="V242" i="3"/>
  <c r="T242" i="3"/>
  <c r="S242" i="3"/>
  <c r="R242" i="3"/>
  <c r="Q242" i="3"/>
  <c r="P242" i="3"/>
  <c r="O242" i="3"/>
  <c r="N242" i="3"/>
  <c r="M242" i="3"/>
  <c r="L242" i="3"/>
  <c r="K242" i="3"/>
  <c r="J242" i="3"/>
  <c r="I242" i="3"/>
  <c r="CB241" i="3"/>
  <c r="CA241" i="3"/>
  <c r="BZ241" i="3"/>
  <c r="BY241" i="3"/>
  <c r="BX241" i="3"/>
  <c r="BW241" i="3"/>
  <c r="BV241" i="3"/>
  <c r="BU241" i="3"/>
  <c r="BT241" i="3"/>
  <c r="BS241" i="3"/>
  <c r="BR241" i="3"/>
  <c r="BQ241" i="3"/>
  <c r="BP241" i="3"/>
  <c r="BO241" i="3"/>
  <c r="BN241" i="3"/>
  <c r="BM241" i="3"/>
  <c r="BL241" i="3"/>
  <c r="BK241" i="3"/>
  <c r="BJ241" i="3"/>
  <c r="BI241" i="3"/>
  <c r="BH241" i="3"/>
  <c r="BG241" i="3"/>
  <c r="BF241" i="3"/>
  <c r="BE241" i="3"/>
  <c r="BD241" i="3"/>
  <c r="BC241" i="3"/>
  <c r="BB241" i="3"/>
  <c r="BA241" i="3"/>
  <c r="AZ241" i="3"/>
  <c r="AY241" i="3"/>
  <c r="AX241" i="3"/>
  <c r="AW241" i="3"/>
  <c r="AV241" i="3"/>
  <c r="AU241" i="3"/>
  <c r="AT241" i="3"/>
  <c r="AS241" i="3"/>
  <c r="AR241" i="3"/>
  <c r="AQ241" i="3"/>
  <c r="AP241" i="3"/>
  <c r="AO241" i="3"/>
  <c r="AN241" i="3"/>
  <c r="AL241" i="3"/>
  <c r="AK241" i="3"/>
  <c r="AJ241" i="3"/>
  <c r="AI241" i="3"/>
  <c r="AH241" i="3"/>
  <c r="AF241" i="3"/>
  <c r="AE241" i="3"/>
  <c r="AD241" i="3"/>
  <c r="AC241" i="3"/>
  <c r="AB241" i="3"/>
  <c r="AA241" i="3"/>
  <c r="Z241" i="3"/>
  <c r="Y241" i="3"/>
  <c r="X241" i="3"/>
  <c r="W241" i="3"/>
  <c r="V241" i="3"/>
  <c r="T241" i="3"/>
  <c r="S241" i="3"/>
  <c r="R241" i="3"/>
  <c r="Q241" i="3"/>
  <c r="P241" i="3"/>
  <c r="O241" i="3"/>
  <c r="N241" i="3"/>
  <c r="M241" i="3"/>
  <c r="L241" i="3"/>
  <c r="K241" i="3"/>
  <c r="J241" i="3"/>
  <c r="I241" i="3"/>
  <c r="CB240" i="3"/>
  <c r="CA240" i="3"/>
  <c r="BZ240" i="3"/>
  <c r="BY240" i="3"/>
  <c r="BX240" i="3"/>
  <c r="BW240" i="3"/>
  <c r="BV240" i="3"/>
  <c r="BU240" i="3"/>
  <c r="BT240" i="3"/>
  <c r="BS240" i="3"/>
  <c r="BR240" i="3"/>
  <c r="BP240" i="3"/>
  <c r="BO240" i="3"/>
  <c r="BN240" i="3"/>
  <c r="BM240" i="3"/>
  <c r="BL240" i="3"/>
  <c r="BK240" i="3"/>
  <c r="BJ240" i="3"/>
  <c r="BI240" i="3"/>
  <c r="BH240" i="3"/>
  <c r="BG240" i="3"/>
  <c r="BF240" i="3"/>
  <c r="BD240" i="3"/>
  <c r="BC240" i="3"/>
  <c r="BB240" i="3"/>
  <c r="BA240" i="3"/>
  <c r="AZ240" i="3"/>
  <c r="AY240" i="3"/>
  <c r="AX240" i="3"/>
  <c r="AW240" i="3"/>
  <c r="AV240" i="3"/>
  <c r="AU240" i="3"/>
  <c r="AT240" i="3"/>
  <c r="AR240" i="3"/>
  <c r="AQ240" i="3"/>
  <c r="AP240" i="3"/>
  <c r="AO240" i="3"/>
  <c r="AN240" i="3"/>
  <c r="AM240" i="3"/>
  <c r="AL240" i="3"/>
  <c r="AK240" i="3"/>
  <c r="AJ240" i="3"/>
  <c r="AI240" i="3"/>
  <c r="AH240" i="3"/>
  <c r="AF240" i="3"/>
  <c r="AE240" i="3"/>
  <c r="AD240" i="3"/>
  <c r="AC240" i="3"/>
  <c r="AB240" i="3"/>
  <c r="AA240" i="3"/>
  <c r="Z240" i="3"/>
  <c r="Y240" i="3"/>
  <c r="X240" i="3"/>
  <c r="W240" i="3"/>
  <c r="V240" i="3"/>
  <c r="T240" i="3"/>
  <c r="S240" i="3"/>
  <c r="R240" i="3"/>
  <c r="Q240" i="3"/>
  <c r="P240" i="3"/>
  <c r="O240" i="3"/>
  <c r="N240" i="3"/>
  <c r="M240" i="3"/>
  <c r="L240" i="3"/>
  <c r="K240" i="3"/>
  <c r="J240" i="3"/>
  <c r="I240" i="3"/>
  <c r="CB239" i="3"/>
  <c r="CA239" i="3"/>
  <c r="BZ239" i="3"/>
  <c r="BY239" i="3"/>
  <c r="BX239" i="3"/>
  <c r="BW239" i="3"/>
  <c r="BV239" i="3"/>
  <c r="BU239" i="3"/>
  <c r="BT239" i="3"/>
  <c r="BS239" i="3"/>
  <c r="BR239" i="3"/>
  <c r="BP239" i="3"/>
  <c r="BO239" i="3"/>
  <c r="BN239" i="3"/>
  <c r="BM239" i="3"/>
  <c r="BL239" i="3"/>
  <c r="BK239" i="3"/>
  <c r="BJ239" i="3"/>
  <c r="BI239" i="3"/>
  <c r="BH239" i="3"/>
  <c r="BG239" i="3"/>
  <c r="BF239" i="3"/>
  <c r="BD239" i="3"/>
  <c r="BC239" i="3"/>
  <c r="BB239" i="3"/>
  <c r="BA239" i="3"/>
  <c r="AZ239" i="3"/>
  <c r="AY239" i="3"/>
  <c r="AX239" i="3"/>
  <c r="AW239" i="3"/>
  <c r="AV239" i="3"/>
  <c r="AU239" i="3"/>
  <c r="AT239" i="3"/>
  <c r="AR239" i="3"/>
  <c r="AQ239" i="3"/>
  <c r="AP239" i="3"/>
  <c r="AO239" i="3"/>
  <c r="AN239" i="3"/>
  <c r="AM239" i="3"/>
  <c r="AL239" i="3"/>
  <c r="AK239" i="3"/>
  <c r="AJ239" i="3"/>
  <c r="AI239" i="3"/>
  <c r="AH239" i="3"/>
  <c r="AF239" i="3"/>
  <c r="AE239" i="3"/>
  <c r="AD239" i="3"/>
  <c r="AC239" i="3"/>
  <c r="AB239" i="3"/>
  <c r="AA239" i="3"/>
  <c r="Z239" i="3"/>
  <c r="Y239" i="3"/>
  <c r="X239" i="3"/>
  <c r="W239" i="3"/>
  <c r="V239" i="3"/>
  <c r="T239" i="3"/>
  <c r="S239" i="3"/>
  <c r="R239" i="3"/>
  <c r="Q239" i="3"/>
  <c r="P239" i="3"/>
  <c r="O239" i="3"/>
  <c r="N239" i="3"/>
  <c r="M239" i="3"/>
  <c r="L239" i="3"/>
  <c r="K239" i="3"/>
  <c r="J239" i="3"/>
  <c r="I239" i="3"/>
  <c r="CB238" i="3"/>
  <c r="CA238" i="3"/>
  <c r="BZ238" i="3"/>
  <c r="BY238" i="3"/>
  <c r="BX238" i="3"/>
  <c r="BW238" i="3"/>
  <c r="BV238" i="3"/>
  <c r="BU238" i="3"/>
  <c r="BT238" i="3"/>
  <c r="BS238" i="3"/>
  <c r="BR238" i="3"/>
  <c r="BQ238" i="3"/>
  <c r="BP238" i="3"/>
  <c r="BO238" i="3"/>
  <c r="BN238" i="3"/>
  <c r="BM238" i="3"/>
  <c r="BL238" i="3"/>
  <c r="BK238" i="3"/>
  <c r="BJ238" i="3"/>
  <c r="BI238" i="3"/>
  <c r="BH238" i="3"/>
  <c r="BG238" i="3"/>
  <c r="BF238" i="3"/>
  <c r="BE238" i="3"/>
  <c r="BD238" i="3"/>
  <c r="BC238" i="3"/>
  <c r="BB238" i="3"/>
  <c r="BA238" i="3"/>
  <c r="AZ238" i="3"/>
  <c r="AY238" i="3"/>
  <c r="AX238" i="3"/>
  <c r="AW238" i="3"/>
  <c r="AV238" i="3"/>
  <c r="AU238" i="3"/>
  <c r="AT238" i="3"/>
  <c r="AS238" i="3"/>
  <c r="AR238" i="3"/>
  <c r="AQ238" i="3"/>
  <c r="AP238" i="3"/>
  <c r="AO238" i="3"/>
  <c r="AN238" i="3"/>
  <c r="AM238" i="3"/>
  <c r="AL238" i="3"/>
  <c r="AK238" i="3"/>
  <c r="AJ238" i="3"/>
  <c r="AI238" i="3"/>
  <c r="AH238" i="3"/>
  <c r="AG238" i="3"/>
  <c r="AF238" i="3"/>
  <c r="AE238" i="3"/>
  <c r="AD238" i="3"/>
  <c r="AC238" i="3"/>
  <c r="AB238" i="3"/>
  <c r="AA238" i="3"/>
  <c r="Z238" i="3"/>
  <c r="Y238" i="3"/>
  <c r="X238" i="3"/>
  <c r="W238" i="3"/>
  <c r="V238" i="3"/>
  <c r="U238" i="3"/>
  <c r="T238" i="3"/>
  <c r="S238" i="3"/>
  <c r="R238" i="3"/>
  <c r="Q238" i="3"/>
  <c r="P238" i="3"/>
  <c r="O238" i="3"/>
  <c r="N238" i="3"/>
  <c r="M238" i="3"/>
  <c r="L238" i="3"/>
  <c r="K238" i="3"/>
  <c r="J238" i="3"/>
  <c r="I238" i="3"/>
  <c r="CB237" i="3"/>
  <c r="CA237" i="3"/>
  <c r="BZ237" i="3"/>
  <c r="BY237" i="3"/>
  <c r="BX237" i="3"/>
  <c r="BW237" i="3"/>
  <c r="BV237" i="3"/>
  <c r="BU237" i="3"/>
  <c r="BT237" i="3"/>
  <c r="BS237" i="3"/>
  <c r="BR237" i="3"/>
  <c r="BQ237" i="3"/>
  <c r="BP237" i="3"/>
  <c r="BO237" i="3"/>
  <c r="BN237" i="3"/>
  <c r="BM237" i="3"/>
  <c r="BL237" i="3"/>
  <c r="BK237" i="3"/>
  <c r="BJ237" i="3"/>
  <c r="BI237" i="3"/>
  <c r="BH237" i="3"/>
  <c r="BG237" i="3"/>
  <c r="BF237" i="3"/>
  <c r="BE237" i="3"/>
  <c r="BD237" i="3"/>
  <c r="BC237" i="3"/>
  <c r="BB237" i="3"/>
  <c r="BA237" i="3"/>
  <c r="AZ237" i="3"/>
  <c r="AY237" i="3"/>
  <c r="AX237" i="3"/>
  <c r="AW237" i="3"/>
  <c r="AV237" i="3"/>
  <c r="AU237" i="3"/>
  <c r="AT237" i="3"/>
  <c r="AS237" i="3"/>
  <c r="AR237" i="3"/>
  <c r="AQ237" i="3"/>
  <c r="AP237" i="3"/>
  <c r="AO237" i="3"/>
  <c r="AN237" i="3"/>
  <c r="AL237" i="3"/>
  <c r="AK237" i="3"/>
  <c r="AJ237" i="3"/>
  <c r="AI237" i="3"/>
  <c r="AH237" i="3"/>
  <c r="AF237" i="3"/>
  <c r="AE237" i="3"/>
  <c r="AD237" i="3"/>
  <c r="AC237" i="3"/>
  <c r="AB237" i="3"/>
  <c r="AA237" i="3"/>
  <c r="Z237" i="3"/>
  <c r="Y237" i="3"/>
  <c r="X237" i="3"/>
  <c r="W237" i="3"/>
  <c r="V237" i="3"/>
  <c r="T237" i="3"/>
  <c r="S237" i="3"/>
  <c r="R237" i="3"/>
  <c r="Q237" i="3"/>
  <c r="P237" i="3"/>
  <c r="O237" i="3"/>
  <c r="N237" i="3"/>
  <c r="M237" i="3"/>
  <c r="L237" i="3"/>
  <c r="K237" i="3"/>
  <c r="J237" i="3"/>
  <c r="I237" i="3"/>
  <c r="CB236" i="3"/>
  <c r="CA236" i="3"/>
  <c r="BZ236" i="3"/>
  <c r="BY236" i="3"/>
  <c r="BX236" i="3"/>
  <c r="BW236" i="3"/>
  <c r="BV236" i="3"/>
  <c r="BU236" i="3"/>
  <c r="BT236" i="3"/>
  <c r="BS236" i="3"/>
  <c r="BR236" i="3"/>
  <c r="BQ236" i="3"/>
  <c r="BP236" i="3"/>
  <c r="BO236" i="3"/>
  <c r="BN236" i="3"/>
  <c r="BM236" i="3"/>
  <c r="BL236" i="3"/>
  <c r="BK236" i="3"/>
  <c r="BJ236" i="3"/>
  <c r="BI236" i="3"/>
  <c r="BH236" i="3"/>
  <c r="BG236" i="3"/>
  <c r="BF236" i="3"/>
  <c r="BE236" i="3"/>
  <c r="BD236" i="3"/>
  <c r="BC236" i="3"/>
  <c r="BB236" i="3"/>
  <c r="BA236" i="3"/>
  <c r="AZ236" i="3"/>
  <c r="AY236" i="3"/>
  <c r="AX236" i="3"/>
  <c r="AW236" i="3"/>
  <c r="AV236" i="3"/>
  <c r="AU236" i="3"/>
  <c r="AT236" i="3"/>
  <c r="AS236" i="3"/>
  <c r="AR236" i="3"/>
  <c r="AQ236" i="3"/>
  <c r="AP236" i="3"/>
  <c r="AO236" i="3"/>
  <c r="AN236" i="3"/>
  <c r="AL236" i="3"/>
  <c r="AK236" i="3"/>
  <c r="AJ236" i="3"/>
  <c r="AI236" i="3"/>
  <c r="AH236" i="3"/>
  <c r="AF236" i="3"/>
  <c r="AE236" i="3"/>
  <c r="AD236" i="3"/>
  <c r="AC236" i="3"/>
  <c r="AB236" i="3"/>
  <c r="AA236" i="3"/>
  <c r="Z236" i="3"/>
  <c r="Y236" i="3"/>
  <c r="X236" i="3"/>
  <c r="W236" i="3"/>
  <c r="V236" i="3"/>
  <c r="T236" i="3"/>
  <c r="S236" i="3"/>
  <c r="R236" i="3"/>
  <c r="Q236" i="3"/>
  <c r="P236" i="3"/>
  <c r="O236" i="3"/>
  <c r="N236" i="3"/>
  <c r="M236" i="3"/>
  <c r="L236" i="3"/>
  <c r="K236" i="3"/>
  <c r="J236" i="3"/>
  <c r="I236" i="3"/>
  <c r="CB235" i="3"/>
  <c r="CA235" i="3"/>
  <c r="BZ235" i="3"/>
  <c r="BY235" i="3"/>
  <c r="BX235" i="3"/>
  <c r="BW235" i="3"/>
  <c r="BV235" i="3"/>
  <c r="BU235" i="3"/>
  <c r="BT235" i="3"/>
  <c r="BS235" i="3"/>
  <c r="BR235" i="3"/>
  <c r="BQ235" i="3"/>
  <c r="BP235" i="3"/>
  <c r="BO235" i="3"/>
  <c r="BN235" i="3"/>
  <c r="BM235" i="3"/>
  <c r="BL235" i="3"/>
  <c r="BK235" i="3"/>
  <c r="BJ235" i="3"/>
  <c r="BI235" i="3"/>
  <c r="BH235" i="3"/>
  <c r="BG235" i="3"/>
  <c r="BF235" i="3"/>
  <c r="BE235" i="3"/>
  <c r="BD235" i="3"/>
  <c r="BC235" i="3"/>
  <c r="BB235" i="3"/>
  <c r="BA235" i="3"/>
  <c r="AZ235" i="3"/>
  <c r="AY235" i="3"/>
  <c r="AX235" i="3"/>
  <c r="AW235" i="3"/>
  <c r="AV235" i="3"/>
  <c r="AU235" i="3"/>
  <c r="AT235" i="3"/>
  <c r="AS235" i="3"/>
  <c r="AR235" i="3"/>
  <c r="AQ235" i="3"/>
  <c r="AP235" i="3"/>
  <c r="AO235" i="3"/>
  <c r="AN235" i="3"/>
  <c r="AL235" i="3"/>
  <c r="AK235" i="3"/>
  <c r="AJ235" i="3"/>
  <c r="AI235" i="3"/>
  <c r="AH235" i="3"/>
  <c r="AF235" i="3"/>
  <c r="AE235" i="3"/>
  <c r="AD235" i="3"/>
  <c r="AC235" i="3"/>
  <c r="AB235" i="3"/>
  <c r="AA235" i="3"/>
  <c r="Z235" i="3"/>
  <c r="Y235" i="3"/>
  <c r="X235" i="3"/>
  <c r="W235" i="3"/>
  <c r="V235" i="3"/>
  <c r="T235" i="3"/>
  <c r="S235" i="3"/>
  <c r="R235" i="3"/>
  <c r="Q235" i="3"/>
  <c r="P235" i="3"/>
  <c r="O235" i="3"/>
  <c r="N235" i="3"/>
  <c r="M235" i="3"/>
  <c r="L235" i="3"/>
  <c r="K235" i="3"/>
  <c r="J235" i="3"/>
  <c r="I235" i="3"/>
  <c r="CB234" i="3"/>
  <c r="CA234" i="3"/>
  <c r="BZ234" i="3"/>
  <c r="BY234" i="3"/>
  <c r="BX234" i="3"/>
  <c r="BW234" i="3"/>
  <c r="BV234" i="3"/>
  <c r="BU234" i="3"/>
  <c r="BT234" i="3"/>
  <c r="BS234" i="3"/>
  <c r="BR234" i="3"/>
  <c r="BQ234" i="3"/>
  <c r="BP234" i="3"/>
  <c r="BO234" i="3"/>
  <c r="BN234" i="3"/>
  <c r="BM234" i="3"/>
  <c r="BL234" i="3"/>
  <c r="BK234" i="3"/>
  <c r="BJ234" i="3"/>
  <c r="BI234" i="3"/>
  <c r="BH234" i="3"/>
  <c r="BG234" i="3"/>
  <c r="BF234" i="3"/>
  <c r="BE234" i="3"/>
  <c r="BD234" i="3"/>
  <c r="BC234" i="3"/>
  <c r="BB234" i="3"/>
  <c r="BA234" i="3"/>
  <c r="AZ234" i="3"/>
  <c r="AY234" i="3"/>
  <c r="AX234" i="3"/>
  <c r="AW234" i="3"/>
  <c r="AV234" i="3"/>
  <c r="AU234" i="3"/>
  <c r="AT234" i="3"/>
  <c r="AS234" i="3"/>
  <c r="AR234" i="3"/>
  <c r="AQ234" i="3"/>
  <c r="AP234" i="3"/>
  <c r="AO234" i="3"/>
  <c r="AN234" i="3"/>
  <c r="AL234" i="3"/>
  <c r="AK234" i="3"/>
  <c r="AJ234" i="3"/>
  <c r="AI234" i="3"/>
  <c r="AH234" i="3"/>
  <c r="AF234" i="3"/>
  <c r="AE234" i="3"/>
  <c r="AD234" i="3"/>
  <c r="AC234" i="3"/>
  <c r="AB234" i="3"/>
  <c r="AA234" i="3"/>
  <c r="Z234" i="3"/>
  <c r="Y234" i="3"/>
  <c r="X234" i="3"/>
  <c r="W234" i="3"/>
  <c r="V234" i="3"/>
  <c r="T234" i="3"/>
  <c r="S234" i="3"/>
  <c r="R234" i="3"/>
  <c r="Q234" i="3"/>
  <c r="P234" i="3"/>
  <c r="O234" i="3"/>
  <c r="N234" i="3"/>
  <c r="M234" i="3"/>
  <c r="L234" i="3"/>
  <c r="K234" i="3"/>
  <c r="J234" i="3"/>
  <c r="I234" i="3"/>
  <c r="CB233" i="3"/>
  <c r="CA233" i="3"/>
  <c r="BZ233" i="3"/>
  <c r="BY233" i="3"/>
  <c r="BX233" i="3"/>
  <c r="BW233" i="3"/>
  <c r="BV233" i="3"/>
  <c r="BU233" i="3"/>
  <c r="BT233" i="3"/>
  <c r="BS233" i="3"/>
  <c r="BR233" i="3"/>
  <c r="BQ233" i="3"/>
  <c r="BP233" i="3"/>
  <c r="BO233" i="3"/>
  <c r="BN233" i="3"/>
  <c r="BM233" i="3"/>
  <c r="BL233" i="3"/>
  <c r="BK233" i="3"/>
  <c r="BJ233" i="3"/>
  <c r="BI233" i="3"/>
  <c r="BH233" i="3"/>
  <c r="BG233" i="3"/>
  <c r="BF233" i="3"/>
  <c r="BE233" i="3"/>
  <c r="BD233" i="3"/>
  <c r="BC233" i="3"/>
  <c r="BB233" i="3"/>
  <c r="BA233" i="3"/>
  <c r="AZ233" i="3"/>
  <c r="AY233" i="3"/>
  <c r="AX233" i="3"/>
  <c r="AW233" i="3"/>
  <c r="AV233" i="3"/>
  <c r="AU233" i="3"/>
  <c r="AT233" i="3"/>
  <c r="AS233" i="3"/>
  <c r="AR233" i="3"/>
  <c r="AQ233" i="3"/>
  <c r="AP233" i="3"/>
  <c r="AO233" i="3"/>
  <c r="AN233" i="3"/>
  <c r="AL233" i="3"/>
  <c r="AK233" i="3"/>
  <c r="AJ233" i="3"/>
  <c r="AI233" i="3"/>
  <c r="AH233" i="3"/>
  <c r="AF233" i="3"/>
  <c r="AE233" i="3"/>
  <c r="AD233" i="3"/>
  <c r="AC233" i="3"/>
  <c r="AB233" i="3"/>
  <c r="AA233" i="3"/>
  <c r="Z233" i="3"/>
  <c r="Y233" i="3"/>
  <c r="X233" i="3"/>
  <c r="W233" i="3"/>
  <c r="V233" i="3"/>
  <c r="T233" i="3"/>
  <c r="S233" i="3"/>
  <c r="R233" i="3"/>
  <c r="Q233" i="3"/>
  <c r="P233" i="3"/>
  <c r="O233" i="3"/>
  <c r="N233" i="3"/>
  <c r="M233" i="3"/>
  <c r="L233" i="3"/>
  <c r="K233" i="3"/>
  <c r="J233" i="3"/>
  <c r="I233" i="3"/>
  <c r="CB232" i="3"/>
  <c r="CA232" i="3"/>
  <c r="BZ232" i="3"/>
  <c r="BY232" i="3"/>
  <c r="BX232" i="3"/>
  <c r="BW232" i="3"/>
  <c r="BV232" i="3"/>
  <c r="BU232" i="3"/>
  <c r="BT232" i="3"/>
  <c r="BS232" i="3"/>
  <c r="BR232" i="3"/>
  <c r="BQ232" i="3"/>
  <c r="BP232" i="3"/>
  <c r="BO232" i="3"/>
  <c r="BN232" i="3"/>
  <c r="BM232" i="3"/>
  <c r="BL232" i="3"/>
  <c r="BK232" i="3"/>
  <c r="BJ232" i="3"/>
  <c r="BI232" i="3"/>
  <c r="BH232" i="3"/>
  <c r="BG232" i="3"/>
  <c r="BF232" i="3"/>
  <c r="BE232" i="3"/>
  <c r="BD232" i="3"/>
  <c r="BC232" i="3"/>
  <c r="BB232" i="3"/>
  <c r="BA232" i="3"/>
  <c r="AZ232" i="3"/>
  <c r="AY232" i="3"/>
  <c r="AX232" i="3"/>
  <c r="AW232" i="3"/>
  <c r="AV232" i="3"/>
  <c r="AU232" i="3"/>
  <c r="AT232" i="3"/>
  <c r="AS232" i="3"/>
  <c r="AR232" i="3"/>
  <c r="AQ232" i="3"/>
  <c r="AP232" i="3"/>
  <c r="AO232" i="3"/>
  <c r="AN232" i="3"/>
  <c r="AL232" i="3"/>
  <c r="AK232" i="3"/>
  <c r="AJ232" i="3"/>
  <c r="AI232" i="3"/>
  <c r="AH232" i="3"/>
  <c r="AF232" i="3"/>
  <c r="AE232" i="3"/>
  <c r="AD232" i="3"/>
  <c r="AC232" i="3"/>
  <c r="AB232" i="3"/>
  <c r="AA232" i="3"/>
  <c r="Z232" i="3"/>
  <c r="Y232" i="3"/>
  <c r="X232" i="3"/>
  <c r="W232" i="3"/>
  <c r="V232" i="3"/>
  <c r="T232" i="3"/>
  <c r="S232" i="3"/>
  <c r="R232" i="3"/>
  <c r="Q232" i="3"/>
  <c r="P232" i="3"/>
  <c r="O232" i="3"/>
  <c r="N232" i="3"/>
  <c r="M232" i="3"/>
  <c r="L232" i="3"/>
  <c r="K232" i="3"/>
  <c r="J232" i="3"/>
  <c r="I232" i="3"/>
  <c r="CB231" i="3"/>
  <c r="CA231" i="3"/>
  <c r="BZ231" i="3"/>
  <c r="BY231" i="3"/>
  <c r="BX231" i="3"/>
  <c r="BW231" i="3"/>
  <c r="BV231" i="3"/>
  <c r="BU231" i="3"/>
  <c r="BT231" i="3"/>
  <c r="BS231" i="3"/>
  <c r="BR231" i="3"/>
  <c r="BQ231" i="3"/>
  <c r="BP231" i="3"/>
  <c r="BO231" i="3"/>
  <c r="BN231" i="3"/>
  <c r="BM231" i="3"/>
  <c r="BL231" i="3"/>
  <c r="BK231" i="3"/>
  <c r="BJ231" i="3"/>
  <c r="BI231" i="3"/>
  <c r="BH231" i="3"/>
  <c r="BG231" i="3"/>
  <c r="BF231" i="3"/>
  <c r="BE231" i="3"/>
  <c r="BD231" i="3"/>
  <c r="BC231" i="3"/>
  <c r="BB231" i="3"/>
  <c r="BA231" i="3"/>
  <c r="AZ231" i="3"/>
  <c r="AY231" i="3"/>
  <c r="AX231" i="3"/>
  <c r="AW231" i="3"/>
  <c r="AV231" i="3"/>
  <c r="AU231" i="3"/>
  <c r="AT231" i="3"/>
  <c r="AS231" i="3"/>
  <c r="AR231" i="3"/>
  <c r="AQ231" i="3"/>
  <c r="AP231" i="3"/>
  <c r="AO231" i="3"/>
  <c r="AN231" i="3"/>
  <c r="AL231" i="3"/>
  <c r="AK231" i="3"/>
  <c r="AJ231" i="3"/>
  <c r="AI231" i="3"/>
  <c r="AH231" i="3"/>
  <c r="AF231" i="3"/>
  <c r="AE231" i="3"/>
  <c r="AD231" i="3"/>
  <c r="AC231" i="3"/>
  <c r="AB231" i="3"/>
  <c r="AA231" i="3"/>
  <c r="Z231" i="3"/>
  <c r="Y231" i="3"/>
  <c r="X231" i="3"/>
  <c r="W231" i="3"/>
  <c r="V231" i="3"/>
  <c r="T231" i="3"/>
  <c r="S231" i="3"/>
  <c r="R231" i="3"/>
  <c r="Q231" i="3"/>
  <c r="P231" i="3"/>
  <c r="O231" i="3"/>
  <c r="N231" i="3"/>
  <c r="M231" i="3"/>
  <c r="L231" i="3"/>
  <c r="K231" i="3"/>
  <c r="J231" i="3"/>
  <c r="I231" i="3"/>
  <c r="CB230" i="3"/>
  <c r="CA230" i="3"/>
  <c r="BZ230" i="3"/>
  <c r="BY230" i="3"/>
  <c r="BX230" i="3"/>
  <c r="BW230" i="3"/>
  <c r="BV230" i="3"/>
  <c r="BU230" i="3"/>
  <c r="BT230" i="3"/>
  <c r="BS230" i="3"/>
  <c r="BR230" i="3"/>
  <c r="BP230" i="3"/>
  <c r="BO230" i="3"/>
  <c r="BN230" i="3"/>
  <c r="BM230" i="3"/>
  <c r="BL230" i="3"/>
  <c r="BK230" i="3"/>
  <c r="BJ230" i="3"/>
  <c r="BI230" i="3"/>
  <c r="BH230" i="3"/>
  <c r="BG230" i="3"/>
  <c r="BF230" i="3"/>
  <c r="BD230" i="3"/>
  <c r="BC230" i="3"/>
  <c r="BB230" i="3"/>
  <c r="BA230" i="3"/>
  <c r="AZ230" i="3"/>
  <c r="AY230" i="3"/>
  <c r="AX230" i="3"/>
  <c r="AW230" i="3"/>
  <c r="AV230" i="3"/>
  <c r="AU230" i="3"/>
  <c r="AT230" i="3"/>
  <c r="AR230" i="3"/>
  <c r="AQ230" i="3"/>
  <c r="AP230" i="3"/>
  <c r="AO230" i="3"/>
  <c r="AN230" i="3"/>
  <c r="AM230" i="3"/>
  <c r="AL230" i="3"/>
  <c r="AK230" i="3"/>
  <c r="AJ230" i="3"/>
  <c r="AI230" i="3"/>
  <c r="AH230" i="3"/>
  <c r="AF230" i="3"/>
  <c r="AE230" i="3"/>
  <c r="AD230" i="3"/>
  <c r="AC230" i="3"/>
  <c r="AB230" i="3"/>
  <c r="AA230" i="3"/>
  <c r="Z230" i="3"/>
  <c r="Y230" i="3"/>
  <c r="X230" i="3"/>
  <c r="W230" i="3"/>
  <c r="V230" i="3"/>
  <c r="T230" i="3"/>
  <c r="S230" i="3"/>
  <c r="R230" i="3"/>
  <c r="Q230" i="3"/>
  <c r="P230" i="3"/>
  <c r="O230" i="3"/>
  <c r="N230" i="3"/>
  <c r="M230" i="3"/>
  <c r="L230" i="3"/>
  <c r="K230" i="3"/>
  <c r="J230" i="3"/>
  <c r="I230" i="3"/>
  <c r="CB229" i="3"/>
  <c r="CA229" i="3"/>
  <c r="BZ229" i="3"/>
  <c r="BY229" i="3"/>
  <c r="BX229" i="3"/>
  <c r="BW229" i="3"/>
  <c r="BV229" i="3"/>
  <c r="BU229" i="3"/>
  <c r="BT229" i="3"/>
  <c r="BS229" i="3"/>
  <c r="BR229" i="3"/>
  <c r="BQ229" i="3"/>
  <c r="BP229" i="3"/>
  <c r="BO229" i="3"/>
  <c r="BN229" i="3"/>
  <c r="BM229" i="3"/>
  <c r="BL229" i="3"/>
  <c r="BK229" i="3"/>
  <c r="BJ229" i="3"/>
  <c r="BI229" i="3"/>
  <c r="BH229" i="3"/>
  <c r="BG229" i="3"/>
  <c r="BF229" i="3"/>
  <c r="BE229" i="3"/>
  <c r="BD229" i="3"/>
  <c r="BC229" i="3"/>
  <c r="BB229" i="3"/>
  <c r="BA229" i="3"/>
  <c r="AZ229" i="3"/>
  <c r="AY229" i="3"/>
  <c r="AX229" i="3"/>
  <c r="AW229" i="3"/>
  <c r="AV229" i="3"/>
  <c r="AU229" i="3"/>
  <c r="AT229" i="3"/>
  <c r="AS229" i="3"/>
  <c r="AR229" i="3"/>
  <c r="AQ229" i="3"/>
  <c r="AP229" i="3"/>
  <c r="AO229" i="3"/>
  <c r="AN229" i="3"/>
  <c r="AL229" i="3"/>
  <c r="AK229" i="3"/>
  <c r="AJ229" i="3"/>
  <c r="AI229" i="3"/>
  <c r="AH229" i="3"/>
  <c r="AF229" i="3"/>
  <c r="AE229" i="3"/>
  <c r="AD229" i="3"/>
  <c r="AC229" i="3"/>
  <c r="AB229" i="3"/>
  <c r="AA229" i="3"/>
  <c r="Z229" i="3"/>
  <c r="Y229" i="3"/>
  <c r="X229" i="3"/>
  <c r="W229" i="3"/>
  <c r="V229" i="3"/>
  <c r="T229" i="3"/>
  <c r="S229" i="3"/>
  <c r="R229" i="3"/>
  <c r="Q229" i="3"/>
  <c r="P229" i="3"/>
  <c r="O229" i="3"/>
  <c r="N229" i="3"/>
  <c r="M229" i="3"/>
  <c r="L229" i="3"/>
  <c r="K229" i="3"/>
  <c r="J229" i="3"/>
  <c r="I229" i="3"/>
  <c r="CB228" i="3"/>
  <c r="CA228" i="3"/>
  <c r="BZ228" i="3"/>
  <c r="BY228" i="3"/>
  <c r="BX228" i="3"/>
  <c r="BW228" i="3"/>
  <c r="BV228" i="3"/>
  <c r="BU228" i="3"/>
  <c r="BT228" i="3"/>
  <c r="BS228" i="3"/>
  <c r="BR228" i="3"/>
  <c r="BQ228" i="3"/>
  <c r="BP228" i="3"/>
  <c r="BO228" i="3"/>
  <c r="BN228" i="3"/>
  <c r="BM228" i="3"/>
  <c r="BL228" i="3"/>
  <c r="BK228" i="3"/>
  <c r="BJ228" i="3"/>
  <c r="BI228" i="3"/>
  <c r="BH228" i="3"/>
  <c r="BG228" i="3"/>
  <c r="BF228" i="3"/>
  <c r="BE228" i="3"/>
  <c r="BD228" i="3"/>
  <c r="BC228" i="3"/>
  <c r="BB228" i="3"/>
  <c r="BA228" i="3"/>
  <c r="AZ228" i="3"/>
  <c r="AY228" i="3"/>
  <c r="AX228" i="3"/>
  <c r="AW228" i="3"/>
  <c r="AV228" i="3"/>
  <c r="AU228" i="3"/>
  <c r="AT228" i="3"/>
  <c r="AS228" i="3"/>
  <c r="AR228" i="3"/>
  <c r="AQ228" i="3"/>
  <c r="AP228" i="3"/>
  <c r="AO228" i="3"/>
  <c r="AN228" i="3"/>
  <c r="AL228" i="3"/>
  <c r="AK228" i="3"/>
  <c r="AJ228" i="3"/>
  <c r="AI228" i="3"/>
  <c r="AH228" i="3"/>
  <c r="AF228" i="3"/>
  <c r="AE228" i="3"/>
  <c r="AD228" i="3"/>
  <c r="AC228" i="3"/>
  <c r="AB228" i="3"/>
  <c r="AA228" i="3"/>
  <c r="Z228" i="3"/>
  <c r="Y228" i="3"/>
  <c r="X228" i="3"/>
  <c r="W228" i="3"/>
  <c r="V228" i="3"/>
  <c r="T228" i="3"/>
  <c r="S228" i="3"/>
  <c r="R228" i="3"/>
  <c r="Q228" i="3"/>
  <c r="P228" i="3"/>
  <c r="O228" i="3"/>
  <c r="N228" i="3"/>
  <c r="M228" i="3"/>
  <c r="L228" i="3"/>
  <c r="K228" i="3"/>
  <c r="J228" i="3"/>
  <c r="I228" i="3"/>
  <c r="CB227" i="3"/>
  <c r="CA227" i="3"/>
  <c r="BZ227" i="3"/>
  <c r="BY227" i="3"/>
  <c r="BX227" i="3"/>
  <c r="BW227" i="3"/>
  <c r="BV227" i="3"/>
  <c r="BU227" i="3"/>
  <c r="BT227" i="3"/>
  <c r="BS227" i="3"/>
  <c r="BR227" i="3"/>
  <c r="BQ227" i="3"/>
  <c r="BP227" i="3"/>
  <c r="BO227" i="3"/>
  <c r="BN227" i="3"/>
  <c r="BM227" i="3"/>
  <c r="BL227" i="3"/>
  <c r="BK227" i="3"/>
  <c r="BJ227" i="3"/>
  <c r="BI227" i="3"/>
  <c r="BH227" i="3"/>
  <c r="BG227" i="3"/>
  <c r="BF227" i="3"/>
  <c r="BE227" i="3"/>
  <c r="BD227" i="3"/>
  <c r="BC227" i="3"/>
  <c r="BB227" i="3"/>
  <c r="BA227" i="3"/>
  <c r="AZ227" i="3"/>
  <c r="AY227" i="3"/>
  <c r="AX227" i="3"/>
  <c r="AW227" i="3"/>
  <c r="AV227" i="3"/>
  <c r="AU227" i="3"/>
  <c r="AT227" i="3"/>
  <c r="AS227" i="3"/>
  <c r="AR227" i="3"/>
  <c r="AQ227" i="3"/>
  <c r="AP227" i="3"/>
  <c r="AO227" i="3"/>
  <c r="AN227" i="3"/>
  <c r="AL227" i="3"/>
  <c r="AK227" i="3"/>
  <c r="AJ227" i="3"/>
  <c r="AI227" i="3"/>
  <c r="AH227" i="3"/>
  <c r="AF227" i="3"/>
  <c r="AE227" i="3"/>
  <c r="AD227" i="3"/>
  <c r="AC227" i="3"/>
  <c r="AB227" i="3"/>
  <c r="AA227" i="3"/>
  <c r="Z227" i="3"/>
  <c r="Y227" i="3"/>
  <c r="X227" i="3"/>
  <c r="W227" i="3"/>
  <c r="V227" i="3"/>
  <c r="T227" i="3"/>
  <c r="S227" i="3"/>
  <c r="R227" i="3"/>
  <c r="Q227" i="3"/>
  <c r="P227" i="3"/>
  <c r="O227" i="3"/>
  <c r="N227" i="3"/>
  <c r="M227" i="3"/>
  <c r="L227" i="3"/>
  <c r="K227" i="3"/>
  <c r="J227" i="3"/>
  <c r="I227" i="3"/>
  <c r="CB226" i="3"/>
  <c r="CA226" i="3"/>
  <c r="BZ226" i="3"/>
  <c r="BY226" i="3"/>
  <c r="BX226" i="3"/>
  <c r="BW226" i="3"/>
  <c r="BV226" i="3"/>
  <c r="BU226" i="3"/>
  <c r="BT226" i="3"/>
  <c r="BS226" i="3"/>
  <c r="BR226" i="3"/>
  <c r="BQ226" i="3"/>
  <c r="BP226" i="3"/>
  <c r="BO226" i="3"/>
  <c r="BN226" i="3"/>
  <c r="BM226" i="3"/>
  <c r="BL226" i="3"/>
  <c r="BK226" i="3"/>
  <c r="BJ226" i="3"/>
  <c r="BI226" i="3"/>
  <c r="BH226" i="3"/>
  <c r="BG226" i="3"/>
  <c r="BF226" i="3"/>
  <c r="BE226" i="3"/>
  <c r="BD226" i="3"/>
  <c r="BC226" i="3"/>
  <c r="BB226" i="3"/>
  <c r="BA226" i="3"/>
  <c r="AZ226" i="3"/>
  <c r="AY226" i="3"/>
  <c r="AX226" i="3"/>
  <c r="AW226" i="3"/>
  <c r="AV226" i="3"/>
  <c r="AU226" i="3"/>
  <c r="AT226" i="3"/>
  <c r="AS226" i="3"/>
  <c r="AR226" i="3"/>
  <c r="AQ226" i="3"/>
  <c r="AP226" i="3"/>
  <c r="AO226" i="3"/>
  <c r="AN226" i="3"/>
  <c r="AL226" i="3"/>
  <c r="AK226" i="3"/>
  <c r="AJ226" i="3"/>
  <c r="AI226" i="3"/>
  <c r="AH226" i="3"/>
  <c r="AF226" i="3"/>
  <c r="AE226" i="3"/>
  <c r="AD226" i="3"/>
  <c r="AC226" i="3"/>
  <c r="AB226" i="3"/>
  <c r="AA226" i="3"/>
  <c r="Z226" i="3"/>
  <c r="Y226" i="3"/>
  <c r="X226" i="3"/>
  <c r="W226" i="3"/>
  <c r="V226" i="3"/>
  <c r="T226" i="3"/>
  <c r="S226" i="3"/>
  <c r="R226" i="3"/>
  <c r="Q226" i="3"/>
  <c r="P226" i="3"/>
  <c r="O226" i="3"/>
  <c r="N226" i="3"/>
  <c r="M226" i="3"/>
  <c r="L226" i="3"/>
  <c r="K226" i="3"/>
  <c r="J226" i="3"/>
  <c r="I226" i="3"/>
  <c r="CB225" i="3"/>
  <c r="CA225" i="3"/>
  <c r="BZ225" i="3"/>
  <c r="BY225" i="3"/>
  <c r="BX225" i="3"/>
  <c r="BW225" i="3"/>
  <c r="BV225" i="3"/>
  <c r="BU225" i="3"/>
  <c r="BT225" i="3"/>
  <c r="BS225" i="3"/>
  <c r="BR225" i="3"/>
  <c r="BQ225" i="3"/>
  <c r="BP225" i="3"/>
  <c r="BO225" i="3"/>
  <c r="BN225" i="3"/>
  <c r="BM225" i="3"/>
  <c r="BL225" i="3"/>
  <c r="BK225" i="3"/>
  <c r="BJ225" i="3"/>
  <c r="BI225" i="3"/>
  <c r="BH225" i="3"/>
  <c r="BG225" i="3"/>
  <c r="BF225" i="3"/>
  <c r="BE225" i="3"/>
  <c r="BD225" i="3"/>
  <c r="BC225" i="3"/>
  <c r="BB225" i="3"/>
  <c r="BA225" i="3"/>
  <c r="AZ225" i="3"/>
  <c r="AY225" i="3"/>
  <c r="AX225" i="3"/>
  <c r="AW225" i="3"/>
  <c r="AV225" i="3"/>
  <c r="AU225" i="3"/>
  <c r="AT225" i="3"/>
  <c r="AS225" i="3"/>
  <c r="AR225" i="3"/>
  <c r="AQ225" i="3"/>
  <c r="AP225" i="3"/>
  <c r="AO225" i="3"/>
  <c r="AN225" i="3"/>
  <c r="AL225" i="3"/>
  <c r="AK225" i="3"/>
  <c r="AJ225" i="3"/>
  <c r="AI225" i="3"/>
  <c r="AH225" i="3"/>
  <c r="AF225" i="3"/>
  <c r="AE225" i="3"/>
  <c r="AD225" i="3"/>
  <c r="AC225" i="3"/>
  <c r="AB225" i="3"/>
  <c r="AA225" i="3"/>
  <c r="Z225" i="3"/>
  <c r="Y225" i="3"/>
  <c r="X225" i="3"/>
  <c r="W225" i="3"/>
  <c r="V225" i="3"/>
  <c r="T225" i="3"/>
  <c r="S225" i="3"/>
  <c r="R225" i="3"/>
  <c r="Q225" i="3"/>
  <c r="P225" i="3"/>
  <c r="O225" i="3"/>
  <c r="N225" i="3"/>
  <c r="M225" i="3"/>
  <c r="L225" i="3"/>
  <c r="K225" i="3"/>
  <c r="J225" i="3"/>
  <c r="I225" i="3"/>
  <c r="CB224" i="3"/>
  <c r="CA224" i="3"/>
  <c r="BZ224" i="3"/>
  <c r="BY224" i="3"/>
  <c r="BX224" i="3"/>
  <c r="BW224" i="3"/>
  <c r="BV224" i="3"/>
  <c r="BU224" i="3"/>
  <c r="BT224" i="3"/>
  <c r="BS224" i="3"/>
  <c r="BR224" i="3"/>
  <c r="BQ224" i="3"/>
  <c r="BP224" i="3"/>
  <c r="BO224" i="3"/>
  <c r="BN224" i="3"/>
  <c r="BM224" i="3"/>
  <c r="BL224" i="3"/>
  <c r="BK224" i="3"/>
  <c r="BJ224" i="3"/>
  <c r="BI224" i="3"/>
  <c r="BH224" i="3"/>
  <c r="BG224" i="3"/>
  <c r="BF224" i="3"/>
  <c r="BE224" i="3"/>
  <c r="BD224" i="3"/>
  <c r="BC224" i="3"/>
  <c r="BB224" i="3"/>
  <c r="BA224" i="3"/>
  <c r="AZ224" i="3"/>
  <c r="AY224" i="3"/>
  <c r="AX224" i="3"/>
  <c r="AW224" i="3"/>
  <c r="AV224" i="3"/>
  <c r="AU224" i="3"/>
  <c r="AT224" i="3"/>
  <c r="AS224" i="3"/>
  <c r="AR224" i="3"/>
  <c r="AQ224" i="3"/>
  <c r="AP224" i="3"/>
  <c r="AO224" i="3"/>
  <c r="AN224" i="3"/>
  <c r="AL224" i="3"/>
  <c r="AK224" i="3"/>
  <c r="AJ224" i="3"/>
  <c r="AI224" i="3"/>
  <c r="AH224" i="3"/>
  <c r="AF224" i="3"/>
  <c r="AE224" i="3"/>
  <c r="AD224" i="3"/>
  <c r="AC224" i="3"/>
  <c r="AB224" i="3"/>
  <c r="AA224" i="3"/>
  <c r="Z224" i="3"/>
  <c r="Y224" i="3"/>
  <c r="X224" i="3"/>
  <c r="W224" i="3"/>
  <c r="V224" i="3"/>
  <c r="T224" i="3"/>
  <c r="S224" i="3"/>
  <c r="R224" i="3"/>
  <c r="Q224" i="3"/>
  <c r="P224" i="3"/>
  <c r="O224" i="3"/>
  <c r="N224" i="3"/>
  <c r="M224" i="3"/>
  <c r="L224" i="3"/>
  <c r="K224" i="3"/>
  <c r="J224" i="3"/>
  <c r="I224" i="3"/>
  <c r="CB223" i="3"/>
  <c r="CA223" i="3"/>
  <c r="BZ223" i="3"/>
  <c r="BY223" i="3"/>
  <c r="BX223" i="3"/>
  <c r="BW223" i="3"/>
  <c r="BV223" i="3"/>
  <c r="BU223" i="3"/>
  <c r="BT223" i="3"/>
  <c r="BS223" i="3"/>
  <c r="BR223" i="3"/>
  <c r="BP223" i="3"/>
  <c r="BO223" i="3"/>
  <c r="BN223" i="3"/>
  <c r="BM223" i="3"/>
  <c r="BL223" i="3"/>
  <c r="BK223" i="3"/>
  <c r="BJ223" i="3"/>
  <c r="BI223" i="3"/>
  <c r="BH223" i="3"/>
  <c r="BG223" i="3"/>
  <c r="BF223" i="3"/>
  <c r="BD223" i="3"/>
  <c r="BC223" i="3"/>
  <c r="BB223" i="3"/>
  <c r="BA223" i="3"/>
  <c r="AZ223" i="3"/>
  <c r="AY223" i="3"/>
  <c r="AX223" i="3"/>
  <c r="AW223" i="3"/>
  <c r="AV223" i="3"/>
  <c r="AU223" i="3"/>
  <c r="AT223" i="3"/>
  <c r="AR223" i="3"/>
  <c r="AQ223" i="3"/>
  <c r="AP223" i="3"/>
  <c r="AO223" i="3"/>
  <c r="AN223" i="3"/>
  <c r="AM223" i="3"/>
  <c r="AL223" i="3"/>
  <c r="AK223" i="3"/>
  <c r="AJ223" i="3"/>
  <c r="AI223" i="3"/>
  <c r="AH223" i="3"/>
  <c r="AF223" i="3"/>
  <c r="AE223" i="3"/>
  <c r="AD223" i="3"/>
  <c r="AC223" i="3"/>
  <c r="AB223" i="3"/>
  <c r="AA223" i="3"/>
  <c r="Z223" i="3"/>
  <c r="Y223" i="3"/>
  <c r="X223" i="3"/>
  <c r="W223" i="3"/>
  <c r="V223" i="3"/>
  <c r="T223" i="3"/>
  <c r="S223" i="3"/>
  <c r="R223" i="3"/>
  <c r="Q223" i="3"/>
  <c r="P223" i="3"/>
  <c r="O223" i="3"/>
  <c r="N223" i="3"/>
  <c r="M223" i="3"/>
  <c r="L223" i="3"/>
  <c r="K223" i="3"/>
  <c r="J223" i="3"/>
  <c r="I223" i="3"/>
  <c r="CB222" i="3"/>
  <c r="CA222" i="3"/>
  <c r="BZ222" i="3"/>
  <c r="BY222" i="3"/>
  <c r="BX222" i="3"/>
  <c r="BW222" i="3"/>
  <c r="BV222" i="3"/>
  <c r="BU222" i="3"/>
  <c r="BT222" i="3"/>
  <c r="BS222" i="3"/>
  <c r="BR222" i="3"/>
  <c r="BQ222" i="3"/>
  <c r="BP222" i="3"/>
  <c r="BO222" i="3"/>
  <c r="BN222" i="3"/>
  <c r="BM222" i="3"/>
  <c r="BL222" i="3"/>
  <c r="BK222" i="3"/>
  <c r="BJ222" i="3"/>
  <c r="BI222" i="3"/>
  <c r="BH222" i="3"/>
  <c r="BG222" i="3"/>
  <c r="BF222" i="3"/>
  <c r="BE222" i="3"/>
  <c r="BD222" i="3"/>
  <c r="BC222" i="3"/>
  <c r="BB222" i="3"/>
  <c r="BA222" i="3"/>
  <c r="AZ222" i="3"/>
  <c r="AY222" i="3"/>
  <c r="AX222" i="3"/>
  <c r="AW222" i="3"/>
  <c r="AV222" i="3"/>
  <c r="AU222" i="3"/>
  <c r="AT222" i="3"/>
  <c r="AS222" i="3"/>
  <c r="AR222" i="3"/>
  <c r="AQ222" i="3"/>
  <c r="AP222" i="3"/>
  <c r="AO222" i="3"/>
  <c r="AN222" i="3"/>
  <c r="AL222" i="3"/>
  <c r="AK222" i="3"/>
  <c r="AJ222" i="3"/>
  <c r="AI222" i="3"/>
  <c r="AH222" i="3"/>
  <c r="AF222" i="3"/>
  <c r="AE222" i="3"/>
  <c r="AD222" i="3"/>
  <c r="AC222" i="3"/>
  <c r="AB222" i="3"/>
  <c r="AA222" i="3"/>
  <c r="Z222" i="3"/>
  <c r="Y222" i="3"/>
  <c r="X222" i="3"/>
  <c r="W222" i="3"/>
  <c r="V222" i="3"/>
  <c r="T222" i="3"/>
  <c r="S222" i="3"/>
  <c r="R222" i="3"/>
  <c r="Q222" i="3"/>
  <c r="P222" i="3"/>
  <c r="O222" i="3"/>
  <c r="N222" i="3"/>
  <c r="M222" i="3"/>
  <c r="L222" i="3"/>
  <c r="K222" i="3"/>
  <c r="J222" i="3"/>
  <c r="I222" i="3"/>
  <c r="CB221" i="3"/>
  <c r="CA221" i="3"/>
  <c r="BZ221" i="3"/>
  <c r="BY221" i="3"/>
  <c r="BX221" i="3"/>
  <c r="BW221" i="3"/>
  <c r="BV221" i="3"/>
  <c r="BU221" i="3"/>
  <c r="BT221" i="3"/>
  <c r="BS221" i="3"/>
  <c r="BR221" i="3"/>
  <c r="BQ221" i="3"/>
  <c r="BP221" i="3"/>
  <c r="BO221" i="3"/>
  <c r="BN221" i="3"/>
  <c r="BM221" i="3"/>
  <c r="BL221" i="3"/>
  <c r="BK221" i="3"/>
  <c r="BJ221" i="3"/>
  <c r="BI221" i="3"/>
  <c r="BH221" i="3"/>
  <c r="BG221" i="3"/>
  <c r="BF221" i="3"/>
  <c r="BE221" i="3"/>
  <c r="BD221" i="3"/>
  <c r="BC221" i="3"/>
  <c r="BB221" i="3"/>
  <c r="BA221" i="3"/>
  <c r="AZ221" i="3"/>
  <c r="AY221" i="3"/>
  <c r="AX221" i="3"/>
  <c r="AW221" i="3"/>
  <c r="AV221" i="3"/>
  <c r="AU221" i="3"/>
  <c r="AT221" i="3"/>
  <c r="AS221" i="3"/>
  <c r="AR221" i="3"/>
  <c r="AQ221" i="3"/>
  <c r="AP221" i="3"/>
  <c r="AO221" i="3"/>
  <c r="AN221" i="3"/>
  <c r="AL221" i="3"/>
  <c r="AK221" i="3"/>
  <c r="AJ221" i="3"/>
  <c r="AI221" i="3"/>
  <c r="AH221" i="3"/>
  <c r="AF221" i="3"/>
  <c r="AE221" i="3"/>
  <c r="AD221" i="3"/>
  <c r="AC221" i="3"/>
  <c r="AB221" i="3"/>
  <c r="AA221" i="3"/>
  <c r="Z221" i="3"/>
  <c r="Y221" i="3"/>
  <c r="X221" i="3"/>
  <c r="W221" i="3"/>
  <c r="V221" i="3"/>
  <c r="T221" i="3"/>
  <c r="S221" i="3"/>
  <c r="R221" i="3"/>
  <c r="Q221" i="3"/>
  <c r="P221" i="3"/>
  <c r="O221" i="3"/>
  <c r="N221" i="3"/>
  <c r="M221" i="3"/>
  <c r="L221" i="3"/>
  <c r="K221" i="3"/>
  <c r="J221" i="3"/>
  <c r="I221" i="3"/>
  <c r="CB220" i="3"/>
  <c r="CA220" i="3"/>
  <c r="BZ220" i="3"/>
  <c r="BY220" i="3"/>
  <c r="BX220" i="3"/>
  <c r="BW220" i="3"/>
  <c r="BV220" i="3"/>
  <c r="BU220" i="3"/>
  <c r="BT220" i="3"/>
  <c r="BS220" i="3"/>
  <c r="BR220" i="3"/>
  <c r="BQ220" i="3"/>
  <c r="BP220" i="3"/>
  <c r="BO220" i="3"/>
  <c r="BN220" i="3"/>
  <c r="BM220" i="3"/>
  <c r="BL220" i="3"/>
  <c r="BK220" i="3"/>
  <c r="BJ220" i="3"/>
  <c r="BI220" i="3"/>
  <c r="BH220" i="3"/>
  <c r="BG220" i="3"/>
  <c r="BF220" i="3"/>
  <c r="BE220" i="3"/>
  <c r="BD220" i="3"/>
  <c r="BC220" i="3"/>
  <c r="BB220" i="3"/>
  <c r="BA220" i="3"/>
  <c r="AZ220" i="3"/>
  <c r="AY220" i="3"/>
  <c r="AX220" i="3"/>
  <c r="AW220" i="3"/>
  <c r="AV220" i="3"/>
  <c r="AU220" i="3"/>
  <c r="AT220" i="3"/>
  <c r="AS220" i="3"/>
  <c r="AR220" i="3"/>
  <c r="AQ220" i="3"/>
  <c r="AP220" i="3"/>
  <c r="AO220" i="3"/>
  <c r="AN220" i="3"/>
  <c r="AL220" i="3"/>
  <c r="AK220" i="3"/>
  <c r="AJ220" i="3"/>
  <c r="AI220" i="3"/>
  <c r="AH220" i="3"/>
  <c r="AF220" i="3"/>
  <c r="AE220" i="3"/>
  <c r="AD220" i="3"/>
  <c r="AC220" i="3"/>
  <c r="AB220" i="3"/>
  <c r="AA220" i="3"/>
  <c r="Z220" i="3"/>
  <c r="Y220" i="3"/>
  <c r="X220" i="3"/>
  <c r="W220" i="3"/>
  <c r="V220" i="3"/>
  <c r="T220" i="3"/>
  <c r="S220" i="3"/>
  <c r="R220" i="3"/>
  <c r="Q220" i="3"/>
  <c r="P220" i="3"/>
  <c r="O220" i="3"/>
  <c r="N220" i="3"/>
  <c r="M220" i="3"/>
  <c r="L220" i="3"/>
  <c r="K220" i="3"/>
  <c r="J220" i="3"/>
  <c r="I220" i="3"/>
  <c r="CB219" i="3"/>
  <c r="CA219" i="3"/>
  <c r="BZ219" i="3"/>
  <c r="BY219" i="3"/>
  <c r="BX219" i="3"/>
  <c r="BW219" i="3"/>
  <c r="BV219" i="3"/>
  <c r="BU219" i="3"/>
  <c r="BT219" i="3"/>
  <c r="BS219" i="3"/>
  <c r="BR219" i="3"/>
  <c r="BQ219" i="3"/>
  <c r="BP219" i="3"/>
  <c r="BO219" i="3"/>
  <c r="BN219" i="3"/>
  <c r="BM219" i="3"/>
  <c r="BL219" i="3"/>
  <c r="BK219" i="3"/>
  <c r="BJ219" i="3"/>
  <c r="BI219" i="3"/>
  <c r="BH219" i="3"/>
  <c r="BG219" i="3"/>
  <c r="BF219" i="3"/>
  <c r="BE219" i="3"/>
  <c r="BD219" i="3"/>
  <c r="BC219" i="3"/>
  <c r="BB219" i="3"/>
  <c r="BA219" i="3"/>
  <c r="AZ219" i="3"/>
  <c r="AY219" i="3"/>
  <c r="AX219" i="3"/>
  <c r="AW219" i="3"/>
  <c r="AV219" i="3"/>
  <c r="AU219" i="3"/>
  <c r="AT219" i="3"/>
  <c r="AS219" i="3"/>
  <c r="AR219" i="3"/>
  <c r="AQ219" i="3"/>
  <c r="AP219" i="3"/>
  <c r="AO219" i="3"/>
  <c r="AN219" i="3"/>
  <c r="AL219" i="3"/>
  <c r="AK219" i="3"/>
  <c r="AJ219" i="3"/>
  <c r="AI219" i="3"/>
  <c r="AH219" i="3"/>
  <c r="AF219" i="3"/>
  <c r="AE219" i="3"/>
  <c r="AD219" i="3"/>
  <c r="AC219" i="3"/>
  <c r="AB219" i="3"/>
  <c r="AA219" i="3"/>
  <c r="Z219" i="3"/>
  <c r="Y219" i="3"/>
  <c r="X219" i="3"/>
  <c r="W219" i="3"/>
  <c r="V219" i="3"/>
  <c r="T219" i="3"/>
  <c r="S219" i="3"/>
  <c r="R219" i="3"/>
  <c r="Q219" i="3"/>
  <c r="P219" i="3"/>
  <c r="O219" i="3"/>
  <c r="N219" i="3"/>
  <c r="M219" i="3"/>
  <c r="L219" i="3"/>
  <c r="K219" i="3"/>
  <c r="J219" i="3"/>
  <c r="I219" i="3"/>
  <c r="CB218" i="3"/>
  <c r="CA218" i="3"/>
  <c r="BZ218" i="3"/>
  <c r="BY218" i="3"/>
  <c r="BX218" i="3"/>
  <c r="BW218" i="3"/>
  <c r="BV218" i="3"/>
  <c r="BU218" i="3"/>
  <c r="BT218" i="3"/>
  <c r="BS218" i="3"/>
  <c r="BR218" i="3"/>
  <c r="BQ218" i="3"/>
  <c r="BP218" i="3"/>
  <c r="BO218" i="3"/>
  <c r="BN218" i="3"/>
  <c r="BM218" i="3"/>
  <c r="BL218" i="3"/>
  <c r="BK218" i="3"/>
  <c r="BJ218" i="3"/>
  <c r="BI218" i="3"/>
  <c r="BH218" i="3"/>
  <c r="BG218" i="3"/>
  <c r="BF218" i="3"/>
  <c r="BE218" i="3"/>
  <c r="BD218" i="3"/>
  <c r="BC218" i="3"/>
  <c r="BB218" i="3"/>
  <c r="BA218" i="3"/>
  <c r="AZ218" i="3"/>
  <c r="AY218" i="3"/>
  <c r="AX218" i="3"/>
  <c r="AW218" i="3"/>
  <c r="AV218" i="3"/>
  <c r="AU218" i="3"/>
  <c r="AT218" i="3"/>
  <c r="AS218" i="3"/>
  <c r="AR218" i="3"/>
  <c r="AQ218" i="3"/>
  <c r="AP218" i="3"/>
  <c r="AO218" i="3"/>
  <c r="AN218" i="3"/>
  <c r="AL218" i="3"/>
  <c r="AK218" i="3"/>
  <c r="AJ218" i="3"/>
  <c r="AI218" i="3"/>
  <c r="AH218" i="3"/>
  <c r="AF218" i="3"/>
  <c r="AE218" i="3"/>
  <c r="AD218" i="3"/>
  <c r="AC218" i="3"/>
  <c r="AB218" i="3"/>
  <c r="AA218" i="3"/>
  <c r="Z218" i="3"/>
  <c r="Y218" i="3"/>
  <c r="X218" i="3"/>
  <c r="W218" i="3"/>
  <c r="V218" i="3"/>
  <c r="T218" i="3"/>
  <c r="S218" i="3"/>
  <c r="R218" i="3"/>
  <c r="Q218" i="3"/>
  <c r="P218" i="3"/>
  <c r="O218" i="3"/>
  <c r="N218" i="3"/>
  <c r="M218" i="3"/>
  <c r="L218" i="3"/>
  <c r="K218" i="3"/>
  <c r="J218" i="3"/>
  <c r="I218" i="3"/>
  <c r="CB217" i="3"/>
  <c r="CA217" i="3"/>
  <c r="BZ217" i="3"/>
  <c r="BY217" i="3"/>
  <c r="BX217" i="3"/>
  <c r="BW217" i="3"/>
  <c r="BV217" i="3"/>
  <c r="BU217" i="3"/>
  <c r="BT217" i="3"/>
  <c r="BS217" i="3"/>
  <c r="BR217" i="3"/>
  <c r="BQ217" i="3"/>
  <c r="BP217" i="3"/>
  <c r="BO217" i="3"/>
  <c r="BN217" i="3"/>
  <c r="BM217" i="3"/>
  <c r="BL217" i="3"/>
  <c r="BK217" i="3"/>
  <c r="BJ217" i="3"/>
  <c r="BI217" i="3"/>
  <c r="BH217" i="3"/>
  <c r="BG217" i="3"/>
  <c r="BF217" i="3"/>
  <c r="BE217" i="3"/>
  <c r="BD217" i="3"/>
  <c r="BC217" i="3"/>
  <c r="BB217" i="3"/>
  <c r="BA217" i="3"/>
  <c r="AZ217" i="3"/>
  <c r="AY217" i="3"/>
  <c r="AX217" i="3"/>
  <c r="AW217" i="3"/>
  <c r="AV217" i="3"/>
  <c r="AU217" i="3"/>
  <c r="AT217" i="3"/>
  <c r="AS217" i="3"/>
  <c r="AR217" i="3"/>
  <c r="AQ217" i="3"/>
  <c r="AP217" i="3"/>
  <c r="AO217" i="3"/>
  <c r="AN217" i="3"/>
  <c r="AL217" i="3"/>
  <c r="AK217" i="3"/>
  <c r="AJ217" i="3"/>
  <c r="AI217" i="3"/>
  <c r="AH217" i="3"/>
  <c r="AF217" i="3"/>
  <c r="AE217" i="3"/>
  <c r="AD217" i="3"/>
  <c r="AC217" i="3"/>
  <c r="AB217" i="3"/>
  <c r="AA217" i="3"/>
  <c r="Z217" i="3"/>
  <c r="Y217" i="3"/>
  <c r="X217" i="3"/>
  <c r="W217" i="3"/>
  <c r="V217" i="3"/>
  <c r="T217" i="3"/>
  <c r="S217" i="3"/>
  <c r="R217" i="3"/>
  <c r="Q217" i="3"/>
  <c r="P217" i="3"/>
  <c r="O217" i="3"/>
  <c r="N217" i="3"/>
  <c r="M217" i="3"/>
  <c r="L217" i="3"/>
  <c r="K217" i="3"/>
  <c r="J217" i="3"/>
  <c r="I217" i="3"/>
  <c r="CB216" i="3"/>
  <c r="CA216" i="3"/>
  <c r="BZ216" i="3"/>
  <c r="BY216" i="3"/>
  <c r="BX216" i="3"/>
  <c r="BW216" i="3"/>
  <c r="BV216" i="3"/>
  <c r="BU216" i="3"/>
  <c r="BT216" i="3"/>
  <c r="BS216" i="3"/>
  <c r="BR216" i="3"/>
  <c r="BQ216" i="3"/>
  <c r="BP216" i="3"/>
  <c r="BO216" i="3"/>
  <c r="BN216" i="3"/>
  <c r="BM216" i="3"/>
  <c r="BL216" i="3"/>
  <c r="BK216" i="3"/>
  <c r="BJ216" i="3"/>
  <c r="BI216" i="3"/>
  <c r="BH216" i="3"/>
  <c r="BG216" i="3"/>
  <c r="BF216" i="3"/>
  <c r="BE216" i="3"/>
  <c r="BD216" i="3"/>
  <c r="BC216" i="3"/>
  <c r="BB216" i="3"/>
  <c r="BA216" i="3"/>
  <c r="AZ216" i="3"/>
  <c r="AY216" i="3"/>
  <c r="AX216" i="3"/>
  <c r="AW216" i="3"/>
  <c r="AV216" i="3"/>
  <c r="AU216" i="3"/>
  <c r="AT216" i="3"/>
  <c r="AS216" i="3"/>
  <c r="AR216" i="3"/>
  <c r="AQ216" i="3"/>
  <c r="AP216" i="3"/>
  <c r="AO216" i="3"/>
  <c r="AN216" i="3"/>
  <c r="AL216" i="3"/>
  <c r="AK216" i="3"/>
  <c r="AJ216" i="3"/>
  <c r="AI216" i="3"/>
  <c r="AH216" i="3"/>
  <c r="AF216" i="3"/>
  <c r="AE216" i="3"/>
  <c r="AD216" i="3"/>
  <c r="AC216" i="3"/>
  <c r="AB216" i="3"/>
  <c r="AA216" i="3"/>
  <c r="Z216" i="3"/>
  <c r="Y216" i="3"/>
  <c r="X216" i="3"/>
  <c r="W216" i="3"/>
  <c r="V216" i="3"/>
  <c r="T216" i="3"/>
  <c r="S216" i="3"/>
  <c r="R216" i="3"/>
  <c r="Q216" i="3"/>
  <c r="P216" i="3"/>
  <c r="O216" i="3"/>
  <c r="N216" i="3"/>
  <c r="M216" i="3"/>
  <c r="L216" i="3"/>
  <c r="K216" i="3"/>
  <c r="J216" i="3"/>
  <c r="I216" i="3"/>
  <c r="H247" i="3"/>
  <c r="H246" i="3"/>
  <c r="H245" i="3"/>
  <c r="H244" i="3"/>
  <c r="H243" i="3"/>
  <c r="H242" i="3"/>
  <c r="H241" i="3"/>
  <c r="H240" i="3"/>
  <c r="H239" i="3"/>
  <c r="H238" i="3"/>
  <c r="H237" i="3"/>
  <c r="H236" i="3"/>
  <c r="H235" i="3"/>
  <c r="H234" i="3"/>
  <c r="H233" i="3"/>
  <c r="H232" i="3"/>
  <c r="H231" i="3"/>
  <c r="H230" i="3"/>
  <c r="H229" i="3"/>
  <c r="H228" i="3"/>
  <c r="H227" i="3"/>
  <c r="H226" i="3"/>
  <c r="H225" i="3"/>
  <c r="H224" i="3"/>
  <c r="H223" i="3"/>
  <c r="H222" i="3"/>
  <c r="H221" i="3"/>
  <c r="H220" i="3"/>
  <c r="H219" i="3"/>
  <c r="H218" i="3"/>
  <c r="H217" i="3"/>
  <c r="H216" i="3"/>
  <c r="E247" i="3"/>
  <c r="E246" i="3"/>
  <c r="E245" i="3"/>
  <c r="E244" i="3"/>
  <c r="E243" i="3"/>
  <c r="E242" i="3"/>
  <c r="E241" i="3"/>
  <c r="E240" i="3"/>
  <c r="E239" i="3"/>
  <c r="E238" i="3"/>
  <c r="E237" i="3"/>
  <c r="E236" i="3"/>
  <c r="E235" i="3"/>
  <c r="E234" i="3"/>
  <c r="E233" i="3"/>
  <c r="E232" i="3"/>
  <c r="E231" i="3"/>
  <c r="E230" i="3"/>
  <c r="E229" i="3"/>
  <c r="E228" i="3"/>
  <c r="E227" i="3"/>
  <c r="E226" i="3"/>
  <c r="E225" i="3"/>
  <c r="E224" i="3"/>
  <c r="E223" i="3"/>
  <c r="E222" i="3"/>
  <c r="E221" i="3"/>
  <c r="E220" i="3"/>
  <c r="E219" i="3"/>
  <c r="E218" i="3"/>
  <c r="E217" i="3"/>
  <c r="E216" i="3"/>
  <c r="CB214" i="3"/>
  <c r="CA214" i="3"/>
  <c r="BZ214" i="3"/>
  <c r="BY214" i="3"/>
  <c r="BX214" i="3"/>
  <c r="BW214" i="3"/>
  <c r="BV214" i="3"/>
  <c r="BU214" i="3"/>
  <c r="BT214" i="3"/>
  <c r="BS214" i="3"/>
  <c r="BR214" i="3"/>
  <c r="BQ214" i="3"/>
  <c r="BP214" i="3"/>
  <c r="BO214" i="3"/>
  <c r="BN214" i="3"/>
  <c r="BM214" i="3"/>
  <c r="BL214" i="3"/>
  <c r="BK214" i="3"/>
  <c r="BJ214" i="3"/>
  <c r="BI214" i="3"/>
  <c r="BH214" i="3"/>
  <c r="BG214" i="3"/>
  <c r="BF214" i="3"/>
  <c r="BE214" i="3"/>
  <c r="BD214" i="3"/>
  <c r="BC214" i="3"/>
  <c r="BB214" i="3"/>
  <c r="BA214" i="3"/>
  <c r="AZ214" i="3"/>
  <c r="AY214" i="3"/>
  <c r="AX214" i="3"/>
  <c r="AW214" i="3"/>
  <c r="AV214" i="3"/>
  <c r="AU214" i="3"/>
  <c r="AT214" i="3"/>
  <c r="AS214" i="3"/>
  <c r="AR214" i="3"/>
  <c r="AQ214" i="3"/>
  <c r="AP214" i="3"/>
  <c r="AO214" i="3"/>
  <c r="AN214" i="3"/>
  <c r="AL214" i="3"/>
  <c r="AK214" i="3"/>
  <c r="AJ214" i="3"/>
  <c r="AI214" i="3"/>
  <c r="AH214" i="3"/>
  <c r="AF214" i="3"/>
  <c r="AE214" i="3"/>
  <c r="AD214" i="3"/>
  <c r="AC214" i="3"/>
  <c r="AB214" i="3"/>
  <c r="AA214" i="3"/>
  <c r="Z214" i="3"/>
  <c r="Y214" i="3"/>
  <c r="X214" i="3"/>
  <c r="W214" i="3"/>
  <c r="V214" i="3"/>
  <c r="T214" i="3"/>
  <c r="S214" i="3"/>
  <c r="R214" i="3"/>
  <c r="Q214" i="3"/>
  <c r="P214" i="3"/>
  <c r="O214" i="3"/>
  <c r="N214" i="3"/>
  <c r="M214" i="3"/>
  <c r="L214" i="3"/>
  <c r="K214" i="3"/>
  <c r="J214" i="3"/>
  <c r="I214" i="3"/>
  <c r="CB213" i="3"/>
  <c r="CA213" i="3"/>
  <c r="BZ213" i="3"/>
  <c r="BY213" i="3"/>
  <c r="BX213" i="3"/>
  <c r="BW213" i="3"/>
  <c r="BV213" i="3"/>
  <c r="BU213" i="3"/>
  <c r="BT213" i="3"/>
  <c r="BS213" i="3"/>
  <c r="BR213" i="3"/>
  <c r="BQ213" i="3"/>
  <c r="BP213" i="3"/>
  <c r="BO213" i="3"/>
  <c r="BN213" i="3"/>
  <c r="BM213" i="3"/>
  <c r="BL213" i="3"/>
  <c r="BK213" i="3"/>
  <c r="BJ213" i="3"/>
  <c r="BI213" i="3"/>
  <c r="BH213" i="3"/>
  <c r="BG213" i="3"/>
  <c r="BF213" i="3"/>
  <c r="BE213" i="3"/>
  <c r="BD213" i="3"/>
  <c r="BC213" i="3"/>
  <c r="BB213" i="3"/>
  <c r="BA213" i="3"/>
  <c r="AZ213" i="3"/>
  <c r="AY213" i="3"/>
  <c r="AX213" i="3"/>
  <c r="AW213" i="3"/>
  <c r="AV213" i="3"/>
  <c r="AU213" i="3"/>
  <c r="AT213" i="3"/>
  <c r="AS213" i="3"/>
  <c r="AR213" i="3"/>
  <c r="AQ213" i="3"/>
  <c r="AP213" i="3"/>
  <c r="AO213" i="3"/>
  <c r="AN213" i="3"/>
  <c r="AL213" i="3"/>
  <c r="AK213" i="3"/>
  <c r="AJ213" i="3"/>
  <c r="AI213" i="3"/>
  <c r="AH213" i="3"/>
  <c r="AF213" i="3"/>
  <c r="AE213" i="3"/>
  <c r="AD213" i="3"/>
  <c r="AC213" i="3"/>
  <c r="AB213" i="3"/>
  <c r="AA213" i="3"/>
  <c r="Z213" i="3"/>
  <c r="Y213" i="3"/>
  <c r="X213" i="3"/>
  <c r="W213" i="3"/>
  <c r="V213" i="3"/>
  <c r="T213" i="3"/>
  <c r="S213" i="3"/>
  <c r="R213" i="3"/>
  <c r="Q213" i="3"/>
  <c r="P213" i="3"/>
  <c r="O213" i="3"/>
  <c r="N213" i="3"/>
  <c r="M213" i="3"/>
  <c r="L213" i="3"/>
  <c r="K213" i="3"/>
  <c r="J213" i="3"/>
  <c r="I213" i="3"/>
  <c r="CB212" i="3"/>
  <c r="CA212" i="3"/>
  <c r="BZ212" i="3"/>
  <c r="BY212" i="3"/>
  <c r="BX212" i="3"/>
  <c r="BW212" i="3"/>
  <c r="BV212" i="3"/>
  <c r="BU212" i="3"/>
  <c r="BT212" i="3"/>
  <c r="BS212" i="3"/>
  <c r="BR212" i="3"/>
  <c r="BP212" i="3"/>
  <c r="BO212" i="3"/>
  <c r="BN212" i="3"/>
  <c r="BM212" i="3"/>
  <c r="BL212" i="3"/>
  <c r="BK212" i="3"/>
  <c r="BJ212" i="3"/>
  <c r="BI212" i="3"/>
  <c r="BH212" i="3"/>
  <c r="BG212" i="3"/>
  <c r="BF212" i="3"/>
  <c r="BD212" i="3"/>
  <c r="BC212" i="3"/>
  <c r="BB212" i="3"/>
  <c r="BA212" i="3"/>
  <c r="AZ212" i="3"/>
  <c r="AY212" i="3"/>
  <c r="AX212" i="3"/>
  <c r="AW212" i="3"/>
  <c r="AV212" i="3"/>
  <c r="AU212" i="3"/>
  <c r="AT212" i="3"/>
  <c r="AR212" i="3"/>
  <c r="AQ212" i="3"/>
  <c r="AP212" i="3"/>
  <c r="AO212" i="3"/>
  <c r="AN212" i="3"/>
  <c r="AM212" i="3"/>
  <c r="AL212" i="3"/>
  <c r="AK212" i="3"/>
  <c r="AJ212" i="3"/>
  <c r="AI212" i="3"/>
  <c r="AH212" i="3"/>
  <c r="AF212" i="3"/>
  <c r="AE212" i="3"/>
  <c r="AD212" i="3"/>
  <c r="AC212" i="3"/>
  <c r="AB212" i="3"/>
  <c r="AA212" i="3"/>
  <c r="Z212" i="3"/>
  <c r="Y212" i="3"/>
  <c r="X212" i="3"/>
  <c r="W212" i="3"/>
  <c r="V212" i="3"/>
  <c r="T212" i="3"/>
  <c r="S212" i="3"/>
  <c r="R212" i="3"/>
  <c r="Q212" i="3"/>
  <c r="P212" i="3"/>
  <c r="O212" i="3"/>
  <c r="N212" i="3"/>
  <c r="M212" i="3"/>
  <c r="L212" i="3"/>
  <c r="K212" i="3"/>
  <c r="J212" i="3"/>
  <c r="I212" i="3"/>
  <c r="CB211" i="3"/>
  <c r="CA211" i="3"/>
  <c r="BZ211" i="3"/>
  <c r="BY211" i="3"/>
  <c r="BX211" i="3"/>
  <c r="BW211" i="3"/>
  <c r="BV211" i="3"/>
  <c r="BU211" i="3"/>
  <c r="BT211" i="3"/>
  <c r="BS211" i="3"/>
  <c r="BR211" i="3"/>
  <c r="BP211" i="3"/>
  <c r="BO211" i="3"/>
  <c r="BN211" i="3"/>
  <c r="BM211" i="3"/>
  <c r="BL211" i="3"/>
  <c r="BK211" i="3"/>
  <c r="BJ211" i="3"/>
  <c r="BI211" i="3"/>
  <c r="BH211" i="3"/>
  <c r="BG211" i="3"/>
  <c r="BF211" i="3"/>
  <c r="BD211" i="3"/>
  <c r="BC211" i="3"/>
  <c r="BB211" i="3"/>
  <c r="BA211" i="3"/>
  <c r="AZ211" i="3"/>
  <c r="AY211" i="3"/>
  <c r="AX211" i="3"/>
  <c r="AW211" i="3"/>
  <c r="AV211" i="3"/>
  <c r="AU211" i="3"/>
  <c r="AT211" i="3"/>
  <c r="AR211" i="3"/>
  <c r="AQ211" i="3"/>
  <c r="AP211" i="3"/>
  <c r="AO211" i="3"/>
  <c r="AN211" i="3"/>
  <c r="AM211" i="3"/>
  <c r="AL211" i="3"/>
  <c r="AK211" i="3"/>
  <c r="AJ211" i="3"/>
  <c r="AI211" i="3"/>
  <c r="AH211" i="3"/>
  <c r="AF211" i="3"/>
  <c r="AE211" i="3"/>
  <c r="AD211" i="3"/>
  <c r="AC211" i="3"/>
  <c r="AB211" i="3"/>
  <c r="AA211" i="3"/>
  <c r="Z211" i="3"/>
  <c r="Y211" i="3"/>
  <c r="X211" i="3"/>
  <c r="W211" i="3"/>
  <c r="V211" i="3"/>
  <c r="T211" i="3"/>
  <c r="S211" i="3"/>
  <c r="R211" i="3"/>
  <c r="Q211" i="3"/>
  <c r="P211" i="3"/>
  <c r="O211" i="3"/>
  <c r="N211" i="3"/>
  <c r="M211" i="3"/>
  <c r="L211" i="3"/>
  <c r="K211" i="3"/>
  <c r="J211" i="3"/>
  <c r="I211" i="3"/>
  <c r="CB210" i="3"/>
  <c r="CA210" i="3"/>
  <c r="BZ210" i="3"/>
  <c r="BY210" i="3"/>
  <c r="BX210" i="3"/>
  <c r="BW210" i="3"/>
  <c r="BV210" i="3"/>
  <c r="BU210" i="3"/>
  <c r="BT210" i="3"/>
  <c r="BS210" i="3"/>
  <c r="BR210" i="3"/>
  <c r="BP210" i="3"/>
  <c r="BO210" i="3"/>
  <c r="BN210" i="3"/>
  <c r="BM210" i="3"/>
  <c r="BL210" i="3"/>
  <c r="BK210" i="3"/>
  <c r="BJ210" i="3"/>
  <c r="BI210" i="3"/>
  <c r="BH210" i="3"/>
  <c r="BG210" i="3"/>
  <c r="BF210" i="3"/>
  <c r="BD210" i="3"/>
  <c r="BC210" i="3"/>
  <c r="BB210" i="3"/>
  <c r="BA210" i="3"/>
  <c r="AZ210" i="3"/>
  <c r="AY210" i="3"/>
  <c r="AX210" i="3"/>
  <c r="AW210" i="3"/>
  <c r="AV210" i="3"/>
  <c r="AU210" i="3"/>
  <c r="AT210" i="3"/>
  <c r="AR210" i="3"/>
  <c r="AQ210" i="3"/>
  <c r="AP210" i="3"/>
  <c r="AO210" i="3"/>
  <c r="AN210" i="3"/>
  <c r="AM210" i="3"/>
  <c r="AL210" i="3"/>
  <c r="AK210" i="3"/>
  <c r="AJ210" i="3"/>
  <c r="AI210" i="3"/>
  <c r="AH210" i="3"/>
  <c r="AF210" i="3"/>
  <c r="AE210" i="3"/>
  <c r="AD210" i="3"/>
  <c r="AC210" i="3"/>
  <c r="AB210" i="3"/>
  <c r="AA210" i="3"/>
  <c r="Z210" i="3"/>
  <c r="Y210" i="3"/>
  <c r="X210" i="3"/>
  <c r="W210" i="3"/>
  <c r="V210" i="3"/>
  <c r="T210" i="3"/>
  <c r="S210" i="3"/>
  <c r="R210" i="3"/>
  <c r="Q210" i="3"/>
  <c r="P210" i="3"/>
  <c r="O210" i="3"/>
  <c r="N210" i="3"/>
  <c r="M210" i="3"/>
  <c r="L210" i="3"/>
  <c r="K210" i="3"/>
  <c r="J210" i="3"/>
  <c r="I210" i="3"/>
  <c r="CB209" i="3"/>
  <c r="CA209" i="3"/>
  <c r="BZ209" i="3"/>
  <c r="BY209" i="3"/>
  <c r="BX209" i="3"/>
  <c r="BW209" i="3"/>
  <c r="BV209" i="3"/>
  <c r="BU209" i="3"/>
  <c r="BT209" i="3"/>
  <c r="BS209" i="3"/>
  <c r="BR209" i="3"/>
  <c r="BP209" i="3"/>
  <c r="BO209" i="3"/>
  <c r="BN209" i="3"/>
  <c r="BM209" i="3"/>
  <c r="BL209" i="3"/>
  <c r="BK209" i="3"/>
  <c r="BJ209" i="3"/>
  <c r="BI209" i="3"/>
  <c r="BH209" i="3"/>
  <c r="BG209" i="3"/>
  <c r="BF209" i="3"/>
  <c r="BD209" i="3"/>
  <c r="BC209" i="3"/>
  <c r="BB209" i="3"/>
  <c r="BA209" i="3"/>
  <c r="AZ209" i="3"/>
  <c r="AY209" i="3"/>
  <c r="AX209" i="3"/>
  <c r="AW209" i="3"/>
  <c r="AV209" i="3"/>
  <c r="AU209" i="3"/>
  <c r="AT209" i="3"/>
  <c r="AR209" i="3"/>
  <c r="AQ209" i="3"/>
  <c r="AP209" i="3"/>
  <c r="AO209" i="3"/>
  <c r="AN209" i="3"/>
  <c r="AM209" i="3"/>
  <c r="AL209" i="3"/>
  <c r="AK209" i="3"/>
  <c r="AJ209" i="3"/>
  <c r="AI209" i="3"/>
  <c r="AH209" i="3"/>
  <c r="AF209" i="3"/>
  <c r="AE209" i="3"/>
  <c r="AD209" i="3"/>
  <c r="AC209" i="3"/>
  <c r="AB209" i="3"/>
  <c r="AA209" i="3"/>
  <c r="Z209" i="3"/>
  <c r="Y209" i="3"/>
  <c r="X209" i="3"/>
  <c r="W209" i="3"/>
  <c r="V209" i="3"/>
  <c r="T209" i="3"/>
  <c r="S209" i="3"/>
  <c r="R209" i="3"/>
  <c r="Q209" i="3"/>
  <c r="P209" i="3"/>
  <c r="O209" i="3"/>
  <c r="N209" i="3"/>
  <c r="M209" i="3"/>
  <c r="L209" i="3"/>
  <c r="K209" i="3"/>
  <c r="J209" i="3"/>
  <c r="I209" i="3"/>
  <c r="CB208" i="3"/>
  <c r="CA208" i="3"/>
  <c r="BZ208" i="3"/>
  <c r="BY208" i="3"/>
  <c r="BX208" i="3"/>
  <c r="BW208" i="3"/>
  <c r="BV208" i="3"/>
  <c r="BU208" i="3"/>
  <c r="BT208" i="3"/>
  <c r="BS208" i="3"/>
  <c r="BR208" i="3"/>
  <c r="BP208" i="3"/>
  <c r="BO208" i="3"/>
  <c r="BN208" i="3"/>
  <c r="BM208" i="3"/>
  <c r="BL208" i="3"/>
  <c r="BK208" i="3"/>
  <c r="BJ208" i="3"/>
  <c r="BI208" i="3"/>
  <c r="BH208" i="3"/>
  <c r="BG208" i="3"/>
  <c r="BF208" i="3"/>
  <c r="BD208" i="3"/>
  <c r="BC208" i="3"/>
  <c r="BB208" i="3"/>
  <c r="BA208" i="3"/>
  <c r="AZ208" i="3"/>
  <c r="AY208" i="3"/>
  <c r="AX208" i="3"/>
  <c r="AW208" i="3"/>
  <c r="AV208" i="3"/>
  <c r="AU208" i="3"/>
  <c r="AT208" i="3"/>
  <c r="AR208" i="3"/>
  <c r="AQ208" i="3"/>
  <c r="AP208" i="3"/>
  <c r="AO208" i="3"/>
  <c r="AN208" i="3"/>
  <c r="AM208" i="3"/>
  <c r="AL208" i="3"/>
  <c r="AK208" i="3"/>
  <c r="AJ208" i="3"/>
  <c r="AI208" i="3"/>
  <c r="AH208" i="3"/>
  <c r="AF208" i="3"/>
  <c r="AE208" i="3"/>
  <c r="AD208" i="3"/>
  <c r="AC208" i="3"/>
  <c r="AB208" i="3"/>
  <c r="AA208" i="3"/>
  <c r="Z208" i="3"/>
  <c r="Y208" i="3"/>
  <c r="X208" i="3"/>
  <c r="W208" i="3"/>
  <c r="V208" i="3"/>
  <c r="T208" i="3"/>
  <c r="S208" i="3"/>
  <c r="R208" i="3"/>
  <c r="Q208" i="3"/>
  <c r="P208" i="3"/>
  <c r="O208" i="3"/>
  <c r="N208" i="3"/>
  <c r="M208" i="3"/>
  <c r="L208" i="3"/>
  <c r="K208" i="3"/>
  <c r="J208" i="3"/>
  <c r="I208" i="3"/>
  <c r="CB207" i="3"/>
  <c r="CA207" i="3"/>
  <c r="BZ207" i="3"/>
  <c r="BY207" i="3"/>
  <c r="BX207" i="3"/>
  <c r="BW207" i="3"/>
  <c r="BV207" i="3"/>
  <c r="BU207" i="3"/>
  <c r="BT207" i="3"/>
  <c r="BS207" i="3"/>
  <c r="BR207" i="3"/>
  <c r="BQ207" i="3"/>
  <c r="BP207" i="3"/>
  <c r="BO207" i="3"/>
  <c r="BN207" i="3"/>
  <c r="BM207" i="3"/>
  <c r="BL207" i="3"/>
  <c r="BK207" i="3"/>
  <c r="BJ207" i="3"/>
  <c r="BI207" i="3"/>
  <c r="BH207" i="3"/>
  <c r="BG207" i="3"/>
  <c r="BF207" i="3"/>
  <c r="BE207" i="3"/>
  <c r="BD207" i="3"/>
  <c r="BC207" i="3"/>
  <c r="BB207" i="3"/>
  <c r="BA207" i="3"/>
  <c r="AZ207" i="3"/>
  <c r="AY207" i="3"/>
  <c r="AX207" i="3"/>
  <c r="AW207" i="3"/>
  <c r="AV207" i="3"/>
  <c r="AU207" i="3"/>
  <c r="AT207" i="3"/>
  <c r="AS207" i="3"/>
  <c r="AR207" i="3"/>
  <c r="AQ207" i="3"/>
  <c r="AP207" i="3"/>
  <c r="AO207" i="3"/>
  <c r="AN207" i="3"/>
  <c r="AM207" i="3"/>
  <c r="AL207" i="3"/>
  <c r="AK207" i="3"/>
  <c r="AJ207" i="3"/>
  <c r="AI207" i="3"/>
  <c r="AH207" i="3"/>
  <c r="AG207" i="3"/>
  <c r="AF207" i="3"/>
  <c r="AE207" i="3"/>
  <c r="AD207" i="3"/>
  <c r="AC207" i="3"/>
  <c r="AB207" i="3"/>
  <c r="AA207" i="3"/>
  <c r="Z207" i="3"/>
  <c r="Y207" i="3"/>
  <c r="X207" i="3"/>
  <c r="W207" i="3"/>
  <c r="V207" i="3"/>
  <c r="U207" i="3"/>
  <c r="T207" i="3"/>
  <c r="S207" i="3"/>
  <c r="R207" i="3"/>
  <c r="Q207" i="3"/>
  <c r="P207" i="3"/>
  <c r="O207" i="3"/>
  <c r="N207" i="3"/>
  <c r="M207" i="3"/>
  <c r="L207" i="3"/>
  <c r="K207" i="3"/>
  <c r="J207" i="3"/>
  <c r="I207" i="3"/>
  <c r="CB206" i="3"/>
  <c r="CA206" i="3"/>
  <c r="BZ206" i="3"/>
  <c r="BY206" i="3"/>
  <c r="BX206" i="3"/>
  <c r="BW206" i="3"/>
  <c r="BV206" i="3"/>
  <c r="BU206" i="3"/>
  <c r="BT206" i="3"/>
  <c r="BS206" i="3"/>
  <c r="BR206" i="3"/>
  <c r="BQ206" i="3"/>
  <c r="BP206" i="3"/>
  <c r="BO206" i="3"/>
  <c r="BN206" i="3"/>
  <c r="BM206" i="3"/>
  <c r="BL206" i="3"/>
  <c r="BK206" i="3"/>
  <c r="BJ206" i="3"/>
  <c r="BI206" i="3"/>
  <c r="BH206" i="3"/>
  <c r="BG206" i="3"/>
  <c r="BF206" i="3"/>
  <c r="BE206" i="3"/>
  <c r="BD206" i="3"/>
  <c r="BC206" i="3"/>
  <c r="BB206" i="3"/>
  <c r="BA206" i="3"/>
  <c r="AZ206" i="3"/>
  <c r="AY206" i="3"/>
  <c r="AX206" i="3"/>
  <c r="AW206" i="3"/>
  <c r="AV206" i="3"/>
  <c r="AU206" i="3"/>
  <c r="AT206" i="3"/>
  <c r="AS206" i="3"/>
  <c r="AR206" i="3"/>
  <c r="AQ206" i="3"/>
  <c r="AP206" i="3"/>
  <c r="AO206" i="3"/>
  <c r="AN206" i="3"/>
  <c r="AM206" i="3"/>
  <c r="AL206" i="3"/>
  <c r="AK206" i="3"/>
  <c r="AJ206" i="3"/>
  <c r="AI206" i="3"/>
  <c r="AH206" i="3"/>
  <c r="AG206" i="3"/>
  <c r="AF206" i="3"/>
  <c r="AE206" i="3"/>
  <c r="AD206" i="3"/>
  <c r="AC206" i="3"/>
  <c r="AB206" i="3"/>
  <c r="AA206" i="3"/>
  <c r="Z206" i="3"/>
  <c r="Y206" i="3"/>
  <c r="X206" i="3"/>
  <c r="W206" i="3"/>
  <c r="V206" i="3"/>
  <c r="U206" i="3"/>
  <c r="T206" i="3"/>
  <c r="S206" i="3"/>
  <c r="R206" i="3"/>
  <c r="Q206" i="3"/>
  <c r="P206" i="3"/>
  <c r="O206" i="3"/>
  <c r="N206" i="3"/>
  <c r="M206" i="3"/>
  <c r="L206" i="3"/>
  <c r="K206" i="3"/>
  <c r="J206" i="3"/>
  <c r="I206" i="3"/>
  <c r="CB205" i="3"/>
  <c r="CA205" i="3"/>
  <c r="BZ205" i="3"/>
  <c r="BY205" i="3"/>
  <c r="BX205" i="3"/>
  <c r="BW205" i="3"/>
  <c r="BV205" i="3"/>
  <c r="BU205" i="3"/>
  <c r="BT205" i="3"/>
  <c r="BS205" i="3"/>
  <c r="BR205" i="3"/>
  <c r="BQ205" i="3"/>
  <c r="BP205" i="3"/>
  <c r="BO205" i="3"/>
  <c r="BN205" i="3"/>
  <c r="BM205" i="3"/>
  <c r="BL205" i="3"/>
  <c r="BK205" i="3"/>
  <c r="BJ205" i="3"/>
  <c r="BI205" i="3"/>
  <c r="BH205" i="3"/>
  <c r="BG205" i="3"/>
  <c r="BF205" i="3"/>
  <c r="BE205" i="3"/>
  <c r="BD205" i="3"/>
  <c r="BC205" i="3"/>
  <c r="BB205" i="3"/>
  <c r="BA205" i="3"/>
  <c r="AZ205" i="3"/>
  <c r="AY205" i="3"/>
  <c r="AX205" i="3"/>
  <c r="AW205" i="3"/>
  <c r="AV205" i="3"/>
  <c r="AU205" i="3"/>
  <c r="AT205" i="3"/>
  <c r="AS205" i="3"/>
  <c r="AR205" i="3"/>
  <c r="AQ205" i="3"/>
  <c r="AP205" i="3"/>
  <c r="AO205" i="3"/>
  <c r="AN205" i="3"/>
  <c r="AM205" i="3"/>
  <c r="AL205" i="3"/>
  <c r="AK205" i="3"/>
  <c r="AJ205" i="3"/>
  <c r="AI205" i="3"/>
  <c r="AH205" i="3"/>
  <c r="AG205" i="3"/>
  <c r="AF205" i="3"/>
  <c r="AE205" i="3"/>
  <c r="AD205" i="3"/>
  <c r="AC205" i="3"/>
  <c r="AB205" i="3"/>
  <c r="AA205" i="3"/>
  <c r="Z205" i="3"/>
  <c r="Y205" i="3"/>
  <c r="X205" i="3"/>
  <c r="W205" i="3"/>
  <c r="V205" i="3"/>
  <c r="U205" i="3"/>
  <c r="T205" i="3"/>
  <c r="S205" i="3"/>
  <c r="R205" i="3"/>
  <c r="Q205" i="3"/>
  <c r="P205" i="3"/>
  <c r="O205" i="3"/>
  <c r="N205" i="3"/>
  <c r="M205" i="3"/>
  <c r="L205" i="3"/>
  <c r="K205" i="3"/>
  <c r="J205" i="3"/>
  <c r="I205" i="3"/>
  <c r="CB204" i="3"/>
  <c r="CA204" i="3"/>
  <c r="BZ204" i="3"/>
  <c r="BY204" i="3"/>
  <c r="BX204" i="3"/>
  <c r="BW204" i="3"/>
  <c r="BV204" i="3"/>
  <c r="BU204" i="3"/>
  <c r="BT204" i="3"/>
  <c r="BS204" i="3"/>
  <c r="BR204" i="3"/>
  <c r="BQ204" i="3"/>
  <c r="BP204" i="3"/>
  <c r="BO204" i="3"/>
  <c r="BN204" i="3"/>
  <c r="BM204" i="3"/>
  <c r="BL204" i="3"/>
  <c r="BK204" i="3"/>
  <c r="BJ204" i="3"/>
  <c r="BI204" i="3"/>
  <c r="BH204" i="3"/>
  <c r="BG204" i="3"/>
  <c r="BF204" i="3"/>
  <c r="BE204" i="3"/>
  <c r="BD204" i="3"/>
  <c r="BC204" i="3"/>
  <c r="BB204" i="3"/>
  <c r="BA204" i="3"/>
  <c r="AZ204" i="3"/>
  <c r="AY204" i="3"/>
  <c r="AX204" i="3"/>
  <c r="AW204" i="3"/>
  <c r="AV204" i="3"/>
  <c r="AU204" i="3"/>
  <c r="AT204" i="3"/>
  <c r="AS204" i="3"/>
  <c r="AR204" i="3"/>
  <c r="AQ204" i="3"/>
  <c r="AP204" i="3"/>
  <c r="AO204" i="3"/>
  <c r="AN204" i="3"/>
  <c r="AM204" i="3"/>
  <c r="AL204" i="3"/>
  <c r="AK204" i="3"/>
  <c r="AJ204" i="3"/>
  <c r="AI204" i="3"/>
  <c r="AH204" i="3"/>
  <c r="AG204" i="3"/>
  <c r="AF204" i="3"/>
  <c r="AE204" i="3"/>
  <c r="AD204" i="3"/>
  <c r="AC204" i="3"/>
  <c r="AB204" i="3"/>
  <c r="AA204" i="3"/>
  <c r="Z204" i="3"/>
  <c r="Y204" i="3"/>
  <c r="X204" i="3"/>
  <c r="W204" i="3"/>
  <c r="V204" i="3"/>
  <c r="U204" i="3"/>
  <c r="T204" i="3"/>
  <c r="S204" i="3"/>
  <c r="R204" i="3"/>
  <c r="Q204" i="3"/>
  <c r="P204" i="3"/>
  <c r="O204" i="3"/>
  <c r="N204" i="3"/>
  <c r="M204" i="3"/>
  <c r="L204" i="3"/>
  <c r="K204" i="3"/>
  <c r="J204" i="3"/>
  <c r="I204" i="3"/>
  <c r="CB203" i="3"/>
  <c r="CA203" i="3"/>
  <c r="BZ203" i="3"/>
  <c r="BY203" i="3"/>
  <c r="BX203" i="3"/>
  <c r="BW203" i="3"/>
  <c r="BV203" i="3"/>
  <c r="BU203" i="3"/>
  <c r="BT203" i="3"/>
  <c r="BS203" i="3"/>
  <c r="BR203" i="3"/>
  <c r="BP203" i="3"/>
  <c r="BO203" i="3"/>
  <c r="BN203" i="3"/>
  <c r="BM203" i="3"/>
  <c r="BL203" i="3"/>
  <c r="BK203" i="3"/>
  <c r="BJ203" i="3"/>
  <c r="BI203" i="3"/>
  <c r="BH203" i="3"/>
  <c r="BG203" i="3"/>
  <c r="BF203" i="3"/>
  <c r="BD203" i="3"/>
  <c r="BC203" i="3"/>
  <c r="BB203" i="3"/>
  <c r="BA203" i="3"/>
  <c r="AZ203" i="3"/>
  <c r="AY203" i="3"/>
  <c r="AX203" i="3"/>
  <c r="AW203" i="3"/>
  <c r="AV203" i="3"/>
  <c r="AU203" i="3"/>
  <c r="AT203" i="3"/>
  <c r="AR203" i="3"/>
  <c r="AQ203" i="3"/>
  <c r="AP203" i="3"/>
  <c r="AO203" i="3"/>
  <c r="AN203" i="3"/>
  <c r="AM203" i="3"/>
  <c r="AL203" i="3"/>
  <c r="AK203" i="3"/>
  <c r="AJ203" i="3"/>
  <c r="AI203" i="3"/>
  <c r="AH203" i="3"/>
  <c r="AF203" i="3"/>
  <c r="AE203" i="3"/>
  <c r="AD203" i="3"/>
  <c r="AC203" i="3"/>
  <c r="AB203" i="3"/>
  <c r="AA203" i="3"/>
  <c r="Z203" i="3"/>
  <c r="Y203" i="3"/>
  <c r="X203" i="3"/>
  <c r="W203" i="3"/>
  <c r="V203" i="3"/>
  <c r="T203" i="3"/>
  <c r="S203" i="3"/>
  <c r="R203" i="3"/>
  <c r="Q203" i="3"/>
  <c r="P203" i="3"/>
  <c r="O203" i="3"/>
  <c r="N203" i="3"/>
  <c r="M203" i="3"/>
  <c r="L203" i="3"/>
  <c r="K203" i="3"/>
  <c r="J203" i="3"/>
  <c r="I203" i="3"/>
  <c r="CC202" i="3"/>
  <c r="CB202" i="3"/>
  <c r="CA202" i="3"/>
  <c r="BZ202" i="3"/>
  <c r="BY202" i="3"/>
  <c r="BX202" i="3"/>
  <c r="BW202" i="3"/>
  <c r="BV202" i="3"/>
  <c r="BU202" i="3"/>
  <c r="BT202" i="3"/>
  <c r="BS202" i="3"/>
  <c r="BR202" i="3"/>
  <c r="BQ202" i="3"/>
  <c r="BP202" i="3"/>
  <c r="BO202" i="3"/>
  <c r="BN202" i="3"/>
  <c r="BM202" i="3"/>
  <c r="BL202" i="3"/>
  <c r="BK202" i="3"/>
  <c r="BJ202" i="3"/>
  <c r="BI202" i="3"/>
  <c r="BH202" i="3"/>
  <c r="BG202" i="3"/>
  <c r="BF202" i="3"/>
  <c r="BE202" i="3"/>
  <c r="BD202" i="3"/>
  <c r="BC202" i="3"/>
  <c r="BB202" i="3"/>
  <c r="BA202" i="3"/>
  <c r="AZ202" i="3"/>
  <c r="AY202" i="3"/>
  <c r="AX202" i="3"/>
  <c r="AW202" i="3"/>
  <c r="AV202" i="3"/>
  <c r="AU202" i="3"/>
  <c r="AT202" i="3"/>
  <c r="AS202" i="3"/>
  <c r="AR202" i="3"/>
  <c r="AQ202" i="3"/>
  <c r="AP202" i="3"/>
  <c r="AO202" i="3"/>
  <c r="AN202" i="3"/>
  <c r="AM202" i="3"/>
  <c r="AL202" i="3"/>
  <c r="AK202" i="3"/>
  <c r="AJ202" i="3"/>
  <c r="AI202" i="3"/>
  <c r="AH202" i="3"/>
  <c r="AG202" i="3"/>
  <c r="AF202" i="3"/>
  <c r="AE202" i="3"/>
  <c r="AD202" i="3"/>
  <c r="AC202" i="3"/>
  <c r="AB202" i="3"/>
  <c r="AA202" i="3"/>
  <c r="Z202" i="3"/>
  <c r="Y202" i="3"/>
  <c r="X202" i="3"/>
  <c r="W202" i="3"/>
  <c r="V202" i="3"/>
  <c r="U202" i="3"/>
  <c r="T202" i="3"/>
  <c r="S202" i="3"/>
  <c r="R202" i="3"/>
  <c r="Q202" i="3"/>
  <c r="P202" i="3"/>
  <c r="O202" i="3"/>
  <c r="N202" i="3"/>
  <c r="M202" i="3"/>
  <c r="L202" i="3"/>
  <c r="K202" i="3"/>
  <c r="J202" i="3"/>
  <c r="I202" i="3"/>
  <c r="CB201" i="3"/>
  <c r="CA201" i="3"/>
  <c r="BZ201" i="3"/>
  <c r="BY201" i="3"/>
  <c r="BX201" i="3"/>
  <c r="BW201" i="3"/>
  <c r="BV201" i="3"/>
  <c r="BU201" i="3"/>
  <c r="BT201" i="3"/>
  <c r="BS201" i="3"/>
  <c r="BR201" i="3"/>
  <c r="BQ201" i="3"/>
  <c r="BP201" i="3"/>
  <c r="BO201" i="3"/>
  <c r="BN201" i="3"/>
  <c r="BM201" i="3"/>
  <c r="BL201" i="3"/>
  <c r="BK201" i="3"/>
  <c r="BJ201" i="3"/>
  <c r="BI201" i="3"/>
  <c r="BH201" i="3"/>
  <c r="BG201" i="3"/>
  <c r="BF201" i="3"/>
  <c r="BE201" i="3"/>
  <c r="BD201" i="3"/>
  <c r="BC201" i="3"/>
  <c r="BB201" i="3"/>
  <c r="BA201" i="3"/>
  <c r="AZ201" i="3"/>
  <c r="AY201" i="3"/>
  <c r="AX201" i="3"/>
  <c r="AW201" i="3"/>
  <c r="AV201" i="3"/>
  <c r="AU201" i="3"/>
  <c r="AT201" i="3"/>
  <c r="AS201" i="3"/>
  <c r="AR201" i="3"/>
  <c r="AQ201" i="3"/>
  <c r="AP201" i="3"/>
  <c r="AO201" i="3"/>
  <c r="AN201" i="3"/>
  <c r="AL201" i="3"/>
  <c r="AK201" i="3"/>
  <c r="AJ201" i="3"/>
  <c r="AI201" i="3"/>
  <c r="AH201" i="3"/>
  <c r="AF201" i="3"/>
  <c r="AE201" i="3"/>
  <c r="AD201" i="3"/>
  <c r="AC201" i="3"/>
  <c r="AB201" i="3"/>
  <c r="AA201" i="3"/>
  <c r="Z201" i="3"/>
  <c r="Y201" i="3"/>
  <c r="X201" i="3"/>
  <c r="W201" i="3"/>
  <c r="V201" i="3"/>
  <c r="T201" i="3"/>
  <c r="S201" i="3"/>
  <c r="R201" i="3"/>
  <c r="Q201" i="3"/>
  <c r="P201" i="3"/>
  <c r="O201" i="3"/>
  <c r="N201" i="3"/>
  <c r="M201" i="3"/>
  <c r="L201" i="3"/>
  <c r="K201" i="3"/>
  <c r="J201" i="3"/>
  <c r="I201" i="3"/>
  <c r="H214" i="3"/>
  <c r="H213" i="3"/>
  <c r="H212" i="3"/>
  <c r="H211" i="3"/>
  <c r="H210" i="3"/>
  <c r="H209" i="3"/>
  <c r="H208" i="3"/>
  <c r="H207" i="3"/>
  <c r="H206" i="3"/>
  <c r="H205" i="3"/>
  <c r="H204" i="3"/>
  <c r="H203" i="3"/>
  <c r="H202" i="3"/>
  <c r="H201" i="3"/>
  <c r="E214" i="3"/>
  <c r="E213" i="3"/>
  <c r="E212" i="3"/>
  <c r="E211" i="3"/>
  <c r="E210" i="3"/>
  <c r="E209" i="3"/>
  <c r="E208" i="3"/>
  <c r="E207" i="3"/>
  <c r="E206" i="3"/>
  <c r="E205" i="3"/>
  <c r="E204" i="3"/>
  <c r="E203" i="3"/>
  <c r="E202" i="3"/>
  <c r="E201" i="3"/>
  <c r="CC168" i="3"/>
  <c r="CB168" i="3"/>
  <c r="CA168" i="3"/>
  <c r="BZ168" i="3"/>
  <c r="BY168" i="3"/>
  <c r="BX168" i="3"/>
  <c r="BW168" i="3"/>
  <c r="BV168" i="3"/>
  <c r="BU168" i="3"/>
  <c r="BT168" i="3"/>
  <c r="BS168" i="3"/>
  <c r="BR168" i="3"/>
  <c r="BQ168" i="3"/>
  <c r="BP168" i="3"/>
  <c r="BO168" i="3"/>
  <c r="BN168" i="3"/>
  <c r="BM168" i="3"/>
  <c r="BL168" i="3"/>
  <c r="BK168" i="3"/>
  <c r="BJ168" i="3"/>
  <c r="BI168" i="3"/>
  <c r="BH168" i="3"/>
  <c r="BG168" i="3"/>
  <c r="BF168" i="3"/>
  <c r="BE168" i="3"/>
  <c r="BD168" i="3"/>
  <c r="BC168" i="3"/>
  <c r="BB168" i="3"/>
  <c r="BA168" i="3"/>
  <c r="AZ168" i="3"/>
  <c r="AY168" i="3"/>
  <c r="AX168" i="3"/>
  <c r="AW168" i="3"/>
  <c r="AV168" i="3"/>
  <c r="AU168" i="3"/>
  <c r="AT168" i="3"/>
  <c r="AS168" i="3"/>
  <c r="AR168" i="3"/>
  <c r="AQ168" i="3"/>
  <c r="AP168" i="3"/>
  <c r="AO168" i="3"/>
  <c r="AN168" i="3"/>
  <c r="AM168" i="3"/>
  <c r="AL168" i="3"/>
  <c r="AK168" i="3"/>
  <c r="AJ168" i="3"/>
  <c r="AI168" i="3"/>
  <c r="AH168" i="3"/>
  <c r="AG168" i="3"/>
  <c r="AF168" i="3"/>
  <c r="AE168" i="3"/>
  <c r="AD168" i="3"/>
  <c r="AC168" i="3"/>
  <c r="AB168" i="3"/>
  <c r="AA168" i="3"/>
  <c r="Z168" i="3"/>
  <c r="Y168" i="3"/>
  <c r="X168" i="3"/>
  <c r="W168" i="3"/>
  <c r="V168" i="3"/>
  <c r="U168" i="3"/>
  <c r="T168" i="3"/>
  <c r="S168" i="3"/>
  <c r="R168" i="3"/>
  <c r="Q168" i="3"/>
  <c r="P168" i="3"/>
  <c r="O168" i="3"/>
  <c r="N168" i="3"/>
  <c r="M168" i="3"/>
  <c r="L168" i="3"/>
  <c r="K168" i="3"/>
  <c r="J168" i="3"/>
  <c r="I168" i="3"/>
  <c r="H168" i="3"/>
  <c r="E168" i="3"/>
  <c r="CC166" i="3"/>
  <c r="CB166" i="3"/>
  <c r="CA166" i="3"/>
  <c r="BZ166" i="3"/>
  <c r="BY166" i="3"/>
  <c r="BX166" i="3"/>
  <c r="BW166" i="3"/>
  <c r="BV166" i="3"/>
  <c r="BU166" i="3"/>
  <c r="BT166" i="3"/>
  <c r="BS166" i="3"/>
  <c r="BR166" i="3"/>
  <c r="BQ166" i="3"/>
  <c r="BP166" i="3"/>
  <c r="BO166" i="3"/>
  <c r="BN166" i="3"/>
  <c r="BM166" i="3"/>
  <c r="BL166" i="3"/>
  <c r="BK166" i="3"/>
  <c r="BJ166" i="3"/>
  <c r="BI166" i="3"/>
  <c r="BH166" i="3"/>
  <c r="BG166" i="3"/>
  <c r="BF166" i="3"/>
  <c r="BE166" i="3"/>
  <c r="BD166" i="3"/>
  <c r="BC166" i="3"/>
  <c r="BB166" i="3"/>
  <c r="BA166" i="3"/>
  <c r="AZ166" i="3"/>
  <c r="AY166" i="3"/>
  <c r="AX166" i="3"/>
  <c r="AW166" i="3"/>
  <c r="AV166" i="3"/>
  <c r="AU166" i="3"/>
  <c r="AT166" i="3"/>
  <c r="AS166" i="3"/>
  <c r="AR166" i="3"/>
  <c r="AQ166" i="3"/>
  <c r="AP166" i="3"/>
  <c r="AO166" i="3"/>
  <c r="AN166" i="3"/>
  <c r="AM166" i="3"/>
  <c r="AL166" i="3"/>
  <c r="AK166" i="3"/>
  <c r="AJ166" i="3"/>
  <c r="AI166" i="3"/>
  <c r="AH166" i="3"/>
  <c r="AG166" i="3"/>
  <c r="AF166" i="3"/>
  <c r="AE166" i="3"/>
  <c r="AD166" i="3"/>
  <c r="AC166" i="3"/>
  <c r="AB166" i="3"/>
  <c r="AA166" i="3"/>
  <c r="Z166" i="3"/>
  <c r="Y166" i="3"/>
  <c r="X166" i="3"/>
  <c r="W166" i="3"/>
  <c r="V166" i="3"/>
  <c r="U166" i="3"/>
  <c r="T166" i="3"/>
  <c r="S166" i="3"/>
  <c r="R166" i="3"/>
  <c r="Q166" i="3"/>
  <c r="P166" i="3"/>
  <c r="O166" i="3"/>
  <c r="N166" i="3"/>
  <c r="M166" i="3"/>
  <c r="L166" i="3"/>
  <c r="K166" i="3"/>
  <c r="J166" i="3"/>
  <c r="I166" i="3"/>
  <c r="CB165" i="3"/>
  <c r="CA165" i="3"/>
  <c r="BZ165" i="3"/>
  <c r="BY165" i="3"/>
  <c r="BX165" i="3"/>
  <c r="BW165" i="3"/>
  <c r="BV165" i="3"/>
  <c r="BU165" i="3"/>
  <c r="BT165" i="3"/>
  <c r="BS165" i="3"/>
  <c r="BR165" i="3"/>
  <c r="BQ165" i="3"/>
  <c r="BP165" i="3"/>
  <c r="BO165" i="3"/>
  <c r="BN165" i="3"/>
  <c r="BM165" i="3"/>
  <c r="BL165" i="3"/>
  <c r="BK165" i="3"/>
  <c r="BJ165" i="3"/>
  <c r="BI165" i="3"/>
  <c r="BH165" i="3"/>
  <c r="BG165" i="3"/>
  <c r="BF165" i="3"/>
  <c r="BE165" i="3"/>
  <c r="BD165" i="3"/>
  <c r="BC165" i="3"/>
  <c r="BB165" i="3"/>
  <c r="BA165" i="3"/>
  <c r="AZ165" i="3"/>
  <c r="AY165" i="3"/>
  <c r="AX165" i="3"/>
  <c r="AW165" i="3"/>
  <c r="AV165" i="3"/>
  <c r="AU165" i="3"/>
  <c r="AT165" i="3"/>
  <c r="AS165" i="3"/>
  <c r="AR165" i="3"/>
  <c r="AQ165" i="3"/>
  <c r="AP165" i="3"/>
  <c r="AO165" i="3"/>
  <c r="AN165" i="3"/>
  <c r="AL165" i="3"/>
  <c r="AK165" i="3"/>
  <c r="AJ165" i="3"/>
  <c r="AI165" i="3"/>
  <c r="AH165" i="3"/>
  <c r="AF165" i="3"/>
  <c r="AE165" i="3"/>
  <c r="AD165" i="3"/>
  <c r="AC165" i="3"/>
  <c r="AB165" i="3"/>
  <c r="AA165" i="3"/>
  <c r="Z165" i="3"/>
  <c r="Y165" i="3"/>
  <c r="X165" i="3"/>
  <c r="W165" i="3"/>
  <c r="V165" i="3"/>
  <c r="T165" i="3"/>
  <c r="S165" i="3"/>
  <c r="R165" i="3"/>
  <c r="Q165" i="3"/>
  <c r="P165" i="3"/>
  <c r="O165" i="3"/>
  <c r="N165" i="3"/>
  <c r="M165" i="3"/>
  <c r="L165" i="3"/>
  <c r="K165" i="3"/>
  <c r="J165" i="3"/>
  <c r="I165" i="3"/>
  <c r="H166" i="3"/>
  <c r="H165" i="3"/>
  <c r="E166" i="3"/>
  <c r="E165" i="3"/>
  <c r="E163" i="3"/>
  <c r="E162" i="3"/>
  <c r="E161" i="3"/>
  <c r="E160" i="3"/>
  <c r="E159" i="3"/>
  <c r="E158" i="3"/>
  <c r="E157" i="3"/>
  <c r="E155" i="3"/>
  <c r="E154" i="3"/>
  <c r="E153" i="3"/>
  <c r="CC151" i="3"/>
  <c r="CB151" i="3"/>
  <c r="CA151" i="3"/>
  <c r="BZ151" i="3"/>
  <c r="BY151" i="3"/>
  <c r="BX151" i="3"/>
  <c r="BW151" i="3"/>
  <c r="BV151" i="3"/>
  <c r="BU151" i="3"/>
  <c r="BT151" i="3"/>
  <c r="BS151" i="3"/>
  <c r="BR151" i="3"/>
  <c r="BQ151" i="3"/>
  <c r="BP151" i="3"/>
  <c r="BO151" i="3"/>
  <c r="BN151" i="3"/>
  <c r="BM151" i="3"/>
  <c r="BL151" i="3"/>
  <c r="BK151" i="3"/>
  <c r="BJ151" i="3"/>
  <c r="BI151" i="3"/>
  <c r="BH151" i="3"/>
  <c r="BG151" i="3"/>
  <c r="BF151" i="3"/>
  <c r="BE151" i="3"/>
  <c r="BD151" i="3"/>
  <c r="BC151" i="3"/>
  <c r="BB151" i="3"/>
  <c r="BA151" i="3"/>
  <c r="AZ151" i="3"/>
  <c r="AY151" i="3"/>
  <c r="AX151" i="3"/>
  <c r="AW151" i="3"/>
  <c r="AV151" i="3"/>
  <c r="AU151" i="3"/>
  <c r="AT151" i="3"/>
  <c r="AS151" i="3"/>
  <c r="AR151" i="3"/>
  <c r="AQ151" i="3"/>
  <c r="AP151" i="3"/>
  <c r="AO151" i="3"/>
  <c r="AN151" i="3"/>
  <c r="AM151" i="3"/>
  <c r="AL151" i="3"/>
  <c r="AK151" i="3"/>
  <c r="AJ151" i="3"/>
  <c r="AI151" i="3"/>
  <c r="AH151" i="3"/>
  <c r="AG151" i="3"/>
  <c r="AF151" i="3"/>
  <c r="AE151" i="3"/>
  <c r="AD151" i="3"/>
  <c r="AC151" i="3"/>
  <c r="AB151" i="3"/>
  <c r="AA151" i="3"/>
  <c r="Z151" i="3"/>
  <c r="Y151" i="3"/>
  <c r="X151" i="3"/>
  <c r="W151" i="3"/>
  <c r="V151" i="3"/>
  <c r="U151" i="3"/>
  <c r="T151" i="3"/>
  <c r="S151" i="3"/>
  <c r="R151" i="3"/>
  <c r="Q151" i="3"/>
  <c r="P151" i="3"/>
  <c r="O151" i="3"/>
  <c r="N151" i="3"/>
  <c r="M151" i="3"/>
  <c r="L151" i="3"/>
  <c r="K151" i="3"/>
  <c r="J151" i="3"/>
  <c r="I151" i="3"/>
  <c r="CC150" i="3"/>
  <c r="CB150" i="3"/>
  <c r="CA150" i="3"/>
  <c r="BZ150" i="3"/>
  <c r="BY150" i="3"/>
  <c r="BX150" i="3"/>
  <c r="BW150" i="3"/>
  <c r="BV150" i="3"/>
  <c r="BU150" i="3"/>
  <c r="BT150" i="3"/>
  <c r="BS150" i="3"/>
  <c r="BR150" i="3"/>
  <c r="BQ150" i="3"/>
  <c r="BP150" i="3"/>
  <c r="BO150" i="3"/>
  <c r="BN150" i="3"/>
  <c r="BM150" i="3"/>
  <c r="BL150" i="3"/>
  <c r="BK150" i="3"/>
  <c r="BJ150" i="3"/>
  <c r="BI150" i="3"/>
  <c r="BH150" i="3"/>
  <c r="BG150" i="3"/>
  <c r="BF150" i="3"/>
  <c r="BE150" i="3"/>
  <c r="BD150" i="3"/>
  <c r="BC150" i="3"/>
  <c r="BB150" i="3"/>
  <c r="BA150" i="3"/>
  <c r="AZ150" i="3"/>
  <c r="AY150" i="3"/>
  <c r="AX150" i="3"/>
  <c r="AW150" i="3"/>
  <c r="AV150" i="3"/>
  <c r="AU150" i="3"/>
  <c r="AT150" i="3"/>
  <c r="AS150" i="3"/>
  <c r="AR150" i="3"/>
  <c r="AQ150" i="3"/>
  <c r="AP150" i="3"/>
  <c r="AO150" i="3"/>
  <c r="AN150" i="3"/>
  <c r="AM150" i="3"/>
  <c r="AL150" i="3"/>
  <c r="AK150" i="3"/>
  <c r="AJ150" i="3"/>
  <c r="AI150" i="3"/>
  <c r="AH150" i="3"/>
  <c r="AG150" i="3"/>
  <c r="AF150" i="3"/>
  <c r="AE150" i="3"/>
  <c r="AD150" i="3"/>
  <c r="AC150" i="3"/>
  <c r="AB150" i="3"/>
  <c r="AA150" i="3"/>
  <c r="Z150" i="3"/>
  <c r="Y150" i="3"/>
  <c r="X150" i="3"/>
  <c r="W150" i="3"/>
  <c r="V150" i="3"/>
  <c r="U150" i="3"/>
  <c r="T150" i="3"/>
  <c r="S150" i="3"/>
  <c r="R150" i="3"/>
  <c r="Q150" i="3"/>
  <c r="P150" i="3"/>
  <c r="O150" i="3"/>
  <c r="N150" i="3"/>
  <c r="M150" i="3"/>
  <c r="L150" i="3"/>
  <c r="K150" i="3"/>
  <c r="J150" i="3"/>
  <c r="I150" i="3"/>
  <c r="CC149" i="3"/>
  <c r="CB149" i="3"/>
  <c r="CA149" i="3"/>
  <c r="BZ149" i="3"/>
  <c r="BY149" i="3"/>
  <c r="BX149" i="3"/>
  <c r="BW149" i="3"/>
  <c r="BV149" i="3"/>
  <c r="BU149" i="3"/>
  <c r="BT149" i="3"/>
  <c r="BS149" i="3"/>
  <c r="BR149" i="3"/>
  <c r="BQ149" i="3"/>
  <c r="BP149" i="3"/>
  <c r="BO149" i="3"/>
  <c r="BN149" i="3"/>
  <c r="BM149" i="3"/>
  <c r="BL149" i="3"/>
  <c r="BK149" i="3"/>
  <c r="BJ149" i="3"/>
  <c r="BI149" i="3"/>
  <c r="BH149" i="3"/>
  <c r="BG149" i="3"/>
  <c r="BF149" i="3"/>
  <c r="BE149" i="3"/>
  <c r="BD149" i="3"/>
  <c r="BC149" i="3"/>
  <c r="BB149" i="3"/>
  <c r="BA149" i="3"/>
  <c r="AZ149" i="3"/>
  <c r="AY149" i="3"/>
  <c r="AX149" i="3"/>
  <c r="AW149" i="3"/>
  <c r="AV149" i="3"/>
  <c r="AU149" i="3"/>
  <c r="AT149" i="3"/>
  <c r="AS149" i="3"/>
  <c r="AR149" i="3"/>
  <c r="AQ149" i="3"/>
  <c r="AP149" i="3"/>
  <c r="AO149" i="3"/>
  <c r="AN149" i="3"/>
  <c r="AM149" i="3"/>
  <c r="AL149" i="3"/>
  <c r="AK149" i="3"/>
  <c r="AJ149" i="3"/>
  <c r="AI149" i="3"/>
  <c r="AH149" i="3"/>
  <c r="AG149" i="3"/>
  <c r="AF149" i="3"/>
  <c r="AE149" i="3"/>
  <c r="AD149" i="3"/>
  <c r="AC149" i="3"/>
  <c r="AB149" i="3"/>
  <c r="AA149" i="3"/>
  <c r="Z149" i="3"/>
  <c r="Y149" i="3"/>
  <c r="X149" i="3"/>
  <c r="W149" i="3"/>
  <c r="V149" i="3"/>
  <c r="U149" i="3"/>
  <c r="T149" i="3"/>
  <c r="S149" i="3"/>
  <c r="R149" i="3"/>
  <c r="Q149" i="3"/>
  <c r="P149" i="3"/>
  <c r="O149" i="3"/>
  <c r="N149" i="3"/>
  <c r="M149" i="3"/>
  <c r="L149" i="3"/>
  <c r="K149" i="3"/>
  <c r="J149" i="3"/>
  <c r="I149" i="3"/>
  <c r="H151" i="3"/>
  <c r="H150" i="3"/>
  <c r="H149" i="3"/>
  <c r="E150" i="3"/>
  <c r="E151" i="3"/>
  <c r="E149" i="3"/>
  <c r="CB147" i="3"/>
  <c r="CA147" i="3"/>
  <c r="BZ147" i="3"/>
  <c r="BY147" i="3"/>
  <c r="BX147" i="3"/>
  <c r="BW147" i="3"/>
  <c r="BV147" i="3"/>
  <c r="BU147" i="3"/>
  <c r="BT147" i="3"/>
  <c r="BS147" i="3"/>
  <c r="BR147" i="3"/>
  <c r="BQ147" i="3"/>
  <c r="BP147" i="3"/>
  <c r="BO147" i="3"/>
  <c r="BN147" i="3"/>
  <c r="BM147" i="3"/>
  <c r="BL147" i="3"/>
  <c r="BK147" i="3"/>
  <c r="BJ147" i="3"/>
  <c r="BI147" i="3"/>
  <c r="BH147" i="3"/>
  <c r="BG147" i="3"/>
  <c r="BF147" i="3"/>
  <c r="BE147" i="3"/>
  <c r="BD147" i="3"/>
  <c r="BC147" i="3"/>
  <c r="BB147" i="3"/>
  <c r="BA147" i="3"/>
  <c r="AZ147" i="3"/>
  <c r="AY147" i="3"/>
  <c r="AX147" i="3"/>
  <c r="AW147" i="3"/>
  <c r="AV147" i="3"/>
  <c r="AU147" i="3"/>
  <c r="AT147" i="3"/>
  <c r="AS147" i="3"/>
  <c r="AR147" i="3"/>
  <c r="AQ147" i="3"/>
  <c r="AP147" i="3"/>
  <c r="AO147" i="3"/>
  <c r="AN147" i="3"/>
  <c r="AM147" i="3"/>
  <c r="AL147" i="3"/>
  <c r="AK147" i="3"/>
  <c r="AJ147" i="3"/>
  <c r="AI147" i="3"/>
  <c r="AH147" i="3"/>
  <c r="AG147" i="3"/>
  <c r="AF147" i="3"/>
  <c r="AE147" i="3"/>
  <c r="AD147" i="3"/>
  <c r="AC147" i="3"/>
  <c r="AB147" i="3"/>
  <c r="AA147" i="3"/>
  <c r="Z147" i="3"/>
  <c r="Y147" i="3"/>
  <c r="X147" i="3"/>
  <c r="W147" i="3"/>
  <c r="V147" i="3"/>
  <c r="U147" i="3"/>
  <c r="T147" i="3"/>
  <c r="S147" i="3"/>
  <c r="R147" i="3"/>
  <c r="Q147" i="3"/>
  <c r="P147" i="3"/>
  <c r="O147" i="3"/>
  <c r="N147" i="3"/>
  <c r="M147" i="3"/>
  <c r="L147" i="3"/>
  <c r="K147" i="3"/>
  <c r="J147" i="3"/>
  <c r="I147" i="3"/>
  <c r="CB146" i="3"/>
  <c r="CA146" i="3"/>
  <c r="BZ146" i="3"/>
  <c r="BY146" i="3"/>
  <c r="BX146" i="3"/>
  <c r="BW146" i="3"/>
  <c r="BV146" i="3"/>
  <c r="BU146" i="3"/>
  <c r="BT146" i="3"/>
  <c r="BS146" i="3"/>
  <c r="BR146" i="3"/>
  <c r="BQ146" i="3"/>
  <c r="BP146" i="3"/>
  <c r="BO146" i="3"/>
  <c r="BN146" i="3"/>
  <c r="BM146" i="3"/>
  <c r="BL146" i="3"/>
  <c r="BK146" i="3"/>
  <c r="BJ146" i="3"/>
  <c r="BI146" i="3"/>
  <c r="BH146" i="3"/>
  <c r="BG146" i="3"/>
  <c r="BF146" i="3"/>
  <c r="BE146" i="3"/>
  <c r="BD146" i="3"/>
  <c r="BC146" i="3"/>
  <c r="BB146" i="3"/>
  <c r="BA146" i="3"/>
  <c r="AZ146" i="3"/>
  <c r="AY146" i="3"/>
  <c r="AX146" i="3"/>
  <c r="AW146" i="3"/>
  <c r="AV146" i="3"/>
  <c r="AU146" i="3"/>
  <c r="AT146" i="3"/>
  <c r="AS146" i="3"/>
  <c r="AR146" i="3"/>
  <c r="AQ146" i="3"/>
  <c r="AP146" i="3"/>
  <c r="AO146" i="3"/>
  <c r="AN146" i="3"/>
  <c r="AL146" i="3"/>
  <c r="AK146" i="3"/>
  <c r="AJ146" i="3"/>
  <c r="AI146" i="3"/>
  <c r="AH146" i="3"/>
  <c r="AF146" i="3"/>
  <c r="AE146" i="3"/>
  <c r="AD146" i="3"/>
  <c r="AC146" i="3"/>
  <c r="AB146" i="3"/>
  <c r="AA146" i="3"/>
  <c r="Z146" i="3"/>
  <c r="Y146" i="3"/>
  <c r="X146" i="3"/>
  <c r="W146" i="3"/>
  <c r="V146" i="3"/>
  <c r="T146" i="3"/>
  <c r="S146" i="3"/>
  <c r="R146" i="3"/>
  <c r="Q146" i="3"/>
  <c r="P146" i="3"/>
  <c r="O146" i="3"/>
  <c r="N146" i="3"/>
  <c r="M146" i="3"/>
  <c r="L146" i="3"/>
  <c r="K146" i="3"/>
  <c r="J146" i="3"/>
  <c r="I146" i="3"/>
  <c r="CC145" i="3"/>
  <c r="CB145" i="3"/>
  <c r="CA145" i="3"/>
  <c r="BZ145" i="3"/>
  <c r="BY145" i="3"/>
  <c r="BX145" i="3"/>
  <c r="BW145" i="3"/>
  <c r="BV145" i="3"/>
  <c r="BU145" i="3"/>
  <c r="BT145" i="3"/>
  <c r="BS145" i="3"/>
  <c r="BR145" i="3"/>
  <c r="BQ145" i="3"/>
  <c r="BP145" i="3"/>
  <c r="BO145" i="3"/>
  <c r="BN145" i="3"/>
  <c r="BM145" i="3"/>
  <c r="BL145" i="3"/>
  <c r="BK145" i="3"/>
  <c r="BJ145" i="3"/>
  <c r="BI145" i="3"/>
  <c r="BH145" i="3"/>
  <c r="BG145" i="3"/>
  <c r="BF145" i="3"/>
  <c r="BE145" i="3"/>
  <c r="BD145" i="3"/>
  <c r="BC145" i="3"/>
  <c r="BB145" i="3"/>
  <c r="BA145" i="3"/>
  <c r="AZ145" i="3"/>
  <c r="AY145" i="3"/>
  <c r="AX145" i="3"/>
  <c r="AW145" i="3"/>
  <c r="AV145" i="3"/>
  <c r="AU145" i="3"/>
  <c r="AT145" i="3"/>
  <c r="AS145" i="3"/>
  <c r="AR145" i="3"/>
  <c r="AQ145" i="3"/>
  <c r="AP145" i="3"/>
  <c r="AO145" i="3"/>
  <c r="AN145" i="3"/>
  <c r="AM145" i="3"/>
  <c r="AL145" i="3"/>
  <c r="AK145" i="3"/>
  <c r="AJ145" i="3"/>
  <c r="AI145" i="3"/>
  <c r="AH145" i="3"/>
  <c r="AG145" i="3"/>
  <c r="AF145" i="3"/>
  <c r="AE145" i="3"/>
  <c r="AD145" i="3"/>
  <c r="AC145" i="3"/>
  <c r="AB145" i="3"/>
  <c r="AA145" i="3"/>
  <c r="Z145" i="3"/>
  <c r="Y145" i="3"/>
  <c r="X145" i="3"/>
  <c r="W145" i="3"/>
  <c r="V145" i="3"/>
  <c r="U145" i="3"/>
  <c r="T145" i="3"/>
  <c r="S145" i="3"/>
  <c r="R145" i="3"/>
  <c r="Q145" i="3"/>
  <c r="P145" i="3"/>
  <c r="O145" i="3"/>
  <c r="N145" i="3"/>
  <c r="M145" i="3"/>
  <c r="L145" i="3"/>
  <c r="K145" i="3"/>
  <c r="J145" i="3"/>
  <c r="I145" i="3"/>
  <c r="CC144" i="3"/>
  <c r="CB144" i="3"/>
  <c r="CA144" i="3"/>
  <c r="BZ144" i="3"/>
  <c r="BY144" i="3"/>
  <c r="BX144" i="3"/>
  <c r="BW144" i="3"/>
  <c r="BV144" i="3"/>
  <c r="BU144" i="3"/>
  <c r="BT144" i="3"/>
  <c r="BS144" i="3"/>
  <c r="BR144" i="3"/>
  <c r="BQ144" i="3"/>
  <c r="BP144" i="3"/>
  <c r="BO144" i="3"/>
  <c r="BN144" i="3"/>
  <c r="BM144" i="3"/>
  <c r="BL144" i="3"/>
  <c r="BK144" i="3"/>
  <c r="BJ144" i="3"/>
  <c r="BI144" i="3"/>
  <c r="BH144" i="3"/>
  <c r="BG144" i="3"/>
  <c r="BF144" i="3"/>
  <c r="BE144" i="3"/>
  <c r="BD144" i="3"/>
  <c r="BC144" i="3"/>
  <c r="BB144" i="3"/>
  <c r="BA144" i="3"/>
  <c r="AZ144" i="3"/>
  <c r="AY144" i="3"/>
  <c r="AX144" i="3"/>
  <c r="AW144" i="3"/>
  <c r="AV144" i="3"/>
  <c r="AU144" i="3"/>
  <c r="AT144" i="3"/>
  <c r="AS144" i="3"/>
  <c r="AR144" i="3"/>
  <c r="AQ144" i="3"/>
  <c r="AP144" i="3"/>
  <c r="AO144" i="3"/>
  <c r="AN144" i="3"/>
  <c r="AM144" i="3"/>
  <c r="AL144" i="3"/>
  <c r="AK144" i="3"/>
  <c r="AJ144" i="3"/>
  <c r="AI144" i="3"/>
  <c r="AH144" i="3"/>
  <c r="AG144" i="3"/>
  <c r="AF144" i="3"/>
  <c r="AE144" i="3"/>
  <c r="AD144" i="3"/>
  <c r="AC144" i="3"/>
  <c r="AB144" i="3"/>
  <c r="AA144" i="3"/>
  <c r="Z144" i="3"/>
  <c r="Y144" i="3"/>
  <c r="X144" i="3"/>
  <c r="W144" i="3"/>
  <c r="V144" i="3"/>
  <c r="U144" i="3"/>
  <c r="T144" i="3"/>
  <c r="S144" i="3"/>
  <c r="R144" i="3"/>
  <c r="Q144" i="3"/>
  <c r="P144" i="3"/>
  <c r="O144" i="3"/>
  <c r="N144" i="3"/>
  <c r="M144" i="3"/>
  <c r="L144" i="3"/>
  <c r="K144" i="3"/>
  <c r="J144" i="3"/>
  <c r="I144" i="3"/>
  <c r="CC143" i="3"/>
  <c r="CB143" i="3"/>
  <c r="CA143" i="3"/>
  <c r="BZ143" i="3"/>
  <c r="BY143" i="3"/>
  <c r="BX143" i="3"/>
  <c r="BW143" i="3"/>
  <c r="BV143" i="3"/>
  <c r="BU143" i="3"/>
  <c r="BT143" i="3"/>
  <c r="BS143" i="3"/>
  <c r="BR143" i="3"/>
  <c r="BQ143" i="3"/>
  <c r="BP143" i="3"/>
  <c r="BO143" i="3"/>
  <c r="BN143" i="3"/>
  <c r="BM143" i="3"/>
  <c r="BL143" i="3"/>
  <c r="BK143" i="3"/>
  <c r="BJ143" i="3"/>
  <c r="BI143" i="3"/>
  <c r="BH143" i="3"/>
  <c r="BG143" i="3"/>
  <c r="BF143" i="3"/>
  <c r="BE143" i="3"/>
  <c r="BD143" i="3"/>
  <c r="BC143" i="3"/>
  <c r="BB143" i="3"/>
  <c r="BA143" i="3"/>
  <c r="AZ143" i="3"/>
  <c r="AY143" i="3"/>
  <c r="AX143" i="3"/>
  <c r="AW143" i="3"/>
  <c r="AV143" i="3"/>
  <c r="AU143" i="3"/>
  <c r="AT143" i="3"/>
  <c r="AS143" i="3"/>
  <c r="AR143" i="3"/>
  <c r="AQ143" i="3"/>
  <c r="AP143" i="3"/>
  <c r="AO143" i="3"/>
  <c r="AN143" i="3"/>
  <c r="AM143" i="3"/>
  <c r="AL143" i="3"/>
  <c r="AK143" i="3"/>
  <c r="AJ143" i="3"/>
  <c r="AI143" i="3"/>
  <c r="AH143" i="3"/>
  <c r="AG143" i="3"/>
  <c r="AF143" i="3"/>
  <c r="AE143" i="3"/>
  <c r="AD143" i="3"/>
  <c r="AC143" i="3"/>
  <c r="AB143" i="3"/>
  <c r="AA143" i="3"/>
  <c r="Z143" i="3"/>
  <c r="Y143" i="3"/>
  <c r="X143" i="3"/>
  <c r="W143" i="3"/>
  <c r="V143" i="3"/>
  <c r="U143" i="3"/>
  <c r="T143" i="3"/>
  <c r="S143" i="3"/>
  <c r="R143" i="3"/>
  <c r="Q143" i="3"/>
  <c r="P143" i="3"/>
  <c r="O143" i="3"/>
  <c r="N143" i="3"/>
  <c r="M143" i="3"/>
  <c r="L143" i="3"/>
  <c r="K143" i="3"/>
  <c r="J143" i="3"/>
  <c r="I143" i="3"/>
  <c r="CC142" i="3"/>
  <c r="CB142" i="3"/>
  <c r="CA142" i="3"/>
  <c r="BZ142" i="3"/>
  <c r="BY142" i="3"/>
  <c r="BX142" i="3"/>
  <c r="BW142" i="3"/>
  <c r="BV142" i="3"/>
  <c r="BU142" i="3"/>
  <c r="BT142" i="3"/>
  <c r="BS142" i="3"/>
  <c r="BR142" i="3"/>
  <c r="BQ142" i="3"/>
  <c r="BP142" i="3"/>
  <c r="BO142" i="3"/>
  <c r="BN142" i="3"/>
  <c r="BM142" i="3"/>
  <c r="BL142" i="3"/>
  <c r="BK142" i="3"/>
  <c r="BJ142" i="3"/>
  <c r="BI142" i="3"/>
  <c r="BH142" i="3"/>
  <c r="BG142" i="3"/>
  <c r="BF142" i="3"/>
  <c r="BE142" i="3"/>
  <c r="BD142" i="3"/>
  <c r="BC142" i="3"/>
  <c r="BB142" i="3"/>
  <c r="BA142" i="3"/>
  <c r="AZ142" i="3"/>
  <c r="AY142" i="3"/>
  <c r="AX142" i="3"/>
  <c r="AW142" i="3"/>
  <c r="AV142" i="3"/>
  <c r="AU142" i="3"/>
  <c r="AT142" i="3"/>
  <c r="AS142" i="3"/>
  <c r="AR142" i="3"/>
  <c r="AQ142" i="3"/>
  <c r="AP142" i="3"/>
  <c r="AO142" i="3"/>
  <c r="AN142" i="3"/>
  <c r="AM142" i="3"/>
  <c r="AL142" i="3"/>
  <c r="AK142" i="3"/>
  <c r="AJ142" i="3"/>
  <c r="AI142" i="3"/>
  <c r="AH142" i="3"/>
  <c r="AG142" i="3"/>
  <c r="AF142" i="3"/>
  <c r="AE142" i="3"/>
  <c r="AD142" i="3"/>
  <c r="AC142" i="3"/>
  <c r="AB142" i="3"/>
  <c r="AA142" i="3"/>
  <c r="Z142" i="3"/>
  <c r="Y142" i="3"/>
  <c r="X142" i="3"/>
  <c r="W142" i="3"/>
  <c r="V142" i="3"/>
  <c r="U142" i="3"/>
  <c r="T142" i="3"/>
  <c r="S142" i="3"/>
  <c r="R142" i="3"/>
  <c r="Q142" i="3"/>
  <c r="P142" i="3"/>
  <c r="O142" i="3"/>
  <c r="N142" i="3"/>
  <c r="M142" i="3"/>
  <c r="L142" i="3"/>
  <c r="K142" i="3"/>
  <c r="J142" i="3"/>
  <c r="I142" i="3"/>
  <c r="CC141" i="3"/>
  <c r="CB141" i="3"/>
  <c r="CA141" i="3"/>
  <c r="BZ141" i="3"/>
  <c r="BY141" i="3"/>
  <c r="BX141" i="3"/>
  <c r="BW141" i="3"/>
  <c r="BV141" i="3"/>
  <c r="BU141" i="3"/>
  <c r="BT141" i="3"/>
  <c r="BS141" i="3"/>
  <c r="BR141" i="3"/>
  <c r="BQ141" i="3"/>
  <c r="BP141" i="3"/>
  <c r="BO141" i="3"/>
  <c r="BN141" i="3"/>
  <c r="BM141" i="3"/>
  <c r="BL141" i="3"/>
  <c r="BK141" i="3"/>
  <c r="BJ141" i="3"/>
  <c r="BI141" i="3"/>
  <c r="BH141" i="3"/>
  <c r="BG141" i="3"/>
  <c r="BF141" i="3"/>
  <c r="BE141" i="3"/>
  <c r="BD141" i="3"/>
  <c r="BC141" i="3"/>
  <c r="BB141" i="3"/>
  <c r="BA141" i="3"/>
  <c r="AZ141" i="3"/>
  <c r="AY141" i="3"/>
  <c r="AX141" i="3"/>
  <c r="AW141" i="3"/>
  <c r="AV141" i="3"/>
  <c r="AU141" i="3"/>
  <c r="AT141" i="3"/>
  <c r="AS141" i="3"/>
  <c r="AR141" i="3"/>
  <c r="AQ141" i="3"/>
  <c r="AP141" i="3"/>
  <c r="AO141" i="3"/>
  <c r="AN141" i="3"/>
  <c r="AM141" i="3"/>
  <c r="AL141" i="3"/>
  <c r="AK141" i="3"/>
  <c r="AJ141" i="3"/>
  <c r="AI141" i="3"/>
  <c r="AH141" i="3"/>
  <c r="AG141" i="3"/>
  <c r="AF141" i="3"/>
  <c r="AE141" i="3"/>
  <c r="AD141" i="3"/>
  <c r="AC141" i="3"/>
  <c r="AB141" i="3"/>
  <c r="AA141" i="3"/>
  <c r="Z141" i="3"/>
  <c r="Y141" i="3"/>
  <c r="X141" i="3"/>
  <c r="W141" i="3"/>
  <c r="V141" i="3"/>
  <c r="U141" i="3"/>
  <c r="T141" i="3"/>
  <c r="S141" i="3"/>
  <c r="R141" i="3"/>
  <c r="Q141" i="3"/>
  <c r="P141" i="3"/>
  <c r="O141" i="3"/>
  <c r="N141" i="3"/>
  <c r="M141" i="3"/>
  <c r="L141" i="3"/>
  <c r="K141" i="3"/>
  <c r="J141" i="3"/>
  <c r="I141" i="3"/>
  <c r="CC140" i="3"/>
  <c r="CB140" i="3"/>
  <c r="CA140" i="3"/>
  <c r="BZ140" i="3"/>
  <c r="BY140" i="3"/>
  <c r="BX140" i="3"/>
  <c r="BW140" i="3"/>
  <c r="BV140" i="3"/>
  <c r="BU140" i="3"/>
  <c r="BT140" i="3"/>
  <c r="BS140" i="3"/>
  <c r="BR140" i="3"/>
  <c r="BQ140" i="3"/>
  <c r="BP140" i="3"/>
  <c r="BO140" i="3"/>
  <c r="BN140" i="3"/>
  <c r="BM140" i="3"/>
  <c r="BL140" i="3"/>
  <c r="BK140" i="3"/>
  <c r="BJ140" i="3"/>
  <c r="BI140" i="3"/>
  <c r="BH140" i="3"/>
  <c r="BG140" i="3"/>
  <c r="BF140" i="3"/>
  <c r="BE140" i="3"/>
  <c r="BD140" i="3"/>
  <c r="BC140" i="3"/>
  <c r="BB140" i="3"/>
  <c r="BA140" i="3"/>
  <c r="AZ140" i="3"/>
  <c r="AY140" i="3"/>
  <c r="AX140" i="3"/>
  <c r="AW140" i="3"/>
  <c r="AV140" i="3"/>
  <c r="AU140" i="3"/>
  <c r="AT140" i="3"/>
  <c r="AS140" i="3"/>
  <c r="AR140" i="3"/>
  <c r="AQ140" i="3"/>
  <c r="AP140" i="3"/>
  <c r="AO140" i="3"/>
  <c r="AN140" i="3"/>
  <c r="AM140" i="3"/>
  <c r="AL140" i="3"/>
  <c r="AK140" i="3"/>
  <c r="AJ140" i="3"/>
  <c r="AI140" i="3"/>
  <c r="AH140" i="3"/>
  <c r="AG140" i="3"/>
  <c r="AF140" i="3"/>
  <c r="AE140" i="3"/>
  <c r="AD140" i="3"/>
  <c r="AC140" i="3"/>
  <c r="AB140" i="3"/>
  <c r="AA140" i="3"/>
  <c r="Z140" i="3"/>
  <c r="Y140" i="3"/>
  <c r="X140" i="3"/>
  <c r="W140" i="3"/>
  <c r="V140" i="3"/>
  <c r="U140" i="3"/>
  <c r="T140" i="3"/>
  <c r="S140" i="3"/>
  <c r="R140" i="3"/>
  <c r="Q140" i="3"/>
  <c r="P140" i="3"/>
  <c r="O140" i="3"/>
  <c r="N140" i="3"/>
  <c r="M140" i="3"/>
  <c r="L140" i="3"/>
  <c r="K140" i="3"/>
  <c r="J140" i="3"/>
  <c r="I140" i="3"/>
  <c r="CC139" i="3"/>
  <c r="CB139" i="3"/>
  <c r="CA139" i="3"/>
  <c r="BZ139" i="3"/>
  <c r="BY139" i="3"/>
  <c r="BX139" i="3"/>
  <c r="BW139" i="3"/>
  <c r="BV139" i="3"/>
  <c r="BU139" i="3"/>
  <c r="BT139" i="3"/>
  <c r="BS139" i="3"/>
  <c r="BR139" i="3"/>
  <c r="BQ139" i="3"/>
  <c r="BP139" i="3"/>
  <c r="BO139" i="3"/>
  <c r="BN139" i="3"/>
  <c r="BM139" i="3"/>
  <c r="BL139" i="3"/>
  <c r="BK139" i="3"/>
  <c r="BJ139" i="3"/>
  <c r="BI139" i="3"/>
  <c r="BH139" i="3"/>
  <c r="BG139" i="3"/>
  <c r="BF139" i="3"/>
  <c r="BE139" i="3"/>
  <c r="BD139" i="3"/>
  <c r="BC139" i="3"/>
  <c r="BB139" i="3"/>
  <c r="BA139" i="3"/>
  <c r="AZ139" i="3"/>
  <c r="AY139" i="3"/>
  <c r="AX139" i="3"/>
  <c r="AW139" i="3"/>
  <c r="AV139" i="3"/>
  <c r="AU139" i="3"/>
  <c r="AT139" i="3"/>
  <c r="AS139" i="3"/>
  <c r="AR139" i="3"/>
  <c r="AQ139" i="3"/>
  <c r="AP139" i="3"/>
  <c r="AO139" i="3"/>
  <c r="AN139" i="3"/>
  <c r="AM139" i="3"/>
  <c r="AL139" i="3"/>
  <c r="AK139" i="3"/>
  <c r="AJ139" i="3"/>
  <c r="AI139" i="3"/>
  <c r="AH139" i="3"/>
  <c r="AG139" i="3"/>
  <c r="AF139" i="3"/>
  <c r="AE139" i="3"/>
  <c r="AD139" i="3"/>
  <c r="AC139" i="3"/>
  <c r="AB139" i="3"/>
  <c r="AA139" i="3"/>
  <c r="Z139" i="3"/>
  <c r="Y139" i="3"/>
  <c r="X139" i="3"/>
  <c r="W139" i="3"/>
  <c r="V139" i="3"/>
  <c r="U139" i="3"/>
  <c r="T139" i="3"/>
  <c r="S139" i="3"/>
  <c r="R139" i="3"/>
  <c r="Q139" i="3"/>
  <c r="P139" i="3"/>
  <c r="O139" i="3"/>
  <c r="N139" i="3"/>
  <c r="M139" i="3"/>
  <c r="L139" i="3"/>
  <c r="K139" i="3"/>
  <c r="J139" i="3"/>
  <c r="I139" i="3"/>
  <c r="H147" i="3"/>
  <c r="H146" i="3"/>
  <c r="H145" i="3"/>
  <c r="H144" i="3"/>
  <c r="H143" i="3"/>
  <c r="H142" i="3"/>
  <c r="H141" i="3"/>
  <c r="H140" i="3"/>
  <c r="H139" i="3"/>
  <c r="E147" i="3"/>
  <c r="E146" i="3"/>
  <c r="E145" i="3"/>
  <c r="E144" i="3"/>
  <c r="E143" i="3"/>
  <c r="E142" i="3"/>
  <c r="E141" i="3"/>
  <c r="E140" i="3"/>
  <c r="E139" i="3"/>
  <c r="CC137" i="3"/>
  <c r="CB137" i="3"/>
  <c r="CA137" i="3"/>
  <c r="BZ137" i="3"/>
  <c r="BY137" i="3"/>
  <c r="BX137" i="3"/>
  <c r="BW137" i="3"/>
  <c r="BV137" i="3"/>
  <c r="BU137" i="3"/>
  <c r="BT137" i="3"/>
  <c r="BS137" i="3"/>
  <c r="BR137" i="3"/>
  <c r="BQ137" i="3"/>
  <c r="BP137" i="3"/>
  <c r="BO137" i="3"/>
  <c r="BN137" i="3"/>
  <c r="BM137" i="3"/>
  <c r="BL137" i="3"/>
  <c r="BK137" i="3"/>
  <c r="BJ137" i="3"/>
  <c r="BI137" i="3"/>
  <c r="BH137" i="3"/>
  <c r="BG137" i="3"/>
  <c r="BF137" i="3"/>
  <c r="BE137" i="3"/>
  <c r="BD137" i="3"/>
  <c r="BC137" i="3"/>
  <c r="BB137" i="3"/>
  <c r="BA137" i="3"/>
  <c r="AZ137" i="3"/>
  <c r="AY137" i="3"/>
  <c r="AX137" i="3"/>
  <c r="AW137" i="3"/>
  <c r="AV137" i="3"/>
  <c r="AU137" i="3"/>
  <c r="AT137" i="3"/>
  <c r="AS137" i="3"/>
  <c r="AR137" i="3"/>
  <c r="AQ137" i="3"/>
  <c r="AP137" i="3"/>
  <c r="AO137" i="3"/>
  <c r="AN137" i="3"/>
  <c r="AM137" i="3"/>
  <c r="AL137" i="3"/>
  <c r="AK137" i="3"/>
  <c r="AJ137" i="3"/>
  <c r="AI137" i="3"/>
  <c r="AH137" i="3"/>
  <c r="AG137" i="3"/>
  <c r="AF137" i="3"/>
  <c r="AE137" i="3"/>
  <c r="AD137" i="3"/>
  <c r="AC137" i="3"/>
  <c r="AB137" i="3"/>
  <c r="AA137" i="3"/>
  <c r="Z137" i="3"/>
  <c r="Y137" i="3"/>
  <c r="X137" i="3"/>
  <c r="W137" i="3"/>
  <c r="V137" i="3"/>
  <c r="U137" i="3"/>
  <c r="T137" i="3"/>
  <c r="S137" i="3"/>
  <c r="R137" i="3"/>
  <c r="Q137" i="3"/>
  <c r="P137" i="3"/>
  <c r="O137" i="3"/>
  <c r="N137" i="3"/>
  <c r="M137" i="3"/>
  <c r="L137" i="3"/>
  <c r="K137" i="3"/>
  <c r="J137" i="3"/>
  <c r="I137" i="3"/>
  <c r="CC136" i="3"/>
  <c r="CB136" i="3"/>
  <c r="CA136" i="3"/>
  <c r="BZ136" i="3"/>
  <c r="BY136" i="3"/>
  <c r="BX136" i="3"/>
  <c r="BW136" i="3"/>
  <c r="BV136" i="3"/>
  <c r="BU136" i="3"/>
  <c r="BT136" i="3"/>
  <c r="BS136" i="3"/>
  <c r="BR136" i="3"/>
  <c r="BQ136" i="3"/>
  <c r="BP136" i="3"/>
  <c r="BO136" i="3"/>
  <c r="BN136" i="3"/>
  <c r="BM136" i="3"/>
  <c r="BL136" i="3"/>
  <c r="BK136" i="3"/>
  <c r="BJ136" i="3"/>
  <c r="BI136" i="3"/>
  <c r="BH136" i="3"/>
  <c r="BG136" i="3"/>
  <c r="BF136" i="3"/>
  <c r="BE136" i="3"/>
  <c r="BD136" i="3"/>
  <c r="BC136" i="3"/>
  <c r="BB136" i="3"/>
  <c r="BA136" i="3"/>
  <c r="AZ136" i="3"/>
  <c r="AY136" i="3"/>
  <c r="AX136" i="3"/>
  <c r="AW136" i="3"/>
  <c r="AV136" i="3"/>
  <c r="AU136" i="3"/>
  <c r="AT136" i="3"/>
  <c r="AS136" i="3"/>
  <c r="AR136" i="3"/>
  <c r="AQ136" i="3"/>
  <c r="AP136" i="3"/>
  <c r="AO136" i="3"/>
  <c r="AN136" i="3"/>
  <c r="AM136" i="3"/>
  <c r="AL136" i="3"/>
  <c r="AK136" i="3"/>
  <c r="AJ136" i="3"/>
  <c r="AI136" i="3"/>
  <c r="AH136" i="3"/>
  <c r="AG136" i="3"/>
  <c r="AF136" i="3"/>
  <c r="AE136" i="3"/>
  <c r="AD136" i="3"/>
  <c r="AC136" i="3"/>
  <c r="AB136" i="3"/>
  <c r="AA136" i="3"/>
  <c r="Z136" i="3"/>
  <c r="Y136" i="3"/>
  <c r="X136" i="3"/>
  <c r="W136" i="3"/>
  <c r="V136" i="3"/>
  <c r="U136" i="3"/>
  <c r="T136" i="3"/>
  <c r="S136" i="3"/>
  <c r="R136" i="3"/>
  <c r="Q136" i="3"/>
  <c r="P136" i="3"/>
  <c r="O136" i="3"/>
  <c r="N136" i="3"/>
  <c r="M136" i="3"/>
  <c r="L136" i="3"/>
  <c r="K136" i="3"/>
  <c r="J136" i="3"/>
  <c r="I136" i="3"/>
  <c r="CC135" i="3"/>
  <c r="CB135" i="3"/>
  <c r="CA135" i="3"/>
  <c r="BZ135" i="3"/>
  <c r="BY135" i="3"/>
  <c r="BX135" i="3"/>
  <c r="BW135" i="3"/>
  <c r="BV135" i="3"/>
  <c r="BU135" i="3"/>
  <c r="BT135" i="3"/>
  <c r="BS135" i="3"/>
  <c r="BR135" i="3"/>
  <c r="BQ135" i="3"/>
  <c r="BP135" i="3"/>
  <c r="BO135" i="3"/>
  <c r="BN135" i="3"/>
  <c r="BM135" i="3"/>
  <c r="BL135" i="3"/>
  <c r="BK135" i="3"/>
  <c r="BJ135" i="3"/>
  <c r="BI135" i="3"/>
  <c r="BH135" i="3"/>
  <c r="BG135" i="3"/>
  <c r="BF135" i="3"/>
  <c r="BE135" i="3"/>
  <c r="BD135" i="3"/>
  <c r="BC135" i="3"/>
  <c r="BB135" i="3"/>
  <c r="BA135" i="3"/>
  <c r="AZ135" i="3"/>
  <c r="AY135" i="3"/>
  <c r="AX135" i="3"/>
  <c r="AW135" i="3"/>
  <c r="AV135" i="3"/>
  <c r="AU135" i="3"/>
  <c r="AT135" i="3"/>
  <c r="AS135" i="3"/>
  <c r="AR135" i="3"/>
  <c r="AQ135" i="3"/>
  <c r="AP135" i="3"/>
  <c r="AO135" i="3"/>
  <c r="AN135" i="3"/>
  <c r="AM135" i="3"/>
  <c r="AL135" i="3"/>
  <c r="AK135" i="3"/>
  <c r="AJ135" i="3"/>
  <c r="AI135" i="3"/>
  <c r="AH135" i="3"/>
  <c r="AG135" i="3"/>
  <c r="AF135" i="3"/>
  <c r="AE135" i="3"/>
  <c r="AD135" i="3"/>
  <c r="AC135" i="3"/>
  <c r="AB135" i="3"/>
  <c r="AA135" i="3"/>
  <c r="Z135" i="3"/>
  <c r="Y135" i="3"/>
  <c r="X135" i="3"/>
  <c r="W135" i="3"/>
  <c r="V135" i="3"/>
  <c r="U135" i="3"/>
  <c r="T135" i="3"/>
  <c r="S135" i="3"/>
  <c r="R135" i="3"/>
  <c r="Q135" i="3"/>
  <c r="P135" i="3"/>
  <c r="O135" i="3"/>
  <c r="N135" i="3"/>
  <c r="M135" i="3"/>
  <c r="L135" i="3"/>
  <c r="K135" i="3"/>
  <c r="J135" i="3"/>
  <c r="I135" i="3"/>
  <c r="CC134" i="3"/>
  <c r="CB134" i="3"/>
  <c r="CA134" i="3"/>
  <c r="BZ134" i="3"/>
  <c r="BY134" i="3"/>
  <c r="BX134" i="3"/>
  <c r="BW134" i="3"/>
  <c r="BV134" i="3"/>
  <c r="BU134" i="3"/>
  <c r="BT134" i="3"/>
  <c r="BS134" i="3"/>
  <c r="BR134" i="3"/>
  <c r="BQ134" i="3"/>
  <c r="BP134" i="3"/>
  <c r="BO134" i="3"/>
  <c r="BN134" i="3"/>
  <c r="BM134" i="3"/>
  <c r="BL134" i="3"/>
  <c r="BK134" i="3"/>
  <c r="BJ134" i="3"/>
  <c r="BI134" i="3"/>
  <c r="BH134" i="3"/>
  <c r="BG134" i="3"/>
  <c r="BF134" i="3"/>
  <c r="BE134" i="3"/>
  <c r="BD134" i="3"/>
  <c r="BC134" i="3"/>
  <c r="BB134" i="3"/>
  <c r="BA134" i="3"/>
  <c r="AZ134" i="3"/>
  <c r="AY134" i="3"/>
  <c r="AX134" i="3"/>
  <c r="AW134" i="3"/>
  <c r="AV134" i="3"/>
  <c r="AU134" i="3"/>
  <c r="AT134" i="3"/>
  <c r="AS134" i="3"/>
  <c r="AR134" i="3"/>
  <c r="AQ134" i="3"/>
  <c r="AP134" i="3"/>
  <c r="AO134" i="3"/>
  <c r="AN134" i="3"/>
  <c r="AM134" i="3"/>
  <c r="AL134" i="3"/>
  <c r="AK134" i="3"/>
  <c r="AJ134" i="3"/>
  <c r="AI134" i="3"/>
  <c r="AH134" i="3"/>
  <c r="AG134" i="3"/>
  <c r="AF134" i="3"/>
  <c r="AE134" i="3"/>
  <c r="AD134" i="3"/>
  <c r="AC134" i="3"/>
  <c r="AB134" i="3"/>
  <c r="AA134" i="3"/>
  <c r="Z134" i="3"/>
  <c r="Y134" i="3"/>
  <c r="X134" i="3"/>
  <c r="W134" i="3"/>
  <c r="V134" i="3"/>
  <c r="U134" i="3"/>
  <c r="T134" i="3"/>
  <c r="S134" i="3"/>
  <c r="R134" i="3"/>
  <c r="Q134" i="3"/>
  <c r="P134" i="3"/>
  <c r="O134" i="3"/>
  <c r="N134" i="3"/>
  <c r="M134" i="3"/>
  <c r="L134" i="3"/>
  <c r="K134" i="3"/>
  <c r="J134" i="3"/>
  <c r="I134" i="3"/>
  <c r="CC133" i="3"/>
  <c r="CB133" i="3"/>
  <c r="CA133" i="3"/>
  <c r="BZ133" i="3"/>
  <c r="BY133" i="3"/>
  <c r="BX133" i="3"/>
  <c r="BW133" i="3"/>
  <c r="BV133" i="3"/>
  <c r="BU133" i="3"/>
  <c r="BT133" i="3"/>
  <c r="BS133" i="3"/>
  <c r="BR133" i="3"/>
  <c r="BQ133" i="3"/>
  <c r="BP133" i="3"/>
  <c r="BO133" i="3"/>
  <c r="BN133" i="3"/>
  <c r="BM133" i="3"/>
  <c r="BL133" i="3"/>
  <c r="BK133" i="3"/>
  <c r="BJ133" i="3"/>
  <c r="BI133" i="3"/>
  <c r="BH133" i="3"/>
  <c r="BG133" i="3"/>
  <c r="BF133" i="3"/>
  <c r="BE133" i="3"/>
  <c r="BD133" i="3"/>
  <c r="BC133" i="3"/>
  <c r="BB133" i="3"/>
  <c r="BA133" i="3"/>
  <c r="AZ133" i="3"/>
  <c r="AY133" i="3"/>
  <c r="AX133" i="3"/>
  <c r="AW133" i="3"/>
  <c r="AV133" i="3"/>
  <c r="AU133" i="3"/>
  <c r="AT133" i="3"/>
  <c r="AS133" i="3"/>
  <c r="AR133" i="3"/>
  <c r="AQ133" i="3"/>
  <c r="AP133" i="3"/>
  <c r="AO133" i="3"/>
  <c r="AN133" i="3"/>
  <c r="AM133" i="3"/>
  <c r="AL133" i="3"/>
  <c r="AK133" i="3"/>
  <c r="AJ133" i="3"/>
  <c r="AI133" i="3"/>
  <c r="AH133" i="3"/>
  <c r="AG133" i="3"/>
  <c r="AF133" i="3"/>
  <c r="AE133" i="3"/>
  <c r="AD133" i="3"/>
  <c r="AC133" i="3"/>
  <c r="AB133" i="3"/>
  <c r="AA133" i="3"/>
  <c r="Z133" i="3"/>
  <c r="Y133" i="3"/>
  <c r="X133" i="3"/>
  <c r="W133" i="3"/>
  <c r="V133" i="3"/>
  <c r="U133" i="3"/>
  <c r="T133" i="3"/>
  <c r="S133" i="3"/>
  <c r="R133" i="3"/>
  <c r="Q133" i="3"/>
  <c r="P133" i="3"/>
  <c r="O133" i="3"/>
  <c r="N133" i="3"/>
  <c r="M133" i="3"/>
  <c r="L133" i="3"/>
  <c r="K133" i="3"/>
  <c r="J133" i="3"/>
  <c r="I133" i="3"/>
  <c r="CC132" i="3"/>
  <c r="CB132" i="3"/>
  <c r="CA132" i="3"/>
  <c r="BZ132" i="3"/>
  <c r="BY132" i="3"/>
  <c r="BX132" i="3"/>
  <c r="BW132" i="3"/>
  <c r="BV132" i="3"/>
  <c r="BU132" i="3"/>
  <c r="BT132" i="3"/>
  <c r="BS132" i="3"/>
  <c r="BR132" i="3"/>
  <c r="BQ132" i="3"/>
  <c r="BP132" i="3"/>
  <c r="BO132" i="3"/>
  <c r="BN132" i="3"/>
  <c r="BM132" i="3"/>
  <c r="BL132" i="3"/>
  <c r="BK132" i="3"/>
  <c r="BJ132" i="3"/>
  <c r="BI132" i="3"/>
  <c r="BH132" i="3"/>
  <c r="BG132" i="3"/>
  <c r="BF132" i="3"/>
  <c r="BE132" i="3"/>
  <c r="BD132" i="3"/>
  <c r="BC132" i="3"/>
  <c r="BB132" i="3"/>
  <c r="BA132" i="3"/>
  <c r="AZ132" i="3"/>
  <c r="AY132" i="3"/>
  <c r="AX132" i="3"/>
  <c r="AW132" i="3"/>
  <c r="AV132" i="3"/>
  <c r="AU132" i="3"/>
  <c r="AT132" i="3"/>
  <c r="AS132" i="3"/>
  <c r="AR132" i="3"/>
  <c r="AQ132" i="3"/>
  <c r="AP132" i="3"/>
  <c r="AO132" i="3"/>
  <c r="AN132" i="3"/>
  <c r="AM132" i="3"/>
  <c r="AL132" i="3"/>
  <c r="AK132" i="3"/>
  <c r="AJ132" i="3"/>
  <c r="AI132" i="3"/>
  <c r="AH132" i="3"/>
  <c r="AG132" i="3"/>
  <c r="AF132" i="3"/>
  <c r="AE132" i="3"/>
  <c r="AD132" i="3"/>
  <c r="AC132" i="3"/>
  <c r="AB132" i="3"/>
  <c r="AA132" i="3"/>
  <c r="Z132" i="3"/>
  <c r="Y132" i="3"/>
  <c r="X132" i="3"/>
  <c r="W132" i="3"/>
  <c r="V132" i="3"/>
  <c r="U132" i="3"/>
  <c r="T132" i="3"/>
  <c r="S132" i="3"/>
  <c r="R132" i="3"/>
  <c r="Q132" i="3"/>
  <c r="P132" i="3"/>
  <c r="O132" i="3"/>
  <c r="N132" i="3"/>
  <c r="M132" i="3"/>
  <c r="L132" i="3"/>
  <c r="K132" i="3"/>
  <c r="J132" i="3"/>
  <c r="I132" i="3"/>
  <c r="CC131" i="3"/>
  <c r="CB131" i="3"/>
  <c r="CA131" i="3"/>
  <c r="BZ131" i="3"/>
  <c r="BY131" i="3"/>
  <c r="BX131" i="3"/>
  <c r="BW131" i="3"/>
  <c r="BV131" i="3"/>
  <c r="BU131" i="3"/>
  <c r="BT131" i="3"/>
  <c r="BS131" i="3"/>
  <c r="BR131" i="3"/>
  <c r="BQ131" i="3"/>
  <c r="BP131" i="3"/>
  <c r="BO131" i="3"/>
  <c r="BN131" i="3"/>
  <c r="BM131" i="3"/>
  <c r="BL131" i="3"/>
  <c r="BK131" i="3"/>
  <c r="BJ131" i="3"/>
  <c r="BI131" i="3"/>
  <c r="BH131" i="3"/>
  <c r="BG131" i="3"/>
  <c r="BF131" i="3"/>
  <c r="BE131" i="3"/>
  <c r="BD131" i="3"/>
  <c r="BC131" i="3"/>
  <c r="BB131" i="3"/>
  <c r="BA131" i="3"/>
  <c r="AZ131" i="3"/>
  <c r="AY131" i="3"/>
  <c r="AX131" i="3"/>
  <c r="AW131" i="3"/>
  <c r="AV131" i="3"/>
  <c r="AU131" i="3"/>
  <c r="AT131" i="3"/>
  <c r="AS131" i="3"/>
  <c r="AR131" i="3"/>
  <c r="AQ131" i="3"/>
  <c r="AP131" i="3"/>
  <c r="AO131" i="3"/>
  <c r="AN131" i="3"/>
  <c r="AM131" i="3"/>
  <c r="AL131" i="3"/>
  <c r="AK131" i="3"/>
  <c r="AJ131" i="3"/>
  <c r="AI131" i="3"/>
  <c r="AH131" i="3"/>
  <c r="AG131" i="3"/>
  <c r="AF131" i="3"/>
  <c r="AE131" i="3"/>
  <c r="AD131" i="3"/>
  <c r="AC131" i="3"/>
  <c r="AB131" i="3"/>
  <c r="AA131" i="3"/>
  <c r="Z131" i="3"/>
  <c r="Y131" i="3"/>
  <c r="X131" i="3"/>
  <c r="W131" i="3"/>
  <c r="V131" i="3"/>
  <c r="U131" i="3"/>
  <c r="T131" i="3"/>
  <c r="S131" i="3"/>
  <c r="R131" i="3"/>
  <c r="Q131" i="3"/>
  <c r="P131" i="3"/>
  <c r="O131" i="3"/>
  <c r="N131" i="3"/>
  <c r="M131" i="3"/>
  <c r="L131" i="3"/>
  <c r="K131" i="3"/>
  <c r="J131" i="3"/>
  <c r="I131" i="3"/>
  <c r="CC130" i="3"/>
  <c r="CB130" i="3"/>
  <c r="CA130" i="3"/>
  <c r="BZ130" i="3"/>
  <c r="BY130" i="3"/>
  <c r="BX130" i="3"/>
  <c r="BW130" i="3"/>
  <c r="BV130" i="3"/>
  <c r="BU130" i="3"/>
  <c r="BT130" i="3"/>
  <c r="BS130" i="3"/>
  <c r="BR130" i="3"/>
  <c r="BQ130" i="3"/>
  <c r="BP130" i="3"/>
  <c r="BO130" i="3"/>
  <c r="BN130" i="3"/>
  <c r="BM130" i="3"/>
  <c r="BL130" i="3"/>
  <c r="BK130" i="3"/>
  <c r="BJ130" i="3"/>
  <c r="BI130" i="3"/>
  <c r="BH130" i="3"/>
  <c r="BG130" i="3"/>
  <c r="BF130" i="3"/>
  <c r="BE130" i="3"/>
  <c r="BD130" i="3"/>
  <c r="BC130" i="3"/>
  <c r="BB130" i="3"/>
  <c r="BA130" i="3"/>
  <c r="AZ130" i="3"/>
  <c r="AY130" i="3"/>
  <c r="AX130" i="3"/>
  <c r="AW130" i="3"/>
  <c r="AV130" i="3"/>
  <c r="AU130" i="3"/>
  <c r="AT130" i="3"/>
  <c r="AS130" i="3"/>
  <c r="AR130" i="3"/>
  <c r="AQ130" i="3"/>
  <c r="AP130" i="3"/>
  <c r="AO130" i="3"/>
  <c r="AN130" i="3"/>
  <c r="AM130" i="3"/>
  <c r="AL130" i="3"/>
  <c r="AK130" i="3"/>
  <c r="AJ130" i="3"/>
  <c r="AI130" i="3"/>
  <c r="AH130" i="3"/>
  <c r="AG130" i="3"/>
  <c r="AF130" i="3"/>
  <c r="AE130" i="3"/>
  <c r="AD130" i="3"/>
  <c r="AC130" i="3"/>
  <c r="AB130" i="3"/>
  <c r="AA130" i="3"/>
  <c r="Z130" i="3"/>
  <c r="Y130" i="3"/>
  <c r="X130" i="3"/>
  <c r="W130" i="3"/>
  <c r="V130" i="3"/>
  <c r="U130" i="3"/>
  <c r="T130" i="3"/>
  <c r="S130" i="3"/>
  <c r="R130" i="3"/>
  <c r="Q130" i="3"/>
  <c r="P130" i="3"/>
  <c r="O130" i="3"/>
  <c r="N130" i="3"/>
  <c r="M130" i="3"/>
  <c r="L130" i="3"/>
  <c r="K130" i="3"/>
  <c r="J130" i="3"/>
  <c r="I130" i="3"/>
  <c r="CC129" i="3"/>
  <c r="CB129" i="3"/>
  <c r="CA129" i="3"/>
  <c r="BZ129" i="3"/>
  <c r="BY129" i="3"/>
  <c r="BX129" i="3"/>
  <c r="BW129" i="3"/>
  <c r="BV129" i="3"/>
  <c r="BU129" i="3"/>
  <c r="BT129" i="3"/>
  <c r="BS129" i="3"/>
  <c r="BR129" i="3"/>
  <c r="BQ129" i="3"/>
  <c r="BP129" i="3"/>
  <c r="BO129" i="3"/>
  <c r="BN129" i="3"/>
  <c r="BM129" i="3"/>
  <c r="BL129" i="3"/>
  <c r="BK129" i="3"/>
  <c r="BJ129" i="3"/>
  <c r="BI129" i="3"/>
  <c r="BH129" i="3"/>
  <c r="BG129" i="3"/>
  <c r="BF129" i="3"/>
  <c r="BE129" i="3"/>
  <c r="BD129" i="3"/>
  <c r="BC129" i="3"/>
  <c r="BB129" i="3"/>
  <c r="BA129" i="3"/>
  <c r="AZ129" i="3"/>
  <c r="AY129" i="3"/>
  <c r="AX129" i="3"/>
  <c r="AW129" i="3"/>
  <c r="AV129" i="3"/>
  <c r="AU129" i="3"/>
  <c r="AT129" i="3"/>
  <c r="AS129" i="3"/>
  <c r="AR129" i="3"/>
  <c r="AQ129" i="3"/>
  <c r="AP129" i="3"/>
  <c r="AO129" i="3"/>
  <c r="AN129" i="3"/>
  <c r="AM129" i="3"/>
  <c r="AL129" i="3"/>
  <c r="AK129" i="3"/>
  <c r="AJ129" i="3"/>
  <c r="AI129" i="3"/>
  <c r="AH129" i="3"/>
  <c r="AG129" i="3"/>
  <c r="AF129" i="3"/>
  <c r="AE129" i="3"/>
  <c r="AD129" i="3"/>
  <c r="AC129" i="3"/>
  <c r="AB129" i="3"/>
  <c r="AA129" i="3"/>
  <c r="Z129" i="3"/>
  <c r="Y129" i="3"/>
  <c r="X129" i="3"/>
  <c r="W129" i="3"/>
  <c r="V129" i="3"/>
  <c r="U129" i="3"/>
  <c r="T129" i="3"/>
  <c r="S129" i="3"/>
  <c r="R129" i="3"/>
  <c r="Q129" i="3"/>
  <c r="P129" i="3"/>
  <c r="O129" i="3"/>
  <c r="N129" i="3"/>
  <c r="M129" i="3"/>
  <c r="L129" i="3"/>
  <c r="K129" i="3"/>
  <c r="J129" i="3"/>
  <c r="I129" i="3"/>
  <c r="H137" i="3"/>
  <c r="H136" i="3"/>
  <c r="H135" i="3"/>
  <c r="H134" i="3"/>
  <c r="H133" i="3"/>
  <c r="H132" i="3"/>
  <c r="H131" i="3"/>
  <c r="H130" i="3"/>
  <c r="H129" i="3"/>
  <c r="E137" i="3"/>
  <c r="E136" i="3"/>
  <c r="E135" i="3"/>
  <c r="E134" i="3"/>
  <c r="E133" i="3"/>
  <c r="E132" i="3"/>
  <c r="E131" i="3"/>
  <c r="E130" i="3"/>
  <c r="E129" i="3"/>
  <c r="CB127" i="3"/>
  <c r="CA127" i="3"/>
  <c r="BZ127" i="3"/>
  <c r="BY127" i="3"/>
  <c r="BX127" i="3"/>
  <c r="BW127" i="3"/>
  <c r="BV127" i="3"/>
  <c r="BU127" i="3"/>
  <c r="BT127" i="3"/>
  <c r="BS127" i="3"/>
  <c r="BR127" i="3"/>
  <c r="BP127" i="3"/>
  <c r="BO127" i="3"/>
  <c r="BN127" i="3"/>
  <c r="BM127" i="3"/>
  <c r="BL127" i="3"/>
  <c r="BK127" i="3"/>
  <c r="BJ127" i="3"/>
  <c r="BI127" i="3"/>
  <c r="BH127" i="3"/>
  <c r="BG127" i="3"/>
  <c r="BF127" i="3"/>
  <c r="BD127" i="3"/>
  <c r="BC127" i="3"/>
  <c r="BB127" i="3"/>
  <c r="BA127" i="3"/>
  <c r="AZ127" i="3"/>
  <c r="AY127" i="3"/>
  <c r="AX127" i="3"/>
  <c r="AW127" i="3"/>
  <c r="AV127" i="3"/>
  <c r="AU127" i="3"/>
  <c r="AT127" i="3"/>
  <c r="AR127" i="3"/>
  <c r="AQ127" i="3"/>
  <c r="AP127" i="3"/>
  <c r="AO127" i="3"/>
  <c r="AN127" i="3"/>
  <c r="AM127" i="3"/>
  <c r="AL127" i="3"/>
  <c r="AK127" i="3"/>
  <c r="AJ127" i="3"/>
  <c r="AI127" i="3"/>
  <c r="AH127" i="3"/>
  <c r="AF127" i="3"/>
  <c r="AE127" i="3"/>
  <c r="AD127" i="3"/>
  <c r="AC127" i="3"/>
  <c r="AB127" i="3"/>
  <c r="AA127" i="3"/>
  <c r="Z127" i="3"/>
  <c r="Y127" i="3"/>
  <c r="X127" i="3"/>
  <c r="W127" i="3"/>
  <c r="V127" i="3"/>
  <c r="T127" i="3"/>
  <c r="S127" i="3"/>
  <c r="R127" i="3"/>
  <c r="Q127" i="3"/>
  <c r="P127" i="3"/>
  <c r="O127" i="3"/>
  <c r="N127" i="3"/>
  <c r="M127" i="3"/>
  <c r="L127" i="3"/>
  <c r="K127" i="3"/>
  <c r="J127" i="3"/>
  <c r="I127" i="3"/>
  <c r="CC126" i="3"/>
  <c r="CB126" i="3"/>
  <c r="CA126" i="3"/>
  <c r="BZ126" i="3"/>
  <c r="BY126" i="3"/>
  <c r="BX126" i="3"/>
  <c r="BW126" i="3"/>
  <c r="BV126" i="3"/>
  <c r="BU126" i="3"/>
  <c r="BT126" i="3"/>
  <c r="BS126" i="3"/>
  <c r="BR126" i="3"/>
  <c r="BQ126" i="3"/>
  <c r="BP126" i="3"/>
  <c r="BO126" i="3"/>
  <c r="BN126" i="3"/>
  <c r="BM126" i="3"/>
  <c r="BL126" i="3"/>
  <c r="BK126" i="3"/>
  <c r="BJ126" i="3"/>
  <c r="BI126" i="3"/>
  <c r="BH126" i="3"/>
  <c r="BG126" i="3"/>
  <c r="BF126" i="3"/>
  <c r="BE126" i="3"/>
  <c r="BD126" i="3"/>
  <c r="BC126" i="3"/>
  <c r="BB126" i="3"/>
  <c r="BA126" i="3"/>
  <c r="AZ126" i="3"/>
  <c r="AY126" i="3"/>
  <c r="AX126" i="3"/>
  <c r="AW126" i="3"/>
  <c r="AV126" i="3"/>
  <c r="AU126" i="3"/>
  <c r="AT126" i="3"/>
  <c r="AS126" i="3"/>
  <c r="AR126" i="3"/>
  <c r="AQ126" i="3"/>
  <c r="AP126" i="3"/>
  <c r="AO126" i="3"/>
  <c r="AN126" i="3"/>
  <c r="AM126" i="3"/>
  <c r="AL126" i="3"/>
  <c r="AK126" i="3"/>
  <c r="AJ126" i="3"/>
  <c r="AI126" i="3"/>
  <c r="AH126" i="3"/>
  <c r="AG126" i="3"/>
  <c r="AF126" i="3"/>
  <c r="AE126" i="3"/>
  <c r="AD126" i="3"/>
  <c r="AC126" i="3"/>
  <c r="AB126" i="3"/>
  <c r="AA126" i="3"/>
  <c r="Z126" i="3"/>
  <c r="Y126" i="3"/>
  <c r="X126" i="3"/>
  <c r="W126" i="3"/>
  <c r="V126" i="3"/>
  <c r="U126" i="3"/>
  <c r="T126" i="3"/>
  <c r="S126" i="3"/>
  <c r="R126" i="3"/>
  <c r="Q126" i="3"/>
  <c r="P126" i="3"/>
  <c r="O126" i="3"/>
  <c r="N126" i="3"/>
  <c r="M126" i="3"/>
  <c r="L126" i="3"/>
  <c r="K126" i="3"/>
  <c r="J126" i="3"/>
  <c r="I126" i="3"/>
  <c r="CB125" i="3"/>
  <c r="CA125" i="3"/>
  <c r="BZ125" i="3"/>
  <c r="BY125" i="3"/>
  <c r="BX125" i="3"/>
  <c r="BW125" i="3"/>
  <c r="BV125" i="3"/>
  <c r="BU125" i="3"/>
  <c r="BT125" i="3"/>
  <c r="BS125" i="3"/>
  <c r="BR125" i="3"/>
  <c r="BP125" i="3"/>
  <c r="BO125" i="3"/>
  <c r="BN125" i="3"/>
  <c r="BM125" i="3"/>
  <c r="BL125" i="3"/>
  <c r="BK125" i="3"/>
  <c r="BJ125" i="3"/>
  <c r="BI125" i="3"/>
  <c r="BH125" i="3"/>
  <c r="BG125" i="3"/>
  <c r="BF125" i="3"/>
  <c r="BD125" i="3"/>
  <c r="BC125" i="3"/>
  <c r="BB125" i="3"/>
  <c r="BA125" i="3"/>
  <c r="AZ125" i="3"/>
  <c r="AY125" i="3"/>
  <c r="AX125" i="3"/>
  <c r="AW125" i="3"/>
  <c r="AV125" i="3"/>
  <c r="AU125" i="3"/>
  <c r="AT125" i="3"/>
  <c r="AR125" i="3"/>
  <c r="AQ125" i="3"/>
  <c r="AP125" i="3"/>
  <c r="AO125" i="3"/>
  <c r="AN125" i="3"/>
  <c r="AM125" i="3"/>
  <c r="AL125" i="3"/>
  <c r="AK125" i="3"/>
  <c r="AJ125" i="3"/>
  <c r="AI125" i="3"/>
  <c r="AH125" i="3"/>
  <c r="AF125" i="3"/>
  <c r="AE125" i="3"/>
  <c r="AD125" i="3"/>
  <c r="AC125" i="3"/>
  <c r="AB125" i="3"/>
  <c r="AA125" i="3"/>
  <c r="Z125" i="3"/>
  <c r="Y125" i="3"/>
  <c r="X125" i="3"/>
  <c r="W125" i="3"/>
  <c r="V125" i="3"/>
  <c r="T125" i="3"/>
  <c r="S125" i="3"/>
  <c r="R125" i="3"/>
  <c r="Q125" i="3"/>
  <c r="P125" i="3"/>
  <c r="O125" i="3"/>
  <c r="N125" i="3"/>
  <c r="M125" i="3"/>
  <c r="L125" i="3"/>
  <c r="K125" i="3"/>
  <c r="J125" i="3"/>
  <c r="I125" i="3"/>
  <c r="CC124" i="3"/>
  <c r="CB124" i="3"/>
  <c r="CA124" i="3"/>
  <c r="BZ124" i="3"/>
  <c r="BY124" i="3"/>
  <c r="BX124" i="3"/>
  <c r="BW124" i="3"/>
  <c r="BV124" i="3"/>
  <c r="BU124" i="3"/>
  <c r="BT124" i="3"/>
  <c r="BS124" i="3"/>
  <c r="BR124" i="3"/>
  <c r="BQ124" i="3"/>
  <c r="BP124" i="3"/>
  <c r="BO124" i="3"/>
  <c r="BN124" i="3"/>
  <c r="BM124" i="3"/>
  <c r="BL124" i="3"/>
  <c r="BK124" i="3"/>
  <c r="BJ124" i="3"/>
  <c r="BI124" i="3"/>
  <c r="BH124" i="3"/>
  <c r="BG124" i="3"/>
  <c r="BF124" i="3"/>
  <c r="BE124" i="3"/>
  <c r="BD124" i="3"/>
  <c r="BC124" i="3"/>
  <c r="BB124" i="3"/>
  <c r="BA124" i="3"/>
  <c r="AZ124" i="3"/>
  <c r="AY124" i="3"/>
  <c r="AX124" i="3"/>
  <c r="AW124" i="3"/>
  <c r="AV124" i="3"/>
  <c r="AU124" i="3"/>
  <c r="AT124" i="3"/>
  <c r="AS124" i="3"/>
  <c r="AR124" i="3"/>
  <c r="AQ124" i="3"/>
  <c r="AP124" i="3"/>
  <c r="AO124" i="3"/>
  <c r="AN124" i="3"/>
  <c r="AM124" i="3"/>
  <c r="AL124" i="3"/>
  <c r="AK124" i="3"/>
  <c r="AJ124" i="3"/>
  <c r="AI124" i="3"/>
  <c r="AH124" i="3"/>
  <c r="AG124" i="3"/>
  <c r="AF124" i="3"/>
  <c r="AE124" i="3"/>
  <c r="AD124" i="3"/>
  <c r="AC124" i="3"/>
  <c r="AB124" i="3"/>
  <c r="AA124" i="3"/>
  <c r="Z124" i="3"/>
  <c r="Y124" i="3"/>
  <c r="X124" i="3"/>
  <c r="W124" i="3"/>
  <c r="V124" i="3"/>
  <c r="U124" i="3"/>
  <c r="T124" i="3"/>
  <c r="S124" i="3"/>
  <c r="R124" i="3"/>
  <c r="Q124" i="3"/>
  <c r="P124" i="3"/>
  <c r="O124" i="3"/>
  <c r="N124" i="3"/>
  <c r="M124" i="3"/>
  <c r="L124" i="3"/>
  <c r="K124" i="3"/>
  <c r="J124" i="3"/>
  <c r="I124" i="3"/>
  <c r="CB123" i="3"/>
  <c r="CA123" i="3"/>
  <c r="BZ123" i="3"/>
  <c r="BY123" i="3"/>
  <c r="BX123" i="3"/>
  <c r="BW123" i="3"/>
  <c r="BV123" i="3"/>
  <c r="BU123" i="3"/>
  <c r="BT123" i="3"/>
  <c r="BS123" i="3"/>
  <c r="BR123" i="3"/>
  <c r="BP123" i="3"/>
  <c r="BO123" i="3"/>
  <c r="BN123" i="3"/>
  <c r="BM123" i="3"/>
  <c r="BL123" i="3"/>
  <c r="BK123" i="3"/>
  <c r="BJ123" i="3"/>
  <c r="BI123" i="3"/>
  <c r="BH123" i="3"/>
  <c r="BG123" i="3"/>
  <c r="BF123" i="3"/>
  <c r="BD123" i="3"/>
  <c r="BC123" i="3"/>
  <c r="BB123" i="3"/>
  <c r="BA123" i="3"/>
  <c r="AZ123" i="3"/>
  <c r="AY123" i="3"/>
  <c r="AX123" i="3"/>
  <c r="AW123" i="3"/>
  <c r="AV123" i="3"/>
  <c r="AU123" i="3"/>
  <c r="AT123" i="3"/>
  <c r="AR123" i="3"/>
  <c r="AQ123" i="3"/>
  <c r="AP123" i="3"/>
  <c r="AO123" i="3"/>
  <c r="AN123" i="3"/>
  <c r="AM123" i="3"/>
  <c r="AL123" i="3"/>
  <c r="AK123" i="3"/>
  <c r="AJ123" i="3"/>
  <c r="AI123" i="3"/>
  <c r="AH123" i="3"/>
  <c r="AF123" i="3"/>
  <c r="AE123" i="3"/>
  <c r="AD123" i="3"/>
  <c r="AC123" i="3"/>
  <c r="AB123" i="3"/>
  <c r="AA123" i="3"/>
  <c r="Z123" i="3"/>
  <c r="Y123" i="3"/>
  <c r="X123" i="3"/>
  <c r="W123" i="3"/>
  <c r="V123" i="3"/>
  <c r="T123" i="3"/>
  <c r="S123" i="3"/>
  <c r="R123" i="3"/>
  <c r="Q123" i="3"/>
  <c r="P123" i="3"/>
  <c r="O123" i="3"/>
  <c r="N123" i="3"/>
  <c r="M123" i="3"/>
  <c r="L123" i="3"/>
  <c r="K123" i="3"/>
  <c r="J123" i="3"/>
  <c r="I123" i="3"/>
  <c r="CC122" i="3"/>
  <c r="CB122" i="3"/>
  <c r="CA122" i="3"/>
  <c r="BZ122" i="3"/>
  <c r="BY122" i="3"/>
  <c r="BX122" i="3"/>
  <c r="BW122" i="3"/>
  <c r="BV122" i="3"/>
  <c r="BU122" i="3"/>
  <c r="BT122" i="3"/>
  <c r="BS122" i="3"/>
  <c r="BR122" i="3"/>
  <c r="BQ122" i="3"/>
  <c r="BP122" i="3"/>
  <c r="BO122" i="3"/>
  <c r="BN122" i="3"/>
  <c r="BM122" i="3"/>
  <c r="BL122" i="3"/>
  <c r="BK122" i="3"/>
  <c r="BJ122" i="3"/>
  <c r="BI122" i="3"/>
  <c r="BH122" i="3"/>
  <c r="BG122" i="3"/>
  <c r="BF122" i="3"/>
  <c r="BE122" i="3"/>
  <c r="BD122" i="3"/>
  <c r="BC122" i="3"/>
  <c r="BB122" i="3"/>
  <c r="BA122" i="3"/>
  <c r="AZ122" i="3"/>
  <c r="AY122" i="3"/>
  <c r="AX122" i="3"/>
  <c r="AW122" i="3"/>
  <c r="AV122" i="3"/>
  <c r="AU122" i="3"/>
  <c r="AT122" i="3"/>
  <c r="AS122" i="3"/>
  <c r="AR122" i="3"/>
  <c r="AQ122" i="3"/>
  <c r="AP122" i="3"/>
  <c r="AO122" i="3"/>
  <c r="AN122" i="3"/>
  <c r="AM122" i="3"/>
  <c r="AL122" i="3"/>
  <c r="AK122" i="3"/>
  <c r="AJ122" i="3"/>
  <c r="AI122" i="3"/>
  <c r="AH122" i="3"/>
  <c r="AG122" i="3"/>
  <c r="AF122" i="3"/>
  <c r="AE122" i="3"/>
  <c r="AD122" i="3"/>
  <c r="AC122" i="3"/>
  <c r="AB122" i="3"/>
  <c r="AA122" i="3"/>
  <c r="Z122" i="3"/>
  <c r="Y122" i="3"/>
  <c r="X122" i="3"/>
  <c r="W122" i="3"/>
  <c r="V122" i="3"/>
  <c r="U122" i="3"/>
  <c r="T122" i="3"/>
  <c r="S122" i="3"/>
  <c r="R122" i="3"/>
  <c r="Q122" i="3"/>
  <c r="P122" i="3"/>
  <c r="O122" i="3"/>
  <c r="N122" i="3"/>
  <c r="M122" i="3"/>
  <c r="L122" i="3"/>
  <c r="K122" i="3"/>
  <c r="J122" i="3"/>
  <c r="I122" i="3"/>
  <c r="CC121" i="3"/>
  <c r="CB121" i="3"/>
  <c r="CA121" i="3"/>
  <c r="BZ121" i="3"/>
  <c r="BY121" i="3"/>
  <c r="BX121" i="3"/>
  <c r="BW121" i="3"/>
  <c r="BV121" i="3"/>
  <c r="BU121" i="3"/>
  <c r="BT121" i="3"/>
  <c r="BS121" i="3"/>
  <c r="BR121" i="3"/>
  <c r="BQ121" i="3"/>
  <c r="BP121" i="3"/>
  <c r="BO121" i="3"/>
  <c r="BN121" i="3"/>
  <c r="BM121" i="3"/>
  <c r="BL121" i="3"/>
  <c r="BK121" i="3"/>
  <c r="BJ121" i="3"/>
  <c r="BI121" i="3"/>
  <c r="BH121" i="3"/>
  <c r="BG121" i="3"/>
  <c r="BF121" i="3"/>
  <c r="BE121" i="3"/>
  <c r="BD121" i="3"/>
  <c r="BC121" i="3"/>
  <c r="BB121" i="3"/>
  <c r="BA121" i="3"/>
  <c r="AZ121" i="3"/>
  <c r="AY121" i="3"/>
  <c r="AX121" i="3"/>
  <c r="AW121" i="3"/>
  <c r="AV121" i="3"/>
  <c r="AU121" i="3"/>
  <c r="AT121" i="3"/>
  <c r="AS121" i="3"/>
  <c r="AR121" i="3"/>
  <c r="AQ121" i="3"/>
  <c r="AP121" i="3"/>
  <c r="AO121" i="3"/>
  <c r="AN121" i="3"/>
  <c r="AM121" i="3"/>
  <c r="AL121" i="3"/>
  <c r="AK121" i="3"/>
  <c r="AJ121" i="3"/>
  <c r="AI121" i="3"/>
  <c r="AH121" i="3"/>
  <c r="AG121" i="3"/>
  <c r="AF121" i="3"/>
  <c r="AE121" i="3"/>
  <c r="AD121" i="3"/>
  <c r="AC121" i="3"/>
  <c r="AB121" i="3"/>
  <c r="AA121" i="3"/>
  <c r="Z121" i="3"/>
  <c r="Y121" i="3"/>
  <c r="X121" i="3"/>
  <c r="W121" i="3"/>
  <c r="V121" i="3"/>
  <c r="U121" i="3"/>
  <c r="T121" i="3"/>
  <c r="S121" i="3"/>
  <c r="R121" i="3"/>
  <c r="Q121" i="3"/>
  <c r="P121" i="3"/>
  <c r="O121" i="3"/>
  <c r="N121" i="3"/>
  <c r="M121" i="3"/>
  <c r="L121" i="3"/>
  <c r="K121" i="3"/>
  <c r="J121" i="3"/>
  <c r="I121" i="3"/>
  <c r="CC120" i="3"/>
  <c r="CB120" i="3"/>
  <c r="CA120" i="3"/>
  <c r="BZ120" i="3"/>
  <c r="BY120" i="3"/>
  <c r="BX120" i="3"/>
  <c r="BW120" i="3"/>
  <c r="BV120" i="3"/>
  <c r="BU120" i="3"/>
  <c r="BT120" i="3"/>
  <c r="BS120" i="3"/>
  <c r="BR120" i="3"/>
  <c r="BQ120" i="3"/>
  <c r="BP120" i="3"/>
  <c r="BO120" i="3"/>
  <c r="BN120" i="3"/>
  <c r="BM120" i="3"/>
  <c r="BL120" i="3"/>
  <c r="BK120" i="3"/>
  <c r="BJ120" i="3"/>
  <c r="BI120" i="3"/>
  <c r="BH120" i="3"/>
  <c r="BG120" i="3"/>
  <c r="BF120" i="3"/>
  <c r="BE120" i="3"/>
  <c r="BD120" i="3"/>
  <c r="BC120" i="3"/>
  <c r="BB120" i="3"/>
  <c r="BA120" i="3"/>
  <c r="AZ120" i="3"/>
  <c r="AY120" i="3"/>
  <c r="AX120" i="3"/>
  <c r="AW120" i="3"/>
  <c r="AV120" i="3"/>
  <c r="AU120" i="3"/>
  <c r="AT120" i="3"/>
  <c r="AS120" i="3"/>
  <c r="AR120" i="3"/>
  <c r="AQ120" i="3"/>
  <c r="AP120" i="3"/>
  <c r="AO120" i="3"/>
  <c r="AN120" i="3"/>
  <c r="AM120" i="3"/>
  <c r="AL120" i="3"/>
  <c r="AK120" i="3"/>
  <c r="AJ120" i="3"/>
  <c r="AI120" i="3"/>
  <c r="AH120" i="3"/>
  <c r="AG120" i="3"/>
  <c r="AF120" i="3"/>
  <c r="AE120" i="3"/>
  <c r="AD120" i="3"/>
  <c r="AC120" i="3"/>
  <c r="AB120" i="3"/>
  <c r="AA120" i="3"/>
  <c r="Z120" i="3"/>
  <c r="Y120" i="3"/>
  <c r="X120" i="3"/>
  <c r="W120" i="3"/>
  <c r="V120" i="3"/>
  <c r="U120" i="3"/>
  <c r="T120" i="3"/>
  <c r="S120" i="3"/>
  <c r="R120" i="3"/>
  <c r="Q120" i="3"/>
  <c r="P120" i="3"/>
  <c r="O120" i="3"/>
  <c r="N120" i="3"/>
  <c r="M120" i="3"/>
  <c r="L120" i="3"/>
  <c r="K120" i="3"/>
  <c r="J120" i="3"/>
  <c r="I120" i="3"/>
  <c r="CC119" i="3"/>
  <c r="CB119" i="3"/>
  <c r="CA119" i="3"/>
  <c r="BZ119" i="3"/>
  <c r="BY119" i="3"/>
  <c r="BX119" i="3"/>
  <c r="BW119" i="3"/>
  <c r="BV119" i="3"/>
  <c r="BU119" i="3"/>
  <c r="BT119" i="3"/>
  <c r="BS119" i="3"/>
  <c r="BR119" i="3"/>
  <c r="BQ119" i="3"/>
  <c r="BP119" i="3"/>
  <c r="BO119" i="3"/>
  <c r="BN119" i="3"/>
  <c r="BM119" i="3"/>
  <c r="BL119" i="3"/>
  <c r="BK119" i="3"/>
  <c r="BJ119" i="3"/>
  <c r="BI119" i="3"/>
  <c r="BH119" i="3"/>
  <c r="BG119" i="3"/>
  <c r="BF119" i="3"/>
  <c r="BE119" i="3"/>
  <c r="BD119" i="3"/>
  <c r="BC119" i="3"/>
  <c r="BB119" i="3"/>
  <c r="BA119" i="3"/>
  <c r="AZ119" i="3"/>
  <c r="AY119" i="3"/>
  <c r="AX119" i="3"/>
  <c r="AW119" i="3"/>
  <c r="AV119" i="3"/>
  <c r="AU119" i="3"/>
  <c r="AT119" i="3"/>
  <c r="AS119" i="3"/>
  <c r="AR119" i="3"/>
  <c r="AQ119" i="3"/>
  <c r="AP119" i="3"/>
  <c r="AO119" i="3"/>
  <c r="AN119" i="3"/>
  <c r="AM119" i="3"/>
  <c r="AL119" i="3"/>
  <c r="AK119" i="3"/>
  <c r="AJ119" i="3"/>
  <c r="AI119" i="3"/>
  <c r="AH119" i="3"/>
  <c r="AG119" i="3"/>
  <c r="AF119" i="3"/>
  <c r="AE119" i="3"/>
  <c r="AD119" i="3"/>
  <c r="AC119" i="3"/>
  <c r="AB119" i="3"/>
  <c r="AA119" i="3"/>
  <c r="Z119" i="3"/>
  <c r="Y119" i="3"/>
  <c r="X119" i="3"/>
  <c r="W119" i="3"/>
  <c r="V119" i="3"/>
  <c r="U119" i="3"/>
  <c r="T119" i="3"/>
  <c r="S119" i="3"/>
  <c r="R119" i="3"/>
  <c r="Q119" i="3"/>
  <c r="P119" i="3"/>
  <c r="O119" i="3"/>
  <c r="N119" i="3"/>
  <c r="M119" i="3"/>
  <c r="L119" i="3"/>
  <c r="K119" i="3"/>
  <c r="J119" i="3"/>
  <c r="I119" i="3"/>
  <c r="CC118" i="3"/>
  <c r="CB118" i="3"/>
  <c r="CA118" i="3"/>
  <c r="BZ118" i="3"/>
  <c r="BY118" i="3"/>
  <c r="BX118" i="3"/>
  <c r="BW118" i="3"/>
  <c r="BV118" i="3"/>
  <c r="BU118" i="3"/>
  <c r="BT118" i="3"/>
  <c r="BS118" i="3"/>
  <c r="BR118" i="3"/>
  <c r="BQ118" i="3"/>
  <c r="BP118" i="3"/>
  <c r="BO118" i="3"/>
  <c r="BN118" i="3"/>
  <c r="BM118" i="3"/>
  <c r="BL118" i="3"/>
  <c r="BK118" i="3"/>
  <c r="BJ118" i="3"/>
  <c r="BI118" i="3"/>
  <c r="BH118" i="3"/>
  <c r="BG118" i="3"/>
  <c r="BF118" i="3"/>
  <c r="BE118" i="3"/>
  <c r="BD118" i="3"/>
  <c r="BC118" i="3"/>
  <c r="BB118" i="3"/>
  <c r="BA118" i="3"/>
  <c r="AZ118" i="3"/>
  <c r="AY118" i="3"/>
  <c r="AX118" i="3"/>
  <c r="AW118" i="3"/>
  <c r="AV118" i="3"/>
  <c r="AU118" i="3"/>
  <c r="AT118" i="3"/>
  <c r="AS118" i="3"/>
  <c r="AR118" i="3"/>
  <c r="AQ118" i="3"/>
  <c r="AP118" i="3"/>
  <c r="AO118" i="3"/>
  <c r="AN118" i="3"/>
  <c r="AM118" i="3"/>
  <c r="AL118" i="3"/>
  <c r="AK118" i="3"/>
  <c r="AJ118" i="3"/>
  <c r="AI118" i="3"/>
  <c r="AH118" i="3"/>
  <c r="AG118" i="3"/>
  <c r="AF118" i="3"/>
  <c r="AE118" i="3"/>
  <c r="AD118" i="3"/>
  <c r="AC118" i="3"/>
  <c r="AB118" i="3"/>
  <c r="AA118" i="3"/>
  <c r="Z118" i="3"/>
  <c r="Y118" i="3"/>
  <c r="X118" i="3"/>
  <c r="W118" i="3"/>
  <c r="V118" i="3"/>
  <c r="U118" i="3"/>
  <c r="T118" i="3"/>
  <c r="S118" i="3"/>
  <c r="R118" i="3"/>
  <c r="Q118" i="3"/>
  <c r="P118" i="3"/>
  <c r="O118" i="3"/>
  <c r="N118" i="3"/>
  <c r="M118" i="3"/>
  <c r="L118" i="3"/>
  <c r="K118" i="3"/>
  <c r="J118" i="3"/>
  <c r="I118" i="3"/>
  <c r="H127" i="3"/>
  <c r="H126" i="3"/>
  <c r="H125" i="3"/>
  <c r="H124" i="3"/>
  <c r="H123" i="3"/>
  <c r="H122" i="3"/>
  <c r="H121" i="3"/>
  <c r="H120" i="3"/>
  <c r="H119" i="3"/>
  <c r="H118" i="3"/>
  <c r="E127" i="3"/>
  <c r="E126" i="3"/>
  <c r="E125" i="3"/>
  <c r="E124" i="3"/>
  <c r="E123" i="3"/>
  <c r="E122" i="3"/>
  <c r="E121" i="3"/>
  <c r="E120" i="3"/>
  <c r="E119" i="3"/>
  <c r="E118" i="3"/>
  <c r="CC115" i="3"/>
  <c r="CB115" i="3"/>
  <c r="CA115" i="3"/>
  <c r="BZ115" i="3"/>
  <c r="BY115" i="3"/>
  <c r="BX115" i="3"/>
  <c r="BW115" i="3"/>
  <c r="BV115" i="3"/>
  <c r="BU115" i="3"/>
  <c r="BT115" i="3"/>
  <c r="BS115" i="3"/>
  <c r="BR115" i="3"/>
  <c r="BQ115" i="3"/>
  <c r="BP115" i="3"/>
  <c r="BO115" i="3"/>
  <c r="BN115" i="3"/>
  <c r="BM115" i="3"/>
  <c r="BL115" i="3"/>
  <c r="BK115" i="3"/>
  <c r="BJ115" i="3"/>
  <c r="BI115" i="3"/>
  <c r="BH115" i="3"/>
  <c r="BG115" i="3"/>
  <c r="BF115" i="3"/>
  <c r="BE115" i="3"/>
  <c r="BD115" i="3"/>
  <c r="BC115" i="3"/>
  <c r="BB115" i="3"/>
  <c r="BA115" i="3"/>
  <c r="AZ115" i="3"/>
  <c r="AY115" i="3"/>
  <c r="AX115" i="3"/>
  <c r="AW115" i="3"/>
  <c r="AV115" i="3"/>
  <c r="AU115" i="3"/>
  <c r="AT115" i="3"/>
  <c r="AS115" i="3"/>
  <c r="AR115" i="3"/>
  <c r="AQ115" i="3"/>
  <c r="AP115" i="3"/>
  <c r="AO115" i="3"/>
  <c r="AN115" i="3"/>
  <c r="AM115" i="3"/>
  <c r="AL115" i="3"/>
  <c r="AK115" i="3"/>
  <c r="AJ115" i="3"/>
  <c r="AI115" i="3"/>
  <c r="AH115" i="3"/>
  <c r="AG115" i="3"/>
  <c r="AF115" i="3"/>
  <c r="AE115" i="3"/>
  <c r="AD115" i="3"/>
  <c r="AC115" i="3"/>
  <c r="AB115" i="3"/>
  <c r="AA115" i="3"/>
  <c r="Z115" i="3"/>
  <c r="Y115" i="3"/>
  <c r="X115" i="3"/>
  <c r="W115" i="3"/>
  <c r="V115" i="3"/>
  <c r="U115" i="3"/>
  <c r="T115" i="3"/>
  <c r="S115" i="3"/>
  <c r="R115" i="3"/>
  <c r="Q115" i="3"/>
  <c r="P115" i="3"/>
  <c r="O115" i="3"/>
  <c r="N115" i="3"/>
  <c r="M115" i="3"/>
  <c r="L115" i="3"/>
  <c r="K115" i="3"/>
  <c r="J115" i="3"/>
  <c r="I115" i="3"/>
  <c r="CC114" i="3"/>
  <c r="CB114" i="3"/>
  <c r="CA114" i="3"/>
  <c r="BZ114" i="3"/>
  <c r="BY114" i="3"/>
  <c r="BX114" i="3"/>
  <c r="BW114" i="3"/>
  <c r="BV114" i="3"/>
  <c r="BU114" i="3"/>
  <c r="BT114" i="3"/>
  <c r="BS114" i="3"/>
  <c r="BR114" i="3"/>
  <c r="BQ114" i="3"/>
  <c r="BP114" i="3"/>
  <c r="BO114" i="3"/>
  <c r="BN114" i="3"/>
  <c r="BM114" i="3"/>
  <c r="BL114" i="3"/>
  <c r="BK114" i="3"/>
  <c r="BJ114" i="3"/>
  <c r="BI114" i="3"/>
  <c r="BH114" i="3"/>
  <c r="BG114" i="3"/>
  <c r="BF114" i="3"/>
  <c r="BE114" i="3"/>
  <c r="BD114" i="3"/>
  <c r="BC114" i="3"/>
  <c r="BB114" i="3"/>
  <c r="BA114" i="3"/>
  <c r="AZ114" i="3"/>
  <c r="AY114" i="3"/>
  <c r="AX114" i="3"/>
  <c r="AW114" i="3"/>
  <c r="AV114" i="3"/>
  <c r="AU114" i="3"/>
  <c r="AT114" i="3"/>
  <c r="AS114" i="3"/>
  <c r="AR114" i="3"/>
  <c r="AQ114" i="3"/>
  <c r="AP114" i="3"/>
  <c r="AO114" i="3"/>
  <c r="AN114" i="3"/>
  <c r="AM114" i="3"/>
  <c r="AL114" i="3"/>
  <c r="AK114" i="3"/>
  <c r="AJ114" i="3"/>
  <c r="AI114" i="3"/>
  <c r="AH114" i="3"/>
  <c r="AG114" i="3"/>
  <c r="AF114" i="3"/>
  <c r="AE114" i="3"/>
  <c r="AD114" i="3"/>
  <c r="AC114" i="3"/>
  <c r="AB114" i="3"/>
  <c r="AA114" i="3"/>
  <c r="Z114" i="3"/>
  <c r="Y114" i="3"/>
  <c r="X114" i="3"/>
  <c r="W114" i="3"/>
  <c r="V114" i="3"/>
  <c r="U114" i="3"/>
  <c r="T114" i="3"/>
  <c r="S114" i="3"/>
  <c r="R114" i="3"/>
  <c r="Q114" i="3"/>
  <c r="P114" i="3"/>
  <c r="O114" i="3"/>
  <c r="N114" i="3"/>
  <c r="M114" i="3"/>
  <c r="L114" i="3"/>
  <c r="K114" i="3"/>
  <c r="J114" i="3"/>
  <c r="I114" i="3"/>
  <c r="CC113" i="3"/>
  <c r="CB113" i="3"/>
  <c r="CA113" i="3"/>
  <c r="BZ113" i="3"/>
  <c r="BY113" i="3"/>
  <c r="BX113" i="3"/>
  <c r="BW113" i="3"/>
  <c r="BV113" i="3"/>
  <c r="BU113" i="3"/>
  <c r="BT113" i="3"/>
  <c r="BS113" i="3"/>
  <c r="BR113" i="3"/>
  <c r="BQ113" i="3"/>
  <c r="BP113" i="3"/>
  <c r="BO113" i="3"/>
  <c r="BN113" i="3"/>
  <c r="BM113" i="3"/>
  <c r="BL113" i="3"/>
  <c r="BK113" i="3"/>
  <c r="BJ113" i="3"/>
  <c r="BI113" i="3"/>
  <c r="BH113" i="3"/>
  <c r="BG113" i="3"/>
  <c r="BF113" i="3"/>
  <c r="BE113" i="3"/>
  <c r="BD113" i="3"/>
  <c r="BC113" i="3"/>
  <c r="BB113" i="3"/>
  <c r="BA113" i="3"/>
  <c r="AZ113" i="3"/>
  <c r="AY113" i="3"/>
  <c r="AX113" i="3"/>
  <c r="AW113" i="3"/>
  <c r="AV113" i="3"/>
  <c r="AU113" i="3"/>
  <c r="AT113" i="3"/>
  <c r="AS113" i="3"/>
  <c r="AR113" i="3"/>
  <c r="AQ113" i="3"/>
  <c r="AP113" i="3"/>
  <c r="AO113" i="3"/>
  <c r="AN113" i="3"/>
  <c r="AM113" i="3"/>
  <c r="AL113" i="3"/>
  <c r="AK113" i="3"/>
  <c r="AJ113" i="3"/>
  <c r="AI113" i="3"/>
  <c r="AH113" i="3"/>
  <c r="AG113" i="3"/>
  <c r="AF113" i="3"/>
  <c r="AE113" i="3"/>
  <c r="AD113" i="3"/>
  <c r="AC113" i="3"/>
  <c r="AB113" i="3"/>
  <c r="AA113" i="3"/>
  <c r="Z113" i="3"/>
  <c r="Y113" i="3"/>
  <c r="X113" i="3"/>
  <c r="W113" i="3"/>
  <c r="V113" i="3"/>
  <c r="U113" i="3"/>
  <c r="T113" i="3"/>
  <c r="S113" i="3"/>
  <c r="R113" i="3"/>
  <c r="Q113" i="3"/>
  <c r="P113" i="3"/>
  <c r="O113" i="3"/>
  <c r="N113" i="3"/>
  <c r="M113" i="3"/>
  <c r="L113" i="3"/>
  <c r="K113" i="3"/>
  <c r="J113" i="3"/>
  <c r="I113" i="3"/>
  <c r="CC112" i="3"/>
  <c r="CB112" i="3"/>
  <c r="CA112" i="3"/>
  <c r="BZ112" i="3"/>
  <c r="BY112" i="3"/>
  <c r="BX112" i="3"/>
  <c r="BW112" i="3"/>
  <c r="BV112" i="3"/>
  <c r="BU112" i="3"/>
  <c r="BT112" i="3"/>
  <c r="BS112" i="3"/>
  <c r="BR112" i="3"/>
  <c r="BQ112" i="3"/>
  <c r="BP112" i="3"/>
  <c r="BO112" i="3"/>
  <c r="BN112" i="3"/>
  <c r="BM112" i="3"/>
  <c r="BL112" i="3"/>
  <c r="BK112" i="3"/>
  <c r="BJ112" i="3"/>
  <c r="BI112" i="3"/>
  <c r="BH112" i="3"/>
  <c r="BG112" i="3"/>
  <c r="BF112" i="3"/>
  <c r="BE112" i="3"/>
  <c r="BD112" i="3"/>
  <c r="BC112" i="3"/>
  <c r="BB112" i="3"/>
  <c r="BA112" i="3"/>
  <c r="AZ112" i="3"/>
  <c r="AY112" i="3"/>
  <c r="AX112" i="3"/>
  <c r="AW112" i="3"/>
  <c r="AV112" i="3"/>
  <c r="AU112" i="3"/>
  <c r="AT112" i="3"/>
  <c r="AS112" i="3"/>
  <c r="AR112" i="3"/>
  <c r="AQ112" i="3"/>
  <c r="AP112" i="3"/>
  <c r="AO112" i="3"/>
  <c r="AN112" i="3"/>
  <c r="AM112" i="3"/>
  <c r="AL112" i="3"/>
  <c r="AK112" i="3"/>
  <c r="AJ112" i="3"/>
  <c r="AI112" i="3"/>
  <c r="AH112" i="3"/>
  <c r="AG112" i="3"/>
  <c r="AF112" i="3"/>
  <c r="AE112" i="3"/>
  <c r="AD112" i="3"/>
  <c r="AC112" i="3"/>
  <c r="AB112" i="3"/>
  <c r="AA112" i="3"/>
  <c r="Z112" i="3"/>
  <c r="Y112" i="3"/>
  <c r="X112" i="3"/>
  <c r="W112" i="3"/>
  <c r="V112" i="3"/>
  <c r="U112" i="3"/>
  <c r="T112" i="3"/>
  <c r="S112" i="3"/>
  <c r="R112" i="3"/>
  <c r="Q112" i="3"/>
  <c r="P112" i="3"/>
  <c r="O112" i="3"/>
  <c r="N112" i="3"/>
  <c r="M112" i="3"/>
  <c r="L112" i="3"/>
  <c r="K112" i="3"/>
  <c r="J112" i="3"/>
  <c r="I112" i="3"/>
  <c r="CC111" i="3"/>
  <c r="CB111" i="3"/>
  <c r="CA111" i="3"/>
  <c r="BZ111" i="3"/>
  <c r="BY111" i="3"/>
  <c r="BX111" i="3"/>
  <c r="BW111" i="3"/>
  <c r="BV111" i="3"/>
  <c r="BU111" i="3"/>
  <c r="BT111" i="3"/>
  <c r="BS111" i="3"/>
  <c r="BR111" i="3"/>
  <c r="BQ111" i="3"/>
  <c r="BP111" i="3"/>
  <c r="BO111" i="3"/>
  <c r="BN111" i="3"/>
  <c r="BM111" i="3"/>
  <c r="BL111" i="3"/>
  <c r="BK111" i="3"/>
  <c r="BJ111" i="3"/>
  <c r="BI111" i="3"/>
  <c r="BH111" i="3"/>
  <c r="BG111" i="3"/>
  <c r="BF111" i="3"/>
  <c r="BE111" i="3"/>
  <c r="BD111" i="3"/>
  <c r="BC111" i="3"/>
  <c r="BB111" i="3"/>
  <c r="BA111" i="3"/>
  <c r="AZ111" i="3"/>
  <c r="AY111" i="3"/>
  <c r="AX111" i="3"/>
  <c r="AW111" i="3"/>
  <c r="AV111" i="3"/>
  <c r="AU111" i="3"/>
  <c r="AT111" i="3"/>
  <c r="AS111" i="3"/>
  <c r="AR111" i="3"/>
  <c r="AQ111" i="3"/>
  <c r="AP111" i="3"/>
  <c r="AO111" i="3"/>
  <c r="AN111" i="3"/>
  <c r="AM111" i="3"/>
  <c r="AL111" i="3"/>
  <c r="AK111" i="3"/>
  <c r="AJ111" i="3"/>
  <c r="AI111" i="3"/>
  <c r="AH111" i="3"/>
  <c r="AG111" i="3"/>
  <c r="AF111" i="3"/>
  <c r="AE111" i="3"/>
  <c r="AD111" i="3"/>
  <c r="AC111" i="3"/>
  <c r="AB111" i="3"/>
  <c r="AA111" i="3"/>
  <c r="Z111" i="3"/>
  <c r="Y111" i="3"/>
  <c r="X111" i="3"/>
  <c r="W111" i="3"/>
  <c r="V111" i="3"/>
  <c r="U111" i="3"/>
  <c r="T111" i="3"/>
  <c r="S111" i="3"/>
  <c r="R111" i="3"/>
  <c r="Q111" i="3"/>
  <c r="P111" i="3"/>
  <c r="O111" i="3"/>
  <c r="N111" i="3"/>
  <c r="M111" i="3"/>
  <c r="L111" i="3"/>
  <c r="K111" i="3"/>
  <c r="J111" i="3"/>
  <c r="I111" i="3"/>
  <c r="CC110" i="3"/>
  <c r="CB110" i="3"/>
  <c r="CA110" i="3"/>
  <c r="BZ110" i="3"/>
  <c r="BY110" i="3"/>
  <c r="BX110" i="3"/>
  <c r="BW110" i="3"/>
  <c r="BV110" i="3"/>
  <c r="BU110" i="3"/>
  <c r="BT110" i="3"/>
  <c r="BS110" i="3"/>
  <c r="BR110" i="3"/>
  <c r="BQ110" i="3"/>
  <c r="BP110" i="3"/>
  <c r="BO110" i="3"/>
  <c r="BN110" i="3"/>
  <c r="BM110" i="3"/>
  <c r="BL110" i="3"/>
  <c r="BK110" i="3"/>
  <c r="BJ110" i="3"/>
  <c r="BI110" i="3"/>
  <c r="BH110" i="3"/>
  <c r="BG110" i="3"/>
  <c r="BF110" i="3"/>
  <c r="BE110" i="3"/>
  <c r="BD110" i="3"/>
  <c r="BC110" i="3"/>
  <c r="BB110" i="3"/>
  <c r="BA110" i="3"/>
  <c r="AZ110" i="3"/>
  <c r="AY110" i="3"/>
  <c r="AX110" i="3"/>
  <c r="AW110" i="3"/>
  <c r="AV110" i="3"/>
  <c r="AU110" i="3"/>
  <c r="AT110" i="3"/>
  <c r="AS110" i="3"/>
  <c r="AR110" i="3"/>
  <c r="AQ110" i="3"/>
  <c r="AP110" i="3"/>
  <c r="AO110" i="3"/>
  <c r="AN110" i="3"/>
  <c r="AM110" i="3"/>
  <c r="AL110" i="3"/>
  <c r="AK110" i="3"/>
  <c r="AJ110" i="3"/>
  <c r="AI110" i="3"/>
  <c r="AH110" i="3"/>
  <c r="AG110" i="3"/>
  <c r="AF110" i="3"/>
  <c r="AE110" i="3"/>
  <c r="AD110" i="3"/>
  <c r="AC110" i="3"/>
  <c r="AB110" i="3"/>
  <c r="AA110" i="3"/>
  <c r="Z110" i="3"/>
  <c r="Y110" i="3"/>
  <c r="X110" i="3"/>
  <c r="W110" i="3"/>
  <c r="V110" i="3"/>
  <c r="U110" i="3"/>
  <c r="T110" i="3"/>
  <c r="S110" i="3"/>
  <c r="R110" i="3"/>
  <c r="Q110" i="3"/>
  <c r="P110" i="3"/>
  <c r="O110" i="3"/>
  <c r="N110" i="3"/>
  <c r="M110" i="3"/>
  <c r="L110" i="3"/>
  <c r="K110" i="3"/>
  <c r="J110" i="3"/>
  <c r="I110" i="3"/>
  <c r="CC109" i="3"/>
  <c r="CB109" i="3"/>
  <c r="CA109" i="3"/>
  <c r="BZ109" i="3"/>
  <c r="BY109" i="3"/>
  <c r="BX109" i="3"/>
  <c r="BW109" i="3"/>
  <c r="BV109" i="3"/>
  <c r="BU109" i="3"/>
  <c r="BT109" i="3"/>
  <c r="BS109" i="3"/>
  <c r="BR109" i="3"/>
  <c r="BQ109" i="3"/>
  <c r="BP109" i="3"/>
  <c r="BO109" i="3"/>
  <c r="BN109" i="3"/>
  <c r="BM109" i="3"/>
  <c r="BL109" i="3"/>
  <c r="BK109" i="3"/>
  <c r="BJ109" i="3"/>
  <c r="BI109" i="3"/>
  <c r="BH109" i="3"/>
  <c r="BG109" i="3"/>
  <c r="BF109" i="3"/>
  <c r="BE109" i="3"/>
  <c r="BD109" i="3"/>
  <c r="BC109" i="3"/>
  <c r="BB109" i="3"/>
  <c r="BA109" i="3"/>
  <c r="AZ109" i="3"/>
  <c r="AY109" i="3"/>
  <c r="AX109" i="3"/>
  <c r="AW109" i="3"/>
  <c r="AV109" i="3"/>
  <c r="AU109" i="3"/>
  <c r="AT109" i="3"/>
  <c r="AS109" i="3"/>
  <c r="AR109" i="3"/>
  <c r="AQ109" i="3"/>
  <c r="AP109" i="3"/>
  <c r="AO109" i="3"/>
  <c r="AN109" i="3"/>
  <c r="AM109" i="3"/>
  <c r="AL109" i="3"/>
  <c r="AK109" i="3"/>
  <c r="AJ109" i="3"/>
  <c r="AI109" i="3"/>
  <c r="AH109" i="3"/>
  <c r="AG109" i="3"/>
  <c r="AF109" i="3"/>
  <c r="AE109" i="3"/>
  <c r="AD109" i="3"/>
  <c r="AC109" i="3"/>
  <c r="AB109" i="3"/>
  <c r="AA109" i="3"/>
  <c r="Z109" i="3"/>
  <c r="Y109" i="3"/>
  <c r="X109" i="3"/>
  <c r="W109" i="3"/>
  <c r="V109" i="3"/>
  <c r="U109" i="3"/>
  <c r="T109" i="3"/>
  <c r="S109" i="3"/>
  <c r="R109" i="3"/>
  <c r="Q109" i="3"/>
  <c r="P109" i="3"/>
  <c r="O109" i="3"/>
  <c r="N109" i="3"/>
  <c r="M109" i="3"/>
  <c r="L109" i="3"/>
  <c r="K109" i="3"/>
  <c r="J109" i="3"/>
  <c r="I109" i="3"/>
  <c r="CC108" i="3"/>
  <c r="CB108" i="3"/>
  <c r="CA108" i="3"/>
  <c r="BZ108" i="3"/>
  <c r="BY108" i="3"/>
  <c r="BX108" i="3"/>
  <c r="BW108" i="3"/>
  <c r="BV108" i="3"/>
  <c r="BU108" i="3"/>
  <c r="BT108" i="3"/>
  <c r="BS108" i="3"/>
  <c r="BR108" i="3"/>
  <c r="BQ108" i="3"/>
  <c r="BP108" i="3"/>
  <c r="BO108" i="3"/>
  <c r="BN108" i="3"/>
  <c r="BM108" i="3"/>
  <c r="BL108" i="3"/>
  <c r="BK108" i="3"/>
  <c r="BJ108" i="3"/>
  <c r="BI108" i="3"/>
  <c r="BH108" i="3"/>
  <c r="BG108" i="3"/>
  <c r="BF108" i="3"/>
  <c r="BE108" i="3"/>
  <c r="BD108" i="3"/>
  <c r="BC108" i="3"/>
  <c r="BB108" i="3"/>
  <c r="BA108" i="3"/>
  <c r="AZ108" i="3"/>
  <c r="AY108" i="3"/>
  <c r="AX108" i="3"/>
  <c r="AW108" i="3"/>
  <c r="AV108" i="3"/>
  <c r="AU108" i="3"/>
  <c r="AT108" i="3"/>
  <c r="AS108" i="3"/>
  <c r="AR108" i="3"/>
  <c r="AQ108" i="3"/>
  <c r="AP108" i="3"/>
  <c r="AO108" i="3"/>
  <c r="AN108" i="3"/>
  <c r="AM108" i="3"/>
  <c r="AL108" i="3"/>
  <c r="AK108" i="3"/>
  <c r="AJ108" i="3"/>
  <c r="AI108" i="3"/>
  <c r="AH108" i="3"/>
  <c r="AG108" i="3"/>
  <c r="AF108" i="3"/>
  <c r="AE108" i="3"/>
  <c r="AD108" i="3"/>
  <c r="AC108" i="3"/>
  <c r="AB108" i="3"/>
  <c r="AA108" i="3"/>
  <c r="Z108" i="3"/>
  <c r="Y108" i="3"/>
  <c r="X108" i="3"/>
  <c r="W108" i="3"/>
  <c r="V108" i="3"/>
  <c r="U108" i="3"/>
  <c r="T108" i="3"/>
  <c r="S108" i="3"/>
  <c r="R108" i="3"/>
  <c r="Q108" i="3"/>
  <c r="P108" i="3"/>
  <c r="O108" i="3"/>
  <c r="N108" i="3"/>
  <c r="M108" i="3"/>
  <c r="L108" i="3"/>
  <c r="K108" i="3"/>
  <c r="J108" i="3"/>
  <c r="I108" i="3"/>
  <c r="I107" i="3"/>
  <c r="I106" i="3"/>
  <c r="I105" i="3"/>
  <c r="I104" i="3"/>
  <c r="H115" i="3"/>
  <c r="H114" i="3"/>
  <c r="H113" i="3"/>
  <c r="H112" i="3"/>
  <c r="H111" i="3"/>
  <c r="H110" i="3"/>
  <c r="H109" i="3"/>
  <c r="H108" i="3"/>
  <c r="H107" i="3"/>
  <c r="H106" i="3"/>
  <c r="H105" i="3"/>
  <c r="H104" i="3"/>
  <c r="E115" i="3"/>
  <c r="E114" i="3"/>
  <c r="E113" i="3"/>
  <c r="E112" i="3"/>
  <c r="E111" i="3"/>
  <c r="E110" i="3"/>
  <c r="E109" i="3"/>
  <c r="E108" i="3"/>
  <c r="E106" i="3"/>
  <c r="E104" i="3"/>
  <c r="CC102" i="3"/>
  <c r="CB102" i="3"/>
  <c r="CA102" i="3"/>
  <c r="BZ102" i="3"/>
  <c r="BY102" i="3"/>
  <c r="BX102" i="3"/>
  <c r="BW102" i="3"/>
  <c r="BV102" i="3"/>
  <c r="BU102" i="3"/>
  <c r="BT102" i="3"/>
  <c r="BS102" i="3"/>
  <c r="BR102" i="3"/>
  <c r="BQ102" i="3"/>
  <c r="BP102" i="3"/>
  <c r="BO102" i="3"/>
  <c r="BN102" i="3"/>
  <c r="BM102" i="3"/>
  <c r="BL102" i="3"/>
  <c r="BK102" i="3"/>
  <c r="BJ102" i="3"/>
  <c r="BI102" i="3"/>
  <c r="BH102" i="3"/>
  <c r="BG102" i="3"/>
  <c r="BF102" i="3"/>
  <c r="BE102" i="3"/>
  <c r="BD102" i="3"/>
  <c r="BC102" i="3"/>
  <c r="BB102" i="3"/>
  <c r="BA102" i="3"/>
  <c r="AZ102" i="3"/>
  <c r="AY102" i="3"/>
  <c r="AX102" i="3"/>
  <c r="AW102" i="3"/>
  <c r="AV102" i="3"/>
  <c r="AU102" i="3"/>
  <c r="AT102" i="3"/>
  <c r="AS102" i="3"/>
  <c r="AR102" i="3"/>
  <c r="AQ102" i="3"/>
  <c r="AP102" i="3"/>
  <c r="AO102" i="3"/>
  <c r="AN102" i="3"/>
  <c r="AM102" i="3"/>
  <c r="AL102" i="3"/>
  <c r="AK102" i="3"/>
  <c r="AJ102" i="3"/>
  <c r="AI102" i="3"/>
  <c r="AH102" i="3"/>
  <c r="AG102" i="3"/>
  <c r="AF102" i="3"/>
  <c r="AE102" i="3"/>
  <c r="AD102" i="3"/>
  <c r="AC102" i="3"/>
  <c r="AB102" i="3"/>
  <c r="AA102" i="3"/>
  <c r="Z102" i="3"/>
  <c r="Y102" i="3"/>
  <c r="X102" i="3"/>
  <c r="W102" i="3"/>
  <c r="V102" i="3"/>
  <c r="U102" i="3"/>
  <c r="T102" i="3"/>
  <c r="S102" i="3"/>
  <c r="R102" i="3"/>
  <c r="Q102" i="3"/>
  <c r="P102" i="3"/>
  <c r="O102" i="3"/>
  <c r="N102" i="3"/>
  <c r="M102" i="3"/>
  <c r="L102" i="3"/>
  <c r="K102" i="3"/>
  <c r="J102" i="3"/>
  <c r="I102" i="3"/>
  <c r="CC101" i="3"/>
  <c r="CB101" i="3"/>
  <c r="CA101" i="3"/>
  <c r="BZ101" i="3"/>
  <c r="BY101" i="3"/>
  <c r="BX101" i="3"/>
  <c r="BW101" i="3"/>
  <c r="BV101" i="3"/>
  <c r="BU101" i="3"/>
  <c r="BT101" i="3"/>
  <c r="BS101" i="3"/>
  <c r="BR101" i="3"/>
  <c r="BQ101" i="3"/>
  <c r="BP101" i="3"/>
  <c r="BO101" i="3"/>
  <c r="BN101" i="3"/>
  <c r="BM101" i="3"/>
  <c r="BL101" i="3"/>
  <c r="BK101" i="3"/>
  <c r="BJ101" i="3"/>
  <c r="BI101" i="3"/>
  <c r="BH101" i="3"/>
  <c r="BG101" i="3"/>
  <c r="BF101" i="3"/>
  <c r="BE101" i="3"/>
  <c r="BD101" i="3"/>
  <c r="BC101" i="3"/>
  <c r="BB101" i="3"/>
  <c r="BA101" i="3"/>
  <c r="AZ101" i="3"/>
  <c r="AY101" i="3"/>
  <c r="AX101" i="3"/>
  <c r="AW101" i="3"/>
  <c r="AV101" i="3"/>
  <c r="AU101" i="3"/>
  <c r="AT101" i="3"/>
  <c r="AS101" i="3"/>
  <c r="AR101" i="3"/>
  <c r="AQ101" i="3"/>
  <c r="AP101" i="3"/>
  <c r="AO101" i="3"/>
  <c r="AN101" i="3"/>
  <c r="AM101" i="3"/>
  <c r="AL101" i="3"/>
  <c r="AK101" i="3"/>
  <c r="AJ101" i="3"/>
  <c r="AI101" i="3"/>
  <c r="AH101" i="3"/>
  <c r="AG101" i="3"/>
  <c r="AF101" i="3"/>
  <c r="AE101" i="3"/>
  <c r="AD101" i="3"/>
  <c r="AC101" i="3"/>
  <c r="AB101" i="3"/>
  <c r="AA101" i="3"/>
  <c r="Z101" i="3"/>
  <c r="Y101" i="3"/>
  <c r="X101" i="3"/>
  <c r="W101" i="3"/>
  <c r="V101" i="3"/>
  <c r="U101" i="3"/>
  <c r="T101" i="3"/>
  <c r="S101" i="3"/>
  <c r="R101" i="3"/>
  <c r="Q101" i="3"/>
  <c r="P101" i="3"/>
  <c r="O101" i="3"/>
  <c r="N101" i="3"/>
  <c r="M101" i="3"/>
  <c r="L101" i="3"/>
  <c r="K101" i="3"/>
  <c r="J101" i="3"/>
  <c r="I101" i="3"/>
  <c r="CC100" i="3"/>
  <c r="CB100" i="3"/>
  <c r="CA100" i="3"/>
  <c r="BZ100" i="3"/>
  <c r="BY100" i="3"/>
  <c r="BX100" i="3"/>
  <c r="BW100" i="3"/>
  <c r="BV100" i="3"/>
  <c r="BU100" i="3"/>
  <c r="BT100" i="3"/>
  <c r="BS100" i="3"/>
  <c r="BR100" i="3"/>
  <c r="BQ100" i="3"/>
  <c r="BP100" i="3"/>
  <c r="BO100" i="3"/>
  <c r="BN100" i="3"/>
  <c r="BM100" i="3"/>
  <c r="BL100" i="3"/>
  <c r="BK100" i="3"/>
  <c r="BJ100" i="3"/>
  <c r="BI100" i="3"/>
  <c r="BH100" i="3"/>
  <c r="BG100" i="3"/>
  <c r="BF100" i="3"/>
  <c r="BE100" i="3"/>
  <c r="BD100" i="3"/>
  <c r="BC100" i="3"/>
  <c r="BB100" i="3"/>
  <c r="BA100" i="3"/>
  <c r="AZ100" i="3"/>
  <c r="AY100" i="3"/>
  <c r="AX100" i="3"/>
  <c r="AW100" i="3"/>
  <c r="AV100" i="3"/>
  <c r="AU100" i="3"/>
  <c r="AT100" i="3"/>
  <c r="AS100" i="3"/>
  <c r="AR100" i="3"/>
  <c r="AQ100" i="3"/>
  <c r="AP100" i="3"/>
  <c r="AO100" i="3"/>
  <c r="AN100" i="3"/>
  <c r="AM100" i="3"/>
  <c r="AL100" i="3"/>
  <c r="AK100" i="3"/>
  <c r="AJ100" i="3"/>
  <c r="AI100" i="3"/>
  <c r="AH100" i="3"/>
  <c r="AG100" i="3"/>
  <c r="AF100" i="3"/>
  <c r="AE100" i="3"/>
  <c r="AD100" i="3"/>
  <c r="AC100" i="3"/>
  <c r="AB100" i="3"/>
  <c r="AA100" i="3"/>
  <c r="Z100" i="3"/>
  <c r="Y100" i="3"/>
  <c r="X100" i="3"/>
  <c r="W100" i="3"/>
  <c r="V100" i="3"/>
  <c r="U100" i="3"/>
  <c r="T100" i="3"/>
  <c r="S100" i="3"/>
  <c r="R100" i="3"/>
  <c r="Q100" i="3"/>
  <c r="P100" i="3"/>
  <c r="O100" i="3"/>
  <c r="N100" i="3"/>
  <c r="M100" i="3"/>
  <c r="L100" i="3"/>
  <c r="K100" i="3"/>
  <c r="J100" i="3"/>
  <c r="I100" i="3"/>
  <c r="CC99" i="3"/>
  <c r="CB99" i="3"/>
  <c r="CA99" i="3"/>
  <c r="BZ99" i="3"/>
  <c r="BY99" i="3"/>
  <c r="BX99" i="3"/>
  <c r="BW99" i="3"/>
  <c r="BV99" i="3"/>
  <c r="BU99" i="3"/>
  <c r="BT99" i="3"/>
  <c r="BS99" i="3"/>
  <c r="BR99" i="3"/>
  <c r="BQ99" i="3"/>
  <c r="BP99" i="3"/>
  <c r="BO99" i="3"/>
  <c r="BN99" i="3"/>
  <c r="BM99" i="3"/>
  <c r="BL99" i="3"/>
  <c r="BK99" i="3"/>
  <c r="BJ99" i="3"/>
  <c r="BI99" i="3"/>
  <c r="BH99" i="3"/>
  <c r="BG99" i="3"/>
  <c r="BF99" i="3"/>
  <c r="BE99" i="3"/>
  <c r="BD99" i="3"/>
  <c r="BC99" i="3"/>
  <c r="BB99" i="3"/>
  <c r="BA99" i="3"/>
  <c r="AZ99" i="3"/>
  <c r="AY99" i="3"/>
  <c r="AX99" i="3"/>
  <c r="AW99" i="3"/>
  <c r="AV99" i="3"/>
  <c r="AU99" i="3"/>
  <c r="AT99" i="3"/>
  <c r="AS99" i="3"/>
  <c r="AR99" i="3"/>
  <c r="AQ99" i="3"/>
  <c r="AP99" i="3"/>
  <c r="AO99" i="3"/>
  <c r="AN99" i="3"/>
  <c r="AM99" i="3"/>
  <c r="AL99" i="3"/>
  <c r="AK99" i="3"/>
  <c r="AJ99" i="3"/>
  <c r="AI99" i="3"/>
  <c r="AH99" i="3"/>
  <c r="AG99" i="3"/>
  <c r="AF99" i="3"/>
  <c r="AE99" i="3"/>
  <c r="AD99" i="3"/>
  <c r="AC99" i="3"/>
  <c r="AB99" i="3"/>
  <c r="AA99" i="3"/>
  <c r="Z99" i="3"/>
  <c r="Y99" i="3"/>
  <c r="X99" i="3"/>
  <c r="W99" i="3"/>
  <c r="V99" i="3"/>
  <c r="U99" i="3"/>
  <c r="T99" i="3"/>
  <c r="S99" i="3"/>
  <c r="R99" i="3"/>
  <c r="Q99" i="3"/>
  <c r="P99" i="3"/>
  <c r="O99" i="3"/>
  <c r="N99" i="3"/>
  <c r="M99" i="3"/>
  <c r="L99" i="3"/>
  <c r="K99" i="3"/>
  <c r="J99" i="3"/>
  <c r="I99" i="3"/>
  <c r="CC98" i="3"/>
  <c r="CB98" i="3"/>
  <c r="CA98" i="3"/>
  <c r="BZ98" i="3"/>
  <c r="BY98" i="3"/>
  <c r="BX98" i="3"/>
  <c r="BW98" i="3"/>
  <c r="BV98" i="3"/>
  <c r="BU98" i="3"/>
  <c r="BT98" i="3"/>
  <c r="BS98" i="3"/>
  <c r="BR98" i="3"/>
  <c r="BQ98" i="3"/>
  <c r="BP98" i="3"/>
  <c r="BO98" i="3"/>
  <c r="BN98" i="3"/>
  <c r="BM98" i="3"/>
  <c r="BL98" i="3"/>
  <c r="BK98" i="3"/>
  <c r="BJ98" i="3"/>
  <c r="BI98" i="3"/>
  <c r="BH98" i="3"/>
  <c r="BG98" i="3"/>
  <c r="BF98" i="3"/>
  <c r="BE98" i="3"/>
  <c r="BD98" i="3"/>
  <c r="BC98" i="3"/>
  <c r="BB98" i="3"/>
  <c r="BA98" i="3"/>
  <c r="AZ98" i="3"/>
  <c r="AY98" i="3"/>
  <c r="AX98" i="3"/>
  <c r="AW98" i="3"/>
  <c r="AV98" i="3"/>
  <c r="AU98" i="3"/>
  <c r="AT98" i="3"/>
  <c r="AS98" i="3"/>
  <c r="AR98" i="3"/>
  <c r="AQ98" i="3"/>
  <c r="AP98" i="3"/>
  <c r="AO98" i="3"/>
  <c r="AN98" i="3"/>
  <c r="AM98" i="3"/>
  <c r="AL98" i="3"/>
  <c r="AK98" i="3"/>
  <c r="AJ98" i="3"/>
  <c r="AI98" i="3"/>
  <c r="AH98" i="3"/>
  <c r="AG98" i="3"/>
  <c r="AF98" i="3"/>
  <c r="AE98" i="3"/>
  <c r="AD98" i="3"/>
  <c r="AC98" i="3"/>
  <c r="AB98" i="3"/>
  <c r="AA98" i="3"/>
  <c r="Z98" i="3"/>
  <c r="Y98" i="3"/>
  <c r="X98" i="3"/>
  <c r="W98" i="3"/>
  <c r="V98" i="3"/>
  <c r="U98" i="3"/>
  <c r="T98" i="3"/>
  <c r="S98" i="3"/>
  <c r="R98" i="3"/>
  <c r="Q98" i="3"/>
  <c r="P98" i="3"/>
  <c r="O98" i="3"/>
  <c r="N98" i="3"/>
  <c r="M98" i="3"/>
  <c r="L98" i="3"/>
  <c r="K98" i="3"/>
  <c r="J98" i="3"/>
  <c r="I98" i="3"/>
  <c r="CC97" i="3"/>
  <c r="CB97" i="3"/>
  <c r="CA97" i="3"/>
  <c r="BZ97" i="3"/>
  <c r="BY97" i="3"/>
  <c r="BX97" i="3"/>
  <c r="BW97" i="3"/>
  <c r="BV97" i="3"/>
  <c r="BU97" i="3"/>
  <c r="BT97" i="3"/>
  <c r="BS97" i="3"/>
  <c r="BR97" i="3"/>
  <c r="BQ97" i="3"/>
  <c r="BP97" i="3"/>
  <c r="BO97" i="3"/>
  <c r="BN97" i="3"/>
  <c r="BM97" i="3"/>
  <c r="BL97" i="3"/>
  <c r="BK97" i="3"/>
  <c r="BJ97" i="3"/>
  <c r="BI97" i="3"/>
  <c r="BH97" i="3"/>
  <c r="BG97" i="3"/>
  <c r="BF97" i="3"/>
  <c r="BE97" i="3"/>
  <c r="BD97" i="3"/>
  <c r="BC97" i="3"/>
  <c r="BB97" i="3"/>
  <c r="BA97" i="3"/>
  <c r="AZ97" i="3"/>
  <c r="AY97" i="3"/>
  <c r="AX97" i="3"/>
  <c r="AW97" i="3"/>
  <c r="AV97" i="3"/>
  <c r="AU97" i="3"/>
  <c r="AT97" i="3"/>
  <c r="AS97" i="3"/>
  <c r="AR97" i="3"/>
  <c r="AQ97" i="3"/>
  <c r="AP97" i="3"/>
  <c r="AO97" i="3"/>
  <c r="AN97" i="3"/>
  <c r="AM97" i="3"/>
  <c r="AL97" i="3"/>
  <c r="AK97" i="3"/>
  <c r="AJ97" i="3"/>
  <c r="AI97" i="3"/>
  <c r="AH97" i="3"/>
  <c r="AG97" i="3"/>
  <c r="AF97" i="3"/>
  <c r="AE97" i="3"/>
  <c r="AD97" i="3"/>
  <c r="AC97" i="3"/>
  <c r="AB97" i="3"/>
  <c r="AA97" i="3"/>
  <c r="Z97" i="3"/>
  <c r="Y97" i="3"/>
  <c r="X97" i="3"/>
  <c r="W97" i="3"/>
  <c r="V97" i="3"/>
  <c r="U97" i="3"/>
  <c r="T97" i="3"/>
  <c r="S97" i="3"/>
  <c r="R97" i="3"/>
  <c r="Q97" i="3"/>
  <c r="P97" i="3"/>
  <c r="O97" i="3"/>
  <c r="N97" i="3"/>
  <c r="M97" i="3"/>
  <c r="L97" i="3"/>
  <c r="K97" i="3"/>
  <c r="J97" i="3"/>
  <c r="I97" i="3"/>
  <c r="CC96" i="3"/>
  <c r="CB96" i="3"/>
  <c r="CA96" i="3"/>
  <c r="BZ96" i="3"/>
  <c r="BY96" i="3"/>
  <c r="BX96" i="3"/>
  <c r="BW96" i="3"/>
  <c r="BV96" i="3"/>
  <c r="BU96" i="3"/>
  <c r="BT96" i="3"/>
  <c r="BS96" i="3"/>
  <c r="BR96" i="3"/>
  <c r="BQ96" i="3"/>
  <c r="BP96" i="3"/>
  <c r="BO96" i="3"/>
  <c r="BN96" i="3"/>
  <c r="BM96" i="3"/>
  <c r="BL96" i="3"/>
  <c r="BK96" i="3"/>
  <c r="BJ96" i="3"/>
  <c r="BI96" i="3"/>
  <c r="BH96" i="3"/>
  <c r="BG96" i="3"/>
  <c r="BF96" i="3"/>
  <c r="BE96" i="3"/>
  <c r="BD96" i="3"/>
  <c r="BC96" i="3"/>
  <c r="BB96" i="3"/>
  <c r="BA96" i="3"/>
  <c r="AZ96" i="3"/>
  <c r="AY96" i="3"/>
  <c r="AX96" i="3"/>
  <c r="AW96" i="3"/>
  <c r="AV96" i="3"/>
  <c r="AU96" i="3"/>
  <c r="AT96" i="3"/>
  <c r="AS96" i="3"/>
  <c r="AR96" i="3"/>
  <c r="AQ96" i="3"/>
  <c r="AP96" i="3"/>
  <c r="AO96" i="3"/>
  <c r="AN96" i="3"/>
  <c r="AM96" i="3"/>
  <c r="AL96" i="3"/>
  <c r="AK96" i="3"/>
  <c r="AJ96" i="3"/>
  <c r="AI96" i="3"/>
  <c r="AH96" i="3"/>
  <c r="AG96" i="3"/>
  <c r="AF96" i="3"/>
  <c r="AE96" i="3"/>
  <c r="AD96" i="3"/>
  <c r="AC96" i="3"/>
  <c r="AB96" i="3"/>
  <c r="AA96" i="3"/>
  <c r="Z96" i="3"/>
  <c r="Y96" i="3"/>
  <c r="X96" i="3"/>
  <c r="W96" i="3"/>
  <c r="V96" i="3"/>
  <c r="U96" i="3"/>
  <c r="T96" i="3"/>
  <c r="S96" i="3"/>
  <c r="R96" i="3"/>
  <c r="Q96" i="3"/>
  <c r="P96" i="3"/>
  <c r="O96" i="3"/>
  <c r="N96" i="3"/>
  <c r="M96" i="3"/>
  <c r="L96" i="3"/>
  <c r="K96" i="3"/>
  <c r="J96" i="3"/>
  <c r="I96" i="3"/>
  <c r="CC95" i="3"/>
  <c r="CB95" i="3"/>
  <c r="CA95" i="3"/>
  <c r="BZ95" i="3"/>
  <c r="BY95" i="3"/>
  <c r="BX95" i="3"/>
  <c r="BW95" i="3"/>
  <c r="BV95" i="3"/>
  <c r="BU95" i="3"/>
  <c r="BT95" i="3"/>
  <c r="BS95" i="3"/>
  <c r="BR95" i="3"/>
  <c r="BQ95" i="3"/>
  <c r="BP95" i="3"/>
  <c r="BO95" i="3"/>
  <c r="BN95" i="3"/>
  <c r="BM95" i="3"/>
  <c r="BL95" i="3"/>
  <c r="BK95" i="3"/>
  <c r="BJ95" i="3"/>
  <c r="BI95" i="3"/>
  <c r="BH95" i="3"/>
  <c r="BG95" i="3"/>
  <c r="BF95" i="3"/>
  <c r="BE95" i="3"/>
  <c r="BD95" i="3"/>
  <c r="BC95" i="3"/>
  <c r="BB95" i="3"/>
  <c r="BA95" i="3"/>
  <c r="AZ95" i="3"/>
  <c r="AY95" i="3"/>
  <c r="AX95" i="3"/>
  <c r="AW95" i="3"/>
  <c r="AV95" i="3"/>
  <c r="AU95" i="3"/>
  <c r="AT95" i="3"/>
  <c r="AS95" i="3"/>
  <c r="AR95" i="3"/>
  <c r="AQ95" i="3"/>
  <c r="AP95" i="3"/>
  <c r="AO95" i="3"/>
  <c r="AN95" i="3"/>
  <c r="AM95" i="3"/>
  <c r="AL95" i="3"/>
  <c r="AK95" i="3"/>
  <c r="AJ95" i="3"/>
  <c r="AI95" i="3"/>
  <c r="AH95" i="3"/>
  <c r="AG95" i="3"/>
  <c r="AF95" i="3"/>
  <c r="AE95" i="3"/>
  <c r="AD95" i="3"/>
  <c r="AC95" i="3"/>
  <c r="AB95" i="3"/>
  <c r="AA95" i="3"/>
  <c r="Z95" i="3"/>
  <c r="Y95" i="3"/>
  <c r="X95" i="3"/>
  <c r="W95" i="3"/>
  <c r="V95" i="3"/>
  <c r="U95" i="3"/>
  <c r="T95" i="3"/>
  <c r="S95" i="3"/>
  <c r="R95" i="3"/>
  <c r="Q95" i="3"/>
  <c r="P95" i="3"/>
  <c r="O95" i="3"/>
  <c r="N95" i="3"/>
  <c r="M95" i="3"/>
  <c r="L95" i="3"/>
  <c r="K95" i="3"/>
  <c r="J95" i="3"/>
  <c r="I95" i="3"/>
  <c r="CC94" i="3"/>
  <c r="CB94" i="3"/>
  <c r="CA94" i="3"/>
  <c r="BZ94" i="3"/>
  <c r="BY94" i="3"/>
  <c r="BX94" i="3"/>
  <c r="BW94" i="3"/>
  <c r="BV94" i="3"/>
  <c r="BU94" i="3"/>
  <c r="BT94" i="3"/>
  <c r="BS94" i="3"/>
  <c r="BR94" i="3"/>
  <c r="BQ94" i="3"/>
  <c r="BP94" i="3"/>
  <c r="BO94" i="3"/>
  <c r="BN94" i="3"/>
  <c r="BM94" i="3"/>
  <c r="BL94" i="3"/>
  <c r="BK94" i="3"/>
  <c r="BJ94" i="3"/>
  <c r="BI94" i="3"/>
  <c r="BH94" i="3"/>
  <c r="BG94" i="3"/>
  <c r="BF94" i="3"/>
  <c r="BE94" i="3"/>
  <c r="BD94" i="3"/>
  <c r="BC94" i="3"/>
  <c r="BB94" i="3"/>
  <c r="BA94" i="3"/>
  <c r="AZ94" i="3"/>
  <c r="AY94" i="3"/>
  <c r="AX94" i="3"/>
  <c r="AW94" i="3"/>
  <c r="AV94" i="3"/>
  <c r="AU94" i="3"/>
  <c r="AT94" i="3"/>
  <c r="AS94" i="3"/>
  <c r="AR94" i="3"/>
  <c r="AQ94" i="3"/>
  <c r="AP94" i="3"/>
  <c r="AO94" i="3"/>
  <c r="AN94" i="3"/>
  <c r="AM94" i="3"/>
  <c r="AL94" i="3"/>
  <c r="AK94" i="3"/>
  <c r="AJ94" i="3"/>
  <c r="AI94" i="3"/>
  <c r="AH94" i="3"/>
  <c r="AG94" i="3"/>
  <c r="AF94" i="3"/>
  <c r="AE94" i="3"/>
  <c r="AD94" i="3"/>
  <c r="AC94" i="3"/>
  <c r="AB94" i="3"/>
  <c r="AA94" i="3"/>
  <c r="Z94" i="3"/>
  <c r="Y94" i="3"/>
  <c r="X94" i="3"/>
  <c r="W94" i="3"/>
  <c r="V94" i="3"/>
  <c r="U94" i="3"/>
  <c r="T94" i="3"/>
  <c r="S94" i="3"/>
  <c r="R94" i="3"/>
  <c r="Q94" i="3"/>
  <c r="P94" i="3"/>
  <c r="O94" i="3"/>
  <c r="N94" i="3"/>
  <c r="M94" i="3"/>
  <c r="L94" i="3"/>
  <c r="K94" i="3"/>
  <c r="J94" i="3"/>
  <c r="I94" i="3"/>
  <c r="H102" i="3"/>
  <c r="H101" i="3"/>
  <c r="H100" i="3"/>
  <c r="H99" i="3"/>
  <c r="H98" i="3"/>
  <c r="H97" i="3"/>
  <c r="H96" i="3"/>
  <c r="H95" i="3"/>
  <c r="H94" i="3"/>
  <c r="E102" i="3"/>
  <c r="E101" i="3"/>
  <c r="E100" i="3"/>
  <c r="E99" i="3"/>
  <c r="E98" i="3"/>
  <c r="E97" i="3"/>
  <c r="E96" i="3"/>
  <c r="E95" i="3"/>
  <c r="E94" i="3"/>
  <c r="CC92" i="3"/>
  <c r="CB92" i="3"/>
  <c r="CA92" i="3"/>
  <c r="BZ92" i="3"/>
  <c r="BY92" i="3"/>
  <c r="BX92" i="3"/>
  <c r="BW92" i="3"/>
  <c r="BV92" i="3"/>
  <c r="BU92" i="3"/>
  <c r="BT92" i="3"/>
  <c r="BS92" i="3"/>
  <c r="BR92" i="3"/>
  <c r="BQ92" i="3"/>
  <c r="BP92" i="3"/>
  <c r="BO92" i="3"/>
  <c r="BN92" i="3"/>
  <c r="BM92" i="3"/>
  <c r="BL92" i="3"/>
  <c r="BK92" i="3"/>
  <c r="BJ92" i="3"/>
  <c r="BI92" i="3"/>
  <c r="BH92" i="3"/>
  <c r="BG92" i="3"/>
  <c r="BF92" i="3"/>
  <c r="BE92" i="3"/>
  <c r="BD92" i="3"/>
  <c r="BC92" i="3"/>
  <c r="BB92" i="3"/>
  <c r="BA92" i="3"/>
  <c r="AZ92" i="3"/>
  <c r="AY92" i="3"/>
  <c r="AX92" i="3"/>
  <c r="AW92" i="3"/>
  <c r="AV92" i="3"/>
  <c r="AU92" i="3"/>
  <c r="AT92" i="3"/>
  <c r="AS92" i="3"/>
  <c r="AR92" i="3"/>
  <c r="AQ92" i="3"/>
  <c r="AP92" i="3"/>
  <c r="AO92" i="3"/>
  <c r="AN92" i="3"/>
  <c r="AM92" i="3"/>
  <c r="AL92" i="3"/>
  <c r="AK92" i="3"/>
  <c r="AJ92" i="3"/>
  <c r="AI92" i="3"/>
  <c r="AH92" i="3"/>
  <c r="AG92" i="3"/>
  <c r="AF92" i="3"/>
  <c r="AE92" i="3"/>
  <c r="AD92" i="3"/>
  <c r="AC92" i="3"/>
  <c r="AB92" i="3"/>
  <c r="AA92" i="3"/>
  <c r="Z92" i="3"/>
  <c r="Y92" i="3"/>
  <c r="X92" i="3"/>
  <c r="W92" i="3"/>
  <c r="V92" i="3"/>
  <c r="U92" i="3"/>
  <c r="T92" i="3"/>
  <c r="S92" i="3"/>
  <c r="R92" i="3"/>
  <c r="Q92" i="3"/>
  <c r="P92" i="3"/>
  <c r="O92" i="3"/>
  <c r="N92" i="3"/>
  <c r="M92" i="3"/>
  <c r="L92" i="3"/>
  <c r="K92" i="3"/>
  <c r="J92" i="3"/>
  <c r="I92" i="3"/>
  <c r="CC91" i="3"/>
  <c r="CB91" i="3"/>
  <c r="CA91" i="3"/>
  <c r="BZ91" i="3"/>
  <c r="BY91" i="3"/>
  <c r="BX91" i="3"/>
  <c r="BW91" i="3"/>
  <c r="BV91" i="3"/>
  <c r="BU91" i="3"/>
  <c r="BT91" i="3"/>
  <c r="BS91" i="3"/>
  <c r="BR91" i="3"/>
  <c r="BQ91" i="3"/>
  <c r="BP91" i="3"/>
  <c r="BO91" i="3"/>
  <c r="BN91" i="3"/>
  <c r="BM91" i="3"/>
  <c r="BL91" i="3"/>
  <c r="BK91" i="3"/>
  <c r="BJ91" i="3"/>
  <c r="BI91" i="3"/>
  <c r="BH91" i="3"/>
  <c r="BG91" i="3"/>
  <c r="BF91" i="3"/>
  <c r="BE91" i="3"/>
  <c r="BD91" i="3"/>
  <c r="BC91" i="3"/>
  <c r="BB91" i="3"/>
  <c r="BA91" i="3"/>
  <c r="AZ91" i="3"/>
  <c r="AY91" i="3"/>
  <c r="AX91" i="3"/>
  <c r="AW91" i="3"/>
  <c r="AV91" i="3"/>
  <c r="AU91" i="3"/>
  <c r="AT91" i="3"/>
  <c r="AS91" i="3"/>
  <c r="AR91" i="3"/>
  <c r="AQ91" i="3"/>
  <c r="AP91" i="3"/>
  <c r="AO91" i="3"/>
  <c r="AN91" i="3"/>
  <c r="AM91" i="3"/>
  <c r="AL91" i="3"/>
  <c r="AK91" i="3"/>
  <c r="AJ91" i="3"/>
  <c r="AI91" i="3"/>
  <c r="AH91" i="3"/>
  <c r="AG91" i="3"/>
  <c r="AF91" i="3"/>
  <c r="AE91" i="3"/>
  <c r="AD91" i="3"/>
  <c r="AC91" i="3"/>
  <c r="AB91" i="3"/>
  <c r="AA91" i="3"/>
  <c r="Z91" i="3"/>
  <c r="Y91" i="3"/>
  <c r="X91" i="3"/>
  <c r="W91" i="3"/>
  <c r="V91" i="3"/>
  <c r="U91" i="3"/>
  <c r="T91" i="3"/>
  <c r="S91" i="3"/>
  <c r="R91" i="3"/>
  <c r="Q91" i="3"/>
  <c r="P91" i="3"/>
  <c r="O91" i="3"/>
  <c r="N91" i="3"/>
  <c r="M91" i="3"/>
  <c r="L91" i="3"/>
  <c r="K91" i="3"/>
  <c r="J91" i="3"/>
  <c r="I91" i="3"/>
  <c r="CC90" i="3"/>
  <c r="CB90" i="3"/>
  <c r="CA90" i="3"/>
  <c r="BZ90" i="3"/>
  <c r="BY90" i="3"/>
  <c r="BX90" i="3"/>
  <c r="BW90" i="3"/>
  <c r="BV90" i="3"/>
  <c r="BU90" i="3"/>
  <c r="BT90" i="3"/>
  <c r="BS90" i="3"/>
  <c r="BR90" i="3"/>
  <c r="BQ90" i="3"/>
  <c r="BP90" i="3"/>
  <c r="BO90" i="3"/>
  <c r="BN90" i="3"/>
  <c r="BM90" i="3"/>
  <c r="BL90" i="3"/>
  <c r="BK90" i="3"/>
  <c r="BJ90" i="3"/>
  <c r="BI90" i="3"/>
  <c r="BH90" i="3"/>
  <c r="BG90" i="3"/>
  <c r="BF90" i="3"/>
  <c r="BE90" i="3"/>
  <c r="BD90" i="3"/>
  <c r="BC90" i="3"/>
  <c r="BB90" i="3"/>
  <c r="BA90" i="3"/>
  <c r="AZ90" i="3"/>
  <c r="AY90" i="3"/>
  <c r="AX90" i="3"/>
  <c r="AW90" i="3"/>
  <c r="AV90" i="3"/>
  <c r="AU90" i="3"/>
  <c r="AT90" i="3"/>
  <c r="AS90" i="3"/>
  <c r="AR90" i="3"/>
  <c r="AQ90" i="3"/>
  <c r="AP90" i="3"/>
  <c r="AO90" i="3"/>
  <c r="AN90" i="3"/>
  <c r="AM90" i="3"/>
  <c r="AL90" i="3"/>
  <c r="AK90" i="3"/>
  <c r="AJ90" i="3"/>
  <c r="AI90" i="3"/>
  <c r="AH90" i="3"/>
  <c r="AG90" i="3"/>
  <c r="AF90" i="3"/>
  <c r="AE90" i="3"/>
  <c r="AD90" i="3"/>
  <c r="AC90" i="3"/>
  <c r="AB90" i="3"/>
  <c r="AA90" i="3"/>
  <c r="Z90" i="3"/>
  <c r="Y90" i="3"/>
  <c r="X90" i="3"/>
  <c r="W90" i="3"/>
  <c r="V90" i="3"/>
  <c r="U90" i="3"/>
  <c r="T90" i="3"/>
  <c r="S90" i="3"/>
  <c r="R90" i="3"/>
  <c r="Q90" i="3"/>
  <c r="P90" i="3"/>
  <c r="O90" i="3"/>
  <c r="N90" i="3"/>
  <c r="M90" i="3"/>
  <c r="L90" i="3"/>
  <c r="K90" i="3"/>
  <c r="J90" i="3"/>
  <c r="I90" i="3"/>
  <c r="CC89" i="3"/>
  <c r="CB89" i="3"/>
  <c r="CA89" i="3"/>
  <c r="BZ89" i="3"/>
  <c r="BY89" i="3"/>
  <c r="BX89" i="3"/>
  <c r="BW89" i="3"/>
  <c r="BV89" i="3"/>
  <c r="BU89" i="3"/>
  <c r="BT89" i="3"/>
  <c r="BS89" i="3"/>
  <c r="BR89" i="3"/>
  <c r="BQ89" i="3"/>
  <c r="BP89" i="3"/>
  <c r="BO89" i="3"/>
  <c r="BN89" i="3"/>
  <c r="BM89" i="3"/>
  <c r="BL89" i="3"/>
  <c r="BK89" i="3"/>
  <c r="BJ89" i="3"/>
  <c r="BI89" i="3"/>
  <c r="BH89" i="3"/>
  <c r="BG89" i="3"/>
  <c r="BF89" i="3"/>
  <c r="BE89" i="3"/>
  <c r="BD89" i="3"/>
  <c r="BC89" i="3"/>
  <c r="BB89" i="3"/>
  <c r="BA89" i="3"/>
  <c r="AZ89" i="3"/>
  <c r="AY89" i="3"/>
  <c r="AX89" i="3"/>
  <c r="AW89" i="3"/>
  <c r="AV89" i="3"/>
  <c r="AU89" i="3"/>
  <c r="AT89" i="3"/>
  <c r="AS89" i="3"/>
  <c r="AR89" i="3"/>
  <c r="AQ89" i="3"/>
  <c r="AP89" i="3"/>
  <c r="AO89" i="3"/>
  <c r="AN89" i="3"/>
  <c r="AM89" i="3"/>
  <c r="AL89" i="3"/>
  <c r="AK89" i="3"/>
  <c r="AJ89" i="3"/>
  <c r="AI89" i="3"/>
  <c r="AH89" i="3"/>
  <c r="AG89" i="3"/>
  <c r="AF89" i="3"/>
  <c r="AE89" i="3"/>
  <c r="AD89" i="3"/>
  <c r="AC89" i="3"/>
  <c r="AB89" i="3"/>
  <c r="AA89" i="3"/>
  <c r="Z89" i="3"/>
  <c r="Y89" i="3"/>
  <c r="X89" i="3"/>
  <c r="W89" i="3"/>
  <c r="V89" i="3"/>
  <c r="U89" i="3"/>
  <c r="T89" i="3"/>
  <c r="S89" i="3"/>
  <c r="R89" i="3"/>
  <c r="Q89" i="3"/>
  <c r="P89" i="3"/>
  <c r="O89" i="3"/>
  <c r="N89" i="3"/>
  <c r="M89" i="3"/>
  <c r="L89" i="3"/>
  <c r="K89" i="3"/>
  <c r="J89" i="3"/>
  <c r="I89" i="3"/>
  <c r="CC88" i="3"/>
  <c r="CB88" i="3"/>
  <c r="CA88" i="3"/>
  <c r="BZ88" i="3"/>
  <c r="BY88" i="3"/>
  <c r="BX88" i="3"/>
  <c r="BW88" i="3"/>
  <c r="BV88" i="3"/>
  <c r="BU88" i="3"/>
  <c r="BT88" i="3"/>
  <c r="BS88" i="3"/>
  <c r="BR88" i="3"/>
  <c r="BQ88" i="3"/>
  <c r="BP88" i="3"/>
  <c r="BO88" i="3"/>
  <c r="BN88" i="3"/>
  <c r="BM88" i="3"/>
  <c r="BL88" i="3"/>
  <c r="BK88" i="3"/>
  <c r="BJ88" i="3"/>
  <c r="BI88" i="3"/>
  <c r="BH88" i="3"/>
  <c r="BG88" i="3"/>
  <c r="BF88" i="3"/>
  <c r="BE88" i="3"/>
  <c r="BD88" i="3"/>
  <c r="BC88" i="3"/>
  <c r="BB88" i="3"/>
  <c r="BA88" i="3"/>
  <c r="AZ88" i="3"/>
  <c r="AY88" i="3"/>
  <c r="AX88" i="3"/>
  <c r="AW88" i="3"/>
  <c r="AV88" i="3"/>
  <c r="AU88" i="3"/>
  <c r="AT88" i="3"/>
  <c r="AS88" i="3"/>
  <c r="AR88" i="3"/>
  <c r="AQ88" i="3"/>
  <c r="AP88" i="3"/>
  <c r="AO88" i="3"/>
  <c r="AN88" i="3"/>
  <c r="AM88" i="3"/>
  <c r="AL88" i="3"/>
  <c r="AK88" i="3"/>
  <c r="AJ88" i="3"/>
  <c r="AI88" i="3"/>
  <c r="AH88" i="3"/>
  <c r="AG88" i="3"/>
  <c r="AF88" i="3"/>
  <c r="AE88" i="3"/>
  <c r="AD88" i="3"/>
  <c r="AC88" i="3"/>
  <c r="AB88" i="3"/>
  <c r="AA88" i="3"/>
  <c r="Z88" i="3"/>
  <c r="Y88" i="3"/>
  <c r="X88" i="3"/>
  <c r="W88" i="3"/>
  <c r="V88" i="3"/>
  <c r="U88" i="3"/>
  <c r="T88" i="3"/>
  <c r="S88" i="3"/>
  <c r="R88" i="3"/>
  <c r="Q88" i="3"/>
  <c r="P88" i="3"/>
  <c r="O88" i="3"/>
  <c r="N88" i="3"/>
  <c r="M88" i="3"/>
  <c r="L88" i="3"/>
  <c r="K88" i="3"/>
  <c r="J88" i="3"/>
  <c r="I88" i="3"/>
  <c r="CC87" i="3"/>
  <c r="CB87" i="3"/>
  <c r="CA87" i="3"/>
  <c r="BZ87" i="3"/>
  <c r="BY87" i="3"/>
  <c r="BX87" i="3"/>
  <c r="BW87" i="3"/>
  <c r="BV87" i="3"/>
  <c r="BU87" i="3"/>
  <c r="BT87" i="3"/>
  <c r="BS87" i="3"/>
  <c r="BR87" i="3"/>
  <c r="BQ87" i="3"/>
  <c r="BP87" i="3"/>
  <c r="BO87" i="3"/>
  <c r="BN87" i="3"/>
  <c r="BM87" i="3"/>
  <c r="BL87" i="3"/>
  <c r="BK87" i="3"/>
  <c r="BJ87" i="3"/>
  <c r="BI87" i="3"/>
  <c r="BH87" i="3"/>
  <c r="BG87" i="3"/>
  <c r="BF87" i="3"/>
  <c r="BE87" i="3"/>
  <c r="BD87" i="3"/>
  <c r="BC87" i="3"/>
  <c r="BB87" i="3"/>
  <c r="BA87" i="3"/>
  <c r="AZ87" i="3"/>
  <c r="AY87" i="3"/>
  <c r="AX87" i="3"/>
  <c r="AW87" i="3"/>
  <c r="AV87" i="3"/>
  <c r="AU87" i="3"/>
  <c r="AT87" i="3"/>
  <c r="AS87" i="3"/>
  <c r="AR87" i="3"/>
  <c r="AQ87" i="3"/>
  <c r="AP87" i="3"/>
  <c r="AO87" i="3"/>
  <c r="AN87" i="3"/>
  <c r="AM87" i="3"/>
  <c r="AL87" i="3"/>
  <c r="AK87" i="3"/>
  <c r="AJ87" i="3"/>
  <c r="AI87" i="3"/>
  <c r="AH87" i="3"/>
  <c r="AG87" i="3"/>
  <c r="AF87" i="3"/>
  <c r="AE87" i="3"/>
  <c r="AD87" i="3"/>
  <c r="AC87" i="3"/>
  <c r="AB87" i="3"/>
  <c r="AA87" i="3"/>
  <c r="Z87" i="3"/>
  <c r="Y87" i="3"/>
  <c r="X87" i="3"/>
  <c r="W87" i="3"/>
  <c r="V87" i="3"/>
  <c r="U87" i="3"/>
  <c r="T87" i="3"/>
  <c r="S87" i="3"/>
  <c r="R87" i="3"/>
  <c r="Q87" i="3"/>
  <c r="P87" i="3"/>
  <c r="O87" i="3"/>
  <c r="N87" i="3"/>
  <c r="M87" i="3"/>
  <c r="L87" i="3"/>
  <c r="K87" i="3"/>
  <c r="J87" i="3"/>
  <c r="I87" i="3"/>
  <c r="CC86" i="3"/>
  <c r="CB86" i="3"/>
  <c r="CA86" i="3"/>
  <c r="BZ86" i="3"/>
  <c r="BY86" i="3"/>
  <c r="BX86" i="3"/>
  <c r="BW86" i="3"/>
  <c r="BV86" i="3"/>
  <c r="BU86" i="3"/>
  <c r="BT86" i="3"/>
  <c r="BS86" i="3"/>
  <c r="BR86" i="3"/>
  <c r="BQ86" i="3"/>
  <c r="BP86" i="3"/>
  <c r="BO86" i="3"/>
  <c r="BN86" i="3"/>
  <c r="BM86" i="3"/>
  <c r="BL86" i="3"/>
  <c r="BK86" i="3"/>
  <c r="BJ86" i="3"/>
  <c r="BI86" i="3"/>
  <c r="BH86" i="3"/>
  <c r="BG86" i="3"/>
  <c r="BF86" i="3"/>
  <c r="BE86" i="3"/>
  <c r="BD86" i="3"/>
  <c r="BC86" i="3"/>
  <c r="BB86" i="3"/>
  <c r="BA86" i="3"/>
  <c r="AZ86" i="3"/>
  <c r="AY86" i="3"/>
  <c r="AX86" i="3"/>
  <c r="AW86" i="3"/>
  <c r="AV86" i="3"/>
  <c r="AU86" i="3"/>
  <c r="AT86" i="3"/>
  <c r="AS86" i="3"/>
  <c r="AR86" i="3"/>
  <c r="AQ86" i="3"/>
  <c r="AP86" i="3"/>
  <c r="AO86" i="3"/>
  <c r="AN86" i="3"/>
  <c r="AM86" i="3"/>
  <c r="AL86" i="3"/>
  <c r="AK86" i="3"/>
  <c r="AJ86" i="3"/>
  <c r="AI86" i="3"/>
  <c r="AH86" i="3"/>
  <c r="AG86" i="3"/>
  <c r="AF86" i="3"/>
  <c r="AE86" i="3"/>
  <c r="AD86" i="3"/>
  <c r="AC86" i="3"/>
  <c r="AB86" i="3"/>
  <c r="AA86" i="3"/>
  <c r="Z86" i="3"/>
  <c r="Y86" i="3"/>
  <c r="X86" i="3"/>
  <c r="W86" i="3"/>
  <c r="V86" i="3"/>
  <c r="U86" i="3"/>
  <c r="T86" i="3"/>
  <c r="S86" i="3"/>
  <c r="R86" i="3"/>
  <c r="Q86" i="3"/>
  <c r="P86" i="3"/>
  <c r="O86" i="3"/>
  <c r="N86" i="3"/>
  <c r="M86" i="3"/>
  <c r="L86" i="3"/>
  <c r="K86" i="3"/>
  <c r="J86" i="3"/>
  <c r="I86" i="3"/>
  <c r="CC85" i="3"/>
  <c r="CB85" i="3"/>
  <c r="CA85" i="3"/>
  <c r="BZ85" i="3"/>
  <c r="BY85" i="3"/>
  <c r="BX85" i="3"/>
  <c r="BW85" i="3"/>
  <c r="BV85" i="3"/>
  <c r="BU85" i="3"/>
  <c r="BT85" i="3"/>
  <c r="BS85" i="3"/>
  <c r="BR85" i="3"/>
  <c r="BQ85" i="3"/>
  <c r="BP85" i="3"/>
  <c r="BO85" i="3"/>
  <c r="BN85" i="3"/>
  <c r="BM85" i="3"/>
  <c r="BL85" i="3"/>
  <c r="BK85" i="3"/>
  <c r="BJ85" i="3"/>
  <c r="BI85" i="3"/>
  <c r="BH85" i="3"/>
  <c r="BG85" i="3"/>
  <c r="BF85" i="3"/>
  <c r="BE85" i="3"/>
  <c r="BD85" i="3"/>
  <c r="BC85" i="3"/>
  <c r="BB85" i="3"/>
  <c r="BA85" i="3"/>
  <c r="AZ85" i="3"/>
  <c r="AY85" i="3"/>
  <c r="AX85" i="3"/>
  <c r="AW85" i="3"/>
  <c r="AV85" i="3"/>
  <c r="AU85" i="3"/>
  <c r="AT85" i="3"/>
  <c r="AS85" i="3"/>
  <c r="AR85" i="3"/>
  <c r="AQ85" i="3"/>
  <c r="AP85" i="3"/>
  <c r="AO85" i="3"/>
  <c r="AN85" i="3"/>
  <c r="AM85" i="3"/>
  <c r="AL85" i="3"/>
  <c r="AK85" i="3"/>
  <c r="AJ85" i="3"/>
  <c r="AI85" i="3"/>
  <c r="AH85" i="3"/>
  <c r="AG85" i="3"/>
  <c r="AF85" i="3"/>
  <c r="AE85" i="3"/>
  <c r="AD85" i="3"/>
  <c r="AC85" i="3"/>
  <c r="AB85" i="3"/>
  <c r="AA85" i="3"/>
  <c r="Z85" i="3"/>
  <c r="Y85" i="3"/>
  <c r="X85" i="3"/>
  <c r="W85" i="3"/>
  <c r="V85" i="3"/>
  <c r="U85" i="3"/>
  <c r="T85" i="3"/>
  <c r="S85" i="3"/>
  <c r="R85" i="3"/>
  <c r="Q85" i="3"/>
  <c r="P85" i="3"/>
  <c r="O85" i="3"/>
  <c r="N85" i="3"/>
  <c r="M85" i="3"/>
  <c r="L85" i="3"/>
  <c r="K85" i="3"/>
  <c r="J85" i="3"/>
  <c r="I85" i="3"/>
  <c r="CC84" i="3"/>
  <c r="CB84" i="3"/>
  <c r="CA84" i="3"/>
  <c r="BZ84" i="3"/>
  <c r="BY84" i="3"/>
  <c r="BX84" i="3"/>
  <c r="BW84" i="3"/>
  <c r="BV84" i="3"/>
  <c r="BU84" i="3"/>
  <c r="BT84" i="3"/>
  <c r="BS84" i="3"/>
  <c r="BR84" i="3"/>
  <c r="BQ84" i="3"/>
  <c r="BP84" i="3"/>
  <c r="BO84" i="3"/>
  <c r="BN84" i="3"/>
  <c r="BM84" i="3"/>
  <c r="BL84" i="3"/>
  <c r="BK84" i="3"/>
  <c r="BJ84" i="3"/>
  <c r="BI84" i="3"/>
  <c r="BH84" i="3"/>
  <c r="BG84" i="3"/>
  <c r="BF84" i="3"/>
  <c r="BE84" i="3"/>
  <c r="BD84" i="3"/>
  <c r="BC84" i="3"/>
  <c r="BB84" i="3"/>
  <c r="BA84" i="3"/>
  <c r="AZ84" i="3"/>
  <c r="AY84" i="3"/>
  <c r="AX84" i="3"/>
  <c r="AW84" i="3"/>
  <c r="AV84" i="3"/>
  <c r="AU84" i="3"/>
  <c r="AT84" i="3"/>
  <c r="AS84" i="3"/>
  <c r="AR84" i="3"/>
  <c r="AQ84" i="3"/>
  <c r="AP84" i="3"/>
  <c r="AO84" i="3"/>
  <c r="AN84" i="3"/>
  <c r="AM84" i="3"/>
  <c r="AL84" i="3"/>
  <c r="AK84" i="3"/>
  <c r="AJ84" i="3"/>
  <c r="AI84" i="3"/>
  <c r="AH84" i="3"/>
  <c r="AG84" i="3"/>
  <c r="AF84" i="3"/>
  <c r="AE84" i="3"/>
  <c r="AD84" i="3"/>
  <c r="AC84" i="3"/>
  <c r="AB84" i="3"/>
  <c r="AA84" i="3"/>
  <c r="Z84" i="3"/>
  <c r="Y84" i="3"/>
  <c r="X84" i="3"/>
  <c r="W84" i="3"/>
  <c r="V84" i="3"/>
  <c r="U84" i="3"/>
  <c r="T84" i="3"/>
  <c r="S84" i="3"/>
  <c r="R84" i="3"/>
  <c r="Q84" i="3"/>
  <c r="P84" i="3"/>
  <c r="O84" i="3"/>
  <c r="N84" i="3"/>
  <c r="M84" i="3"/>
  <c r="L84" i="3"/>
  <c r="K84" i="3"/>
  <c r="J84" i="3"/>
  <c r="I84" i="3"/>
  <c r="CC83" i="3"/>
  <c r="CB83" i="3"/>
  <c r="CA83" i="3"/>
  <c r="BZ83" i="3"/>
  <c r="BY83" i="3"/>
  <c r="BX83" i="3"/>
  <c r="BW83" i="3"/>
  <c r="BV83" i="3"/>
  <c r="BU83" i="3"/>
  <c r="BT83" i="3"/>
  <c r="BS83" i="3"/>
  <c r="BR83" i="3"/>
  <c r="BQ83" i="3"/>
  <c r="BP83" i="3"/>
  <c r="BO83" i="3"/>
  <c r="BN83" i="3"/>
  <c r="BM83" i="3"/>
  <c r="BL83" i="3"/>
  <c r="BK83" i="3"/>
  <c r="BJ83" i="3"/>
  <c r="BI83" i="3"/>
  <c r="BH83" i="3"/>
  <c r="BG83" i="3"/>
  <c r="BF83" i="3"/>
  <c r="BE83" i="3"/>
  <c r="BD83" i="3"/>
  <c r="BC83" i="3"/>
  <c r="BB83" i="3"/>
  <c r="BA83" i="3"/>
  <c r="AZ83" i="3"/>
  <c r="AY83" i="3"/>
  <c r="AX83" i="3"/>
  <c r="AW83" i="3"/>
  <c r="AV83" i="3"/>
  <c r="AU83" i="3"/>
  <c r="AT83" i="3"/>
  <c r="AS83" i="3"/>
  <c r="AR83" i="3"/>
  <c r="AQ83" i="3"/>
  <c r="AP83" i="3"/>
  <c r="AO83" i="3"/>
  <c r="AN83" i="3"/>
  <c r="AM83" i="3"/>
  <c r="AL83" i="3"/>
  <c r="AK83" i="3"/>
  <c r="AJ83" i="3"/>
  <c r="AI83" i="3"/>
  <c r="AH83" i="3"/>
  <c r="AG83" i="3"/>
  <c r="AF83" i="3"/>
  <c r="AE83" i="3"/>
  <c r="AD83" i="3"/>
  <c r="AC83" i="3"/>
  <c r="AB83" i="3"/>
  <c r="AA83" i="3"/>
  <c r="Z83" i="3"/>
  <c r="Y83" i="3"/>
  <c r="X83" i="3"/>
  <c r="W83" i="3"/>
  <c r="V83" i="3"/>
  <c r="U83" i="3"/>
  <c r="T83" i="3"/>
  <c r="S83" i="3"/>
  <c r="R83" i="3"/>
  <c r="Q83" i="3"/>
  <c r="P83" i="3"/>
  <c r="O83" i="3"/>
  <c r="N83" i="3"/>
  <c r="M83" i="3"/>
  <c r="L83" i="3"/>
  <c r="K83" i="3"/>
  <c r="J83" i="3"/>
  <c r="I83" i="3"/>
  <c r="CC82" i="3"/>
  <c r="CB82" i="3"/>
  <c r="CA82" i="3"/>
  <c r="BZ82" i="3"/>
  <c r="BY82" i="3"/>
  <c r="BX82" i="3"/>
  <c r="BW82" i="3"/>
  <c r="BV82" i="3"/>
  <c r="BU82" i="3"/>
  <c r="BT82" i="3"/>
  <c r="BS82" i="3"/>
  <c r="BR82" i="3"/>
  <c r="BQ82" i="3"/>
  <c r="BP82" i="3"/>
  <c r="BO82" i="3"/>
  <c r="BN82" i="3"/>
  <c r="BM82" i="3"/>
  <c r="BL82" i="3"/>
  <c r="BK82" i="3"/>
  <c r="BJ82" i="3"/>
  <c r="BI82" i="3"/>
  <c r="BH82" i="3"/>
  <c r="BG82" i="3"/>
  <c r="BF82" i="3"/>
  <c r="BE82" i="3"/>
  <c r="BD82" i="3"/>
  <c r="BC82" i="3"/>
  <c r="BB82" i="3"/>
  <c r="BA82" i="3"/>
  <c r="AZ82" i="3"/>
  <c r="AY82" i="3"/>
  <c r="AX82" i="3"/>
  <c r="AW82" i="3"/>
  <c r="AV82" i="3"/>
  <c r="AU82" i="3"/>
  <c r="AT82" i="3"/>
  <c r="AS82" i="3"/>
  <c r="AR82" i="3"/>
  <c r="AQ82" i="3"/>
  <c r="AP82" i="3"/>
  <c r="AO82" i="3"/>
  <c r="AN82" i="3"/>
  <c r="AM82" i="3"/>
  <c r="AL82" i="3"/>
  <c r="AK82" i="3"/>
  <c r="AJ82" i="3"/>
  <c r="AI82" i="3"/>
  <c r="AH82" i="3"/>
  <c r="AG82" i="3"/>
  <c r="AF82" i="3"/>
  <c r="AE82" i="3"/>
  <c r="AD82" i="3"/>
  <c r="AC82" i="3"/>
  <c r="AB82" i="3"/>
  <c r="AA82" i="3"/>
  <c r="Z82" i="3"/>
  <c r="Y82" i="3"/>
  <c r="X82" i="3"/>
  <c r="W82" i="3"/>
  <c r="V82" i="3"/>
  <c r="U82" i="3"/>
  <c r="T82" i="3"/>
  <c r="S82" i="3"/>
  <c r="R82" i="3"/>
  <c r="Q82" i="3"/>
  <c r="P82" i="3"/>
  <c r="O82" i="3"/>
  <c r="N82" i="3"/>
  <c r="M82" i="3"/>
  <c r="L82" i="3"/>
  <c r="K82" i="3"/>
  <c r="J82" i="3"/>
  <c r="I82" i="3"/>
  <c r="H92" i="3"/>
  <c r="H91" i="3"/>
  <c r="H90" i="3"/>
  <c r="H89" i="3"/>
  <c r="H88" i="3"/>
  <c r="H87" i="3"/>
  <c r="H86" i="3"/>
  <c r="H85" i="3"/>
  <c r="H84" i="3"/>
  <c r="H83" i="3"/>
  <c r="H82" i="3"/>
  <c r="E92" i="3"/>
  <c r="E91" i="3"/>
  <c r="E90" i="3"/>
  <c r="E89" i="3"/>
  <c r="E88" i="3"/>
  <c r="E87" i="3"/>
  <c r="E86" i="3"/>
  <c r="E85" i="3"/>
  <c r="E84" i="3"/>
  <c r="E83" i="3"/>
  <c r="E82" i="3"/>
  <c r="CC80" i="3"/>
  <c r="CB80" i="3"/>
  <c r="CA80" i="3"/>
  <c r="BZ80" i="3"/>
  <c r="BY80" i="3"/>
  <c r="BX80" i="3"/>
  <c r="BW80" i="3"/>
  <c r="BV80" i="3"/>
  <c r="BU80" i="3"/>
  <c r="BT80" i="3"/>
  <c r="BS80" i="3"/>
  <c r="BR80" i="3"/>
  <c r="BQ80" i="3"/>
  <c r="BP80" i="3"/>
  <c r="BO80" i="3"/>
  <c r="BN80" i="3"/>
  <c r="BM80" i="3"/>
  <c r="BL80" i="3"/>
  <c r="BK80" i="3"/>
  <c r="BJ80" i="3"/>
  <c r="BI80" i="3"/>
  <c r="BH80" i="3"/>
  <c r="BG80" i="3"/>
  <c r="BF80" i="3"/>
  <c r="BE80" i="3"/>
  <c r="BD80" i="3"/>
  <c r="BC80" i="3"/>
  <c r="BB80" i="3"/>
  <c r="BA80" i="3"/>
  <c r="AZ80" i="3"/>
  <c r="AY80" i="3"/>
  <c r="AX80" i="3"/>
  <c r="AW80" i="3"/>
  <c r="AV80" i="3"/>
  <c r="AU80" i="3"/>
  <c r="AT80" i="3"/>
  <c r="AS80" i="3"/>
  <c r="AR80" i="3"/>
  <c r="AQ80" i="3"/>
  <c r="AP80" i="3"/>
  <c r="AO80" i="3"/>
  <c r="AN80" i="3"/>
  <c r="AM80" i="3"/>
  <c r="AL80" i="3"/>
  <c r="AK80" i="3"/>
  <c r="AJ80" i="3"/>
  <c r="AI80" i="3"/>
  <c r="AH80" i="3"/>
  <c r="AG80" i="3"/>
  <c r="AF80" i="3"/>
  <c r="AE80" i="3"/>
  <c r="AD80" i="3"/>
  <c r="AC80" i="3"/>
  <c r="AB80" i="3"/>
  <c r="AA80" i="3"/>
  <c r="Z80" i="3"/>
  <c r="Y80" i="3"/>
  <c r="X80" i="3"/>
  <c r="W80" i="3"/>
  <c r="V80" i="3"/>
  <c r="U80" i="3"/>
  <c r="T80" i="3"/>
  <c r="S80" i="3"/>
  <c r="R80" i="3"/>
  <c r="Q80" i="3"/>
  <c r="P80" i="3"/>
  <c r="O80" i="3"/>
  <c r="N80" i="3"/>
  <c r="M80" i="3"/>
  <c r="L80" i="3"/>
  <c r="K80" i="3"/>
  <c r="J80" i="3"/>
  <c r="I80" i="3"/>
  <c r="CC79" i="3"/>
  <c r="CB79" i="3"/>
  <c r="CA79" i="3"/>
  <c r="BZ79" i="3"/>
  <c r="BY79" i="3"/>
  <c r="BX79" i="3"/>
  <c r="BW79" i="3"/>
  <c r="BV79" i="3"/>
  <c r="BU79" i="3"/>
  <c r="BT79" i="3"/>
  <c r="BS79" i="3"/>
  <c r="BR79" i="3"/>
  <c r="BQ79" i="3"/>
  <c r="BP79" i="3"/>
  <c r="BO79" i="3"/>
  <c r="BN79" i="3"/>
  <c r="BM79" i="3"/>
  <c r="BL79" i="3"/>
  <c r="BK79" i="3"/>
  <c r="BJ79" i="3"/>
  <c r="BI79" i="3"/>
  <c r="BH79" i="3"/>
  <c r="BG79" i="3"/>
  <c r="BF79" i="3"/>
  <c r="BE79" i="3"/>
  <c r="BD79" i="3"/>
  <c r="BC79" i="3"/>
  <c r="BB79" i="3"/>
  <c r="BA79" i="3"/>
  <c r="AZ79" i="3"/>
  <c r="AY79" i="3"/>
  <c r="AX79" i="3"/>
  <c r="AW79" i="3"/>
  <c r="AV79" i="3"/>
  <c r="AU79" i="3"/>
  <c r="AT79" i="3"/>
  <c r="AS79" i="3"/>
  <c r="AR79" i="3"/>
  <c r="AQ79" i="3"/>
  <c r="AP79" i="3"/>
  <c r="AO79" i="3"/>
  <c r="AN79" i="3"/>
  <c r="AM79" i="3"/>
  <c r="AL79" i="3"/>
  <c r="AK79" i="3"/>
  <c r="AJ79" i="3"/>
  <c r="AI79" i="3"/>
  <c r="AH79" i="3"/>
  <c r="AG79" i="3"/>
  <c r="AF79" i="3"/>
  <c r="AE79" i="3"/>
  <c r="AD79" i="3"/>
  <c r="AC79" i="3"/>
  <c r="AB79" i="3"/>
  <c r="AA79" i="3"/>
  <c r="Z79" i="3"/>
  <c r="Y79" i="3"/>
  <c r="X79" i="3"/>
  <c r="W79" i="3"/>
  <c r="V79" i="3"/>
  <c r="U79" i="3"/>
  <c r="T79" i="3"/>
  <c r="S79" i="3"/>
  <c r="R79" i="3"/>
  <c r="Q79" i="3"/>
  <c r="P79" i="3"/>
  <c r="O79" i="3"/>
  <c r="N79" i="3"/>
  <c r="M79" i="3"/>
  <c r="L79" i="3"/>
  <c r="K79" i="3"/>
  <c r="J79" i="3"/>
  <c r="I79" i="3"/>
  <c r="CC78" i="3"/>
  <c r="CB78" i="3"/>
  <c r="CA78" i="3"/>
  <c r="BZ78" i="3"/>
  <c r="BY78" i="3"/>
  <c r="BX78" i="3"/>
  <c r="BW78" i="3"/>
  <c r="BV78" i="3"/>
  <c r="BU78" i="3"/>
  <c r="BT78" i="3"/>
  <c r="BS78" i="3"/>
  <c r="BR78" i="3"/>
  <c r="BQ78" i="3"/>
  <c r="BP78" i="3"/>
  <c r="BO78" i="3"/>
  <c r="BN78" i="3"/>
  <c r="BM78" i="3"/>
  <c r="BL78" i="3"/>
  <c r="BK78" i="3"/>
  <c r="BJ78" i="3"/>
  <c r="BI78" i="3"/>
  <c r="BH78" i="3"/>
  <c r="BG78" i="3"/>
  <c r="BF78" i="3"/>
  <c r="BE78" i="3"/>
  <c r="BD78" i="3"/>
  <c r="BC78" i="3"/>
  <c r="BB78" i="3"/>
  <c r="BA78" i="3"/>
  <c r="AZ78" i="3"/>
  <c r="AY78" i="3"/>
  <c r="AX78" i="3"/>
  <c r="AW78" i="3"/>
  <c r="AV78" i="3"/>
  <c r="AU78" i="3"/>
  <c r="AT78" i="3"/>
  <c r="AS78" i="3"/>
  <c r="AR78" i="3"/>
  <c r="AQ78" i="3"/>
  <c r="AP78" i="3"/>
  <c r="AO78" i="3"/>
  <c r="AN78" i="3"/>
  <c r="AM78" i="3"/>
  <c r="AL78" i="3"/>
  <c r="AK78" i="3"/>
  <c r="AJ78" i="3"/>
  <c r="AI78" i="3"/>
  <c r="AH78" i="3"/>
  <c r="AG78" i="3"/>
  <c r="AF78" i="3"/>
  <c r="AE78" i="3"/>
  <c r="AD78" i="3"/>
  <c r="AC78" i="3"/>
  <c r="AB78" i="3"/>
  <c r="AA78" i="3"/>
  <c r="Z78" i="3"/>
  <c r="Y78" i="3"/>
  <c r="X78" i="3"/>
  <c r="W78" i="3"/>
  <c r="V78" i="3"/>
  <c r="U78" i="3"/>
  <c r="T78" i="3"/>
  <c r="S78" i="3"/>
  <c r="R78" i="3"/>
  <c r="Q78" i="3"/>
  <c r="P78" i="3"/>
  <c r="O78" i="3"/>
  <c r="N78" i="3"/>
  <c r="M78" i="3"/>
  <c r="L78" i="3"/>
  <c r="K78" i="3"/>
  <c r="J78" i="3"/>
  <c r="I78" i="3"/>
  <c r="CC77" i="3"/>
  <c r="CB77" i="3"/>
  <c r="CA77" i="3"/>
  <c r="BZ77" i="3"/>
  <c r="BY77" i="3"/>
  <c r="BX77" i="3"/>
  <c r="BW77" i="3"/>
  <c r="BV77" i="3"/>
  <c r="BU77" i="3"/>
  <c r="BT77" i="3"/>
  <c r="BS77" i="3"/>
  <c r="BR77" i="3"/>
  <c r="BQ77" i="3"/>
  <c r="BP77" i="3"/>
  <c r="BO77" i="3"/>
  <c r="BN77" i="3"/>
  <c r="BM77" i="3"/>
  <c r="BL77" i="3"/>
  <c r="BK77" i="3"/>
  <c r="BJ77" i="3"/>
  <c r="BI77" i="3"/>
  <c r="BH77" i="3"/>
  <c r="BG77" i="3"/>
  <c r="BF77" i="3"/>
  <c r="BE77" i="3"/>
  <c r="BD77" i="3"/>
  <c r="BC77" i="3"/>
  <c r="BB77" i="3"/>
  <c r="BA77" i="3"/>
  <c r="AZ77" i="3"/>
  <c r="AY77" i="3"/>
  <c r="AX77" i="3"/>
  <c r="AW77" i="3"/>
  <c r="AV77" i="3"/>
  <c r="AU77" i="3"/>
  <c r="AT77" i="3"/>
  <c r="AS77" i="3"/>
  <c r="AR77" i="3"/>
  <c r="AQ77" i="3"/>
  <c r="AP77" i="3"/>
  <c r="AO77" i="3"/>
  <c r="AN77" i="3"/>
  <c r="AM77" i="3"/>
  <c r="AL77" i="3"/>
  <c r="AK77" i="3"/>
  <c r="AJ77" i="3"/>
  <c r="AI77" i="3"/>
  <c r="AH77" i="3"/>
  <c r="AG77" i="3"/>
  <c r="AF77" i="3"/>
  <c r="AE77" i="3"/>
  <c r="AD77" i="3"/>
  <c r="AC77" i="3"/>
  <c r="AB77" i="3"/>
  <c r="AA77" i="3"/>
  <c r="Z77" i="3"/>
  <c r="Y77" i="3"/>
  <c r="X77" i="3"/>
  <c r="W77" i="3"/>
  <c r="V77" i="3"/>
  <c r="U77" i="3"/>
  <c r="T77" i="3"/>
  <c r="S77" i="3"/>
  <c r="R77" i="3"/>
  <c r="Q77" i="3"/>
  <c r="P77" i="3"/>
  <c r="O77" i="3"/>
  <c r="N77" i="3"/>
  <c r="M77" i="3"/>
  <c r="L77" i="3"/>
  <c r="K77" i="3"/>
  <c r="J77" i="3"/>
  <c r="I77" i="3"/>
  <c r="CC76" i="3"/>
  <c r="CB76" i="3"/>
  <c r="CA76" i="3"/>
  <c r="BZ76" i="3"/>
  <c r="BY76" i="3"/>
  <c r="BX76" i="3"/>
  <c r="BW76" i="3"/>
  <c r="BV76" i="3"/>
  <c r="BU76" i="3"/>
  <c r="BT76" i="3"/>
  <c r="BS76" i="3"/>
  <c r="BR76" i="3"/>
  <c r="BQ76" i="3"/>
  <c r="BP76" i="3"/>
  <c r="BO76" i="3"/>
  <c r="BN76" i="3"/>
  <c r="BM76" i="3"/>
  <c r="BL76" i="3"/>
  <c r="BK76" i="3"/>
  <c r="BJ76" i="3"/>
  <c r="BI76" i="3"/>
  <c r="BH76" i="3"/>
  <c r="BG76" i="3"/>
  <c r="BF76" i="3"/>
  <c r="BE76" i="3"/>
  <c r="BD76" i="3"/>
  <c r="BC76" i="3"/>
  <c r="BB76" i="3"/>
  <c r="BA76" i="3"/>
  <c r="AZ76" i="3"/>
  <c r="AY76" i="3"/>
  <c r="AX76" i="3"/>
  <c r="AW76" i="3"/>
  <c r="AV76" i="3"/>
  <c r="AU76" i="3"/>
  <c r="AT76" i="3"/>
  <c r="AS76" i="3"/>
  <c r="AR76" i="3"/>
  <c r="AQ76" i="3"/>
  <c r="AP76" i="3"/>
  <c r="AO76" i="3"/>
  <c r="AN76" i="3"/>
  <c r="AM76" i="3"/>
  <c r="AL76" i="3"/>
  <c r="AK76" i="3"/>
  <c r="AJ76" i="3"/>
  <c r="AI76" i="3"/>
  <c r="AH76" i="3"/>
  <c r="AG76" i="3"/>
  <c r="AF76" i="3"/>
  <c r="AE76" i="3"/>
  <c r="AD76" i="3"/>
  <c r="AC76" i="3"/>
  <c r="AB76" i="3"/>
  <c r="AA76" i="3"/>
  <c r="Z76" i="3"/>
  <c r="Y76" i="3"/>
  <c r="X76" i="3"/>
  <c r="W76" i="3"/>
  <c r="V76" i="3"/>
  <c r="U76" i="3"/>
  <c r="T76" i="3"/>
  <c r="S76" i="3"/>
  <c r="R76" i="3"/>
  <c r="Q76" i="3"/>
  <c r="P76" i="3"/>
  <c r="O76" i="3"/>
  <c r="N76" i="3"/>
  <c r="M76" i="3"/>
  <c r="L76" i="3"/>
  <c r="K76" i="3"/>
  <c r="J76" i="3"/>
  <c r="I76" i="3"/>
  <c r="H80" i="3"/>
  <c r="H79" i="3"/>
  <c r="H78" i="3"/>
  <c r="H77" i="3"/>
  <c r="H76" i="3"/>
  <c r="E80" i="3"/>
  <c r="E79" i="3"/>
  <c r="E78" i="3"/>
  <c r="E77" i="3"/>
  <c r="E76" i="3"/>
  <c r="CC74" i="3"/>
  <c r="CB74" i="3"/>
  <c r="CA74" i="3"/>
  <c r="BZ74" i="3"/>
  <c r="BY74" i="3"/>
  <c r="BX74" i="3"/>
  <c r="BW74" i="3"/>
  <c r="BV74" i="3"/>
  <c r="BU74" i="3"/>
  <c r="BT74" i="3"/>
  <c r="BS74" i="3"/>
  <c r="BR74" i="3"/>
  <c r="BQ74" i="3"/>
  <c r="BP74" i="3"/>
  <c r="BO74" i="3"/>
  <c r="BN74" i="3"/>
  <c r="BM74" i="3"/>
  <c r="BL74" i="3"/>
  <c r="BK74" i="3"/>
  <c r="BJ74" i="3"/>
  <c r="BI74" i="3"/>
  <c r="BH74" i="3"/>
  <c r="BG74" i="3"/>
  <c r="BF74" i="3"/>
  <c r="BE74" i="3"/>
  <c r="BD74" i="3"/>
  <c r="BC74" i="3"/>
  <c r="BB74" i="3"/>
  <c r="BA74" i="3"/>
  <c r="AZ74" i="3"/>
  <c r="AY74" i="3"/>
  <c r="AX74" i="3"/>
  <c r="AW74" i="3"/>
  <c r="AV74" i="3"/>
  <c r="AU74" i="3"/>
  <c r="AT74" i="3"/>
  <c r="AS74" i="3"/>
  <c r="AR74" i="3"/>
  <c r="AQ74" i="3"/>
  <c r="AP74" i="3"/>
  <c r="AO74" i="3"/>
  <c r="AN74" i="3"/>
  <c r="AM74" i="3"/>
  <c r="AL74" i="3"/>
  <c r="AK74" i="3"/>
  <c r="AJ74" i="3"/>
  <c r="AI74" i="3"/>
  <c r="AH74" i="3"/>
  <c r="AG74" i="3"/>
  <c r="AF74" i="3"/>
  <c r="AE74" i="3"/>
  <c r="AD74" i="3"/>
  <c r="AC74" i="3"/>
  <c r="AB74" i="3"/>
  <c r="AA74" i="3"/>
  <c r="Z74" i="3"/>
  <c r="Y74" i="3"/>
  <c r="X74" i="3"/>
  <c r="W74" i="3"/>
  <c r="V74" i="3"/>
  <c r="U74" i="3"/>
  <c r="T74" i="3"/>
  <c r="S74" i="3"/>
  <c r="R74" i="3"/>
  <c r="Q74" i="3"/>
  <c r="P74" i="3"/>
  <c r="O74" i="3"/>
  <c r="N74" i="3"/>
  <c r="M74" i="3"/>
  <c r="L74" i="3"/>
  <c r="K74" i="3"/>
  <c r="J74" i="3"/>
  <c r="I74" i="3"/>
  <c r="CC73" i="3"/>
  <c r="CB73" i="3"/>
  <c r="CA73" i="3"/>
  <c r="BZ73" i="3"/>
  <c r="BY73" i="3"/>
  <c r="BX73" i="3"/>
  <c r="BW73" i="3"/>
  <c r="BV73" i="3"/>
  <c r="BU73" i="3"/>
  <c r="BT73" i="3"/>
  <c r="BS73" i="3"/>
  <c r="BR73" i="3"/>
  <c r="BQ73" i="3"/>
  <c r="BP73" i="3"/>
  <c r="BO73" i="3"/>
  <c r="BN73" i="3"/>
  <c r="BM73" i="3"/>
  <c r="BL73" i="3"/>
  <c r="BK73" i="3"/>
  <c r="BJ73" i="3"/>
  <c r="BI73" i="3"/>
  <c r="BH73" i="3"/>
  <c r="BG73" i="3"/>
  <c r="BF73" i="3"/>
  <c r="BE73" i="3"/>
  <c r="BD73" i="3"/>
  <c r="BC73" i="3"/>
  <c r="BB73" i="3"/>
  <c r="BA73" i="3"/>
  <c r="AZ73" i="3"/>
  <c r="AY73" i="3"/>
  <c r="AX73" i="3"/>
  <c r="AW73" i="3"/>
  <c r="AV73" i="3"/>
  <c r="AU73" i="3"/>
  <c r="AT73" i="3"/>
  <c r="AS73" i="3"/>
  <c r="AR73" i="3"/>
  <c r="AQ73" i="3"/>
  <c r="AP73" i="3"/>
  <c r="AO73" i="3"/>
  <c r="AN73" i="3"/>
  <c r="AM73" i="3"/>
  <c r="AL73" i="3"/>
  <c r="AK73" i="3"/>
  <c r="AJ73" i="3"/>
  <c r="AI73" i="3"/>
  <c r="AH73" i="3"/>
  <c r="AG73" i="3"/>
  <c r="AF73" i="3"/>
  <c r="AE73" i="3"/>
  <c r="AD73" i="3"/>
  <c r="AC73" i="3"/>
  <c r="AB73" i="3"/>
  <c r="AA73" i="3"/>
  <c r="Z73" i="3"/>
  <c r="Y73" i="3"/>
  <c r="X73" i="3"/>
  <c r="W73" i="3"/>
  <c r="V73" i="3"/>
  <c r="U73" i="3"/>
  <c r="T73" i="3"/>
  <c r="S73" i="3"/>
  <c r="R73" i="3"/>
  <c r="Q73" i="3"/>
  <c r="P73" i="3"/>
  <c r="O73" i="3"/>
  <c r="N73" i="3"/>
  <c r="M73" i="3"/>
  <c r="L73" i="3"/>
  <c r="K73" i="3"/>
  <c r="J73" i="3"/>
  <c r="I73" i="3"/>
  <c r="H74" i="3"/>
  <c r="H73" i="3"/>
  <c r="E74" i="3"/>
  <c r="E73" i="3"/>
  <c r="CC71" i="3"/>
  <c r="CB71" i="3"/>
  <c r="CA71" i="3"/>
  <c r="BZ71" i="3"/>
  <c r="BY71" i="3"/>
  <c r="BX71" i="3"/>
  <c r="BW71" i="3"/>
  <c r="BV71" i="3"/>
  <c r="BU71" i="3"/>
  <c r="BT71" i="3"/>
  <c r="BS71" i="3"/>
  <c r="BR71" i="3"/>
  <c r="BQ71" i="3"/>
  <c r="BP71" i="3"/>
  <c r="BO71" i="3"/>
  <c r="BN71" i="3"/>
  <c r="BM71" i="3"/>
  <c r="BL71" i="3"/>
  <c r="BK71" i="3"/>
  <c r="BJ71" i="3"/>
  <c r="BI71" i="3"/>
  <c r="BH71" i="3"/>
  <c r="BG71" i="3"/>
  <c r="BF71" i="3"/>
  <c r="BE71" i="3"/>
  <c r="BD71" i="3"/>
  <c r="BC71" i="3"/>
  <c r="BB71" i="3"/>
  <c r="BA71" i="3"/>
  <c r="AZ71" i="3"/>
  <c r="AY71" i="3"/>
  <c r="AX71" i="3"/>
  <c r="AW71" i="3"/>
  <c r="AV71" i="3"/>
  <c r="AU71" i="3"/>
  <c r="AT71" i="3"/>
  <c r="AS71" i="3"/>
  <c r="AR71" i="3"/>
  <c r="AQ71" i="3"/>
  <c r="AP71" i="3"/>
  <c r="AO71" i="3"/>
  <c r="AN71" i="3"/>
  <c r="AM71" i="3"/>
  <c r="AL71" i="3"/>
  <c r="AK71" i="3"/>
  <c r="AJ71" i="3"/>
  <c r="AI71" i="3"/>
  <c r="AH71" i="3"/>
  <c r="AG71" i="3"/>
  <c r="AF71" i="3"/>
  <c r="AE71" i="3"/>
  <c r="AD71" i="3"/>
  <c r="AC71" i="3"/>
  <c r="AB71" i="3"/>
  <c r="AA71" i="3"/>
  <c r="Z71" i="3"/>
  <c r="Y71" i="3"/>
  <c r="X71" i="3"/>
  <c r="W71" i="3"/>
  <c r="V71" i="3"/>
  <c r="U71" i="3"/>
  <c r="T71" i="3"/>
  <c r="S71" i="3"/>
  <c r="R71" i="3"/>
  <c r="Q71" i="3"/>
  <c r="P71" i="3"/>
  <c r="O71" i="3"/>
  <c r="N71" i="3"/>
  <c r="M71" i="3"/>
  <c r="L71" i="3"/>
  <c r="K71" i="3"/>
  <c r="J71" i="3"/>
  <c r="I71" i="3"/>
  <c r="CC70" i="3"/>
  <c r="CB70" i="3"/>
  <c r="CA70" i="3"/>
  <c r="BZ70" i="3"/>
  <c r="BY70" i="3"/>
  <c r="BX70" i="3"/>
  <c r="BW70" i="3"/>
  <c r="BV70" i="3"/>
  <c r="BU70" i="3"/>
  <c r="BT70" i="3"/>
  <c r="BS70" i="3"/>
  <c r="BR70" i="3"/>
  <c r="BQ70" i="3"/>
  <c r="BP70" i="3"/>
  <c r="BO70" i="3"/>
  <c r="BN70" i="3"/>
  <c r="BM70" i="3"/>
  <c r="BL70" i="3"/>
  <c r="BK70" i="3"/>
  <c r="BJ70" i="3"/>
  <c r="BI70" i="3"/>
  <c r="BH70" i="3"/>
  <c r="BG70" i="3"/>
  <c r="BF70" i="3"/>
  <c r="BE70" i="3"/>
  <c r="BD70" i="3"/>
  <c r="BC70" i="3"/>
  <c r="BB70" i="3"/>
  <c r="BA70" i="3"/>
  <c r="AZ70" i="3"/>
  <c r="AY70" i="3"/>
  <c r="AX70" i="3"/>
  <c r="AW70" i="3"/>
  <c r="AV70" i="3"/>
  <c r="AU70" i="3"/>
  <c r="AT70" i="3"/>
  <c r="AS70" i="3"/>
  <c r="AR70" i="3"/>
  <c r="AQ70" i="3"/>
  <c r="AP70" i="3"/>
  <c r="AO70" i="3"/>
  <c r="AN70" i="3"/>
  <c r="AM70" i="3"/>
  <c r="AL70" i="3"/>
  <c r="AK70" i="3"/>
  <c r="AJ70" i="3"/>
  <c r="AI70" i="3"/>
  <c r="AH70" i="3"/>
  <c r="AG70" i="3"/>
  <c r="AF70" i="3"/>
  <c r="AE70" i="3"/>
  <c r="AD70" i="3"/>
  <c r="AC70" i="3"/>
  <c r="AB70" i="3"/>
  <c r="AA70" i="3"/>
  <c r="Z70" i="3"/>
  <c r="Y70" i="3"/>
  <c r="X70" i="3"/>
  <c r="W70" i="3"/>
  <c r="V70" i="3"/>
  <c r="U70" i="3"/>
  <c r="T70" i="3"/>
  <c r="S70" i="3"/>
  <c r="R70" i="3"/>
  <c r="Q70" i="3"/>
  <c r="P70" i="3"/>
  <c r="O70" i="3"/>
  <c r="N70" i="3"/>
  <c r="M70" i="3"/>
  <c r="L70" i="3"/>
  <c r="K70" i="3"/>
  <c r="J70" i="3"/>
  <c r="I70" i="3"/>
  <c r="CC69" i="3"/>
  <c r="CB69" i="3"/>
  <c r="CA69" i="3"/>
  <c r="BZ69" i="3"/>
  <c r="BY69" i="3"/>
  <c r="BX69" i="3"/>
  <c r="BW69" i="3"/>
  <c r="BV69" i="3"/>
  <c r="BU69" i="3"/>
  <c r="BT69" i="3"/>
  <c r="BS69" i="3"/>
  <c r="BR69" i="3"/>
  <c r="BQ69" i="3"/>
  <c r="BP69" i="3"/>
  <c r="BO69" i="3"/>
  <c r="BN69" i="3"/>
  <c r="BM69" i="3"/>
  <c r="BL69" i="3"/>
  <c r="BK69" i="3"/>
  <c r="BJ69" i="3"/>
  <c r="BI69" i="3"/>
  <c r="BH69" i="3"/>
  <c r="BG69" i="3"/>
  <c r="BF69" i="3"/>
  <c r="BE69" i="3"/>
  <c r="BD69" i="3"/>
  <c r="BC69" i="3"/>
  <c r="BB69" i="3"/>
  <c r="BA69" i="3"/>
  <c r="AZ69" i="3"/>
  <c r="AY69" i="3"/>
  <c r="AX69" i="3"/>
  <c r="AW69" i="3"/>
  <c r="AV69" i="3"/>
  <c r="AU69" i="3"/>
  <c r="AT69" i="3"/>
  <c r="AS69" i="3"/>
  <c r="AR69" i="3"/>
  <c r="AQ69" i="3"/>
  <c r="AP69" i="3"/>
  <c r="AO69" i="3"/>
  <c r="AN69" i="3"/>
  <c r="AM69" i="3"/>
  <c r="AL69" i="3"/>
  <c r="AK69" i="3"/>
  <c r="AJ69" i="3"/>
  <c r="AI69" i="3"/>
  <c r="AH69" i="3"/>
  <c r="AG69" i="3"/>
  <c r="AF69" i="3"/>
  <c r="AE69" i="3"/>
  <c r="AD69" i="3"/>
  <c r="AC69" i="3"/>
  <c r="AB69" i="3"/>
  <c r="AA69" i="3"/>
  <c r="Z69" i="3"/>
  <c r="Y69" i="3"/>
  <c r="X69" i="3"/>
  <c r="W69" i="3"/>
  <c r="V69" i="3"/>
  <c r="U69" i="3"/>
  <c r="T69" i="3"/>
  <c r="S69" i="3"/>
  <c r="R69" i="3"/>
  <c r="Q69" i="3"/>
  <c r="P69" i="3"/>
  <c r="O69" i="3"/>
  <c r="N69" i="3"/>
  <c r="M69" i="3"/>
  <c r="L69" i="3"/>
  <c r="K69" i="3"/>
  <c r="J69" i="3"/>
  <c r="I69" i="3"/>
  <c r="CC68" i="3"/>
  <c r="CB68" i="3"/>
  <c r="CA68" i="3"/>
  <c r="BZ68" i="3"/>
  <c r="BY68" i="3"/>
  <c r="BX68" i="3"/>
  <c r="BW68" i="3"/>
  <c r="BV68" i="3"/>
  <c r="BU68" i="3"/>
  <c r="BT68" i="3"/>
  <c r="BS68" i="3"/>
  <c r="BR68" i="3"/>
  <c r="BQ68" i="3"/>
  <c r="BP68" i="3"/>
  <c r="BO68" i="3"/>
  <c r="BN68" i="3"/>
  <c r="BM68" i="3"/>
  <c r="BL68" i="3"/>
  <c r="BK68" i="3"/>
  <c r="BJ68" i="3"/>
  <c r="BI68" i="3"/>
  <c r="BH68" i="3"/>
  <c r="BG68" i="3"/>
  <c r="BF68" i="3"/>
  <c r="BE68" i="3"/>
  <c r="BD68" i="3"/>
  <c r="BC68" i="3"/>
  <c r="BB68" i="3"/>
  <c r="BA68" i="3"/>
  <c r="AZ68" i="3"/>
  <c r="AY68" i="3"/>
  <c r="AX68" i="3"/>
  <c r="AW68" i="3"/>
  <c r="AV68" i="3"/>
  <c r="AU68" i="3"/>
  <c r="AT68" i="3"/>
  <c r="AS68" i="3"/>
  <c r="AR68" i="3"/>
  <c r="AQ68" i="3"/>
  <c r="AP68" i="3"/>
  <c r="AO68" i="3"/>
  <c r="AN68" i="3"/>
  <c r="AM68" i="3"/>
  <c r="AL68" i="3"/>
  <c r="AK68" i="3"/>
  <c r="AJ68" i="3"/>
  <c r="AI68" i="3"/>
  <c r="AH68" i="3"/>
  <c r="AG68" i="3"/>
  <c r="AF68" i="3"/>
  <c r="AE68" i="3"/>
  <c r="AD68" i="3"/>
  <c r="AC68" i="3"/>
  <c r="AB68" i="3"/>
  <c r="AA68" i="3"/>
  <c r="Z68" i="3"/>
  <c r="Y68" i="3"/>
  <c r="X68" i="3"/>
  <c r="W68" i="3"/>
  <c r="V68" i="3"/>
  <c r="U68" i="3"/>
  <c r="T68" i="3"/>
  <c r="S68" i="3"/>
  <c r="R68" i="3"/>
  <c r="Q68" i="3"/>
  <c r="P68" i="3"/>
  <c r="O68" i="3"/>
  <c r="N68" i="3"/>
  <c r="M68" i="3"/>
  <c r="L68" i="3"/>
  <c r="K68" i="3"/>
  <c r="J68" i="3"/>
  <c r="I68" i="3"/>
  <c r="CC67" i="3"/>
  <c r="CB67" i="3"/>
  <c r="CA67" i="3"/>
  <c r="BZ67" i="3"/>
  <c r="BY67" i="3"/>
  <c r="BX67" i="3"/>
  <c r="BW67" i="3"/>
  <c r="BV67" i="3"/>
  <c r="BU67" i="3"/>
  <c r="BT67" i="3"/>
  <c r="BS67" i="3"/>
  <c r="BR67" i="3"/>
  <c r="BQ67" i="3"/>
  <c r="BP67" i="3"/>
  <c r="BO67" i="3"/>
  <c r="BN67" i="3"/>
  <c r="BM67" i="3"/>
  <c r="BL67" i="3"/>
  <c r="BK67" i="3"/>
  <c r="BJ67" i="3"/>
  <c r="BI67" i="3"/>
  <c r="BH67" i="3"/>
  <c r="BG67" i="3"/>
  <c r="BF67" i="3"/>
  <c r="BE67" i="3"/>
  <c r="BD67" i="3"/>
  <c r="BC67" i="3"/>
  <c r="BB67" i="3"/>
  <c r="BA67" i="3"/>
  <c r="AZ67" i="3"/>
  <c r="AY67" i="3"/>
  <c r="AX67" i="3"/>
  <c r="AW67" i="3"/>
  <c r="AV67" i="3"/>
  <c r="AU67" i="3"/>
  <c r="AT67" i="3"/>
  <c r="AS67" i="3"/>
  <c r="AR67" i="3"/>
  <c r="AQ67" i="3"/>
  <c r="AP67" i="3"/>
  <c r="AO67" i="3"/>
  <c r="AN67" i="3"/>
  <c r="AM67" i="3"/>
  <c r="AL67" i="3"/>
  <c r="AK67" i="3"/>
  <c r="AJ67" i="3"/>
  <c r="AI67" i="3"/>
  <c r="AH67" i="3"/>
  <c r="AG67" i="3"/>
  <c r="AF67" i="3"/>
  <c r="AE67" i="3"/>
  <c r="AD67" i="3"/>
  <c r="AC67" i="3"/>
  <c r="AB67" i="3"/>
  <c r="AA67" i="3"/>
  <c r="Z67" i="3"/>
  <c r="Y67" i="3"/>
  <c r="X67" i="3"/>
  <c r="W67" i="3"/>
  <c r="V67" i="3"/>
  <c r="U67" i="3"/>
  <c r="T67" i="3"/>
  <c r="S67" i="3"/>
  <c r="R67" i="3"/>
  <c r="Q67" i="3"/>
  <c r="P67" i="3"/>
  <c r="O67" i="3"/>
  <c r="N67" i="3"/>
  <c r="M67" i="3"/>
  <c r="L67" i="3"/>
  <c r="K67" i="3"/>
  <c r="J67" i="3"/>
  <c r="I67" i="3"/>
  <c r="H71" i="3"/>
  <c r="H70" i="3"/>
  <c r="H69" i="3"/>
  <c r="H68" i="3"/>
  <c r="H67" i="3"/>
  <c r="E71" i="3"/>
  <c r="E70" i="3"/>
  <c r="E69" i="3"/>
  <c r="E68" i="3"/>
  <c r="E67" i="3"/>
  <c r="CC65" i="3"/>
  <c r="CB65" i="3"/>
  <c r="CA65" i="3"/>
  <c r="BZ65" i="3"/>
  <c r="BY65" i="3"/>
  <c r="BX65" i="3"/>
  <c r="BW65" i="3"/>
  <c r="BV65" i="3"/>
  <c r="BU65" i="3"/>
  <c r="BT65" i="3"/>
  <c r="BS65" i="3"/>
  <c r="BR65" i="3"/>
  <c r="BQ65" i="3"/>
  <c r="BP65" i="3"/>
  <c r="BO65" i="3"/>
  <c r="BN65" i="3"/>
  <c r="BM65" i="3"/>
  <c r="BL65" i="3"/>
  <c r="BK65" i="3"/>
  <c r="BJ65" i="3"/>
  <c r="BI65" i="3"/>
  <c r="BH65" i="3"/>
  <c r="BG65" i="3"/>
  <c r="BF65" i="3"/>
  <c r="BE65" i="3"/>
  <c r="BD65" i="3"/>
  <c r="BC65" i="3"/>
  <c r="BB65" i="3"/>
  <c r="BA65" i="3"/>
  <c r="AZ65" i="3"/>
  <c r="AY65" i="3"/>
  <c r="AX65" i="3"/>
  <c r="AW65" i="3"/>
  <c r="AV65" i="3"/>
  <c r="AU65" i="3"/>
  <c r="AT65" i="3"/>
  <c r="AS65" i="3"/>
  <c r="AR65" i="3"/>
  <c r="AQ65" i="3"/>
  <c r="AP65" i="3"/>
  <c r="AO65" i="3"/>
  <c r="AN65" i="3"/>
  <c r="AM65" i="3"/>
  <c r="AL65" i="3"/>
  <c r="AK65" i="3"/>
  <c r="AJ65" i="3"/>
  <c r="AI65" i="3"/>
  <c r="AH65" i="3"/>
  <c r="AG65" i="3"/>
  <c r="AF65" i="3"/>
  <c r="AE65" i="3"/>
  <c r="AD65" i="3"/>
  <c r="AC65" i="3"/>
  <c r="AB65" i="3"/>
  <c r="AA65" i="3"/>
  <c r="Z65" i="3"/>
  <c r="Y65" i="3"/>
  <c r="X65" i="3"/>
  <c r="W65" i="3"/>
  <c r="V65" i="3"/>
  <c r="U65" i="3"/>
  <c r="T65" i="3"/>
  <c r="S65" i="3"/>
  <c r="R65" i="3"/>
  <c r="Q65" i="3"/>
  <c r="P65" i="3"/>
  <c r="O65" i="3"/>
  <c r="N65" i="3"/>
  <c r="M65" i="3"/>
  <c r="L65" i="3"/>
  <c r="K65" i="3"/>
  <c r="J65" i="3"/>
  <c r="I65" i="3"/>
  <c r="CC64" i="3"/>
  <c r="CB64" i="3"/>
  <c r="CA64" i="3"/>
  <c r="BZ64" i="3"/>
  <c r="BY64" i="3"/>
  <c r="BX64" i="3"/>
  <c r="BW64" i="3"/>
  <c r="BV64" i="3"/>
  <c r="BU64" i="3"/>
  <c r="BT64" i="3"/>
  <c r="BS64" i="3"/>
  <c r="BR64" i="3"/>
  <c r="BQ64" i="3"/>
  <c r="BP64" i="3"/>
  <c r="BO64" i="3"/>
  <c r="BN64" i="3"/>
  <c r="BM64" i="3"/>
  <c r="BL64" i="3"/>
  <c r="BK64" i="3"/>
  <c r="BJ64" i="3"/>
  <c r="BI64" i="3"/>
  <c r="BH64" i="3"/>
  <c r="BG64" i="3"/>
  <c r="BF64" i="3"/>
  <c r="BE64" i="3"/>
  <c r="BD64" i="3"/>
  <c r="BC64" i="3"/>
  <c r="BB64" i="3"/>
  <c r="BA64" i="3"/>
  <c r="AZ64" i="3"/>
  <c r="AY64" i="3"/>
  <c r="AX64" i="3"/>
  <c r="AW64" i="3"/>
  <c r="AV64" i="3"/>
  <c r="AU64" i="3"/>
  <c r="AT64" i="3"/>
  <c r="AS64" i="3"/>
  <c r="AR64" i="3"/>
  <c r="AQ64" i="3"/>
  <c r="AP64" i="3"/>
  <c r="AO64" i="3"/>
  <c r="AN64" i="3"/>
  <c r="AM64" i="3"/>
  <c r="AL64" i="3"/>
  <c r="AK64" i="3"/>
  <c r="AJ64" i="3"/>
  <c r="AI64" i="3"/>
  <c r="AH64" i="3"/>
  <c r="AG64" i="3"/>
  <c r="AF64" i="3"/>
  <c r="AE64" i="3"/>
  <c r="AD64" i="3"/>
  <c r="AC64" i="3"/>
  <c r="AB64" i="3"/>
  <c r="AA64" i="3"/>
  <c r="Z64" i="3"/>
  <c r="Y64" i="3"/>
  <c r="X64" i="3"/>
  <c r="W64" i="3"/>
  <c r="V64" i="3"/>
  <c r="U64" i="3"/>
  <c r="T64" i="3"/>
  <c r="S64" i="3"/>
  <c r="R64" i="3"/>
  <c r="Q64" i="3"/>
  <c r="P64" i="3"/>
  <c r="O64" i="3"/>
  <c r="N64" i="3"/>
  <c r="M64" i="3"/>
  <c r="L64" i="3"/>
  <c r="K64" i="3"/>
  <c r="J64" i="3"/>
  <c r="I64" i="3"/>
  <c r="CC63" i="3"/>
  <c r="CB63" i="3"/>
  <c r="CA63" i="3"/>
  <c r="BZ63" i="3"/>
  <c r="BY63" i="3"/>
  <c r="BX63" i="3"/>
  <c r="BW63" i="3"/>
  <c r="BV63" i="3"/>
  <c r="BU63" i="3"/>
  <c r="BT63" i="3"/>
  <c r="BS63" i="3"/>
  <c r="BR63" i="3"/>
  <c r="BQ63" i="3"/>
  <c r="BP63" i="3"/>
  <c r="BO63" i="3"/>
  <c r="BN63" i="3"/>
  <c r="BM63" i="3"/>
  <c r="BL63" i="3"/>
  <c r="BK63" i="3"/>
  <c r="BJ63" i="3"/>
  <c r="BI63" i="3"/>
  <c r="BH63" i="3"/>
  <c r="BG63" i="3"/>
  <c r="BF63" i="3"/>
  <c r="BE63" i="3"/>
  <c r="BD63" i="3"/>
  <c r="BC63" i="3"/>
  <c r="BB63" i="3"/>
  <c r="BA63" i="3"/>
  <c r="AZ63" i="3"/>
  <c r="AY63" i="3"/>
  <c r="AX63" i="3"/>
  <c r="AW63" i="3"/>
  <c r="AV63" i="3"/>
  <c r="AU63" i="3"/>
  <c r="AT63" i="3"/>
  <c r="AS63" i="3"/>
  <c r="AR63" i="3"/>
  <c r="AQ63" i="3"/>
  <c r="AP63" i="3"/>
  <c r="AO63" i="3"/>
  <c r="AN63" i="3"/>
  <c r="AM63" i="3"/>
  <c r="AL63" i="3"/>
  <c r="AK63" i="3"/>
  <c r="AJ63" i="3"/>
  <c r="AI63" i="3"/>
  <c r="AH63" i="3"/>
  <c r="AG63" i="3"/>
  <c r="AF63" i="3"/>
  <c r="AE63" i="3"/>
  <c r="AD63" i="3"/>
  <c r="AC63" i="3"/>
  <c r="AB63" i="3"/>
  <c r="AA63" i="3"/>
  <c r="Z63" i="3"/>
  <c r="Y63" i="3"/>
  <c r="X63" i="3"/>
  <c r="W63" i="3"/>
  <c r="V63" i="3"/>
  <c r="U63" i="3"/>
  <c r="T63" i="3"/>
  <c r="S63" i="3"/>
  <c r="R63" i="3"/>
  <c r="Q63" i="3"/>
  <c r="P63" i="3"/>
  <c r="O63" i="3"/>
  <c r="N63" i="3"/>
  <c r="M63" i="3"/>
  <c r="L63" i="3"/>
  <c r="K63" i="3"/>
  <c r="J63" i="3"/>
  <c r="I63" i="3"/>
  <c r="CC62" i="3"/>
  <c r="CB62" i="3"/>
  <c r="CA62" i="3"/>
  <c r="BZ62" i="3"/>
  <c r="BY62" i="3"/>
  <c r="BX62" i="3"/>
  <c r="BW62" i="3"/>
  <c r="BV62" i="3"/>
  <c r="BU62" i="3"/>
  <c r="BT62" i="3"/>
  <c r="BS62" i="3"/>
  <c r="BR62" i="3"/>
  <c r="BQ62" i="3"/>
  <c r="BP62" i="3"/>
  <c r="BO62" i="3"/>
  <c r="BN62" i="3"/>
  <c r="BM62" i="3"/>
  <c r="BL62" i="3"/>
  <c r="BK62" i="3"/>
  <c r="BJ62" i="3"/>
  <c r="BI62" i="3"/>
  <c r="BH62" i="3"/>
  <c r="BG62" i="3"/>
  <c r="BF62" i="3"/>
  <c r="BE62" i="3"/>
  <c r="BD62" i="3"/>
  <c r="BC62" i="3"/>
  <c r="BB62" i="3"/>
  <c r="BA62" i="3"/>
  <c r="AZ62" i="3"/>
  <c r="AY62" i="3"/>
  <c r="AX62" i="3"/>
  <c r="AW62" i="3"/>
  <c r="AV62" i="3"/>
  <c r="AU62" i="3"/>
  <c r="AT62" i="3"/>
  <c r="AS62" i="3"/>
  <c r="AR62" i="3"/>
  <c r="AQ62" i="3"/>
  <c r="AP62" i="3"/>
  <c r="AO62" i="3"/>
  <c r="AN62" i="3"/>
  <c r="AM62" i="3"/>
  <c r="AL62" i="3"/>
  <c r="AK62" i="3"/>
  <c r="AJ62" i="3"/>
  <c r="AI62" i="3"/>
  <c r="AH62" i="3"/>
  <c r="AG62" i="3"/>
  <c r="AF62" i="3"/>
  <c r="AE62" i="3"/>
  <c r="AD62" i="3"/>
  <c r="AC62" i="3"/>
  <c r="AB62" i="3"/>
  <c r="AA62" i="3"/>
  <c r="Z62" i="3"/>
  <c r="Y62" i="3"/>
  <c r="X62" i="3"/>
  <c r="W62" i="3"/>
  <c r="V62" i="3"/>
  <c r="U62" i="3"/>
  <c r="T62" i="3"/>
  <c r="S62" i="3"/>
  <c r="R62" i="3"/>
  <c r="Q62" i="3"/>
  <c r="P62" i="3"/>
  <c r="O62" i="3"/>
  <c r="N62" i="3"/>
  <c r="M62" i="3"/>
  <c r="L62" i="3"/>
  <c r="K62" i="3"/>
  <c r="J62" i="3"/>
  <c r="I62" i="3"/>
  <c r="CC61" i="3"/>
  <c r="CB61" i="3"/>
  <c r="CA61" i="3"/>
  <c r="BZ61" i="3"/>
  <c r="BY61" i="3"/>
  <c r="BX61" i="3"/>
  <c r="BW61" i="3"/>
  <c r="BV61" i="3"/>
  <c r="BU61" i="3"/>
  <c r="BT61" i="3"/>
  <c r="BS61" i="3"/>
  <c r="BR61" i="3"/>
  <c r="BQ61" i="3"/>
  <c r="BP61" i="3"/>
  <c r="BO61" i="3"/>
  <c r="BN61" i="3"/>
  <c r="BM61" i="3"/>
  <c r="BL61" i="3"/>
  <c r="BK61" i="3"/>
  <c r="BJ61" i="3"/>
  <c r="BI61" i="3"/>
  <c r="BH61" i="3"/>
  <c r="BG61" i="3"/>
  <c r="BF61" i="3"/>
  <c r="BE61" i="3"/>
  <c r="BD61" i="3"/>
  <c r="BC61" i="3"/>
  <c r="BB61" i="3"/>
  <c r="BA61" i="3"/>
  <c r="AZ61" i="3"/>
  <c r="AY61" i="3"/>
  <c r="AX61" i="3"/>
  <c r="AW61" i="3"/>
  <c r="AV61" i="3"/>
  <c r="AU61" i="3"/>
  <c r="AT61" i="3"/>
  <c r="AS61" i="3"/>
  <c r="AR61" i="3"/>
  <c r="AQ61" i="3"/>
  <c r="AP61" i="3"/>
  <c r="AO61" i="3"/>
  <c r="AN61" i="3"/>
  <c r="AM61" i="3"/>
  <c r="AL61" i="3"/>
  <c r="AK61" i="3"/>
  <c r="AJ61" i="3"/>
  <c r="AI61" i="3"/>
  <c r="AH61" i="3"/>
  <c r="AG61" i="3"/>
  <c r="AF61" i="3"/>
  <c r="AE61" i="3"/>
  <c r="AD61" i="3"/>
  <c r="AC61" i="3"/>
  <c r="AB61" i="3"/>
  <c r="AA61" i="3"/>
  <c r="Z61" i="3"/>
  <c r="Y61" i="3"/>
  <c r="X61" i="3"/>
  <c r="W61" i="3"/>
  <c r="V61" i="3"/>
  <c r="U61" i="3"/>
  <c r="T61" i="3"/>
  <c r="S61" i="3"/>
  <c r="R61" i="3"/>
  <c r="Q61" i="3"/>
  <c r="P61" i="3"/>
  <c r="O61" i="3"/>
  <c r="N61" i="3"/>
  <c r="M61" i="3"/>
  <c r="L61" i="3"/>
  <c r="K61" i="3"/>
  <c r="J61" i="3"/>
  <c r="I61" i="3"/>
  <c r="CC60" i="3"/>
  <c r="CB60" i="3"/>
  <c r="CA60" i="3"/>
  <c r="BZ60" i="3"/>
  <c r="BY60" i="3"/>
  <c r="BX60" i="3"/>
  <c r="BW60" i="3"/>
  <c r="BV60" i="3"/>
  <c r="BU60" i="3"/>
  <c r="BT60" i="3"/>
  <c r="BS60" i="3"/>
  <c r="BR60" i="3"/>
  <c r="BQ60" i="3"/>
  <c r="BP60" i="3"/>
  <c r="BO60" i="3"/>
  <c r="BN60" i="3"/>
  <c r="BM60" i="3"/>
  <c r="BL60" i="3"/>
  <c r="BK60" i="3"/>
  <c r="BJ60" i="3"/>
  <c r="BI60" i="3"/>
  <c r="BH60" i="3"/>
  <c r="BG60" i="3"/>
  <c r="BF60" i="3"/>
  <c r="BE60" i="3"/>
  <c r="BD60" i="3"/>
  <c r="BC60" i="3"/>
  <c r="BB60" i="3"/>
  <c r="BA60" i="3"/>
  <c r="AZ60" i="3"/>
  <c r="AY60" i="3"/>
  <c r="AX60" i="3"/>
  <c r="AW60" i="3"/>
  <c r="AV60" i="3"/>
  <c r="AU60" i="3"/>
  <c r="AT60" i="3"/>
  <c r="AS60" i="3"/>
  <c r="AR60" i="3"/>
  <c r="AQ60" i="3"/>
  <c r="AP60" i="3"/>
  <c r="AO60" i="3"/>
  <c r="AN60" i="3"/>
  <c r="AM60" i="3"/>
  <c r="AL60" i="3"/>
  <c r="AK60" i="3"/>
  <c r="AJ60" i="3"/>
  <c r="AI60" i="3"/>
  <c r="AH60" i="3"/>
  <c r="AG60" i="3"/>
  <c r="AF60" i="3"/>
  <c r="AE60" i="3"/>
  <c r="AD60" i="3"/>
  <c r="AC60" i="3"/>
  <c r="AB60" i="3"/>
  <c r="AA60" i="3"/>
  <c r="Z60" i="3"/>
  <c r="Y60" i="3"/>
  <c r="X60" i="3"/>
  <c r="W60" i="3"/>
  <c r="V60" i="3"/>
  <c r="U60" i="3"/>
  <c r="T60" i="3"/>
  <c r="S60" i="3"/>
  <c r="R60" i="3"/>
  <c r="Q60" i="3"/>
  <c r="P60" i="3"/>
  <c r="O60" i="3"/>
  <c r="N60" i="3"/>
  <c r="M60" i="3"/>
  <c r="L60" i="3"/>
  <c r="K60" i="3"/>
  <c r="J60" i="3"/>
  <c r="I60" i="3"/>
  <c r="CC59" i="3"/>
  <c r="CB59" i="3"/>
  <c r="CA59" i="3"/>
  <c r="BZ59" i="3"/>
  <c r="BY59" i="3"/>
  <c r="BX59" i="3"/>
  <c r="BW59" i="3"/>
  <c r="BV59" i="3"/>
  <c r="BU59" i="3"/>
  <c r="BT59" i="3"/>
  <c r="BS59" i="3"/>
  <c r="BR59" i="3"/>
  <c r="BQ59" i="3"/>
  <c r="BP59" i="3"/>
  <c r="BO59" i="3"/>
  <c r="BN59" i="3"/>
  <c r="BM59" i="3"/>
  <c r="BL59" i="3"/>
  <c r="BK59" i="3"/>
  <c r="BJ59" i="3"/>
  <c r="BI59" i="3"/>
  <c r="BH59" i="3"/>
  <c r="BG59" i="3"/>
  <c r="BF59" i="3"/>
  <c r="BE59" i="3"/>
  <c r="BD59" i="3"/>
  <c r="BC59" i="3"/>
  <c r="BB59" i="3"/>
  <c r="BA59" i="3"/>
  <c r="AZ59" i="3"/>
  <c r="AY59" i="3"/>
  <c r="AX59" i="3"/>
  <c r="AW59" i="3"/>
  <c r="AV59" i="3"/>
  <c r="AU59" i="3"/>
  <c r="AT59" i="3"/>
  <c r="AS59" i="3"/>
  <c r="AR59" i="3"/>
  <c r="AQ59" i="3"/>
  <c r="AP59" i="3"/>
  <c r="AO59" i="3"/>
  <c r="AN59" i="3"/>
  <c r="AM59" i="3"/>
  <c r="AL59" i="3"/>
  <c r="AK59" i="3"/>
  <c r="AJ59" i="3"/>
  <c r="AI59" i="3"/>
  <c r="AH59" i="3"/>
  <c r="AG59" i="3"/>
  <c r="AF59" i="3"/>
  <c r="AE59" i="3"/>
  <c r="AD59" i="3"/>
  <c r="AC59" i="3"/>
  <c r="AB59" i="3"/>
  <c r="AA59" i="3"/>
  <c r="Z59" i="3"/>
  <c r="Y59" i="3"/>
  <c r="X59" i="3"/>
  <c r="W59" i="3"/>
  <c r="V59" i="3"/>
  <c r="U59" i="3"/>
  <c r="T59" i="3"/>
  <c r="S59" i="3"/>
  <c r="R59" i="3"/>
  <c r="Q59" i="3"/>
  <c r="P59" i="3"/>
  <c r="O59" i="3"/>
  <c r="N59" i="3"/>
  <c r="M59" i="3"/>
  <c r="L59" i="3"/>
  <c r="K59" i="3"/>
  <c r="J59" i="3"/>
  <c r="I59" i="3"/>
  <c r="CC58" i="3"/>
  <c r="CB58" i="3"/>
  <c r="CA58" i="3"/>
  <c r="BZ58" i="3"/>
  <c r="BY58" i="3"/>
  <c r="BX58" i="3"/>
  <c r="BW58" i="3"/>
  <c r="BV58" i="3"/>
  <c r="BU58" i="3"/>
  <c r="BT58" i="3"/>
  <c r="BS58" i="3"/>
  <c r="BR58" i="3"/>
  <c r="BQ58" i="3"/>
  <c r="BP58" i="3"/>
  <c r="BO58" i="3"/>
  <c r="BN58" i="3"/>
  <c r="BM58" i="3"/>
  <c r="BL58" i="3"/>
  <c r="BK58" i="3"/>
  <c r="BJ58" i="3"/>
  <c r="BI58" i="3"/>
  <c r="BH58" i="3"/>
  <c r="BG58" i="3"/>
  <c r="BF58" i="3"/>
  <c r="BE58" i="3"/>
  <c r="BD58" i="3"/>
  <c r="BC58" i="3"/>
  <c r="BB58" i="3"/>
  <c r="BA58" i="3"/>
  <c r="AZ58" i="3"/>
  <c r="AY58" i="3"/>
  <c r="AX58" i="3"/>
  <c r="AW58" i="3"/>
  <c r="AV58" i="3"/>
  <c r="AU58" i="3"/>
  <c r="AT58" i="3"/>
  <c r="AS58" i="3"/>
  <c r="AR58" i="3"/>
  <c r="AQ58" i="3"/>
  <c r="AP58" i="3"/>
  <c r="AO58" i="3"/>
  <c r="AN58" i="3"/>
  <c r="AM58" i="3"/>
  <c r="AL58" i="3"/>
  <c r="AK58" i="3"/>
  <c r="AJ58" i="3"/>
  <c r="AI58" i="3"/>
  <c r="AH58" i="3"/>
  <c r="AG58" i="3"/>
  <c r="AF58" i="3"/>
  <c r="AE58" i="3"/>
  <c r="AD58" i="3"/>
  <c r="AC58" i="3"/>
  <c r="AB58" i="3"/>
  <c r="AA58" i="3"/>
  <c r="Z58" i="3"/>
  <c r="Y58" i="3"/>
  <c r="X58" i="3"/>
  <c r="W58" i="3"/>
  <c r="V58" i="3"/>
  <c r="U58" i="3"/>
  <c r="T58" i="3"/>
  <c r="S58" i="3"/>
  <c r="R58" i="3"/>
  <c r="Q58" i="3"/>
  <c r="P58" i="3"/>
  <c r="O58" i="3"/>
  <c r="N58" i="3"/>
  <c r="M58" i="3"/>
  <c r="L58" i="3"/>
  <c r="K58" i="3"/>
  <c r="J58" i="3"/>
  <c r="I58" i="3"/>
  <c r="CC57" i="3"/>
  <c r="CB57" i="3"/>
  <c r="CA57" i="3"/>
  <c r="BZ57" i="3"/>
  <c r="BY57" i="3"/>
  <c r="BX57" i="3"/>
  <c r="BW57" i="3"/>
  <c r="BV57" i="3"/>
  <c r="BU57" i="3"/>
  <c r="BT57" i="3"/>
  <c r="BS57" i="3"/>
  <c r="BR57" i="3"/>
  <c r="BQ57" i="3"/>
  <c r="BP57" i="3"/>
  <c r="BO57" i="3"/>
  <c r="BN57" i="3"/>
  <c r="BM57" i="3"/>
  <c r="BL57" i="3"/>
  <c r="BK57" i="3"/>
  <c r="BJ57" i="3"/>
  <c r="BI57" i="3"/>
  <c r="BH57" i="3"/>
  <c r="BG57" i="3"/>
  <c r="BF57" i="3"/>
  <c r="BE57" i="3"/>
  <c r="BD57" i="3"/>
  <c r="BC57" i="3"/>
  <c r="BB57" i="3"/>
  <c r="BA57" i="3"/>
  <c r="AZ57" i="3"/>
  <c r="AY57" i="3"/>
  <c r="AX57" i="3"/>
  <c r="AW57" i="3"/>
  <c r="AV57" i="3"/>
  <c r="AU57" i="3"/>
  <c r="AT57" i="3"/>
  <c r="AS57" i="3"/>
  <c r="AR57" i="3"/>
  <c r="AQ57" i="3"/>
  <c r="AP57" i="3"/>
  <c r="AO57" i="3"/>
  <c r="AN57" i="3"/>
  <c r="AM57" i="3"/>
  <c r="AL57" i="3"/>
  <c r="AK57" i="3"/>
  <c r="AJ57" i="3"/>
  <c r="AI57" i="3"/>
  <c r="AH57" i="3"/>
  <c r="AG57" i="3"/>
  <c r="AF57" i="3"/>
  <c r="AE57" i="3"/>
  <c r="AD57" i="3"/>
  <c r="AC57" i="3"/>
  <c r="AB57" i="3"/>
  <c r="AA57" i="3"/>
  <c r="Z57" i="3"/>
  <c r="Y57" i="3"/>
  <c r="X57" i="3"/>
  <c r="W57" i="3"/>
  <c r="V57" i="3"/>
  <c r="U57" i="3"/>
  <c r="T57" i="3"/>
  <c r="S57" i="3"/>
  <c r="R57" i="3"/>
  <c r="Q57" i="3"/>
  <c r="P57" i="3"/>
  <c r="O57" i="3"/>
  <c r="N57" i="3"/>
  <c r="M57" i="3"/>
  <c r="L57" i="3"/>
  <c r="K57" i="3"/>
  <c r="J57" i="3"/>
  <c r="I57" i="3"/>
  <c r="CC56" i="3"/>
  <c r="CB56" i="3"/>
  <c r="CA56" i="3"/>
  <c r="BZ56" i="3"/>
  <c r="BY56" i="3"/>
  <c r="BX56" i="3"/>
  <c r="BW56" i="3"/>
  <c r="BV56" i="3"/>
  <c r="BU56" i="3"/>
  <c r="BT56" i="3"/>
  <c r="BS56" i="3"/>
  <c r="BR56" i="3"/>
  <c r="BQ56" i="3"/>
  <c r="BP56" i="3"/>
  <c r="BO56" i="3"/>
  <c r="BN56" i="3"/>
  <c r="BM56" i="3"/>
  <c r="BL56" i="3"/>
  <c r="BK56" i="3"/>
  <c r="BJ56" i="3"/>
  <c r="BI56" i="3"/>
  <c r="BH56" i="3"/>
  <c r="BG56" i="3"/>
  <c r="BF56" i="3"/>
  <c r="BE56" i="3"/>
  <c r="BD56" i="3"/>
  <c r="BC56" i="3"/>
  <c r="BB56" i="3"/>
  <c r="BA56" i="3"/>
  <c r="AZ56" i="3"/>
  <c r="AY56" i="3"/>
  <c r="AX56" i="3"/>
  <c r="AW56" i="3"/>
  <c r="AV56" i="3"/>
  <c r="AU56" i="3"/>
  <c r="AT56" i="3"/>
  <c r="AS56" i="3"/>
  <c r="AR56" i="3"/>
  <c r="AQ56" i="3"/>
  <c r="AP56" i="3"/>
  <c r="AO56" i="3"/>
  <c r="AN56" i="3"/>
  <c r="AM56" i="3"/>
  <c r="AL56" i="3"/>
  <c r="AK56" i="3"/>
  <c r="AJ56" i="3"/>
  <c r="AI56" i="3"/>
  <c r="AH56" i="3"/>
  <c r="AG56" i="3"/>
  <c r="AF56" i="3"/>
  <c r="AE56" i="3"/>
  <c r="AD56" i="3"/>
  <c r="AC56" i="3"/>
  <c r="AB56" i="3"/>
  <c r="AA56" i="3"/>
  <c r="Z56" i="3"/>
  <c r="Y56" i="3"/>
  <c r="X56" i="3"/>
  <c r="W56" i="3"/>
  <c r="V56" i="3"/>
  <c r="U56" i="3"/>
  <c r="T56" i="3"/>
  <c r="S56" i="3"/>
  <c r="R56" i="3"/>
  <c r="Q56" i="3"/>
  <c r="P56" i="3"/>
  <c r="O56" i="3"/>
  <c r="N56" i="3"/>
  <c r="M56" i="3"/>
  <c r="L56" i="3"/>
  <c r="K56" i="3"/>
  <c r="J56" i="3"/>
  <c r="I56" i="3"/>
  <c r="H65" i="3"/>
  <c r="H64" i="3"/>
  <c r="H63" i="3"/>
  <c r="H62" i="3"/>
  <c r="H61" i="3"/>
  <c r="H60" i="3"/>
  <c r="H59" i="3"/>
  <c r="H58" i="3"/>
  <c r="H57" i="3"/>
  <c r="H56" i="3"/>
  <c r="E65" i="3"/>
  <c r="E64" i="3"/>
  <c r="E63" i="3"/>
  <c r="E62" i="3"/>
  <c r="E61" i="3"/>
  <c r="E60" i="3"/>
  <c r="E59" i="3"/>
  <c r="E58" i="3"/>
  <c r="E57" i="3"/>
  <c r="E56" i="3"/>
  <c r="CB197" i="3"/>
  <c r="CA197" i="3"/>
  <c r="BZ197" i="3"/>
  <c r="BY197" i="3"/>
  <c r="BX197" i="3"/>
  <c r="BW197" i="3"/>
  <c r="BV197" i="3"/>
  <c r="BU197" i="3"/>
  <c r="BT197" i="3"/>
  <c r="BS197" i="3"/>
  <c r="BR197" i="3"/>
  <c r="BP197" i="3"/>
  <c r="BO197" i="3"/>
  <c r="BN197" i="3"/>
  <c r="BM197" i="3"/>
  <c r="BL197" i="3"/>
  <c r="BK197" i="3"/>
  <c r="BJ197" i="3"/>
  <c r="BI197" i="3"/>
  <c r="BH197" i="3"/>
  <c r="BG197" i="3"/>
  <c r="BF197" i="3"/>
  <c r="BD197" i="3"/>
  <c r="BC197" i="3"/>
  <c r="BB197" i="3"/>
  <c r="BA197" i="3"/>
  <c r="AZ197" i="3"/>
  <c r="AY197" i="3"/>
  <c r="AX197" i="3"/>
  <c r="AW197" i="3"/>
  <c r="AV197" i="3"/>
  <c r="AU197" i="3"/>
  <c r="AT197" i="3"/>
  <c r="AR197" i="3"/>
  <c r="AQ197" i="3"/>
  <c r="AP197" i="3"/>
  <c r="AO197" i="3"/>
  <c r="AN197" i="3"/>
  <c r="AM197" i="3"/>
  <c r="AL197" i="3"/>
  <c r="AK197" i="3"/>
  <c r="AJ197" i="3"/>
  <c r="AI197" i="3"/>
  <c r="AH197" i="3"/>
  <c r="AF197" i="3"/>
  <c r="AE197" i="3"/>
  <c r="AD197" i="3"/>
  <c r="AC197" i="3"/>
  <c r="AB197" i="3"/>
  <c r="AA197" i="3"/>
  <c r="Z197" i="3"/>
  <c r="Y197" i="3"/>
  <c r="X197" i="3"/>
  <c r="W197" i="3"/>
  <c r="V197" i="3"/>
  <c r="T197" i="3"/>
  <c r="S197" i="3"/>
  <c r="R197" i="3"/>
  <c r="Q197" i="3"/>
  <c r="P197" i="3"/>
  <c r="O197" i="3"/>
  <c r="N197" i="3"/>
  <c r="M197" i="3"/>
  <c r="L197" i="3"/>
  <c r="K197" i="3"/>
  <c r="J197" i="3"/>
  <c r="I197" i="3"/>
  <c r="CB196" i="3"/>
  <c r="CA196" i="3"/>
  <c r="BZ196" i="3"/>
  <c r="BY196" i="3"/>
  <c r="BX196" i="3"/>
  <c r="BW196" i="3"/>
  <c r="BV196" i="3"/>
  <c r="BU196" i="3"/>
  <c r="BT196" i="3"/>
  <c r="BS196" i="3"/>
  <c r="BR196" i="3"/>
  <c r="BQ196" i="3"/>
  <c r="BP196" i="3"/>
  <c r="BO196" i="3"/>
  <c r="BN196" i="3"/>
  <c r="BM196" i="3"/>
  <c r="BL196" i="3"/>
  <c r="BK196" i="3"/>
  <c r="BJ196" i="3"/>
  <c r="BI196" i="3"/>
  <c r="BH196" i="3"/>
  <c r="BG196" i="3"/>
  <c r="BF196" i="3"/>
  <c r="BE196" i="3"/>
  <c r="BD196" i="3"/>
  <c r="BC196" i="3"/>
  <c r="BB196" i="3"/>
  <c r="BA196" i="3"/>
  <c r="AZ196" i="3"/>
  <c r="AY196" i="3"/>
  <c r="AX196" i="3"/>
  <c r="AW196" i="3"/>
  <c r="AV196" i="3"/>
  <c r="AU196" i="3"/>
  <c r="AT196" i="3"/>
  <c r="AS196" i="3"/>
  <c r="AR196" i="3"/>
  <c r="AQ196" i="3"/>
  <c r="AP196" i="3"/>
  <c r="AO196" i="3"/>
  <c r="AN196" i="3"/>
  <c r="AM196" i="3"/>
  <c r="AL196" i="3"/>
  <c r="AK196" i="3"/>
  <c r="AJ196" i="3"/>
  <c r="AI196" i="3"/>
  <c r="AH196" i="3"/>
  <c r="AF196" i="3"/>
  <c r="AE196" i="3"/>
  <c r="AD196" i="3"/>
  <c r="AC196" i="3"/>
  <c r="AB196" i="3"/>
  <c r="AA196" i="3"/>
  <c r="Z196" i="3"/>
  <c r="Y196" i="3"/>
  <c r="X196" i="3"/>
  <c r="W196" i="3"/>
  <c r="V196" i="3"/>
  <c r="T196" i="3"/>
  <c r="S196" i="3"/>
  <c r="R196" i="3"/>
  <c r="Q196" i="3"/>
  <c r="P196" i="3"/>
  <c r="O196" i="3"/>
  <c r="N196" i="3"/>
  <c r="M196" i="3"/>
  <c r="L196" i="3"/>
  <c r="K196" i="3"/>
  <c r="J196" i="3"/>
  <c r="I196" i="3"/>
  <c r="CB195" i="3"/>
  <c r="CA195" i="3"/>
  <c r="BZ195" i="3"/>
  <c r="BY195" i="3"/>
  <c r="BX195" i="3"/>
  <c r="BW195" i="3"/>
  <c r="BV195" i="3"/>
  <c r="BU195" i="3"/>
  <c r="BT195" i="3"/>
  <c r="BS195" i="3"/>
  <c r="BR195" i="3"/>
  <c r="BP195" i="3"/>
  <c r="BO195" i="3"/>
  <c r="BN195" i="3"/>
  <c r="BM195" i="3"/>
  <c r="BL195" i="3"/>
  <c r="BK195" i="3"/>
  <c r="BJ195" i="3"/>
  <c r="BI195" i="3"/>
  <c r="BH195" i="3"/>
  <c r="BG195" i="3"/>
  <c r="BF195" i="3"/>
  <c r="BD195" i="3"/>
  <c r="BC195" i="3"/>
  <c r="BB195" i="3"/>
  <c r="BA195" i="3"/>
  <c r="AZ195" i="3"/>
  <c r="AY195" i="3"/>
  <c r="AX195" i="3"/>
  <c r="AW195" i="3"/>
  <c r="AV195" i="3"/>
  <c r="AU195" i="3"/>
  <c r="AT195" i="3"/>
  <c r="AR195" i="3"/>
  <c r="AQ195" i="3"/>
  <c r="AP195" i="3"/>
  <c r="AO195" i="3"/>
  <c r="AN195" i="3"/>
  <c r="AM195" i="3"/>
  <c r="AL195" i="3"/>
  <c r="AK195" i="3"/>
  <c r="AJ195" i="3"/>
  <c r="AI195" i="3"/>
  <c r="AH195" i="3"/>
  <c r="AF195" i="3"/>
  <c r="AE195" i="3"/>
  <c r="AD195" i="3"/>
  <c r="AC195" i="3"/>
  <c r="AB195" i="3"/>
  <c r="AA195" i="3"/>
  <c r="Z195" i="3"/>
  <c r="Y195" i="3"/>
  <c r="X195" i="3"/>
  <c r="W195" i="3"/>
  <c r="V195" i="3"/>
  <c r="T195" i="3"/>
  <c r="S195" i="3"/>
  <c r="R195" i="3"/>
  <c r="Q195" i="3"/>
  <c r="P195" i="3"/>
  <c r="O195" i="3"/>
  <c r="N195" i="3"/>
  <c r="M195" i="3"/>
  <c r="L195" i="3"/>
  <c r="K195" i="3"/>
  <c r="J195" i="3"/>
  <c r="I195" i="3"/>
  <c r="CB194" i="3"/>
  <c r="CA194" i="3"/>
  <c r="BZ194" i="3"/>
  <c r="BY194" i="3"/>
  <c r="BX194" i="3"/>
  <c r="BW194" i="3"/>
  <c r="BV194" i="3"/>
  <c r="BU194" i="3"/>
  <c r="BT194" i="3"/>
  <c r="BS194" i="3"/>
  <c r="BR194" i="3"/>
  <c r="BP194" i="3"/>
  <c r="BO194" i="3"/>
  <c r="BN194" i="3"/>
  <c r="BM194" i="3"/>
  <c r="BL194" i="3"/>
  <c r="BK194" i="3"/>
  <c r="BJ194" i="3"/>
  <c r="BI194" i="3"/>
  <c r="BH194" i="3"/>
  <c r="BG194" i="3"/>
  <c r="BF194" i="3"/>
  <c r="BD194" i="3"/>
  <c r="BC194" i="3"/>
  <c r="BB194" i="3"/>
  <c r="BA194" i="3"/>
  <c r="AZ194" i="3"/>
  <c r="AY194" i="3"/>
  <c r="AX194" i="3"/>
  <c r="AW194" i="3"/>
  <c r="AV194" i="3"/>
  <c r="AU194" i="3"/>
  <c r="AT194" i="3"/>
  <c r="AR194" i="3"/>
  <c r="AQ194" i="3"/>
  <c r="AP194" i="3"/>
  <c r="AO194" i="3"/>
  <c r="AN194" i="3"/>
  <c r="AM194" i="3"/>
  <c r="AL194" i="3"/>
  <c r="AK194" i="3"/>
  <c r="AJ194" i="3"/>
  <c r="AI194" i="3"/>
  <c r="AH194" i="3"/>
  <c r="AF194" i="3"/>
  <c r="AE194" i="3"/>
  <c r="AD194" i="3"/>
  <c r="AC194" i="3"/>
  <c r="AB194" i="3"/>
  <c r="AA194" i="3"/>
  <c r="Z194" i="3"/>
  <c r="Y194" i="3"/>
  <c r="X194" i="3"/>
  <c r="W194" i="3"/>
  <c r="V194" i="3"/>
  <c r="T194" i="3"/>
  <c r="S194" i="3"/>
  <c r="R194" i="3"/>
  <c r="Q194" i="3"/>
  <c r="P194" i="3"/>
  <c r="O194" i="3"/>
  <c r="N194" i="3"/>
  <c r="M194" i="3"/>
  <c r="L194" i="3"/>
  <c r="K194" i="3"/>
  <c r="J194" i="3"/>
  <c r="I194" i="3"/>
  <c r="CB193" i="3"/>
  <c r="CA193" i="3"/>
  <c r="BZ193" i="3"/>
  <c r="BY193" i="3"/>
  <c r="BX193" i="3"/>
  <c r="BW193" i="3"/>
  <c r="BV193" i="3"/>
  <c r="BU193" i="3"/>
  <c r="BT193" i="3"/>
  <c r="BS193" i="3"/>
  <c r="BR193" i="3"/>
  <c r="BP193" i="3"/>
  <c r="BO193" i="3"/>
  <c r="BN193" i="3"/>
  <c r="BM193" i="3"/>
  <c r="BL193" i="3"/>
  <c r="BK193" i="3"/>
  <c r="BJ193" i="3"/>
  <c r="BI193" i="3"/>
  <c r="BH193" i="3"/>
  <c r="BG193" i="3"/>
  <c r="BF193" i="3"/>
  <c r="BD193" i="3"/>
  <c r="BC193" i="3"/>
  <c r="BB193" i="3"/>
  <c r="BA193" i="3"/>
  <c r="AZ193" i="3"/>
  <c r="AY193" i="3"/>
  <c r="AX193" i="3"/>
  <c r="AW193" i="3"/>
  <c r="AV193" i="3"/>
  <c r="AU193" i="3"/>
  <c r="AT193" i="3"/>
  <c r="AR193" i="3"/>
  <c r="AQ193" i="3"/>
  <c r="AP193" i="3"/>
  <c r="AO193" i="3"/>
  <c r="AN193" i="3"/>
  <c r="AM193" i="3"/>
  <c r="AL193" i="3"/>
  <c r="AK193" i="3"/>
  <c r="AJ193" i="3"/>
  <c r="AI193" i="3"/>
  <c r="AH193" i="3"/>
  <c r="AF193" i="3"/>
  <c r="AE193" i="3"/>
  <c r="AD193" i="3"/>
  <c r="AC193" i="3"/>
  <c r="AB193" i="3"/>
  <c r="AA193" i="3"/>
  <c r="Z193" i="3"/>
  <c r="Y193" i="3"/>
  <c r="X193" i="3"/>
  <c r="W193" i="3"/>
  <c r="V193" i="3"/>
  <c r="T193" i="3"/>
  <c r="S193" i="3"/>
  <c r="R193" i="3"/>
  <c r="Q193" i="3"/>
  <c r="P193" i="3"/>
  <c r="O193" i="3"/>
  <c r="N193" i="3"/>
  <c r="M193" i="3"/>
  <c r="L193" i="3"/>
  <c r="K193" i="3"/>
  <c r="J193" i="3"/>
  <c r="I193" i="3"/>
  <c r="CB192" i="3"/>
  <c r="CA192" i="3"/>
  <c r="BZ192" i="3"/>
  <c r="BY192" i="3"/>
  <c r="BX192" i="3"/>
  <c r="BW192" i="3"/>
  <c r="BV192" i="3"/>
  <c r="BU192" i="3"/>
  <c r="BT192" i="3"/>
  <c r="BS192" i="3"/>
  <c r="BR192" i="3"/>
  <c r="BP192" i="3"/>
  <c r="BO192" i="3"/>
  <c r="BN192" i="3"/>
  <c r="BM192" i="3"/>
  <c r="BL192" i="3"/>
  <c r="BK192" i="3"/>
  <c r="BJ192" i="3"/>
  <c r="BI192" i="3"/>
  <c r="BH192" i="3"/>
  <c r="BG192" i="3"/>
  <c r="BF192" i="3"/>
  <c r="BD192" i="3"/>
  <c r="BC192" i="3"/>
  <c r="BB192" i="3"/>
  <c r="BA192" i="3"/>
  <c r="AZ192" i="3"/>
  <c r="AY192" i="3"/>
  <c r="AX192" i="3"/>
  <c r="AW192" i="3"/>
  <c r="AV192" i="3"/>
  <c r="AU192" i="3"/>
  <c r="AT192" i="3"/>
  <c r="AR192" i="3"/>
  <c r="AQ192" i="3"/>
  <c r="AP192" i="3"/>
  <c r="AO192" i="3"/>
  <c r="AN192" i="3"/>
  <c r="AM192" i="3"/>
  <c r="AL192" i="3"/>
  <c r="AK192" i="3"/>
  <c r="AJ192" i="3"/>
  <c r="AI192" i="3"/>
  <c r="AH192" i="3"/>
  <c r="AF192" i="3"/>
  <c r="AE192" i="3"/>
  <c r="AD192" i="3"/>
  <c r="AC192" i="3"/>
  <c r="AB192" i="3"/>
  <c r="AA192" i="3"/>
  <c r="Z192" i="3"/>
  <c r="Y192" i="3"/>
  <c r="X192" i="3"/>
  <c r="W192" i="3"/>
  <c r="V192" i="3"/>
  <c r="T192" i="3"/>
  <c r="S192" i="3"/>
  <c r="R192" i="3"/>
  <c r="Q192" i="3"/>
  <c r="P192" i="3"/>
  <c r="O192" i="3"/>
  <c r="N192" i="3"/>
  <c r="M192" i="3"/>
  <c r="L192" i="3"/>
  <c r="K192" i="3"/>
  <c r="J192" i="3"/>
  <c r="I192" i="3"/>
  <c r="CB191" i="3"/>
  <c r="CA191" i="3"/>
  <c r="BZ191" i="3"/>
  <c r="BY191" i="3"/>
  <c r="BX191" i="3"/>
  <c r="BW191" i="3"/>
  <c r="BV191" i="3"/>
  <c r="BU191" i="3"/>
  <c r="BT191" i="3"/>
  <c r="BS191" i="3"/>
  <c r="BR191" i="3"/>
  <c r="BP191" i="3"/>
  <c r="BO191" i="3"/>
  <c r="BN191" i="3"/>
  <c r="BM191" i="3"/>
  <c r="BL191" i="3"/>
  <c r="BK191" i="3"/>
  <c r="BJ191" i="3"/>
  <c r="BI191" i="3"/>
  <c r="BH191" i="3"/>
  <c r="BG191" i="3"/>
  <c r="BF191" i="3"/>
  <c r="BD191" i="3"/>
  <c r="BC191" i="3"/>
  <c r="BB191" i="3"/>
  <c r="BA191" i="3"/>
  <c r="AZ191" i="3"/>
  <c r="AY191" i="3"/>
  <c r="AX191" i="3"/>
  <c r="AW191" i="3"/>
  <c r="AV191" i="3"/>
  <c r="AU191" i="3"/>
  <c r="AT191" i="3"/>
  <c r="AR191" i="3"/>
  <c r="AQ191" i="3"/>
  <c r="AP191" i="3"/>
  <c r="AO191" i="3"/>
  <c r="AN191" i="3"/>
  <c r="AM191" i="3"/>
  <c r="AL191" i="3"/>
  <c r="AK191" i="3"/>
  <c r="AJ191" i="3"/>
  <c r="AI191" i="3"/>
  <c r="AH191" i="3"/>
  <c r="AF191" i="3"/>
  <c r="AE191" i="3"/>
  <c r="AD191" i="3"/>
  <c r="AC191" i="3"/>
  <c r="AB191" i="3"/>
  <c r="AA191" i="3"/>
  <c r="Z191" i="3"/>
  <c r="Y191" i="3"/>
  <c r="X191" i="3"/>
  <c r="W191" i="3"/>
  <c r="V191" i="3"/>
  <c r="T191" i="3"/>
  <c r="S191" i="3"/>
  <c r="R191" i="3"/>
  <c r="Q191" i="3"/>
  <c r="P191" i="3"/>
  <c r="O191" i="3"/>
  <c r="N191" i="3"/>
  <c r="M191" i="3"/>
  <c r="L191" i="3"/>
  <c r="K191" i="3"/>
  <c r="J191" i="3"/>
  <c r="I191" i="3"/>
  <c r="CB190" i="3"/>
  <c r="CA190" i="3"/>
  <c r="BZ190" i="3"/>
  <c r="BY190" i="3"/>
  <c r="BX190" i="3"/>
  <c r="BW190" i="3"/>
  <c r="BV190" i="3"/>
  <c r="BU190" i="3"/>
  <c r="BT190" i="3"/>
  <c r="BS190" i="3"/>
  <c r="BR190" i="3"/>
  <c r="BP190" i="3"/>
  <c r="BO190" i="3"/>
  <c r="BN190" i="3"/>
  <c r="BM190" i="3"/>
  <c r="BL190" i="3"/>
  <c r="BK190" i="3"/>
  <c r="BJ190" i="3"/>
  <c r="BI190" i="3"/>
  <c r="BH190" i="3"/>
  <c r="BG190" i="3"/>
  <c r="BF190" i="3"/>
  <c r="BD190" i="3"/>
  <c r="BC190" i="3"/>
  <c r="BB190" i="3"/>
  <c r="BA190" i="3"/>
  <c r="AZ190" i="3"/>
  <c r="AY190" i="3"/>
  <c r="AX190" i="3"/>
  <c r="AW190" i="3"/>
  <c r="AV190" i="3"/>
  <c r="AU190" i="3"/>
  <c r="AT190" i="3"/>
  <c r="AR190" i="3"/>
  <c r="AQ190" i="3"/>
  <c r="AP190" i="3"/>
  <c r="AO190" i="3"/>
  <c r="AN190" i="3"/>
  <c r="AM190" i="3"/>
  <c r="AL190" i="3"/>
  <c r="AK190" i="3"/>
  <c r="AJ190" i="3"/>
  <c r="AI190" i="3"/>
  <c r="AH190" i="3"/>
  <c r="AF190" i="3"/>
  <c r="AE190" i="3"/>
  <c r="AD190" i="3"/>
  <c r="AC190" i="3"/>
  <c r="AB190" i="3"/>
  <c r="AA190" i="3"/>
  <c r="Z190" i="3"/>
  <c r="Y190" i="3"/>
  <c r="X190" i="3"/>
  <c r="W190" i="3"/>
  <c r="V190" i="3"/>
  <c r="T190" i="3"/>
  <c r="S190" i="3"/>
  <c r="R190" i="3"/>
  <c r="Q190" i="3"/>
  <c r="P190" i="3"/>
  <c r="O190" i="3"/>
  <c r="N190" i="3"/>
  <c r="M190" i="3"/>
  <c r="L190" i="3"/>
  <c r="K190" i="3"/>
  <c r="J190" i="3"/>
  <c r="I190" i="3"/>
  <c r="CB189" i="3"/>
  <c r="CA189" i="3"/>
  <c r="BZ189" i="3"/>
  <c r="BY189" i="3"/>
  <c r="BX189" i="3"/>
  <c r="BW189" i="3"/>
  <c r="BV189" i="3"/>
  <c r="BU189" i="3"/>
  <c r="BT189" i="3"/>
  <c r="BS189" i="3"/>
  <c r="BR189" i="3"/>
  <c r="BP189" i="3"/>
  <c r="BO189" i="3"/>
  <c r="BN189" i="3"/>
  <c r="BM189" i="3"/>
  <c r="BL189" i="3"/>
  <c r="BK189" i="3"/>
  <c r="BJ189" i="3"/>
  <c r="BI189" i="3"/>
  <c r="BH189" i="3"/>
  <c r="BG189" i="3"/>
  <c r="BF189" i="3"/>
  <c r="BD189" i="3"/>
  <c r="BC189" i="3"/>
  <c r="BB189" i="3"/>
  <c r="BA189" i="3"/>
  <c r="AZ189" i="3"/>
  <c r="AY189" i="3"/>
  <c r="AX189" i="3"/>
  <c r="AW189" i="3"/>
  <c r="AV189" i="3"/>
  <c r="AU189" i="3"/>
  <c r="AT189" i="3"/>
  <c r="AR189" i="3"/>
  <c r="AQ189" i="3"/>
  <c r="AP189" i="3"/>
  <c r="AO189" i="3"/>
  <c r="AN189" i="3"/>
  <c r="AM189" i="3"/>
  <c r="AL189" i="3"/>
  <c r="AK189" i="3"/>
  <c r="AJ189" i="3"/>
  <c r="AI189" i="3"/>
  <c r="AH189" i="3"/>
  <c r="AF189" i="3"/>
  <c r="AE189" i="3"/>
  <c r="AD189" i="3"/>
  <c r="AC189" i="3"/>
  <c r="AB189" i="3"/>
  <c r="AA189" i="3"/>
  <c r="Z189" i="3"/>
  <c r="Y189" i="3"/>
  <c r="X189" i="3"/>
  <c r="W189" i="3"/>
  <c r="V189" i="3"/>
  <c r="T189" i="3"/>
  <c r="S189" i="3"/>
  <c r="R189" i="3"/>
  <c r="Q189" i="3"/>
  <c r="P189" i="3"/>
  <c r="O189" i="3"/>
  <c r="N189" i="3"/>
  <c r="M189" i="3"/>
  <c r="L189" i="3"/>
  <c r="K189" i="3"/>
  <c r="J189" i="3"/>
  <c r="I189" i="3"/>
  <c r="CB188" i="3"/>
  <c r="CA188" i="3"/>
  <c r="BZ188" i="3"/>
  <c r="BY188" i="3"/>
  <c r="BX188" i="3"/>
  <c r="BW188" i="3"/>
  <c r="BV188" i="3"/>
  <c r="BU188" i="3"/>
  <c r="BT188" i="3"/>
  <c r="BS188" i="3"/>
  <c r="BR188" i="3"/>
  <c r="BP188" i="3"/>
  <c r="BO188" i="3"/>
  <c r="BN188" i="3"/>
  <c r="BM188" i="3"/>
  <c r="BL188" i="3"/>
  <c r="BK188" i="3"/>
  <c r="BJ188" i="3"/>
  <c r="BI188" i="3"/>
  <c r="BH188" i="3"/>
  <c r="BG188" i="3"/>
  <c r="BF188" i="3"/>
  <c r="BD188" i="3"/>
  <c r="BC188" i="3"/>
  <c r="BB188" i="3"/>
  <c r="BA188" i="3"/>
  <c r="AZ188" i="3"/>
  <c r="AY188" i="3"/>
  <c r="AX188" i="3"/>
  <c r="AW188" i="3"/>
  <c r="AV188" i="3"/>
  <c r="AU188" i="3"/>
  <c r="AT188" i="3"/>
  <c r="AR188" i="3"/>
  <c r="AQ188" i="3"/>
  <c r="AP188" i="3"/>
  <c r="AO188" i="3"/>
  <c r="AN188" i="3"/>
  <c r="AM188" i="3"/>
  <c r="AL188" i="3"/>
  <c r="AK188" i="3"/>
  <c r="AJ188" i="3"/>
  <c r="AI188" i="3"/>
  <c r="AH188" i="3"/>
  <c r="AF188" i="3"/>
  <c r="AE188" i="3"/>
  <c r="AD188" i="3"/>
  <c r="AC188" i="3"/>
  <c r="AB188" i="3"/>
  <c r="AA188" i="3"/>
  <c r="Z188" i="3"/>
  <c r="Y188" i="3"/>
  <c r="X188" i="3"/>
  <c r="W188" i="3"/>
  <c r="V188" i="3"/>
  <c r="T188" i="3"/>
  <c r="S188" i="3"/>
  <c r="R188" i="3"/>
  <c r="Q188" i="3"/>
  <c r="P188" i="3"/>
  <c r="O188" i="3"/>
  <c r="N188" i="3"/>
  <c r="M188" i="3"/>
  <c r="L188" i="3"/>
  <c r="K188" i="3"/>
  <c r="J188" i="3"/>
  <c r="I188" i="3"/>
  <c r="CB187" i="3"/>
  <c r="CA187" i="3"/>
  <c r="BZ187" i="3"/>
  <c r="BY187" i="3"/>
  <c r="BX187" i="3"/>
  <c r="BW187" i="3"/>
  <c r="BV187" i="3"/>
  <c r="BU187" i="3"/>
  <c r="BT187" i="3"/>
  <c r="BS187" i="3"/>
  <c r="BR187" i="3"/>
  <c r="BP187" i="3"/>
  <c r="BO187" i="3"/>
  <c r="BN187" i="3"/>
  <c r="BM187" i="3"/>
  <c r="BL187" i="3"/>
  <c r="BK187" i="3"/>
  <c r="BJ187" i="3"/>
  <c r="BI187" i="3"/>
  <c r="BH187" i="3"/>
  <c r="BG187" i="3"/>
  <c r="BF187" i="3"/>
  <c r="BD187" i="3"/>
  <c r="BC187" i="3"/>
  <c r="BB187" i="3"/>
  <c r="BA187" i="3"/>
  <c r="AZ187" i="3"/>
  <c r="AY187" i="3"/>
  <c r="AX187" i="3"/>
  <c r="AW187" i="3"/>
  <c r="AV187" i="3"/>
  <c r="AU187" i="3"/>
  <c r="AT187" i="3"/>
  <c r="AR187" i="3"/>
  <c r="AQ187" i="3"/>
  <c r="AP187" i="3"/>
  <c r="AO187" i="3"/>
  <c r="AN187" i="3"/>
  <c r="AM187" i="3"/>
  <c r="AL187" i="3"/>
  <c r="AK187" i="3"/>
  <c r="AJ187" i="3"/>
  <c r="AI187" i="3"/>
  <c r="AH187" i="3"/>
  <c r="AF187" i="3"/>
  <c r="AE187" i="3"/>
  <c r="AD187" i="3"/>
  <c r="AC187" i="3"/>
  <c r="AB187" i="3"/>
  <c r="AA187" i="3"/>
  <c r="Z187" i="3"/>
  <c r="Y187" i="3"/>
  <c r="X187" i="3"/>
  <c r="W187" i="3"/>
  <c r="V187" i="3"/>
  <c r="T187" i="3"/>
  <c r="S187" i="3"/>
  <c r="R187" i="3"/>
  <c r="Q187" i="3"/>
  <c r="P187" i="3"/>
  <c r="O187" i="3"/>
  <c r="N187" i="3"/>
  <c r="M187" i="3"/>
  <c r="L187" i="3"/>
  <c r="K187" i="3"/>
  <c r="J187" i="3"/>
  <c r="I187" i="3"/>
  <c r="CB186" i="3"/>
  <c r="CA186" i="3"/>
  <c r="BZ186" i="3"/>
  <c r="BY186" i="3"/>
  <c r="BX186" i="3"/>
  <c r="BW186" i="3"/>
  <c r="BV186" i="3"/>
  <c r="BU186" i="3"/>
  <c r="BT186" i="3"/>
  <c r="BS186" i="3"/>
  <c r="BR186" i="3"/>
  <c r="BP186" i="3"/>
  <c r="BO186" i="3"/>
  <c r="BN186" i="3"/>
  <c r="BM186" i="3"/>
  <c r="BL186" i="3"/>
  <c r="BK186" i="3"/>
  <c r="BJ186" i="3"/>
  <c r="BI186" i="3"/>
  <c r="BH186" i="3"/>
  <c r="BG186" i="3"/>
  <c r="BF186" i="3"/>
  <c r="BD186" i="3"/>
  <c r="BC186" i="3"/>
  <c r="BB186" i="3"/>
  <c r="BA186" i="3"/>
  <c r="AZ186" i="3"/>
  <c r="AY186" i="3"/>
  <c r="AX186" i="3"/>
  <c r="AW186" i="3"/>
  <c r="AV186" i="3"/>
  <c r="AU186" i="3"/>
  <c r="AT186" i="3"/>
  <c r="AR186" i="3"/>
  <c r="AQ186" i="3"/>
  <c r="AP186" i="3"/>
  <c r="AO186" i="3"/>
  <c r="AN186" i="3"/>
  <c r="AM186" i="3"/>
  <c r="AL186" i="3"/>
  <c r="AK186" i="3"/>
  <c r="AJ186" i="3"/>
  <c r="AI186" i="3"/>
  <c r="AH186" i="3"/>
  <c r="AF186" i="3"/>
  <c r="AE186" i="3"/>
  <c r="AD186" i="3"/>
  <c r="AC186" i="3"/>
  <c r="AB186" i="3"/>
  <c r="AA186" i="3"/>
  <c r="Z186" i="3"/>
  <c r="Y186" i="3"/>
  <c r="X186" i="3"/>
  <c r="W186" i="3"/>
  <c r="V186" i="3"/>
  <c r="T186" i="3"/>
  <c r="S186" i="3"/>
  <c r="R186" i="3"/>
  <c r="Q186" i="3"/>
  <c r="P186" i="3"/>
  <c r="O186" i="3"/>
  <c r="N186" i="3"/>
  <c r="M186" i="3"/>
  <c r="L186" i="3"/>
  <c r="K186" i="3"/>
  <c r="J186" i="3"/>
  <c r="I186" i="3"/>
  <c r="CB185" i="3"/>
  <c r="CA185" i="3"/>
  <c r="BZ185" i="3"/>
  <c r="BY185" i="3"/>
  <c r="BX185" i="3"/>
  <c r="BW185" i="3"/>
  <c r="BV185" i="3"/>
  <c r="BU185" i="3"/>
  <c r="BT185" i="3"/>
  <c r="BS185" i="3"/>
  <c r="BR185" i="3"/>
  <c r="BP185" i="3"/>
  <c r="BO185" i="3"/>
  <c r="BN185" i="3"/>
  <c r="BM185" i="3"/>
  <c r="BL185" i="3"/>
  <c r="BK185" i="3"/>
  <c r="BJ185" i="3"/>
  <c r="BI185" i="3"/>
  <c r="BH185" i="3"/>
  <c r="BG185" i="3"/>
  <c r="BF185" i="3"/>
  <c r="BD185" i="3"/>
  <c r="BC185" i="3"/>
  <c r="BB185" i="3"/>
  <c r="BA185" i="3"/>
  <c r="AZ185" i="3"/>
  <c r="AY185" i="3"/>
  <c r="AX185" i="3"/>
  <c r="AW185" i="3"/>
  <c r="AV185" i="3"/>
  <c r="AU185" i="3"/>
  <c r="AT185" i="3"/>
  <c r="AR185" i="3"/>
  <c r="AQ185" i="3"/>
  <c r="AP185" i="3"/>
  <c r="AO185" i="3"/>
  <c r="AN185" i="3"/>
  <c r="AM185" i="3"/>
  <c r="AL185" i="3"/>
  <c r="AK185" i="3"/>
  <c r="AJ185" i="3"/>
  <c r="AI185" i="3"/>
  <c r="AH185" i="3"/>
  <c r="AF185" i="3"/>
  <c r="AE185" i="3"/>
  <c r="AD185" i="3"/>
  <c r="AC185" i="3"/>
  <c r="AB185" i="3"/>
  <c r="AA185" i="3"/>
  <c r="Z185" i="3"/>
  <c r="Y185" i="3"/>
  <c r="X185" i="3"/>
  <c r="W185" i="3"/>
  <c r="V185" i="3"/>
  <c r="T185" i="3"/>
  <c r="S185" i="3"/>
  <c r="R185" i="3"/>
  <c r="Q185" i="3"/>
  <c r="P185" i="3"/>
  <c r="O185" i="3"/>
  <c r="N185" i="3"/>
  <c r="M185" i="3"/>
  <c r="L185" i="3"/>
  <c r="K185" i="3"/>
  <c r="J185" i="3"/>
  <c r="I185" i="3"/>
  <c r="CB184" i="3"/>
  <c r="CA184" i="3"/>
  <c r="BZ184" i="3"/>
  <c r="BY184" i="3"/>
  <c r="BX184" i="3"/>
  <c r="BW184" i="3"/>
  <c r="BV184" i="3"/>
  <c r="BU184" i="3"/>
  <c r="BT184" i="3"/>
  <c r="BS184" i="3"/>
  <c r="BR184" i="3"/>
  <c r="BP184" i="3"/>
  <c r="BO184" i="3"/>
  <c r="BN184" i="3"/>
  <c r="BM184" i="3"/>
  <c r="BL184" i="3"/>
  <c r="BK184" i="3"/>
  <c r="BJ184" i="3"/>
  <c r="BI184" i="3"/>
  <c r="BH184" i="3"/>
  <c r="BG184" i="3"/>
  <c r="BF184" i="3"/>
  <c r="BD184" i="3"/>
  <c r="BC184" i="3"/>
  <c r="BB184" i="3"/>
  <c r="BA184" i="3"/>
  <c r="AZ184" i="3"/>
  <c r="AY184" i="3"/>
  <c r="AX184" i="3"/>
  <c r="AW184" i="3"/>
  <c r="AV184" i="3"/>
  <c r="AU184" i="3"/>
  <c r="AT184" i="3"/>
  <c r="AR184" i="3"/>
  <c r="AQ184" i="3"/>
  <c r="AP184" i="3"/>
  <c r="AO184" i="3"/>
  <c r="AN184" i="3"/>
  <c r="AM184" i="3"/>
  <c r="AL184" i="3"/>
  <c r="AK184" i="3"/>
  <c r="AJ184" i="3"/>
  <c r="AI184" i="3"/>
  <c r="AH184" i="3"/>
  <c r="AF184" i="3"/>
  <c r="AE184" i="3"/>
  <c r="AD184" i="3"/>
  <c r="AC184" i="3"/>
  <c r="AB184" i="3"/>
  <c r="AA184" i="3"/>
  <c r="Z184" i="3"/>
  <c r="Y184" i="3"/>
  <c r="X184" i="3"/>
  <c r="W184" i="3"/>
  <c r="V184" i="3"/>
  <c r="T184" i="3"/>
  <c r="S184" i="3"/>
  <c r="R184" i="3"/>
  <c r="Q184" i="3"/>
  <c r="P184" i="3"/>
  <c r="O184" i="3"/>
  <c r="N184" i="3"/>
  <c r="M184" i="3"/>
  <c r="L184" i="3"/>
  <c r="K184" i="3"/>
  <c r="J184" i="3"/>
  <c r="I184" i="3"/>
  <c r="CB183" i="3"/>
  <c r="CA183" i="3"/>
  <c r="BZ183" i="3"/>
  <c r="BY183" i="3"/>
  <c r="BX183" i="3"/>
  <c r="BW183" i="3"/>
  <c r="BV183" i="3"/>
  <c r="BU183" i="3"/>
  <c r="BT183" i="3"/>
  <c r="BS183" i="3"/>
  <c r="BR183" i="3"/>
  <c r="BP183" i="3"/>
  <c r="BO183" i="3"/>
  <c r="BN183" i="3"/>
  <c r="BM183" i="3"/>
  <c r="BL183" i="3"/>
  <c r="BK183" i="3"/>
  <c r="BJ183" i="3"/>
  <c r="BI183" i="3"/>
  <c r="BH183" i="3"/>
  <c r="BG183" i="3"/>
  <c r="BF183" i="3"/>
  <c r="BD183" i="3"/>
  <c r="BC183" i="3"/>
  <c r="BB183" i="3"/>
  <c r="BA183" i="3"/>
  <c r="AZ183" i="3"/>
  <c r="AY183" i="3"/>
  <c r="AX183" i="3"/>
  <c r="AW183" i="3"/>
  <c r="AV183" i="3"/>
  <c r="AU183" i="3"/>
  <c r="AT183" i="3"/>
  <c r="AR183" i="3"/>
  <c r="AQ183" i="3"/>
  <c r="AP183" i="3"/>
  <c r="AO183" i="3"/>
  <c r="AN183" i="3"/>
  <c r="AM183" i="3"/>
  <c r="AL183" i="3"/>
  <c r="AK183" i="3"/>
  <c r="AJ183" i="3"/>
  <c r="AI183" i="3"/>
  <c r="AH183" i="3"/>
  <c r="AF183" i="3"/>
  <c r="AE183" i="3"/>
  <c r="AD183" i="3"/>
  <c r="AC183" i="3"/>
  <c r="AB183" i="3"/>
  <c r="AA183" i="3"/>
  <c r="Z183" i="3"/>
  <c r="Y183" i="3"/>
  <c r="X183" i="3"/>
  <c r="W183" i="3"/>
  <c r="V183" i="3"/>
  <c r="T183" i="3"/>
  <c r="S183" i="3"/>
  <c r="R183" i="3"/>
  <c r="Q183" i="3"/>
  <c r="P183" i="3"/>
  <c r="O183" i="3"/>
  <c r="N183" i="3"/>
  <c r="M183" i="3"/>
  <c r="L183" i="3"/>
  <c r="K183" i="3"/>
  <c r="J183" i="3"/>
  <c r="I183" i="3"/>
  <c r="CB182" i="3"/>
  <c r="CA182" i="3"/>
  <c r="BZ182" i="3"/>
  <c r="BY182" i="3"/>
  <c r="BX182" i="3"/>
  <c r="BW182" i="3"/>
  <c r="BV182" i="3"/>
  <c r="BU182" i="3"/>
  <c r="BT182" i="3"/>
  <c r="BS182" i="3"/>
  <c r="BR182" i="3"/>
  <c r="BP182" i="3"/>
  <c r="BO182" i="3"/>
  <c r="BN182" i="3"/>
  <c r="BM182" i="3"/>
  <c r="BL182" i="3"/>
  <c r="BK182" i="3"/>
  <c r="BJ182" i="3"/>
  <c r="BI182" i="3"/>
  <c r="BH182" i="3"/>
  <c r="BG182" i="3"/>
  <c r="BF182" i="3"/>
  <c r="BD182" i="3"/>
  <c r="BC182" i="3"/>
  <c r="BB182" i="3"/>
  <c r="BA182" i="3"/>
  <c r="AZ182" i="3"/>
  <c r="AY182" i="3"/>
  <c r="AX182" i="3"/>
  <c r="AW182" i="3"/>
  <c r="AV182" i="3"/>
  <c r="AU182" i="3"/>
  <c r="AT182" i="3"/>
  <c r="AR182" i="3"/>
  <c r="AQ182" i="3"/>
  <c r="AP182" i="3"/>
  <c r="AO182" i="3"/>
  <c r="AN182" i="3"/>
  <c r="AM182" i="3"/>
  <c r="AL182" i="3"/>
  <c r="AK182" i="3"/>
  <c r="AJ182" i="3"/>
  <c r="AI182" i="3"/>
  <c r="AH182" i="3"/>
  <c r="AF182" i="3"/>
  <c r="AE182" i="3"/>
  <c r="AD182" i="3"/>
  <c r="AC182" i="3"/>
  <c r="AB182" i="3"/>
  <c r="AA182" i="3"/>
  <c r="Z182" i="3"/>
  <c r="Y182" i="3"/>
  <c r="X182" i="3"/>
  <c r="W182" i="3"/>
  <c r="V182" i="3"/>
  <c r="T182" i="3"/>
  <c r="S182" i="3"/>
  <c r="R182" i="3"/>
  <c r="Q182" i="3"/>
  <c r="P182" i="3"/>
  <c r="O182" i="3"/>
  <c r="N182" i="3"/>
  <c r="M182" i="3"/>
  <c r="L182" i="3"/>
  <c r="K182" i="3"/>
  <c r="J182" i="3"/>
  <c r="I182" i="3"/>
  <c r="CB181" i="3"/>
  <c r="CA181" i="3"/>
  <c r="BZ181" i="3"/>
  <c r="BY181" i="3"/>
  <c r="BX181" i="3"/>
  <c r="BW181" i="3"/>
  <c r="BV181" i="3"/>
  <c r="BU181" i="3"/>
  <c r="BT181" i="3"/>
  <c r="BS181" i="3"/>
  <c r="BR181" i="3"/>
  <c r="BP181" i="3"/>
  <c r="BO181" i="3"/>
  <c r="BN181" i="3"/>
  <c r="BM181" i="3"/>
  <c r="BL181" i="3"/>
  <c r="BK181" i="3"/>
  <c r="BJ181" i="3"/>
  <c r="BI181" i="3"/>
  <c r="BH181" i="3"/>
  <c r="BG181" i="3"/>
  <c r="BF181" i="3"/>
  <c r="BD181" i="3"/>
  <c r="BC181" i="3"/>
  <c r="BB181" i="3"/>
  <c r="BA181" i="3"/>
  <c r="AZ181" i="3"/>
  <c r="AY181" i="3"/>
  <c r="AX181" i="3"/>
  <c r="AW181" i="3"/>
  <c r="AV181" i="3"/>
  <c r="AU181" i="3"/>
  <c r="AT181" i="3"/>
  <c r="AR181" i="3"/>
  <c r="AQ181" i="3"/>
  <c r="AP181" i="3"/>
  <c r="AO181" i="3"/>
  <c r="AN181" i="3"/>
  <c r="AM181" i="3"/>
  <c r="AL181" i="3"/>
  <c r="AK181" i="3"/>
  <c r="AJ181" i="3"/>
  <c r="AI181" i="3"/>
  <c r="AH181" i="3"/>
  <c r="AF181" i="3"/>
  <c r="AE181" i="3"/>
  <c r="AD181" i="3"/>
  <c r="AC181" i="3"/>
  <c r="AB181" i="3"/>
  <c r="AA181" i="3"/>
  <c r="Z181" i="3"/>
  <c r="Y181" i="3"/>
  <c r="X181" i="3"/>
  <c r="W181" i="3"/>
  <c r="V181" i="3"/>
  <c r="T181" i="3"/>
  <c r="S181" i="3"/>
  <c r="R181" i="3"/>
  <c r="Q181" i="3"/>
  <c r="P181" i="3"/>
  <c r="O181" i="3"/>
  <c r="N181" i="3"/>
  <c r="M181" i="3"/>
  <c r="L181" i="3"/>
  <c r="K181" i="3"/>
  <c r="J181" i="3"/>
  <c r="I181" i="3"/>
  <c r="CB180" i="3"/>
  <c r="CA180" i="3"/>
  <c r="BZ180" i="3"/>
  <c r="BY180" i="3"/>
  <c r="BX180" i="3"/>
  <c r="BW180" i="3"/>
  <c r="BV180" i="3"/>
  <c r="BU180" i="3"/>
  <c r="BT180" i="3"/>
  <c r="BS180" i="3"/>
  <c r="BR180" i="3"/>
  <c r="BP180" i="3"/>
  <c r="BO180" i="3"/>
  <c r="BN180" i="3"/>
  <c r="BM180" i="3"/>
  <c r="BL180" i="3"/>
  <c r="BK180" i="3"/>
  <c r="BJ180" i="3"/>
  <c r="BI180" i="3"/>
  <c r="BH180" i="3"/>
  <c r="BG180" i="3"/>
  <c r="BF180" i="3"/>
  <c r="BD180" i="3"/>
  <c r="BC180" i="3"/>
  <c r="BB180" i="3"/>
  <c r="BA180" i="3"/>
  <c r="AZ180" i="3"/>
  <c r="AY180" i="3"/>
  <c r="AX180" i="3"/>
  <c r="AW180" i="3"/>
  <c r="AV180" i="3"/>
  <c r="AU180" i="3"/>
  <c r="AT180" i="3"/>
  <c r="AR180" i="3"/>
  <c r="AQ180" i="3"/>
  <c r="AP180" i="3"/>
  <c r="AO180" i="3"/>
  <c r="AN180" i="3"/>
  <c r="AM180" i="3"/>
  <c r="AL180" i="3"/>
  <c r="AK180" i="3"/>
  <c r="AJ180" i="3"/>
  <c r="AI180" i="3"/>
  <c r="AH180" i="3"/>
  <c r="AF180" i="3"/>
  <c r="AE180" i="3"/>
  <c r="AD180" i="3"/>
  <c r="AC180" i="3"/>
  <c r="AB180" i="3"/>
  <c r="AA180" i="3"/>
  <c r="Z180" i="3"/>
  <c r="Y180" i="3"/>
  <c r="X180" i="3"/>
  <c r="W180" i="3"/>
  <c r="V180" i="3"/>
  <c r="T180" i="3"/>
  <c r="S180" i="3"/>
  <c r="R180" i="3"/>
  <c r="Q180" i="3"/>
  <c r="P180" i="3"/>
  <c r="O180" i="3"/>
  <c r="N180" i="3"/>
  <c r="M180" i="3"/>
  <c r="L180" i="3"/>
  <c r="K180" i="3"/>
  <c r="J180" i="3"/>
  <c r="I180" i="3"/>
  <c r="CB179" i="3"/>
  <c r="CA179" i="3"/>
  <c r="BZ179" i="3"/>
  <c r="BY179" i="3"/>
  <c r="BX179" i="3"/>
  <c r="BW179" i="3"/>
  <c r="BV179" i="3"/>
  <c r="BU179" i="3"/>
  <c r="BT179" i="3"/>
  <c r="BS179" i="3"/>
  <c r="BR179" i="3"/>
  <c r="BP179" i="3"/>
  <c r="BO179" i="3"/>
  <c r="BN179" i="3"/>
  <c r="BM179" i="3"/>
  <c r="BL179" i="3"/>
  <c r="BK179" i="3"/>
  <c r="BJ179" i="3"/>
  <c r="BI179" i="3"/>
  <c r="BH179" i="3"/>
  <c r="BG179" i="3"/>
  <c r="BF179" i="3"/>
  <c r="BD179" i="3"/>
  <c r="BC179" i="3"/>
  <c r="BB179" i="3"/>
  <c r="BA179" i="3"/>
  <c r="AZ179" i="3"/>
  <c r="AY179" i="3"/>
  <c r="AX179" i="3"/>
  <c r="AW179" i="3"/>
  <c r="AV179" i="3"/>
  <c r="AU179" i="3"/>
  <c r="AT179" i="3"/>
  <c r="AR179" i="3"/>
  <c r="AQ179" i="3"/>
  <c r="AP179" i="3"/>
  <c r="AO179" i="3"/>
  <c r="AN179" i="3"/>
  <c r="AM179" i="3"/>
  <c r="AL179" i="3"/>
  <c r="AK179" i="3"/>
  <c r="AJ179" i="3"/>
  <c r="AI179" i="3"/>
  <c r="AH179" i="3"/>
  <c r="AF179" i="3"/>
  <c r="AE179" i="3"/>
  <c r="AD179" i="3"/>
  <c r="AC179" i="3"/>
  <c r="AB179" i="3"/>
  <c r="AA179" i="3"/>
  <c r="Z179" i="3"/>
  <c r="Y179" i="3"/>
  <c r="X179" i="3"/>
  <c r="W179" i="3"/>
  <c r="V179" i="3"/>
  <c r="T179" i="3"/>
  <c r="S179" i="3"/>
  <c r="R179" i="3"/>
  <c r="Q179" i="3"/>
  <c r="P179" i="3"/>
  <c r="O179" i="3"/>
  <c r="N179" i="3"/>
  <c r="M179" i="3"/>
  <c r="L179" i="3"/>
  <c r="K179" i="3"/>
  <c r="J179" i="3"/>
  <c r="I179" i="3"/>
  <c r="CB178" i="3"/>
  <c r="CA178" i="3"/>
  <c r="BZ178" i="3"/>
  <c r="BY178" i="3"/>
  <c r="BX178" i="3"/>
  <c r="BW178" i="3"/>
  <c r="BV178" i="3"/>
  <c r="BU178" i="3"/>
  <c r="BT178" i="3"/>
  <c r="BS178" i="3"/>
  <c r="BR178" i="3"/>
  <c r="BP178" i="3"/>
  <c r="BO178" i="3"/>
  <c r="BN178" i="3"/>
  <c r="BM178" i="3"/>
  <c r="BL178" i="3"/>
  <c r="BK178" i="3"/>
  <c r="BJ178" i="3"/>
  <c r="BI178" i="3"/>
  <c r="BH178" i="3"/>
  <c r="BG178" i="3"/>
  <c r="BF178" i="3"/>
  <c r="BD178" i="3"/>
  <c r="BC178" i="3"/>
  <c r="BB178" i="3"/>
  <c r="BA178" i="3"/>
  <c r="AZ178" i="3"/>
  <c r="AY178" i="3"/>
  <c r="AX178" i="3"/>
  <c r="AW178" i="3"/>
  <c r="AV178" i="3"/>
  <c r="AU178" i="3"/>
  <c r="AT178" i="3"/>
  <c r="AR178" i="3"/>
  <c r="AQ178" i="3"/>
  <c r="AP178" i="3"/>
  <c r="AO178" i="3"/>
  <c r="AN178" i="3"/>
  <c r="AM178" i="3"/>
  <c r="AL178" i="3"/>
  <c r="AK178" i="3"/>
  <c r="AJ178" i="3"/>
  <c r="AI178" i="3"/>
  <c r="AH178" i="3"/>
  <c r="AF178" i="3"/>
  <c r="AE178" i="3"/>
  <c r="AD178" i="3"/>
  <c r="AC178" i="3"/>
  <c r="AB178" i="3"/>
  <c r="AA178" i="3"/>
  <c r="Z178" i="3"/>
  <c r="Y178" i="3"/>
  <c r="X178" i="3"/>
  <c r="W178" i="3"/>
  <c r="V178" i="3"/>
  <c r="T178" i="3"/>
  <c r="S178" i="3"/>
  <c r="R178" i="3"/>
  <c r="Q178" i="3"/>
  <c r="P178" i="3"/>
  <c r="O178" i="3"/>
  <c r="N178" i="3"/>
  <c r="M178" i="3"/>
  <c r="L178" i="3"/>
  <c r="K178" i="3"/>
  <c r="J178" i="3"/>
  <c r="I178" i="3"/>
  <c r="CB177" i="3"/>
  <c r="CA177" i="3"/>
  <c r="BZ177" i="3"/>
  <c r="BY177" i="3"/>
  <c r="BX177" i="3"/>
  <c r="BW177" i="3"/>
  <c r="BV177" i="3"/>
  <c r="BU177" i="3"/>
  <c r="BT177" i="3"/>
  <c r="BS177" i="3"/>
  <c r="BR177" i="3"/>
  <c r="BP177" i="3"/>
  <c r="BO177" i="3"/>
  <c r="BN177" i="3"/>
  <c r="BM177" i="3"/>
  <c r="BL177" i="3"/>
  <c r="BK177" i="3"/>
  <c r="BJ177" i="3"/>
  <c r="BI177" i="3"/>
  <c r="BH177" i="3"/>
  <c r="BG177" i="3"/>
  <c r="BF177" i="3"/>
  <c r="BD177" i="3"/>
  <c r="BC177" i="3"/>
  <c r="BB177" i="3"/>
  <c r="BA177" i="3"/>
  <c r="AZ177" i="3"/>
  <c r="AY177" i="3"/>
  <c r="AX177" i="3"/>
  <c r="AW177" i="3"/>
  <c r="AV177" i="3"/>
  <c r="AU177" i="3"/>
  <c r="AT177" i="3"/>
  <c r="AR177" i="3"/>
  <c r="AQ177" i="3"/>
  <c r="AP177" i="3"/>
  <c r="AO177" i="3"/>
  <c r="AN177" i="3"/>
  <c r="AM177" i="3"/>
  <c r="AL177" i="3"/>
  <c r="AK177" i="3"/>
  <c r="AJ177" i="3"/>
  <c r="AI177" i="3"/>
  <c r="AH177" i="3"/>
  <c r="AF177" i="3"/>
  <c r="AE177" i="3"/>
  <c r="AD177" i="3"/>
  <c r="AC177" i="3"/>
  <c r="AB177" i="3"/>
  <c r="AA177" i="3"/>
  <c r="Z177" i="3"/>
  <c r="Y177" i="3"/>
  <c r="X177" i="3"/>
  <c r="W177" i="3"/>
  <c r="V177" i="3"/>
  <c r="T177" i="3"/>
  <c r="S177" i="3"/>
  <c r="R177" i="3"/>
  <c r="Q177" i="3"/>
  <c r="P177" i="3"/>
  <c r="O177" i="3"/>
  <c r="N177" i="3"/>
  <c r="M177" i="3"/>
  <c r="L177" i="3"/>
  <c r="K177" i="3"/>
  <c r="J177" i="3"/>
  <c r="I177" i="3"/>
  <c r="CB176" i="3"/>
  <c r="CA176" i="3"/>
  <c r="BZ176" i="3"/>
  <c r="BY176" i="3"/>
  <c r="BX176" i="3"/>
  <c r="BW176" i="3"/>
  <c r="BV176" i="3"/>
  <c r="BU176" i="3"/>
  <c r="BT176" i="3"/>
  <c r="BS176" i="3"/>
  <c r="BR176" i="3"/>
  <c r="BP176" i="3"/>
  <c r="BO176" i="3"/>
  <c r="BN176" i="3"/>
  <c r="BM176" i="3"/>
  <c r="BL176" i="3"/>
  <c r="BK176" i="3"/>
  <c r="BJ176" i="3"/>
  <c r="BI176" i="3"/>
  <c r="BH176" i="3"/>
  <c r="BG176" i="3"/>
  <c r="BF176" i="3"/>
  <c r="BD176" i="3"/>
  <c r="BC176" i="3"/>
  <c r="BB176" i="3"/>
  <c r="BA176" i="3"/>
  <c r="AZ176" i="3"/>
  <c r="AY176" i="3"/>
  <c r="AX176" i="3"/>
  <c r="AW176" i="3"/>
  <c r="AV176" i="3"/>
  <c r="AU176" i="3"/>
  <c r="AT176" i="3"/>
  <c r="AR176" i="3"/>
  <c r="AQ176" i="3"/>
  <c r="AP176" i="3"/>
  <c r="AO176" i="3"/>
  <c r="AN176" i="3"/>
  <c r="AM176" i="3"/>
  <c r="AL176" i="3"/>
  <c r="AK176" i="3"/>
  <c r="AJ176" i="3"/>
  <c r="AI176" i="3"/>
  <c r="AH176" i="3"/>
  <c r="AF176" i="3"/>
  <c r="AE176" i="3"/>
  <c r="AD176" i="3"/>
  <c r="AC176" i="3"/>
  <c r="AB176" i="3"/>
  <c r="AA176" i="3"/>
  <c r="Z176" i="3"/>
  <c r="Y176" i="3"/>
  <c r="X176" i="3"/>
  <c r="W176" i="3"/>
  <c r="V176" i="3"/>
  <c r="T176" i="3"/>
  <c r="S176" i="3"/>
  <c r="R176" i="3"/>
  <c r="Q176" i="3"/>
  <c r="P176" i="3"/>
  <c r="O176" i="3"/>
  <c r="N176" i="3"/>
  <c r="M176" i="3"/>
  <c r="L176" i="3"/>
  <c r="K176" i="3"/>
  <c r="J176" i="3"/>
  <c r="I176" i="3"/>
  <c r="CB175" i="3"/>
  <c r="CA175" i="3"/>
  <c r="BZ175" i="3"/>
  <c r="BY175" i="3"/>
  <c r="BX175" i="3"/>
  <c r="BW175" i="3"/>
  <c r="BV175" i="3"/>
  <c r="BU175" i="3"/>
  <c r="BT175" i="3"/>
  <c r="BS175" i="3"/>
  <c r="BR175" i="3"/>
  <c r="BP175" i="3"/>
  <c r="BO175" i="3"/>
  <c r="BN175" i="3"/>
  <c r="BM175" i="3"/>
  <c r="BL175" i="3"/>
  <c r="BK175" i="3"/>
  <c r="BJ175" i="3"/>
  <c r="BI175" i="3"/>
  <c r="BH175" i="3"/>
  <c r="BG175" i="3"/>
  <c r="BF175" i="3"/>
  <c r="BD175" i="3"/>
  <c r="BC175" i="3"/>
  <c r="BB175" i="3"/>
  <c r="BA175" i="3"/>
  <c r="AZ175" i="3"/>
  <c r="AY175" i="3"/>
  <c r="AX175" i="3"/>
  <c r="AW175" i="3"/>
  <c r="AV175" i="3"/>
  <c r="AU175" i="3"/>
  <c r="AT175" i="3"/>
  <c r="AR175" i="3"/>
  <c r="AQ175" i="3"/>
  <c r="AP175" i="3"/>
  <c r="AO175" i="3"/>
  <c r="AN175" i="3"/>
  <c r="AM175" i="3"/>
  <c r="AL175" i="3"/>
  <c r="AK175" i="3"/>
  <c r="AJ175" i="3"/>
  <c r="AI175" i="3"/>
  <c r="AH175" i="3"/>
  <c r="AF175" i="3"/>
  <c r="AE175" i="3"/>
  <c r="AD175" i="3"/>
  <c r="AC175" i="3"/>
  <c r="AB175" i="3"/>
  <c r="AA175" i="3"/>
  <c r="Z175" i="3"/>
  <c r="Y175" i="3"/>
  <c r="X175" i="3"/>
  <c r="W175" i="3"/>
  <c r="V175" i="3"/>
  <c r="T175" i="3"/>
  <c r="S175" i="3"/>
  <c r="R175" i="3"/>
  <c r="Q175" i="3"/>
  <c r="P175" i="3"/>
  <c r="O175" i="3"/>
  <c r="N175" i="3"/>
  <c r="M175" i="3"/>
  <c r="L175" i="3"/>
  <c r="K175" i="3"/>
  <c r="J175" i="3"/>
  <c r="I175" i="3"/>
  <c r="CB174" i="3"/>
  <c r="CA174" i="3"/>
  <c r="BZ174" i="3"/>
  <c r="BY174" i="3"/>
  <c r="BX174" i="3"/>
  <c r="BW174" i="3"/>
  <c r="BV174" i="3"/>
  <c r="BU174" i="3"/>
  <c r="BT174" i="3"/>
  <c r="BS174" i="3"/>
  <c r="BR174" i="3"/>
  <c r="BP174" i="3"/>
  <c r="BO174" i="3"/>
  <c r="BN174" i="3"/>
  <c r="BM174" i="3"/>
  <c r="BL174" i="3"/>
  <c r="BK174" i="3"/>
  <c r="BJ174" i="3"/>
  <c r="BI174" i="3"/>
  <c r="BH174" i="3"/>
  <c r="BG174" i="3"/>
  <c r="BF174" i="3"/>
  <c r="BD174" i="3"/>
  <c r="BC174" i="3"/>
  <c r="BB174" i="3"/>
  <c r="BA174" i="3"/>
  <c r="AZ174" i="3"/>
  <c r="AY174" i="3"/>
  <c r="AX174" i="3"/>
  <c r="AW174" i="3"/>
  <c r="AV174" i="3"/>
  <c r="AU174" i="3"/>
  <c r="AT174" i="3"/>
  <c r="AR174" i="3"/>
  <c r="AQ174" i="3"/>
  <c r="AP174" i="3"/>
  <c r="AO174" i="3"/>
  <c r="AN174" i="3"/>
  <c r="AM174" i="3"/>
  <c r="AL174" i="3"/>
  <c r="AK174" i="3"/>
  <c r="AJ174" i="3"/>
  <c r="AI174" i="3"/>
  <c r="AH174" i="3"/>
  <c r="AF174" i="3"/>
  <c r="AE174" i="3"/>
  <c r="AD174" i="3"/>
  <c r="AC174" i="3"/>
  <c r="AB174" i="3"/>
  <c r="AA174" i="3"/>
  <c r="Z174" i="3"/>
  <c r="Y174" i="3"/>
  <c r="X174" i="3"/>
  <c r="W174" i="3"/>
  <c r="V174" i="3"/>
  <c r="T174" i="3"/>
  <c r="S174" i="3"/>
  <c r="R174" i="3"/>
  <c r="Q174" i="3"/>
  <c r="P174" i="3"/>
  <c r="O174" i="3"/>
  <c r="N174" i="3"/>
  <c r="M174" i="3"/>
  <c r="L174" i="3"/>
  <c r="K174" i="3"/>
  <c r="J174" i="3"/>
  <c r="I174" i="3"/>
  <c r="CB173" i="3"/>
  <c r="CA173" i="3"/>
  <c r="BZ173" i="3"/>
  <c r="BY173" i="3"/>
  <c r="BX173" i="3"/>
  <c r="BW173" i="3"/>
  <c r="BV173" i="3"/>
  <c r="BU173" i="3"/>
  <c r="BT173" i="3"/>
  <c r="BS173" i="3"/>
  <c r="BR173" i="3"/>
  <c r="BP173" i="3"/>
  <c r="BO173" i="3"/>
  <c r="BN173" i="3"/>
  <c r="BM173" i="3"/>
  <c r="BL173" i="3"/>
  <c r="BK173" i="3"/>
  <c r="BJ173" i="3"/>
  <c r="BI173" i="3"/>
  <c r="BH173" i="3"/>
  <c r="BG173" i="3"/>
  <c r="BF173" i="3"/>
  <c r="BD173" i="3"/>
  <c r="BC173" i="3"/>
  <c r="BB173" i="3"/>
  <c r="BA173" i="3"/>
  <c r="AZ173" i="3"/>
  <c r="AY173" i="3"/>
  <c r="AX173" i="3"/>
  <c r="AW173" i="3"/>
  <c r="AV173" i="3"/>
  <c r="AU173" i="3"/>
  <c r="AT173" i="3"/>
  <c r="AR173" i="3"/>
  <c r="AQ173" i="3"/>
  <c r="AP173" i="3"/>
  <c r="AO173" i="3"/>
  <c r="AN173" i="3"/>
  <c r="AM173" i="3"/>
  <c r="AL173" i="3"/>
  <c r="AK173" i="3"/>
  <c r="AJ173" i="3"/>
  <c r="AI173" i="3"/>
  <c r="AH173" i="3"/>
  <c r="AF173" i="3"/>
  <c r="AE173" i="3"/>
  <c r="AD173" i="3"/>
  <c r="AC173" i="3"/>
  <c r="AB173" i="3"/>
  <c r="AA173" i="3"/>
  <c r="Z173" i="3"/>
  <c r="Y173" i="3"/>
  <c r="X173" i="3"/>
  <c r="W173" i="3"/>
  <c r="V173" i="3"/>
  <c r="T173" i="3"/>
  <c r="S173" i="3"/>
  <c r="R173" i="3"/>
  <c r="Q173" i="3"/>
  <c r="P173" i="3"/>
  <c r="O173" i="3"/>
  <c r="N173" i="3"/>
  <c r="M173" i="3"/>
  <c r="L173" i="3"/>
  <c r="K173" i="3"/>
  <c r="J173" i="3"/>
  <c r="I173" i="3"/>
  <c r="CB172" i="3"/>
  <c r="CA172" i="3"/>
  <c r="BZ172" i="3"/>
  <c r="BY172" i="3"/>
  <c r="BX172" i="3"/>
  <c r="BW172" i="3"/>
  <c r="BV172" i="3"/>
  <c r="BU172" i="3"/>
  <c r="BT172" i="3"/>
  <c r="BS172" i="3"/>
  <c r="BR172" i="3"/>
  <c r="BP172" i="3"/>
  <c r="BO172" i="3"/>
  <c r="BN172" i="3"/>
  <c r="BM172" i="3"/>
  <c r="BL172" i="3"/>
  <c r="BK172" i="3"/>
  <c r="BJ172" i="3"/>
  <c r="BI172" i="3"/>
  <c r="BH172" i="3"/>
  <c r="BG172" i="3"/>
  <c r="BF172" i="3"/>
  <c r="BD172" i="3"/>
  <c r="BC172" i="3"/>
  <c r="BB172" i="3"/>
  <c r="BA172" i="3"/>
  <c r="AZ172" i="3"/>
  <c r="AY172" i="3"/>
  <c r="AX172" i="3"/>
  <c r="AW172" i="3"/>
  <c r="AV172" i="3"/>
  <c r="AU172" i="3"/>
  <c r="AT172" i="3"/>
  <c r="AR172" i="3"/>
  <c r="AQ172" i="3"/>
  <c r="AP172" i="3"/>
  <c r="AO172" i="3"/>
  <c r="AN172" i="3"/>
  <c r="AM172" i="3"/>
  <c r="AL172" i="3"/>
  <c r="AK172" i="3"/>
  <c r="AJ172" i="3"/>
  <c r="AI172" i="3"/>
  <c r="AH172" i="3"/>
  <c r="AF172" i="3"/>
  <c r="AE172" i="3"/>
  <c r="AD172" i="3"/>
  <c r="AC172" i="3"/>
  <c r="AB172" i="3"/>
  <c r="AA172" i="3"/>
  <c r="Z172" i="3"/>
  <c r="Y172" i="3"/>
  <c r="X172" i="3"/>
  <c r="W172" i="3"/>
  <c r="V172" i="3"/>
  <c r="T172" i="3"/>
  <c r="S172" i="3"/>
  <c r="R172" i="3"/>
  <c r="Q172" i="3"/>
  <c r="P172" i="3"/>
  <c r="O172" i="3"/>
  <c r="N172" i="3"/>
  <c r="M172" i="3"/>
  <c r="L172" i="3"/>
  <c r="K172" i="3"/>
  <c r="J172" i="3"/>
  <c r="I172" i="3"/>
  <c r="CB171" i="3"/>
  <c r="CA171" i="3"/>
  <c r="BZ171" i="3"/>
  <c r="BY171" i="3"/>
  <c r="BX171" i="3"/>
  <c r="BW171" i="3"/>
  <c r="BV171" i="3"/>
  <c r="BU171" i="3"/>
  <c r="BT171" i="3"/>
  <c r="BS171" i="3"/>
  <c r="BR171" i="3"/>
  <c r="BP171" i="3"/>
  <c r="BO171" i="3"/>
  <c r="BN171" i="3"/>
  <c r="BM171" i="3"/>
  <c r="BL171" i="3"/>
  <c r="BK171" i="3"/>
  <c r="BJ171" i="3"/>
  <c r="BI171" i="3"/>
  <c r="BH171" i="3"/>
  <c r="BG171" i="3"/>
  <c r="BF171" i="3"/>
  <c r="BD171" i="3"/>
  <c r="BC171" i="3"/>
  <c r="BB171" i="3"/>
  <c r="BA171" i="3"/>
  <c r="AZ171" i="3"/>
  <c r="AY171" i="3"/>
  <c r="AX171" i="3"/>
  <c r="AW171" i="3"/>
  <c r="AV171" i="3"/>
  <c r="AU171" i="3"/>
  <c r="AT171" i="3"/>
  <c r="AR171" i="3"/>
  <c r="AQ171" i="3"/>
  <c r="AP171" i="3"/>
  <c r="AO171" i="3"/>
  <c r="AN171" i="3"/>
  <c r="AM171" i="3"/>
  <c r="AL171" i="3"/>
  <c r="AK171" i="3"/>
  <c r="AJ171" i="3"/>
  <c r="AI171" i="3"/>
  <c r="AH171" i="3"/>
  <c r="AF171" i="3"/>
  <c r="AE171" i="3"/>
  <c r="AD171" i="3"/>
  <c r="AC171" i="3"/>
  <c r="AB171" i="3"/>
  <c r="AA171" i="3"/>
  <c r="Z171" i="3"/>
  <c r="Y171" i="3"/>
  <c r="X171" i="3"/>
  <c r="W171" i="3"/>
  <c r="V171" i="3"/>
  <c r="T171" i="3"/>
  <c r="S171" i="3"/>
  <c r="R171" i="3"/>
  <c r="Q171" i="3"/>
  <c r="P171" i="3"/>
  <c r="O171" i="3"/>
  <c r="N171" i="3"/>
  <c r="M171" i="3"/>
  <c r="L171" i="3"/>
  <c r="K171" i="3"/>
  <c r="J171" i="3"/>
  <c r="I171" i="3"/>
  <c r="CB170" i="3"/>
  <c r="CA170" i="3"/>
  <c r="BZ170" i="3"/>
  <c r="BY170" i="3"/>
  <c r="BX170" i="3"/>
  <c r="BW170" i="3"/>
  <c r="BV170" i="3"/>
  <c r="BU170" i="3"/>
  <c r="BT170" i="3"/>
  <c r="BS170" i="3"/>
  <c r="BR170" i="3"/>
  <c r="BP170" i="3"/>
  <c r="BO170" i="3"/>
  <c r="BN170" i="3"/>
  <c r="BM170" i="3"/>
  <c r="BL170" i="3"/>
  <c r="BK170" i="3"/>
  <c r="BJ170" i="3"/>
  <c r="BI170" i="3"/>
  <c r="BH170" i="3"/>
  <c r="BG170" i="3"/>
  <c r="BF170" i="3"/>
  <c r="BD170" i="3"/>
  <c r="BC170" i="3"/>
  <c r="BB170" i="3"/>
  <c r="BA170" i="3"/>
  <c r="AZ170" i="3"/>
  <c r="AY170" i="3"/>
  <c r="AX170" i="3"/>
  <c r="AW170" i="3"/>
  <c r="AV170" i="3"/>
  <c r="AU170" i="3"/>
  <c r="AT170" i="3"/>
  <c r="AR170" i="3"/>
  <c r="AQ170" i="3"/>
  <c r="AP170" i="3"/>
  <c r="AO170" i="3"/>
  <c r="AN170" i="3"/>
  <c r="AM170" i="3"/>
  <c r="AL170" i="3"/>
  <c r="AK170" i="3"/>
  <c r="AJ170" i="3"/>
  <c r="AI170" i="3"/>
  <c r="AH170" i="3"/>
  <c r="AF170" i="3"/>
  <c r="AE170" i="3"/>
  <c r="AD170" i="3"/>
  <c r="AC170" i="3"/>
  <c r="AB170" i="3"/>
  <c r="AA170" i="3"/>
  <c r="Z170" i="3"/>
  <c r="Y170" i="3"/>
  <c r="X170" i="3"/>
  <c r="W170" i="3"/>
  <c r="V170" i="3"/>
  <c r="T170" i="3"/>
  <c r="S170" i="3"/>
  <c r="R170" i="3"/>
  <c r="Q170" i="3"/>
  <c r="P170" i="3"/>
  <c r="O170" i="3"/>
  <c r="N170" i="3"/>
  <c r="M170" i="3"/>
  <c r="L170" i="3"/>
  <c r="K170" i="3"/>
  <c r="J170" i="3"/>
  <c r="I170" i="3"/>
  <c r="H197" i="3"/>
  <c r="H196" i="3"/>
  <c r="H195" i="3"/>
  <c r="H194" i="3"/>
  <c r="H193" i="3"/>
  <c r="H192" i="3"/>
  <c r="H191" i="3"/>
  <c r="H190" i="3"/>
  <c r="H189" i="3"/>
  <c r="H188" i="3"/>
  <c r="H187" i="3"/>
  <c r="H186" i="3"/>
  <c r="H185" i="3"/>
  <c r="H184" i="3"/>
  <c r="H183" i="3"/>
  <c r="H182" i="3"/>
  <c r="H181" i="3"/>
  <c r="H180" i="3"/>
  <c r="H179" i="3"/>
  <c r="H178" i="3"/>
  <c r="H177" i="3"/>
  <c r="H176" i="3"/>
  <c r="H175" i="3"/>
  <c r="H174" i="3"/>
  <c r="H173" i="3"/>
  <c r="H172" i="3"/>
  <c r="H171" i="3"/>
  <c r="H170" i="3"/>
  <c r="E197" i="3"/>
  <c r="E195" i="3"/>
  <c r="E194" i="3"/>
  <c r="E193" i="3"/>
  <c r="E192" i="3"/>
  <c r="E191" i="3"/>
  <c r="E190" i="3"/>
  <c r="E189" i="3"/>
  <c r="E188" i="3"/>
  <c r="E187" i="3"/>
  <c r="E186" i="3"/>
  <c r="E185" i="3"/>
  <c r="E184" i="3"/>
  <c r="E183" i="3"/>
  <c r="E182" i="3"/>
  <c r="E181" i="3"/>
  <c r="E180" i="3"/>
  <c r="E179" i="3"/>
  <c r="E178" i="3"/>
  <c r="E177" i="3"/>
  <c r="E176" i="3"/>
  <c r="E175" i="3"/>
  <c r="E174" i="3"/>
  <c r="E173" i="3"/>
  <c r="E172" i="3"/>
  <c r="E171" i="3"/>
  <c r="E170" i="3"/>
  <c r="E488" i="3"/>
  <c r="E487" i="3"/>
  <c r="E486" i="3"/>
  <c r="E485" i="3"/>
  <c r="E484" i="3"/>
  <c r="E483" i="3"/>
  <c r="E482" i="3"/>
  <c r="E481" i="3"/>
  <c r="E480" i="3"/>
  <c r="E479" i="3"/>
  <c r="E478" i="3"/>
  <c r="E477" i="3"/>
  <c r="E476" i="3"/>
  <c r="E475" i="3"/>
  <c r="E474" i="3"/>
  <c r="E473" i="3"/>
  <c r="E472" i="3"/>
  <c r="E471" i="3"/>
  <c r="E470" i="3"/>
  <c r="E469" i="3"/>
  <c r="E468" i="3"/>
  <c r="E467" i="3"/>
  <c r="E466" i="3"/>
  <c r="E465" i="3"/>
  <c r="E464" i="3"/>
  <c r="E463" i="3"/>
  <c r="E462" i="3"/>
  <c r="E461" i="3"/>
  <c r="E460" i="3"/>
  <c r="E459" i="3"/>
  <c r="E458" i="3"/>
  <c r="E457" i="3"/>
  <c r="E456" i="3"/>
  <c r="E455" i="3"/>
  <c r="CB488" i="3"/>
  <c r="CA488" i="3"/>
  <c r="BZ488" i="3"/>
  <c r="BY488" i="3"/>
  <c r="BX488" i="3"/>
  <c r="BW488" i="3"/>
  <c r="BV488" i="3"/>
  <c r="BU488" i="3"/>
  <c r="BT488" i="3"/>
  <c r="BS488" i="3"/>
  <c r="BR488" i="3"/>
  <c r="BP488" i="3"/>
  <c r="BO488" i="3"/>
  <c r="BN488" i="3"/>
  <c r="BM488" i="3"/>
  <c r="BL488" i="3"/>
  <c r="BK488" i="3"/>
  <c r="BJ488" i="3"/>
  <c r="BI488" i="3"/>
  <c r="BH488" i="3"/>
  <c r="BG488" i="3"/>
  <c r="BF488" i="3"/>
  <c r="BD488" i="3"/>
  <c r="BC488" i="3"/>
  <c r="BB488" i="3"/>
  <c r="BA488" i="3"/>
  <c r="AZ488" i="3"/>
  <c r="AY488" i="3"/>
  <c r="AX488" i="3"/>
  <c r="AW488" i="3"/>
  <c r="AV488" i="3"/>
  <c r="AU488" i="3"/>
  <c r="AT488" i="3"/>
  <c r="AR488" i="3"/>
  <c r="AQ488" i="3"/>
  <c r="AP488" i="3"/>
  <c r="AO488" i="3"/>
  <c r="AN488" i="3"/>
  <c r="AM488" i="3"/>
  <c r="AL488" i="3"/>
  <c r="AK488" i="3"/>
  <c r="AJ488" i="3"/>
  <c r="AI488" i="3"/>
  <c r="AH488" i="3"/>
  <c r="AF488" i="3"/>
  <c r="AE488" i="3"/>
  <c r="AD488" i="3"/>
  <c r="AC488" i="3"/>
  <c r="AB488" i="3"/>
  <c r="AA488" i="3"/>
  <c r="Z488" i="3"/>
  <c r="Y488" i="3"/>
  <c r="X488" i="3"/>
  <c r="W488" i="3"/>
  <c r="V488" i="3"/>
  <c r="T488" i="3"/>
  <c r="S488" i="3"/>
  <c r="R488" i="3"/>
  <c r="Q488" i="3"/>
  <c r="P488" i="3"/>
  <c r="O488" i="3"/>
  <c r="N488" i="3"/>
  <c r="M488" i="3"/>
  <c r="L488" i="3"/>
  <c r="K488" i="3"/>
  <c r="J488" i="3"/>
  <c r="I488" i="3"/>
  <c r="CB487" i="3"/>
  <c r="CA487" i="3"/>
  <c r="BZ487" i="3"/>
  <c r="BY487" i="3"/>
  <c r="BX487" i="3"/>
  <c r="BW487" i="3"/>
  <c r="BV487" i="3"/>
  <c r="BU487" i="3"/>
  <c r="BT487" i="3"/>
  <c r="BS487" i="3"/>
  <c r="BR487" i="3"/>
  <c r="BP487" i="3"/>
  <c r="BO487" i="3"/>
  <c r="BN487" i="3"/>
  <c r="BM487" i="3"/>
  <c r="BL487" i="3"/>
  <c r="BK487" i="3"/>
  <c r="BJ487" i="3"/>
  <c r="BI487" i="3"/>
  <c r="BH487" i="3"/>
  <c r="BG487" i="3"/>
  <c r="BF487" i="3"/>
  <c r="BD487" i="3"/>
  <c r="BC487" i="3"/>
  <c r="BB487" i="3"/>
  <c r="BA487" i="3"/>
  <c r="AZ487" i="3"/>
  <c r="AY487" i="3"/>
  <c r="AX487" i="3"/>
  <c r="AW487" i="3"/>
  <c r="AV487" i="3"/>
  <c r="AU487" i="3"/>
  <c r="AT487" i="3"/>
  <c r="AR487" i="3"/>
  <c r="AQ487" i="3"/>
  <c r="AP487" i="3"/>
  <c r="AO487" i="3"/>
  <c r="AN487" i="3"/>
  <c r="AM487" i="3"/>
  <c r="AL487" i="3"/>
  <c r="AK487" i="3"/>
  <c r="AJ487" i="3"/>
  <c r="AI487" i="3"/>
  <c r="AH487" i="3"/>
  <c r="AF487" i="3"/>
  <c r="AE487" i="3"/>
  <c r="AD487" i="3"/>
  <c r="AC487" i="3"/>
  <c r="AB487" i="3"/>
  <c r="AA487" i="3"/>
  <c r="Z487" i="3"/>
  <c r="Y487" i="3"/>
  <c r="X487" i="3"/>
  <c r="W487" i="3"/>
  <c r="V487" i="3"/>
  <c r="T487" i="3"/>
  <c r="S487" i="3"/>
  <c r="R487" i="3"/>
  <c r="Q487" i="3"/>
  <c r="P487" i="3"/>
  <c r="O487" i="3"/>
  <c r="N487" i="3"/>
  <c r="M487" i="3"/>
  <c r="L487" i="3"/>
  <c r="K487" i="3"/>
  <c r="J487" i="3"/>
  <c r="I487" i="3"/>
  <c r="CB486" i="3"/>
  <c r="CA486" i="3"/>
  <c r="BZ486" i="3"/>
  <c r="BY486" i="3"/>
  <c r="BX486" i="3"/>
  <c r="BW486" i="3"/>
  <c r="BV486" i="3"/>
  <c r="BU486" i="3"/>
  <c r="BT486" i="3"/>
  <c r="BS486" i="3"/>
  <c r="BR486" i="3"/>
  <c r="BP486" i="3"/>
  <c r="BO486" i="3"/>
  <c r="BN486" i="3"/>
  <c r="BM486" i="3"/>
  <c r="BL486" i="3"/>
  <c r="BK486" i="3"/>
  <c r="BJ486" i="3"/>
  <c r="BI486" i="3"/>
  <c r="BH486" i="3"/>
  <c r="BG486" i="3"/>
  <c r="BF486" i="3"/>
  <c r="BD486" i="3"/>
  <c r="BC486" i="3"/>
  <c r="BB486" i="3"/>
  <c r="BA486" i="3"/>
  <c r="AZ486" i="3"/>
  <c r="AY486" i="3"/>
  <c r="AX486" i="3"/>
  <c r="AW486" i="3"/>
  <c r="AV486" i="3"/>
  <c r="AU486" i="3"/>
  <c r="AT486" i="3"/>
  <c r="AR486" i="3"/>
  <c r="AQ486" i="3"/>
  <c r="AP486" i="3"/>
  <c r="AO486" i="3"/>
  <c r="AN486" i="3"/>
  <c r="AM486" i="3"/>
  <c r="AL486" i="3"/>
  <c r="AK486" i="3"/>
  <c r="AJ486" i="3"/>
  <c r="AI486" i="3"/>
  <c r="AH486" i="3"/>
  <c r="AF486" i="3"/>
  <c r="AE486" i="3"/>
  <c r="AD486" i="3"/>
  <c r="AC486" i="3"/>
  <c r="AB486" i="3"/>
  <c r="AA486" i="3"/>
  <c r="Z486" i="3"/>
  <c r="Y486" i="3"/>
  <c r="X486" i="3"/>
  <c r="W486" i="3"/>
  <c r="V486" i="3"/>
  <c r="T486" i="3"/>
  <c r="S486" i="3"/>
  <c r="R486" i="3"/>
  <c r="Q486" i="3"/>
  <c r="P486" i="3"/>
  <c r="O486" i="3"/>
  <c r="N486" i="3"/>
  <c r="M486" i="3"/>
  <c r="L486" i="3"/>
  <c r="K486" i="3"/>
  <c r="J486" i="3"/>
  <c r="I486" i="3"/>
  <c r="CB485" i="3"/>
  <c r="CA485" i="3"/>
  <c r="BZ485" i="3"/>
  <c r="BY485" i="3"/>
  <c r="BX485" i="3"/>
  <c r="BW485" i="3"/>
  <c r="BV485" i="3"/>
  <c r="BU485" i="3"/>
  <c r="BT485" i="3"/>
  <c r="BS485" i="3"/>
  <c r="BR485" i="3"/>
  <c r="BP485" i="3"/>
  <c r="BO485" i="3"/>
  <c r="BN485" i="3"/>
  <c r="BM485" i="3"/>
  <c r="BL485" i="3"/>
  <c r="BK485" i="3"/>
  <c r="BJ485" i="3"/>
  <c r="BI485" i="3"/>
  <c r="BH485" i="3"/>
  <c r="BG485" i="3"/>
  <c r="BF485" i="3"/>
  <c r="BD485" i="3"/>
  <c r="BC485" i="3"/>
  <c r="BB485" i="3"/>
  <c r="BA485" i="3"/>
  <c r="AZ485" i="3"/>
  <c r="AY485" i="3"/>
  <c r="AX485" i="3"/>
  <c r="AW485" i="3"/>
  <c r="AV485" i="3"/>
  <c r="AU485" i="3"/>
  <c r="AT485" i="3"/>
  <c r="AR485" i="3"/>
  <c r="AQ485" i="3"/>
  <c r="AP485" i="3"/>
  <c r="AO485" i="3"/>
  <c r="AN485" i="3"/>
  <c r="AM485" i="3"/>
  <c r="AL485" i="3"/>
  <c r="AK485" i="3"/>
  <c r="AJ485" i="3"/>
  <c r="AI485" i="3"/>
  <c r="AH485" i="3"/>
  <c r="AF485" i="3"/>
  <c r="AE485" i="3"/>
  <c r="AD485" i="3"/>
  <c r="AC485" i="3"/>
  <c r="AB485" i="3"/>
  <c r="AA485" i="3"/>
  <c r="Z485" i="3"/>
  <c r="Y485" i="3"/>
  <c r="X485" i="3"/>
  <c r="W485" i="3"/>
  <c r="V485" i="3"/>
  <c r="T485" i="3"/>
  <c r="S485" i="3"/>
  <c r="R485" i="3"/>
  <c r="Q485" i="3"/>
  <c r="P485" i="3"/>
  <c r="O485" i="3"/>
  <c r="N485" i="3"/>
  <c r="M485" i="3"/>
  <c r="L485" i="3"/>
  <c r="K485" i="3"/>
  <c r="J485" i="3"/>
  <c r="I485" i="3"/>
  <c r="CC484" i="3"/>
  <c r="CB484" i="3"/>
  <c r="CA484" i="3"/>
  <c r="BZ484" i="3"/>
  <c r="BY484" i="3"/>
  <c r="BX484" i="3"/>
  <c r="BW484" i="3"/>
  <c r="BV484" i="3"/>
  <c r="BU484" i="3"/>
  <c r="BT484" i="3"/>
  <c r="BS484" i="3"/>
  <c r="BR484" i="3"/>
  <c r="BQ484" i="3"/>
  <c r="BP484" i="3"/>
  <c r="BO484" i="3"/>
  <c r="BN484" i="3"/>
  <c r="BM484" i="3"/>
  <c r="BL484" i="3"/>
  <c r="BK484" i="3"/>
  <c r="BJ484" i="3"/>
  <c r="BI484" i="3"/>
  <c r="BH484" i="3"/>
  <c r="BG484" i="3"/>
  <c r="BF484" i="3"/>
  <c r="BE484" i="3"/>
  <c r="BD484" i="3"/>
  <c r="BC484" i="3"/>
  <c r="BB484" i="3"/>
  <c r="BA484" i="3"/>
  <c r="AZ484" i="3"/>
  <c r="AY484" i="3"/>
  <c r="AX484" i="3"/>
  <c r="AW484" i="3"/>
  <c r="AV484" i="3"/>
  <c r="AU484" i="3"/>
  <c r="AT484" i="3"/>
  <c r="AS484" i="3"/>
  <c r="AR484" i="3"/>
  <c r="AQ484" i="3"/>
  <c r="AP484" i="3"/>
  <c r="AO484" i="3"/>
  <c r="AN484" i="3"/>
  <c r="AM484" i="3"/>
  <c r="AL484" i="3"/>
  <c r="AK484" i="3"/>
  <c r="AJ484" i="3"/>
  <c r="AI484" i="3"/>
  <c r="AH484" i="3"/>
  <c r="AG484" i="3"/>
  <c r="AF484" i="3"/>
  <c r="AE484" i="3"/>
  <c r="AD484" i="3"/>
  <c r="AC484" i="3"/>
  <c r="AB484" i="3"/>
  <c r="AA484" i="3"/>
  <c r="Z484" i="3"/>
  <c r="Y484" i="3"/>
  <c r="X484" i="3"/>
  <c r="W484" i="3"/>
  <c r="V484" i="3"/>
  <c r="U484" i="3"/>
  <c r="T484" i="3"/>
  <c r="S484" i="3"/>
  <c r="R484" i="3"/>
  <c r="Q484" i="3"/>
  <c r="P484" i="3"/>
  <c r="O484" i="3"/>
  <c r="N484" i="3"/>
  <c r="M484" i="3"/>
  <c r="L484" i="3"/>
  <c r="K484" i="3"/>
  <c r="J484" i="3"/>
  <c r="I484" i="3"/>
  <c r="CB483" i="3"/>
  <c r="CA483" i="3"/>
  <c r="BZ483" i="3"/>
  <c r="BY483" i="3"/>
  <c r="BX483" i="3"/>
  <c r="BW483" i="3"/>
  <c r="BV483" i="3"/>
  <c r="BU483" i="3"/>
  <c r="BT483" i="3"/>
  <c r="BS483" i="3"/>
  <c r="BR483" i="3"/>
  <c r="BP483" i="3"/>
  <c r="BO483" i="3"/>
  <c r="BN483" i="3"/>
  <c r="BM483" i="3"/>
  <c r="BL483" i="3"/>
  <c r="BK483" i="3"/>
  <c r="BJ483" i="3"/>
  <c r="BI483" i="3"/>
  <c r="BH483" i="3"/>
  <c r="BG483" i="3"/>
  <c r="BF483" i="3"/>
  <c r="BD483" i="3"/>
  <c r="BC483" i="3"/>
  <c r="BB483" i="3"/>
  <c r="BA483" i="3"/>
  <c r="AZ483" i="3"/>
  <c r="AY483" i="3"/>
  <c r="AX483" i="3"/>
  <c r="AW483" i="3"/>
  <c r="AV483" i="3"/>
  <c r="AU483" i="3"/>
  <c r="AT483" i="3"/>
  <c r="AR483" i="3"/>
  <c r="AQ483" i="3"/>
  <c r="AP483" i="3"/>
  <c r="AO483" i="3"/>
  <c r="AN483" i="3"/>
  <c r="AM483" i="3"/>
  <c r="AL483" i="3"/>
  <c r="AK483" i="3"/>
  <c r="AJ483" i="3"/>
  <c r="AI483" i="3"/>
  <c r="AH483" i="3"/>
  <c r="AF483" i="3"/>
  <c r="AE483" i="3"/>
  <c r="AD483" i="3"/>
  <c r="AC483" i="3"/>
  <c r="AB483" i="3"/>
  <c r="AA483" i="3"/>
  <c r="Z483" i="3"/>
  <c r="Y483" i="3"/>
  <c r="X483" i="3"/>
  <c r="W483" i="3"/>
  <c r="V483" i="3"/>
  <c r="T483" i="3"/>
  <c r="S483" i="3"/>
  <c r="R483" i="3"/>
  <c r="Q483" i="3"/>
  <c r="P483" i="3"/>
  <c r="O483" i="3"/>
  <c r="N483" i="3"/>
  <c r="M483" i="3"/>
  <c r="L483" i="3"/>
  <c r="K483" i="3"/>
  <c r="J483" i="3"/>
  <c r="I483" i="3"/>
  <c r="CC482" i="3"/>
  <c r="CB482" i="3"/>
  <c r="CA482" i="3"/>
  <c r="BZ482" i="3"/>
  <c r="BY482" i="3"/>
  <c r="BX482" i="3"/>
  <c r="BW482" i="3"/>
  <c r="BV482" i="3"/>
  <c r="BU482" i="3"/>
  <c r="BT482" i="3"/>
  <c r="BS482" i="3"/>
  <c r="BR482" i="3"/>
  <c r="BQ482" i="3"/>
  <c r="BP482" i="3"/>
  <c r="BO482" i="3"/>
  <c r="BN482" i="3"/>
  <c r="BM482" i="3"/>
  <c r="BL482" i="3"/>
  <c r="BK482" i="3"/>
  <c r="BJ482" i="3"/>
  <c r="BI482" i="3"/>
  <c r="BH482" i="3"/>
  <c r="BG482" i="3"/>
  <c r="BF482" i="3"/>
  <c r="BE482" i="3"/>
  <c r="BD482" i="3"/>
  <c r="BC482" i="3"/>
  <c r="BB482" i="3"/>
  <c r="BA482" i="3"/>
  <c r="AZ482" i="3"/>
  <c r="AY482" i="3"/>
  <c r="AX482" i="3"/>
  <c r="AW482" i="3"/>
  <c r="AV482" i="3"/>
  <c r="AU482" i="3"/>
  <c r="AT482" i="3"/>
  <c r="AS482" i="3"/>
  <c r="AR482" i="3"/>
  <c r="AQ482" i="3"/>
  <c r="AP482" i="3"/>
  <c r="AO482" i="3"/>
  <c r="AN482" i="3"/>
  <c r="AM482" i="3"/>
  <c r="AL482" i="3"/>
  <c r="AK482" i="3"/>
  <c r="AJ482" i="3"/>
  <c r="AI482" i="3"/>
  <c r="AH482" i="3"/>
  <c r="AG482" i="3"/>
  <c r="AF482" i="3"/>
  <c r="AE482" i="3"/>
  <c r="AD482" i="3"/>
  <c r="AC482" i="3"/>
  <c r="AB482" i="3"/>
  <c r="AA482" i="3"/>
  <c r="Z482" i="3"/>
  <c r="Y482" i="3"/>
  <c r="X482" i="3"/>
  <c r="W482" i="3"/>
  <c r="V482" i="3"/>
  <c r="U482" i="3"/>
  <c r="T482" i="3"/>
  <c r="S482" i="3"/>
  <c r="R482" i="3"/>
  <c r="Q482" i="3"/>
  <c r="P482" i="3"/>
  <c r="O482" i="3"/>
  <c r="N482" i="3"/>
  <c r="M482" i="3"/>
  <c r="L482" i="3"/>
  <c r="K482" i="3"/>
  <c r="J482" i="3"/>
  <c r="I482" i="3"/>
  <c r="CB481" i="3"/>
  <c r="CA481" i="3"/>
  <c r="BZ481" i="3"/>
  <c r="BY481" i="3"/>
  <c r="BX481" i="3"/>
  <c r="BW481" i="3"/>
  <c r="BV481" i="3"/>
  <c r="BU481" i="3"/>
  <c r="BT481" i="3"/>
  <c r="BS481" i="3"/>
  <c r="BR481" i="3"/>
  <c r="BP481" i="3"/>
  <c r="BO481" i="3"/>
  <c r="BN481" i="3"/>
  <c r="BM481" i="3"/>
  <c r="BL481" i="3"/>
  <c r="BK481" i="3"/>
  <c r="BJ481" i="3"/>
  <c r="BI481" i="3"/>
  <c r="BH481" i="3"/>
  <c r="BG481" i="3"/>
  <c r="BF481" i="3"/>
  <c r="BD481" i="3"/>
  <c r="BC481" i="3"/>
  <c r="BB481" i="3"/>
  <c r="BA481" i="3"/>
  <c r="AZ481" i="3"/>
  <c r="AY481" i="3"/>
  <c r="AX481" i="3"/>
  <c r="AW481" i="3"/>
  <c r="AV481" i="3"/>
  <c r="AU481" i="3"/>
  <c r="AT481" i="3"/>
  <c r="AR481" i="3"/>
  <c r="AQ481" i="3"/>
  <c r="AP481" i="3"/>
  <c r="AO481" i="3"/>
  <c r="AN481" i="3"/>
  <c r="AM481" i="3"/>
  <c r="AL481" i="3"/>
  <c r="AK481" i="3"/>
  <c r="AJ481" i="3"/>
  <c r="AI481" i="3"/>
  <c r="AH481" i="3"/>
  <c r="AF481" i="3"/>
  <c r="AE481" i="3"/>
  <c r="AD481" i="3"/>
  <c r="AC481" i="3"/>
  <c r="AB481" i="3"/>
  <c r="AA481" i="3"/>
  <c r="Z481" i="3"/>
  <c r="Y481" i="3"/>
  <c r="X481" i="3"/>
  <c r="W481" i="3"/>
  <c r="V481" i="3"/>
  <c r="T481" i="3"/>
  <c r="S481" i="3"/>
  <c r="R481" i="3"/>
  <c r="Q481" i="3"/>
  <c r="P481" i="3"/>
  <c r="O481" i="3"/>
  <c r="N481" i="3"/>
  <c r="M481" i="3"/>
  <c r="L481" i="3"/>
  <c r="K481" i="3"/>
  <c r="J481" i="3"/>
  <c r="I481" i="3"/>
  <c r="CB480" i="3"/>
  <c r="CA480" i="3"/>
  <c r="BZ480" i="3"/>
  <c r="BY480" i="3"/>
  <c r="BX480" i="3"/>
  <c r="BW480" i="3"/>
  <c r="BV480" i="3"/>
  <c r="BU480" i="3"/>
  <c r="BT480" i="3"/>
  <c r="BS480" i="3"/>
  <c r="BR480" i="3"/>
  <c r="BP480" i="3"/>
  <c r="BO480" i="3"/>
  <c r="BN480" i="3"/>
  <c r="BM480" i="3"/>
  <c r="BL480" i="3"/>
  <c r="BK480" i="3"/>
  <c r="BJ480" i="3"/>
  <c r="BI480" i="3"/>
  <c r="BH480" i="3"/>
  <c r="BG480" i="3"/>
  <c r="BF480" i="3"/>
  <c r="BD480" i="3"/>
  <c r="BC480" i="3"/>
  <c r="BB480" i="3"/>
  <c r="BA480" i="3"/>
  <c r="AZ480" i="3"/>
  <c r="AY480" i="3"/>
  <c r="AX480" i="3"/>
  <c r="AW480" i="3"/>
  <c r="AV480" i="3"/>
  <c r="AU480" i="3"/>
  <c r="AT480" i="3"/>
  <c r="AR480" i="3"/>
  <c r="AQ480" i="3"/>
  <c r="AP480" i="3"/>
  <c r="AO480" i="3"/>
  <c r="AN480" i="3"/>
  <c r="AM480" i="3"/>
  <c r="AL480" i="3"/>
  <c r="AK480" i="3"/>
  <c r="AJ480" i="3"/>
  <c r="AI480" i="3"/>
  <c r="AH480" i="3"/>
  <c r="AF480" i="3"/>
  <c r="AE480" i="3"/>
  <c r="AD480" i="3"/>
  <c r="AC480" i="3"/>
  <c r="AB480" i="3"/>
  <c r="AA480" i="3"/>
  <c r="Z480" i="3"/>
  <c r="Y480" i="3"/>
  <c r="X480" i="3"/>
  <c r="W480" i="3"/>
  <c r="V480" i="3"/>
  <c r="T480" i="3"/>
  <c r="S480" i="3"/>
  <c r="R480" i="3"/>
  <c r="Q480" i="3"/>
  <c r="P480" i="3"/>
  <c r="O480" i="3"/>
  <c r="N480" i="3"/>
  <c r="M480" i="3"/>
  <c r="L480" i="3"/>
  <c r="K480" i="3"/>
  <c r="J480" i="3"/>
  <c r="I480" i="3"/>
  <c r="CB479" i="3"/>
  <c r="CA479" i="3"/>
  <c r="BZ479" i="3"/>
  <c r="BY479" i="3"/>
  <c r="BX479" i="3"/>
  <c r="BW479" i="3"/>
  <c r="BV479" i="3"/>
  <c r="BU479" i="3"/>
  <c r="BT479" i="3"/>
  <c r="BS479" i="3"/>
  <c r="BR479" i="3"/>
  <c r="BP479" i="3"/>
  <c r="BO479" i="3"/>
  <c r="BN479" i="3"/>
  <c r="BM479" i="3"/>
  <c r="BL479" i="3"/>
  <c r="BK479" i="3"/>
  <c r="BJ479" i="3"/>
  <c r="BI479" i="3"/>
  <c r="BH479" i="3"/>
  <c r="BG479" i="3"/>
  <c r="BF479" i="3"/>
  <c r="BD479" i="3"/>
  <c r="BC479" i="3"/>
  <c r="BB479" i="3"/>
  <c r="BA479" i="3"/>
  <c r="AZ479" i="3"/>
  <c r="AY479" i="3"/>
  <c r="AX479" i="3"/>
  <c r="AW479" i="3"/>
  <c r="AV479" i="3"/>
  <c r="AU479" i="3"/>
  <c r="AT479" i="3"/>
  <c r="AR479" i="3"/>
  <c r="AQ479" i="3"/>
  <c r="AP479" i="3"/>
  <c r="AO479" i="3"/>
  <c r="AN479" i="3"/>
  <c r="AM479" i="3"/>
  <c r="AL479" i="3"/>
  <c r="AK479" i="3"/>
  <c r="AJ479" i="3"/>
  <c r="AI479" i="3"/>
  <c r="AH479" i="3"/>
  <c r="AF479" i="3"/>
  <c r="AE479" i="3"/>
  <c r="AD479" i="3"/>
  <c r="AC479" i="3"/>
  <c r="AB479" i="3"/>
  <c r="AA479" i="3"/>
  <c r="Z479" i="3"/>
  <c r="Y479" i="3"/>
  <c r="X479" i="3"/>
  <c r="W479" i="3"/>
  <c r="V479" i="3"/>
  <c r="T479" i="3"/>
  <c r="S479" i="3"/>
  <c r="R479" i="3"/>
  <c r="Q479" i="3"/>
  <c r="P479" i="3"/>
  <c r="O479" i="3"/>
  <c r="N479" i="3"/>
  <c r="M479" i="3"/>
  <c r="L479" i="3"/>
  <c r="K479" i="3"/>
  <c r="J479" i="3"/>
  <c r="I479" i="3"/>
  <c r="CB478" i="3"/>
  <c r="CA478" i="3"/>
  <c r="BZ478" i="3"/>
  <c r="BY478" i="3"/>
  <c r="BX478" i="3"/>
  <c r="BW478" i="3"/>
  <c r="BV478" i="3"/>
  <c r="BU478" i="3"/>
  <c r="BT478" i="3"/>
  <c r="BS478" i="3"/>
  <c r="BR478" i="3"/>
  <c r="BP478" i="3"/>
  <c r="BO478" i="3"/>
  <c r="BN478" i="3"/>
  <c r="BM478" i="3"/>
  <c r="BL478" i="3"/>
  <c r="BK478" i="3"/>
  <c r="BJ478" i="3"/>
  <c r="BI478" i="3"/>
  <c r="BH478" i="3"/>
  <c r="BG478" i="3"/>
  <c r="BF478" i="3"/>
  <c r="BD478" i="3"/>
  <c r="BC478" i="3"/>
  <c r="BB478" i="3"/>
  <c r="BA478" i="3"/>
  <c r="AZ478" i="3"/>
  <c r="AY478" i="3"/>
  <c r="AX478" i="3"/>
  <c r="AW478" i="3"/>
  <c r="AV478" i="3"/>
  <c r="AU478" i="3"/>
  <c r="AT478" i="3"/>
  <c r="AR478" i="3"/>
  <c r="AQ478" i="3"/>
  <c r="AP478" i="3"/>
  <c r="AO478" i="3"/>
  <c r="AN478" i="3"/>
  <c r="AM478" i="3"/>
  <c r="AL478" i="3"/>
  <c r="AK478" i="3"/>
  <c r="AJ478" i="3"/>
  <c r="AI478" i="3"/>
  <c r="AH478" i="3"/>
  <c r="AF478" i="3"/>
  <c r="AE478" i="3"/>
  <c r="AD478" i="3"/>
  <c r="AC478" i="3"/>
  <c r="AB478" i="3"/>
  <c r="AA478" i="3"/>
  <c r="Z478" i="3"/>
  <c r="Y478" i="3"/>
  <c r="X478" i="3"/>
  <c r="W478" i="3"/>
  <c r="V478" i="3"/>
  <c r="T478" i="3"/>
  <c r="S478" i="3"/>
  <c r="R478" i="3"/>
  <c r="Q478" i="3"/>
  <c r="P478" i="3"/>
  <c r="O478" i="3"/>
  <c r="N478" i="3"/>
  <c r="M478" i="3"/>
  <c r="L478" i="3"/>
  <c r="K478" i="3"/>
  <c r="J478" i="3"/>
  <c r="I478" i="3"/>
  <c r="CB477" i="3"/>
  <c r="CA477" i="3"/>
  <c r="BZ477" i="3"/>
  <c r="BY477" i="3"/>
  <c r="BX477" i="3"/>
  <c r="BW477" i="3"/>
  <c r="BV477" i="3"/>
  <c r="BU477" i="3"/>
  <c r="BT477" i="3"/>
  <c r="BS477" i="3"/>
  <c r="BR477" i="3"/>
  <c r="BQ477" i="3"/>
  <c r="BP477" i="3"/>
  <c r="BO477" i="3"/>
  <c r="BN477" i="3"/>
  <c r="BM477" i="3"/>
  <c r="BL477" i="3"/>
  <c r="BK477" i="3"/>
  <c r="BJ477" i="3"/>
  <c r="BI477" i="3"/>
  <c r="BH477" i="3"/>
  <c r="BG477" i="3"/>
  <c r="BF477" i="3"/>
  <c r="BE477" i="3"/>
  <c r="BD477" i="3"/>
  <c r="BC477" i="3"/>
  <c r="BB477" i="3"/>
  <c r="BA477" i="3"/>
  <c r="AZ477" i="3"/>
  <c r="AY477" i="3"/>
  <c r="AX477" i="3"/>
  <c r="AW477" i="3"/>
  <c r="AV477" i="3"/>
  <c r="AU477" i="3"/>
  <c r="AT477" i="3"/>
  <c r="AS477" i="3"/>
  <c r="AR477" i="3"/>
  <c r="AQ477" i="3"/>
  <c r="AP477" i="3"/>
  <c r="AO477" i="3"/>
  <c r="AN477" i="3"/>
  <c r="AM477" i="3"/>
  <c r="AL477" i="3"/>
  <c r="AK477" i="3"/>
  <c r="AJ477" i="3"/>
  <c r="AI477" i="3"/>
  <c r="AH477" i="3"/>
  <c r="AG477" i="3"/>
  <c r="AF477" i="3"/>
  <c r="AE477" i="3"/>
  <c r="AD477" i="3"/>
  <c r="AC477" i="3"/>
  <c r="AB477" i="3"/>
  <c r="AA477" i="3"/>
  <c r="Z477" i="3"/>
  <c r="Y477" i="3"/>
  <c r="X477" i="3"/>
  <c r="W477" i="3"/>
  <c r="V477" i="3"/>
  <c r="U477" i="3"/>
  <c r="T477" i="3"/>
  <c r="S477" i="3"/>
  <c r="R477" i="3"/>
  <c r="Q477" i="3"/>
  <c r="P477" i="3"/>
  <c r="O477" i="3"/>
  <c r="N477" i="3"/>
  <c r="M477" i="3"/>
  <c r="L477" i="3"/>
  <c r="K477" i="3"/>
  <c r="J477" i="3"/>
  <c r="I477" i="3"/>
  <c r="CC476" i="3"/>
  <c r="CB476" i="3"/>
  <c r="CA476" i="3"/>
  <c r="BZ476" i="3"/>
  <c r="BY476" i="3"/>
  <c r="BX476" i="3"/>
  <c r="BW476" i="3"/>
  <c r="BV476" i="3"/>
  <c r="BU476" i="3"/>
  <c r="BT476" i="3"/>
  <c r="BS476" i="3"/>
  <c r="BR476" i="3"/>
  <c r="BQ476" i="3"/>
  <c r="BP476" i="3"/>
  <c r="BO476" i="3"/>
  <c r="BN476" i="3"/>
  <c r="BM476" i="3"/>
  <c r="BL476" i="3"/>
  <c r="BK476" i="3"/>
  <c r="BJ476" i="3"/>
  <c r="BI476" i="3"/>
  <c r="BH476" i="3"/>
  <c r="BG476" i="3"/>
  <c r="BF476" i="3"/>
  <c r="BE476" i="3"/>
  <c r="BD476" i="3"/>
  <c r="BC476" i="3"/>
  <c r="BB476" i="3"/>
  <c r="BA476" i="3"/>
  <c r="AZ476" i="3"/>
  <c r="AY476" i="3"/>
  <c r="AX476" i="3"/>
  <c r="AW476" i="3"/>
  <c r="AV476" i="3"/>
  <c r="AU476" i="3"/>
  <c r="AT476" i="3"/>
  <c r="AS476" i="3"/>
  <c r="AR476" i="3"/>
  <c r="AQ476" i="3"/>
  <c r="AP476" i="3"/>
  <c r="AO476" i="3"/>
  <c r="AN476" i="3"/>
  <c r="AM476" i="3"/>
  <c r="AL476" i="3"/>
  <c r="AK476" i="3"/>
  <c r="AJ476" i="3"/>
  <c r="AI476" i="3"/>
  <c r="AH476" i="3"/>
  <c r="AG476" i="3"/>
  <c r="AF476" i="3"/>
  <c r="AE476" i="3"/>
  <c r="AD476" i="3"/>
  <c r="AC476" i="3"/>
  <c r="AB476" i="3"/>
  <c r="AA476" i="3"/>
  <c r="Z476" i="3"/>
  <c r="Y476" i="3"/>
  <c r="X476" i="3"/>
  <c r="W476" i="3"/>
  <c r="V476" i="3"/>
  <c r="U476" i="3"/>
  <c r="T476" i="3"/>
  <c r="S476" i="3"/>
  <c r="R476" i="3"/>
  <c r="Q476" i="3"/>
  <c r="P476" i="3"/>
  <c r="O476" i="3"/>
  <c r="N476" i="3"/>
  <c r="M476" i="3"/>
  <c r="L476" i="3"/>
  <c r="K476" i="3"/>
  <c r="J476" i="3"/>
  <c r="I476" i="3"/>
  <c r="CC475" i="3"/>
  <c r="CB475" i="3"/>
  <c r="CA475" i="3"/>
  <c r="BZ475" i="3"/>
  <c r="BY475" i="3"/>
  <c r="BX475" i="3"/>
  <c r="BW475" i="3"/>
  <c r="BV475" i="3"/>
  <c r="BU475" i="3"/>
  <c r="BT475" i="3"/>
  <c r="BS475" i="3"/>
  <c r="BR475" i="3"/>
  <c r="BQ475" i="3"/>
  <c r="BP475" i="3"/>
  <c r="BO475" i="3"/>
  <c r="BN475" i="3"/>
  <c r="BM475" i="3"/>
  <c r="BL475" i="3"/>
  <c r="BK475" i="3"/>
  <c r="BJ475" i="3"/>
  <c r="BI475" i="3"/>
  <c r="BH475" i="3"/>
  <c r="BG475" i="3"/>
  <c r="BF475" i="3"/>
  <c r="BE475" i="3"/>
  <c r="BD475" i="3"/>
  <c r="BC475" i="3"/>
  <c r="BB475" i="3"/>
  <c r="BA475" i="3"/>
  <c r="AZ475" i="3"/>
  <c r="AY475" i="3"/>
  <c r="AX475" i="3"/>
  <c r="AW475" i="3"/>
  <c r="AV475" i="3"/>
  <c r="AU475" i="3"/>
  <c r="AT475" i="3"/>
  <c r="AS475" i="3"/>
  <c r="AR475" i="3"/>
  <c r="AQ475" i="3"/>
  <c r="AP475" i="3"/>
  <c r="AO475" i="3"/>
  <c r="AN475" i="3"/>
  <c r="AM475" i="3"/>
  <c r="AL475" i="3"/>
  <c r="AK475" i="3"/>
  <c r="AJ475" i="3"/>
  <c r="AI475" i="3"/>
  <c r="AH475" i="3"/>
  <c r="AG475" i="3"/>
  <c r="AF475" i="3"/>
  <c r="AE475" i="3"/>
  <c r="AD475" i="3"/>
  <c r="AC475" i="3"/>
  <c r="AB475" i="3"/>
  <c r="AA475" i="3"/>
  <c r="Z475" i="3"/>
  <c r="Y475" i="3"/>
  <c r="X475" i="3"/>
  <c r="W475" i="3"/>
  <c r="V475" i="3"/>
  <c r="U475" i="3"/>
  <c r="T475" i="3"/>
  <c r="S475" i="3"/>
  <c r="R475" i="3"/>
  <c r="Q475" i="3"/>
  <c r="P475" i="3"/>
  <c r="O475" i="3"/>
  <c r="N475" i="3"/>
  <c r="M475" i="3"/>
  <c r="L475" i="3"/>
  <c r="K475" i="3"/>
  <c r="J475" i="3"/>
  <c r="I475" i="3"/>
  <c r="CB474" i="3"/>
  <c r="CA474" i="3"/>
  <c r="BZ474" i="3"/>
  <c r="BY474" i="3"/>
  <c r="BX474" i="3"/>
  <c r="BW474" i="3"/>
  <c r="BV474" i="3"/>
  <c r="BU474" i="3"/>
  <c r="BT474" i="3"/>
  <c r="BS474" i="3"/>
  <c r="BR474" i="3"/>
  <c r="BP474" i="3"/>
  <c r="BO474" i="3"/>
  <c r="BN474" i="3"/>
  <c r="BM474" i="3"/>
  <c r="BL474" i="3"/>
  <c r="BK474" i="3"/>
  <c r="BJ474" i="3"/>
  <c r="BI474" i="3"/>
  <c r="BH474" i="3"/>
  <c r="BG474" i="3"/>
  <c r="BF474" i="3"/>
  <c r="BD474" i="3"/>
  <c r="BC474" i="3"/>
  <c r="BB474" i="3"/>
  <c r="BA474" i="3"/>
  <c r="AZ474" i="3"/>
  <c r="AY474" i="3"/>
  <c r="AX474" i="3"/>
  <c r="AW474" i="3"/>
  <c r="AV474" i="3"/>
  <c r="AU474" i="3"/>
  <c r="AT474" i="3"/>
  <c r="AR474" i="3"/>
  <c r="AQ474" i="3"/>
  <c r="AP474" i="3"/>
  <c r="AO474" i="3"/>
  <c r="AN474" i="3"/>
  <c r="AM474" i="3"/>
  <c r="AL474" i="3"/>
  <c r="AK474" i="3"/>
  <c r="AJ474" i="3"/>
  <c r="AI474" i="3"/>
  <c r="AH474" i="3"/>
  <c r="AF474" i="3"/>
  <c r="AE474" i="3"/>
  <c r="AD474" i="3"/>
  <c r="AC474" i="3"/>
  <c r="AB474" i="3"/>
  <c r="AA474" i="3"/>
  <c r="Z474" i="3"/>
  <c r="Y474" i="3"/>
  <c r="X474" i="3"/>
  <c r="W474" i="3"/>
  <c r="V474" i="3"/>
  <c r="T474" i="3"/>
  <c r="S474" i="3"/>
  <c r="R474" i="3"/>
  <c r="Q474" i="3"/>
  <c r="P474" i="3"/>
  <c r="O474" i="3"/>
  <c r="N474" i="3"/>
  <c r="M474" i="3"/>
  <c r="L474" i="3"/>
  <c r="K474" i="3"/>
  <c r="J474" i="3"/>
  <c r="I474" i="3"/>
  <c r="CB473" i="3"/>
  <c r="CA473" i="3"/>
  <c r="BZ473" i="3"/>
  <c r="BY473" i="3"/>
  <c r="BX473" i="3"/>
  <c r="BW473" i="3"/>
  <c r="BV473" i="3"/>
  <c r="BU473" i="3"/>
  <c r="BT473" i="3"/>
  <c r="BS473" i="3"/>
  <c r="BR473" i="3"/>
  <c r="BP473" i="3"/>
  <c r="BO473" i="3"/>
  <c r="BN473" i="3"/>
  <c r="BM473" i="3"/>
  <c r="BL473" i="3"/>
  <c r="BK473" i="3"/>
  <c r="BJ473" i="3"/>
  <c r="BI473" i="3"/>
  <c r="BH473" i="3"/>
  <c r="BG473" i="3"/>
  <c r="BF473" i="3"/>
  <c r="BD473" i="3"/>
  <c r="BC473" i="3"/>
  <c r="BB473" i="3"/>
  <c r="BA473" i="3"/>
  <c r="AZ473" i="3"/>
  <c r="AY473" i="3"/>
  <c r="AX473" i="3"/>
  <c r="AW473" i="3"/>
  <c r="AV473" i="3"/>
  <c r="AU473" i="3"/>
  <c r="AT473" i="3"/>
  <c r="AR473" i="3"/>
  <c r="AQ473" i="3"/>
  <c r="AP473" i="3"/>
  <c r="AO473" i="3"/>
  <c r="AN473" i="3"/>
  <c r="AM473" i="3"/>
  <c r="AL473" i="3"/>
  <c r="AK473" i="3"/>
  <c r="AJ473" i="3"/>
  <c r="AI473" i="3"/>
  <c r="AH473" i="3"/>
  <c r="AF473" i="3"/>
  <c r="AE473" i="3"/>
  <c r="AD473" i="3"/>
  <c r="AC473" i="3"/>
  <c r="AB473" i="3"/>
  <c r="AA473" i="3"/>
  <c r="Z473" i="3"/>
  <c r="Y473" i="3"/>
  <c r="X473" i="3"/>
  <c r="W473" i="3"/>
  <c r="V473" i="3"/>
  <c r="T473" i="3"/>
  <c r="S473" i="3"/>
  <c r="R473" i="3"/>
  <c r="Q473" i="3"/>
  <c r="P473" i="3"/>
  <c r="O473" i="3"/>
  <c r="N473" i="3"/>
  <c r="M473" i="3"/>
  <c r="L473" i="3"/>
  <c r="K473" i="3"/>
  <c r="J473" i="3"/>
  <c r="I473" i="3"/>
  <c r="CB472" i="3"/>
  <c r="CA472" i="3"/>
  <c r="BZ472" i="3"/>
  <c r="BY472" i="3"/>
  <c r="BX472" i="3"/>
  <c r="BW472" i="3"/>
  <c r="BV472" i="3"/>
  <c r="BU472" i="3"/>
  <c r="BT472" i="3"/>
  <c r="BS472" i="3"/>
  <c r="BR472" i="3"/>
  <c r="BP472" i="3"/>
  <c r="BO472" i="3"/>
  <c r="BN472" i="3"/>
  <c r="BM472" i="3"/>
  <c r="BL472" i="3"/>
  <c r="BK472" i="3"/>
  <c r="BJ472" i="3"/>
  <c r="BI472" i="3"/>
  <c r="BH472" i="3"/>
  <c r="BG472" i="3"/>
  <c r="BF472" i="3"/>
  <c r="BD472" i="3"/>
  <c r="BC472" i="3"/>
  <c r="BB472" i="3"/>
  <c r="BA472" i="3"/>
  <c r="AZ472" i="3"/>
  <c r="AY472" i="3"/>
  <c r="AX472" i="3"/>
  <c r="AW472" i="3"/>
  <c r="AV472" i="3"/>
  <c r="AU472" i="3"/>
  <c r="AT472" i="3"/>
  <c r="AR472" i="3"/>
  <c r="AQ472" i="3"/>
  <c r="AP472" i="3"/>
  <c r="AO472" i="3"/>
  <c r="AN472" i="3"/>
  <c r="AM472" i="3"/>
  <c r="AL472" i="3"/>
  <c r="AK472" i="3"/>
  <c r="AJ472" i="3"/>
  <c r="AI472" i="3"/>
  <c r="AH472" i="3"/>
  <c r="AF472" i="3"/>
  <c r="AE472" i="3"/>
  <c r="AD472" i="3"/>
  <c r="AC472" i="3"/>
  <c r="AB472" i="3"/>
  <c r="AA472" i="3"/>
  <c r="Z472" i="3"/>
  <c r="Y472" i="3"/>
  <c r="X472" i="3"/>
  <c r="W472" i="3"/>
  <c r="V472" i="3"/>
  <c r="T472" i="3"/>
  <c r="S472" i="3"/>
  <c r="R472" i="3"/>
  <c r="Q472" i="3"/>
  <c r="P472" i="3"/>
  <c r="O472" i="3"/>
  <c r="N472" i="3"/>
  <c r="M472" i="3"/>
  <c r="L472" i="3"/>
  <c r="K472" i="3"/>
  <c r="J472" i="3"/>
  <c r="I472" i="3"/>
  <c r="CB471" i="3"/>
  <c r="CA471" i="3"/>
  <c r="BZ471" i="3"/>
  <c r="BY471" i="3"/>
  <c r="BX471" i="3"/>
  <c r="BW471" i="3"/>
  <c r="BV471" i="3"/>
  <c r="BU471" i="3"/>
  <c r="BT471" i="3"/>
  <c r="BS471" i="3"/>
  <c r="BR471" i="3"/>
  <c r="BP471" i="3"/>
  <c r="BO471" i="3"/>
  <c r="BN471" i="3"/>
  <c r="BM471" i="3"/>
  <c r="BL471" i="3"/>
  <c r="BK471" i="3"/>
  <c r="BJ471" i="3"/>
  <c r="BI471" i="3"/>
  <c r="BH471" i="3"/>
  <c r="BG471" i="3"/>
  <c r="BF471" i="3"/>
  <c r="BD471" i="3"/>
  <c r="BC471" i="3"/>
  <c r="BB471" i="3"/>
  <c r="BA471" i="3"/>
  <c r="AZ471" i="3"/>
  <c r="AY471" i="3"/>
  <c r="AX471" i="3"/>
  <c r="AW471" i="3"/>
  <c r="AV471" i="3"/>
  <c r="AU471" i="3"/>
  <c r="AT471" i="3"/>
  <c r="AR471" i="3"/>
  <c r="AQ471" i="3"/>
  <c r="AP471" i="3"/>
  <c r="AO471" i="3"/>
  <c r="AN471" i="3"/>
  <c r="AM471" i="3"/>
  <c r="AL471" i="3"/>
  <c r="AK471" i="3"/>
  <c r="AJ471" i="3"/>
  <c r="AI471" i="3"/>
  <c r="AH471" i="3"/>
  <c r="AF471" i="3"/>
  <c r="AE471" i="3"/>
  <c r="AD471" i="3"/>
  <c r="AC471" i="3"/>
  <c r="AB471" i="3"/>
  <c r="AA471" i="3"/>
  <c r="Z471" i="3"/>
  <c r="Y471" i="3"/>
  <c r="X471" i="3"/>
  <c r="W471" i="3"/>
  <c r="V471" i="3"/>
  <c r="T471" i="3"/>
  <c r="S471" i="3"/>
  <c r="R471" i="3"/>
  <c r="Q471" i="3"/>
  <c r="P471" i="3"/>
  <c r="O471" i="3"/>
  <c r="N471" i="3"/>
  <c r="M471" i="3"/>
  <c r="L471" i="3"/>
  <c r="K471" i="3"/>
  <c r="J471" i="3"/>
  <c r="I471" i="3"/>
  <c r="CC470" i="3"/>
  <c r="CB470" i="3"/>
  <c r="CA470" i="3"/>
  <c r="BZ470" i="3"/>
  <c r="BY470" i="3"/>
  <c r="BX470" i="3"/>
  <c r="BW470" i="3"/>
  <c r="BV470" i="3"/>
  <c r="BU470" i="3"/>
  <c r="BT470" i="3"/>
  <c r="BS470" i="3"/>
  <c r="BR470" i="3"/>
  <c r="BQ470" i="3"/>
  <c r="BP470" i="3"/>
  <c r="BO470" i="3"/>
  <c r="BN470" i="3"/>
  <c r="BM470" i="3"/>
  <c r="BL470" i="3"/>
  <c r="BK470" i="3"/>
  <c r="BJ470" i="3"/>
  <c r="BI470" i="3"/>
  <c r="BH470" i="3"/>
  <c r="BG470" i="3"/>
  <c r="BF470" i="3"/>
  <c r="BE470" i="3"/>
  <c r="BD470" i="3"/>
  <c r="BC470" i="3"/>
  <c r="BB470" i="3"/>
  <c r="BA470" i="3"/>
  <c r="AZ470" i="3"/>
  <c r="AY470" i="3"/>
  <c r="AX470" i="3"/>
  <c r="AW470" i="3"/>
  <c r="AV470" i="3"/>
  <c r="AU470" i="3"/>
  <c r="AT470" i="3"/>
  <c r="AS470" i="3"/>
  <c r="AR470" i="3"/>
  <c r="AQ470" i="3"/>
  <c r="AP470" i="3"/>
  <c r="AO470" i="3"/>
  <c r="AN470" i="3"/>
  <c r="AM470" i="3"/>
  <c r="AL470" i="3"/>
  <c r="AK470" i="3"/>
  <c r="AJ470" i="3"/>
  <c r="AI470" i="3"/>
  <c r="AH470" i="3"/>
  <c r="AG470" i="3"/>
  <c r="AF470" i="3"/>
  <c r="AE470" i="3"/>
  <c r="AD470" i="3"/>
  <c r="AC470" i="3"/>
  <c r="AB470" i="3"/>
  <c r="AA470" i="3"/>
  <c r="Z470" i="3"/>
  <c r="Y470" i="3"/>
  <c r="X470" i="3"/>
  <c r="W470" i="3"/>
  <c r="V470" i="3"/>
  <c r="U470" i="3"/>
  <c r="T470" i="3"/>
  <c r="S470" i="3"/>
  <c r="R470" i="3"/>
  <c r="Q470" i="3"/>
  <c r="P470" i="3"/>
  <c r="O470" i="3"/>
  <c r="N470" i="3"/>
  <c r="M470" i="3"/>
  <c r="L470" i="3"/>
  <c r="K470" i="3"/>
  <c r="J470" i="3"/>
  <c r="I470" i="3"/>
  <c r="CC469" i="3"/>
  <c r="CB469" i="3"/>
  <c r="CA469" i="3"/>
  <c r="BZ469" i="3"/>
  <c r="BY469" i="3"/>
  <c r="BX469" i="3"/>
  <c r="BW469" i="3"/>
  <c r="BV469" i="3"/>
  <c r="BU469" i="3"/>
  <c r="BT469" i="3"/>
  <c r="BS469" i="3"/>
  <c r="BR469" i="3"/>
  <c r="BQ469" i="3"/>
  <c r="BP469" i="3"/>
  <c r="BO469" i="3"/>
  <c r="BN469" i="3"/>
  <c r="BM469" i="3"/>
  <c r="BL469" i="3"/>
  <c r="BK469" i="3"/>
  <c r="BJ469" i="3"/>
  <c r="BI469" i="3"/>
  <c r="BH469" i="3"/>
  <c r="BG469" i="3"/>
  <c r="BF469" i="3"/>
  <c r="BE469" i="3"/>
  <c r="BD469" i="3"/>
  <c r="BC469" i="3"/>
  <c r="BB469" i="3"/>
  <c r="BA469" i="3"/>
  <c r="AZ469" i="3"/>
  <c r="AY469" i="3"/>
  <c r="AX469" i="3"/>
  <c r="AW469" i="3"/>
  <c r="AV469" i="3"/>
  <c r="AU469" i="3"/>
  <c r="AT469" i="3"/>
  <c r="AS469" i="3"/>
  <c r="AR469" i="3"/>
  <c r="AQ469" i="3"/>
  <c r="AP469" i="3"/>
  <c r="AO469" i="3"/>
  <c r="AN469" i="3"/>
  <c r="AM469" i="3"/>
  <c r="AL469" i="3"/>
  <c r="AK469" i="3"/>
  <c r="AJ469" i="3"/>
  <c r="AI469" i="3"/>
  <c r="AH469" i="3"/>
  <c r="AG469" i="3"/>
  <c r="AF469" i="3"/>
  <c r="AE469" i="3"/>
  <c r="AD469" i="3"/>
  <c r="AC469" i="3"/>
  <c r="AB469" i="3"/>
  <c r="AA469" i="3"/>
  <c r="Z469" i="3"/>
  <c r="Y469" i="3"/>
  <c r="X469" i="3"/>
  <c r="W469" i="3"/>
  <c r="V469" i="3"/>
  <c r="U469" i="3"/>
  <c r="T469" i="3"/>
  <c r="S469" i="3"/>
  <c r="R469" i="3"/>
  <c r="Q469" i="3"/>
  <c r="P469" i="3"/>
  <c r="O469" i="3"/>
  <c r="N469" i="3"/>
  <c r="M469" i="3"/>
  <c r="L469" i="3"/>
  <c r="K469" i="3"/>
  <c r="J469" i="3"/>
  <c r="I469" i="3"/>
  <c r="CC468" i="3"/>
  <c r="CB468" i="3"/>
  <c r="CA468" i="3"/>
  <c r="BZ468" i="3"/>
  <c r="BY468" i="3"/>
  <c r="BX468" i="3"/>
  <c r="BW468" i="3"/>
  <c r="BV468" i="3"/>
  <c r="BU468" i="3"/>
  <c r="BT468" i="3"/>
  <c r="BS468" i="3"/>
  <c r="BR468" i="3"/>
  <c r="BQ468" i="3"/>
  <c r="BP468" i="3"/>
  <c r="BO468" i="3"/>
  <c r="BN468" i="3"/>
  <c r="BM468" i="3"/>
  <c r="BL468" i="3"/>
  <c r="BK468" i="3"/>
  <c r="BJ468" i="3"/>
  <c r="BI468" i="3"/>
  <c r="BH468" i="3"/>
  <c r="BG468" i="3"/>
  <c r="BF468" i="3"/>
  <c r="BE468" i="3"/>
  <c r="BD468" i="3"/>
  <c r="BC468" i="3"/>
  <c r="BB468" i="3"/>
  <c r="BA468" i="3"/>
  <c r="AZ468" i="3"/>
  <c r="AY468" i="3"/>
  <c r="AX468" i="3"/>
  <c r="AW468" i="3"/>
  <c r="AV468" i="3"/>
  <c r="AU468" i="3"/>
  <c r="AT468" i="3"/>
  <c r="AS468" i="3"/>
  <c r="AR468" i="3"/>
  <c r="AQ468" i="3"/>
  <c r="AP468" i="3"/>
  <c r="AO468" i="3"/>
  <c r="AN468" i="3"/>
  <c r="AM468" i="3"/>
  <c r="AL468" i="3"/>
  <c r="AK468" i="3"/>
  <c r="AJ468" i="3"/>
  <c r="AI468" i="3"/>
  <c r="AH468" i="3"/>
  <c r="AG468" i="3"/>
  <c r="AF468" i="3"/>
  <c r="AE468" i="3"/>
  <c r="AD468" i="3"/>
  <c r="AC468" i="3"/>
  <c r="AB468" i="3"/>
  <c r="AA468" i="3"/>
  <c r="Z468" i="3"/>
  <c r="Y468" i="3"/>
  <c r="X468" i="3"/>
  <c r="W468" i="3"/>
  <c r="V468" i="3"/>
  <c r="U468" i="3"/>
  <c r="T468" i="3"/>
  <c r="S468" i="3"/>
  <c r="R468" i="3"/>
  <c r="Q468" i="3"/>
  <c r="P468" i="3"/>
  <c r="O468" i="3"/>
  <c r="N468" i="3"/>
  <c r="M468" i="3"/>
  <c r="L468" i="3"/>
  <c r="K468" i="3"/>
  <c r="J468" i="3"/>
  <c r="I468" i="3"/>
  <c r="CC467" i="3"/>
  <c r="CB467" i="3"/>
  <c r="CA467" i="3"/>
  <c r="BZ467" i="3"/>
  <c r="BY467" i="3"/>
  <c r="BX467" i="3"/>
  <c r="BW467" i="3"/>
  <c r="BV467" i="3"/>
  <c r="BU467" i="3"/>
  <c r="BT467" i="3"/>
  <c r="BS467" i="3"/>
  <c r="BR467" i="3"/>
  <c r="BQ467" i="3"/>
  <c r="BP467" i="3"/>
  <c r="BO467" i="3"/>
  <c r="BN467" i="3"/>
  <c r="BM467" i="3"/>
  <c r="BL467" i="3"/>
  <c r="BK467" i="3"/>
  <c r="BJ467" i="3"/>
  <c r="BI467" i="3"/>
  <c r="BH467" i="3"/>
  <c r="BG467" i="3"/>
  <c r="BF467" i="3"/>
  <c r="BE467" i="3"/>
  <c r="BD467" i="3"/>
  <c r="BC467" i="3"/>
  <c r="BB467" i="3"/>
  <c r="BA467" i="3"/>
  <c r="AZ467" i="3"/>
  <c r="AY467" i="3"/>
  <c r="AX467" i="3"/>
  <c r="AW467" i="3"/>
  <c r="AV467" i="3"/>
  <c r="AU467" i="3"/>
  <c r="AT467" i="3"/>
  <c r="AS467" i="3"/>
  <c r="AR467" i="3"/>
  <c r="AQ467" i="3"/>
  <c r="AP467" i="3"/>
  <c r="AO467" i="3"/>
  <c r="AN467" i="3"/>
  <c r="AM467" i="3"/>
  <c r="AL467" i="3"/>
  <c r="AK467" i="3"/>
  <c r="AJ467" i="3"/>
  <c r="AI467" i="3"/>
  <c r="AH467" i="3"/>
  <c r="AG467" i="3"/>
  <c r="AF467" i="3"/>
  <c r="AE467" i="3"/>
  <c r="AD467" i="3"/>
  <c r="AC467" i="3"/>
  <c r="AB467" i="3"/>
  <c r="AA467" i="3"/>
  <c r="Z467" i="3"/>
  <c r="Y467" i="3"/>
  <c r="X467" i="3"/>
  <c r="W467" i="3"/>
  <c r="V467" i="3"/>
  <c r="U467" i="3"/>
  <c r="T467" i="3"/>
  <c r="S467" i="3"/>
  <c r="R467" i="3"/>
  <c r="Q467" i="3"/>
  <c r="P467" i="3"/>
  <c r="O467" i="3"/>
  <c r="N467" i="3"/>
  <c r="M467" i="3"/>
  <c r="L467" i="3"/>
  <c r="K467" i="3"/>
  <c r="J467" i="3"/>
  <c r="I467" i="3"/>
  <c r="CC466" i="3"/>
  <c r="CB466" i="3"/>
  <c r="CA466" i="3"/>
  <c r="BZ466" i="3"/>
  <c r="BY466" i="3"/>
  <c r="BX466" i="3"/>
  <c r="BW466" i="3"/>
  <c r="BV466" i="3"/>
  <c r="BU466" i="3"/>
  <c r="BT466" i="3"/>
  <c r="BS466" i="3"/>
  <c r="BR466" i="3"/>
  <c r="BQ466" i="3"/>
  <c r="BP466" i="3"/>
  <c r="BO466" i="3"/>
  <c r="BN466" i="3"/>
  <c r="BM466" i="3"/>
  <c r="BL466" i="3"/>
  <c r="BK466" i="3"/>
  <c r="BJ466" i="3"/>
  <c r="BI466" i="3"/>
  <c r="BH466" i="3"/>
  <c r="BG466" i="3"/>
  <c r="BF466" i="3"/>
  <c r="BE466" i="3"/>
  <c r="BD466" i="3"/>
  <c r="BC466" i="3"/>
  <c r="BB466" i="3"/>
  <c r="BA466" i="3"/>
  <c r="AZ466" i="3"/>
  <c r="AY466" i="3"/>
  <c r="AX466" i="3"/>
  <c r="AW466" i="3"/>
  <c r="AV466" i="3"/>
  <c r="AU466" i="3"/>
  <c r="AT466" i="3"/>
  <c r="AS466" i="3"/>
  <c r="AR466" i="3"/>
  <c r="AQ466" i="3"/>
  <c r="AP466" i="3"/>
  <c r="AO466" i="3"/>
  <c r="AN466" i="3"/>
  <c r="AM466" i="3"/>
  <c r="AL466" i="3"/>
  <c r="AK466" i="3"/>
  <c r="AJ466" i="3"/>
  <c r="AI466" i="3"/>
  <c r="AH466" i="3"/>
  <c r="AG466" i="3"/>
  <c r="AF466" i="3"/>
  <c r="AE466" i="3"/>
  <c r="AD466" i="3"/>
  <c r="AC466" i="3"/>
  <c r="AB466" i="3"/>
  <c r="AA466" i="3"/>
  <c r="Z466" i="3"/>
  <c r="Y466" i="3"/>
  <c r="X466" i="3"/>
  <c r="W466" i="3"/>
  <c r="V466" i="3"/>
  <c r="U466" i="3"/>
  <c r="T466" i="3"/>
  <c r="S466" i="3"/>
  <c r="R466" i="3"/>
  <c r="Q466" i="3"/>
  <c r="P466" i="3"/>
  <c r="O466" i="3"/>
  <c r="N466" i="3"/>
  <c r="M466" i="3"/>
  <c r="L466" i="3"/>
  <c r="K466" i="3"/>
  <c r="J466" i="3"/>
  <c r="I466" i="3"/>
  <c r="CC465" i="3"/>
  <c r="CB465" i="3"/>
  <c r="CA465" i="3"/>
  <c r="BZ465" i="3"/>
  <c r="BY465" i="3"/>
  <c r="BX465" i="3"/>
  <c r="BW465" i="3"/>
  <c r="BV465" i="3"/>
  <c r="BU465" i="3"/>
  <c r="BT465" i="3"/>
  <c r="BS465" i="3"/>
  <c r="BR465" i="3"/>
  <c r="BQ465" i="3"/>
  <c r="BP465" i="3"/>
  <c r="BO465" i="3"/>
  <c r="BN465" i="3"/>
  <c r="BM465" i="3"/>
  <c r="BL465" i="3"/>
  <c r="BK465" i="3"/>
  <c r="BJ465" i="3"/>
  <c r="BI465" i="3"/>
  <c r="BH465" i="3"/>
  <c r="BG465" i="3"/>
  <c r="BF465" i="3"/>
  <c r="BE465" i="3"/>
  <c r="BD465" i="3"/>
  <c r="BC465" i="3"/>
  <c r="BB465" i="3"/>
  <c r="BA465" i="3"/>
  <c r="AZ465" i="3"/>
  <c r="AY465" i="3"/>
  <c r="AX465" i="3"/>
  <c r="AW465" i="3"/>
  <c r="AV465" i="3"/>
  <c r="AU465" i="3"/>
  <c r="AT465" i="3"/>
  <c r="AS465" i="3"/>
  <c r="AR465" i="3"/>
  <c r="AQ465" i="3"/>
  <c r="AP465" i="3"/>
  <c r="AO465" i="3"/>
  <c r="AN465" i="3"/>
  <c r="AM465" i="3"/>
  <c r="AL465" i="3"/>
  <c r="AK465" i="3"/>
  <c r="AJ465" i="3"/>
  <c r="AI465" i="3"/>
  <c r="AH465" i="3"/>
  <c r="AG465" i="3"/>
  <c r="AF465" i="3"/>
  <c r="AE465" i="3"/>
  <c r="AD465" i="3"/>
  <c r="AC465" i="3"/>
  <c r="AB465" i="3"/>
  <c r="AA465" i="3"/>
  <c r="Z465" i="3"/>
  <c r="Y465" i="3"/>
  <c r="X465" i="3"/>
  <c r="W465" i="3"/>
  <c r="V465" i="3"/>
  <c r="U465" i="3"/>
  <c r="T465" i="3"/>
  <c r="S465" i="3"/>
  <c r="R465" i="3"/>
  <c r="Q465" i="3"/>
  <c r="P465" i="3"/>
  <c r="O465" i="3"/>
  <c r="N465" i="3"/>
  <c r="M465" i="3"/>
  <c r="L465" i="3"/>
  <c r="K465" i="3"/>
  <c r="J465" i="3"/>
  <c r="I465" i="3"/>
  <c r="CB464" i="3"/>
  <c r="CA464" i="3"/>
  <c r="BZ464" i="3"/>
  <c r="BY464" i="3"/>
  <c r="BX464" i="3"/>
  <c r="BW464" i="3"/>
  <c r="BV464" i="3"/>
  <c r="BU464" i="3"/>
  <c r="BT464" i="3"/>
  <c r="BS464" i="3"/>
  <c r="BR464" i="3"/>
  <c r="BP464" i="3"/>
  <c r="BO464" i="3"/>
  <c r="BN464" i="3"/>
  <c r="BM464" i="3"/>
  <c r="BL464" i="3"/>
  <c r="BK464" i="3"/>
  <c r="BJ464" i="3"/>
  <c r="BI464" i="3"/>
  <c r="BH464" i="3"/>
  <c r="BG464" i="3"/>
  <c r="BF464" i="3"/>
  <c r="BD464" i="3"/>
  <c r="BC464" i="3"/>
  <c r="BB464" i="3"/>
  <c r="BA464" i="3"/>
  <c r="AZ464" i="3"/>
  <c r="AY464" i="3"/>
  <c r="AX464" i="3"/>
  <c r="AW464" i="3"/>
  <c r="AV464" i="3"/>
  <c r="AU464" i="3"/>
  <c r="AT464" i="3"/>
  <c r="AR464" i="3"/>
  <c r="AQ464" i="3"/>
  <c r="AP464" i="3"/>
  <c r="AO464" i="3"/>
  <c r="AN464" i="3"/>
  <c r="AM464" i="3"/>
  <c r="AL464" i="3"/>
  <c r="AK464" i="3"/>
  <c r="AJ464" i="3"/>
  <c r="AI464" i="3"/>
  <c r="AH464" i="3"/>
  <c r="AF464" i="3"/>
  <c r="AE464" i="3"/>
  <c r="AD464" i="3"/>
  <c r="AC464" i="3"/>
  <c r="AB464" i="3"/>
  <c r="AA464" i="3"/>
  <c r="Z464" i="3"/>
  <c r="Y464" i="3"/>
  <c r="X464" i="3"/>
  <c r="W464" i="3"/>
  <c r="V464" i="3"/>
  <c r="T464" i="3"/>
  <c r="S464" i="3"/>
  <c r="R464" i="3"/>
  <c r="Q464" i="3"/>
  <c r="P464" i="3"/>
  <c r="O464" i="3"/>
  <c r="N464" i="3"/>
  <c r="M464" i="3"/>
  <c r="L464" i="3"/>
  <c r="K464" i="3"/>
  <c r="J464" i="3"/>
  <c r="I464" i="3"/>
  <c r="CB463" i="3"/>
  <c r="CA463" i="3"/>
  <c r="BZ463" i="3"/>
  <c r="BY463" i="3"/>
  <c r="BX463" i="3"/>
  <c r="BW463" i="3"/>
  <c r="BV463" i="3"/>
  <c r="BU463" i="3"/>
  <c r="BT463" i="3"/>
  <c r="BS463" i="3"/>
  <c r="BR463" i="3"/>
  <c r="BP463" i="3"/>
  <c r="BO463" i="3"/>
  <c r="BN463" i="3"/>
  <c r="BM463" i="3"/>
  <c r="BL463" i="3"/>
  <c r="BK463" i="3"/>
  <c r="BJ463" i="3"/>
  <c r="BI463" i="3"/>
  <c r="BH463" i="3"/>
  <c r="BG463" i="3"/>
  <c r="BF463" i="3"/>
  <c r="BD463" i="3"/>
  <c r="BC463" i="3"/>
  <c r="BB463" i="3"/>
  <c r="BA463" i="3"/>
  <c r="AZ463" i="3"/>
  <c r="AY463" i="3"/>
  <c r="AX463" i="3"/>
  <c r="AW463" i="3"/>
  <c r="AV463" i="3"/>
  <c r="AU463" i="3"/>
  <c r="AT463" i="3"/>
  <c r="AR463" i="3"/>
  <c r="AQ463" i="3"/>
  <c r="AP463" i="3"/>
  <c r="AO463" i="3"/>
  <c r="AN463" i="3"/>
  <c r="AM463" i="3"/>
  <c r="AL463" i="3"/>
  <c r="AK463" i="3"/>
  <c r="AJ463" i="3"/>
  <c r="AI463" i="3"/>
  <c r="AH463" i="3"/>
  <c r="AF463" i="3"/>
  <c r="AE463" i="3"/>
  <c r="AD463" i="3"/>
  <c r="AC463" i="3"/>
  <c r="AB463" i="3"/>
  <c r="AA463" i="3"/>
  <c r="Z463" i="3"/>
  <c r="Y463" i="3"/>
  <c r="X463" i="3"/>
  <c r="W463" i="3"/>
  <c r="V463" i="3"/>
  <c r="T463" i="3"/>
  <c r="S463" i="3"/>
  <c r="R463" i="3"/>
  <c r="Q463" i="3"/>
  <c r="P463" i="3"/>
  <c r="O463" i="3"/>
  <c r="N463" i="3"/>
  <c r="M463" i="3"/>
  <c r="L463" i="3"/>
  <c r="K463" i="3"/>
  <c r="J463" i="3"/>
  <c r="I463" i="3"/>
  <c r="CB462" i="3"/>
  <c r="CA462" i="3"/>
  <c r="BZ462" i="3"/>
  <c r="BY462" i="3"/>
  <c r="BX462" i="3"/>
  <c r="BW462" i="3"/>
  <c r="BV462" i="3"/>
  <c r="BU462" i="3"/>
  <c r="BT462" i="3"/>
  <c r="BS462" i="3"/>
  <c r="BR462" i="3"/>
  <c r="BP462" i="3"/>
  <c r="BO462" i="3"/>
  <c r="BN462" i="3"/>
  <c r="BM462" i="3"/>
  <c r="BL462" i="3"/>
  <c r="BK462" i="3"/>
  <c r="BJ462" i="3"/>
  <c r="BI462" i="3"/>
  <c r="BH462" i="3"/>
  <c r="BG462" i="3"/>
  <c r="BF462" i="3"/>
  <c r="BD462" i="3"/>
  <c r="BC462" i="3"/>
  <c r="BB462" i="3"/>
  <c r="BA462" i="3"/>
  <c r="AZ462" i="3"/>
  <c r="AY462" i="3"/>
  <c r="AX462" i="3"/>
  <c r="AW462" i="3"/>
  <c r="AV462" i="3"/>
  <c r="AU462" i="3"/>
  <c r="AT462" i="3"/>
  <c r="AR462" i="3"/>
  <c r="AQ462" i="3"/>
  <c r="AP462" i="3"/>
  <c r="AO462" i="3"/>
  <c r="AN462" i="3"/>
  <c r="AM462" i="3"/>
  <c r="AL462" i="3"/>
  <c r="AK462" i="3"/>
  <c r="AJ462" i="3"/>
  <c r="AI462" i="3"/>
  <c r="AH462" i="3"/>
  <c r="AF462" i="3"/>
  <c r="AE462" i="3"/>
  <c r="AD462" i="3"/>
  <c r="AC462" i="3"/>
  <c r="AB462" i="3"/>
  <c r="AA462" i="3"/>
  <c r="Z462" i="3"/>
  <c r="Y462" i="3"/>
  <c r="X462" i="3"/>
  <c r="W462" i="3"/>
  <c r="V462" i="3"/>
  <c r="T462" i="3"/>
  <c r="S462" i="3"/>
  <c r="R462" i="3"/>
  <c r="Q462" i="3"/>
  <c r="P462" i="3"/>
  <c r="O462" i="3"/>
  <c r="N462" i="3"/>
  <c r="M462" i="3"/>
  <c r="L462" i="3"/>
  <c r="K462" i="3"/>
  <c r="J462" i="3"/>
  <c r="I462" i="3"/>
  <c r="CB461" i="3"/>
  <c r="CA461" i="3"/>
  <c r="BZ461" i="3"/>
  <c r="BY461" i="3"/>
  <c r="BX461" i="3"/>
  <c r="BW461" i="3"/>
  <c r="BV461" i="3"/>
  <c r="BU461" i="3"/>
  <c r="BT461" i="3"/>
  <c r="BS461" i="3"/>
  <c r="BR461" i="3"/>
  <c r="BP461" i="3"/>
  <c r="BO461" i="3"/>
  <c r="BN461" i="3"/>
  <c r="BM461" i="3"/>
  <c r="BL461" i="3"/>
  <c r="BK461" i="3"/>
  <c r="BJ461" i="3"/>
  <c r="BI461" i="3"/>
  <c r="BH461" i="3"/>
  <c r="BG461" i="3"/>
  <c r="BF461" i="3"/>
  <c r="BD461" i="3"/>
  <c r="BC461" i="3"/>
  <c r="BB461" i="3"/>
  <c r="BA461" i="3"/>
  <c r="AZ461" i="3"/>
  <c r="AY461" i="3"/>
  <c r="AX461" i="3"/>
  <c r="AW461" i="3"/>
  <c r="AV461" i="3"/>
  <c r="AU461" i="3"/>
  <c r="AT461" i="3"/>
  <c r="AR461" i="3"/>
  <c r="AQ461" i="3"/>
  <c r="AP461" i="3"/>
  <c r="AO461" i="3"/>
  <c r="AN461" i="3"/>
  <c r="AM461" i="3"/>
  <c r="AL461" i="3"/>
  <c r="AK461" i="3"/>
  <c r="AJ461" i="3"/>
  <c r="AI461" i="3"/>
  <c r="AH461" i="3"/>
  <c r="AF461" i="3"/>
  <c r="AE461" i="3"/>
  <c r="AD461" i="3"/>
  <c r="AC461" i="3"/>
  <c r="AB461" i="3"/>
  <c r="AA461" i="3"/>
  <c r="Z461" i="3"/>
  <c r="Y461" i="3"/>
  <c r="X461" i="3"/>
  <c r="W461" i="3"/>
  <c r="V461" i="3"/>
  <c r="T461" i="3"/>
  <c r="S461" i="3"/>
  <c r="R461" i="3"/>
  <c r="Q461" i="3"/>
  <c r="P461" i="3"/>
  <c r="O461" i="3"/>
  <c r="N461" i="3"/>
  <c r="M461" i="3"/>
  <c r="L461" i="3"/>
  <c r="K461" i="3"/>
  <c r="J461" i="3"/>
  <c r="I461" i="3"/>
  <c r="CC460" i="3"/>
  <c r="CB460" i="3"/>
  <c r="CA460" i="3"/>
  <c r="BZ460" i="3"/>
  <c r="BY460" i="3"/>
  <c r="BX460" i="3"/>
  <c r="BW460" i="3"/>
  <c r="BV460" i="3"/>
  <c r="BU460" i="3"/>
  <c r="BT460" i="3"/>
  <c r="BS460" i="3"/>
  <c r="BR460" i="3"/>
  <c r="BQ460" i="3"/>
  <c r="BP460" i="3"/>
  <c r="BO460" i="3"/>
  <c r="BN460" i="3"/>
  <c r="BM460" i="3"/>
  <c r="BL460" i="3"/>
  <c r="BK460" i="3"/>
  <c r="BJ460" i="3"/>
  <c r="BI460" i="3"/>
  <c r="BH460" i="3"/>
  <c r="BG460" i="3"/>
  <c r="BF460" i="3"/>
  <c r="BE460" i="3"/>
  <c r="BD460" i="3"/>
  <c r="BC460" i="3"/>
  <c r="BB460" i="3"/>
  <c r="BA460" i="3"/>
  <c r="AZ460" i="3"/>
  <c r="AY460" i="3"/>
  <c r="AX460" i="3"/>
  <c r="AW460" i="3"/>
  <c r="AV460" i="3"/>
  <c r="AU460" i="3"/>
  <c r="AT460" i="3"/>
  <c r="AS460" i="3"/>
  <c r="AR460" i="3"/>
  <c r="AQ460" i="3"/>
  <c r="AP460" i="3"/>
  <c r="AO460" i="3"/>
  <c r="AN460" i="3"/>
  <c r="AM460" i="3"/>
  <c r="AL460" i="3"/>
  <c r="AK460" i="3"/>
  <c r="AJ460" i="3"/>
  <c r="AI460" i="3"/>
  <c r="AH460" i="3"/>
  <c r="AG460" i="3"/>
  <c r="AF460" i="3"/>
  <c r="AE460" i="3"/>
  <c r="AD460" i="3"/>
  <c r="AC460" i="3"/>
  <c r="AB460" i="3"/>
  <c r="AA460" i="3"/>
  <c r="Z460" i="3"/>
  <c r="Y460" i="3"/>
  <c r="X460" i="3"/>
  <c r="W460" i="3"/>
  <c r="V460" i="3"/>
  <c r="U460" i="3"/>
  <c r="T460" i="3"/>
  <c r="S460" i="3"/>
  <c r="R460" i="3"/>
  <c r="Q460" i="3"/>
  <c r="P460" i="3"/>
  <c r="O460" i="3"/>
  <c r="N460" i="3"/>
  <c r="M460" i="3"/>
  <c r="L460" i="3"/>
  <c r="K460" i="3"/>
  <c r="J460" i="3"/>
  <c r="I460" i="3"/>
  <c r="CC459" i="3"/>
  <c r="CB459" i="3"/>
  <c r="CA459" i="3"/>
  <c r="BZ459" i="3"/>
  <c r="BY459" i="3"/>
  <c r="BX459" i="3"/>
  <c r="BW459" i="3"/>
  <c r="BV459" i="3"/>
  <c r="BU459" i="3"/>
  <c r="BT459" i="3"/>
  <c r="BS459" i="3"/>
  <c r="BR459" i="3"/>
  <c r="BQ459" i="3"/>
  <c r="BP459" i="3"/>
  <c r="BO459" i="3"/>
  <c r="BN459" i="3"/>
  <c r="BM459" i="3"/>
  <c r="BL459" i="3"/>
  <c r="BK459" i="3"/>
  <c r="BJ459" i="3"/>
  <c r="BI459" i="3"/>
  <c r="BH459" i="3"/>
  <c r="BG459" i="3"/>
  <c r="BF459" i="3"/>
  <c r="BE459" i="3"/>
  <c r="BD459" i="3"/>
  <c r="BC459" i="3"/>
  <c r="BB459" i="3"/>
  <c r="BA459" i="3"/>
  <c r="AZ459" i="3"/>
  <c r="AY459" i="3"/>
  <c r="AX459" i="3"/>
  <c r="AW459" i="3"/>
  <c r="AV459" i="3"/>
  <c r="AU459" i="3"/>
  <c r="AT459" i="3"/>
  <c r="AS459" i="3"/>
  <c r="AR459" i="3"/>
  <c r="AQ459" i="3"/>
  <c r="AP459" i="3"/>
  <c r="AO459" i="3"/>
  <c r="AN459" i="3"/>
  <c r="AM459" i="3"/>
  <c r="AL459" i="3"/>
  <c r="AK459" i="3"/>
  <c r="AJ459" i="3"/>
  <c r="AI459" i="3"/>
  <c r="AH459" i="3"/>
  <c r="AG459" i="3"/>
  <c r="AF459" i="3"/>
  <c r="AE459" i="3"/>
  <c r="AD459" i="3"/>
  <c r="AC459" i="3"/>
  <c r="AB459" i="3"/>
  <c r="AA459" i="3"/>
  <c r="Z459" i="3"/>
  <c r="Y459" i="3"/>
  <c r="X459" i="3"/>
  <c r="W459" i="3"/>
  <c r="V459" i="3"/>
  <c r="U459" i="3"/>
  <c r="T459" i="3"/>
  <c r="S459" i="3"/>
  <c r="R459" i="3"/>
  <c r="Q459" i="3"/>
  <c r="P459" i="3"/>
  <c r="O459" i="3"/>
  <c r="N459" i="3"/>
  <c r="M459" i="3"/>
  <c r="L459" i="3"/>
  <c r="K459" i="3"/>
  <c r="J459" i="3"/>
  <c r="I459" i="3"/>
  <c r="CB458" i="3"/>
  <c r="CA458" i="3"/>
  <c r="BZ458" i="3"/>
  <c r="BY458" i="3"/>
  <c r="BX458" i="3"/>
  <c r="BW458" i="3"/>
  <c r="BV458" i="3"/>
  <c r="BU458" i="3"/>
  <c r="BT458" i="3"/>
  <c r="BS458" i="3"/>
  <c r="BR458" i="3"/>
  <c r="BP458" i="3"/>
  <c r="BO458" i="3"/>
  <c r="BN458" i="3"/>
  <c r="BM458" i="3"/>
  <c r="BL458" i="3"/>
  <c r="BK458" i="3"/>
  <c r="BJ458" i="3"/>
  <c r="BI458" i="3"/>
  <c r="BH458" i="3"/>
  <c r="BG458" i="3"/>
  <c r="BF458" i="3"/>
  <c r="BD458" i="3"/>
  <c r="BC458" i="3"/>
  <c r="BB458" i="3"/>
  <c r="BA458" i="3"/>
  <c r="AZ458" i="3"/>
  <c r="AY458" i="3"/>
  <c r="AX458" i="3"/>
  <c r="AW458" i="3"/>
  <c r="AV458" i="3"/>
  <c r="AU458" i="3"/>
  <c r="AT458" i="3"/>
  <c r="AR458" i="3"/>
  <c r="AQ458" i="3"/>
  <c r="AP458" i="3"/>
  <c r="AO458" i="3"/>
  <c r="AN458" i="3"/>
  <c r="AM458" i="3"/>
  <c r="AL458" i="3"/>
  <c r="AK458" i="3"/>
  <c r="AJ458" i="3"/>
  <c r="AI458" i="3"/>
  <c r="AH458" i="3"/>
  <c r="AF458" i="3"/>
  <c r="AE458" i="3"/>
  <c r="AD458" i="3"/>
  <c r="AC458" i="3"/>
  <c r="AB458" i="3"/>
  <c r="AA458" i="3"/>
  <c r="Z458" i="3"/>
  <c r="Y458" i="3"/>
  <c r="X458" i="3"/>
  <c r="W458" i="3"/>
  <c r="V458" i="3"/>
  <c r="T458" i="3"/>
  <c r="S458" i="3"/>
  <c r="R458" i="3"/>
  <c r="Q458" i="3"/>
  <c r="P458" i="3"/>
  <c r="O458" i="3"/>
  <c r="N458" i="3"/>
  <c r="M458" i="3"/>
  <c r="L458" i="3"/>
  <c r="K458" i="3"/>
  <c r="J458" i="3"/>
  <c r="I458" i="3"/>
  <c r="CB457" i="3"/>
  <c r="CA457" i="3"/>
  <c r="BZ457" i="3"/>
  <c r="BY457" i="3"/>
  <c r="BX457" i="3"/>
  <c r="BW457" i="3"/>
  <c r="BV457" i="3"/>
  <c r="BU457" i="3"/>
  <c r="BT457" i="3"/>
  <c r="BS457" i="3"/>
  <c r="BR457" i="3"/>
  <c r="BP457" i="3"/>
  <c r="BO457" i="3"/>
  <c r="BN457" i="3"/>
  <c r="BM457" i="3"/>
  <c r="BL457" i="3"/>
  <c r="BK457" i="3"/>
  <c r="BJ457" i="3"/>
  <c r="BI457" i="3"/>
  <c r="BH457" i="3"/>
  <c r="BG457" i="3"/>
  <c r="BF457" i="3"/>
  <c r="BD457" i="3"/>
  <c r="BC457" i="3"/>
  <c r="BB457" i="3"/>
  <c r="BA457" i="3"/>
  <c r="AZ457" i="3"/>
  <c r="AY457" i="3"/>
  <c r="AX457" i="3"/>
  <c r="AW457" i="3"/>
  <c r="AV457" i="3"/>
  <c r="AU457" i="3"/>
  <c r="AT457" i="3"/>
  <c r="AR457" i="3"/>
  <c r="AQ457" i="3"/>
  <c r="AP457" i="3"/>
  <c r="AO457" i="3"/>
  <c r="AN457" i="3"/>
  <c r="AM457" i="3"/>
  <c r="AL457" i="3"/>
  <c r="AK457" i="3"/>
  <c r="AJ457" i="3"/>
  <c r="AI457" i="3"/>
  <c r="AH457" i="3"/>
  <c r="AF457" i="3"/>
  <c r="AE457" i="3"/>
  <c r="AD457" i="3"/>
  <c r="AC457" i="3"/>
  <c r="AB457" i="3"/>
  <c r="AA457" i="3"/>
  <c r="Z457" i="3"/>
  <c r="Y457" i="3"/>
  <c r="X457" i="3"/>
  <c r="W457" i="3"/>
  <c r="V457" i="3"/>
  <c r="T457" i="3"/>
  <c r="S457" i="3"/>
  <c r="R457" i="3"/>
  <c r="Q457" i="3"/>
  <c r="P457" i="3"/>
  <c r="O457" i="3"/>
  <c r="N457" i="3"/>
  <c r="M457" i="3"/>
  <c r="L457" i="3"/>
  <c r="K457" i="3"/>
  <c r="J457" i="3"/>
  <c r="I457" i="3"/>
  <c r="CC456" i="3"/>
  <c r="CB456" i="3"/>
  <c r="CA456" i="3"/>
  <c r="BZ456" i="3"/>
  <c r="BY456" i="3"/>
  <c r="BX456" i="3"/>
  <c r="BW456" i="3"/>
  <c r="BV456" i="3"/>
  <c r="BU456" i="3"/>
  <c r="BT456" i="3"/>
  <c r="BS456" i="3"/>
  <c r="BR456" i="3"/>
  <c r="BQ456" i="3"/>
  <c r="BP456" i="3"/>
  <c r="BO456" i="3"/>
  <c r="BN456" i="3"/>
  <c r="BM456" i="3"/>
  <c r="BL456" i="3"/>
  <c r="BK456" i="3"/>
  <c r="BJ456" i="3"/>
  <c r="BI456" i="3"/>
  <c r="BH456" i="3"/>
  <c r="BG456" i="3"/>
  <c r="BF456" i="3"/>
  <c r="BE456" i="3"/>
  <c r="BD456" i="3"/>
  <c r="BC456" i="3"/>
  <c r="BB456" i="3"/>
  <c r="BA456" i="3"/>
  <c r="AZ456" i="3"/>
  <c r="AY456" i="3"/>
  <c r="AX456" i="3"/>
  <c r="AW456" i="3"/>
  <c r="AV456" i="3"/>
  <c r="AU456" i="3"/>
  <c r="AT456" i="3"/>
  <c r="AS456" i="3"/>
  <c r="AR456" i="3"/>
  <c r="AQ456" i="3"/>
  <c r="AP456" i="3"/>
  <c r="AO456" i="3"/>
  <c r="AN456" i="3"/>
  <c r="AM456" i="3"/>
  <c r="AL456" i="3"/>
  <c r="AK456" i="3"/>
  <c r="AJ456" i="3"/>
  <c r="AI456" i="3"/>
  <c r="AH456" i="3"/>
  <c r="AG456" i="3"/>
  <c r="AF456" i="3"/>
  <c r="AE456" i="3"/>
  <c r="AD456" i="3"/>
  <c r="AC456" i="3"/>
  <c r="AB456" i="3"/>
  <c r="AA456" i="3"/>
  <c r="Z456" i="3"/>
  <c r="Y456" i="3"/>
  <c r="X456" i="3"/>
  <c r="W456" i="3"/>
  <c r="V456" i="3"/>
  <c r="U456" i="3"/>
  <c r="T456" i="3"/>
  <c r="S456" i="3"/>
  <c r="R456" i="3"/>
  <c r="Q456" i="3"/>
  <c r="P456" i="3"/>
  <c r="O456" i="3"/>
  <c r="N456" i="3"/>
  <c r="M456" i="3"/>
  <c r="L456" i="3"/>
  <c r="K456" i="3"/>
  <c r="J456" i="3"/>
  <c r="I456" i="3"/>
  <c r="CB455" i="3"/>
  <c r="CA455" i="3"/>
  <c r="BZ455" i="3"/>
  <c r="BY455" i="3"/>
  <c r="BX455" i="3"/>
  <c r="BW455" i="3"/>
  <c r="BV455" i="3"/>
  <c r="BU455" i="3"/>
  <c r="BT455" i="3"/>
  <c r="BS455" i="3"/>
  <c r="BR455" i="3"/>
  <c r="BP455" i="3"/>
  <c r="BO455" i="3"/>
  <c r="BN455" i="3"/>
  <c r="BM455" i="3"/>
  <c r="BL455" i="3"/>
  <c r="BK455" i="3"/>
  <c r="BJ455" i="3"/>
  <c r="BI455" i="3"/>
  <c r="BH455" i="3"/>
  <c r="BG455" i="3"/>
  <c r="BF455" i="3"/>
  <c r="BD455" i="3"/>
  <c r="BC455" i="3"/>
  <c r="BB455" i="3"/>
  <c r="BA455" i="3"/>
  <c r="AZ455" i="3"/>
  <c r="AY455" i="3"/>
  <c r="AX455" i="3"/>
  <c r="AW455" i="3"/>
  <c r="AV455" i="3"/>
  <c r="AU455" i="3"/>
  <c r="AT455" i="3"/>
  <c r="AR455" i="3"/>
  <c r="AQ455" i="3"/>
  <c r="AP455" i="3"/>
  <c r="AO455" i="3"/>
  <c r="AN455" i="3"/>
  <c r="AM455" i="3"/>
  <c r="AL455" i="3"/>
  <c r="AK455" i="3"/>
  <c r="AJ455" i="3"/>
  <c r="AI455" i="3"/>
  <c r="AH455" i="3"/>
  <c r="AF455" i="3"/>
  <c r="AE455" i="3"/>
  <c r="AD455" i="3"/>
  <c r="AC455" i="3"/>
  <c r="AB455" i="3"/>
  <c r="AA455" i="3"/>
  <c r="Z455" i="3"/>
  <c r="Y455" i="3"/>
  <c r="X455" i="3"/>
  <c r="W455" i="3"/>
  <c r="V455" i="3"/>
  <c r="T455" i="3"/>
  <c r="S455" i="3"/>
  <c r="R455" i="3"/>
  <c r="Q455" i="3"/>
  <c r="P455" i="3"/>
  <c r="O455" i="3"/>
  <c r="N455" i="3"/>
  <c r="M455" i="3"/>
  <c r="L455" i="3"/>
  <c r="K455" i="3"/>
  <c r="J455" i="3"/>
  <c r="I455" i="3"/>
  <c r="H488" i="3"/>
  <c r="H487" i="3"/>
  <c r="H486" i="3"/>
  <c r="H485" i="3"/>
  <c r="H484" i="3"/>
  <c r="H483" i="3"/>
  <c r="H482" i="3"/>
  <c r="H481" i="3"/>
  <c r="H480" i="3"/>
  <c r="H479" i="3"/>
  <c r="H478" i="3"/>
  <c r="H477" i="3"/>
  <c r="H476" i="3"/>
  <c r="H475" i="3"/>
  <c r="H474" i="3"/>
  <c r="H473" i="3"/>
  <c r="H472" i="3"/>
  <c r="H471" i="3"/>
  <c r="H470" i="3"/>
  <c r="H469" i="3"/>
  <c r="H468" i="3"/>
  <c r="H467" i="3"/>
  <c r="H466" i="3"/>
  <c r="H465" i="3"/>
  <c r="H464" i="3"/>
  <c r="H463" i="3"/>
  <c r="H462" i="3"/>
  <c r="H461" i="3"/>
  <c r="H460" i="3"/>
  <c r="H459" i="3"/>
  <c r="H458" i="3"/>
  <c r="H456" i="3"/>
  <c r="H455" i="3"/>
  <c r="I450" i="3"/>
  <c r="I449" i="3"/>
  <c r="CB448" i="3"/>
  <c r="CA448" i="3"/>
  <c r="BZ448" i="3"/>
  <c r="BY448" i="3"/>
  <c r="BX448" i="3"/>
  <c r="BW448" i="3"/>
  <c r="BV448" i="3"/>
  <c r="BU448" i="3"/>
  <c r="BT448" i="3"/>
  <c r="BS448" i="3"/>
  <c r="BR448" i="3"/>
  <c r="BP448" i="3"/>
  <c r="BO448" i="3"/>
  <c r="BN448" i="3"/>
  <c r="BM448" i="3"/>
  <c r="BL448" i="3"/>
  <c r="BK448" i="3"/>
  <c r="BJ448" i="3"/>
  <c r="BI448" i="3"/>
  <c r="BH448" i="3"/>
  <c r="BG448" i="3"/>
  <c r="BF448" i="3"/>
  <c r="BD448" i="3"/>
  <c r="BC448" i="3"/>
  <c r="BB448" i="3"/>
  <c r="BA448" i="3"/>
  <c r="AZ448" i="3"/>
  <c r="AY448" i="3"/>
  <c r="AX448" i="3"/>
  <c r="AW448" i="3"/>
  <c r="AV448" i="3"/>
  <c r="AU448" i="3"/>
  <c r="AT448" i="3"/>
  <c r="AR448" i="3"/>
  <c r="AQ448" i="3"/>
  <c r="AP448" i="3"/>
  <c r="AO448" i="3"/>
  <c r="AN448" i="3"/>
  <c r="AM448" i="3"/>
  <c r="AL448" i="3"/>
  <c r="AK448" i="3"/>
  <c r="AJ448" i="3"/>
  <c r="AI448" i="3"/>
  <c r="AH448" i="3"/>
  <c r="AF448" i="3"/>
  <c r="AE448" i="3"/>
  <c r="AD448" i="3"/>
  <c r="AC448" i="3"/>
  <c r="AB448" i="3"/>
  <c r="AA448" i="3"/>
  <c r="Z448" i="3"/>
  <c r="Y448" i="3"/>
  <c r="X448" i="3"/>
  <c r="W448" i="3"/>
  <c r="V448" i="3"/>
  <c r="T448" i="3"/>
  <c r="S448" i="3"/>
  <c r="R448" i="3"/>
  <c r="Q448" i="3"/>
  <c r="P448" i="3"/>
  <c r="O448" i="3"/>
  <c r="N448" i="3"/>
  <c r="M448" i="3"/>
  <c r="L448" i="3"/>
  <c r="K448" i="3"/>
  <c r="J448" i="3"/>
  <c r="I448" i="3"/>
  <c r="CB447" i="3"/>
  <c r="CA447" i="3"/>
  <c r="BZ447" i="3"/>
  <c r="BY447" i="3"/>
  <c r="BX447" i="3"/>
  <c r="BW447" i="3"/>
  <c r="BV447" i="3"/>
  <c r="BU447" i="3"/>
  <c r="BT447" i="3"/>
  <c r="BS447" i="3"/>
  <c r="BR447" i="3"/>
  <c r="BQ447" i="3"/>
  <c r="BP447" i="3"/>
  <c r="BO447" i="3"/>
  <c r="BN447" i="3"/>
  <c r="BM447" i="3"/>
  <c r="BL447" i="3"/>
  <c r="BK447" i="3"/>
  <c r="BJ447" i="3"/>
  <c r="BI447" i="3"/>
  <c r="BH447" i="3"/>
  <c r="BG447" i="3"/>
  <c r="BF447" i="3"/>
  <c r="BE447" i="3"/>
  <c r="BD447" i="3"/>
  <c r="BC447" i="3"/>
  <c r="BB447" i="3"/>
  <c r="BA447" i="3"/>
  <c r="AZ447" i="3"/>
  <c r="AY447" i="3"/>
  <c r="AX447" i="3"/>
  <c r="AW447" i="3"/>
  <c r="AV447" i="3"/>
  <c r="AU447" i="3"/>
  <c r="AT447" i="3"/>
  <c r="AS447" i="3"/>
  <c r="AR447" i="3"/>
  <c r="AQ447" i="3"/>
  <c r="AP447" i="3"/>
  <c r="AO447" i="3"/>
  <c r="AN447" i="3"/>
  <c r="AM447" i="3"/>
  <c r="AL447" i="3"/>
  <c r="AK447" i="3"/>
  <c r="AJ447" i="3"/>
  <c r="AI447" i="3"/>
  <c r="AH447" i="3"/>
  <c r="AF447" i="3"/>
  <c r="AE447" i="3"/>
  <c r="AD447" i="3"/>
  <c r="AC447" i="3"/>
  <c r="AB447" i="3"/>
  <c r="AA447" i="3"/>
  <c r="Z447" i="3"/>
  <c r="Y447" i="3"/>
  <c r="X447" i="3"/>
  <c r="W447" i="3"/>
  <c r="V447" i="3"/>
  <c r="T447" i="3"/>
  <c r="S447" i="3"/>
  <c r="R447" i="3"/>
  <c r="Q447" i="3"/>
  <c r="P447" i="3"/>
  <c r="O447" i="3"/>
  <c r="N447" i="3"/>
  <c r="M447" i="3"/>
  <c r="L447" i="3"/>
  <c r="K447" i="3"/>
  <c r="J447" i="3"/>
  <c r="I447" i="3"/>
  <c r="CB446" i="3"/>
  <c r="CA446" i="3"/>
  <c r="BZ446" i="3"/>
  <c r="BY446" i="3"/>
  <c r="BX446" i="3"/>
  <c r="BW446" i="3"/>
  <c r="BV446" i="3"/>
  <c r="BU446" i="3"/>
  <c r="BT446" i="3"/>
  <c r="BS446" i="3"/>
  <c r="BR446" i="3"/>
  <c r="BP446" i="3"/>
  <c r="BO446" i="3"/>
  <c r="BN446" i="3"/>
  <c r="BM446" i="3"/>
  <c r="BL446" i="3"/>
  <c r="BK446" i="3"/>
  <c r="BJ446" i="3"/>
  <c r="BI446" i="3"/>
  <c r="BH446" i="3"/>
  <c r="BG446" i="3"/>
  <c r="BF446" i="3"/>
  <c r="BD446" i="3"/>
  <c r="BC446" i="3"/>
  <c r="BB446" i="3"/>
  <c r="BA446" i="3"/>
  <c r="AZ446" i="3"/>
  <c r="AY446" i="3"/>
  <c r="AX446" i="3"/>
  <c r="AW446" i="3"/>
  <c r="AV446" i="3"/>
  <c r="AU446" i="3"/>
  <c r="AT446" i="3"/>
  <c r="AR446" i="3"/>
  <c r="AQ446" i="3"/>
  <c r="AP446" i="3"/>
  <c r="AO446" i="3"/>
  <c r="AN446" i="3"/>
  <c r="AM446" i="3"/>
  <c r="AL446" i="3"/>
  <c r="AK446" i="3"/>
  <c r="AJ446" i="3"/>
  <c r="AI446" i="3"/>
  <c r="AH446" i="3"/>
  <c r="AF446" i="3"/>
  <c r="AE446" i="3"/>
  <c r="AD446" i="3"/>
  <c r="AC446" i="3"/>
  <c r="AB446" i="3"/>
  <c r="AA446" i="3"/>
  <c r="Z446" i="3"/>
  <c r="Y446" i="3"/>
  <c r="X446" i="3"/>
  <c r="W446" i="3"/>
  <c r="V446" i="3"/>
  <c r="T446" i="3"/>
  <c r="S446" i="3"/>
  <c r="R446" i="3"/>
  <c r="Q446" i="3"/>
  <c r="P446" i="3"/>
  <c r="O446" i="3"/>
  <c r="N446" i="3"/>
  <c r="M446" i="3"/>
  <c r="L446" i="3"/>
  <c r="K446" i="3"/>
  <c r="J446" i="3"/>
  <c r="I446" i="3"/>
  <c r="CB445" i="3"/>
  <c r="CA445" i="3"/>
  <c r="BZ445" i="3"/>
  <c r="BY445" i="3"/>
  <c r="BX445" i="3"/>
  <c r="BW445" i="3"/>
  <c r="BV445" i="3"/>
  <c r="BU445" i="3"/>
  <c r="BT445" i="3"/>
  <c r="BS445" i="3"/>
  <c r="BR445" i="3"/>
  <c r="BP445" i="3"/>
  <c r="BO445" i="3"/>
  <c r="BN445" i="3"/>
  <c r="BM445" i="3"/>
  <c r="BL445" i="3"/>
  <c r="BK445" i="3"/>
  <c r="BJ445" i="3"/>
  <c r="BI445" i="3"/>
  <c r="BH445" i="3"/>
  <c r="BG445" i="3"/>
  <c r="BF445" i="3"/>
  <c r="BD445" i="3"/>
  <c r="BC445" i="3"/>
  <c r="BB445" i="3"/>
  <c r="BA445" i="3"/>
  <c r="AZ445" i="3"/>
  <c r="AY445" i="3"/>
  <c r="AX445" i="3"/>
  <c r="AW445" i="3"/>
  <c r="AV445" i="3"/>
  <c r="AU445" i="3"/>
  <c r="AT445" i="3"/>
  <c r="AR445" i="3"/>
  <c r="AQ445" i="3"/>
  <c r="AP445" i="3"/>
  <c r="AO445" i="3"/>
  <c r="AN445" i="3"/>
  <c r="AM445" i="3"/>
  <c r="AL445" i="3"/>
  <c r="AK445" i="3"/>
  <c r="AJ445" i="3"/>
  <c r="AI445" i="3"/>
  <c r="AH445" i="3"/>
  <c r="AF445" i="3"/>
  <c r="AE445" i="3"/>
  <c r="AD445" i="3"/>
  <c r="AC445" i="3"/>
  <c r="AB445" i="3"/>
  <c r="AA445" i="3"/>
  <c r="Z445" i="3"/>
  <c r="Y445" i="3"/>
  <c r="X445" i="3"/>
  <c r="W445" i="3"/>
  <c r="V445" i="3"/>
  <c r="T445" i="3"/>
  <c r="S445" i="3"/>
  <c r="R445" i="3"/>
  <c r="Q445" i="3"/>
  <c r="P445" i="3"/>
  <c r="O445" i="3"/>
  <c r="N445" i="3"/>
  <c r="M445" i="3"/>
  <c r="L445" i="3"/>
  <c r="K445" i="3"/>
  <c r="J445" i="3"/>
  <c r="I445" i="3"/>
  <c r="CB444" i="3"/>
  <c r="CA444" i="3"/>
  <c r="BZ444" i="3"/>
  <c r="BY444" i="3"/>
  <c r="BX444" i="3"/>
  <c r="BW444" i="3"/>
  <c r="BV444" i="3"/>
  <c r="BU444" i="3"/>
  <c r="BT444" i="3"/>
  <c r="BS444" i="3"/>
  <c r="BR444" i="3"/>
  <c r="BP444" i="3"/>
  <c r="BO444" i="3"/>
  <c r="BN444" i="3"/>
  <c r="BM444" i="3"/>
  <c r="BL444" i="3"/>
  <c r="BK444" i="3"/>
  <c r="BJ444" i="3"/>
  <c r="BI444" i="3"/>
  <c r="BH444" i="3"/>
  <c r="BG444" i="3"/>
  <c r="BF444" i="3"/>
  <c r="BD444" i="3"/>
  <c r="BC444" i="3"/>
  <c r="BB444" i="3"/>
  <c r="BA444" i="3"/>
  <c r="AZ444" i="3"/>
  <c r="AY444" i="3"/>
  <c r="AX444" i="3"/>
  <c r="AW444" i="3"/>
  <c r="AV444" i="3"/>
  <c r="AU444" i="3"/>
  <c r="AT444" i="3"/>
  <c r="AR444" i="3"/>
  <c r="AQ444" i="3"/>
  <c r="AP444" i="3"/>
  <c r="AO444" i="3"/>
  <c r="AN444" i="3"/>
  <c r="AM444" i="3"/>
  <c r="AL444" i="3"/>
  <c r="AK444" i="3"/>
  <c r="AJ444" i="3"/>
  <c r="AI444" i="3"/>
  <c r="AH444" i="3"/>
  <c r="AF444" i="3"/>
  <c r="AE444" i="3"/>
  <c r="AD444" i="3"/>
  <c r="AC444" i="3"/>
  <c r="AB444" i="3"/>
  <c r="AA444" i="3"/>
  <c r="Z444" i="3"/>
  <c r="Y444" i="3"/>
  <c r="X444" i="3"/>
  <c r="W444" i="3"/>
  <c r="V444" i="3"/>
  <c r="T444" i="3"/>
  <c r="S444" i="3"/>
  <c r="R444" i="3"/>
  <c r="Q444" i="3"/>
  <c r="P444" i="3"/>
  <c r="O444" i="3"/>
  <c r="N444" i="3"/>
  <c r="M444" i="3"/>
  <c r="L444" i="3"/>
  <c r="K444" i="3"/>
  <c r="J444" i="3"/>
  <c r="I444" i="3"/>
  <c r="CB443" i="3"/>
  <c r="CA443" i="3"/>
  <c r="BZ443" i="3"/>
  <c r="BY443" i="3"/>
  <c r="BX443" i="3"/>
  <c r="BW443" i="3"/>
  <c r="BV443" i="3"/>
  <c r="BU443" i="3"/>
  <c r="BT443" i="3"/>
  <c r="BS443" i="3"/>
  <c r="BR443" i="3"/>
  <c r="BP443" i="3"/>
  <c r="BO443" i="3"/>
  <c r="BN443" i="3"/>
  <c r="BM443" i="3"/>
  <c r="BL443" i="3"/>
  <c r="BK443" i="3"/>
  <c r="BJ443" i="3"/>
  <c r="BI443" i="3"/>
  <c r="BH443" i="3"/>
  <c r="BG443" i="3"/>
  <c r="BF443" i="3"/>
  <c r="BD443" i="3"/>
  <c r="BC443" i="3"/>
  <c r="BB443" i="3"/>
  <c r="BA443" i="3"/>
  <c r="AZ443" i="3"/>
  <c r="AY443" i="3"/>
  <c r="AX443" i="3"/>
  <c r="AW443" i="3"/>
  <c r="AV443" i="3"/>
  <c r="AU443" i="3"/>
  <c r="AT443" i="3"/>
  <c r="AR443" i="3"/>
  <c r="AQ443" i="3"/>
  <c r="AP443" i="3"/>
  <c r="AO443" i="3"/>
  <c r="AN443" i="3"/>
  <c r="AM443" i="3"/>
  <c r="AL443" i="3"/>
  <c r="AK443" i="3"/>
  <c r="AJ443" i="3"/>
  <c r="AI443" i="3"/>
  <c r="AH443" i="3"/>
  <c r="AF443" i="3"/>
  <c r="AE443" i="3"/>
  <c r="AD443" i="3"/>
  <c r="AC443" i="3"/>
  <c r="AB443" i="3"/>
  <c r="AA443" i="3"/>
  <c r="Z443" i="3"/>
  <c r="Y443" i="3"/>
  <c r="X443" i="3"/>
  <c r="W443" i="3"/>
  <c r="V443" i="3"/>
  <c r="T443" i="3"/>
  <c r="S443" i="3"/>
  <c r="R443" i="3"/>
  <c r="Q443" i="3"/>
  <c r="P443" i="3"/>
  <c r="O443" i="3"/>
  <c r="N443" i="3"/>
  <c r="M443" i="3"/>
  <c r="L443" i="3"/>
  <c r="K443" i="3"/>
  <c r="J443" i="3"/>
  <c r="I443" i="3"/>
  <c r="CB442" i="3"/>
  <c r="CA442" i="3"/>
  <c r="BZ442" i="3"/>
  <c r="BY442" i="3"/>
  <c r="BX442" i="3"/>
  <c r="BW442" i="3"/>
  <c r="BV442" i="3"/>
  <c r="BU442" i="3"/>
  <c r="BT442" i="3"/>
  <c r="BS442" i="3"/>
  <c r="BR442" i="3"/>
  <c r="BP442" i="3"/>
  <c r="BO442" i="3"/>
  <c r="BN442" i="3"/>
  <c r="BM442" i="3"/>
  <c r="BL442" i="3"/>
  <c r="BK442" i="3"/>
  <c r="BJ442" i="3"/>
  <c r="BI442" i="3"/>
  <c r="BH442" i="3"/>
  <c r="BG442" i="3"/>
  <c r="BF442" i="3"/>
  <c r="BD442" i="3"/>
  <c r="BC442" i="3"/>
  <c r="BB442" i="3"/>
  <c r="BA442" i="3"/>
  <c r="AZ442" i="3"/>
  <c r="AY442" i="3"/>
  <c r="AX442" i="3"/>
  <c r="AW442" i="3"/>
  <c r="AV442" i="3"/>
  <c r="AU442" i="3"/>
  <c r="AT442" i="3"/>
  <c r="AR442" i="3"/>
  <c r="AQ442" i="3"/>
  <c r="AP442" i="3"/>
  <c r="AO442" i="3"/>
  <c r="AN442" i="3"/>
  <c r="AM442" i="3"/>
  <c r="AL442" i="3"/>
  <c r="AK442" i="3"/>
  <c r="AJ442" i="3"/>
  <c r="AI442" i="3"/>
  <c r="AH442" i="3"/>
  <c r="AF442" i="3"/>
  <c r="AE442" i="3"/>
  <c r="AD442" i="3"/>
  <c r="AC442" i="3"/>
  <c r="AB442" i="3"/>
  <c r="AA442" i="3"/>
  <c r="Z442" i="3"/>
  <c r="Y442" i="3"/>
  <c r="X442" i="3"/>
  <c r="W442" i="3"/>
  <c r="V442" i="3"/>
  <c r="T442" i="3"/>
  <c r="S442" i="3"/>
  <c r="R442" i="3"/>
  <c r="Q442" i="3"/>
  <c r="P442" i="3"/>
  <c r="O442" i="3"/>
  <c r="N442" i="3"/>
  <c r="M442" i="3"/>
  <c r="L442" i="3"/>
  <c r="K442" i="3"/>
  <c r="J442" i="3"/>
  <c r="I442" i="3"/>
  <c r="CB441" i="3"/>
  <c r="CA441" i="3"/>
  <c r="BZ441" i="3"/>
  <c r="BY441" i="3"/>
  <c r="BX441" i="3"/>
  <c r="BW441" i="3"/>
  <c r="BV441" i="3"/>
  <c r="BU441" i="3"/>
  <c r="BT441" i="3"/>
  <c r="BS441" i="3"/>
  <c r="BR441" i="3"/>
  <c r="BP441" i="3"/>
  <c r="BO441" i="3"/>
  <c r="BN441" i="3"/>
  <c r="BM441" i="3"/>
  <c r="BL441" i="3"/>
  <c r="BK441" i="3"/>
  <c r="BJ441" i="3"/>
  <c r="BI441" i="3"/>
  <c r="BH441" i="3"/>
  <c r="BG441" i="3"/>
  <c r="BF441" i="3"/>
  <c r="BD441" i="3"/>
  <c r="BC441" i="3"/>
  <c r="BB441" i="3"/>
  <c r="BA441" i="3"/>
  <c r="AZ441" i="3"/>
  <c r="AY441" i="3"/>
  <c r="AX441" i="3"/>
  <c r="AW441" i="3"/>
  <c r="AV441" i="3"/>
  <c r="AU441" i="3"/>
  <c r="AT441" i="3"/>
  <c r="AR441" i="3"/>
  <c r="AQ441" i="3"/>
  <c r="AP441" i="3"/>
  <c r="AO441" i="3"/>
  <c r="AN441" i="3"/>
  <c r="AM441" i="3"/>
  <c r="AL441" i="3"/>
  <c r="AK441" i="3"/>
  <c r="AJ441" i="3"/>
  <c r="AI441" i="3"/>
  <c r="AH441" i="3"/>
  <c r="AF441" i="3"/>
  <c r="AE441" i="3"/>
  <c r="AD441" i="3"/>
  <c r="AC441" i="3"/>
  <c r="AB441" i="3"/>
  <c r="AA441" i="3"/>
  <c r="Z441" i="3"/>
  <c r="Y441" i="3"/>
  <c r="X441" i="3"/>
  <c r="W441" i="3"/>
  <c r="V441" i="3"/>
  <c r="T441" i="3"/>
  <c r="S441" i="3"/>
  <c r="R441" i="3"/>
  <c r="Q441" i="3"/>
  <c r="P441" i="3"/>
  <c r="O441" i="3"/>
  <c r="N441" i="3"/>
  <c r="M441" i="3"/>
  <c r="L441" i="3"/>
  <c r="K441" i="3"/>
  <c r="J441" i="3"/>
  <c r="I441" i="3"/>
  <c r="CB440" i="3"/>
  <c r="CA440" i="3"/>
  <c r="BZ440" i="3"/>
  <c r="BY440" i="3"/>
  <c r="BX440" i="3"/>
  <c r="BW440" i="3"/>
  <c r="BV440" i="3"/>
  <c r="BU440" i="3"/>
  <c r="BT440" i="3"/>
  <c r="BS440" i="3"/>
  <c r="BR440" i="3"/>
  <c r="BP440" i="3"/>
  <c r="BO440" i="3"/>
  <c r="BN440" i="3"/>
  <c r="BM440" i="3"/>
  <c r="BL440" i="3"/>
  <c r="BK440" i="3"/>
  <c r="BJ440" i="3"/>
  <c r="BI440" i="3"/>
  <c r="BH440" i="3"/>
  <c r="BG440" i="3"/>
  <c r="BF440" i="3"/>
  <c r="BD440" i="3"/>
  <c r="BC440" i="3"/>
  <c r="BB440" i="3"/>
  <c r="BA440" i="3"/>
  <c r="AZ440" i="3"/>
  <c r="AY440" i="3"/>
  <c r="AX440" i="3"/>
  <c r="AW440" i="3"/>
  <c r="AV440" i="3"/>
  <c r="AU440" i="3"/>
  <c r="AT440" i="3"/>
  <c r="AR440" i="3"/>
  <c r="AQ440" i="3"/>
  <c r="AP440" i="3"/>
  <c r="AO440" i="3"/>
  <c r="AN440" i="3"/>
  <c r="AM440" i="3"/>
  <c r="AL440" i="3"/>
  <c r="AK440" i="3"/>
  <c r="AJ440" i="3"/>
  <c r="AI440" i="3"/>
  <c r="AH440" i="3"/>
  <c r="AF440" i="3"/>
  <c r="AE440" i="3"/>
  <c r="AD440" i="3"/>
  <c r="AC440" i="3"/>
  <c r="AB440" i="3"/>
  <c r="AA440" i="3"/>
  <c r="Z440" i="3"/>
  <c r="Y440" i="3"/>
  <c r="X440" i="3"/>
  <c r="W440" i="3"/>
  <c r="V440" i="3"/>
  <c r="T440" i="3"/>
  <c r="S440" i="3"/>
  <c r="R440" i="3"/>
  <c r="Q440" i="3"/>
  <c r="P440" i="3"/>
  <c r="O440" i="3"/>
  <c r="N440" i="3"/>
  <c r="M440" i="3"/>
  <c r="L440" i="3"/>
  <c r="K440" i="3"/>
  <c r="J440" i="3"/>
  <c r="I440" i="3"/>
  <c r="CB439" i="3"/>
  <c r="CA439" i="3"/>
  <c r="BZ439" i="3"/>
  <c r="BY439" i="3"/>
  <c r="BX439" i="3"/>
  <c r="BW439" i="3"/>
  <c r="BV439" i="3"/>
  <c r="BU439" i="3"/>
  <c r="BT439" i="3"/>
  <c r="BS439" i="3"/>
  <c r="BR439" i="3"/>
  <c r="BP439" i="3"/>
  <c r="BO439" i="3"/>
  <c r="BN439" i="3"/>
  <c r="BM439" i="3"/>
  <c r="BL439" i="3"/>
  <c r="BK439" i="3"/>
  <c r="BJ439" i="3"/>
  <c r="BI439" i="3"/>
  <c r="BH439" i="3"/>
  <c r="BG439" i="3"/>
  <c r="BF439" i="3"/>
  <c r="BD439" i="3"/>
  <c r="BC439" i="3"/>
  <c r="BB439" i="3"/>
  <c r="BA439" i="3"/>
  <c r="AZ439" i="3"/>
  <c r="AY439" i="3"/>
  <c r="AX439" i="3"/>
  <c r="AW439" i="3"/>
  <c r="AV439" i="3"/>
  <c r="AU439" i="3"/>
  <c r="AT439" i="3"/>
  <c r="AR439" i="3"/>
  <c r="AQ439" i="3"/>
  <c r="AP439" i="3"/>
  <c r="AO439" i="3"/>
  <c r="AN439" i="3"/>
  <c r="AM439" i="3"/>
  <c r="AL439" i="3"/>
  <c r="AK439" i="3"/>
  <c r="AJ439" i="3"/>
  <c r="AI439" i="3"/>
  <c r="AH439" i="3"/>
  <c r="AF439" i="3"/>
  <c r="AE439" i="3"/>
  <c r="AD439" i="3"/>
  <c r="AC439" i="3"/>
  <c r="AB439" i="3"/>
  <c r="AA439" i="3"/>
  <c r="Z439" i="3"/>
  <c r="Y439" i="3"/>
  <c r="X439" i="3"/>
  <c r="W439" i="3"/>
  <c r="V439" i="3"/>
  <c r="T439" i="3"/>
  <c r="S439" i="3"/>
  <c r="R439" i="3"/>
  <c r="Q439" i="3"/>
  <c r="P439" i="3"/>
  <c r="O439" i="3"/>
  <c r="N439" i="3"/>
  <c r="M439" i="3"/>
  <c r="L439" i="3"/>
  <c r="K439" i="3"/>
  <c r="J439" i="3"/>
  <c r="I439" i="3"/>
  <c r="CB438" i="3"/>
  <c r="CA438" i="3"/>
  <c r="BZ438" i="3"/>
  <c r="BY438" i="3"/>
  <c r="BX438" i="3"/>
  <c r="BW438" i="3"/>
  <c r="BV438" i="3"/>
  <c r="BU438" i="3"/>
  <c r="BT438" i="3"/>
  <c r="BS438" i="3"/>
  <c r="BR438" i="3"/>
  <c r="BP438" i="3"/>
  <c r="BO438" i="3"/>
  <c r="BN438" i="3"/>
  <c r="BM438" i="3"/>
  <c r="BL438" i="3"/>
  <c r="BK438" i="3"/>
  <c r="BJ438" i="3"/>
  <c r="BI438" i="3"/>
  <c r="BH438" i="3"/>
  <c r="BG438" i="3"/>
  <c r="BF438" i="3"/>
  <c r="BD438" i="3"/>
  <c r="BC438" i="3"/>
  <c r="BB438" i="3"/>
  <c r="BA438" i="3"/>
  <c r="AZ438" i="3"/>
  <c r="AY438" i="3"/>
  <c r="AX438" i="3"/>
  <c r="AW438" i="3"/>
  <c r="AV438" i="3"/>
  <c r="AU438" i="3"/>
  <c r="AT438" i="3"/>
  <c r="AR438" i="3"/>
  <c r="AQ438" i="3"/>
  <c r="AP438" i="3"/>
  <c r="AO438" i="3"/>
  <c r="AN438" i="3"/>
  <c r="AM438" i="3"/>
  <c r="AL438" i="3"/>
  <c r="AK438" i="3"/>
  <c r="AJ438" i="3"/>
  <c r="AI438" i="3"/>
  <c r="AH438" i="3"/>
  <c r="AF438" i="3"/>
  <c r="AE438" i="3"/>
  <c r="AD438" i="3"/>
  <c r="AC438" i="3"/>
  <c r="AB438" i="3"/>
  <c r="AA438" i="3"/>
  <c r="Z438" i="3"/>
  <c r="Y438" i="3"/>
  <c r="X438" i="3"/>
  <c r="W438" i="3"/>
  <c r="V438" i="3"/>
  <c r="T438" i="3"/>
  <c r="S438" i="3"/>
  <c r="R438" i="3"/>
  <c r="Q438" i="3"/>
  <c r="P438" i="3"/>
  <c r="O438" i="3"/>
  <c r="N438" i="3"/>
  <c r="M438" i="3"/>
  <c r="L438" i="3"/>
  <c r="K438" i="3"/>
  <c r="J438" i="3"/>
  <c r="I438" i="3"/>
  <c r="CB437" i="3"/>
  <c r="CA437" i="3"/>
  <c r="BZ437" i="3"/>
  <c r="BY437" i="3"/>
  <c r="BX437" i="3"/>
  <c r="BW437" i="3"/>
  <c r="BV437" i="3"/>
  <c r="BU437" i="3"/>
  <c r="BT437" i="3"/>
  <c r="BS437" i="3"/>
  <c r="BR437" i="3"/>
  <c r="BP437" i="3"/>
  <c r="BO437" i="3"/>
  <c r="BN437" i="3"/>
  <c r="BM437" i="3"/>
  <c r="BL437" i="3"/>
  <c r="BK437" i="3"/>
  <c r="BJ437" i="3"/>
  <c r="BI437" i="3"/>
  <c r="BH437" i="3"/>
  <c r="BG437" i="3"/>
  <c r="BF437" i="3"/>
  <c r="BD437" i="3"/>
  <c r="BC437" i="3"/>
  <c r="BB437" i="3"/>
  <c r="BA437" i="3"/>
  <c r="AZ437" i="3"/>
  <c r="AY437" i="3"/>
  <c r="AX437" i="3"/>
  <c r="AW437" i="3"/>
  <c r="AV437" i="3"/>
  <c r="AU437" i="3"/>
  <c r="AT437" i="3"/>
  <c r="AR437" i="3"/>
  <c r="AQ437" i="3"/>
  <c r="AP437" i="3"/>
  <c r="AO437" i="3"/>
  <c r="AN437" i="3"/>
  <c r="AM437" i="3"/>
  <c r="AL437" i="3"/>
  <c r="AK437" i="3"/>
  <c r="AJ437" i="3"/>
  <c r="AI437" i="3"/>
  <c r="AH437" i="3"/>
  <c r="AF437" i="3"/>
  <c r="AE437" i="3"/>
  <c r="AD437" i="3"/>
  <c r="AC437" i="3"/>
  <c r="AB437" i="3"/>
  <c r="AA437" i="3"/>
  <c r="Z437" i="3"/>
  <c r="Y437" i="3"/>
  <c r="X437" i="3"/>
  <c r="W437" i="3"/>
  <c r="V437" i="3"/>
  <c r="T437" i="3"/>
  <c r="S437" i="3"/>
  <c r="R437" i="3"/>
  <c r="Q437" i="3"/>
  <c r="P437" i="3"/>
  <c r="O437" i="3"/>
  <c r="N437" i="3"/>
  <c r="M437" i="3"/>
  <c r="L437" i="3"/>
  <c r="K437" i="3"/>
  <c r="J437" i="3"/>
  <c r="I437" i="3"/>
  <c r="CB436" i="3"/>
  <c r="CA436" i="3"/>
  <c r="BZ436" i="3"/>
  <c r="BY436" i="3"/>
  <c r="BX436" i="3"/>
  <c r="BW436" i="3"/>
  <c r="BV436" i="3"/>
  <c r="BU436" i="3"/>
  <c r="BT436" i="3"/>
  <c r="BS436" i="3"/>
  <c r="BR436" i="3"/>
  <c r="BP436" i="3"/>
  <c r="BO436" i="3"/>
  <c r="BN436" i="3"/>
  <c r="BM436" i="3"/>
  <c r="BL436" i="3"/>
  <c r="BK436" i="3"/>
  <c r="BJ436" i="3"/>
  <c r="BI436" i="3"/>
  <c r="BH436" i="3"/>
  <c r="BG436" i="3"/>
  <c r="BF436" i="3"/>
  <c r="BD436" i="3"/>
  <c r="BC436" i="3"/>
  <c r="BB436" i="3"/>
  <c r="BA436" i="3"/>
  <c r="AZ436" i="3"/>
  <c r="AY436" i="3"/>
  <c r="AX436" i="3"/>
  <c r="AW436" i="3"/>
  <c r="AV436" i="3"/>
  <c r="AU436" i="3"/>
  <c r="AT436" i="3"/>
  <c r="AR436" i="3"/>
  <c r="AQ436" i="3"/>
  <c r="AP436" i="3"/>
  <c r="AO436" i="3"/>
  <c r="AN436" i="3"/>
  <c r="AM436" i="3"/>
  <c r="AL436" i="3"/>
  <c r="AK436" i="3"/>
  <c r="AJ436" i="3"/>
  <c r="AI436" i="3"/>
  <c r="AH436" i="3"/>
  <c r="AF436" i="3"/>
  <c r="AE436" i="3"/>
  <c r="AD436" i="3"/>
  <c r="AC436" i="3"/>
  <c r="AB436" i="3"/>
  <c r="AA436" i="3"/>
  <c r="Z436" i="3"/>
  <c r="Y436" i="3"/>
  <c r="X436" i="3"/>
  <c r="W436" i="3"/>
  <c r="V436" i="3"/>
  <c r="T436" i="3"/>
  <c r="S436" i="3"/>
  <c r="R436" i="3"/>
  <c r="Q436" i="3"/>
  <c r="P436" i="3"/>
  <c r="O436" i="3"/>
  <c r="N436" i="3"/>
  <c r="M436" i="3"/>
  <c r="L436" i="3"/>
  <c r="K436" i="3"/>
  <c r="J436" i="3"/>
  <c r="I436" i="3"/>
  <c r="CB435" i="3"/>
  <c r="CA435" i="3"/>
  <c r="BZ435" i="3"/>
  <c r="BY435" i="3"/>
  <c r="BX435" i="3"/>
  <c r="BW435" i="3"/>
  <c r="BV435" i="3"/>
  <c r="BU435" i="3"/>
  <c r="BT435" i="3"/>
  <c r="BS435" i="3"/>
  <c r="BR435" i="3"/>
  <c r="BP435" i="3"/>
  <c r="BO435" i="3"/>
  <c r="BN435" i="3"/>
  <c r="BM435" i="3"/>
  <c r="BL435" i="3"/>
  <c r="BK435" i="3"/>
  <c r="BJ435" i="3"/>
  <c r="BI435" i="3"/>
  <c r="BH435" i="3"/>
  <c r="BG435" i="3"/>
  <c r="BF435" i="3"/>
  <c r="BD435" i="3"/>
  <c r="BC435" i="3"/>
  <c r="BB435" i="3"/>
  <c r="BA435" i="3"/>
  <c r="AZ435" i="3"/>
  <c r="AY435" i="3"/>
  <c r="AX435" i="3"/>
  <c r="AW435" i="3"/>
  <c r="AV435" i="3"/>
  <c r="AU435" i="3"/>
  <c r="AT435" i="3"/>
  <c r="AR435" i="3"/>
  <c r="AQ435" i="3"/>
  <c r="AP435" i="3"/>
  <c r="AO435" i="3"/>
  <c r="AN435" i="3"/>
  <c r="AM435" i="3"/>
  <c r="AL435" i="3"/>
  <c r="AK435" i="3"/>
  <c r="AJ435" i="3"/>
  <c r="AI435" i="3"/>
  <c r="AH435" i="3"/>
  <c r="AF435" i="3"/>
  <c r="AE435" i="3"/>
  <c r="AD435" i="3"/>
  <c r="AC435" i="3"/>
  <c r="AB435" i="3"/>
  <c r="AA435" i="3"/>
  <c r="Z435" i="3"/>
  <c r="Y435" i="3"/>
  <c r="X435" i="3"/>
  <c r="W435" i="3"/>
  <c r="V435" i="3"/>
  <c r="T435" i="3"/>
  <c r="S435" i="3"/>
  <c r="R435" i="3"/>
  <c r="Q435" i="3"/>
  <c r="P435" i="3"/>
  <c r="O435" i="3"/>
  <c r="N435" i="3"/>
  <c r="M435" i="3"/>
  <c r="L435" i="3"/>
  <c r="K435" i="3"/>
  <c r="J435" i="3"/>
  <c r="I435" i="3"/>
  <c r="CB434" i="3"/>
  <c r="CA434" i="3"/>
  <c r="BZ434" i="3"/>
  <c r="BY434" i="3"/>
  <c r="BX434" i="3"/>
  <c r="BW434" i="3"/>
  <c r="BV434" i="3"/>
  <c r="BU434" i="3"/>
  <c r="BT434" i="3"/>
  <c r="BS434" i="3"/>
  <c r="BR434" i="3"/>
  <c r="BP434" i="3"/>
  <c r="BO434" i="3"/>
  <c r="BN434" i="3"/>
  <c r="BM434" i="3"/>
  <c r="BL434" i="3"/>
  <c r="BK434" i="3"/>
  <c r="BJ434" i="3"/>
  <c r="BI434" i="3"/>
  <c r="BH434" i="3"/>
  <c r="BG434" i="3"/>
  <c r="BF434" i="3"/>
  <c r="BD434" i="3"/>
  <c r="BC434" i="3"/>
  <c r="BB434" i="3"/>
  <c r="BA434" i="3"/>
  <c r="AZ434" i="3"/>
  <c r="AY434" i="3"/>
  <c r="AX434" i="3"/>
  <c r="AW434" i="3"/>
  <c r="AV434" i="3"/>
  <c r="AU434" i="3"/>
  <c r="AT434" i="3"/>
  <c r="AR434" i="3"/>
  <c r="AQ434" i="3"/>
  <c r="AP434" i="3"/>
  <c r="AO434" i="3"/>
  <c r="AN434" i="3"/>
  <c r="AM434" i="3"/>
  <c r="AL434" i="3"/>
  <c r="AK434" i="3"/>
  <c r="AJ434" i="3"/>
  <c r="AI434" i="3"/>
  <c r="AH434" i="3"/>
  <c r="AF434" i="3"/>
  <c r="AE434" i="3"/>
  <c r="AD434" i="3"/>
  <c r="AC434" i="3"/>
  <c r="AB434" i="3"/>
  <c r="AA434" i="3"/>
  <c r="Z434" i="3"/>
  <c r="Y434" i="3"/>
  <c r="X434" i="3"/>
  <c r="W434" i="3"/>
  <c r="V434" i="3"/>
  <c r="T434" i="3"/>
  <c r="S434" i="3"/>
  <c r="R434" i="3"/>
  <c r="Q434" i="3"/>
  <c r="P434" i="3"/>
  <c r="O434" i="3"/>
  <c r="N434" i="3"/>
  <c r="M434" i="3"/>
  <c r="L434" i="3"/>
  <c r="K434" i="3"/>
  <c r="J434" i="3"/>
  <c r="I434" i="3"/>
  <c r="CB433" i="3"/>
  <c r="CA433" i="3"/>
  <c r="BZ433" i="3"/>
  <c r="BY433" i="3"/>
  <c r="BX433" i="3"/>
  <c r="BW433" i="3"/>
  <c r="BV433" i="3"/>
  <c r="BU433" i="3"/>
  <c r="BT433" i="3"/>
  <c r="BS433" i="3"/>
  <c r="BR433" i="3"/>
  <c r="BP433" i="3"/>
  <c r="BO433" i="3"/>
  <c r="BN433" i="3"/>
  <c r="BM433" i="3"/>
  <c r="BL433" i="3"/>
  <c r="BK433" i="3"/>
  <c r="BJ433" i="3"/>
  <c r="BI433" i="3"/>
  <c r="BH433" i="3"/>
  <c r="BG433" i="3"/>
  <c r="BF433" i="3"/>
  <c r="BD433" i="3"/>
  <c r="BC433" i="3"/>
  <c r="BB433" i="3"/>
  <c r="BA433" i="3"/>
  <c r="AZ433" i="3"/>
  <c r="AY433" i="3"/>
  <c r="AX433" i="3"/>
  <c r="AW433" i="3"/>
  <c r="AV433" i="3"/>
  <c r="AU433" i="3"/>
  <c r="AT433" i="3"/>
  <c r="AR433" i="3"/>
  <c r="AQ433" i="3"/>
  <c r="AP433" i="3"/>
  <c r="AO433" i="3"/>
  <c r="AN433" i="3"/>
  <c r="AM433" i="3"/>
  <c r="AL433" i="3"/>
  <c r="AK433" i="3"/>
  <c r="AJ433" i="3"/>
  <c r="AI433" i="3"/>
  <c r="AH433" i="3"/>
  <c r="AF433" i="3"/>
  <c r="AE433" i="3"/>
  <c r="AD433" i="3"/>
  <c r="AC433" i="3"/>
  <c r="AB433" i="3"/>
  <c r="AA433" i="3"/>
  <c r="Z433" i="3"/>
  <c r="Y433" i="3"/>
  <c r="X433" i="3"/>
  <c r="W433" i="3"/>
  <c r="V433" i="3"/>
  <c r="T433" i="3"/>
  <c r="S433" i="3"/>
  <c r="R433" i="3"/>
  <c r="Q433" i="3"/>
  <c r="P433" i="3"/>
  <c r="O433" i="3"/>
  <c r="N433" i="3"/>
  <c r="M433" i="3"/>
  <c r="L433" i="3"/>
  <c r="K433" i="3"/>
  <c r="J433" i="3"/>
  <c r="I433" i="3"/>
  <c r="CB432" i="3"/>
  <c r="CA432" i="3"/>
  <c r="BZ432" i="3"/>
  <c r="BY432" i="3"/>
  <c r="BX432" i="3"/>
  <c r="BW432" i="3"/>
  <c r="BV432" i="3"/>
  <c r="BU432" i="3"/>
  <c r="BT432" i="3"/>
  <c r="BS432" i="3"/>
  <c r="BR432" i="3"/>
  <c r="BP432" i="3"/>
  <c r="BO432" i="3"/>
  <c r="BN432" i="3"/>
  <c r="BM432" i="3"/>
  <c r="BL432" i="3"/>
  <c r="BK432" i="3"/>
  <c r="BJ432" i="3"/>
  <c r="BI432" i="3"/>
  <c r="BH432" i="3"/>
  <c r="BG432" i="3"/>
  <c r="BF432" i="3"/>
  <c r="BD432" i="3"/>
  <c r="BC432" i="3"/>
  <c r="BB432" i="3"/>
  <c r="BA432" i="3"/>
  <c r="AZ432" i="3"/>
  <c r="AY432" i="3"/>
  <c r="AX432" i="3"/>
  <c r="AW432" i="3"/>
  <c r="AV432" i="3"/>
  <c r="AU432" i="3"/>
  <c r="AT432" i="3"/>
  <c r="AR432" i="3"/>
  <c r="AQ432" i="3"/>
  <c r="AP432" i="3"/>
  <c r="AO432" i="3"/>
  <c r="AN432" i="3"/>
  <c r="AM432" i="3"/>
  <c r="AL432" i="3"/>
  <c r="AK432" i="3"/>
  <c r="AJ432" i="3"/>
  <c r="AI432" i="3"/>
  <c r="AH432" i="3"/>
  <c r="AF432" i="3"/>
  <c r="AE432" i="3"/>
  <c r="AD432" i="3"/>
  <c r="AC432" i="3"/>
  <c r="AB432" i="3"/>
  <c r="AA432" i="3"/>
  <c r="Z432" i="3"/>
  <c r="Y432" i="3"/>
  <c r="X432" i="3"/>
  <c r="W432" i="3"/>
  <c r="V432" i="3"/>
  <c r="T432" i="3"/>
  <c r="S432" i="3"/>
  <c r="R432" i="3"/>
  <c r="Q432" i="3"/>
  <c r="P432" i="3"/>
  <c r="O432" i="3"/>
  <c r="N432" i="3"/>
  <c r="M432" i="3"/>
  <c r="L432" i="3"/>
  <c r="K432" i="3"/>
  <c r="J432" i="3"/>
  <c r="I432" i="3"/>
  <c r="CB431" i="3"/>
  <c r="CA431" i="3"/>
  <c r="BZ431" i="3"/>
  <c r="BY431" i="3"/>
  <c r="BX431" i="3"/>
  <c r="BW431" i="3"/>
  <c r="BV431" i="3"/>
  <c r="BU431" i="3"/>
  <c r="BT431" i="3"/>
  <c r="BS431" i="3"/>
  <c r="BR431" i="3"/>
  <c r="BP431" i="3"/>
  <c r="BO431" i="3"/>
  <c r="BN431" i="3"/>
  <c r="BM431" i="3"/>
  <c r="BL431" i="3"/>
  <c r="BK431" i="3"/>
  <c r="BJ431" i="3"/>
  <c r="BI431" i="3"/>
  <c r="BH431" i="3"/>
  <c r="BG431" i="3"/>
  <c r="BF431" i="3"/>
  <c r="BD431" i="3"/>
  <c r="BC431" i="3"/>
  <c r="BB431" i="3"/>
  <c r="BA431" i="3"/>
  <c r="AZ431" i="3"/>
  <c r="AY431" i="3"/>
  <c r="AX431" i="3"/>
  <c r="AW431" i="3"/>
  <c r="AV431" i="3"/>
  <c r="AU431" i="3"/>
  <c r="AT431" i="3"/>
  <c r="AR431" i="3"/>
  <c r="AQ431" i="3"/>
  <c r="AP431" i="3"/>
  <c r="AO431" i="3"/>
  <c r="AN431" i="3"/>
  <c r="AM431" i="3"/>
  <c r="AL431" i="3"/>
  <c r="AK431" i="3"/>
  <c r="AJ431" i="3"/>
  <c r="AI431" i="3"/>
  <c r="AH431" i="3"/>
  <c r="AF431" i="3"/>
  <c r="AE431" i="3"/>
  <c r="AD431" i="3"/>
  <c r="AC431" i="3"/>
  <c r="AB431" i="3"/>
  <c r="AA431" i="3"/>
  <c r="Z431" i="3"/>
  <c r="Y431" i="3"/>
  <c r="X431" i="3"/>
  <c r="W431" i="3"/>
  <c r="V431" i="3"/>
  <c r="T431" i="3"/>
  <c r="S431" i="3"/>
  <c r="R431" i="3"/>
  <c r="Q431" i="3"/>
  <c r="P431" i="3"/>
  <c r="O431" i="3"/>
  <c r="N431" i="3"/>
  <c r="M431" i="3"/>
  <c r="L431" i="3"/>
  <c r="K431" i="3"/>
  <c r="J431" i="3"/>
  <c r="I431" i="3"/>
  <c r="CB430" i="3"/>
  <c r="CA430" i="3"/>
  <c r="BZ430" i="3"/>
  <c r="BY430" i="3"/>
  <c r="BX430" i="3"/>
  <c r="BW430" i="3"/>
  <c r="BV430" i="3"/>
  <c r="BU430" i="3"/>
  <c r="BT430" i="3"/>
  <c r="BS430" i="3"/>
  <c r="BR430" i="3"/>
  <c r="BP430" i="3"/>
  <c r="BO430" i="3"/>
  <c r="BN430" i="3"/>
  <c r="BM430" i="3"/>
  <c r="BL430" i="3"/>
  <c r="BK430" i="3"/>
  <c r="BJ430" i="3"/>
  <c r="BI430" i="3"/>
  <c r="BH430" i="3"/>
  <c r="BG430" i="3"/>
  <c r="BF430" i="3"/>
  <c r="BD430" i="3"/>
  <c r="BC430" i="3"/>
  <c r="BB430" i="3"/>
  <c r="BA430" i="3"/>
  <c r="AZ430" i="3"/>
  <c r="AY430" i="3"/>
  <c r="AX430" i="3"/>
  <c r="AW430" i="3"/>
  <c r="AV430" i="3"/>
  <c r="AU430" i="3"/>
  <c r="AT430" i="3"/>
  <c r="AR430" i="3"/>
  <c r="AQ430" i="3"/>
  <c r="AP430" i="3"/>
  <c r="AO430" i="3"/>
  <c r="AN430" i="3"/>
  <c r="AM430" i="3"/>
  <c r="AL430" i="3"/>
  <c r="AK430" i="3"/>
  <c r="AJ430" i="3"/>
  <c r="AI430" i="3"/>
  <c r="AH430" i="3"/>
  <c r="AF430" i="3"/>
  <c r="AE430" i="3"/>
  <c r="AD430" i="3"/>
  <c r="AC430" i="3"/>
  <c r="AB430" i="3"/>
  <c r="AA430" i="3"/>
  <c r="Z430" i="3"/>
  <c r="Y430" i="3"/>
  <c r="X430" i="3"/>
  <c r="W430" i="3"/>
  <c r="V430" i="3"/>
  <c r="T430" i="3"/>
  <c r="S430" i="3"/>
  <c r="R430" i="3"/>
  <c r="Q430" i="3"/>
  <c r="P430" i="3"/>
  <c r="O430" i="3"/>
  <c r="N430" i="3"/>
  <c r="M430" i="3"/>
  <c r="L430" i="3"/>
  <c r="K430" i="3"/>
  <c r="J430" i="3"/>
  <c r="I430" i="3"/>
  <c r="CB429" i="3"/>
  <c r="CA429" i="3"/>
  <c r="BZ429" i="3"/>
  <c r="BY429" i="3"/>
  <c r="BX429" i="3"/>
  <c r="BW429" i="3"/>
  <c r="BV429" i="3"/>
  <c r="BU429" i="3"/>
  <c r="BT429" i="3"/>
  <c r="BS429" i="3"/>
  <c r="BR429" i="3"/>
  <c r="BP429" i="3"/>
  <c r="BO429" i="3"/>
  <c r="BN429" i="3"/>
  <c r="BM429" i="3"/>
  <c r="BL429" i="3"/>
  <c r="BK429" i="3"/>
  <c r="BJ429" i="3"/>
  <c r="BI429" i="3"/>
  <c r="BH429" i="3"/>
  <c r="BG429" i="3"/>
  <c r="BF429" i="3"/>
  <c r="BD429" i="3"/>
  <c r="BC429" i="3"/>
  <c r="BB429" i="3"/>
  <c r="BA429" i="3"/>
  <c r="AZ429" i="3"/>
  <c r="AY429" i="3"/>
  <c r="AX429" i="3"/>
  <c r="AW429" i="3"/>
  <c r="AV429" i="3"/>
  <c r="AU429" i="3"/>
  <c r="AT429" i="3"/>
  <c r="AR429" i="3"/>
  <c r="AQ429" i="3"/>
  <c r="AP429" i="3"/>
  <c r="AO429" i="3"/>
  <c r="AN429" i="3"/>
  <c r="AM429" i="3"/>
  <c r="AL429" i="3"/>
  <c r="AK429" i="3"/>
  <c r="AJ429" i="3"/>
  <c r="AI429" i="3"/>
  <c r="AH429" i="3"/>
  <c r="AF429" i="3"/>
  <c r="AE429" i="3"/>
  <c r="AD429" i="3"/>
  <c r="AC429" i="3"/>
  <c r="AB429" i="3"/>
  <c r="AA429" i="3"/>
  <c r="Z429" i="3"/>
  <c r="Y429" i="3"/>
  <c r="X429" i="3"/>
  <c r="W429" i="3"/>
  <c r="V429" i="3"/>
  <c r="T429" i="3"/>
  <c r="S429" i="3"/>
  <c r="R429" i="3"/>
  <c r="Q429" i="3"/>
  <c r="P429" i="3"/>
  <c r="O429" i="3"/>
  <c r="N429" i="3"/>
  <c r="M429" i="3"/>
  <c r="L429" i="3"/>
  <c r="K429" i="3"/>
  <c r="J429" i="3"/>
  <c r="I429" i="3"/>
  <c r="CB428" i="3"/>
  <c r="CA428" i="3"/>
  <c r="BZ428" i="3"/>
  <c r="BY428" i="3"/>
  <c r="BX428" i="3"/>
  <c r="BW428" i="3"/>
  <c r="BV428" i="3"/>
  <c r="BU428" i="3"/>
  <c r="BT428" i="3"/>
  <c r="BS428" i="3"/>
  <c r="BR428" i="3"/>
  <c r="BP428" i="3"/>
  <c r="BO428" i="3"/>
  <c r="BN428" i="3"/>
  <c r="BM428" i="3"/>
  <c r="BL428" i="3"/>
  <c r="BK428" i="3"/>
  <c r="BJ428" i="3"/>
  <c r="BI428" i="3"/>
  <c r="BH428" i="3"/>
  <c r="BG428" i="3"/>
  <c r="BF428" i="3"/>
  <c r="BD428" i="3"/>
  <c r="BC428" i="3"/>
  <c r="BB428" i="3"/>
  <c r="BA428" i="3"/>
  <c r="AZ428" i="3"/>
  <c r="AY428" i="3"/>
  <c r="AX428" i="3"/>
  <c r="AW428" i="3"/>
  <c r="AV428" i="3"/>
  <c r="AU428" i="3"/>
  <c r="AT428" i="3"/>
  <c r="AR428" i="3"/>
  <c r="AQ428" i="3"/>
  <c r="AP428" i="3"/>
  <c r="AO428" i="3"/>
  <c r="AN428" i="3"/>
  <c r="AM428" i="3"/>
  <c r="AL428" i="3"/>
  <c r="AK428" i="3"/>
  <c r="AJ428" i="3"/>
  <c r="AI428" i="3"/>
  <c r="AH428" i="3"/>
  <c r="AF428" i="3"/>
  <c r="AE428" i="3"/>
  <c r="AD428" i="3"/>
  <c r="AC428" i="3"/>
  <c r="AB428" i="3"/>
  <c r="AA428" i="3"/>
  <c r="Z428" i="3"/>
  <c r="Y428" i="3"/>
  <c r="X428" i="3"/>
  <c r="W428" i="3"/>
  <c r="V428" i="3"/>
  <c r="T428" i="3"/>
  <c r="S428" i="3"/>
  <c r="R428" i="3"/>
  <c r="Q428" i="3"/>
  <c r="P428" i="3"/>
  <c r="O428" i="3"/>
  <c r="N428" i="3"/>
  <c r="M428" i="3"/>
  <c r="L428" i="3"/>
  <c r="K428" i="3"/>
  <c r="J428" i="3"/>
  <c r="I428" i="3"/>
  <c r="CB427" i="3"/>
  <c r="CA427" i="3"/>
  <c r="BZ427" i="3"/>
  <c r="BY427" i="3"/>
  <c r="BX427" i="3"/>
  <c r="BW427" i="3"/>
  <c r="BV427" i="3"/>
  <c r="BU427" i="3"/>
  <c r="BT427" i="3"/>
  <c r="BS427" i="3"/>
  <c r="BR427" i="3"/>
  <c r="BP427" i="3"/>
  <c r="BO427" i="3"/>
  <c r="BN427" i="3"/>
  <c r="BM427" i="3"/>
  <c r="BL427" i="3"/>
  <c r="BK427" i="3"/>
  <c r="BJ427" i="3"/>
  <c r="BI427" i="3"/>
  <c r="BH427" i="3"/>
  <c r="BG427" i="3"/>
  <c r="BF427" i="3"/>
  <c r="BD427" i="3"/>
  <c r="BC427" i="3"/>
  <c r="BB427" i="3"/>
  <c r="BA427" i="3"/>
  <c r="AZ427" i="3"/>
  <c r="AY427" i="3"/>
  <c r="AX427" i="3"/>
  <c r="AW427" i="3"/>
  <c r="AV427" i="3"/>
  <c r="AU427" i="3"/>
  <c r="AT427" i="3"/>
  <c r="AR427" i="3"/>
  <c r="AQ427" i="3"/>
  <c r="AP427" i="3"/>
  <c r="AO427" i="3"/>
  <c r="AN427" i="3"/>
  <c r="AM427" i="3"/>
  <c r="AL427" i="3"/>
  <c r="AK427" i="3"/>
  <c r="AJ427" i="3"/>
  <c r="AI427" i="3"/>
  <c r="AH427" i="3"/>
  <c r="AF427" i="3"/>
  <c r="AE427" i="3"/>
  <c r="AD427" i="3"/>
  <c r="AC427" i="3"/>
  <c r="AB427" i="3"/>
  <c r="AA427" i="3"/>
  <c r="Z427" i="3"/>
  <c r="Y427" i="3"/>
  <c r="X427" i="3"/>
  <c r="W427" i="3"/>
  <c r="V427" i="3"/>
  <c r="T427" i="3"/>
  <c r="S427" i="3"/>
  <c r="R427" i="3"/>
  <c r="Q427" i="3"/>
  <c r="P427" i="3"/>
  <c r="O427" i="3"/>
  <c r="N427" i="3"/>
  <c r="M427" i="3"/>
  <c r="L427" i="3"/>
  <c r="K427" i="3"/>
  <c r="J427" i="3"/>
  <c r="I427" i="3"/>
  <c r="CB426" i="3"/>
  <c r="CA426" i="3"/>
  <c r="BZ426" i="3"/>
  <c r="BY426" i="3"/>
  <c r="BX426" i="3"/>
  <c r="BW426" i="3"/>
  <c r="BV426" i="3"/>
  <c r="BU426" i="3"/>
  <c r="BT426" i="3"/>
  <c r="BS426" i="3"/>
  <c r="BR426" i="3"/>
  <c r="BP426" i="3"/>
  <c r="BO426" i="3"/>
  <c r="BN426" i="3"/>
  <c r="BM426" i="3"/>
  <c r="BL426" i="3"/>
  <c r="BK426" i="3"/>
  <c r="BJ426" i="3"/>
  <c r="BI426" i="3"/>
  <c r="BH426" i="3"/>
  <c r="BG426" i="3"/>
  <c r="BF426" i="3"/>
  <c r="BD426" i="3"/>
  <c r="BC426" i="3"/>
  <c r="BB426" i="3"/>
  <c r="BA426" i="3"/>
  <c r="AZ426" i="3"/>
  <c r="AY426" i="3"/>
  <c r="AX426" i="3"/>
  <c r="AW426" i="3"/>
  <c r="AV426" i="3"/>
  <c r="AU426" i="3"/>
  <c r="AT426" i="3"/>
  <c r="AR426" i="3"/>
  <c r="AQ426" i="3"/>
  <c r="AP426" i="3"/>
  <c r="AO426" i="3"/>
  <c r="AN426" i="3"/>
  <c r="AM426" i="3"/>
  <c r="AL426" i="3"/>
  <c r="AK426" i="3"/>
  <c r="AJ426" i="3"/>
  <c r="AI426" i="3"/>
  <c r="AH426" i="3"/>
  <c r="AF426" i="3"/>
  <c r="AE426" i="3"/>
  <c r="AD426" i="3"/>
  <c r="AC426" i="3"/>
  <c r="AB426" i="3"/>
  <c r="AA426" i="3"/>
  <c r="Z426" i="3"/>
  <c r="Y426" i="3"/>
  <c r="X426" i="3"/>
  <c r="W426" i="3"/>
  <c r="V426" i="3"/>
  <c r="T426" i="3"/>
  <c r="S426" i="3"/>
  <c r="R426" i="3"/>
  <c r="Q426" i="3"/>
  <c r="P426" i="3"/>
  <c r="O426" i="3"/>
  <c r="N426" i="3"/>
  <c r="M426" i="3"/>
  <c r="L426" i="3"/>
  <c r="K426" i="3"/>
  <c r="J426" i="3"/>
  <c r="I426" i="3"/>
  <c r="CB425" i="3"/>
  <c r="CA425" i="3"/>
  <c r="BZ425" i="3"/>
  <c r="BY425" i="3"/>
  <c r="BX425" i="3"/>
  <c r="BW425" i="3"/>
  <c r="BV425" i="3"/>
  <c r="BU425" i="3"/>
  <c r="BT425" i="3"/>
  <c r="BS425" i="3"/>
  <c r="BR425" i="3"/>
  <c r="BP425" i="3"/>
  <c r="BO425" i="3"/>
  <c r="BN425" i="3"/>
  <c r="BM425" i="3"/>
  <c r="BL425" i="3"/>
  <c r="BK425" i="3"/>
  <c r="BJ425" i="3"/>
  <c r="BI425" i="3"/>
  <c r="BH425" i="3"/>
  <c r="BG425" i="3"/>
  <c r="BF425" i="3"/>
  <c r="BD425" i="3"/>
  <c r="BC425" i="3"/>
  <c r="BB425" i="3"/>
  <c r="BA425" i="3"/>
  <c r="AZ425" i="3"/>
  <c r="AY425" i="3"/>
  <c r="AX425" i="3"/>
  <c r="AW425" i="3"/>
  <c r="AV425" i="3"/>
  <c r="AU425" i="3"/>
  <c r="AT425" i="3"/>
  <c r="AR425" i="3"/>
  <c r="AQ425" i="3"/>
  <c r="AP425" i="3"/>
  <c r="AO425" i="3"/>
  <c r="AN425" i="3"/>
  <c r="AM425" i="3"/>
  <c r="AL425" i="3"/>
  <c r="AK425" i="3"/>
  <c r="AJ425" i="3"/>
  <c r="AI425" i="3"/>
  <c r="AH425" i="3"/>
  <c r="AF425" i="3"/>
  <c r="AE425" i="3"/>
  <c r="AD425" i="3"/>
  <c r="AC425" i="3"/>
  <c r="AB425" i="3"/>
  <c r="AA425" i="3"/>
  <c r="Z425" i="3"/>
  <c r="Y425" i="3"/>
  <c r="X425" i="3"/>
  <c r="W425" i="3"/>
  <c r="V425" i="3"/>
  <c r="T425" i="3"/>
  <c r="S425" i="3"/>
  <c r="R425" i="3"/>
  <c r="Q425" i="3"/>
  <c r="P425" i="3"/>
  <c r="O425" i="3"/>
  <c r="N425" i="3"/>
  <c r="M425" i="3"/>
  <c r="L425" i="3"/>
  <c r="K425" i="3"/>
  <c r="J425" i="3"/>
  <c r="I425" i="3"/>
  <c r="CB424" i="3"/>
  <c r="CA424" i="3"/>
  <c r="BZ424" i="3"/>
  <c r="BY424" i="3"/>
  <c r="BX424" i="3"/>
  <c r="BW424" i="3"/>
  <c r="BV424" i="3"/>
  <c r="BU424" i="3"/>
  <c r="BT424" i="3"/>
  <c r="BS424" i="3"/>
  <c r="BR424" i="3"/>
  <c r="BP424" i="3"/>
  <c r="BO424" i="3"/>
  <c r="BN424" i="3"/>
  <c r="BM424" i="3"/>
  <c r="BL424" i="3"/>
  <c r="BK424" i="3"/>
  <c r="BJ424" i="3"/>
  <c r="BI424" i="3"/>
  <c r="BH424" i="3"/>
  <c r="BG424" i="3"/>
  <c r="BF424" i="3"/>
  <c r="BD424" i="3"/>
  <c r="BC424" i="3"/>
  <c r="BB424" i="3"/>
  <c r="BA424" i="3"/>
  <c r="AZ424" i="3"/>
  <c r="AY424" i="3"/>
  <c r="AX424" i="3"/>
  <c r="AW424" i="3"/>
  <c r="AV424" i="3"/>
  <c r="AU424" i="3"/>
  <c r="AT424" i="3"/>
  <c r="AR424" i="3"/>
  <c r="AQ424" i="3"/>
  <c r="AP424" i="3"/>
  <c r="AO424" i="3"/>
  <c r="AN424" i="3"/>
  <c r="AM424" i="3"/>
  <c r="AL424" i="3"/>
  <c r="AK424" i="3"/>
  <c r="AJ424" i="3"/>
  <c r="AI424" i="3"/>
  <c r="AH424" i="3"/>
  <c r="AF424" i="3"/>
  <c r="AE424" i="3"/>
  <c r="AD424" i="3"/>
  <c r="AC424" i="3"/>
  <c r="AB424" i="3"/>
  <c r="AA424" i="3"/>
  <c r="Z424" i="3"/>
  <c r="Y424" i="3"/>
  <c r="X424" i="3"/>
  <c r="W424" i="3"/>
  <c r="V424" i="3"/>
  <c r="T424" i="3"/>
  <c r="S424" i="3"/>
  <c r="R424" i="3"/>
  <c r="Q424" i="3"/>
  <c r="P424" i="3"/>
  <c r="O424" i="3"/>
  <c r="N424" i="3"/>
  <c r="M424" i="3"/>
  <c r="L424" i="3"/>
  <c r="K424" i="3"/>
  <c r="J424" i="3"/>
  <c r="I424" i="3"/>
  <c r="CB423" i="3"/>
  <c r="CA423" i="3"/>
  <c r="BZ423" i="3"/>
  <c r="BY423" i="3"/>
  <c r="BX423" i="3"/>
  <c r="BW423" i="3"/>
  <c r="BV423" i="3"/>
  <c r="BU423" i="3"/>
  <c r="BT423" i="3"/>
  <c r="BS423" i="3"/>
  <c r="BR423" i="3"/>
  <c r="BP423" i="3"/>
  <c r="BO423" i="3"/>
  <c r="BN423" i="3"/>
  <c r="BM423" i="3"/>
  <c r="BL423" i="3"/>
  <c r="BK423" i="3"/>
  <c r="BJ423" i="3"/>
  <c r="BI423" i="3"/>
  <c r="BH423" i="3"/>
  <c r="BG423" i="3"/>
  <c r="BF423" i="3"/>
  <c r="BD423" i="3"/>
  <c r="BC423" i="3"/>
  <c r="BB423" i="3"/>
  <c r="BA423" i="3"/>
  <c r="AZ423" i="3"/>
  <c r="AY423" i="3"/>
  <c r="AX423" i="3"/>
  <c r="AW423" i="3"/>
  <c r="AV423" i="3"/>
  <c r="AU423" i="3"/>
  <c r="AT423" i="3"/>
  <c r="AR423" i="3"/>
  <c r="AQ423" i="3"/>
  <c r="AP423" i="3"/>
  <c r="AO423" i="3"/>
  <c r="AN423" i="3"/>
  <c r="AM423" i="3"/>
  <c r="AL423" i="3"/>
  <c r="AK423" i="3"/>
  <c r="AJ423" i="3"/>
  <c r="AI423" i="3"/>
  <c r="AH423" i="3"/>
  <c r="AF423" i="3"/>
  <c r="AE423" i="3"/>
  <c r="AD423" i="3"/>
  <c r="AC423" i="3"/>
  <c r="AB423" i="3"/>
  <c r="AA423" i="3"/>
  <c r="Z423" i="3"/>
  <c r="Y423" i="3"/>
  <c r="X423" i="3"/>
  <c r="W423" i="3"/>
  <c r="V423" i="3"/>
  <c r="T423" i="3"/>
  <c r="S423" i="3"/>
  <c r="R423" i="3"/>
  <c r="Q423" i="3"/>
  <c r="P423" i="3"/>
  <c r="O423" i="3"/>
  <c r="N423" i="3"/>
  <c r="M423" i="3"/>
  <c r="L423" i="3"/>
  <c r="K423" i="3"/>
  <c r="J423" i="3"/>
  <c r="I423" i="3"/>
  <c r="CB422" i="3"/>
  <c r="CA422" i="3"/>
  <c r="BZ422" i="3"/>
  <c r="BY422" i="3"/>
  <c r="BX422" i="3"/>
  <c r="BW422" i="3"/>
  <c r="BV422" i="3"/>
  <c r="BU422" i="3"/>
  <c r="BT422" i="3"/>
  <c r="BS422" i="3"/>
  <c r="BR422" i="3"/>
  <c r="BP422" i="3"/>
  <c r="BO422" i="3"/>
  <c r="BN422" i="3"/>
  <c r="BM422" i="3"/>
  <c r="BL422" i="3"/>
  <c r="BK422" i="3"/>
  <c r="BJ422" i="3"/>
  <c r="BI422" i="3"/>
  <c r="BH422" i="3"/>
  <c r="BG422" i="3"/>
  <c r="BF422" i="3"/>
  <c r="BD422" i="3"/>
  <c r="BC422" i="3"/>
  <c r="BB422" i="3"/>
  <c r="BA422" i="3"/>
  <c r="AZ422" i="3"/>
  <c r="AY422" i="3"/>
  <c r="AX422" i="3"/>
  <c r="AW422" i="3"/>
  <c r="AV422" i="3"/>
  <c r="AU422" i="3"/>
  <c r="AT422" i="3"/>
  <c r="AR422" i="3"/>
  <c r="AQ422" i="3"/>
  <c r="AP422" i="3"/>
  <c r="AO422" i="3"/>
  <c r="AN422" i="3"/>
  <c r="AM422" i="3"/>
  <c r="AL422" i="3"/>
  <c r="AK422" i="3"/>
  <c r="AJ422" i="3"/>
  <c r="AI422" i="3"/>
  <c r="AH422" i="3"/>
  <c r="AF422" i="3"/>
  <c r="AE422" i="3"/>
  <c r="AD422" i="3"/>
  <c r="AC422" i="3"/>
  <c r="AB422" i="3"/>
  <c r="AA422" i="3"/>
  <c r="Z422" i="3"/>
  <c r="Y422" i="3"/>
  <c r="X422" i="3"/>
  <c r="W422" i="3"/>
  <c r="V422" i="3"/>
  <c r="T422" i="3"/>
  <c r="S422" i="3"/>
  <c r="R422" i="3"/>
  <c r="Q422" i="3"/>
  <c r="P422" i="3"/>
  <c r="O422" i="3"/>
  <c r="N422" i="3"/>
  <c r="M422" i="3"/>
  <c r="L422" i="3"/>
  <c r="K422" i="3"/>
  <c r="J422" i="3"/>
  <c r="I422" i="3"/>
  <c r="CB421" i="3"/>
  <c r="CA421" i="3"/>
  <c r="BZ421" i="3"/>
  <c r="BY421" i="3"/>
  <c r="BX421" i="3"/>
  <c r="BW421" i="3"/>
  <c r="BV421" i="3"/>
  <c r="BU421" i="3"/>
  <c r="BT421" i="3"/>
  <c r="BS421" i="3"/>
  <c r="BR421" i="3"/>
  <c r="BP421" i="3"/>
  <c r="BO421" i="3"/>
  <c r="BN421" i="3"/>
  <c r="BM421" i="3"/>
  <c r="BL421" i="3"/>
  <c r="BK421" i="3"/>
  <c r="BJ421" i="3"/>
  <c r="BI421" i="3"/>
  <c r="BH421" i="3"/>
  <c r="BG421" i="3"/>
  <c r="BF421" i="3"/>
  <c r="BD421" i="3"/>
  <c r="BC421" i="3"/>
  <c r="BB421" i="3"/>
  <c r="BA421" i="3"/>
  <c r="AZ421" i="3"/>
  <c r="AY421" i="3"/>
  <c r="AX421" i="3"/>
  <c r="AW421" i="3"/>
  <c r="AV421" i="3"/>
  <c r="AU421" i="3"/>
  <c r="AT421" i="3"/>
  <c r="AR421" i="3"/>
  <c r="AQ421" i="3"/>
  <c r="AP421" i="3"/>
  <c r="AO421" i="3"/>
  <c r="AN421" i="3"/>
  <c r="AM421" i="3"/>
  <c r="AL421" i="3"/>
  <c r="AK421" i="3"/>
  <c r="AJ421" i="3"/>
  <c r="AI421" i="3"/>
  <c r="AH421" i="3"/>
  <c r="AF421" i="3"/>
  <c r="AE421" i="3"/>
  <c r="AD421" i="3"/>
  <c r="AC421" i="3"/>
  <c r="AB421" i="3"/>
  <c r="AA421" i="3"/>
  <c r="Z421" i="3"/>
  <c r="Y421" i="3"/>
  <c r="X421" i="3"/>
  <c r="W421" i="3"/>
  <c r="V421" i="3"/>
  <c r="T421" i="3"/>
  <c r="S421" i="3"/>
  <c r="R421" i="3"/>
  <c r="Q421" i="3"/>
  <c r="P421" i="3"/>
  <c r="O421" i="3"/>
  <c r="N421" i="3"/>
  <c r="M421" i="3"/>
  <c r="L421" i="3"/>
  <c r="K421" i="3"/>
  <c r="J421" i="3"/>
  <c r="I421" i="3"/>
  <c r="CB420" i="3"/>
  <c r="CA420" i="3"/>
  <c r="BZ420" i="3"/>
  <c r="BY420" i="3"/>
  <c r="BX420" i="3"/>
  <c r="BW420" i="3"/>
  <c r="BV420" i="3"/>
  <c r="BU420" i="3"/>
  <c r="BT420" i="3"/>
  <c r="BS420" i="3"/>
  <c r="BR420" i="3"/>
  <c r="BP420" i="3"/>
  <c r="BO420" i="3"/>
  <c r="BN420" i="3"/>
  <c r="BM420" i="3"/>
  <c r="BL420" i="3"/>
  <c r="BK420" i="3"/>
  <c r="BJ420" i="3"/>
  <c r="BI420" i="3"/>
  <c r="BH420" i="3"/>
  <c r="BG420" i="3"/>
  <c r="BF420" i="3"/>
  <c r="BD420" i="3"/>
  <c r="BC420" i="3"/>
  <c r="BB420" i="3"/>
  <c r="BA420" i="3"/>
  <c r="AZ420" i="3"/>
  <c r="AY420" i="3"/>
  <c r="AX420" i="3"/>
  <c r="AW420" i="3"/>
  <c r="AV420" i="3"/>
  <c r="AU420" i="3"/>
  <c r="AT420" i="3"/>
  <c r="AR420" i="3"/>
  <c r="AQ420" i="3"/>
  <c r="AP420" i="3"/>
  <c r="AO420" i="3"/>
  <c r="AN420" i="3"/>
  <c r="AM420" i="3"/>
  <c r="AL420" i="3"/>
  <c r="AK420" i="3"/>
  <c r="AJ420" i="3"/>
  <c r="AI420" i="3"/>
  <c r="AH420" i="3"/>
  <c r="AF420" i="3"/>
  <c r="AE420" i="3"/>
  <c r="AD420" i="3"/>
  <c r="AC420" i="3"/>
  <c r="AB420" i="3"/>
  <c r="AA420" i="3"/>
  <c r="Z420" i="3"/>
  <c r="Y420" i="3"/>
  <c r="X420" i="3"/>
  <c r="W420" i="3"/>
  <c r="V420" i="3"/>
  <c r="T420" i="3"/>
  <c r="S420" i="3"/>
  <c r="R420" i="3"/>
  <c r="Q420" i="3"/>
  <c r="P420" i="3"/>
  <c r="O420" i="3"/>
  <c r="N420" i="3"/>
  <c r="M420" i="3"/>
  <c r="L420" i="3"/>
  <c r="K420" i="3"/>
  <c r="J420" i="3"/>
  <c r="I420" i="3"/>
  <c r="CB419" i="3"/>
  <c r="CA419" i="3"/>
  <c r="BZ419" i="3"/>
  <c r="BY419" i="3"/>
  <c r="BX419" i="3"/>
  <c r="BW419" i="3"/>
  <c r="BV419" i="3"/>
  <c r="BU419" i="3"/>
  <c r="BT419" i="3"/>
  <c r="BS419" i="3"/>
  <c r="BR419" i="3"/>
  <c r="BP419" i="3"/>
  <c r="BO419" i="3"/>
  <c r="BN419" i="3"/>
  <c r="BM419" i="3"/>
  <c r="BL419" i="3"/>
  <c r="BK419" i="3"/>
  <c r="BJ419" i="3"/>
  <c r="BI419" i="3"/>
  <c r="BH419" i="3"/>
  <c r="BG419" i="3"/>
  <c r="BF419" i="3"/>
  <c r="BD419" i="3"/>
  <c r="BC419" i="3"/>
  <c r="BB419" i="3"/>
  <c r="BA419" i="3"/>
  <c r="AZ419" i="3"/>
  <c r="AY419" i="3"/>
  <c r="AX419" i="3"/>
  <c r="AW419" i="3"/>
  <c r="AV419" i="3"/>
  <c r="AU419" i="3"/>
  <c r="AT419" i="3"/>
  <c r="AR419" i="3"/>
  <c r="AQ419" i="3"/>
  <c r="AP419" i="3"/>
  <c r="AO419" i="3"/>
  <c r="AN419" i="3"/>
  <c r="AM419" i="3"/>
  <c r="AL419" i="3"/>
  <c r="AK419" i="3"/>
  <c r="AJ419" i="3"/>
  <c r="AI419" i="3"/>
  <c r="AH419" i="3"/>
  <c r="AF419" i="3"/>
  <c r="AE419" i="3"/>
  <c r="AD419" i="3"/>
  <c r="AC419" i="3"/>
  <c r="AB419" i="3"/>
  <c r="AA419" i="3"/>
  <c r="Z419" i="3"/>
  <c r="Y419" i="3"/>
  <c r="X419" i="3"/>
  <c r="W419" i="3"/>
  <c r="V419" i="3"/>
  <c r="T419" i="3"/>
  <c r="S419" i="3"/>
  <c r="R419" i="3"/>
  <c r="Q419" i="3"/>
  <c r="P419" i="3"/>
  <c r="O419" i="3"/>
  <c r="N419" i="3"/>
  <c r="M419" i="3"/>
  <c r="L419" i="3"/>
  <c r="K419" i="3"/>
  <c r="J419" i="3"/>
  <c r="I419" i="3"/>
  <c r="CB418" i="3"/>
  <c r="CA418" i="3"/>
  <c r="BZ418" i="3"/>
  <c r="BY418" i="3"/>
  <c r="BX418" i="3"/>
  <c r="BW418" i="3"/>
  <c r="BV418" i="3"/>
  <c r="BU418" i="3"/>
  <c r="BT418" i="3"/>
  <c r="BS418" i="3"/>
  <c r="BR418" i="3"/>
  <c r="BP418" i="3"/>
  <c r="BO418" i="3"/>
  <c r="BN418" i="3"/>
  <c r="BM418" i="3"/>
  <c r="BL418" i="3"/>
  <c r="BK418" i="3"/>
  <c r="BJ418" i="3"/>
  <c r="BI418" i="3"/>
  <c r="BH418" i="3"/>
  <c r="BG418" i="3"/>
  <c r="BF418" i="3"/>
  <c r="BD418" i="3"/>
  <c r="BC418" i="3"/>
  <c r="BB418" i="3"/>
  <c r="BA418" i="3"/>
  <c r="AZ418" i="3"/>
  <c r="AY418" i="3"/>
  <c r="AX418" i="3"/>
  <c r="AW418" i="3"/>
  <c r="AV418" i="3"/>
  <c r="AU418" i="3"/>
  <c r="AT418" i="3"/>
  <c r="AR418" i="3"/>
  <c r="AQ418" i="3"/>
  <c r="AP418" i="3"/>
  <c r="AO418" i="3"/>
  <c r="AN418" i="3"/>
  <c r="AM418" i="3"/>
  <c r="AL418" i="3"/>
  <c r="AK418" i="3"/>
  <c r="AJ418" i="3"/>
  <c r="AI418" i="3"/>
  <c r="AH418" i="3"/>
  <c r="AF418" i="3"/>
  <c r="AE418" i="3"/>
  <c r="AD418" i="3"/>
  <c r="AC418" i="3"/>
  <c r="AB418" i="3"/>
  <c r="AA418" i="3"/>
  <c r="Z418" i="3"/>
  <c r="Y418" i="3"/>
  <c r="X418" i="3"/>
  <c r="W418" i="3"/>
  <c r="V418" i="3"/>
  <c r="T418" i="3"/>
  <c r="S418" i="3"/>
  <c r="R418" i="3"/>
  <c r="Q418" i="3"/>
  <c r="P418" i="3"/>
  <c r="O418" i="3"/>
  <c r="N418" i="3"/>
  <c r="M418" i="3"/>
  <c r="L418" i="3"/>
  <c r="K418" i="3"/>
  <c r="J418" i="3"/>
  <c r="I418" i="3"/>
  <c r="CB417" i="3"/>
  <c r="CA417" i="3"/>
  <c r="BZ417" i="3"/>
  <c r="BY417" i="3"/>
  <c r="BX417" i="3"/>
  <c r="BW417" i="3"/>
  <c r="BV417" i="3"/>
  <c r="BU417" i="3"/>
  <c r="BT417" i="3"/>
  <c r="BS417" i="3"/>
  <c r="BR417" i="3"/>
  <c r="BP417" i="3"/>
  <c r="BO417" i="3"/>
  <c r="BN417" i="3"/>
  <c r="BM417" i="3"/>
  <c r="BL417" i="3"/>
  <c r="BK417" i="3"/>
  <c r="BJ417" i="3"/>
  <c r="BI417" i="3"/>
  <c r="BH417" i="3"/>
  <c r="BG417" i="3"/>
  <c r="BF417" i="3"/>
  <c r="BD417" i="3"/>
  <c r="BC417" i="3"/>
  <c r="BB417" i="3"/>
  <c r="BA417" i="3"/>
  <c r="AZ417" i="3"/>
  <c r="AY417" i="3"/>
  <c r="AX417" i="3"/>
  <c r="AW417" i="3"/>
  <c r="AV417" i="3"/>
  <c r="AU417" i="3"/>
  <c r="AT417" i="3"/>
  <c r="AR417" i="3"/>
  <c r="AQ417" i="3"/>
  <c r="AP417" i="3"/>
  <c r="AO417" i="3"/>
  <c r="AN417" i="3"/>
  <c r="AM417" i="3"/>
  <c r="AL417" i="3"/>
  <c r="AK417" i="3"/>
  <c r="AJ417" i="3"/>
  <c r="AI417" i="3"/>
  <c r="AH417" i="3"/>
  <c r="AF417" i="3"/>
  <c r="AE417" i="3"/>
  <c r="AD417" i="3"/>
  <c r="AC417" i="3"/>
  <c r="AB417" i="3"/>
  <c r="AA417" i="3"/>
  <c r="Z417" i="3"/>
  <c r="Y417" i="3"/>
  <c r="X417" i="3"/>
  <c r="W417" i="3"/>
  <c r="V417" i="3"/>
  <c r="T417" i="3"/>
  <c r="S417" i="3"/>
  <c r="R417" i="3"/>
  <c r="Q417" i="3"/>
  <c r="P417" i="3"/>
  <c r="O417" i="3"/>
  <c r="N417" i="3"/>
  <c r="M417" i="3"/>
  <c r="L417" i="3"/>
  <c r="K417" i="3"/>
  <c r="J417" i="3"/>
  <c r="I417" i="3"/>
  <c r="CB416" i="3"/>
  <c r="CA416" i="3"/>
  <c r="BZ416" i="3"/>
  <c r="BY416" i="3"/>
  <c r="BX416" i="3"/>
  <c r="BW416" i="3"/>
  <c r="BV416" i="3"/>
  <c r="BU416" i="3"/>
  <c r="BT416" i="3"/>
  <c r="BS416" i="3"/>
  <c r="BR416" i="3"/>
  <c r="BP416" i="3"/>
  <c r="BO416" i="3"/>
  <c r="BN416" i="3"/>
  <c r="BM416" i="3"/>
  <c r="BL416" i="3"/>
  <c r="BK416" i="3"/>
  <c r="BJ416" i="3"/>
  <c r="BI416" i="3"/>
  <c r="BH416" i="3"/>
  <c r="BG416" i="3"/>
  <c r="BF416" i="3"/>
  <c r="BD416" i="3"/>
  <c r="BC416" i="3"/>
  <c r="BB416" i="3"/>
  <c r="BA416" i="3"/>
  <c r="AZ416" i="3"/>
  <c r="AY416" i="3"/>
  <c r="AX416" i="3"/>
  <c r="AW416" i="3"/>
  <c r="AV416" i="3"/>
  <c r="AU416" i="3"/>
  <c r="AT416" i="3"/>
  <c r="AR416" i="3"/>
  <c r="AQ416" i="3"/>
  <c r="AP416" i="3"/>
  <c r="AO416" i="3"/>
  <c r="AN416" i="3"/>
  <c r="AM416" i="3"/>
  <c r="AL416" i="3"/>
  <c r="AK416" i="3"/>
  <c r="AJ416" i="3"/>
  <c r="AI416" i="3"/>
  <c r="AH416" i="3"/>
  <c r="AF416" i="3"/>
  <c r="AE416" i="3"/>
  <c r="AD416" i="3"/>
  <c r="AC416" i="3"/>
  <c r="AB416" i="3"/>
  <c r="AA416" i="3"/>
  <c r="Z416" i="3"/>
  <c r="Y416" i="3"/>
  <c r="X416" i="3"/>
  <c r="W416" i="3"/>
  <c r="V416" i="3"/>
  <c r="T416" i="3"/>
  <c r="S416" i="3"/>
  <c r="R416" i="3"/>
  <c r="Q416" i="3"/>
  <c r="P416" i="3"/>
  <c r="O416" i="3"/>
  <c r="N416" i="3"/>
  <c r="M416" i="3"/>
  <c r="L416" i="3"/>
  <c r="K416" i="3"/>
  <c r="J416" i="3"/>
  <c r="I416" i="3"/>
  <c r="CB415" i="3"/>
  <c r="CA415" i="3"/>
  <c r="BZ415" i="3"/>
  <c r="BY415" i="3"/>
  <c r="BX415" i="3"/>
  <c r="BW415" i="3"/>
  <c r="BV415" i="3"/>
  <c r="BU415" i="3"/>
  <c r="BT415" i="3"/>
  <c r="BS415" i="3"/>
  <c r="BR415" i="3"/>
  <c r="BP415" i="3"/>
  <c r="BO415" i="3"/>
  <c r="BN415" i="3"/>
  <c r="BM415" i="3"/>
  <c r="BL415" i="3"/>
  <c r="BK415" i="3"/>
  <c r="BJ415" i="3"/>
  <c r="BI415" i="3"/>
  <c r="BH415" i="3"/>
  <c r="BG415" i="3"/>
  <c r="BF415" i="3"/>
  <c r="BD415" i="3"/>
  <c r="BC415" i="3"/>
  <c r="BB415" i="3"/>
  <c r="BA415" i="3"/>
  <c r="AZ415" i="3"/>
  <c r="AY415" i="3"/>
  <c r="AX415" i="3"/>
  <c r="AW415" i="3"/>
  <c r="AV415" i="3"/>
  <c r="AU415" i="3"/>
  <c r="AT415" i="3"/>
  <c r="AR415" i="3"/>
  <c r="AQ415" i="3"/>
  <c r="AP415" i="3"/>
  <c r="AO415" i="3"/>
  <c r="AN415" i="3"/>
  <c r="AM415" i="3"/>
  <c r="AL415" i="3"/>
  <c r="AK415" i="3"/>
  <c r="AJ415" i="3"/>
  <c r="AI415" i="3"/>
  <c r="AH415" i="3"/>
  <c r="AF415" i="3"/>
  <c r="AE415" i="3"/>
  <c r="AD415" i="3"/>
  <c r="AC415" i="3"/>
  <c r="AB415" i="3"/>
  <c r="AA415" i="3"/>
  <c r="Z415" i="3"/>
  <c r="Y415" i="3"/>
  <c r="X415" i="3"/>
  <c r="W415" i="3"/>
  <c r="V415" i="3"/>
  <c r="T415" i="3"/>
  <c r="S415" i="3"/>
  <c r="R415" i="3"/>
  <c r="Q415" i="3"/>
  <c r="P415" i="3"/>
  <c r="O415" i="3"/>
  <c r="N415" i="3"/>
  <c r="M415" i="3"/>
  <c r="L415" i="3"/>
  <c r="K415" i="3"/>
  <c r="J415" i="3"/>
  <c r="I415" i="3"/>
  <c r="CB414" i="3"/>
  <c r="CA414" i="3"/>
  <c r="BZ414" i="3"/>
  <c r="BY414" i="3"/>
  <c r="BX414" i="3"/>
  <c r="BW414" i="3"/>
  <c r="BV414" i="3"/>
  <c r="BU414" i="3"/>
  <c r="BT414" i="3"/>
  <c r="BS414" i="3"/>
  <c r="BR414" i="3"/>
  <c r="BP414" i="3"/>
  <c r="BO414" i="3"/>
  <c r="BN414" i="3"/>
  <c r="BM414" i="3"/>
  <c r="BL414" i="3"/>
  <c r="BK414" i="3"/>
  <c r="BJ414" i="3"/>
  <c r="BI414" i="3"/>
  <c r="BH414" i="3"/>
  <c r="BG414" i="3"/>
  <c r="BF414" i="3"/>
  <c r="BD414" i="3"/>
  <c r="BC414" i="3"/>
  <c r="BB414" i="3"/>
  <c r="BA414" i="3"/>
  <c r="AZ414" i="3"/>
  <c r="AY414" i="3"/>
  <c r="AX414" i="3"/>
  <c r="AW414" i="3"/>
  <c r="AV414" i="3"/>
  <c r="AU414" i="3"/>
  <c r="AT414" i="3"/>
  <c r="AR414" i="3"/>
  <c r="AQ414" i="3"/>
  <c r="AP414" i="3"/>
  <c r="AO414" i="3"/>
  <c r="AN414" i="3"/>
  <c r="AM414" i="3"/>
  <c r="AL414" i="3"/>
  <c r="AK414" i="3"/>
  <c r="AJ414" i="3"/>
  <c r="AI414" i="3"/>
  <c r="AH414" i="3"/>
  <c r="AF414" i="3"/>
  <c r="AE414" i="3"/>
  <c r="AD414" i="3"/>
  <c r="AC414" i="3"/>
  <c r="AB414" i="3"/>
  <c r="AA414" i="3"/>
  <c r="Z414" i="3"/>
  <c r="Y414" i="3"/>
  <c r="X414" i="3"/>
  <c r="W414" i="3"/>
  <c r="V414" i="3"/>
  <c r="T414" i="3"/>
  <c r="S414" i="3"/>
  <c r="R414" i="3"/>
  <c r="Q414" i="3"/>
  <c r="P414" i="3"/>
  <c r="O414" i="3"/>
  <c r="N414" i="3"/>
  <c r="M414" i="3"/>
  <c r="L414" i="3"/>
  <c r="K414" i="3"/>
  <c r="J414" i="3"/>
  <c r="I414" i="3"/>
  <c r="CB413" i="3"/>
  <c r="CA413" i="3"/>
  <c r="BZ413" i="3"/>
  <c r="BY413" i="3"/>
  <c r="BX413" i="3"/>
  <c r="BW413" i="3"/>
  <c r="BV413" i="3"/>
  <c r="BU413" i="3"/>
  <c r="BT413" i="3"/>
  <c r="BS413" i="3"/>
  <c r="BR413" i="3"/>
  <c r="BP413" i="3"/>
  <c r="BO413" i="3"/>
  <c r="BN413" i="3"/>
  <c r="BM413" i="3"/>
  <c r="BL413" i="3"/>
  <c r="BK413" i="3"/>
  <c r="BJ413" i="3"/>
  <c r="BI413" i="3"/>
  <c r="BH413" i="3"/>
  <c r="BG413" i="3"/>
  <c r="BF413" i="3"/>
  <c r="BD413" i="3"/>
  <c r="BC413" i="3"/>
  <c r="BB413" i="3"/>
  <c r="BA413" i="3"/>
  <c r="AZ413" i="3"/>
  <c r="AY413" i="3"/>
  <c r="AX413" i="3"/>
  <c r="AW413" i="3"/>
  <c r="AV413" i="3"/>
  <c r="AU413" i="3"/>
  <c r="AT413" i="3"/>
  <c r="AR413" i="3"/>
  <c r="AQ413" i="3"/>
  <c r="AP413" i="3"/>
  <c r="AO413" i="3"/>
  <c r="AN413" i="3"/>
  <c r="AM413" i="3"/>
  <c r="AL413" i="3"/>
  <c r="AK413" i="3"/>
  <c r="AJ413" i="3"/>
  <c r="AI413" i="3"/>
  <c r="AH413" i="3"/>
  <c r="AF413" i="3"/>
  <c r="AE413" i="3"/>
  <c r="AD413" i="3"/>
  <c r="AC413" i="3"/>
  <c r="AB413" i="3"/>
  <c r="AA413" i="3"/>
  <c r="Z413" i="3"/>
  <c r="Y413" i="3"/>
  <c r="X413" i="3"/>
  <c r="W413" i="3"/>
  <c r="V413" i="3"/>
  <c r="T413" i="3"/>
  <c r="S413" i="3"/>
  <c r="R413" i="3"/>
  <c r="Q413" i="3"/>
  <c r="P413" i="3"/>
  <c r="O413" i="3"/>
  <c r="N413" i="3"/>
  <c r="M413" i="3"/>
  <c r="L413" i="3"/>
  <c r="K413" i="3"/>
  <c r="J413" i="3"/>
  <c r="I413" i="3"/>
  <c r="H450" i="3"/>
  <c r="H449" i="3"/>
  <c r="H448" i="3"/>
  <c r="H447" i="3"/>
  <c r="H446" i="3"/>
  <c r="H445" i="3"/>
  <c r="H444" i="3"/>
  <c r="H443" i="3"/>
  <c r="H442" i="3"/>
  <c r="H441" i="3"/>
  <c r="H440" i="3"/>
  <c r="H439" i="3"/>
  <c r="H438" i="3"/>
  <c r="H437" i="3"/>
  <c r="H436" i="3"/>
  <c r="H435" i="3"/>
  <c r="H434" i="3"/>
  <c r="H433" i="3"/>
  <c r="H432" i="3"/>
  <c r="H431" i="3"/>
  <c r="H430" i="3"/>
  <c r="H429" i="3"/>
  <c r="H428" i="3"/>
  <c r="H427" i="3"/>
  <c r="H426" i="3"/>
  <c r="H425" i="3"/>
  <c r="H424" i="3"/>
  <c r="H423" i="3"/>
  <c r="H422" i="3"/>
  <c r="H421" i="3"/>
  <c r="H420" i="3"/>
  <c r="H419" i="3"/>
  <c r="H418" i="3"/>
  <c r="H417" i="3"/>
  <c r="H416" i="3"/>
  <c r="H415" i="3"/>
  <c r="H414" i="3"/>
  <c r="H413" i="3"/>
  <c r="E413" i="3"/>
  <c r="E415" i="3"/>
  <c r="E417" i="3"/>
  <c r="E419" i="3"/>
  <c r="E421" i="3"/>
  <c r="E423" i="3"/>
  <c r="E425" i="3"/>
  <c r="E427" i="3"/>
  <c r="E429" i="3"/>
  <c r="E431" i="3"/>
  <c r="E433" i="3"/>
  <c r="E435" i="3"/>
  <c r="E437" i="3"/>
  <c r="E439" i="3"/>
  <c r="E441" i="3"/>
  <c r="E443" i="3"/>
  <c r="E449" i="3"/>
  <c r="E445" i="3"/>
  <c r="F447" i="10"/>
  <c r="E414" i="3"/>
  <c r="F447" i="15"/>
  <c r="G447" i="15" s="1"/>
  <c r="AG447" i="15" s="1"/>
  <c r="F447" i="16"/>
  <c r="G447" i="16" s="1"/>
  <c r="F447" i="12"/>
  <c r="G447" i="12" s="1"/>
  <c r="AG447" i="12" s="1"/>
  <c r="C448" i="12"/>
  <c r="C447" i="12"/>
  <c r="C448" i="16"/>
  <c r="C447" i="16"/>
  <c r="C448" i="15"/>
  <c r="C447" i="15"/>
  <c r="C448" i="3"/>
  <c r="C447" i="3"/>
  <c r="F196" i="12"/>
  <c r="G196" i="12" s="1"/>
  <c r="AG196" i="12" s="1"/>
  <c r="F196" i="16"/>
  <c r="G196" i="16" s="1"/>
  <c r="F196" i="10"/>
  <c r="F196" i="15"/>
  <c r="G196" i="15" s="1"/>
  <c r="CC54" i="3"/>
  <c r="CB54" i="3"/>
  <c r="CA54" i="3"/>
  <c r="BZ54" i="3"/>
  <c r="BY54" i="3"/>
  <c r="BX54" i="3"/>
  <c r="BW54" i="3"/>
  <c r="BV54" i="3"/>
  <c r="BU54" i="3"/>
  <c r="BT54" i="3"/>
  <c r="BS54" i="3"/>
  <c r="BR54" i="3"/>
  <c r="BQ54" i="3"/>
  <c r="BP54" i="3"/>
  <c r="BO54" i="3"/>
  <c r="BN54" i="3"/>
  <c r="BM54" i="3"/>
  <c r="BL54" i="3"/>
  <c r="BK54" i="3"/>
  <c r="BJ54" i="3"/>
  <c r="BI54" i="3"/>
  <c r="BH54" i="3"/>
  <c r="BG54" i="3"/>
  <c r="BF54" i="3"/>
  <c r="BE54" i="3"/>
  <c r="BD54" i="3"/>
  <c r="BC54" i="3"/>
  <c r="BB54" i="3"/>
  <c r="BA54" i="3"/>
  <c r="AZ54" i="3"/>
  <c r="AY54" i="3"/>
  <c r="AX54" i="3"/>
  <c r="AW54" i="3"/>
  <c r="AV54" i="3"/>
  <c r="AU54" i="3"/>
  <c r="AT54" i="3"/>
  <c r="AS54" i="3"/>
  <c r="AR54" i="3"/>
  <c r="AQ54" i="3"/>
  <c r="AP54" i="3"/>
  <c r="AO54" i="3"/>
  <c r="AN54" i="3"/>
  <c r="AM54" i="3"/>
  <c r="AL54" i="3"/>
  <c r="AK54" i="3"/>
  <c r="AJ54" i="3"/>
  <c r="AI54" i="3"/>
  <c r="AH54" i="3"/>
  <c r="AG54" i="3"/>
  <c r="AF54" i="3"/>
  <c r="AE54" i="3"/>
  <c r="AD54" i="3"/>
  <c r="AC54" i="3"/>
  <c r="AB54" i="3"/>
  <c r="AA54" i="3"/>
  <c r="Z54" i="3"/>
  <c r="Y54" i="3"/>
  <c r="X54" i="3"/>
  <c r="W54" i="3"/>
  <c r="V54" i="3"/>
  <c r="U54" i="3"/>
  <c r="T54" i="3"/>
  <c r="S54" i="3"/>
  <c r="R54" i="3"/>
  <c r="Q54" i="3"/>
  <c r="P54" i="3"/>
  <c r="O54" i="3"/>
  <c r="N54" i="3"/>
  <c r="M54" i="3"/>
  <c r="L54" i="3"/>
  <c r="K54" i="3"/>
  <c r="J54" i="3"/>
  <c r="I54" i="3"/>
  <c r="H54" i="3"/>
  <c r="E54" i="3"/>
  <c r="G54" i="12"/>
  <c r="G54" i="16"/>
  <c r="G54" i="15"/>
  <c r="G54" i="10"/>
  <c r="C9" i="1"/>
  <c r="H152" i="12"/>
  <c r="I152" i="12"/>
  <c r="H152" i="16"/>
  <c r="I152" i="16"/>
  <c r="H152" i="10"/>
  <c r="I152" i="10"/>
  <c r="E444" i="12"/>
  <c r="E450" i="12"/>
  <c r="E406" i="12"/>
  <c r="E348" i="12"/>
  <c r="E346" i="12"/>
  <c r="E287" i="12"/>
  <c r="E274" i="12"/>
  <c r="H264" i="12"/>
  <c r="I264" i="12"/>
  <c r="G192" i="10"/>
  <c r="AG192" i="10" s="1"/>
  <c r="G192" i="15"/>
  <c r="AS192" i="15" s="1"/>
  <c r="G192" i="16"/>
  <c r="E193" i="16" s="1"/>
  <c r="G193" i="16" s="1"/>
  <c r="G192" i="12"/>
  <c r="C192" i="12" s="1"/>
  <c r="C193" i="3"/>
  <c r="C192" i="3"/>
  <c r="H264" i="16"/>
  <c r="I264" i="16"/>
  <c r="E406" i="16"/>
  <c r="E348" i="16"/>
  <c r="E346" i="16"/>
  <c r="E287" i="16"/>
  <c r="E274" i="16"/>
  <c r="I412" i="3" l="1"/>
  <c r="H412" i="3"/>
  <c r="E447" i="3"/>
  <c r="E196" i="3"/>
  <c r="E448" i="16"/>
  <c r="G448" i="16" s="1"/>
  <c r="AG447" i="16"/>
  <c r="U447" i="16"/>
  <c r="U447" i="12"/>
  <c r="U447" i="15"/>
  <c r="G196" i="10"/>
  <c r="AG196" i="10" s="1"/>
  <c r="AG196" i="3" s="1"/>
  <c r="G447" i="10"/>
  <c r="C447" i="10"/>
  <c r="BH169" i="3"/>
  <c r="O169" i="3"/>
  <c r="X169" i="3"/>
  <c r="AF169" i="3"/>
  <c r="AO169" i="3"/>
  <c r="AX169" i="3"/>
  <c r="BG169" i="3"/>
  <c r="BO169" i="3"/>
  <c r="BX169" i="3"/>
  <c r="AH169" i="3"/>
  <c r="I169" i="3"/>
  <c r="Q169" i="3"/>
  <c r="Z169" i="3"/>
  <c r="AI169" i="3"/>
  <c r="AQ169" i="3"/>
  <c r="AZ169" i="3"/>
  <c r="BI169" i="3"/>
  <c r="BR169" i="3"/>
  <c r="BZ169" i="3"/>
  <c r="BY169" i="3"/>
  <c r="J169" i="3"/>
  <c r="R169" i="3"/>
  <c r="AA169" i="3"/>
  <c r="AJ169" i="3"/>
  <c r="AR169" i="3"/>
  <c r="BA169" i="3"/>
  <c r="BJ169" i="3"/>
  <c r="BS169" i="3"/>
  <c r="CA169" i="3"/>
  <c r="BP169" i="3"/>
  <c r="K169" i="3"/>
  <c r="S169" i="3"/>
  <c r="AB169" i="3"/>
  <c r="AK169" i="3"/>
  <c r="AT169" i="3"/>
  <c r="BB169" i="3"/>
  <c r="BK169" i="3"/>
  <c r="BT169" i="3"/>
  <c r="CB169" i="3"/>
  <c r="Y169" i="3"/>
  <c r="L169" i="3"/>
  <c r="T169" i="3"/>
  <c r="AC169" i="3"/>
  <c r="AL169" i="3"/>
  <c r="AU169" i="3"/>
  <c r="BC169" i="3"/>
  <c r="BL169" i="3"/>
  <c r="BU169" i="3"/>
  <c r="AP169" i="3"/>
  <c r="H169" i="3"/>
  <c r="M169" i="3"/>
  <c r="V169" i="3"/>
  <c r="AD169" i="3"/>
  <c r="AM169" i="3"/>
  <c r="AV169" i="3"/>
  <c r="BD169" i="3"/>
  <c r="BM169" i="3"/>
  <c r="BV169" i="3"/>
  <c r="P169" i="3"/>
  <c r="AY169" i="3"/>
  <c r="N169" i="3"/>
  <c r="W169" i="3"/>
  <c r="AE169" i="3"/>
  <c r="AN169" i="3"/>
  <c r="AW169" i="3"/>
  <c r="BF169" i="3"/>
  <c r="BN169" i="3"/>
  <c r="BW169" i="3"/>
  <c r="E448" i="15"/>
  <c r="G448" i="15" s="1"/>
  <c r="BQ448" i="16"/>
  <c r="BE448" i="16"/>
  <c r="AS448" i="16"/>
  <c r="AG448" i="16"/>
  <c r="U448" i="16"/>
  <c r="CC447" i="16"/>
  <c r="E448" i="12"/>
  <c r="G448" i="12" s="1"/>
  <c r="U196" i="12"/>
  <c r="CC196" i="12" s="1"/>
  <c r="E197" i="15"/>
  <c r="G197" i="15" s="1"/>
  <c r="AG196" i="15"/>
  <c r="U196" i="15"/>
  <c r="E197" i="16"/>
  <c r="G197" i="16" s="1"/>
  <c r="AG196" i="16"/>
  <c r="U196" i="16"/>
  <c r="U192" i="10"/>
  <c r="E197" i="12"/>
  <c r="G197" i="12" s="1"/>
  <c r="G54" i="3"/>
  <c r="F54" i="3" s="1"/>
  <c r="AG192" i="16"/>
  <c r="C192" i="16"/>
  <c r="C192" i="15"/>
  <c r="U192" i="16"/>
  <c r="C194" i="16"/>
  <c r="C194" i="15"/>
  <c r="BE192" i="15"/>
  <c r="BQ192" i="15"/>
  <c r="E193" i="10"/>
  <c r="C192" i="10"/>
  <c r="AG192" i="12"/>
  <c r="AS192" i="12"/>
  <c r="BQ192" i="12"/>
  <c r="E193" i="12"/>
  <c r="C194" i="12"/>
  <c r="U192" i="12"/>
  <c r="BQ193" i="16"/>
  <c r="BE193" i="16"/>
  <c r="AS193" i="16"/>
  <c r="AG193" i="16"/>
  <c r="U193" i="16"/>
  <c r="BE192" i="12"/>
  <c r="AS192" i="16"/>
  <c r="AS192" i="10"/>
  <c r="BE192" i="16"/>
  <c r="BE192" i="10"/>
  <c r="BQ192" i="16"/>
  <c r="U192" i="15"/>
  <c r="E193" i="15"/>
  <c r="G193" i="15" s="1"/>
  <c r="BQ192" i="10"/>
  <c r="AG192" i="15"/>
  <c r="E197" i="10" l="1"/>
  <c r="G197" i="10" s="1"/>
  <c r="AG192" i="3"/>
  <c r="BQ192" i="3"/>
  <c r="U196" i="10"/>
  <c r="U196" i="3" s="1"/>
  <c r="U192" i="3"/>
  <c r="E448" i="10"/>
  <c r="G448" i="10" s="1"/>
  <c r="AG447" i="10"/>
  <c r="AG447" i="3" s="1"/>
  <c r="U447" i="10"/>
  <c r="U447" i="3" s="1"/>
  <c r="BE192" i="3"/>
  <c r="AS192" i="3"/>
  <c r="CC448" i="16"/>
  <c r="BQ448" i="15"/>
  <c r="BE448" i="15"/>
  <c r="AS448" i="15"/>
  <c r="AG448" i="15"/>
  <c r="U448" i="15"/>
  <c r="CC447" i="12"/>
  <c r="BQ448" i="12"/>
  <c r="BE448" i="12"/>
  <c r="AS448" i="12"/>
  <c r="AG448" i="12"/>
  <c r="U448" i="12"/>
  <c r="CC196" i="10"/>
  <c r="CC196" i="16"/>
  <c r="CC196" i="15"/>
  <c r="BQ197" i="10"/>
  <c r="BE197" i="10"/>
  <c r="AS197" i="10"/>
  <c r="AG197" i="10"/>
  <c r="U197" i="10"/>
  <c r="BQ197" i="15"/>
  <c r="BE197" i="15"/>
  <c r="AS197" i="15"/>
  <c r="AG197" i="15"/>
  <c r="U197" i="15"/>
  <c r="BQ197" i="16"/>
  <c r="BE197" i="16"/>
  <c r="AS197" i="16"/>
  <c r="AG197" i="16"/>
  <c r="U197" i="16"/>
  <c r="BQ197" i="12"/>
  <c r="BE197" i="12"/>
  <c r="AS197" i="12"/>
  <c r="AG197" i="12"/>
  <c r="U197" i="12"/>
  <c r="G193" i="10"/>
  <c r="BQ193" i="10" s="1"/>
  <c r="CC193" i="16"/>
  <c r="CC192" i="16"/>
  <c r="G193" i="12"/>
  <c r="CC192" i="12"/>
  <c r="CC192" i="10"/>
  <c r="AG193" i="15"/>
  <c r="AS193" i="15"/>
  <c r="U193" i="15"/>
  <c r="BE193" i="15"/>
  <c r="BQ193" i="15"/>
  <c r="CC192" i="15"/>
  <c r="CC447" i="10" l="1"/>
  <c r="CC447" i="3" s="1"/>
  <c r="G447" i="3" s="1"/>
  <c r="F447" i="3" s="1"/>
  <c r="CC196" i="3"/>
  <c r="AG448" i="10"/>
  <c r="AG448" i="3" s="1"/>
  <c r="BE448" i="10"/>
  <c r="BE448" i="3" s="1"/>
  <c r="U448" i="10"/>
  <c r="U448" i="3" s="1"/>
  <c r="AS448" i="10"/>
  <c r="AS448" i="3" s="1"/>
  <c r="BQ448" i="10"/>
  <c r="BQ448" i="3" s="1"/>
  <c r="CC192" i="3"/>
  <c r="BE193" i="10"/>
  <c r="CC448" i="12"/>
  <c r="CC448" i="15"/>
  <c r="AG193" i="10"/>
  <c r="BQ197" i="3"/>
  <c r="AS197" i="3"/>
  <c r="U197" i="3"/>
  <c r="BE197" i="3"/>
  <c r="AG197" i="3"/>
  <c r="AS193" i="10"/>
  <c r="CC197" i="10"/>
  <c r="U193" i="10"/>
  <c r="CC197" i="12"/>
  <c r="CC197" i="16"/>
  <c r="CC197" i="15"/>
  <c r="BQ193" i="12"/>
  <c r="BQ193" i="3" s="1"/>
  <c r="BE193" i="12"/>
  <c r="AS193" i="12"/>
  <c r="U193" i="12"/>
  <c r="AG193" i="12"/>
  <c r="CC193" i="15"/>
  <c r="CC448" i="10" l="1"/>
  <c r="CC448" i="3" s="1"/>
  <c r="G448" i="3" s="1"/>
  <c r="F448" i="3" s="1"/>
  <c r="BE193" i="3"/>
  <c r="AS193" i="3"/>
  <c r="AG193" i="3"/>
  <c r="CC193" i="10"/>
  <c r="U193" i="3"/>
  <c r="CC197" i="3"/>
  <c r="CC193" i="12"/>
  <c r="CC193" i="3" l="1"/>
  <c r="G193" i="3" s="1"/>
  <c r="F193" i="3" s="1"/>
  <c r="G197" i="3"/>
  <c r="F197" i="3" l="1"/>
  <c r="K104" i="16"/>
  <c r="K105" i="16" s="1"/>
  <c r="L104" i="16"/>
  <c r="L105" i="16" s="1"/>
  <c r="M104" i="16"/>
  <c r="M105" i="16" s="1"/>
  <c r="N104" i="16"/>
  <c r="N105" i="16" s="1"/>
  <c r="O104" i="16"/>
  <c r="O105" i="16" s="1"/>
  <c r="P104" i="16"/>
  <c r="P105" i="16" s="1"/>
  <c r="Q104" i="16"/>
  <c r="Q105" i="16" s="1"/>
  <c r="R104" i="16"/>
  <c r="R105" i="16" s="1"/>
  <c r="S104" i="16"/>
  <c r="S105" i="16" s="1"/>
  <c r="T104" i="16"/>
  <c r="T105" i="16" s="1"/>
  <c r="U104" i="16"/>
  <c r="U105" i="16" s="1"/>
  <c r="V104" i="16"/>
  <c r="V105" i="16" s="1"/>
  <c r="W104" i="16"/>
  <c r="W105" i="16" s="1"/>
  <c r="X104" i="16"/>
  <c r="X105" i="16" s="1"/>
  <c r="Y104" i="16"/>
  <c r="Y105" i="16" s="1"/>
  <c r="Z104" i="16"/>
  <c r="Z105" i="16" s="1"/>
  <c r="AA104" i="16"/>
  <c r="AA105" i="16" s="1"/>
  <c r="AB104" i="16"/>
  <c r="AC104" i="16"/>
  <c r="AC105" i="16" s="1"/>
  <c r="AD104" i="16"/>
  <c r="AD105" i="16" s="1"/>
  <c r="AE104" i="16"/>
  <c r="AE105" i="16" s="1"/>
  <c r="AF104" i="16"/>
  <c r="AF105" i="16" s="1"/>
  <c r="AG104" i="16"/>
  <c r="AG105" i="16" s="1"/>
  <c r="AH104" i="16"/>
  <c r="AH105" i="16" s="1"/>
  <c r="AI104" i="16"/>
  <c r="AI105" i="16" s="1"/>
  <c r="AJ104" i="16"/>
  <c r="AJ105" i="16" s="1"/>
  <c r="AK104" i="16"/>
  <c r="AK105" i="16" s="1"/>
  <c r="AL104" i="16"/>
  <c r="AL105" i="16" s="1"/>
  <c r="AM104" i="16"/>
  <c r="AM105" i="16" s="1"/>
  <c r="AN104" i="16"/>
  <c r="AN105" i="16" s="1"/>
  <c r="AO104" i="16"/>
  <c r="AO105" i="16" s="1"/>
  <c r="AP104" i="16"/>
  <c r="AP105" i="16" s="1"/>
  <c r="AQ104" i="16"/>
  <c r="AQ105" i="16" s="1"/>
  <c r="AR104" i="16"/>
  <c r="AR105" i="16" s="1"/>
  <c r="AS104" i="16"/>
  <c r="AS105" i="16" s="1"/>
  <c r="AT104" i="16"/>
  <c r="AT105" i="16" s="1"/>
  <c r="AU104" i="16"/>
  <c r="AU105" i="16" s="1"/>
  <c r="AV104" i="16"/>
  <c r="AV105" i="16" s="1"/>
  <c r="AW104" i="16"/>
  <c r="AW105" i="16" s="1"/>
  <c r="AX104" i="16"/>
  <c r="AX105" i="16" s="1"/>
  <c r="AY104" i="16"/>
  <c r="AZ104" i="16"/>
  <c r="AZ105" i="16" s="1"/>
  <c r="BA104" i="16"/>
  <c r="BA105" i="16" s="1"/>
  <c r="BB104" i="16"/>
  <c r="BB105" i="16" s="1"/>
  <c r="BC104" i="16"/>
  <c r="BC105" i="16" s="1"/>
  <c r="BD104" i="16"/>
  <c r="BD105" i="16" s="1"/>
  <c r="BE104" i="16"/>
  <c r="BE105" i="16" s="1"/>
  <c r="BF104" i="16"/>
  <c r="BF105" i="16" s="1"/>
  <c r="BG104" i="16"/>
  <c r="BG105" i="16" s="1"/>
  <c r="BH104" i="16"/>
  <c r="BH105" i="16" s="1"/>
  <c r="BI104" i="16"/>
  <c r="BI105" i="16" s="1"/>
  <c r="BJ104" i="16"/>
  <c r="BJ105" i="16" s="1"/>
  <c r="BK104" i="16"/>
  <c r="BK105" i="16" s="1"/>
  <c r="BL104" i="16"/>
  <c r="BL105" i="16" s="1"/>
  <c r="BM104" i="16"/>
  <c r="BM105" i="16" s="1"/>
  <c r="BN104" i="16"/>
  <c r="BN105" i="16" s="1"/>
  <c r="BO104" i="16"/>
  <c r="BO105" i="16" s="1"/>
  <c r="BP104" i="16"/>
  <c r="BP105" i="16" s="1"/>
  <c r="BQ104" i="16"/>
  <c r="BQ105" i="16" s="1"/>
  <c r="BR104" i="16"/>
  <c r="BR105" i="16" s="1"/>
  <c r="BS104" i="16"/>
  <c r="BS105" i="16" s="1"/>
  <c r="BT104" i="16"/>
  <c r="BT105" i="16" s="1"/>
  <c r="BU104" i="16"/>
  <c r="BU105" i="16" s="1"/>
  <c r="BV104" i="16"/>
  <c r="BV105" i="16" s="1"/>
  <c r="BW104" i="16"/>
  <c r="BW105" i="16" s="1"/>
  <c r="BX104" i="16"/>
  <c r="BX105" i="16" s="1"/>
  <c r="BY104" i="16"/>
  <c r="BY105" i="16" s="1"/>
  <c r="BZ104" i="16"/>
  <c r="BZ105" i="16" s="1"/>
  <c r="CA104" i="16"/>
  <c r="CA105" i="16" s="1"/>
  <c r="CB104" i="16"/>
  <c r="CB105" i="16" s="1"/>
  <c r="CC104" i="16"/>
  <c r="AB105" i="16"/>
  <c r="AY105" i="16"/>
  <c r="K106" i="16"/>
  <c r="K107" i="16" s="1"/>
  <c r="L106" i="16"/>
  <c r="L107" i="16" s="1"/>
  <c r="M106" i="16"/>
  <c r="M107" i="16" s="1"/>
  <c r="N106" i="16"/>
  <c r="N107" i="16" s="1"/>
  <c r="O106" i="16"/>
  <c r="O107" i="16" s="1"/>
  <c r="P106" i="16"/>
  <c r="P107" i="16" s="1"/>
  <c r="Q106" i="16"/>
  <c r="Q107" i="16" s="1"/>
  <c r="R106" i="16"/>
  <c r="R107" i="16" s="1"/>
  <c r="S106" i="16"/>
  <c r="S107" i="16" s="1"/>
  <c r="T106" i="16"/>
  <c r="T107" i="16" s="1"/>
  <c r="U106" i="16"/>
  <c r="U107" i="16" s="1"/>
  <c r="V106" i="16"/>
  <c r="V107" i="16" s="1"/>
  <c r="W106" i="16"/>
  <c r="W107" i="16" s="1"/>
  <c r="X106" i="16"/>
  <c r="X107" i="16" s="1"/>
  <c r="Y106" i="16"/>
  <c r="Y107" i="16" s="1"/>
  <c r="Z106" i="16"/>
  <c r="Z107" i="16" s="1"/>
  <c r="AA106" i="16"/>
  <c r="AA107" i="16" s="1"/>
  <c r="AB106" i="16"/>
  <c r="AB107" i="16" s="1"/>
  <c r="AC106" i="16"/>
  <c r="AC107" i="16" s="1"/>
  <c r="AD106" i="16"/>
  <c r="AD107" i="16" s="1"/>
  <c r="AE106" i="16"/>
  <c r="AE107" i="16" s="1"/>
  <c r="AF106" i="16"/>
  <c r="AF107" i="16" s="1"/>
  <c r="AG106" i="16"/>
  <c r="AG107" i="16" s="1"/>
  <c r="AH106" i="16"/>
  <c r="AH107" i="16" s="1"/>
  <c r="AI106" i="16"/>
  <c r="AI107" i="16" s="1"/>
  <c r="AJ106" i="16"/>
  <c r="AJ107" i="16" s="1"/>
  <c r="AK106" i="16"/>
  <c r="AK107" i="16" s="1"/>
  <c r="AL106" i="16"/>
  <c r="AL107" i="16" s="1"/>
  <c r="AM106" i="16"/>
  <c r="AM107" i="16" s="1"/>
  <c r="AN106" i="16"/>
  <c r="AN107" i="16" s="1"/>
  <c r="AO106" i="16"/>
  <c r="AO107" i="16" s="1"/>
  <c r="AP106" i="16"/>
  <c r="AP107" i="16" s="1"/>
  <c r="AQ106" i="16"/>
  <c r="AQ107" i="16" s="1"/>
  <c r="AR106" i="16"/>
  <c r="AR107" i="16" s="1"/>
  <c r="AS106" i="16"/>
  <c r="AS107" i="16" s="1"/>
  <c r="AT106" i="16"/>
  <c r="AT107" i="16" s="1"/>
  <c r="AU106" i="16"/>
  <c r="AU107" i="16" s="1"/>
  <c r="AV106" i="16"/>
  <c r="AV107" i="16" s="1"/>
  <c r="AW106" i="16"/>
  <c r="AW107" i="16" s="1"/>
  <c r="AX106" i="16"/>
  <c r="AX107" i="16" s="1"/>
  <c r="AY106" i="16"/>
  <c r="AY107" i="16" s="1"/>
  <c r="AZ106" i="16"/>
  <c r="AZ107" i="16" s="1"/>
  <c r="BA106" i="16"/>
  <c r="BA107" i="16" s="1"/>
  <c r="BB106" i="16"/>
  <c r="BB107" i="16" s="1"/>
  <c r="BC106" i="16"/>
  <c r="BC107" i="16" s="1"/>
  <c r="BD106" i="16"/>
  <c r="BD107" i="16" s="1"/>
  <c r="BE106" i="16"/>
  <c r="BE107" i="16" s="1"/>
  <c r="BF106" i="16"/>
  <c r="BF107" i="16" s="1"/>
  <c r="BG106" i="16"/>
  <c r="BG107" i="16" s="1"/>
  <c r="BH106" i="16"/>
  <c r="BH107" i="16" s="1"/>
  <c r="BI106" i="16"/>
  <c r="BI107" i="16" s="1"/>
  <c r="BJ106" i="16"/>
  <c r="BJ107" i="16" s="1"/>
  <c r="BK106" i="16"/>
  <c r="BK107" i="16" s="1"/>
  <c r="BL106" i="16"/>
  <c r="BL107" i="16" s="1"/>
  <c r="BM106" i="16"/>
  <c r="BM107" i="16" s="1"/>
  <c r="BN106" i="16"/>
  <c r="BN107" i="16" s="1"/>
  <c r="BO106" i="16"/>
  <c r="BO107" i="16" s="1"/>
  <c r="BP106" i="16"/>
  <c r="BP107" i="16" s="1"/>
  <c r="BQ106" i="16"/>
  <c r="BQ107" i="16" s="1"/>
  <c r="BR106" i="16"/>
  <c r="BR107" i="16" s="1"/>
  <c r="BS106" i="16"/>
  <c r="BS107" i="16" s="1"/>
  <c r="BT106" i="16"/>
  <c r="BT107" i="16" s="1"/>
  <c r="BU106" i="16"/>
  <c r="BU107" i="16" s="1"/>
  <c r="BV106" i="16"/>
  <c r="BV107" i="16" s="1"/>
  <c r="BW106" i="16"/>
  <c r="BW107" i="16" s="1"/>
  <c r="BX106" i="16"/>
  <c r="BX107" i="16" s="1"/>
  <c r="BY106" i="16"/>
  <c r="BY107" i="16" s="1"/>
  <c r="BZ106" i="16"/>
  <c r="BZ107" i="16" s="1"/>
  <c r="CA106" i="16"/>
  <c r="CA107" i="16" s="1"/>
  <c r="CB106" i="16"/>
  <c r="CB107" i="16" s="1"/>
  <c r="CC106" i="16"/>
  <c r="CC107" i="16" s="1"/>
  <c r="J106" i="16"/>
  <c r="J104" i="16"/>
  <c r="G70" i="12"/>
  <c r="G69" i="12"/>
  <c r="G68" i="12"/>
  <c r="G67" i="12"/>
  <c r="G70" i="16"/>
  <c r="G69" i="16"/>
  <c r="G68" i="16"/>
  <c r="G67" i="16"/>
  <c r="AH454" i="15"/>
  <c r="AI454" i="15"/>
  <c r="AJ454" i="15"/>
  <c r="AK454" i="15"/>
  <c r="AL454" i="15"/>
  <c r="AM454" i="15"/>
  <c r="AN454" i="15"/>
  <c r="AO454" i="15"/>
  <c r="AP454" i="15"/>
  <c r="AQ454" i="15"/>
  <c r="AR454" i="15"/>
  <c r="AT454" i="15"/>
  <c r="AU454" i="15"/>
  <c r="AV454" i="15"/>
  <c r="AW454" i="15"/>
  <c r="AX454" i="15"/>
  <c r="AY454" i="15"/>
  <c r="AZ454" i="15"/>
  <c r="BA454" i="15"/>
  <c r="BB454" i="15"/>
  <c r="BC454" i="15"/>
  <c r="BD454" i="15"/>
  <c r="BF454" i="15"/>
  <c r="BG454" i="15"/>
  <c r="BH454" i="15"/>
  <c r="BI454" i="15"/>
  <c r="BJ454" i="15"/>
  <c r="BK454" i="15"/>
  <c r="BL454" i="15"/>
  <c r="BM454" i="15"/>
  <c r="BN454" i="15"/>
  <c r="BO454" i="15"/>
  <c r="BP454" i="15"/>
  <c r="BR454" i="15"/>
  <c r="BS454" i="15"/>
  <c r="BT454" i="15"/>
  <c r="BU454" i="15"/>
  <c r="BV454" i="15"/>
  <c r="BW454" i="15"/>
  <c r="BX454" i="15"/>
  <c r="BY454" i="15"/>
  <c r="BZ454" i="15"/>
  <c r="CA454" i="15"/>
  <c r="CB454" i="15"/>
  <c r="I454" i="15"/>
  <c r="J454" i="15"/>
  <c r="K454" i="15"/>
  <c r="L454" i="15"/>
  <c r="M454" i="15"/>
  <c r="N454" i="15"/>
  <c r="O454" i="15"/>
  <c r="P454" i="15"/>
  <c r="Q454" i="15"/>
  <c r="R454" i="15"/>
  <c r="S454" i="15"/>
  <c r="T454" i="15"/>
  <c r="V454" i="15"/>
  <c r="W454" i="15"/>
  <c r="X454" i="15"/>
  <c r="Y454" i="15"/>
  <c r="Z454" i="15"/>
  <c r="AA454" i="15"/>
  <c r="AB454" i="15"/>
  <c r="AC454" i="15"/>
  <c r="AD454" i="15"/>
  <c r="AE454" i="15"/>
  <c r="AF454" i="15"/>
  <c r="R408" i="15"/>
  <c r="H264" i="15"/>
  <c r="I264" i="15"/>
  <c r="U167" i="15"/>
  <c r="H152" i="15"/>
  <c r="I152" i="15"/>
  <c r="U148" i="15"/>
  <c r="Q148" i="15"/>
  <c r="Q138" i="15"/>
  <c r="Q128" i="15"/>
  <c r="Q117" i="15"/>
  <c r="H93" i="15"/>
  <c r="H55" i="15"/>
  <c r="G339" i="10"/>
  <c r="G340" i="10"/>
  <c r="G341" i="10"/>
  <c r="G342" i="10"/>
  <c r="G343" i="10"/>
  <c r="G344" i="10"/>
  <c r="G345" i="10"/>
  <c r="G347" i="10"/>
  <c r="G349" i="10"/>
  <c r="G350" i="10"/>
  <c r="G351" i="10"/>
  <c r="G352" i="10"/>
  <c r="G353" i="10"/>
  <c r="G354" i="10"/>
  <c r="G355" i="10"/>
  <c r="G356" i="10"/>
  <c r="G357" i="10"/>
  <c r="G358" i="10"/>
  <c r="G359" i="10"/>
  <c r="G360" i="10"/>
  <c r="G361" i="10"/>
  <c r="G362" i="10"/>
  <c r="G363" i="10"/>
  <c r="G364" i="10"/>
  <c r="G365" i="10"/>
  <c r="G366" i="10"/>
  <c r="G367" i="10"/>
  <c r="G368" i="10"/>
  <c r="G369" i="10"/>
  <c r="G370" i="10"/>
  <c r="G371" i="10"/>
  <c r="G372" i="10"/>
  <c r="G373" i="10"/>
  <c r="G374" i="10"/>
  <c r="G375" i="10"/>
  <c r="G376" i="10"/>
  <c r="G377" i="10"/>
  <c r="G378" i="10"/>
  <c r="G379" i="10"/>
  <c r="G380" i="10"/>
  <c r="G381" i="10"/>
  <c r="G382" i="10"/>
  <c r="G383" i="10"/>
  <c r="G384" i="10"/>
  <c r="G385" i="10"/>
  <c r="G386" i="10"/>
  <c r="G387" i="10"/>
  <c r="G388" i="10"/>
  <c r="G389" i="10"/>
  <c r="G390" i="10"/>
  <c r="G391" i="10"/>
  <c r="G392" i="10"/>
  <c r="G393" i="10"/>
  <c r="G394" i="10"/>
  <c r="G395" i="10"/>
  <c r="G396" i="10"/>
  <c r="G397" i="10"/>
  <c r="G398" i="10"/>
  <c r="G399" i="10"/>
  <c r="G400" i="10"/>
  <c r="G401" i="10"/>
  <c r="G402" i="10"/>
  <c r="G403" i="10"/>
  <c r="G404" i="10"/>
  <c r="G405" i="10"/>
  <c r="G407" i="10"/>
  <c r="G338" i="10"/>
  <c r="G294" i="10"/>
  <c r="G295" i="10"/>
  <c r="G296" i="10"/>
  <c r="G297" i="10"/>
  <c r="G298" i="10"/>
  <c r="G299" i="10"/>
  <c r="G300" i="10"/>
  <c r="G301" i="10"/>
  <c r="G302" i="10"/>
  <c r="G303" i="10"/>
  <c r="G304" i="10"/>
  <c r="G305" i="10"/>
  <c r="G306" i="10"/>
  <c r="G307" i="10"/>
  <c r="G308" i="10"/>
  <c r="G309" i="10"/>
  <c r="G310" i="10"/>
  <c r="G311" i="10"/>
  <c r="G312" i="10"/>
  <c r="G313" i="10"/>
  <c r="G315" i="10"/>
  <c r="G316" i="10"/>
  <c r="G317" i="10"/>
  <c r="G318" i="10"/>
  <c r="G319" i="10"/>
  <c r="G320" i="10"/>
  <c r="G321" i="10"/>
  <c r="G322" i="10"/>
  <c r="G323" i="10"/>
  <c r="G324" i="10"/>
  <c r="G325" i="10"/>
  <c r="G326" i="10"/>
  <c r="G327" i="10"/>
  <c r="G328" i="10"/>
  <c r="G329" i="10"/>
  <c r="G330" i="10"/>
  <c r="G331" i="10"/>
  <c r="G332" i="10"/>
  <c r="G333" i="10"/>
  <c r="G334" i="10"/>
  <c r="G266" i="10"/>
  <c r="G267" i="10"/>
  <c r="G268" i="10"/>
  <c r="G269" i="10"/>
  <c r="G270" i="10"/>
  <c r="G271" i="10"/>
  <c r="G273" i="10"/>
  <c r="G275" i="10"/>
  <c r="G276" i="10"/>
  <c r="G277" i="10"/>
  <c r="G278" i="10"/>
  <c r="G279" i="10"/>
  <c r="G280" i="10"/>
  <c r="G281" i="10"/>
  <c r="G282" i="10"/>
  <c r="G283" i="10"/>
  <c r="G284" i="10"/>
  <c r="G285" i="10"/>
  <c r="G286" i="10"/>
  <c r="G288" i="10"/>
  <c r="G289" i="10"/>
  <c r="G290" i="10"/>
  <c r="G291" i="10"/>
  <c r="E406" i="15"/>
  <c r="E348" i="15"/>
  <c r="E346" i="15"/>
  <c r="E287" i="15"/>
  <c r="E274" i="15"/>
  <c r="C107" i="16" l="1"/>
  <c r="J107" i="16"/>
  <c r="C105" i="16"/>
  <c r="J105" i="16"/>
  <c r="C107" i="12"/>
  <c r="CC106" i="12"/>
  <c r="CB106" i="12"/>
  <c r="CB107" i="12" s="1"/>
  <c r="CA106" i="12"/>
  <c r="CA107" i="12" s="1"/>
  <c r="BZ106" i="12"/>
  <c r="BZ107" i="12" s="1"/>
  <c r="BY106" i="12"/>
  <c r="BY107" i="12" s="1"/>
  <c r="BX106" i="12"/>
  <c r="BX107" i="12" s="1"/>
  <c r="BW106" i="12"/>
  <c r="BW107" i="12" s="1"/>
  <c r="BV106" i="12"/>
  <c r="BV107" i="12" s="1"/>
  <c r="BU106" i="12"/>
  <c r="BU107" i="12" s="1"/>
  <c r="BT106" i="12"/>
  <c r="BT107" i="12" s="1"/>
  <c r="BS106" i="12"/>
  <c r="BS107" i="12" s="1"/>
  <c r="BR106" i="12"/>
  <c r="BR107" i="12" s="1"/>
  <c r="BQ106" i="12"/>
  <c r="BQ107" i="12" s="1"/>
  <c r="BP106" i="12"/>
  <c r="BP107" i="12" s="1"/>
  <c r="BO106" i="12"/>
  <c r="BO107" i="12" s="1"/>
  <c r="BN106" i="12"/>
  <c r="BN107" i="12" s="1"/>
  <c r="BM106" i="12"/>
  <c r="BM107" i="12" s="1"/>
  <c r="BL106" i="12"/>
  <c r="BL107" i="12" s="1"/>
  <c r="BK106" i="12"/>
  <c r="BK107" i="12" s="1"/>
  <c r="BJ106" i="12"/>
  <c r="BJ107" i="12" s="1"/>
  <c r="BI106" i="12"/>
  <c r="BI107" i="12" s="1"/>
  <c r="BH106" i="12"/>
  <c r="BH107" i="12" s="1"/>
  <c r="BG106" i="12"/>
  <c r="BG107" i="12" s="1"/>
  <c r="BF106" i="12"/>
  <c r="BF107" i="12" s="1"/>
  <c r="BE106" i="12"/>
  <c r="BE107" i="12" s="1"/>
  <c r="BD106" i="12"/>
  <c r="BD107" i="12" s="1"/>
  <c r="BC106" i="12"/>
  <c r="BC107" i="12" s="1"/>
  <c r="BB106" i="12"/>
  <c r="BB107" i="12" s="1"/>
  <c r="BA106" i="12"/>
  <c r="BA107" i="12" s="1"/>
  <c r="AZ106" i="12"/>
  <c r="AZ107" i="12" s="1"/>
  <c r="AY106" i="12"/>
  <c r="AY107" i="12" s="1"/>
  <c r="AX106" i="12"/>
  <c r="AX107" i="12" s="1"/>
  <c r="AW106" i="12"/>
  <c r="AW107" i="12" s="1"/>
  <c r="AV106" i="12"/>
  <c r="AV107" i="12" s="1"/>
  <c r="AU106" i="12"/>
  <c r="AU107" i="12" s="1"/>
  <c r="AT106" i="12"/>
  <c r="AT107" i="12" s="1"/>
  <c r="AS106" i="12"/>
  <c r="AS107" i="12" s="1"/>
  <c r="AR106" i="12"/>
  <c r="AR107" i="12" s="1"/>
  <c r="AQ106" i="12"/>
  <c r="AQ107" i="12" s="1"/>
  <c r="AP106" i="12"/>
  <c r="AP107" i="12" s="1"/>
  <c r="AO106" i="12"/>
  <c r="AO107" i="12" s="1"/>
  <c r="AN106" i="12"/>
  <c r="AN107" i="12" s="1"/>
  <c r="AM106" i="12"/>
  <c r="AM107" i="12" s="1"/>
  <c r="AL106" i="12"/>
  <c r="AL107" i="12" s="1"/>
  <c r="AK106" i="12"/>
  <c r="AK107" i="12" s="1"/>
  <c r="AJ106" i="12"/>
  <c r="AJ107" i="12" s="1"/>
  <c r="AI106" i="12"/>
  <c r="AI107" i="12" s="1"/>
  <c r="AH106" i="12"/>
  <c r="AH107" i="12" s="1"/>
  <c r="AG106" i="12"/>
  <c r="AG107" i="12" s="1"/>
  <c r="AF106" i="12"/>
  <c r="AF107" i="12" s="1"/>
  <c r="AE106" i="12"/>
  <c r="AE107" i="12" s="1"/>
  <c r="AD106" i="12"/>
  <c r="AD107" i="12" s="1"/>
  <c r="AC106" i="12"/>
  <c r="AC107" i="12" s="1"/>
  <c r="AB106" i="12"/>
  <c r="AB107" i="12" s="1"/>
  <c r="AA106" i="12"/>
  <c r="AA107" i="12" s="1"/>
  <c r="Z106" i="12"/>
  <c r="Z107" i="12" s="1"/>
  <c r="Y106" i="12"/>
  <c r="Y107" i="12" s="1"/>
  <c r="X106" i="12"/>
  <c r="X107" i="12" s="1"/>
  <c r="W106" i="12"/>
  <c r="W107" i="12" s="1"/>
  <c r="V106" i="12"/>
  <c r="V107" i="12" s="1"/>
  <c r="U106" i="12"/>
  <c r="U107" i="12" s="1"/>
  <c r="T106" i="12"/>
  <c r="T107" i="12" s="1"/>
  <c r="S106" i="12"/>
  <c r="S107" i="12" s="1"/>
  <c r="R106" i="12"/>
  <c r="R107" i="12" s="1"/>
  <c r="Q106" i="12"/>
  <c r="Q107" i="12" s="1"/>
  <c r="P106" i="12"/>
  <c r="P107" i="12" s="1"/>
  <c r="O106" i="12"/>
  <c r="O107" i="12" s="1"/>
  <c r="N106" i="12"/>
  <c r="N107" i="12" s="1"/>
  <c r="M106" i="12"/>
  <c r="M107" i="12" s="1"/>
  <c r="L106" i="12"/>
  <c r="L107" i="12" s="1"/>
  <c r="K106" i="12"/>
  <c r="K107" i="12" s="1"/>
  <c r="J106" i="12"/>
  <c r="J107" i="12" s="1"/>
  <c r="C105" i="12"/>
  <c r="CC104" i="12"/>
  <c r="CB104" i="12"/>
  <c r="CB105" i="12" s="1"/>
  <c r="CA104" i="12"/>
  <c r="CA105" i="12" s="1"/>
  <c r="BZ104" i="12"/>
  <c r="BZ105" i="12" s="1"/>
  <c r="BY104" i="12"/>
  <c r="BY105" i="12" s="1"/>
  <c r="BX104" i="12"/>
  <c r="BX105" i="12" s="1"/>
  <c r="BW104" i="12"/>
  <c r="BW105" i="12" s="1"/>
  <c r="BV104" i="12"/>
  <c r="BV105" i="12" s="1"/>
  <c r="BU104" i="12"/>
  <c r="BU105" i="12" s="1"/>
  <c r="BT104" i="12"/>
  <c r="BT105" i="12" s="1"/>
  <c r="BS104" i="12"/>
  <c r="BS105" i="12" s="1"/>
  <c r="BR104" i="12"/>
  <c r="BR105" i="12" s="1"/>
  <c r="BQ104" i="12"/>
  <c r="BQ105" i="12" s="1"/>
  <c r="BP104" i="12"/>
  <c r="BP105" i="12" s="1"/>
  <c r="BO104" i="12"/>
  <c r="BO105" i="12" s="1"/>
  <c r="BN104" i="12"/>
  <c r="BN105" i="12" s="1"/>
  <c r="BM104" i="12"/>
  <c r="BM105" i="12" s="1"/>
  <c r="BL104" i="12"/>
  <c r="BL105" i="12" s="1"/>
  <c r="BK104" i="12"/>
  <c r="BK105" i="12" s="1"/>
  <c r="BJ104" i="12"/>
  <c r="BJ105" i="12" s="1"/>
  <c r="BI104" i="12"/>
  <c r="BI105" i="12" s="1"/>
  <c r="BH104" i="12"/>
  <c r="BH105" i="12" s="1"/>
  <c r="BG104" i="12"/>
  <c r="BG105" i="12" s="1"/>
  <c r="BF104" i="12"/>
  <c r="BF105" i="12" s="1"/>
  <c r="BE104" i="12"/>
  <c r="BE105" i="12" s="1"/>
  <c r="BD104" i="12"/>
  <c r="BD105" i="12" s="1"/>
  <c r="BC104" i="12"/>
  <c r="BC105" i="12" s="1"/>
  <c r="BB104" i="12"/>
  <c r="BB105" i="12" s="1"/>
  <c r="BA104" i="12"/>
  <c r="BA105" i="12" s="1"/>
  <c r="AZ104" i="12"/>
  <c r="AZ105" i="12" s="1"/>
  <c r="AY104" i="12"/>
  <c r="AY105" i="12" s="1"/>
  <c r="AX104" i="12"/>
  <c r="AX105" i="12" s="1"/>
  <c r="AW104" i="12"/>
  <c r="AW105" i="12" s="1"/>
  <c r="AV104" i="12"/>
  <c r="AV105" i="12" s="1"/>
  <c r="AU104" i="12"/>
  <c r="AU105" i="12" s="1"/>
  <c r="AT104" i="12"/>
  <c r="AT105" i="12" s="1"/>
  <c r="AS104" i="12"/>
  <c r="AS105" i="12" s="1"/>
  <c r="AR104" i="12"/>
  <c r="AR105" i="12" s="1"/>
  <c r="AQ104" i="12"/>
  <c r="AQ105" i="12" s="1"/>
  <c r="AP104" i="12"/>
  <c r="AP105" i="12" s="1"/>
  <c r="AO104" i="12"/>
  <c r="AO105" i="12" s="1"/>
  <c r="AN104" i="12"/>
  <c r="AN105" i="12" s="1"/>
  <c r="AM104" i="12"/>
  <c r="AM105" i="12" s="1"/>
  <c r="AL104" i="12"/>
  <c r="AL105" i="12" s="1"/>
  <c r="AK104" i="12"/>
  <c r="AK105" i="12" s="1"/>
  <c r="AJ104" i="12"/>
  <c r="AJ105" i="12" s="1"/>
  <c r="AI104" i="12"/>
  <c r="AI105" i="12" s="1"/>
  <c r="AH104" i="12"/>
  <c r="AH105" i="12" s="1"/>
  <c r="AG104" i="12"/>
  <c r="AG105" i="12" s="1"/>
  <c r="AF104" i="12"/>
  <c r="AF105" i="12" s="1"/>
  <c r="AE104" i="12"/>
  <c r="AE105" i="12" s="1"/>
  <c r="AD104" i="12"/>
  <c r="AD105" i="12" s="1"/>
  <c r="AC104" i="12"/>
  <c r="AC105" i="12" s="1"/>
  <c r="AB104" i="12"/>
  <c r="AB105" i="12" s="1"/>
  <c r="AA104" i="12"/>
  <c r="AA105" i="12" s="1"/>
  <c r="Z104" i="12"/>
  <c r="Z105" i="12" s="1"/>
  <c r="Y104" i="12"/>
  <c r="Y105" i="12" s="1"/>
  <c r="X104" i="12"/>
  <c r="X105" i="12" s="1"/>
  <c r="W104" i="12"/>
  <c r="W105" i="12" s="1"/>
  <c r="V104" i="12"/>
  <c r="V105" i="12" s="1"/>
  <c r="U104" i="12"/>
  <c r="U105" i="12" s="1"/>
  <c r="T104" i="12"/>
  <c r="T105" i="12" s="1"/>
  <c r="S104" i="12"/>
  <c r="S105" i="12" s="1"/>
  <c r="R104" i="12"/>
  <c r="R105" i="12" s="1"/>
  <c r="Q104" i="12"/>
  <c r="Q105" i="12" s="1"/>
  <c r="P104" i="12"/>
  <c r="P105" i="12" s="1"/>
  <c r="O104" i="12"/>
  <c r="O105" i="12" s="1"/>
  <c r="N104" i="12"/>
  <c r="N105" i="12" s="1"/>
  <c r="M104" i="12"/>
  <c r="M105" i="12" s="1"/>
  <c r="L104" i="12"/>
  <c r="L105" i="12" s="1"/>
  <c r="K104" i="12"/>
  <c r="K105" i="12" s="1"/>
  <c r="J104" i="12"/>
  <c r="J105" i="12" s="1"/>
  <c r="C107" i="15"/>
  <c r="CC106" i="15"/>
  <c r="CB106" i="15"/>
  <c r="CB107" i="15" s="1"/>
  <c r="CA106" i="15"/>
  <c r="CA107" i="15" s="1"/>
  <c r="BZ106" i="15"/>
  <c r="BZ107" i="15" s="1"/>
  <c r="BY106" i="15"/>
  <c r="BY107" i="15" s="1"/>
  <c r="BX106" i="15"/>
  <c r="BX107" i="15" s="1"/>
  <c r="BW106" i="15"/>
  <c r="BW107" i="15" s="1"/>
  <c r="BV106" i="15"/>
  <c r="BV107" i="15" s="1"/>
  <c r="BU106" i="15"/>
  <c r="BU107" i="15" s="1"/>
  <c r="BT106" i="15"/>
  <c r="BT107" i="15" s="1"/>
  <c r="BS106" i="15"/>
  <c r="BS107" i="15" s="1"/>
  <c r="BR106" i="15"/>
  <c r="BR107" i="15" s="1"/>
  <c r="BQ106" i="15"/>
  <c r="BQ107" i="15" s="1"/>
  <c r="BP106" i="15"/>
  <c r="BP107" i="15" s="1"/>
  <c r="BO106" i="15"/>
  <c r="BO107" i="15" s="1"/>
  <c r="BN106" i="15"/>
  <c r="BN107" i="15" s="1"/>
  <c r="BM106" i="15"/>
  <c r="BM107" i="15" s="1"/>
  <c r="BL106" i="15"/>
  <c r="BL107" i="15" s="1"/>
  <c r="BK106" i="15"/>
  <c r="BK107" i="15" s="1"/>
  <c r="BJ106" i="15"/>
  <c r="BJ107" i="15" s="1"/>
  <c r="BI106" i="15"/>
  <c r="BI107" i="15" s="1"/>
  <c r="BH106" i="15"/>
  <c r="BH107" i="15" s="1"/>
  <c r="BG106" i="15"/>
  <c r="BG107" i="15" s="1"/>
  <c r="BF106" i="15"/>
  <c r="BF107" i="15" s="1"/>
  <c r="BE106" i="15"/>
  <c r="BE107" i="15" s="1"/>
  <c r="BD106" i="15"/>
  <c r="BD107" i="15" s="1"/>
  <c r="BC106" i="15"/>
  <c r="BC107" i="15" s="1"/>
  <c r="BB106" i="15"/>
  <c r="BB107" i="15" s="1"/>
  <c r="BA106" i="15"/>
  <c r="BA107" i="15" s="1"/>
  <c r="AZ106" i="15"/>
  <c r="AZ107" i="15" s="1"/>
  <c r="AY106" i="15"/>
  <c r="AY107" i="15" s="1"/>
  <c r="AX106" i="15"/>
  <c r="AX107" i="15" s="1"/>
  <c r="AW106" i="15"/>
  <c r="AW107" i="15" s="1"/>
  <c r="AV106" i="15"/>
  <c r="AV107" i="15" s="1"/>
  <c r="AU106" i="15"/>
  <c r="AU107" i="15" s="1"/>
  <c r="AT106" i="15"/>
  <c r="AT107" i="15" s="1"/>
  <c r="AS106" i="15"/>
  <c r="AS107" i="15" s="1"/>
  <c r="AR106" i="15"/>
  <c r="AR107" i="15" s="1"/>
  <c r="AQ106" i="15"/>
  <c r="AQ107" i="15" s="1"/>
  <c r="AP106" i="15"/>
  <c r="AP107" i="15" s="1"/>
  <c r="AO106" i="15"/>
  <c r="AO107" i="15" s="1"/>
  <c r="AN106" i="15"/>
  <c r="AN107" i="15" s="1"/>
  <c r="AM106" i="15"/>
  <c r="AM107" i="15" s="1"/>
  <c r="AL106" i="15"/>
  <c r="AL107" i="15" s="1"/>
  <c r="AK106" i="15"/>
  <c r="AK107" i="15" s="1"/>
  <c r="AJ106" i="15"/>
  <c r="AJ107" i="15" s="1"/>
  <c r="AI106" i="15"/>
  <c r="AI107" i="15" s="1"/>
  <c r="AH106" i="15"/>
  <c r="AH107" i="15" s="1"/>
  <c r="AG106" i="15"/>
  <c r="AG107" i="15" s="1"/>
  <c r="AF106" i="15"/>
  <c r="AF107" i="15" s="1"/>
  <c r="AE106" i="15"/>
  <c r="AE107" i="15" s="1"/>
  <c r="AD106" i="15"/>
  <c r="AD107" i="15" s="1"/>
  <c r="AC106" i="15"/>
  <c r="AC107" i="15" s="1"/>
  <c r="AB106" i="15"/>
  <c r="AB107" i="15" s="1"/>
  <c r="AA106" i="15"/>
  <c r="AA107" i="15" s="1"/>
  <c r="Z106" i="15"/>
  <c r="Z107" i="15" s="1"/>
  <c r="Y106" i="15"/>
  <c r="Y107" i="15" s="1"/>
  <c r="X106" i="15"/>
  <c r="X107" i="15" s="1"/>
  <c r="W106" i="15"/>
  <c r="W107" i="15" s="1"/>
  <c r="V106" i="15"/>
  <c r="V107" i="15" s="1"/>
  <c r="U106" i="15"/>
  <c r="U107" i="15" s="1"/>
  <c r="T106" i="15"/>
  <c r="T107" i="15" s="1"/>
  <c r="S106" i="15"/>
  <c r="S107" i="15" s="1"/>
  <c r="R106" i="15"/>
  <c r="R107" i="15" s="1"/>
  <c r="Q106" i="15"/>
  <c r="Q107" i="15" s="1"/>
  <c r="P106" i="15"/>
  <c r="P107" i="15" s="1"/>
  <c r="O106" i="15"/>
  <c r="O107" i="15" s="1"/>
  <c r="N106" i="15"/>
  <c r="N107" i="15" s="1"/>
  <c r="M106" i="15"/>
  <c r="M107" i="15" s="1"/>
  <c r="L106" i="15"/>
  <c r="L107" i="15" s="1"/>
  <c r="K106" i="15"/>
  <c r="K107" i="15" s="1"/>
  <c r="J106" i="15"/>
  <c r="J107" i="15" s="1"/>
  <c r="C105" i="15"/>
  <c r="CC104" i="15"/>
  <c r="CB104" i="15"/>
  <c r="CB105" i="15" s="1"/>
  <c r="CA104" i="15"/>
  <c r="CA105" i="15" s="1"/>
  <c r="BZ104" i="15"/>
  <c r="BZ105" i="15" s="1"/>
  <c r="BY104" i="15"/>
  <c r="BY105" i="15" s="1"/>
  <c r="BX104" i="15"/>
  <c r="BX105" i="15" s="1"/>
  <c r="BW104" i="15"/>
  <c r="BW105" i="15" s="1"/>
  <c r="BV104" i="15"/>
  <c r="BV105" i="15" s="1"/>
  <c r="BU104" i="15"/>
  <c r="BU105" i="15" s="1"/>
  <c r="BT104" i="15"/>
  <c r="BT105" i="15" s="1"/>
  <c r="BS104" i="15"/>
  <c r="BS105" i="15" s="1"/>
  <c r="BR104" i="15"/>
  <c r="BR105" i="15" s="1"/>
  <c r="BQ104" i="15"/>
  <c r="BQ105" i="15" s="1"/>
  <c r="BP104" i="15"/>
  <c r="BP105" i="15" s="1"/>
  <c r="BO104" i="15"/>
  <c r="BO105" i="15" s="1"/>
  <c r="BN104" i="15"/>
  <c r="BN105" i="15" s="1"/>
  <c r="BM104" i="15"/>
  <c r="BM105" i="15" s="1"/>
  <c r="BL104" i="15"/>
  <c r="BL105" i="15" s="1"/>
  <c r="BK104" i="15"/>
  <c r="BK105" i="15" s="1"/>
  <c r="BJ104" i="15"/>
  <c r="BJ105" i="15" s="1"/>
  <c r="BI104" i="15"/>
  <c r="BI105" i="15" s="1"/>
  <c r="BH104" i="15"/>
  <c r="BH105" i="15" s="1"/>
  <c r="BG104" i="15"/>
  <c r="BG105" i="15" s="1"/>
  <c r="BF104" i="15"/>
  <c r="BF105" i="15" s="1"/>
  <c r="BE104" i="15"/>
  <c r="BE105" i="15" s="1"/>
  <c r="BD104" i="15"/>
  <c r="BD105" i="15" s="1"/>
  <c r="BC104" i="15"/>
  <c r="BC105" i="15" s="1"/>
  <c r="BB104" i="15"/>
  <c r="BB105" i="15" s="1"/>
  <c r="BA104" i="15"/>
  <c r="BA105" i="15" s="1"/>
  <c r="AZ104" i="15"/>
  <c r="AZ105" i="15" s="1"/>
  <c r="AY104" i="15"/>
  <c r="AY105" i="15" s="1"/>
  <c r="AX104" i="15"/>
  <c r="AX105" i="15" s="1"/>
  <c r="AW104" i="15"/>
  <c r="AW105" i="15" s="1"/>
  <c r="AV104" i="15"/>
  <c r="AV105" i="15" s="1"/>
  <c r="AU104" i="15"/>
  <c r="AU105" i="15" s="1"/>
  <c r="AT104" i="15"/>
  <c r="AT105" i="15" s="1"/>
  <c r="AS104" i="15"/>
  <c r="AS105" i="15" s="1"/>
  <c r="AR104" i="15"/>
  <c r="AR105" i="15" s="1"/>
  <c r="AQ104" i="15"/>
  <c r="AQ105" i="15" s="1"/>
  <c r="AP104" i="15"/>
  <c r="AP105" i="15" s="1"/>
  <c r="AO104" i="15"/>
  <c r="AO105" i="15" s="1"/>
  <c r="AN104" i="15"/>
  <c r="AN105" i="15" s="1"/>
  <c r="AM104" i="15"/>
  <c r="AM105" i="15" s="1"/>
  <c r="AL104" i="15"/>
  <c r="AL105" i="15" s="1"/>
  <c r="AK104" i="15"/>
  <c r="AK105" i="15" s="1"/>
  <c r="AJ104" i="15"/>
  <c r="AJ105" i="15" s="1"/>
  <c r="AI104" i="15"/>
  <c r="AI105" i="15" s="1"/>
  <c r="AH104" i="15"/>
  <c r="AH105" i="15" s="1"/>
  <c r="AG104" i="15"/>
  <c r="AG105" i="15" s="1"/>
  <c r="AF104" i="15"/>
  <c r="AF105" i="15" s="1"/>
  <c r="AE104" i="15"/>
  <c r="AE105" i="15" s="1"/>
  <c r="AD104" i="15"/>
  <c r="AD105" i="15" s="1"/>
  <c r="AC104" i="15"/>
  <c r="AC105" i="15" s="1"/>
  <c r="AB104" i="15"/>
  <c r="AB105" i="15" s="1"/>
  <c r="AA104" i="15"/>
  <c r="AA105" i="15" s="1"/>
  <c r="Z104" i="15"/>
  <c r="Z105" i="15" s="1"/>
  <c r="Y104" i="15"/>
  <c r="Y105" i="15" s="1"/>
  <c r="X104" i="15"/>
  <c r="X105" i="15" s="1"/>
  <c r="W104" i="15"/>
  <c r="W105" i="15" s="1"/>
  <c r="V104" i="15"/>
  <c r="V105" i="15" s="1"/>
  <c r="U104" i="15"/>
  <c r="U105" i="15" s="1"/>
  <c r="T104" i="15"/>
  <c r="T105" i="15" s="1"/>
  <c r="S104" i="15"/>
  <c r="S105" i="15" s="1"/>
  <c r="R104" i="15"/>
  <c r="R105" i="15" s="1"/>
  <c r="Q104" i="15"/>
  <c r="P104" i="15"/>
  <c r="P105" i="15" s="1"/>
  <c r="O104" i="15"/>
  <c r="O105" i="15" s="1"/>
  <c r="N104" i="15"/>
  <c r="N105" i="15" s="1"/>
  <c r="M104" i="15"/>
  <c r="M105" i="15" s="1"/>
  <c r="L104" i="15"/>
  <c r="L105" i="15" s="1"/>
  <c r="K104" i="15"/>
  <c r="K105" i="15" s="1"/>
  <c r="J104" i="15"/>
  <c r="J105" i="15" s="1"/>
  <c r="G98" i="16"/>
  <c r="G98" i="12"/>
  <c r="G98" i="15"/>
  <c r="G265" i="10"/>
  <c r="I264" i="10"/>
  <c r="H264" i="10"/>
  <c r="G106" i="12" l="1"/>
  <c r="G104" i="12"/>
  <c r="Q105" i="15"/>
  <c r="Q103" i="15" s="1"/>
  <c r="G106" i="16"/>
  <c r="G104" i="16"/>
  <c r="G104" i="15"/>
  <c r="G106" i="15"/>
  <c r="E107" i="12" l="1"/>
  <c r="G107" i="12" s="1"/>
  <c r="CC107" i="12" s="1"/>
  <c r="E105" i="12"/>
  <c r="G105" i="12" s="1"/>
  <c r="CC105" i="12" s="1"/>
  <c r="E105" i="16"/>
  <c r="G105" i="16" s="1"/>
  <c r="CC105" i="16" s="1"/>
  <c r="E107" i="16"/>
  <c r="G107" i="16" s="1"/>
  <c r="E105" i="15"/>
  <c r="G105" i="15" s="1"/>
  <c r="E107" i="15"/>
  <c r="G107" i="15" s="1"/>
  <c r="CC107" i="15" l="1"/>
  <c r="CC105" i="15"/>
  <c r="G163" i="12" l="1"/>
  <c r="BB163" i="12" s="1"/>
  <c r="BB152" i="12" s="1"/>
  <c r="G163" i="16"/>
  <c r="AZ163" i="16" s="1"/>
  <c r="AZ152" i="16" s="1"/>
  <c r="G163" i="15"/>
  <c r="G163" i="10"/>
  <c r="BX163" i="12" l="1"/>
  <c r="BX152" i="12" s="1"/>
  <c r="M163" i="12"/>
  <c r="M152" i="12" s="1"/>
  <c r="N163" i="12"/>
  <c r="N152" i="12" s="1"/>
  <c r="AK163" i="12"/>
  <c r="AK152" i="12" s="1"/>
  <c r="BR163" i="12"/>
  <c r="BR152" i="12" s="1"/>
  <c r="BI163" i="12"/>
  <c r="BI152" i="12" s="1"/>
  <c r="T163" i="12"/>
  <c r="T152" i="12" s="1"/>
  <c r="AL163" i="12"/>
  <c r="AL152" i="12" s="1"/>
  <c r="BZ163" i="12"/>
  <c r="BZ152" i="12" s="1"/>
  <c r="AC163" i="12"/>
  <c r="AC152" i="12" s="1"/>
  <c r="U163" i="12"/>
  <c r="AS163" i="12"/>
  <c r="AJ163" i="12"/>
  <c r="AJ152" i="12" s="1"/>
  <c r="AT163" i="12"/>
  <c r="AT152" i="12" s="1"/>
  <c r="BQ163" i="12"/>
  <c r="V163" i="12"/>
  <c r="V152" i="12" s="1"/>
  <c r="AB163" i="12"/>
  <c r="AB152" i="12" s="1"/>
  <c r="BA163" i="12"/>
  <c r="BA152" i="12" s="1"/>
  <c r="L163" i="12"/>
  <c r="L152" i="12" s="1"/>
  <c r="AD163" i="12"/>
  <c r="AD152" i="12" s="1"/>
  <c r="BJ163" i="12"/>
  <c r="BJ152" i="12" s="1"/>
  <c r="BY163" i="12"/>
  <c r="BY152" i="12" s="1"/>
  <c r="BV163" i="10"/>
  <c r="K163" i="16"/>
  <c r="K152" i="16" s="1"/>
  <c r="AR163" i="16"/>
  <c r="AR152" i="16" s="1"/>
  <c r="L163" i="16"/>
  <c r="L152" i="16" s="1"/>
  <c r="BW163" i="16"/>
  <c r="BW152" i="16" s="1"/>
  <c r="M163" i="16"/>
  <c r="M152" i="16" s="1"/>
  <c r="T163" i="16"/>
  <c r="T152" i="16" s="1"/>
  <c r="U163" i="16"/>
  <c r="AA163" i="16"/>
  <c r="AA152" i="16" s="1"/>
  <c r="S163" i="16"/>
  <c r="S152" i="16" s="1"/>
  <c r="AB163" i="16"/>
  <c r="AB152" i="16" s="1"/>
  <c r="AI163" i="16"/>
  <c r="AI152" i="16" s="1"/>
  <c r="AJ163" i="16"/>
  <c r="AJ152" i="16" s="1"/>
  <c r="BY163" i="16"/>
  <c r="BY152" i="16" s="1"/>
  <c r="AC163" i="16"/>
  <c r="AC152" i="16" s="1"/>
  <c r="AK163" i="16"/>
  <c r="AK152" i="16" s="1"/>
  <c r="AS163" i="16"/>
  <c r="BH163" i="16"/>
  <c r="BH152" i="16" s="1"/>
  <c r="BA163" i="16"/>
  <c r="BA152" i="16" s="1"/>
  <c r="BX163" i="16"/>
  <c r="BX152" i="16" s="1"/>
  <c r="BI163" i="16"/>
  <c r="BI152" i="16" s="1"/>
  <c r="BP163" i="16"/>
  <c r="BP152" i="16" s="1"/>
  <c r="BQ163" i="16"/>
  <c r="BX163" i="15"/>
  <c r="BX152" i="15" s="1"/>
  <c r="BP163" i="15"/>
  <c r="BP152" i="15" s="1"/>
  <c r="L163" i="15"/>
  <c r="L152" i="15" s="1"/>
  <c r="AP163" i="15"/>
  <c r="AP152" i="15" s="1"/>
  <c r="R163" i="15"/>
  <c r="R152" i="15" s="1"/>
  <c r="AQ163" i="15"/>
  <c r="AQ152" i="15" s="1"/>
  <c r="AR163" i="15"/>
  <c r="AR152" i="15" s="1"/>
  <c r="T163" i="15"/>
  <c r="T152" i="15" s="1"/>
  <c r="AZ163" i="15"/>
  <c r="AZ152" i="15" s="1"/>
  <c r="S163" i="15"/>
  <c r="S152" i="15" s="1"/>
  <c r="Z163" i="15"/>
  <c r="Z152" i="15" s="1"/>
  <c r="BF163" i="15"/>
  <c r="BF152" i="15" s="1"/>
  <c r="AH163" i="15"/>
  <c r="AH152" i="15" s="1"/>
  <c r="BG163" i="15"/>
  <c r="BG152" i="15" s="1"/>
  <c r="J163" i="15"/>
  <c r="J152" i="15" s="1"/>
  <c r="AI163" i="15"/>
  <c r="AI152" i="15" s="1"/>
  <c r="BH163" i="15"/>
  <c r="BH152" i="15" s="1"/>
  <c r="K163" i="15"/>
  <c r="K152" i="15" s="1"/>
  <c r="AJ163" i="15"/>
  <c r="AJ152" i="15" s="1"/>
  <c r="BO163" i="15"/>
  <c r="BO152" i="15" s="1"/>
  <c r="AQ163" i="10"/>
  <c r="AY163" i="10"/>
  <c r="BF163" i="10"/>
  <c r="S163" i="10"/>
  <c r="Z163" i="10"/>
  <c r="K163" i="10"/>
  <c r="BV163" i="15"/>
  <c r="BV152" i="15" s="1"/>
  <c r="AA163" i="15"/>
  <c r="AA152" i="15" s="1"/>
  <c r="AX163" i="15"/>
  <c r="AX152" i="15" s="1"/>
  <c r="BW163" i="15"/>
  <c r="BW152" i="15" s="1"/>
  <c r="BW163" i="10"/>
  <c r="AB163" i="15"/>
  <c r="AB152" i="15" s="1"/>
  <c r="AY163" i="15"/>
  <c r="AY152" i="15" s="1"/>
  <c r="R163" i="10"/>
  <c r="AX163" i="10"/>
  <c r="AA163" i="10"/>
  <c r="BG163" i="10"/>
  <c r="AH163" i="10"/>
  <c r="BN163" i="10"/>
  <c r="AI163" i="10"/>
  <c r="BO163" i="10"/>
  <c r="J163" i="10"/>
  <c r="AP163" i="10"/>
  <c r="O163" i="12"/>
  <c r="O152" i="12" s="1"/>
  <c r="W163" i="12"/>
  <c r="W152" i="12" s="1"/>
  <c r="AE163" i="12"/>
  <c r="AE152" i="12" s="1"/>
  <c r="AM163" i="12"/>
  <c r="AM152" i="12" s="1"/>
  <c r="AU163" i="12"/>
  <c r="AU152" i="12" s="1"/>
  <c r="BC163" i="12"/>
  <c r="BC152" i="12" s="1"/>
  <c r="BK163" i="12"/>
  <c r="BK152" i="12" s="1"/>
  <c r="BS163" i="12"/>
  <c r="BS152" i="12" s="1"/>
  <c r="CA163" i="12"/>
  <c r="CA152" i="12" s="1"/>
  <c r="N163" i="16"/>
  <c r="N152" i="16" s="1"/>
  <c r="V163" i="16"/>
  <c r="V152" i="16" s="1"/>
  <c r="AD163" i="16"/>
  <c r="AD152" i="16" s="1"/>
  <c r="AL163" i="16"/>
  <c r="AL152" i="16" s="1"/>
  <c r="AT163" i="16"/>
  <c r="AT152" i="16" s="1"/>
  <c r="BB163" i="16"/>
  <c r="BB152" i="16" s="1"/>
  <c r="BJ163" i="16"/>
  <c r="BJ152" i="16" s="1"/>
  <c r="BR163" i="16"/>
  <c r="BR152" i="16" s="1"/>
  <c r="BZ163" i="16"/>
  <c r="BZ152" i="16" s="1"/>
  <c r="M163" i="15"/>
  <c r="M152" i="15" s="1"/>
  <c r="U163" i="15"/>
  <c r="AC163" i="15"/>
  <c r="AC152" i="15" s="1"/>
  <c r="AK163" i="15"/>
  <c r="AK152" i="15" s="1"/>
  <c r="AS163" i="15"/>
  <c r="BA163" i="15"/>
  <c r="BA152" i="15" s="1"/>
  <c r="BI163" i="15"/>
  <c r="BI152" i="15" s="1"/>
  <c r="BQ163" i="15"/>
  <c r="BY163" i="15"/>
  <c r="BY152" i="15" s="1"/>
  <c r="L163" i="10"/>
  <c r="T163" i="10"/>
  <c r="AB163" i="10"/>
  <c r="AJ163" i="10"/>
  <c r="AR163" i="10"/>
  <c r="AZ163" i="10"/>
  <c r="BH163" i="10"/>
  <c r="BP163" i="10"/>
  <c r="BX163" i="10"/>
  <c r="P163" i="12"/>
  <c r="P152" i="12" s="1"/>
  <c r="X163" i="12"/>
  <c r="X152" i="12" s="1"/>
  <c r="AF163" i="12"/>
  <c r="AF152" i="12" s="1"/>
  <c r="AN163" i="12"/>
  <c r="AN152" i="12" s="1"/>
  <c r="AV163" i="12"/>
  <c r="AV152" i="12" s="1"/>
  <c r="BD163" i="12"/>
  <c r="BD152" i="12" s="1"/>
  <c r="BL163" i="12"/>
  <c r="BL152" i="12" s="1"/>
  <c r="BT163" i="12"/>
  <c r="BT152" i="12" s="1"/>
  <c r="CB163" i="12"/>
  <c r="CB152" i="12" s="1"/>
  <c r="O163" i="16"/>
  <c r="O152" i="16" s="1"/>
  <c r="W163" i="16"/>
  <c r="W152" i="16" s="1"/>
  <c r="AE163" i="16"/>
  <c r="AE152" i="16" s="1"/>
  <c r="AM163" i="16"/>
  <c r="AM152" i="16" s="1"/>
  <c r="AU163" i="16"/>
  <c r="AU152" i="16" s="1"/>
  <c r="BC163" i="16"/>
  <c r="BC152" i="16" s="1"/>
  <c r="BK163" i="16"/>
  <c r="BK152" i="16" s="1"/>
  <c r="BS163" i="16"/>
  <c r="BS152" i="16" s="1"/>
  <c r="CA163" i="16"/>
  <c r="CA152" i="16" s="1"/>
  <c r="N163" i="15"/>
  <c r="N152" i="15" s="1"/>
  <c r="V163" i="15"/>
  <c r="V152" i="15" s="1"/>
  <c r="AD163" i="15"/>
  <c r="AD152" i="15" s="1"/>
  <c r="AL163" i="15"/>
  <c r="AL152" i="15" s="1"/>
  <c r="AT163" i="15"/>
  <c r="AT152" i="15" s="1"/>
  <c r="BB163" i="15"/>
  <c r="BB152" i="15" s="1"/>
  <c r="BJ163" i="15"/>
  <c r="BJ152" i="15" s="1"/>
  <c r="BR163" i="15"/>
  <c r="BR152" i="15" s="1"/>
  <c r="BZ163" i="15"/>
  <c r="BZ152" i="15" s="1"/>
  <c r="M163" i="10"/>
  <c r="U163" i="10"/>
  <c r="AC163" i="10"/>
  <c r="AK163" i="10"/>
  <c r="AS163" i="10"/>
  <c r="BA163" i="10"/>
  <c r="BI163" i="10"/>
  <c r="BQ163" i="10"/>
  <c r="BY163" i="10"/>
  <c r="Q163" i="12"/>
  <c r="Q152" i="12" s="1"/>
  <c r="Y163" i="12"/>
  <c r="Y152" i="12" s="1"/>
  <c r="AG163" i="12"/>
  <c r="AO163" i="12"/>
  <c r="AO152" i="12" s="1"/>
  <c r="AW163" i="12"/>
  <c r="AW152" i="12" s="1"/>
  <c r="BE163" i="12"/>
  <c r="BM163" i="12"/>
  <c r="BM152" i="12" s="1"/>
  <c r="BU163" i="12"/>
  <c r="BU152" i="12" s="1"/>
  <c r="P163" i="16"/>
  <c r="P152" i="16" s="1"/>
  <c r="X163" i="16"/>
  <c r="X152" i="16" s="1"/>
  <c r="AF163" i="16"/>
  <c r="AF152" i="16" s="1"/>
  <c r="AN163" i="16"/>
  <c r="AN152" i="16" s="1"/>
  <c r="AV163" i="16"/>
  <c r="AV152" i="16" s="1"/>
  <c r="BD163" i="16"/>
  <c r="BD152" i="16" s="1"/>
  <c r="BL163" i="16"/>
  <c r="BL152" i="16" s="1"/>
  <c r="BT163" i="16"/>
  <c r="BT152" i="16" s="1"/>
  <c r="CB163" i="16"/>
  <c r="CB152" i="16" s="1"/>
  <c r="O163" i="15"/>
  <c r="O152" i="15" s="1"/>
  <c r="W163" i="15"/>
  <c r="W152" i="15" s="1"/>
  <c r="AE163" i="15"/>
  <c r="AE152" i="15" s="1"/>
  <c r="AM163" i="15"/>
  <c r="AM152" i="15" s="1"/>
  <c r="AU163" i="15"/>
  <c r="AU152" i="15" s="1"/>
  <c r="BC163" i="15"/>
  <c r="BC152" i="15" s="1"/>
  <c r="BK163" i="15"/>
  <c r="BK152" i="15" s="1"/>
  <c r="BS163" i="15"/>
  <c r="BS152" i="15" s="1"/>
  <c r="CA163" i="15"/>
  <c r="CA152" i="15" s="1"/>
  <c r="N163" i="10"/>
  <c r="V163" i="10"/>
  <c r="AD163" i="10"/>
  <c r="AL163" i="10"/>
  <c r="AT163" i="10"/>
  <c r="BB163" i="10"/>
  <c r="BJ163" i="10"/>
  <c r="BR163" i="10"/>
  <c r="BZ163" i="10"/>
  <c r="J163" i="12"/>
  <c r="J152" i="12" s="1"/>
  <c r="R163" i="12"/>
  <c r="R152" i="12" s="1"/>
  <c r="Z163" i="12"/>
  <c r="Z152" i="12" s="1"/>
  <c r="AH163" i="12"/>
  <c r="AH152" i="12" s="1"/>
  <c r="AP163" i="12"/>
  <c r="AP152" i="12" s="1"/>
  <c r="AX163" i="12"/>
  <c r="AX152" i="12" s="1"/>
  <c r="BF163" i="12"/>
  <c r="BF152" i="12" s="1"/>
  <c r="BN163" i="12"/>
  <c r="BN152" i="12" s="1"/>
  <c r="BV163" i="12"/>
  <c r="BV152" i="12" s="1"/>
  <c r="Q163" i="16"/>
  <c r="Q152" i="16" s="1"/>
  <c r="Y163" i="16"/>
  <c r="Y152" i="16" s="1"/>
  <c r="AG163" i="16"/>
  <c r="AO163" i="16"/>
  <c r="AO152" i="16" s="1"/>
  <c r="AW163" i="16"/>
  <c r="AW152" i="16" s="1"/>
  <c r="BE163" i="16"/>
  <c r="BM163" i="16"/>
  <c r="BM152" i="16" s="1"/>
  <c r="BU163" i="16"/>
  <c r="BU152" i="16" s="1"/>
  <c r="P163" i="15"/>
  <c r="P152" i="15" s="1"/>
  <c r="X163" i="15"/>
  <c r="X152" i="15" s="1"/>
  <c r="AF163" i="15"/>
  <c r="AF152" i="15" s="1"/>
  <c r="AN163" i="15"/>
  <c r="AN152" i="15" s="1"/>
  <c r="AV163" i="15"/>
  <c r="AV152" i="15" s="1"/>
  <c r="BD163" i="15"/>
  <c r="BD152" i="15" s="1"/>
  <c r="BL163" i="15"/>
  <c r="BL152" i="15" s="1"/>
  <c r="BT163" i="15"/>
  <c r="BT152" i="15" s="1"/>
  <c r="CB163" i="15"/>
  <c r="CB152" i="15" s="1"/>
  <c r="O163" i="10"/>
  <c r="W163" i="10"/>
  <c r="AE163" i="10"/>
  <c r="AM163" i="10"/>
  <c r="AU163" i="10"/>
  <c r="BC163" i="10"/>
  <c r="BK163" i="10"/>
  <c r="BS163" i="10"/>
  <c r="CA163" i="10"/>
  <c r="K163" i="12"/>
  <c r="K152" i="12" s="1"/>
  <c r="S163" i="12"/>
  <c r="S152" i="12" s="1"/>
  <c r="AA163" i="12"/>
  <c r="AA152" i="12" s="1"/>
  <c r="AI163" i="12"/>
  <c r="AI152" i="12" s="1"/>
  <c r="AQ163" i="12"/>
  <c r="AQ152" i="12" s="1"/>
  <c r="AY163" i="12"/>
  <c r="AY152" i="12" s="1"/>
  <c r="BG163" i="12"/>
  <c r="BG152" i="12" s="1"/>
  <c r="BO163" i="12"/>
  <c r="BO152" i="12" s="1"/>
  <c r="BW163" i="12"/>
  <c r="BW152" i="12" s="1"/>
  <c r="J163" i="16"/>
  <c r="J152" i="16" s="1"/>
  <c r="R163" i="16"/>
  <c r="R152" i="16" s="1"/>
  <c r="Z163" i="16"/>
  <c r="Z152" i="16" s="1"/>
  <c r="AH163" i="16"/>
  <c r="AH152" i="16" s="1"/>
  <c r="AP163" i="16"/>
  <c r="AP152" i="16" s="1"/>
  <c r="AX163" i="16"/>
  <c r="AX152" i="16" s="1"/>
  <c r="BF163" i="16"/>
  <c r="BF152" i="16" s="1"/>
  <c r="BN163" i="16"/>
  <c r="BN152" i="16" s="1"/>
  <c r="BV163" i="16"/>
  <c r="BV152" i="16" s="1"/>
  <c r="Q163" i="15"/>
  <c r="Q152" i="15" s="1"/>
  <c r="Y163" i="15"/>
  <c r="Y152" i="15" s="1"/>
  <c r="AG163" i="15"/>
  <c r="AO163" i="15"/>
  <c r="AO152" i="15" s="1"/>
  <c r="AW163" i="15"/>
  <c r="AW152" i="15" s="1"/>
  <c r="BE163" i="15"/>
  <c r="BM163" i="15"/>
  <c r="BM152" i="15" s="1"/>
  <c r="BU163" i="15"/>
  <c r="BU152" i="15" s="1"/>
  <c r="P163" i="10"/>
  <c r="X163" i="10"/>
  <c r="AF163" i="10"/>
  <c r="AN163" i="10"/>
  <c r="AV163" i="10"/>
  <c r="BD163" i="10"/>
  <c r="BL163" i="10"/>
  <c r="BT163" i="10"/>
  <c r="CB163" i="10"/>
  <c r="AR163" i="12"/>
  <c r="AR152" i="12" s="1"/>
  <c r="AZ163" i="12"/>
  <c r="AZ152" i="12" s="1"/>
  <c r="BH163" i="12"/>
  <c r="BH152" i="12" s="1"/>
  <c r="BP163" i="12"/>
  <c r="BP152" i="12" s="1"/>
  <c r="AQ163" i="16"/>
  <c r="AQ152" i="16" s="1"/>
  <c r="AY163" i="16"/>
  <c r="AY152" i="16" s="1"/>
  <c r="BG163" i="16"/>
  <c r="BG152" i="16" s="1"/>
  <c r="BO163" i="16"/>
  <c r="BO152" i="16" s="1"/>
  <c r="BN163" i="15"/>
  <c r="BN152" i="15" s="1"/>
  <c r="Q163" i="10"/>
  <c r="Y163" i="10"/>
  <c r="AG163" i="10"/>
  <c r="AO163" i="10"/>
  <c r="AW163" i="10"/>
  <c r="BE163" i="10"/>
  <c r="BM163" i="10"/>
  <c r="BU163" i="10"/>
  <c r="BQ163" i="3" l="1"/>
  <c r="AG163" i="3"/>
  <c r="U163" i="3"/>
  <c r="BE163" i="3"/>
  <c r="AS163" i="3"/>
  <c r="AJ152" i="10"/>
  <c r="AJ163" i="3"/>
  <c r="J152" i="10"/>
  <c r="J163" i="3"/>
  <c r="R152" i="10"/>
  <c r="R163" i="3"/>
  <c r="K152" i="10"/>
  <c r="K163" i="3"/>
  <c r="BV152" i="10"/>
  <c r="BV163" i="3"/>
  <c r="AE152" i="10"/>
  <c r="AE163" i="3"/>
  <c r="AR152" i="10"/>
  <c r="AR163" i="3"/>
  <c r="BL152" i="10"/>
  <c r="BL163" i="3"/>
  <c r="BD152" i="10"/>
  <c r="BD163" i="3"/>
  <c r="CA152" i="10"/>
  <c r="CA163" i="3"/>
  <c r="O152" i="10"/>
  <c r="O163" i="3"/>
  <c r="AL152" i="10"/>
  <c r="AL163" i="3"/>
  <c r="BI152" i="10"/>
  <c r="BI163" i="3"/>
  <c r="AB152" i="10"/>
  <c r="AB163" i="3"/>
  <c r="BO152" i="10"/>
  <c r="BO163" i="3"/>
  <c r="Z152" i="10"/>
  <c r="Z163" i="3"/>
  <c r="AD152" i="10"/>
  <c r="AD163" i="3"/>
  <c r="BA152" i="10"/>
  <c r="BA163" i="3"/>
  <c r="T152" i="10"/>
  <c r="T163" i="3"/>
  <c r="AI152" i="10"/>
  <c r="AI163" i="3"/>
  <c r="S152" i="10"/>
  <c r="S163" i="3"/>
  <c r="L152" i="10"/>
  <c r="L163" i="3"/>
  <c r="BN152" i="10"/>
  <c r="BN163" i="3"/>
  <c r="BW152" i="10"/>
  <c r="BW163" i="3"/>
  <c r="BF152" i="10"/>
  <c r="BF163" i="3"/>
  <c r="BB152" i="10"/>
  <c r="BB163" i="3"/>
  <c r="AX152" i="10"/>
  <c r="AX163" i="3"/>
  <c r="W152" i="10"/>
  <c r="W163" i="3"/>
  <c r="BS152" i="10"/>
  <c r="BS163" i="3"/>
  <c r="Y152" i="10"/>
  <c r="Y163" i="3"/>
  <c r="V152" i="10"/>
  <c r="V163" i="3"/>
  <c r="Q152" i="10"/>
  <c r="Q163" i="3"/>
  <c r="AF152" i="10"/>
  <c r="AF163" i="3"/>
  <c r="BC152" i="10"/>
  <c r="BC163" i="3"/>
  <c r="BZ152" i="10"/>
  <c r="BZ163" i="3"/>
  <c r="N152" i="10"/>
  <c r="N163" i="3"/>
  <c r="AK152" i="10"/>
  <c r="AK163" i="3"/>
  <c r="BP152" i="10"/>
  <c r="BP163" i="3"/>
  <c r="AH152" i="10"/>
  <c r="AH163" i="3"/>
  <c r="AY152" i="10"/>
  <c r="AY163" i="3"/>
  <c r="BT152" i="10"/>
  <c r="BT163" i="3"/>
  <c r="BY152" i="10"/>
  <c r="BY163" i="3"/>
  <c r="AW152" i="10"/>
  <c r="AW163" i="3"/>
  <c r="AT152" i="10"/>
  <c r="AT163" i="3"/>
  <c r="AV152" i="10"/>
  <c r="AV163" i="3"/>
  <c r="BK152" i="10"/>
  <c r="BK163" i="3"/>
  <c r="BX152" i="10"/>
  <c r="BX163" i="3"/>
  <c r="BU152" i="10"/>
  <c r="BU163" i="3"/>
  <c r="X152" i="10"/>
  <c r="X163" i="3"/>
  <c r="AU152" i="10"/>
  <c r="AU163" i="3"/>
  <c r="BR152" i="10"/>
  <c r="BR163" i="3"/>
  <c r="AC152" i="10"/>
  <c r="AC163" i="3"/>
  <c r="BH152" i="10"/>
  <c r="BH163" i="3"/>
  <c r="BG152" i="10"/>
  <c r="BG163" i="3"/>
  <c r="AQ152" i="10"/>
  <c r="AQ163" i="3"/>
  <c r="M152" i="10"/>
  <c r="M163" i="3"/>
  <c r="AP152" i="10"/>
  <c r="AP163" i="3"/>
  <c r="AO152" i="10"/>
  <c r="AO163" i="3"/>
  <c r="AN152" i="10"/>
  <c r="AN163" i="3"/>
  <c r="BM152" i="10"/>
  <c r="BM163" i="3"/>
  <c r="CB152" i="10"/>
  <c r="CB163" i="3"/>
  <c r="P152" i="10"/>
  <c r="P163" i="3"/>
  <c r="AM152" i="10"/>
  <c r="AM163" i="3"/>
  <c r="BJ152" i="10"/>
  <c r="BJ163" i="3"/>
  <c r="AZ152" i="10"/>
  <c r="AZ163" i="3"/>
  <c r="AA152" i="10"/>
  <c r="AA163" i="3"/>
  <c r="CC163" i="10"/>
  <c r="CC163" i="15"/>
  <c r="CC163" i="16"/>
  <c r="CC163" i="12"/>
  <c r="CC163" i="3" l="1"/>
  <c r="J106" i="10"/>
  <c r="J106" i="3" s="1"/>
  <c r="K106" i="10"/>
  <c r="K106" i="3" s="1"/>
  <c r="L106" i="10"/>
  <c r="L106" i="3" s="1"/>
  <c r="M106" i="10"/>
  <c r="M106" i="3" s="1"/>
  <c r="N106" i="10"/>
  <c r="N106" i="3" s="1"/>
  <c r="O106" i="10"/>
  <c r="O106" i="3" s="1"/>
  <c r="P106" i="10"/>
  <c r="P106" i="3" s="1"/>
  <c r="Q106" i="10"/>
  <c r="Q106" i="3" s="1"/>
  <c r="R106" i="10"/>
  <c r="R106" i="3" s="1"/>
  <c r="S106" i="10"/>
  <c r="S106" i="3" s="1"/>
  <c r="T106" i="10"/>
  <c r="T106" i="3" s="1"/>
  <c r="U106" i="10"/>
  <c r="U106" i="3" s="1"/>
  <c r="V106" i="10"/>
  <c r="V106" i="3" s="1"/>
  <c r="W106" i="10"/>
  <c r="W106" i="3" s="1"/>
  <c r="X106" i="10"/>
  <c r="X106" i="3" s="1"/>
  <c r="Y106" i="10"/>
  <c r="Y106" i="3" s="1"/>
  <c r="Z106" i="10"/>
  <c r="Z106" i="3" s="1"/>
  <c r="AA106" i="10"/>
  <c r="AA106" i="3" s="1"/>
  <c r="AB106" i="10"/>
  <c r="AB106" i="3" s="1"/>
  <c r="AC106" i="10"/>
  <c r="AC106" i="3" s="1"/>
  <c r="AD106" i="10"/>
  <c r="AD106" i="3" s="1"/>
  <c r="AE106" i="10"/>
  <c r="AE106" i="3" s="1"/>
  <c r="AF106" i="10"/>
  <c r="AF106" i="3" s="1"/>
  <c r="AG106" i="10"/>
  <c r="AG106" i="3" s="1"/>
  <c r="AH106" i="10"/>
  <c r="AH106" i="3" s="1"/>
  <c r="AI106" i="10"/>
  <c r="AI106" i="3" s="1"/>
  <c r="AJ106" i="10"/>
  <c r="AJ106" i="3" s="1"/>
  <c r="AK106" i="10"/>
  <c r="AK106" i="3" s="1"/>
  <c r="AL106" i="10"/>
  <c r="AL106" i="3" s="1"/>
  <c r="AM106" i="10"/>
  <c r="AM106" i="3" s="1"/>
  <c r="AN106" i="10"/>
  <c r="AN106" i="3" s="1"/>
  <c r="AO106" i="10"/>
  <c r="AO106" i="3" s="1"/>
  <c r="AP106" i="10"/>
  <c r="AP106" i="3" s="1"/>
  <c r="AQ106" i="10"/>
  <c r="AQ106" i="3" s="1"/>
  <c r="AR106" i="10"/>
  <c r="AR106" i="3" s="1"/>
  <c r="AS106" i="10"/>
  <c r="AS106" i="3" s="1"/>
  <c r="AT106" i="10"/>
  <c r="AT106" i="3" s="1"/>
  <c r="AU106" i="10"/>
  <c r="AU106" i="3" s="1"/>
  <c r="AV106" i="10"/>
  <c r="AV106" i="3" s="1"/>
  <c r="AW106" i="10"/>
  <c r="AW106" i="3" s="1"/>
  <c r="AX106" i="10"/>
  <c r="AX106" i="3" s="1"/>
  <c r="AY106" i="10"/>
  <c r="AY106" i="3" s="1"/>
  <c r="AZ106" i="10"/>
  <c r="AZ106" i="3" s="1"/>
  <c r="BA106" i="10"/>
  <c r="BA106" i="3" s="1"/>
  <c r="BB106" i="10"/>
  <c r="BB106" i="3" s="1"/>
  <c r="BC106" i="10"/>
  <c r="BC106" i="3" s="1"/>
  <c r="BD106" i="10"/>
  <c r="BD106" i="3" s="1"/>
  <c r="BE106" i="10"/>
  <c r="BE106" i="3" s="1"/>
  <c r="BF106" i="10"/>
  <c r="BF106" i="3" s="1"/>
  <c r="BG106" i="10"/>
  <c r="BG106" i="3" s="1"/>
  <c r="BH106" i="10"/>
  <c r="BH106" i="3" s="1"/>
  <c r="BI106" i="10"/>
  <c r="BI106" i="3" s="1"/>
  <c r="BJ106" i="10"/>
  <c r="BJ106" i="3" s="1"/>
  <c r="BK106" i="10"/>
  <c r="BK106" i="3" s="1"/>
  <c r="BL106" i="10"/>
  <c r="BL106" i="3" s="1"/>
  <c r="BM106" i="10"/>
  <c r="BM106" i="3" s="1"/>
  <c r="BN106" i="10"/>
  <c r="BN106" i="3" s="1"/>
  <c r="BO106" i="10"/>
  <c r="BO106" i="3" s="1"/>
  <c r="BP106" i="10"/>
  <c r="BP106" i="3" s="1"/>
  <c r="BQ106" i="10"/>
  <c r="BQ106" i="3" s="1"/>
  <c r="BR106" i="10"/>
  <c r="BR106" i="3" s="1"/>
  <c r="BS106" i="10"/>
  <c r="BS106" i="3" s="1"/>
  <c r="BT106" i="10"/>
  <c r="BT106" i="3" s="1"/>
  <c r="BU106" i="10"/>
  <c r="BU106" i="3" s="1"/>
  <c r="BV106" i="10"/>
  <c r="BV106" i="3" s="1"/>
  <c r="BW106" i="10"/>
  <c r="BW106" i="3" s="1"/>
  <c r="BX106" i="10"/>
  <c r="BX106" i="3" s="1"/>
  <c r="BY106" i="10"/>
  <c r="BY106" i="3" s="1"/>
  <c r="BZ106" i="10"/>
  <c r="BZ106" i="3" s="1"/>
  <c r="CA106" i="10"/>
  <c r="CA106" i="3" s="1"/>
  <c r="CB106" i="10"/>
  <c r="CB106" i="3" s="1"/>
  <c r="CC106" i="10"/>
  <c r="CC106" i="3" s="1"/>
  <c r="CB104" i="10"/>
  <c r="CB104" i="3" s="1"/>
  <c r="K104" i="10"/>
  <c r="K104" i="3" s="1"/>
  <c r="L104" i="10"/>
  <c r="L104" i="3" s="1"/>
  <c r="M104" i="10"/>
  <c r="M104" i="3" s="1"/>
  <c r="N104" i="10"/>
  <c r="N104" i="3" s="1"/>
  <c r="O104" i="10"/>
  <c r="O104" i="3" s="1"/>
  <c r="P104" i="10"/>
  <c r="P104" i="3" s="1"/>
  <c r="Q104" i="10"/>
  <c r="Q104" i="3" s="1"/>
  <c r="R104" i="10"/>
  <c r="R104" i="3" s="1"/>
  <c r="S104" i="10"/>
  <c r="S104" i="3" s="1"/>
  <c r="T104" i="10"/>
  <c r="T104" i="3" s="1"/>
  <c r="U104" i="10"/>
  <c r="U104" i="3" s="1"/>
  <c r="V104" i="10"/>
  <c r="V104" i="3" s="1"/>
  <c r="W104" i="10"/>
  <c r="W104" i="3" s="1"/>
  <c r="X104" i="10"/>
  <c r="X104" i="3" s="1"/>
  <c r="Y104" i="10"/>
  <c r="Y104" i="3" s="1"/>
  <c r="Z104" i="10"/>
  <c r="Z104" i="3" s="1"/>
  <c r="AA104" i="10"/>
  <c r="AA104" i="3" s="1"/>
  <c r="AB104" i="10"/>
  <c r="AB104" i="3" s="1"/>
  <c r="AC104" i="10"/>
  <c r="AC104" i="3" s="1"/>
  <c r="AD104" i="10"/>
  <c r="AD104" i="3" s="1"/>
  <c r="AE104" i="10"/>
  <c r="AE104" i="3" s="1"/>
  <c r="AF104" i="10"/>
  <c r="AF104" i="3" s="1"/>
  <c r="AG104" i="10"/>
  <c r="AG104" i="3" s="1"/>
  <c r="AH104" i="10"/>
  <c r="AH104" i="3" s="1"/>
  <c r="AI104" i="10"/>
  <c r="AI104" i="3" s="1"/>
  <c r="AJ104" i="10"/>
  <c r="AJ104" i="3" s="1"/>
  <c r="AK104" i="10"/>
  <c r="AK104" i="3" s="1"/>
  <c r="AL104" i="10"/>
  <c r="AL104" i="3" s="1"/>
  <c r="AM104" i="10"/>
  <c r="AM104" i="3" s="1"/>
  <c r="AN104" i="10"/>
  <c r="AN104" i="3" s="1"/>
  <c r="AO104" i="10"/>
  <c r="AO104" i="3" s="1"/>
  <c r="AP104" i="10"/>
  <c r="AP104" i="3" s="1"/>
  <c r="AQ104" i="10"/>
  <c r="AQ104" i="3" s="1"/>
  <c r="AR104" i="10"/>
  <c r="AR104" i="3" s="1"/>
  <c r="AS104" i="10"/>
  <c r="AS104" i="3" s="1"/>
  <c r="AT104" i="10"/>
  <c r="AT104" i="3" s="1"/>
  <c r="AU104" i="10"/>
  <c r="AU104" i="3" s="1"/>
  <c r="AV104" i="10"/>
  <c r="AV104" i="3" s="1"/>
  <c r="AW104" i="10"/>
  <c r="AW104" i="3" s="1"/>
  <c r="AX104" i="10"/>
  <c r="AX104" i="3" s="1"/>
  <c r="AY104" i="10"/>
  <c r="AY104" i="3" s="1"/>
  <c r="AZ104" i="10"/>
  <c r="AZ104" i="3" s="1"/>
  <c r="BA104" i="10"/>
  <c r="BA104" i="3" s="1"/>
  <c r="BB104" i="10"/>
  <c r="BB104" i="3" s="1"/>
  <c r="BC104" i="10"/>
  <c r="BC104" i="3" s="1"/>
  <c r="BD104" i="10"/>
  <c r="BD104" i="3" s="1"/>
  <c r="BE104" i="10"/>
  <c r="BE104" i="3" s="1"/>
  <c r="BF104" i="10"/>
  <c r="BF104" i="3" s="1"/>
  <c r="BG104" i="10"/>
  <c r="BG104" i="3" s="1"/>
  <c r="BH104" i="10"/>
  <c r="BH104" i="3" s="1"/>
  <c r="BI104" i="10"/>
  <c r="BI104" i="3" s="1"/>
  <c r="BJ104" i="10"/>
  <c r="BJ104" i="3" s="1"/>
  <c r="BK104" i="10"/>
  <c r="BK104" i="3" s="1"/>
  <c r="BL104" i="10"/>
  <c r="BL104" i="3" s="1"/>
  <c r="BM104" i="10"/>
  <c r="BM104" i="3" s="1"/>
  <c r="BN104" i="10"/>
  <c r="BN104" i="3" s="1"/>
  <c r="BO104" i="10"/>
  <c r="BO104" i="3" s="1"/>
  <c r="BP104" i="10"/>
  <c r="BP104" i="3" s="1"/>
  <c r="BQ104" i="10"/>
  <c r="BQ104" i="3" s="1"/>
  <c r="BR104" i="10"/>
  <c r="BR104" i="3" s="1"/>
  <c r="BS104" i="10"/>
  <c r="BS104" i="3" s="1"/>
  <c r="BT104" i="10"/>
  <c r="BT104" i="3" s="1"/>
  <c r="BU104" i="10"/>
  <c r="BU104" i="3" s="1"/>
  <c r="BV104" i="10"/>
  <c r="BV104" i="3" s="1"/>
  <c r="BW104" i="10"/>
  <c r="BW104" i="3" s="1"/>
  <c r="BX104" i="10"/>
  <c r="BX104" i="3" s="1"/>
  <c r="BY104" i="10"/>
  <c r="BY104" i="3" s="1"/>
  <c r="BZ104" i="10"/>
  <c r="BZ104" i="3" s="1"/>
  <c r="CA104" i="10"/>
  <c r="CA104" i="3" s="1"/>
  <c r="J104" i="10"/>
  <c r="J104" i="3" s="1"/>
  <c r="E450" i="10"/>
  <c r="G449" i="10"/>
  <c r="E450" i="15"/>
  <c r="G450" i="15" s="1"/>
  <c r="G449" i="15"/>
  <c r="C449" i="15"/>
  <c r="E450" i="16"/>
  <c r="G449" i="16"/>
  <c r="C449" i="16"/>
  <c r="G449" i="12"/>
  <c r="C449" i="12"/>
  <c r="C413" i="3"/>
  <c r="F66" i="3"/>
  <c r="F72" i="3"/>
  <c r="F75" i="3"/>
  <c r="F81" i="3"/>
  <c r="F198" i="3"/>
  <c r="C446" i="3"/>
  <c r="C445" i="3"/>
  <c r="C444" i="3"/>
  <c r="C443" i="3"/>
  <c r="C442" i="3"/>
  <c r="C441" i="3"/>
  <c r="C440" i="3"/>
  <c r="C439" i="3"/>
  <c r="C438" i="3"/>
  <c r="C437" i="3"/>
  <c r="C436" i="3"/>
  <c r="C435" i="3"/>
  <c r="C434" i="3"/>
  <c r="C433" i="3"/>
  <c r="C432" i="3"/>
  <c r="C431" i="3"/>
  <c r="C430" i="3"/>
  <c r="C429" i="3"/>
  <c r="C428" i="3"/>
  <c r="C427" i="3"/>
  <c r="C426" i="3"/>
  <c r="C425" i="3"/>
  <c r="C423" i="3"/>
  <c r="C422" i="3"/>
  <c r="C421" i="3"/>
  <c r="C420" i="3"/>
  <c r="C419" i="3"/>
  <c r="C418" i="3"/>
  <c r="C417" i="3"/>
  <c r="C416" i="3"/>
  <c r="C415" i="3"/>
  <c r="C414" i="3"/>
  <c r="CB407" i="10"/>
  <c r="E406" i="10"/>
  <c r="O405" i="10"/>
  <c r="BZ403" i="10"/>
  <c r="AM402" i="10"/>
  <c r="BL400" i="10"/>
  <c r="BW398" i="10"/>
  <c r="BT397" i="10"/>
  <c r="BJ394" i="10"/>
  <c r="BP393" i="10"/>
  <c r="BT391" i="10"/>
  <c r="BZ389" i="10"/>
  <c r="BT388" i="10"/>
  <c r="CA386" i="10"/>
  <c r="P385" i="10"/>
  <c r="S383" i="10"/>
  <c r="BF382" i="10"/>
  <c r="BG380" i="10"/>
  <c r="BV378" i="10"/>
  <c r="CA377" i="10"/>
  <c r="BS376" i="10"/>
  <c r="BM374" i="10"/>
  <c r="BF373" i="10"/>
  <c r="BX371" i="10"/>
  <c r="BY368" i="10"/>
  <c r="AO365" i="10"/>
  <c r="BW363" i="10"/>
  <c r="BV362" i="10"/>
  <c r="BS360" i="10"/>
  <c r="Q359" i="10"/>
  <c r="AW358" i="10"/>
  <c r="AQ357" i="10"/>
  <c r="BX356" i="10"/>
  <c r="BV355" i="10"/>
  <c r="BV354" i="10"/>
  <c r="CA353" i="10"/>
  <c r="BW351" i="10"/>
  <c r="BV350" i="10"/>
  <c r="CB349" i="10"/>
  <c r="E348" i="10"/>
  <c r="C348" i="10"/>
  <c r="T347" i="10"/>
  <c r="E346" i="10"/>
  <c r="C346" i="10"/>
  <c r="N345" i="10"/>
  <c r="BO343" i="10"/>
  <c r="BN340" i="10"/>
  <c r="BN338" i="10"/>
  <c r="G336" i="10"/>
  <c r="BW333" i="10"/>
  <c r="BW332" i="10"/>
  <c r="BJ331" i="10"/>
  <c r="AS330" i="10"/>
  <c r="BB328" i="10"/>
  <c r="BC327" i="10"/>
  <c r="CB324" i="10"/>
  <c r="K323" i="10"/>
  <c r="S322" i="10"/>
  <c r="CA321" i="10"/>
  <c r="J319" i="10"/>
  <c r="BK318" i="10"/>
  <c r="Z316" i="10"/>
  <c r="BA315" i="10"/>
  <c r="E314" i="10"/>
  <c r="E314" i="3" s="1"/>
  <c r="BU313" i="10"/>
  <c r="BI312" i="10"/>
  <c r="AD309" i="10"/>
  <c r="AY308" i="10"/>
  <c r="L306" i="10"/>
  <c r="AZ303" i="10"/>
  <c r="CB302" i="10"/>
  <c r="BR301" i="10"/>
  <c r="BP299" i="10"/>
  <c r="AZ297" i="10"/>
  <c r="BQ296" i="10"/>
  <c r="BY295" i="10"/>
  <c r="BT294" i="10"/>
  <c r="G293" i="10"/>
  <c r="G292" i="10"/>
  <c r="AY291" i="10"/>
  <c r="J289" i="10"/>
  <c r="AU288" i="10"/>
  <c r="E287" i="10"/>
  <c r="BY286" i="10"/>
  <c r="AN285" i="10"/>
  <c r="BZ282" i="10"/>
  <c r="BI281" i="10"/>
  <c r="AZ280" i="10"/>
  <c r="BV278" i="10"/>
  <c r="AM277" i="10"/>
  <c r="E274" i="10"/>
  <c r="C274" i="10"/>
  <c r="CA273" i="10"/>
  <c r="E272" i="10"/>
  <c r="E272" i="3" s="1"/>
  <c r="BF270" i="10"/>
  <c r="AU268" i="10"/>
  <c r="AX267" i="10"/>
  <c r="BX266" i="10"/>
  <c r="BN265" i="10"/>
  <c r="G407" i="15"/>
  <c r="G406" i="15"/>
  <c r="G405" i="15"/>
  <c r="G404" i="15"/>
  <c r="G403" i="15"/>
  <c r="G402" i="15"/>
  <c r="G401" i="15"/>
  <c r="G400" i="15"/>
  <c r="G399" i="15"/>
  <c r="G398" i="15"/>
  <c r="G397" i="15"/>
  <c r="G396" i="15"/>
  <c r="G395" i="15"/>
  <c r="G394" i="15"/>
  <c r="G393" i="15"/>
  <c r="G392" i="15"/>
  <c r="G391" i="15"/>
  <c r="G390" i="15"/>
  <c r="G389" i="15"/>
  <c r="G388" i="15"/>
  <c r="G387" i="15"/>
  <c r="G386" i="15"/>
  <c r="G385" i="15"/>
  <c r="G384" i="15"/>
  <c r="G383" i="15"/>
  <c r="G382" i="15"/>
  <c r="G381" i="15"/>
  <c r="G380" i="15"/>
  <c r="G379" i="15"/>
  <c r="G378" i="15"/>
  <c r="G377" i="15"/>
  <c r="G376" i="15"/>
  <c r="G375" i="15"/>
  <c r="G374" i="15"/>
  <c r="G373" i="15"/>
  <c r="G372" i="15"/>
  <c r="G371" i="15"/>
  <c r="G370" i="15"/>
  <c r="G369" i="15"/>
  <c r="G368" i="15"/>
  <c r="G367" i="15"/>
  <c r="G366" i="15"/>
  <c r="G365" i="15"/>
  <c r="G364" i="15"/>
  <c r="G363" i="15"/>
  <c r="G362" i="15"/>
  <c r="G361" i="15"/>
  <c r="G360" i="15"/>
  <c r="G359" i="15"/>
  <c r="G358" i="15"/>
  <c r="G357" i="15"/>
  <c r="G356" i="15"/>
  <c r="G355" i="15"/>
  <c r="G354" i="15"/>
  <c r="G353" i="15"/>
  <c r="G352" i="15"/>
  <c r="G351" i="15"/>
  <c r="G350" i="15"/>
  <c r="G349" i="15"/>
  <c r="G348" i="15"/>
  <c r="C348" i="15"/>
  <c r="G347" i="15"/>
  <c r="G346" i="15"/>
  <c r="C346" i="15"/>
  <c r="G345" i="15"/>
  <c r="G344" i="15"/>
  <c r="G343" i="15"/>
  <c r="G342" i="15"/>
  <c r="G341" i="15"/>
  <c r="G340" i="15"/>
  <c r="G339" i="15"/>
  <c r="G338" i="15"/>
  <c r="G336" i="15"/>
  <c r="G334" i="15"/>
  <c r="G333" i="15"/>
  <c r="G332" i="15"/>
  <c r="G331" i="15"/>
  <c r="G330" i="15"/>
  <c r="G329" i="15"/>
  <c r="G328" i="15"/>
  <c r="G327" i="15"/>
  <c r="G326" i="15"/>
  <c r="G325" i="15"/>
  <c r="G324" i="15"/>
  <c r="G323" i="15"/>
  <c r="G322" i="15"/>
  <c r="G321" i="15"/>
  <c r="G320" i="15"/>
  <c r="G319" i="15"/>
  <c r="G318" i="15"/>
  <c r="G317" i="15"/>
  <c r="G316" i="15"/>
  <c r="G315" i="15"/>
  <c r="G314" i="15"/>
  <c r="G313" i="15"/>
  <c r="G312" i="15"/>
  <c r="G311" i="15"/>
  <c r="G310" i="15"/>
  <c r="G309" i="15"/>
  <c r="G308" i="15"/>
  <c r="G307" i="15"/>
  <c r="G306" i="15"/>
  <c r="G305" i="15"/>
  <c r="G304" i="15"/>
  <c r="G303" i="15"/>
  <c r="G302" i="15"/>
  <c r="G301" i="15"/>
  <c r="G300" i="15"/>
  <c r="G299" i="15"/>
  <c r="G298" i="15"/>
  <c r="G297" i="15"/>
  <c r="G296" i="15"/>
  <c r="G295" i="15"/>
  <c r="G294" i="15"/>
  <c r="G293" i="15"/>
  <c r="G292" i="15"/>
  <c r="G291" i="15"/>
  <c r="G290" i="15"/>
  <c r="G289" i="15"/>
  <c r="G288" i="15"/>
  <c r="G287" i="15"/>
  <c r="C287" i="15"/>
  <c r="G286" i="15"/>
  <c r="G285" i="15"/>
  <c r="G284" i="15"/>
  <c r="G283" i="15"/>
  <c r="G282" i="15"/>
  <c r="G281" i="15"/>
  <c r="G280" i="15"/>
  <c r="G279" i="15"/>
  <c r="G278" i="15"/>
  <c r="G277" i="15"/>
  <c r="G276" i="15"/>
  <c r="G275" i="15"/>
  <c r="G274" i="15"/>
  <c r="C274" i="15"/>
  <c r="G273" i="15"/>
  <c r="G272" i="15"/>
  <c r="G271" i="15"/>
  <c r="G270" i="15"/>
  <c r="G269" i="15"/>
  <c r="G268" i="15"/>
  <c r="G267" i="15"/>
  <c r="G266" i="15"/>
  <c r="G265" i="15"/>
  <c r="G407" i="16"/>
  <c r="G406" i="16"/>
  <c r="G405" i="16"/>
  <c r="G404" i="16"/>
  <c r="G403" i="16"/>
  <c r="G402" i="16"/>
  <c r="G401" i="16"/>
  <c r="CB401" i="16" s="1"/>
  <c r="G400" i="16"/>
  <c r="G399" i="16"/>
  <c r="G398" i="16"/>
  <c r="G397" i="16"/>
  <c r="G396" i="16"/>
  <c r="G395" i="16"/>
  <c r="G394" i="16"/>
  <c r="G393" i="16"/>
  <c r="G392" i="16"/>
  <c r="G391" i="16"/>
  <c r="G390" i="16"/>
  <c r="G389" i="16"/>
  <c r="G388" i="16"/>
  <c r="G387" i="16"/>
  <c r="G386" i="16"/>
  <c r="G385" i="16"/>
  <c r="G384" i="16"/>
  <c r="G383" i="16"/>
  <c r="G382" i="16"/>
  <c r="G381" i="16"/>
  <c r="G380" i="16"/>
  <c r="G379" i="16"/>
  <c r="G378" i="16"/>
  <c r="G377" i="16"/>
  <c r="G376" i="16"/>
  <c r="G375" i="16"/>
  <c r="G374" i="16"/>
  <c r="G373" i="16"/>
  <c r="G372" i="16"/>
  <c r="G371" i="16"/>
  <c r="G370" i="16"/>
  <c r="G369" i="16"/>
  <c r="G368" i="16"/>
  <c r="G367" i="16"/>
  <c r="G366" i="16"/>
  <c r="G365" i="16"/>
  <c r="G364" i="16"/>
  <c r="G363" i="16"/>
  <c r="G362" i="16"/>
  <c r="G361" i="16"/>
  <c r="G360" i="16"/>
  <c r="G359" i="16"/>
  <c r="G358" i="16"/>
  <c r="G357" i="16"/>
  <c r="G356" i="16"/>
  <c r="G355" i="16"/>
  <c r="G354" i="16"/>
  <c r="G353" i="16"/>
  <c r="G352" i="16"/>
  <c r="G351" i="16"/>
  <c r="G350" i="16"/>
  <c r="G349" i="16"/>
  <c r="G348" i="16"/>
  <c r="C348" i="16"/>
  <c r="G347" i="16"/>
  <c r="G346" i="16"/>
  <c r="C346" i="16"/>
  <c r="G345" i="16"/>
  <c r="G344" i="16"/>
  <c r="G343" i="16"/>
  <c r="G342" i="16"/>
  <c r="G341" i="16"/>
  <c r="G340" i="16"/>
  <c r="G339" i="16"/>
  <c r="G338" i="16"/>
  <c r="G336" i="16"/>
  <c r="G334" i="16"/>
  <c r="G333" i="16"/>
  <c r="G332" i="16"/>
  <c r="G331" i="16"/>
  <c r="G330" i="16"/>
  <c r="G329" i="16"/>
  <c r="G328" i="16"/>
  <c r="G327" i="16"/>
  <c r="G326" i="16"/>
  <c r="G325" i="16"/>
  <c r="G324" i="16"/>
  <c r="G323" i="16"/>
  <c r="G322" i="16"/>
  <c r="G321" i="16"/>
  <c r="G320" i="16"/>
  <c r="G319" i="16"/>
  <c r="G318" i="16"/>
  <c r="G317" i="16"/>
  <c r="G316" i="16"/>
  <c r="G315" i="16"/>
  <c r="G314" i="16"/>
  <c r="G313" i="16"/>
  <c r="G312" i="16"/>
  <c r="G311" i="16"/>
  <c r="G310" i="16"/>
  <c r="G309" i="16"/>
  <c r="G308" i="16"/>
  <c r="G307" i="16"/>
  <c r="G306" i="16"/>
  <c r="G305" i="16"/>
  <c r="G304" i="16"/>
  <c r="AV304" i="16" s="1"/>
  <c r="G303" i="16"/>
  <c r="G302" i="16"/>
  <c r="G301" i="16"/>
  <c r="G300" i="16"/>
  <c r="G299" i="16"/>
  <c r="G298" i="16"/>
  <c r="G297" i="16"/>
  <c r="G296" i="16"/>
  <c r="G295" i="16"/>
  <c r="G294" i="16"/>
  <c r="G293" i="16"/>
  <c r="G292" i="16"/>
  <c r="G291" i="16"/>
  <c r="G290" i="16"/>
  <c r="G289" i="16"/>
  <c r="G288" i="16"/>
  <c r="BA288" i="16" s="1"/>
  <c r="G287" i="16"/>
  <c r="C287" i="16"/>
  <c r="G286" i="16"/>
  <c r="G285" i="16"/>
  <c r="G284" i="16"/>
  <c r="G283" i="16"/>
  <c r="G282" i="16"/>
  <c r="G281" i="16"/>
  <c r="G280" i="16"/>
  <c r="G279" i="16"/>
  <c r="G278" i="16"/>
  <c r="G277" i="16"/>
  <c r="G276" i="16"/>
  <c r="G275" i="16"/>
  <c r="G274" i="16"/>
  <c r="C274" i="16"/>
  <c r="G273" i="16"/>
  <c r="G272" i="16"/>
  <c r="G271" i="16"/>
  <c r="G270" i="16"/>
  <c r="G269" i="16"/>
  <c r="G268" i="16"/>
  <c r="G267" i="16"/>
  <c r="G266" i="16"/>
  <c r="G265" i="16"/>
  <c r="G407" i="12"/>
  <c r="G405" i="12"/>
  <c r="G404" i="12"/>
  <c r="G403" i="12"/>
  <c r="G402" i="12"/>
  <c r="G401" i="12"/>
  <c r="G400" i="12"/>
  <c r="G399" i="12"/>
  <c r="G398" i="12"/>
  <c r="G397" i="12"/>
  <c r="G396" i="12"/>
  <c r="G395" i="12"/>
  <c r="G394" i="12"/>
  <c r="G393" i="12"/>
  <c r="G392" i="12"/>
  <c r="G391" i="12"/>
  <c r="G390" i="12"/>
  <c r="G389" i="12"/>
  <c r="G388" i="12"/>
  <c r="G387" i="12"/>
  <c r="G386" i="12"/>
  <c r="G385" i="12"/>
  <c r="G384" i="12"/>
  <c r="G383" i="12"/>
  <c r="G382" i="12"/>
  <c r="G381" i="12"/>
  <c r="G380" i="12"/>
  <c r="G379" i="12"/>
  <c r="G378" i="12"/>
  <c r="G377" i="12"/>
  <c r="BI377" i="12" s="1"/>
  <c r="G376" i="12"/>
  <c r="G375" i="12"/>
  <c r="G374" i="12"/>
  <c r="G373" i="12"/>
  <c r="G372" i="12"/>
  <c r="G371" i="12"/>
  <c r="G370" i="12"/>
  <c r="G369" i="12"/>
  <c r="G368" i="12"/>
  <c r="G367" i="12"/>
  <c r="G366" i="12"/>
  <c r="G365" i="12"/>
  <c r="G364" i="12"/>
  <c r="G363" i="12"/>
  <c r="G362" i="12"/>
  <c r="G361" i="12"/>
  <c r="G360" i="12"/>
  <c r="G359" i="12"/>
  <c r="G358" i="12"/>
  <c r="G357" i="12"/>
  <c r="G356" i="12"/>
  <c r="G355" i="12"/>
  <c r="G354" i="12"/>
  <c r="G353" i="12"/>
  <c r="G352" i="12"/>
  <c r="G351" i="12"/>
  <c r="G350" i="12"/>
  <c r="G349" i="12"/>
  <c r="C348" i="12"/>
  <c r="G347" i="12"/>
  <c r="C346" i="12"/>
  <c r="G345" i="12"/>
  <c r="G344" i="12"/>
  <c r="G343" i="12"/>
  <c r="G342" i="12"/>
  <c r="G341" i="12"/>
  <c r="G340" i="12"/>
  <c r="G339" i="12"/>
  <c r="G338" i="12"/>
  <c r="G336" i="12"/>
  <c r="G334" i="12"/>
  <c r="G333" i="12"/>
  <c r="G332" i="12"/>
  <c r="G331" i="12"/>
  <c r="G330" i="12"/>
  <c r="G329" i="12"/>
  <c r="G328" i="12"/>
  <c r="G327" i="12"/>
  <c r="G326" i="12"/>
  <c r="G325" i="12"/>
  <c r="G324" i="12"/>
  <c r="G323" i="12"/>
  <c r="G322" i="12"/>
  <c r="G321" i="12"/>
  <c r="G320" i="12"/>
  <c r="G319" i="12"/>
  <c r="G318" i="12"/>
  <c r="G317" i="12"/>
  <c r="G316" i="12"/>
  <c r="G315" i="12"/>
  <c r="G313" i="12"/>
  <c r="G312" i="12"/>
  <c r="G311" i="12"/>
  <c r="G310" i="12"/>
  <c r="G309" i="12"/>
  <c r="G308" i="12"/>
  <c r="G307" i="12"/>
  <c r="G306" i="12"/>
  <c r="G305" i="12"/>
  <c r="G304" i="12"/>
  <c r="G303" i="12"/>
  <c r="G302" i="12"/>
  <c r="G301" i="12"/>
  <c r="G300" i="12"/>
  <c r="G299" i="12"/>
  <c r="G298" i="12"/>
  <c r="G297" i="12"/>
  <c r="G296" i="12"/>
  <c r="G295" i="12"/>
  <c r="G294" i="12"/>
  <c r="G293" i="12"/>
  <c r="G292" i="12"/>
  <c r="G291" i="12"/>
  <c r="G290" i="12"/>
  <c r="G289" i="12"/>
  <c r="G288" i="12"/>
  <c r="C287" i="12"/>
  <c r="G286" i="12"/>
  <c r="G285" i="12"/>
  <c r="G284" i="12"/>
  <c r="G283" i="12"/>
  <c r="G282" i="12"/>
  <c r="G281" i="12"/>
  <c r="G280" i="12"/>
  <c r="G279" i="12"/>
  <c r="G278" i="12"/>
  <c r="G277" i="12"/>
  <c r="G276" i="12"/>
  <c r="G275" i="12"/>
  <c r="C274" i="12"/>
  <c r="G273" i="12"/>
  <c r="G271" i="12"/>
  <c r="G270" i="12"/>
  <c r="G269" i="12"/>
  <c r="G268" i="12"/>
  <c r="G267" i="12"/>
  <c r="G266" i="12"/>
  <c r="G265" i="12"/>
  <c r="G450" i="10" l="1"/>
  <c r="G450" i="16"/>
  <c r="G348" i="10"/>
  <c r="AZ348" i="10" s="1"/>
  <c r="G287" i="10"/>
  <c r="AI287" i="10" s="1"/>
  <c r="G406" i="10"/>
  <c r="AO406" i="10" s="1"/>
  <c r="G272" i="10"/>
  <c r="W272" i="10" s="1"/>
  <c r="G274" i="10"/>
  <c r="K274" i="10" s="1"/>
  <c r="G346" i="10"/>
  <c r="AQ346" i="10" s="1"/>
  <c r="BT323" i="12"/>
  <c r="AJ347" i="12"/>
  <c r="BZ385" i="12"/>
  <c r="BY289" i="12"/>
  <c r="BV342" i="12"/>
  <c r="BV355" i="12"/>
  <c r="BZ371" i="12"/>
  <c r="AV386" i="12"/>
  <c r="CA394" i="12"/>
  <c r="BT402" i="12"/>
  <c r="BV341" i="12"/>
  <c r="BY282" i="12"/>
  <c r="BY304" i="12"/>
  <c r="BY269" i="12"/>
  <c r="BW290" i="12"/>
  <c r="CA304" i="12"/>
  <c r="BZ311" i="12"/>
  <c r="BY319" i="12"/>
  <c r="BC343" i="12"/>
  <c r="G348" i="12"/>
  <c r="AK348" i="12" s="1"/>
  <c r="BE356" i="12"/>
  <c r="AC364" i="12"/>
  <c r="BG379" i="12"/>
  <c r="AM387" i="12"/>
  <c r="AR395" i="12"/>
  <c r="AV403" i="12"/>
  <c r="BP331" i="12"/>
  <c r="G274" i="12"/>
  <c r="AM274" i="12" s="1"/>
  <c r="W318" i="12"/>
  <c r="BL269" i="12"/>
  <c r="BW276" i="12"/>
  <c r="BW284" i="12"/>
  <c r="BV291" i="12"/>
  <c r="AR299" i="12"/>
  <c r="BX305" i="12"/>
  <c r="BY312" i="12"/>
  <c r="N319" i="12"/>
  <c r="AX334" i="12"/>
  <c r="AE343" i="12"/>
  <c r="AN349" i="12"/>
  <c r="BD365" i="12"/>
  <c r="AZ373" i="12"/>
  <c r="BQ380" i="12"/>
  <c r="BQ388" i="12"/>
  <c r="BR404" i="12"/>
  <c r="Q281" i="12"/>
  <c r="BK288" i="12"/>
  <c r="BT317" i="12"/>
  <c r="V393" i="12"/>
  <c r="BS268" i="12"/>
  <c r="BU324" i="12"/>
  <c r="BX270" i="12"/>
  <c r="AY285" i="12"/>
  <c r="AY299" i="12"/>
  <c r="BW306" i="12"/>
  <c r="BX313" i="12"/>
  <c r="V319" i="12"/>
  <c r="BW344" i="12"/>
  <c r="BT350" i="12"/>
  <c r="BW358" i="12"/>
  <c r="Q366" i="12"/>
  <c r="BM374" i="12"/>
  <c r="BT381" i="12"/>
  <c r="BO405" i="12"/>
  <c r="BT449" i="12"/>
  <c r="BX297" i="12"/>
  <c r="CA310" i="12"/>
  <c r="BX271" i="12"/>
  <c r="BV278" i="12"/>
  <c r="BX286" i="12"/>
  <c r="BE293" i="12"/>
  <c r="BV300" i="12"/>
  <c r="BV307" i="12"/>
  <c r="G314" i="12"/>
  <c r="BG314" i="12" s="1"/>
  <c r="BT320" i="12"/>
  <c r="AY338" i="12"/>
  <c r="BY351" i="12"/>
  <c r="BD367" i="12"/>
  <c r="BY375" i="12"/>
  <c r="CA382" i="12"/>
  <c r="BN390" i="12"/>
  <c r="G406" i="12"/>
  <c r="J449" i="12"/>
  <c r="BF308" i="12"/>
  <c r="AY315" i="12"/>
  <c r="L329" i="12"/>
  <c r="BC376" i="12"/>
  <c r="BY383" i="12"/>
  <c r="BN399" i="12"/>
  <c r="BY407" i="12"/>
  <c r="AU362" i="12"/>
  <c r="AY265" i="12"/>
  <c r="G272" i="12"/>
  <c r="BF272" i="12" s="1"/>
  <c r="G287" i="12"/>
  <c r="BU287" i="12" s="1"/>
  <c r="BZ295" i="12"/>
  <c r="AA308" i="12"/>
  <c r="BY322" i="12"/>
  <c r="AB330" i="12"/>
  <c r="AE340" i="12"/>
  <c r="G346" i="12"/>
  <c r="AA346" i="12" s="1"/>
  <c r="AJ353" i="12"/>
  <c r="BW369" i="12"/>
  <c r="BW377" i="12"/>
  <c r="BO384" i="12"/>
  <c r="BT392" i="12"/>
  <c r="BO400" i="12"/>
  <c r="G450" i="12"/>
  <c r="BA449" i="12"/>
  <c r="CA374" i="12"/>
  <c r="G314" i="10"/>
  <c r="BR314" i="10" s="1"/>
  <c r="AL341" i="12"/>
  <c r="CB293" i="10"/>
  <c r="BM449" i="10"/>
  <c r="G264" i="15"/>
  <c r="G264" i="16"/>
  <c r="L295" i="16"/>
  <c r="BQ396" i="16"/>
  <c r="BX268" i="16"/>
  <c r="AO283" i="16"/>
  <c r="BO289" i="16"/>
  <c r="BV304" i="16"/>
  <c r="BX319" i="16"/>
  <c r="BZ327" i="16"/>
  <c r="CB358" i="16"/>
  <c r="BV366" i="16"/>
  <c r="BV374" i="16"/>
  <c r="BW382" i="16"/>
  <c r="BE389" i="16"/>
  <c r="BY396" i="16"/>
  <c r="BX303" i="16"/>
  <c r="BV357" i="16"/>
  <c r="BT269" i="16"/>
  <c r="AW276" i="16"/>
  <c r="BR284" i="16"/>
  <c r="BQ297" i="16"/>
  <c r="N312" i="16"/>
  <c r="J328" i="16"/>
  <c r="BY338" i="16"/>
  <c r="AQ351" i="16"/>
  <c r="BD367" i="16"/>
  <c r="AX375" i="16"/>
  <c r="BU373" i="16"/>
  <c r="BQ270" i="16"/>
  <c r="AX277" i="16"/>
  <c r="BT291" i="16"/>
  <c r="AX298" i="16"/>
  <c r="BW305" i="16"/>
  <c r="BQ321" i="16"/>
  <c r="BJ376" i="16"/>
  <c r="BR384" i="16"/>
  <c r="BX398" i="16"/>
  <c r="BF405" i="16"/>
  <c r="BH349" i="16"/>
  <c r="BZ286" i="16"/>
  <c r="BW306" i="16"/>
  <c r="BN314" i="16"/>
  <c r="BP322" i="16"/>
  <c r="BH340" i="16"/>
  <c r="AU347" i="16"/>
  <c r="BU361" i="16"/>
  <c r="BZ377" i="16"/>
  <c r="BM392" i="16"/>
  <c r="BM406" i="16"/>
  <c r="BY282" i="16"/>
  <c r="BW388" i="16"/>
  <c r="Z272" i="16"/>
  <c r="BT279" i="16"/>
  <c r="BH315" i="16"/>
  <c r="BE323" i="16"/>
  <c r="BY370" i="16"/>
  <c r="BW378" i="16"/>
  <c r="BW386" i="16"/>
  <c r="AN400" i="16"/>
  <c r="BC407" i="16"/>
  <c r="BR449" i="16"/>
  <c r="BO274" i="16"/>
  <c r="BT265" i="16"/>
  <c r="BS273" i="16"/>
  <c r="X294" i="16"/>
  <c r="BC301" i="16"/>
  <c r="BY324" i="16"/>
  <c r="S332" i="16"/>
  <c r="AV348" i="16"/>
  <c r="BX363" i="16"/>
  <c r="U379" i="16"/>
  <c r="AZ386" i="16"/>
  <c r="BT394" i="16"/>
  <c r="BY288" i="16"/>
  <c r="N294" i="16"/>
  <c r="BS309" i="16"/>
  <c r="BY325" i="16"/>
  <c r="AU333" i="16"/>
  <c r="BT348" i="16"/>
  <c r="BR372" i="16"/>
  <c r="AT387" i="16"/>
  <c r="BX395" i="16"/>
  <c r="BW267" i="15"/>
  <c r="CA297" i="15"/>
  <c r="BZ313" i="15"/>
  <c r="BR329" i="15"/>
  <c r="BW339" i="15"/>
  <c r="AK369" i="15"/>
  <c r="BR377" i="15"/>
  <c r="BX385" i="15"/>
  <c r="BY393" i="15"/>
  <c r="L401" i="15"/>
  <c r="BU283" i="15"/>
  <c r="BM290" i="15"/>
  <c r="BS298" i="15"/>
  <c r="BY306" i="15"/>
  <c r="AZ330" i="15"/>
  <c r="BN362" i="15"/>
  <c r="BQ370" i="15"/>
  <c r="J378" i="15"/>
  <c r="O402" i="15"/>
  <c r="BZ449" i="15"/>
  <c r="AJ269" i="15"/>
  <c r="AV291" i="15"/>
  <c r="BP299" i="15"/>
  <c r="BQ307" i="15"/>
  <c r="BW315" i="15"/>
  <c r="BR341" i="15"/>
  <c r="BU355" i="15"/>
  <c r="BT363" i="15"/>
  <c r="BM371" i="15"/>
  <c r="BV379" i="15"/>
  <c r="CB387" i="15"/>
  <c r="N403" i="15"/>
  <c r="AO270" i="15"/>
  <c r="AN277" i="15"/>
  <c r="AZ300" i="15"/>
  <c r="BV316" i="15"/>
  <c r="BV324" i="15"/>
  <c r="M332" i="15"/>
  <c r="BN356" i="15"/>
  <c r="BZ364" i="15"/>
  <c r="BW372" i="15"/>
  <c r="BH380" i="15"/>
  <c r="BB388" i="15"/>
  <c r="BV396" i="15"/>
  <c r="AZ404" i="15"/>
  <c r="Y271" i="15"/>
  <c r="BD286" i="15"/>
  <c r="BX293" i="15"/>
  <c r="BV309" i="15"/>
  <c r="BV325" i="15"/>
  <c r="BT333" i="15"/>
  <c r="BT343" i="15"/>
  <c r="BY357" i="15"/>
  <c r="BY365" i="15"/>
  <c r="BS373" i="15"/>
  <c r="BN381" i="15"/>
  <c r="BT397" i="15"/>
  <c r="BJ405" i="15"/>
  <c r="BC272" i="15"/>
  <c r="BX279" i="15"/>
  <c r="BL302" i="15"/>
  <c r="AH318" i="15"/>
  <c r="BN326" i="15"/>
  <c r="BZ334" i="15"/>
  <c r="AY344" i="15"/>
  <c r="BW350" i="15"/>
  <c r="AU358" i="15"/>
  <c r="BW366" i="15"/>
  <c r="AV374" i="15"/>
  <c r="BS390" i="15"/>
  <c r="BW398" i="15"/>
  <c r="BX273" i="15"/>
  <c r="BW287" i="15"/>
  <c r="O295" i="15"/>
  <c r="BM303" i="15"/>
  <c r="BM311" i="15"/>
  <c r="BM319" i="15"/>
  <c r="BS345" i="15"/>
  <c r="BW351" i="15"/>
  <c r="BV359" i="15"/>
  <c r="BW375" i="15"/>
  <c r="T399" i="15"/>
  <c r="P407" i="15"/>
  <c r="AL266" i="15"/>
  <c r="BV288" i="15"/>
  <c r="BZ296" i="15"/>
  <c r="BT320" i="15"/>
  <c r="T328" i="15"/>
  <c r="BY338" i="15"/>
  <c r="BY360" i="15"/>
  <c r="BY384" i="15"/>
  <c r="W265" i="15"/>
  <c r="AH449" i="15"/>
  <c r="BN449" i="15"/>
  <c r="BB366" i="15"/>
  <c r="AJ405" i="15"/>
  <c r="AK293" i="15"/>
  <c r="V449" i="15"/>
  <c r="AM293" i="15"/>
  <c r="P374" i="15"/>
  <c r="AE449" i="15"/>
  <c r="BQ449" i="15"/>
  <c r="Q374" i="15"/>
  <c r="BW309" i="15"/>
  <c r="AW332" i="15"/>
  <c r="BV341" i="15"/>
  <c r="AK449" i="15"/>
  <c r="AX449" i="15"/>
  <c r="BA449" i="15"/>
  <c r="R449" i="15"/>
  <c r="BB449" i="15"/>
  <c r="U298" i="15"/>
  <c r="U449" i="15"/>
  <c r="BK449" i="15"/>
  <c r="AF449" i="12"/>
  <c r="AX319" i="16"/>
  <c r="BX313" i="15"/>
  <c r="BP342" i="12"/>
  <c r="AL305" i="16"/>
  <c r="AK357" i="16"/>
  <c r="BW374" i="16"/>
  <c r="N387" i="16"/>
  <c r="CA267" i="15"/>
  <c r="BW288" i="15"/>
  <c r="AM364" i="15"/>
  <c r="BQ362" i="12"/>
  <c r="AB404" i="12"/>
  <c r="BG357" i="16"/>
  <c r="BW387" i="16"/>
  <c r="BF364" i="15"/>
  <c r="BV449" i="12"/>
  <c r="AL449" i="15"/>
  <c r="BR449" i="15"/>
  <c r="O449" i="15"/>
  <c r="AU449" i="15"/>
  <c r="CA449" i="15"/>
  <c r="AH342" i="12"/>
  <c r="AN403" i="15"/>
  <c r="BH343" i="12"/>
  <c r="U400" i="12"/>
  <c r="W270" i="16"/>
  <c r="M366" i="16"/>
  <c r="AA372" i="16"/>
  <c r="BL376" i="16"/>
  <c r="W395" i="16"/>
  <c r="AV400" i="16"/>
  <c r="AT365" i="15"/>
  <c r="BA349" i="16"/>
  <c r="AE388" i="15"/>
  <c r="AF284" i="12"/>
  <c r="AD290" i="12"/>
  <c r="BC400" i="12"/>
  <c r="R277" i="16"/>
  <c r="R284" i="16"/>
  <c r="AH289" i="16"/>
  <c r="U366" i="16"/>
  <c r="AR372" i="16"/>
  <c r="AO389" i="16"/>
  <c r="BC395" i="16"/>
  <c r="AC297" i="15"/>
  <c r="AA332" i="15"/>
  <c r="BD378" i="15"/>
  <c r="AZ298" i="16"/>
  <c r="AZ278" i="12"/>
  <c r="X311" i="12"/>
  <c r="BR341" i="12"/>
  <c r="BN372" i="16"/>
  <c r="BQ282" i="10"/>
  <c r="BK351" i="10"/>
  <c r="J286" i="10"/>
  <c r="BP332" i="10"/>
  <c r="R332" i="10"/>
  <c r="AY363" i="10"/>
  <c r="BR340" i="10"/>
  <c r="AP289" i="10"/>
  <c r="BK281" i="10"/>
  <c r="AA281" i="10"/>
  <c r="BY401" i="10"/>
  <c r="AU401" i="10"/>
  <c r="AI401" i="10"/>
  <c r="O401" i="10"/>
  <c r="BS317" i="10"/>
  <c r="AX317" i="10"/>
  <c r="S401" i="10"/>
  <c r="BC305" i="10"/>
  <c r="M305" i="10"/>
  <c r="BB396" i="10"/>
  <c r="AQ396" i="10"/>
  <c r="AO366" i="10"/>
  <c r="BW366" i="10"/>
  <c r="BQ298" i="10"/>
  <c r="AZ298" i="10"/>
  <c r="P277" i="10"/>
  <c r="O282" i="10"/>
  <c r="U313" i="10"/>
  <c r="BZ327" i="10"/>
  <c r="Q368" i="10"/>
  <c r="X398" i="10"/>
  <c r="U266" i="10"/>
  <c r="Z288" i="10"/>
  <c r="U294" i="10"/>
  <c r="Y400" i="10"/>
  <c r="G470" i="3"/>
  <c r="BH290" i="12"/>
  <c r="BL295" i="12"/>
  <c r="BK311" i="12"/>
  <c r="AS323" i="12"/>
  <c r="AD338" i="12"/>
  <c r="AR341" i="12"/>
  <c r="AK342" i="12"/>
  <c r="AF369" i="12"/>
  <c r="P282" i="16"/>
  <c r="S321" i="16"/>
  <c r="BL349" i="16"/>
  <c r="BD366" i="16"/>
  <c r="AC372" i="16"/>
  <c r="W359" i="15"/>
  <c r="CA366" i="15"/>
  <c r="BT378" i="15"/>
  <c r="AP403" i="15"/>
  <c r="J280" i="10"/>
  <c r="BO281" i="10"/>
  <c r="AN296" i="10"/>
  <c r="AK332" i="10"/>
  <c r="BQ368" i="10"/>
  <c r="CB377" i="10"/>
  <c r="BM382" i="10"/>
  <c r="BC393" i="10"/>
  <c r="P449" i="12"/>
  <c r="AK449" i="12"/>
  <c r="BF449" i="12"/>
  <c r="CB449" i="12"/>
  <c r="J449" i="16"/>
  <c r="T449" i="16"/>
  <c r="AD449" i="16"/>
  <c r="AP449" i="16"/>
  <c r="AZ449" i="16"/>
  <c r="BJ449" i="16"/>
  <c r="BV449" i="16"/>
  <c r="W449" i="15"/>
  <c r="AM449" i="15"/>
  <c r="BC449" i="15"/>
  <c r="BS449" i="15"/>
  <c r="P269" i="12"/>
  <c r="BX290" i="12"/>
  <c r="O304" i="12"/>
  <c r="S308" i="12"/>
  <c r="BS311" i="12"/>
  <c r="BG323" i="12"/>
  <c r="BU338" i="12"/>
  <c r="BD341" i="12"/>
  <c r="BF342" i="12"/>
  <c r="AA344" i="12"/>
  <c r="BH369" i="12"/>
  <c r="Z375" i="12"/>
  <c r="AK282" i="16"/>
  <c r="L304" i="16"/>
  <c r="AO321" i="16"/>
  <c r="BP265" i="10"/>
  <c r="BB280" i="10"/>
  <c r="BC296" i="10"/>
  <c r="BT299" i="10"/>
  <c r="CA318" i="10"/>
  <c r="AN332" i="10"/>
  <c r="BR368" i="10"/>
  <c r="AH389" i="10"/>
  <c r="BS402" i="10"/>
  <c r="Q449" i="12"/>
  <c r="AM449" i="12"/>
  <c r="BH449" i="12"/>
  <c r="K449" i="16"/>
  <c r="U449" i="16"/>
  <c r="U450" i="16" s="1"/>
  <c r="AE449" i="16"/>
  <c r="AQ449" i="16"/>
  <c r="BA449" i="16"/>
  <c r="BK449" i="16"/>
  <c r="BW449" i="16"/>
  <c r="J449" i="15"/>
  <c r="Z449" i="15"/>
  <c r="AP449" i="15"/>
  <c r="BF449" i="15"/>
  <c r="BV449" i="15"/>
  <c r="Y449" i="10"/>
  <c r="AL282" i="16"/>
  <c r="AX372" i="16"/>
  <c r="BR376" i="16"/>
  <c r="R382" i="16"/>
  <c r="J269" i="15"/>
  <c r="AV273" i="15"/>
  <c r="AT298" i="15"/>
  <c r="BN318" i="15"/>
  <c r="AA325" i="15"/>
  <c r="W330" i="15"/>
  <c r="W334" i="15"/>
  <c r="AM360" i="15"/>
  <c r="BO379" i="15"/>
  <c r="O378" i="10"/>
  <c r="R449" i="12"/>
  <c r="AN449" i="12"/>
  <c r="BI449" i="12"/>
  <c r="L449" i="16"/>
  <c r="V449" i="16"/>
  <c r="AH449" i="16"/>
  <c r="AR449" i="16"/>
  <c r="BB449" i="16"/>
  <c r="BN449" i="16"/>
  <c r="BX449" i="16"/>
  <c r="M449" i="15"/>
  <c r="AC449" i="15"/>
  <c r="AS449" i="15"/>
  <c r="BI449" i="15"/>
  <c r="BY449" i="15"/>
  <c r="BE449" i="10"/>
  <c r="BJ276" i="12"/>
  <c r="M291" i="12"/>
  <c r="O297" i="12"/>
  <c r="BX342" i="12"/>
  <c r="BF365" i="12"/>
  <c r="BK390" i="12"/>
  <c r="AM273" i="16"/>
  <c r="BF282" i="16"/>
  <c r="N338" i="16"/>
  <c r="AZ269" i="15"/>
  <c r="BI279" i="15"/>
  <c r="U296" i="15"/>
  <c r="BC325" i="15"/>
  <c r="AI334" i="15"/>
  <c r="K405" i="15"/>
  <c r="O266" i="10"/>
  <c r="M281" i="10"/>
  <c r="BA282" i="10"/>
  <c r="BJ286" i="10"/>
  <c r="AK294" i="10"/>
  <c r="AH297" i="10"/>
  <c r="AQ305" i="10"/>
  <c r="AH315" i="10"/>
  <c r="BR330" i="10"/>
  <c r="BI378" i="10"/>
  <c r="U449" i="12"/>
  <c r="U450" i="12" s="1"/>
  <c r="AP449" i="12"/>
  <c r="BL449" i="12"/>
  <c r="M449" i="16"/>
  <c r="W449" i="16"/>
  <c r="AI449" i="16"/>
  <c r="AS449" i="16"/>
  <c r="AS450" i="16" s="1"/>
  <c r="BC449" i="16"/>
  <c r="BO449" i="16"/>
  <c r="BY449" i="16"/>
  <c r="N449" i="15"/>
  <c r="AD449" i="15"/>
  <c r="AT449" i="15"/>
  <c r="BJ449" i="15"/>
  <c r="S449" i="16"/>
  <c r="AC449" i="16"/>
  <c r="AM449" i="16"/>
  <c r="AY449" i="16"/>
  <c r="BI449" i="16"/>
  <c r="BS449" i="16"/>
  <c r="V297" i="12"/>
  <c r="AQ300" i="12"/>
  <c r="V305" i="12"/>
  <c r="T342" i="12"/>
  <c r="AC377" i="12"/>
  <c r="BZ282" i="16"/>
  <c r="K305" i="16"/>
  <c r="V338" i="16"/>
  <c r="K349" i="16"/>
  <c r="R358" i="16"/>
  <c r="BK377" i="16"/>
  <c r="BW398" i="16"/>
  <c r="O267" i="15"/>
  <c r="BF269" i="15"/>
  <c r="BL296" i="15"/>
  <c r="AK297" i="10"/>
  <c r="BE301" i="10"/>
  <c r="AU305" i="10"/>
  <c r="BW330" i="10"/>
  <c r="L355" i="10"/>
  <c r="O376" i="10"/>
  <c r="AK391" i="10"/>
  <c r="Z449" i="12"/>
  <c r="AV449" i="12"/>
  <c r="BQ449" i="12"/>
  <c r="BQ450" i="12" s="1"/>
  <c r="N449" i="16"/>
  <c r="Z449" i="16"/>
  <c r="AJ449" i="16"/>
  <c r="AT449" i="16"/>
  <c r="BF449" i="16"/>
  <c r="BP449" i="16"/>
  <c r="BZ449" i="16"/>
  <c r="BB297" i="12"/>
  <c r="BY305" i="12"/>
  <c r="W342" i="12"/>
  <c r="BF338" i="16"/>
  <c r="P349" i="16"/>
  <c r="AE358" i="16"/>
  <c r="AJ388" i="16"/>
  <c r="AE267" i="15"/>
  <c r="BR269" i="15"/>
  <c r="BS296" i="15"/>
  <c r="BY350" i="15"/>
  <c r="AG362" i="15"/>
  <c r="BB365" i="15"/>
  <c r="BF388" i="15"/>
  <c r="BJ266" i="10"/>
  <c r="AI281" i="10"/>
  <c r="BS282" i="10"/>
  <c r="T291" i="10"/>
  <c r="AB295" i="10"/>
  <c r="BF301" i="10"/>
  <c r="BR327" i="10"/>
  <c r="AC362" i="10"/>
  <c r="M371" i="10"/>
  <c r="Q376" i="10"/>
  <c r="BQ391" i="10"/>
  <c r="AB449" i="12"/>
  <c r="AW449" i="12"/>
  <c r="BS449" i="12"/>
  <c r="O449" i="16"/>
  <c r="AA449" i="16"/>
  <c r="AK449" i="16"/>
  <c r="AU449" i="16"/>
  <c r="BG449" i="16"/>
  <c r="BQ449" i="16"/>
  <c r="BQ450" i="16" s="1"/>
  <c r="CA449" i="16"/>
  <c r="AJ278" i="12"/>
  <c r="V284" i="12"/>
  <c r="BZ297" i="12"/>
  <c r="W311" i="12"/>
  <c r="V341" i="12"/>
  <c r="AE342" i="12"/>
  <c r="AP343" i="12"/>
  <c r="AK347" i="12"/>
  <c r="BZ305" i="16"/>
  <c r="BI325" i="16"/>
  <c r="AT349" i="16"/>
  <c r="AV267" i="15"/>
  <c r="BM362" i="15"/>
  <c r="AY396" i="15"/>
  <c r="AS281" i="10"/>
  <c r="AD295" i="10"/>
  <c r="T298" i="10"/>
  <c r="L313" i="10"/>
  <c r="AR317" i="10"/>
  <c r="BS327" i="10"/>
  <c r="AX371" i="10"/>
  <c r="BJ376" i="10"/>
  <c r="AC449" i="12"/>
  <c r="AX449" i="12"/>
  <c r="R449" i="16"/>
  <c r="AB449" i="16"/>
  <c r="AL449" i="16"/>
  <c r="AX449" i="16"/>
  <c r="BH449" i="16"/>
  <c r="AJ265" i="12"/>
  <c r="BF270" i="12"/>
  <c r="BQ285" i="12"/>
  <c r="U306" i="12"/>
  <c r="BG308" i="12"/>
  <c r="AU311" i="12"/>
  <c r="AC313" i="12"/>
  <c r="AB331" i="12"/>
  <c r="T381" i="12"/>
  <c r="BO295" i="16"/>
  <c r="BP311" i="16"/>
  <c r="T311" i="16"/>
  <c r="BZ318" i="16"/>
  <c r="AT318" i="16"/>
  <c r="V318" i="16"/>
  <c r="BW334" i="16"/>
  <c r="BD334" i="16"/>
  <c r="BX346" i="16"/>
  <c r="L346" i="16"/>
  <c r="BC355" i="16"/>
  <c r="W355" i="16"/>
  <c r="BM383" i="16"/>
  <c r="BE383" i="16"/>
  <c r="BT393" i="16"/>
  <c r="W393" i="16"/>
  <c r="BZ291" i="15"/>
  <c r="BS291" i="15"/>
  <c r="AT314" i="15"/>
  <c r="BZ314" i="15"/>
  <c r="BV330" i="15"/>
  <c r="AB330" i="15"/>
  <c r="BE333" i="15"/>
  <c r="AC347" i="15"/>
  <c r="BP347" i="15"/>
  <c r="R347" i="15"/>
  <c r="BA351" i="15"/>
  <c r="AM351" i="15"/>
  <c r="Z370" i="15"/>
  <c r="AQ268" i="10"/>
  <c r="AE268" i="10"/>
  <c r="AA268" i="10"/>
  <c r="K268" i="10"/>
  <c r="AR288" i="10"/>
  <c r="BO291" i="10"/>
  <c r="AP291" i="10"/>
  <c r="BN363" i="10"/>
  <c r="K363" i="10"/>
  <c r="BX405" i="10"/>
  <c r="BW405" i="10"/>
  <c r="AE405" i="10"/>
  <c r="AA405" i="10"/>
  <c r="R405" i="10"/>
  <c r="U265" i="12"/>
  <c r="P331" i="12"/>
  <c r="BW370" i="16"/>
  <c r="X370" i="16"/>
  <c r="AI397" i="16"/>
  <c r="BO397" i="16"/>
  <c r="AM394" i="15"/>
  <c r="AD394" i="15"/>
  <c r="BW392" i="10"/>
  <c r="BV392" i="10"/>
  <c r="BA392" i="10"/>
  <c r="AF392" i="10"/>
  <c r="AA324" i="16"/>
  <c r="AY329" i="16"/>
  <c r="M329" i="16"/>
  <c r="BY342" i="16"/>
  <c r="BV342" i="16"/>
  <c r="AT342" i="16"/>
  <c r="AP342" i="16"/>
  <c r="BK305" i="15"/>
  <c r="BX305" i="15"/>
  <c r="BW310" i="15"/>
  <c r="AY310" i="15"/>
  <c r="BX315" i="15"/>
  <c r="BX322" i="15"/>
  <c r="BV322" i="15"/>
  <c r="AP322" i="15"/>
  <c r="AC322" i="15"/>
  <c r="BS348" i="15"/>
  <c r="AV348" i="15"/>
  <c r="BZ352" i="15"/>
  <c r="M352" i="15"/>
  <c r="L352" i="15"/>
  <c r="J394" i="15"/>
  <c r="AB269" i="10"/>
  <c r="AR269" i="10"/>
  <c r="BG288" i="10"/>
  <c r="BO307" i="10"/>
  <c r="X307" i="10"/>
  <c r="L307" i="10"/>
  <c r="K307" i="10"/>
  <c r="BT326" i="10"/>
  <c r="CA326" i="10"/>
  <c r="AY326" i="10"/>
  <c r="BE393" i="12"/>
  <c r="BS393" i="12"/>
  <c r="BZ328" i="16"/>
  <c r="AD328" i="16"/>
  <c r="CA340" i="16"/>
  <c r="AJ340" i="16"/>
  <c r="S340" i="16"/>
  <c r="K340" i="16"/>
  <c r="AS357" i="10"/>
  <c r="BN357" i="10"/>
  <c r="AN267" i="16"/>
  <c r="BX267" i="16"/>
  <c r="BS341" i="16"/>
  <c r="AO341" i="16"/>
  <c r="BG372" i="10"/>
  <c r="U372" i="10"/>
  <c r="BV389" i="12"/>
  <c r="L389" i="12"/>
  <c r="BF405" i="12"/>
  <c r="V267" i="16"/>
  <c r="AQ286" i="12"/>
  <c r="AS297" i="12"/>
  <c r="AY307" i="12"/>
  <c r="P310" i="12"/>
  <c r="CA311" i="12"/>
  <c r="BK313" i="12"/>
  <c r="BE340" i="12"/>
  <c r="BJ340" i="12"/>
  <c r="BV354" i="12"/>
  <c r="AZ354" i="12"/>
  <c r="AM383" i="12"/>
  <c r="BZ396" i="12"/>
  <c r="O396" i="12"/>
  <c r="BI297" i="16"/>
  <c r="AJ303" i="16"/>
  <c r="J342" i="16"/>
  <c r="BZ350" i="16"/>
  <c r="BH350" i="16"/>
  <c r="Z350" i="16"/>
  <c r="W350" i="16"/>
  <c r="BV380" i="16"/>
  <c r="AL380" i="16"/>
  <c r="K299" i="15"/>
  <c r="M305" i="15"/>
  <c r="CA310" i="15"/>
  <c r="BW323" i="15"/>
  <c r="AS323" i="15"/>
  <c r="BV326" i="15"/>
  <c r="AU348" i="15"/>
  <c r="BZ367" i="15"/>
  <c r="T367" i="15"/>
  <c r="AV394" i="15"/>
  <c r="BT289" i="10"/>
  <c r="BX289" i="10"/>
  <c r="BO289" i="10"/>
  <c r="Z289" i="10"/>
  <c r="BL307" i="10"/>
  <c r="BI321" i="10"/>
  <c r="AF326" i="10"/>
  <c r="AW360" i="10"/>
  <c r="AS360" i="10"/>
  <c r="BS386" i="12"/>
  <c r="AN265" i="16"/>
  <c r="BG275" i="16"/>
  <c r="Z275" i="16"/>
  <c r="BX266" i="15"/>
  <c r="BK266" i="15"/>
  <c r="BV340" i="15"/>
  <c r="AQ340" i="15"/>
  <c r="BW370" i="15"/>
  <c r="BY370" i="15"/>
  <c r="AC370" i="15"/>
  <c r="AC306" i="12"/>
  <c r="AE313" i="12"/>
  <c r="BL331" i="12"/>
  <c r="BK353" i="12"/>
  <c r="V353" i="12"/>
  <c r="BG328" i="16"/>
  <c r="AH286" i="12"/>
  <c r="BA313" i="12"/>
  <c r="BV330" i="12"/>
  <c r="BH330" i="12"/>
  <c r="AR330" i="12"/>
  <c r="AQ330" i="12"/>
  <c r="L330" i="12"/>
  <c r="BL361" i="12"/>
  <c r="U361" i="12"/>
  <c r="CB286" i="12"/>
  <c r="BH307" i="12"/>
  <c r="CB313" i="12"/>
  <c r="AD330" i="12"/>
  <c r="BT343" i="12"/>
  <c r="Z343" i="12"/>
  <c r="BW343" i="12"/>
  <c r="O343" i="12"/>
  <c r="BS343" i="12"/>
  <c r="L343" i="12"/>
  <c r="AT343" i="12"/>
  <c r="BO381" i="16"/>
  <c r="BE381" i="16"/>
  <c r="AW381" i="16"/>
  <c r="BR282" i="15"/>
  <c r="BG282" i="15"/>
  <c r="AJ282" i="15"/>
  <c r="AH282" i="15"/>
  <c r="AC323" i="15"/>
  <c r="BY349" i="15"/>
  <c r="CA349" i="15"/>
  <c r="AH367" i="15"/>
  <c r="BW395" i="15"/>
  <c r="AY395" i="15"/>
  <c r="CB304" i="10"/>
  <c r="X304" i="10"/>
  <c r="R304" i="10"/>
  <c r="BW308" i="10"/>
  <c r="BF308" i="10"/>
  <c r="Z308" i="10"/>
  <c r="CB390" i="10"/>
  <c r="BK390" i="10"/>
  <c r="AV390" i="10"/>
  <c r="AA390" i="10"/>
  <c r="BD399" i="10"/>
  <c r="CB399" i="10"/>
  <c r="BV399" i="10"/>
  <c r="M313" i="12"/>
  <c r="BS295" i="15"/>
  <c r="Q295" i="15"/>
  <c r="BV405" i="12"/>
  <c r="U405" i="12"/>
  <c r="BZ296" i="16"/>
  <c r="BV296" i="16"/>
  <c r="AZ296" i="16"/>
  <c r="O296" i="16"/>
  <c r="BW312" i="16"/>
  <c r="AF312" i="16"/>
  <c r="AY371" i="16"/>
  <c r="BA371" i="16"/>
  <c r="BI370" i="15"/>
  <c r="BY329" i="10"/>
  <c r="BT329" i="10"/>
  <c r="BR329" i="10"/>
  <c r="AJ329" i="10"/>
  <c r="BY347" i="10"/>
  <c r="Z347" i="10"/>
  <c r="N282" i="12"/>
  <c r="AK290" i="12"/>
  <c r="BC297" i="12"/>
  <c r="BQ305" i="12"/>
  <c r="O311" i="12"/>
  <c r="CA312" i="12"/>
  <c r="BX330" i="12"/>
  <c r="K343" i="12"/>
  <c r="BD349" i="12"/>
  <c r="BV363" i="12"/>
  <c r="BG363" i="12"/>
  <c r="AA402" i="12"/>
  <c r="AH269" i="16"/>
  <c r="BT308" i="16"/>
  <c r="X308" i="16"/>
  <c r="BZ326" i="16"/>
  <c r="BT326" i="16"/>
  <c r="BY332" i="16"/>
  <c r="AF332" i="16"/>
  <c r="BZ363" i="16"/>
  <c r="BF368" i="16"/>
  <c r="BC368" i="16"/>
  <c r="X368" i="16"/>
  <c r="P368" i="16"/>
  <c r="L381" i="16"/>
  <c r="BR387" i="16"/>
  <c r="S387" i="16"/>
  <c r="AV401" i="16"/>
  <c r="BC401" i="16"/>
  <c r="AF401" i="16"/>
  <c r="O401" i="16"/>
  <c r="BY265" i="15"/>
  <c r="BC265" i="15"/>
  <c r="BB306" i="15"/>
  <c r="BV323" i="15"/>
  <c r="BZ328" i="15"/>
  <c r="AN328" i="15"/>
  <c r="BJ349" i="15"/>
  <c r="BS368" i="15"/>
  <c r="U368" i="15"/>
  <c r="O368" i="15"/>
  <c r="BW403" i="15"/>
  <c r="BR403" i="15"/>
  <c r="T403" i="15"/>
  <c r="AH289" i="10"/>
  <c r="AE308" i="10"/>
  <c r="AN361" i="10"/>
  <c r="T361" i="10"/>
  <c r="CB385" i="10"/>
  <c r="AP385" i="10"/>
  <c r="O390" i="10"/>
  <c r="BV331" i="12"/>
  <c r="AZ331" i="12"/>
  <c r="AS331" i="12"/>
  <c r="AH331" i="12"/>
  <c r="L331" i="12"/>
  <c r="AH364" i="12"/>
  <c r="AI364" i="12"/>
  <c r="BW281" i="16"/>
  <c r="BP281" i="16"/>
  <c r="Q281" i="16"/>
  <c r="BV295" i="16"/>
  <c r="AR295" i="16"/>
  <c r="BY316" i="16"/>
  <c r="AA316" i="16"/>
  <c r="BY391" i="15"/>
  <c r="K391" i="15"/>
  <c r="CB407" i="15"/>
  <c r="BT407" i="15"/>
  <c r="AW407" i="15"/>
  <c r="Q407" i="15"/>
  <c r="BW267" i="10"/>
  <c r="AK267" i="10"/>
  <c r="BW288" i="10"/>
  <c r="CB288" i="10"/>
  <c r="M288" i="10"/>
  <c r="CA288" i="10"/>
  <c r="L288" i="10"/>
  <c r="BY288" i="10"/>
  <c r="J288" i="10"/>
  <c r="AS288" i="10"/>
  <c r="BV300" i="10"/>
  <c r="AI300" i="10"/>
  <c r="V391" i="10"/>
  <c r="AR393" i="10"/>
  <c r="K397" i="10"/>
  <c r="BD349" i="16"/>
  <c r="BV330" i="10"/>
  <c r="V371" i="10"/>
  <c r="AK378" i="10"/>
  <c r="BZ341" i="12"/>
  <c r="AX342" i="12"/>
  <c r="V349" i="16"/>
  <c r="BD358" i="16"/>
  <c r="BY372" i="16"/>
  <c r="BH334" i="15"/>
  <c r="AN374" i="15"/>
  <c r="W266" i="10"/>
  <c r="CA281" i="10"/>
  <c r="BJ295" i="10"/>
  <c r="AL297" i="10"/>
  <c r="BD317" i="10"/>
  <c r="AZ342" i="12"/>
  <c r="N347" i="12"/>
  <c r="L369" i="12"/>
  <c r="AD403" i="12"/>
  <c r="AH272" i="16"/>
  <c r="AE349" i="16"/>
  <c r="BX358" i="16"/>
  <c r="AM266" i="10"/>
  <c r="AS353" i="10"/>
  <c r="BB401" i="10"/>
  <c r="AH323" i="12"/>
  <c r="AB338" i="12"/>
  <c r="K341" i="12"/>
  <c r="O342" i="12"/>
  <c r="BC342" i="12"/>
  <c r="AB347" i="12"/>
  <c r="R351" i="12"/>
  <c r="BP362" i="12"/>
  <c r="AP365" i="12"/>
  <c r="Y385" i="12"/>
  <c r="T390" i="12"/>
  <c r="AK394" i="12"/>
  <c r="P407" i="12"/>
  <c r="AR268" i="16"/>
  <c r="P284" i="16"/>
  <c r="BL294" i="16"/>
  <c r="U305" i="16"/>
  <c r="AI309" i="16"/>
  <c r="AI323" i="16"/>
  <c r="AK327" i="16"/>
  <c r="AJ349" i="16"/>
  <c r="K372" i="16"/>
  <c r="BK386" i="16"/>
  <c r="Z398" i="16"/>
  <c r="L267" i="15"/>
  <c r="T269" i="15"/>
  <c r="U273" i="15"/>
  <c r="P296" i="15"/>
  <c r="AK313" i="15"/>
  <c r="V329" i="15"/>
  <c r="BM343" i="15"/>
  <c r="BK350" i="15"/>
  <c r="P364" i="15"/>
  <c r="BP366" i="15"/>
  <c r="AZ371" i="15"/>
  <c r="AQ396" i="15"/>
  <c r="BI266" i="10"/>
  <c r="AK273" i="10"/>
  <c r="S281" i="10"/>
  <c r="M282" i="10"/>
  <c r="Q294" i="10"/>
  <c r="AD296" i="10"/>
  <c r="Q298" i="10"/>
  <c r="V301" i="10"/>
  <c r="BR318" i="10"/>
  <c r="AH332" i="10"/>
  <c r="BT358" i="10"/>
  <c r="M362" i="10"/>
  <c r="L373" i="10"/>
  <c r="BX449" i="10"/>
  <c r="BP449" i="10"/>
  <c r="BH449" i="10"/>
  <c r="AZ449" i="10"/>
  <c r="AR449" i="10"/>
  <c r="AJ449" i="10"/>
  <c r="AB449" i="10"/>
  <c r="T449" i="10"/>
  <c r="L449" i="10"/>
  <c r="BW449" i="10"/>
  <c r="BO449" i="10"/>
  <c r="BG449" i="10"/>
  <c r="AY449" i="10"/>
  <c r="AQ449" i="10"/>
  <c r="AI449" i="10"/>
  <c r="AA449" i="10"/>
  <c r="S449" i="10"/>
  <c r="K449" i="10"/>
  <c r="BV449" i="10"/>
  <c r="BN449" i="10"/>
  <c r="BF449" i="10"/>
  <c r="AX449" i="10"/>
  <c r="AP449" i="10"/>
  <c r="AH449" i="10"/>
  <c r="Z449" i="10"/>
  <c r="R449" i="10"/>
  <c r="J449" i="10"/>
  <c r="CB449" i="10"/>
  <c r="BT449" i="10"/>
  <c r="BL449" i="10"/>
  <c r="BD449" i="10"/>
  <c r="AV449" i="10"/>
  <c r="AN449" i="10"/>
  <c r="AF449" i="10"/>
  <c r="X449" i="10"/>
  <c r="P449" i="10"/>
  <c r="CA449" i="10"/>
  <c r="BS449" i="10"/>
  <c r="BK449" i="10"/>
  <c r="BC449" i="10"/>
  <c r="AU449" i="10"/>
  <c r="AM449" i="10"/>
  <c r="AE449" i="10"/>
  <c r="W449" i="10"/>
  <c r="O449" i="10"/>
  <c r="BZ449" i="10"/>
  <c r="BR449" i="10"/>
  <c r="BJ449" i="10"/>
  <c r="BB449" i="10"/>
  <c r="AT449" i="10"/>
  <c r="AL449" i="10"/>
  <c r="AD449" i="10"/>
  <c r="V449" i="10"/>
  <c r="N449" i="10"/>
  <c r="BY449" i="10"/>
  <c r="BQ449" i="10"/>
  <c r="BI449" i="10"/>
  <c r="BA449" i="10"/>
  <c r="AS449" i="10"/>
  <c r="AK449" i="10"/>
  <c r="AK449" i="3" s="1"/>
  <c r="AC449" i="10"/>
  <c r="U449" i="10"/>
  <c r="M449" i="10"/>
  <c r="BU449" i="10"/>
  <c r="BW449" i="12"/>
  <c r="BO449" i="12"/>
  <c r="BG449" i="12"/>
  <c r="AY449" i="12"/>
  <c r="AQ449" i="12"/>
  <c r="AI449" i="12"/>
  <c r="AA449" i="12"/>
  <c r="S449" i="12"/>
  <c r="K449" i="12"/>
  <c r="BZ449" i="12"/>
  <c r="BR449" i="12"/>
  <c r="BJ449" i="12"/>
  <c r="BB449" i="12"/>
  <c r="AT449" i="12"/>
  <c r="AL449" i="12"/>
  <c r="AD449" i="12"/>
  <c r="V449" i="12"/>
  <c r="N449" i="12"/>
  <c r="T449" i="12"/>
  <c r="AE449" i="12"/>
  <c r="AO449" i="12"/>
  <c r="AZ449" i="12"/>
  <c r="BK449" i="12"/>
  <c r="BU449" i="12"/>
  <c r="Q449" i="10"/>
  <c r="L449" i="12"/>
  <c r="W449" i="12"/>
  <c r="AG449" i="12"/>
  <c r="AG450" i="12" s="1"/>
  <c r="AR449" i="12"/>
  <c r="BC449" i="12"/>
  <c r="BM449" i="12"/>
  <c r="BX449" i="12"/>
  <c r="AG449" i="10"/>
  <c r="M449" i="12"/>
  <c r="X449" i="12"/>
  <c r="AH449" i="12"/>
  <c r="AS449" i="12"/>
  <c r="AS450" i="12" s="1"/>
  <c r="BD449" i="12"/>
  <c r="BN449" i="12"/>
  <c r="BY449" i="12"/>
  <c r="AO449" i="10"/>
  <c r="O449" i="12"/>
  <c r="Y449" i="12"/>
  <c r="AJ449" i="12"/>
  <c r="AU449" i="12"/>
  <c r="BE449" i="12"/>
  <c r="BE450" i="12" s="1"/>
  <c r="BP449" i="12"/>
  <c r="CA449" i="12"/>
  <c r="AW449" i="10"/>
  <c r="P449" i="16"/>
  <c r="X449" i="16"/>
  <c r="AF449" i="16"/>
  <c r="AN449" i="16"/>
  <c r="AV449" i="16"/>
  <c r="BD449" i="16"/>
  <c r="BL449" i="16"/>
  <c r="BT449" i="16"/>
  <c r="CB449" i="16"/>
  <c r="K449" i="15"/>
  <c r="S449" i="15"/>
  <c r="AA449" i="15"/>
  <c r="AI449" i="15"/>
  <c r="AQ449" i="15"/>
  <c r="AY449" i="15"/>
  <c r="BG449" i="15"/>
  <c r="BO449" i="15"/>
  <c r="BW449" i="15"/>
  <c r="Q449" i="16"/>
  <c r="Y449" i="16"/>
  <c r="AG449" i="16"/>
  <c r="AG450" i="16" s="1"/>
  <c r="AO449" i="16"/>
  <c r="AW449" i="16"/>
  <c r="BE449" i="16"/>
  <c r="BE450" i="16" s="1"/>
  <c r="BM449" i="16"/>
  <c r="BU449" i="16"/>
  <c r="L449" i="15"/>
  <c r="T449" i="15"/>
  <c r="AB449" i="15"/>
  <c r="AJ449" i="15"/>
  <c r="AR449" i="15"/>
  <c r="AZ449" i="15"/>
  <c r="BH449" i="15"/>
  <c r="BP449" i="15"/>
  <c r="BX449" i="15"/>
  <c r="P449" i="15"/>
  <c r="X449" i="15"/>
  <c r="AF449" i="15"/>
  <c r="AN449" i="15"/>
  <c r="AV449" i="15"/>
  <c r="BD449" i="15"/>
  <c r="BL449" i="15"/>
  <c r="BT449" i="15"/>
  <c r="CB449" i="15"/>
  <c r="Q449" i="15"/>
  <c r="Y449" i="15"/>
  <c r="AG449" i="15"/>
  <c r="AO449" i="15"/>
  <c r="AW449" i="15"/>
  <c r="BE449" i="15"/>
  <c r="BM449" i="15"/>
  <c r="BU449" i="15"/>
  <c r="BI275" i="12"/>
  <c r="J275" i="12"/>
  <c r="BY296" i="12"/>
  <c r="BL296" i="12"/>
  <c r="BC296" i="12"/>
  <c r="AV296" i="12"/>
  <c r="AF296" i="12"/>
  <c r="AD296" i="12"/>
  <c r="W296" i="12"/>
  <c r="P296" i="12"/>
  <c r="BR296" i="12"/>
  <c r="BV322" i="12"/>
  <c r="BX322" i="12"/>
  <c r="BG322" i="12"/>
  <c r="BA322" i="12"/>
  <c r="AI322" i="12"/>
  <c r="AD322" i="12"/>
  <c r="M322" i="12"/>
  <c r="L322" i="12"/>
  <c r="BZ326" i="12"/>
  <c r="BL326" i="12"/>
  <c r="BD326" i="12"/>
  <c r="BC326" i="12"/>
  <c r="AF326" i="12"/>
  <c r="BW271" i="12"/>
  <c r="BB271" i="12"/>
  <c r="BA271" i="12"/>
  <c r="AK271" i="12"/>
  <c r="AJ271" i="12"/>
  <c r="AD271" i="12"/>
  <c r="BZ271" i="12"/>
  <c r="M271" i="12"/>
  <c r="BY271" i="12"/>
  <c r="L271" i="12"/>
  <c r="BX289" i="12"/>
  <c r="BR289" i="12"/>
  <c r="BJ289" i="12"/>
  <c r="BB289" i="12"/>
  <c r="AE289" i="12"/>
  <c r="AC289" i="12"/>
  <c r="U289" i="12"/>
  <c r="O289" i="12"/>
  <c r="BQ277" i="12"/>
  <c r="AY277" i="12"/>
  <c r="BX283" i="12"/>
  <c r="BR283" i="12"/>
  <c r="AT283" i="12"/>
  <c r="AM283" i="12"/>
  <c r="W283" i="12"/>
  <c r="U283" i="12"/>
  <c r="BW302" i="16"/>
  <c r="BN302" i="16"/>
  <c r="BC302" i="16"/>
  <c r="AU302" i="16"/>
  <c r="AM302" i="16"/>
  <c r="AE302" i="16"/>
  <c r="V302" i="16"/>
  <c r="M302" i="16"/>
  <c r="CA302" i="16"/>
  <c r="BO370" i="12"/>
  <c r="AI370" i="12"/>
  <c r="BK370" i="12"/>
  <c r="AB370" i="12"/>
  <c r="BH370" i="12"/>
  <c r="AA370" i="12"/>
  <c r="AZ370" i="12"/>
  <c r="S370" i="12"/>
  <c r="AY370" i="12"/>
  <c r="O370" i="12"/>
  <c r="AR370" i="12"/>
  <c r="L370" i="12"/>
  <c r="AQ370" i="12"/>
  <c r="K370" i="12"/>
  <c r="BW370" i="12"/>
  <c r="AJ370" i="12"/>
  <c r="BM301" i="12"/>
  <c r="AW301" i="12"/>
  <c r="AG301" i="12"/>
  <c r="AX265" i="12"/>
  <c r="S269" i="12"/>
  <c r="BO269" i="12"/>
  <c r="BF278" i="12"/>
  <c r="O282" i="12"/>
  <c r="AX286" i="12"/>
  <c r="S291" i="12"/>
  <c r="AS306" i="12"/>
  <c r="BO307" i="12"/>
  <c r="AF310" i="12"/>
  <c r="AM311" i="12"/>
  <c r="AK313" i="12"/>
  <c r="BJ330" i="12"/>
  <c r="R331" i="12"/>
  <c r="AX331" i="12"/>
  <c r="BY331" i="12"/>
  <c r="AK340" i="12"/>
  <c r="AB341" i="12"/>
  <c r="BI341" i="12"/>
  <c r="P342" i="12"/>
  <c r="AM342" i="12"/>
  <c r="BQ342" i="12"/>
  <c r="R343" i="12"/>
  <c r="AQ343" i="12"/>
  <c r="BO343" i="12"/>
  <c r="AQ344" i="12"/>
  <c r="P347" i="12"/>
  <c r="BW313" i="16"/>
  <c r="BN313" i="16"/>
  <c r="AP313" i="16"/>
  <c r="AJ313" i="16"/>
  <c r="AH313" i="16"/>
  <c r="T313" i="16"/>
  <c r="N313" i="16"/>
  <c r="BZ313" i="16"/>
  <c r="L313" i="16"/>
  <c r="BS331" i="15"/>
  <c r="BR331" i="15"/>
  <c r="BH331" i="15"/>
  <c r="AR331" i="15"/>
  <c r="AI331" i="15"/>
  <c r="S331" i="15"/>
  <c r="J331" i="15"/>
  <c r="V269" i="12"/>
  <c r="CB269" i="12"/>
  <c r="BX278" i="12"/>
  <c r="AD282" i="12"/>
  <c r="AB285" i="12"/>
  <c r="BG286" i="12"/>
  <c r="L290" i="12"/>
  <c r="AA291" i="12"/>
  <c r="M297" i="12"/>
  <c r="U305" i="12"/>
  <c r="BA306" i="12"/>
  <c r="AV310" i="12"/>
  <c r="AN311" i="12"/>
  <c r="AU312" i="12"/>
  <c r="AM313" i="12"/>
  <c r="T323" i="12"/>
  <c r="K330" i="12"/>
  <c r="BW330" i="12"/>
  <c r="AA331" i="12"/>
  <c r="AY331" i="12"/>
  <c r="CB331" i="12"/>
  <c r="Q338" i="12"/>
  <c r="AC341" i="12"/>
  <c r="BL341" i="12"/>
  <c r="R342" i="12"/>
  <c r="AV342" i="12"/>
  <c r="BS342" i="12"/>
  <c r="X343" i="12"/>
  <c r="AR343" i="12"/>
  <c r="BP343" i="12"/>
  <c r="T347" i="12"/>
  <c r="BO391" i="12"/>
  <c r="BE391" i="12"/>
  <c r="K391" i="12"/>
  <c r="BP290" i="16"/>
  <c r="BE290" i="16"/>
  <c r="BP313" i="16"/>
  <c r="AF269" i="12"/>
  <c r="AP282" i="12"/>
  <c r="AC291" i="12"/>
  <c r="BL310" i="12"/>
  <c r="Z310" i="16"/>
  <c r="AE310" i="16"/>
  <c r="BG331" i="16"/>
  <c r="BM331" i="16"/>
  <c r="BC331" i="16"/>
  <c r="AI269" i="12"/>
  <c r="U270" i="12"/>
  <c r="T276" i="12"/>
  <c r="K278" i="12"/>
  <c r="AT282" i="12"/>
  <c r="AS291" i="12"/>
  <c r="X295" i="12"/>
  <c r="K307" i="12"/>
  <c r="AV311" i="12"/>
  <c r="BC313" i="12"/>
  <c r="AS315" i="12"/>
  <c r="AC331" i="12"/>
  <c r="BI331" i="12"/>
  <c r="AN341" i="12"/>
  <c r="BW341" i="12"/>
  <c r="AB343" i="12"/>
  <c r="BB343" i="12"/>
  <c r="BV343" i="12"/>
  <c r="CA280" i="16"/>
  <c r="BY280" i="16"/>
  <c r="BT280" i="16"/>
  <c r="BJ280" i="16"/>
  <c r="Z280" i="16"/>
  <c r="W280" i="16"/>
  <c r="O280" i="16"/>
  <c r="BQ343" i="16"/>
  <c r="BM343" i="16"/>
  <c r="BE343" i="16"/>
  <c r="AW343" i="16"/>
  <c r="AM343" i="16"/>
  <c r="U343" i="16"/>
  <c r="M343" i="16"/>
  <c r="CA360" i="16"/>
  <c r="BQ360" i="16"/>
  <c r="BN360" i="16"/>
  <c r="AQ360" i="16"/>
  <c r="AP360" i="16"/>
  <c r="R360" i="16"/>
  <c r="M360" i="16"/>
  <c r="BK369" i="16"/>
  <c r="BT369" i="16"/>
  <c r="BL369" i="16"/>
  <c r="BD369" i="16"/>
  <c r="W369" i="16"/>
  <c r="P369" i="16"/>
  <c r="M369" i="16"/>
  <c r="J265" i="12"/>
  <c r="AF268" i="12"/>
  <c r="AV269" i="12"/>
  <c r="W270" i="12"/>
  <c r="U276" i="12"/>
  <c r="L278" i="12"/>
  <c r="BJ282" i="12"/>
  <c r="K286" i="12"/>
  <c r="AZ291" i="12"/>
  <c r="AF295" i="12"/>
  <c r="S307" i="12"/>
  <c r="BP287" i="16"/>
  <c r="AS287" i="16"/>
  <c r="S287" i="16"/>
  <c r="BR293" i="16"/>
  <c r="BM293" i="16"/>
  <c r="BK293" i="16"/>
  <c r="AE293" i="16"/>
  <c r="W293" i="16"/>
  <c r="BT307" i="16"/>
  <c r="BH307" i="16"/>
  <c r="AX307" i="16"/>
  <c r="AQ307" i="16"/>
  <c r="AH307" i="16"/>
  <c r="AA307" i="16"/>
  <c r="Q307" i="16"/>
  <c r="BX307" i="16"/>
  <c r="L307" i="16"/>
  <c r="CA352" i="16"/>
  <c r="BY352" i="16"/>
  <c r="AJ352" i="16"/>
  <c r="AA352" i="16"/>
  <c r="BV390" i="16"/>
  <c r="BW390" i="16"/>
  <c r="AA390" i="16"/>
  <c r="R390" i="16"/>
  <c r="K390" i="16"/>
  <c r="L265" i="12"/>
  <c r="AV268" i="12"/>
  <c r="AY269" i="12"/>
  <c r="AX270" i="12"/>
  <c r="BI276" i="12"/>
  <c r="AI278" i="12"/>
  <c r="BV282" i="12"/>
  <c r="P286" i="12"/>
  <c r="BH291" i="12"/>
  <c r="BD295" i="12"/>
  <c r="K300" i="12"/>
  <c r="K304" i="12"/>
  <c r="AA307" i="12"/>
  <c r="P311" i="12"/>
  <c r="BL311" i="12"/>
  <c r="O313" i="12"/>
  <c r="BL313" i="12"/>
  <c r="BI320" i="12"/>
  <c r="M331" i="12"/>
  <c r="AJ331" i="12"/>
  <c r="BN331" i="12"/>
  <c r="O334" i="12"/>
  <c r="M341" i="12"/>
  <c r="AS341" i="12"/>
  <c r="CB341" i="12"/>
  <c r="AF343" i="12"/>
  <c r="BD343" i="12"/>
  <c r="BW347" i="12"/>
  <c r="BJ347" i="12"/>
  <c r="BH347" i="12"/>
  <c r="AF347" i="12"/>
  <c r="BB347" i="12"/>
  <c r="BA347" i="12"/>
  <c r="V347" i="12"/>
  <c r="CB347" i="12"/>
  <c r="AT347" i="12"/>
  <c r="BQ347" i="12"/>
  <c r="AL347" i="12"/>
  <c r="AV347" i="12"/>
  <c r="BV378" i="12"/>
  <c r="BK378" i="12"/>
  <c r="S378" i="12"/>
  <c r="BY300" i="16"/>
  <c r="BZ300" i="16"/>
  <c r="BD300" i="16"/>
  <c r="AP300" i="16"/>
  <c r="AD300" i="16"/>
  <c r="P300" i="16"/>
  <c r="BN307" i="16"/>
  <c r="BY345" i="16"/>
  <c r="BZ345" i="16"/>
  <c r="AP345" i="16"/>
  <c r="AD345" i="16"/>
  <c r="W345" i="16"/>
  <c r="U345" i="16"/>
  <c r="BY362" i="16"/>
  <c r="BO362" i="16"/>
  <c r="AT362" i="16"/>
  <c r="BW403" i="16"/>
  <c r="AK403" i="16"/>
  <c r="AF403" i="16"/>
  <c r="BZ403" i="16"/>
  <c r="AE403" i="16"/>
  <c r="BR403" i="16"/>
  <c r="W403" i="16"/>
  <c r="BI403" i="16"/>
  <c r="P403" i="16"/>
  <c r="BH403" i="16"/>
  <c r="N403" i="16"/>
  <c r="BB403" i="16"/>
  <c r="L403" i="16"/>
  <c r="BB269" i="12"/>
  <c r="BZ282" i="12"/>
  <c r="BI291" i="12"/>
  <c r="CA313" i="12"/>
  <c r="N331" i="12"/>
  <c r="AQ331" i="12"/>
  <c r="BO331" i="12"/>
  <c r="T341" i="12"/>
  <c r="BB341" i="12"/>
  <c r="AJ342" i="12"/>
  <c r="BN342" i="12"/>
  <c r="N343" i="12"/>
  <c r="AM343" i="12"/>
  <c r="BF343" i="12"/>
  <c r="R344" i="12"/>
  <c r="L347" i="12"/>
  <c r="BP347" i="12"/>
  <c r="AS403" i="16"/>
  <c r="BT349" i="12"/>
  <c r="W351" i="12"/>
  <c r="AU353" i="12"/>
  <c r="AH361" i="12"/>
  <c r="BO364" i="12"/>
  <c r="BP365" i="12"/>
  <c r="M369" i="12"/>
  <c r="AJ369" i="12"/>
  <c r="BI369" i="12"/>
  <c r="AU375" i="12"/>
  <c r="BP385" i="12"/>
  <c r="U389" i="12"/>
  <c r="AT396" i="12"/>
  <c r="U277" i="16"/>
  <c r="S281" i="16"/>
  <c r="BG282" i="16"/>
  <c r="AO284" i="16"/>
  <c r="BC288" i="16"/>
  <c r="BV294" i="16"/>
  <c r="CA295" i="16"/>
  <c r="AD304" i="16"/>
  <c r="AB305" i="16"/>
  <c r="S312" i="16"/>
  <c r="BN316" i="16"/>
  <c r="BL318" i="16"/>
  <c r="AZ319" i="16"/>
  <c r="BE321" i="16"/>
  <c r="AQ323" i="16"/>
  <c r="AV324" i="16"/>
  <c r="AK328" i="16"/>
  <c r="AI332" i="16"/>
  <c r="BI340" i="16"/>
  <c r="N342" i="16"/>
  <c r="L349" i="16"/>
  <c r="AL349" i="16"/>
  <c r="BW349" i="16"/>
  <c r="BY355" i="16"/>
  <c r="BI357" i="16"/>
  <c r="AP358" i="16"/>
  <c r="AJ370" i="16"/>
  <c r="L372" i="16"/>
  <c r="BI372" i="16"/>
  <c r="Q381" i="16"/>
  <c r="AB382" i="16"/>
  <c r="AL387" i="16"/>
  <c r="BJ388" i="16"/>
  <c r="AN393" i="16"/>
  <c r="BJ395" i="16"/>
  <c r="AH398" i="16"/>
  <c r="W401" i="16"/>
  <c r="BD265" i="15"/>
  <c r="BQ266" i="15"/>
  <c r="BB267" i="15"/>
  <c r="W269" i="15"/>
  <c r="BB273" i="15"/>
  <c r="X278" i="15"/>
  <c r="BD278" i="15"/>
  <c r="BJ272" i="10"/>
  <c r="AM272" i="10"/>
  <c r="AX351" i="12"/>
  <c r="AX353" i="12"/>
  <c r="CB361" i="12"/>
  <c r="AQ363" i="12"/>
  <c r="BY364" i="12"/>
  <c r="N369" i="12"/>
  <c r="AL369" i="12"/>
  <c r="BL369" i="12"/>
  <c r="AJ371" i="12"/>
  <c r="BR375" i="12"/>
  <c r="P383" i="12"/>
  <c r="AH389" i="12"/>
  <c r="O394" i="12"/>
  <c r="N405" i="12"/>
  <c r="J407" i="12"/>
  <c r="L267" i="16"/>
  <c r="X269" i="16"/>
  <c r="X272" i="16"/>
  <c r="AC277" i="16"/>
  <c r="V281" i="16"/>
  <c r="N282" i="16"/>
  <c r="BH282" i="16"/>
  <c r="BS288" i="16"/>
  <c r="K297" i="16"/>
  <c r="T303" i="16"/>
  <c r="AT304" i="16"/>
  <c r="AD305" i="16"/>
  <c r="AD312" i="16"/>
  <c r="CA316" i="16"/>
  <c r="BR318" i="16"/>
  <c r="BR319" i="16"/>
  <c r="BY321" i="16"/>
  <c r="BG323" i="16"/>
  <c r="BB324" i="16"/>
  <c r="M327" i="16"/>
  <c r="BC328" i="16"/>
  <c r="AQ332" i="16"/>
  <c r="J340" i="16"/>
  <c r="BQ340" i="16"/>
  <c r="S342" i="16"/>
  <c r="Y347" i="16"/>
  <c r="N349" i="16"/>
  <c r="AR349" i="16"/>
  <c r="BY357" i="16"/>
  <c r="AQ358" i="16"/>
  <c r="K366" i="16"/>
  <c r="J368" i="16"/>
  <c r="AL370" i="16"/>
  <c r="M372" i="16"/>
  <c r="BJ372" i="16"/>
  <c r="S381" i="16"/>
  <c r="AH382" i="16"/>
  <c r="AL386" i="16"/>
  <c r="AQ387" i="16"/>
  <c r="BQ388" i="16"/>
  <c r="BO398" i="16"/>
  <c r="AE401" i="16"/>
  <c r="BJ265" i="15"/>
  <c r="BP267" i="15"/>
  <c r="AI269" i="15"/>
  <c r="BJ273" i="15"/>
  <c r="BT278" i="15"/>
  <c r="BA308" i="15"/>
  <c r="U308" i="15"/>
  <c r="P350" i="12"/>
  <c r="BC351" i="12"/>
  <c r="BY353" i="12"/>
  <c r="P369" i="12"/>
  <c r="AR369" i="12"/>
  <c r="BP369" i="12"/>
  <c r="BB389" i="12"/>
  <c r="BL277" i="16"/>
  <c r="AK281" i="16"/>
  <c r="BV288" i="16"/>
  <c r="BY319" i="16"/>
  <c r="BJ324" i="16"/>
  <c r="BL332" i="16"/>
  <c r="CB357" i="16"/>
  <c r="AX382" i="16"/>
  <c r="AV304" i="15"/>
  <c r="AG304" i="15"/>
  <c r="AQ353" i="15"/>
  <c r="BN353" i="15"/>
  <c r="U353" i="15"/>
  <c r="BX290" i="10"/>
  <c r="BQ290" i="10"/>
  <c r="AO290" i="10"/>
  <c r="AA290" i="10"/>
  <c r="BV370" i="10"/>
  <c r="BJ370" i="10"/>
  <c r="AY370" i="10"/>
  <c r="W370" i="10"/>
  <c r="S350" i="12"/>
  <c r="BZ353" i="12"/>
  <c r="AA362" i="12"/>
  <c r="T365" i="12"/>
  <c r="U369" i="12"/>
  <c r="AT369" i="12"/>
  <c r="BQ369" i="12"/>
  <c r="AM376" i="12"/>
  <c r="BJ383" i="12"/>
  <c r="BX389" i="12"/>
  <c r="AG392" i="12"/>
  <c r="AV394" i="12"/>
  <c r="AV402" i="12"/>
  <c r="AF405" i="12"/>
  <c r="BI407" i="12"/>
  <c r="AD267" i="16"/>
  <c r="AQ269" i="16"/>
  <c r="AV272" i="16"/>
  <c r="AB275" i="16"/>
  <c r="BT277" i="16"/>
  <c r="AQ281" i="16"/>
  <c r="R282" i="16"/>
  <c r="CB282" i="16"/>
  <c r="AB286" i="16"/>
  <c r="P288" i="16"/>
  <c r="K291" i="16"/>
  <c r="O295" i="16"/>
  <c r="Z296" i="16"/>
  <c r="AS303" i="16"/>
  <c r="BX304" i="16"/>
  <c r="AT305" i="16"/>
  <c r="BC308" i="16"/>
  <c r="AF311" i="16"/>
  <c r="AK312" i="16"/>
  <c r="P315" i="16"/>
  <c r="M319" i="16"/>
  <c r="M322" i="16"/>
  <c r="J324" i="16"/>
  <c r="BI327" i="16"/>
  <c r="BO328" i="16"/>
  <c r="K332" i="16"/>
  <c r="BO332" i="16"/>
  <c r="O341" i="16"/>
  <c r="P357" i="16"/>
  <c r="BF358" i="16"/>
  <c r="AI363" i="16"/>
  <c r="AA380" i="16"/>
  <c r="Y389" i="16"/>
  <c r="M266" i="15"/>
  <c r="BZ376" i="15"/>
  <c r="BO376" i="15"/>
  <c r="AV350" i="12"/>
  <c r="AC362" i="12"/>
  <c r="Q364" i="12"/>
  <c r="X365" i="12"/>
  <c r="BL367" i="12"/>
  <c r="V369" i="12"/>
  <c r="AV369" i="12"/>
  <c r="BR369" i="12"/>
  <c r="R380" i="12"/>
  <c r="CB383" i="12"/>
  <c r="BV387" i="12"/>
  <c r="BW392" i="12"/>
  <c r="BR394" i="12"/>
  <c r="AP405" i="12"/>
  <c r="CB407" i="12"/>
  <c r="BL267" i="16"/>
  <c r="BR269" i="16"/>
  <c r="AP275" i="16"/>
  <c r="BV277" i="16"/>
  <c r="AS281" i="16"/>
  <c r="AJ282" i="16"/>
  <c r="AZ286" i="16"/>
  <c r="S288" i="16"/>
  <c r="AG289" i="16"/>
  <c r="AY291" i="16"/>
  <c r="AC295" i="16"/>
  <c r="AK296" i="16"/>
  <c r="T298" i="16"/>
  <c r="BM303" i="16"/>
  <c r="BN305" i="16"/>
  <c r="BB311" i="16"/>
  <c r="BF312" i="16"/>
  <c r="AE315" i="16"/>
  <c r="Q318" i="16"/>
  <c r="O319" i="16"/>
  <c r="AH322" i="16"/>
  <c r="O324" i="16"/>
  <c r="Q325" i="16"/>
  <c r="P332" i="16"/>
  <c r="BW332" i="16"/>
  <c r="AH338" i="16"/>
  <c r="AI340" i="16"/>
  <c r="S341" i="16"/>
  <c r="AY342" i="16"/>
  <c r="AD348" i="16"/>
  <c r="X349" i="16"/>
  <c r="BB349" i="16"/>
  <c r="AP350" i="16"/>
  <c r="T357" i="16"/>
  <c r="P358" i="16"/>
  <c r="BV358" i="16"/>
  <c r="AQ363" i="16"/>
  <c r="BA366" i="16"/>
  <c r="AX368" i="16"/>
  <c r="AD372" i="16"/>
  <c r="AJ380" i="16"/>
  <c r="BG381" i="16"/>
  <c r="Z383" i="16"/>
  <c r="CA387" i="16"/>
  <c r="AG389" i="16"/>
  <c r="U395" i="16"/>
  <c r="BO401" i="16"/>
  <c r="P265" i="15"/>
  <c r="O266" i="15"/>
  <c r="T267" i="15"/>
  <c r="BP269" i="15"/>
  <c r="P273" i="15"/>
  <c r="AL280" i="15"/>
  <c r="BB280" i="15"/>
  <c r="AY285" i="15"/>
  <c r="AE285" i="15"/>
  <c r="BN289" i="15"/>
  <c r="AX289" i="15"/>
  <c r="BT382" i="15"/>
  <c r="X382" i="15"/>
  <c r="BM350" i="12"/>
  <c r="U353" i="12"/>
  <c r="AJ354" i="12"/>
  <c r="R364" i="12"/>
  <c r="AN365" i="12"/>
  <c r="AC369" i="12"/>
  <c r="AZ369" i="12"/>
  <c r="BY369" i="12"/>
  <c r="BK281" i="16"/>
  <c r="AI288" i="16"/>
  <c r="BW291" i="16"/>
  <c r="BH312" i="16"/>
  <c r="AH319" i="16"/>
  <c r="BV322" i="16"/>
  <c r="S324" i="16"/>
  <c r="BX286" i="15"/>
  <c r="AT286" i="15"/>
  <c r="AA286" i="15"/>
  <c r="V286" i="15"/>
  <c r="P286" i="15"/>
  <c r="CA286" i="15"/>
  <c r="BQ294" i="15"/>
  <c r="BT294" i="15"/>
  <c r="BJ294" i="15"/>
  <c r="AT294" i="15"/>
  <c r="AL294" i="15"/>
  <c r="V294" i="15"/>
  <c r="M294" i="15"/>
  <c r="BY384" i="10"/>
  <c r="AX384" i="10"/>
  <c r="AR384" i="10"/>
  <c r="AB384" i="10"/>
  <c r="BV404" i="10"/>
  <c r="BA404" i="10"/>
  <c r="AQ404" i="10"/>
  <c r="AK404" i="10"/>
  <c r="AA404" i="10"/>
  <c r="BX404" i="10"/>
  <c r="U404" i="10"/>
  <c r="BQ404" i="10"/>
  <c r="L404" i="10"/>
  <c r="BH404" i="10"/>
  <c r="K404" i="10"/>
  <c r="AD369" i="12"/>
  <c r="BA369" i="12"/>
  <c r="BZ369" i="12"/>
  <c r="BO281" i="16"/>
  <c r="AK288" i="16"/>
  <c r="BI289" i="16"/>
  <c r="O294" i="16"/>
  <c r="AZ295" i="16"/>
  <c r="BJ296" i="16"/>
  <c r="BI301" i="16"/>
  <c r="J304" i="16"/>
  <c r="L305" i="16"/>
  <c r="L312" i="16"/>
  <c r="BQ312" i="16"/>
  <c r="O316" i="16"/>
  <c r="AG318" i="16"/>
  <c r="AN319" i="16"/>
  <c r="Y321" i="16"/>
  <c r="W324" i="16"/>
  <c r="AA328" i="16"/>
  <c r="V332" i="16"/>
  <c r="BP338" i="16"/>
  <c r="AR340" i="16"/>
  <c r="BZ342" i="16"/>
  <c r="AF349" i="16"/>
  <c r="Q355" i="16"/>
  <c r="AL357" i="16"/>
  <c r="AB358" i="16"/>
  <c r="BL366" i="16"/>
  <c r="BK368" i="16"/>
  <c r="AT372" i="16"/>
  <c r="BG374" i="16"/>
  <c r="CA377" i="16"/>
  <c r="L382" i="16"/>
  <c r="O387" i="16"/>
  <c r="AD388" i="16"/>
  <c r="AQ389" i="16"/>
  <c r="AB395" i="16"/>
  <c r="AD265" i="15"/>
  <c r="AM266" i="15"/>
  <c r="AS267" i="15"/>
  <c r="R269" i="15"/>
  <c r="BX269" i="15"/>
  <c r="AC273" i="15"/>
  <c r="AV286" i="15"/>
  <c r="O342" i="10"/>
  <c r="AZ342" i="10"/>
  <c r="BT394" i="10"/>
  <c r="AQ394" i="10"/>
  <c r="AP394" i="10"/>
  <c r="AD394" i="10"/>
  <c r="U394" i="10"/>
  <c r="N394" i="10"/>
  <c r="L394" i="10"/>
  <c r="BV394" i="10"/>
  <c r="J394" i="10"/>
  <c r="BG404" i="10"/>
  <c r="BH306" i="15"/>
  <c r="BP379" i="15"/>
  <c r="T391" i="15"/>
  <c r="BF395" i="15"/>
  <c r="P403" i="15"/>
  <c r="U407" i="15"/>
  <c r="BQ266" i="10"/>
  <c r="AB268" i="10"/>
  <c r="AT269" i="10"/>
  <c r="AL273" i="10"/>
  <c r="M280" i="10"/>
  <c r="BL280" i="10"/>
  <c r="AC281" i="10"/>
  <c r="P286" i="10"/>
  <c r="BK286" i="10"/>
  <c r="T288" i="10"/>
  <c r="BC288" i="10"/>
  <c r="AQ289" i="10"/>
  <c r="BN291" i="10"/>
  <c r="BA294" i="10"/>
  <c r="BP295" i="10"/>
  <c r="BT296" i="10"/>
  <c r="BP297" i="10"/>
  <c r="BG298" i="10"/>
  <c r="AQ300" i="10"/>
  <c r="BM301" i="10"/>
  <c r="Z304" i="10"/>
  <c r="BW307" i="10"/>
  <c r="BG308" i="10"/>
  <c r="X313" i="10"/>
  <c r="AY315" i="10"/>
  <c r="AL347" i="10"/>
  <c r="BP353" i="10"/>
  <c r="M355" i="10"/>
  <c r="X361" i="10"/>
  <c r="N363" i="10"/>
  <c r="U368" i="10"/>
  <c r="BH371" i="10"/>
  <c r="AX373" i="10"/>
  <c r="S378" i="10"/>
  <c r="BK378" i="10"/>
  <c r="BA389" i="10"/>
  <c r="BX392" i="10"/>
  <c r="AF397" i="10"/>
  <c r="Y398" i="10"/>
  <c r="AM400" i="10"/>
  <c r="BK401" i="10"/>
  <c r="AQ405" i="10"/>
  <c r="AQ282" i="15"/>
  <c r="AS293" i="15"/>
  <c r="AN295" i="15"/>
  <c r="X296" i="15"/>
  <c r="CB296" i="15"/>
  <c r="BH298" i="15"/>
  <c r="L306" i="15"/>
  <c r="BJ306" i="15"/>
  <c r="S316" i="15"/>
  <c r="AN319" i="15"/>
  <c r="AY322" i="15"/>
  <c r="BH323" i="15"/>
  <c r="BS325" i="15"/>
  <c r="BC328" i="15"/>
  <c r="AJ330" i="15"/>
  <c r="AM334" i="15"/>
  <c r="L339" i="15"/>
  <c r="J341" i="15"/>
  <c r="V358" i="15"/>
  <c r="AA368" i="15"/>
  <c r="AT372" i="15"/>
  <c r="S379" i="15"/>
  <c r="BW379" i="15"/>
  <c r="BO269" i="10"/>
  <c r="BY273" i="10"/>
  <c r="T280" i="10"/>
  <c r="BT280" i="10"/>
  <c r="W286" i="10"/>
  <c r="BX286" i="10"/>
  <c r="AU289" i="10"/>
  <c r="BC294" i="10"/>
  <c r="BX295" i="10"/>
  <c r="CB296" i="10"/>
  <c r="BR297" i="10"/>
  <c r="BM298" i="10"/>
  <c r="BC300" i="10"/>
  <c r="AY304" i="10"/>
  <c r="BX307" i="10"/>
  <c r="BF313" i="10"/>
  <c r="P318" i="10"/>
  <c r="W327" i="10"/>
  <c r="V330" i="10"/>
  <c r="AP332" i="10"/>
  <c r="AS347" i="10"/>
  <c r="BR353" i="10"/>
  <c r="AC355" i="10"/>
  <c r="AQ359" i="10"/>
  <c r="AZ361" i="10"/>
  <c r="S363" i="10"/>
  <c r="AH365" i="10"/>
  <c r="AC368" i="10"/>
  <c r="BI371" i="10"/>
  <c r="M377" i="10"/>
  <c r="W378" i="10"/>
  <c r="BP378" i="10"/>
  <c r="O382" i="10"/>
  <c r="AG388" i="10"/>
  <c r="BJ389" i="10"/>
  <c r="BX390" i="10"/>
  <c r="J392" i="10"/>
  <c r="AH397" i="10"/>
  <c r="AG398" i="10"/>
  <c r="BM400" i="10"/>
  <c r="BG405" i="10"/>
  <c r="BB293" i="15"/>
  <c r="BC295" i="15"/>
  <c r="AD296" i="15"/>
  <c r="X302" i="15"/>
  <c r="O306" i="15"/>
  <c r="BX306" i="15"/>
  <c r="K309" i="15"/>
  <c r="BE311" i="15"/>
  <c r="AC314" i="15"/>
  <c r="AQ316" i="15"/>
  <c r="BI322" i="15"/>
  <c r="AQ330" i="15"/>
  <c r="Q333" i="15"/>
  <c r="AR334" i="15"/>
  <c r="X339" i="15"/>
  <c r="N341" i="15"/>
  <c r="X343" i="15"/>
  <c r="L347" i="15"/>
  <c r="BJ372" i="15"/>
  <c r="T379" i="15"/>
  <c r="BS269" i="10"/>
  <c r="AD280" i="10"/>
  <c r="BV280" i="10"/>
  <c r="X286" i="10"/>
  <c r="AA288" i="10"/>
  <c r="BK288" i="10"/>
  <c r="K289" i="10"/>
  <c r="AZ289" i="10"/>
  <c r="BM294" i="10"/>
  <c r="BS297" i="10"/>
  <c r="BB304" i="10"/>
  <c r="BI313" i="10"/>
  <c r="Z318" i="10"/>
  <c r="AD327" i="10"/>
  <c r="S329" i="10"/>
  <c r="AC330" i="10"/>
  <c r="J332" i="10"/>
  <c r="BG332" i="10"/>
  <c r="AW347" i="10"/>
  <c r="O353" i="10"/>
  <c r="AJ355" i="10"/>
  <c r="Q357" i="10"/>
  <c r="BJ359" i="10"/>
  <c r="BD361" i="10"/>
  <c r="AQ363" i="10"/>
  <c r="BN365" i="10"/>
  <c r="AS368" i="10"/>
  <c r="AL377" i="10"/>
  <c r="AC378" i="10"/>
  <c r="BY378" i="10"/>
  <c r="Q382" i="10"/>
  <c r="BC388" i="10"/>
  <c r="BR389" i="10"/>
  <c r="BZ390" i="10"/>
  <c r="U392" i="10"/>
  <c r="N393" i="10"/>
  <c r="BA397" i="10"/>
  <c r="BM398" i="10"/>
  <c r="W402" i="10"/>
  <c r="BK405" i="10"/>
  <c r="BH282" i="15"/>
  <c r="BT290" i="15"/>
  <c r="M293" i="15"/>
  <c r="BI293" i="15"/>
  <c r="BM295" i="15"/>
  <c r="AL296" i="15"/>
  <c r="T306" i="15"/>
  <c r="CA306" i="15"/>
  <c r="AZ316" i="15"/>
  <c r="AV339" i="15"/>
  <c r="Z341" i="15"/>
  <c r="S369" i="15"/>
  <c r="BZ372" i="15"/>
  <c r="K375" i="15"/>
  <c r="W379" i="15"/>
  <c r="O380" i="15"/>
  <c r="AH384" i="15"/>
  <c r="L395" i="15"/>
  <c r="AE280" i="10"/>
  <c r="BZ280" i="10"/>
  <c r="BG281" i="10"/>
  <c r="X282" i="10"/>
  <c r="X285" i="10"/>
  <c r="AD286" i="10"/>
  <c r="AE288" i="10"/>
  <c r="BN288" i="10"/>
  <c r="S289" i="10"/>
  <c r="BK289" i="10"/>
  <c r="O296" i="10"/>
  <c r="T297" i="10"/>
  <c r="AP299" i="10"/>
  <c r="J301" i="10"/>
  <c r="AV303" i="10"/>
  <c r="BI304" i="10"/>
  <c r="W308" i="10"/>
  <c r="BV313" i="10"/>
  <c r="AE318" i="10"/>
  <c r="AM327" i="10"/>
  <c r="AC329" i="10"/>
  <c r="AD330" i="10"/>
  <c r="M332" i="10"/>
  <c r="BJ332" i="10"/>
  <c r="BJ347" i="10"/>
  <c r="Q353" i="10"/>
  <c r="N354" i="10"/>
  <c r="AZ355" i="10"/>
  <c r="R357" i="10"/>
  <c r="AT363" i="10"/>
  <c r="AW368" i="10"/>
  <c r="S372" i="10"/>
  <c r="AZ377" i="10"/>
  <c r="AJ378" i="10"/>
  <c r="X382" i="10"/>
  <c r="BI388" i="10"/>
  <c r="AE392" i="10"/>
  <c r="AB393" i="10"/>
  <c r="T396" i="10"/>
  <c r="BC397" i="10"/>
  <c r="BN405" i="10"/>
  <c r="M279" i="15"/>
  <c r="J282" i="15"/>
  <c r="BP282" i="15"/>
  <c r="K287" i="15"/>
  <c r="O293" i="15"/>
  <c r="BK293" i="15"/>
  <c r="BR295" i="15"/>
  <c r="AT296" i="15"/>
  <c r="BD297" i="15"/>
  <c r="V299" i="15"/>
  <c r="J303" i="15"/>
  <c r="AE305" i="15"/>
  <c r="AE306" i="15"/>
  <c r="BG324" i="15"/>
  <c r="BG330" i="15"/>
  <c r="CB333" i="15"/>
  <c r="BO334" i="15"/>
  <c r="BP339" i="15"/>
  <c r="AD341" i="15"/>
  <c r="AK347" i="15"/>
  <c r="CB348" i="15"/>
  <c r="R352" i="15"/>
  <c r="AD359" i="15"/>
  <c r="BR365" i="15"/>
  <c r="AQ367" i="15"/>
  <c r="Q371" i="15"/>
  <c r="S375" i="15"/>
  <c r="AQ379" i="15"/>
  <c r="P380" i="15"/>
  <c r="AR384" i="15"/>
  <c r="BR393" i="15"/>
  <c r="S395" i="15"/>
  <c r="BO396" i="15"/>
  <c r="AS403" i="15"/>
  <c r="W265" i="10"/>
  <c r="AL266" i="10"/>
  <c r="BJ267" i="10"/>
  <c r="J269" i="10"/>
  <c r="AI270" i="10"/>
  <c r="AF280" i="10"/>
  <c r="BH281" i="10"/>
  <c r="AA282" i="10"/>
  <c r="AE285" i="10"/>
  <c r="AP286" i="10"/>
  <c r="AJ288" i="10"/>
  <c r="BQ288" i="10"/>
  <c r="T289" i="10"/>
  <c r="BN289" i="10"/>
  <c r="L291" i="10"/>
  <c r="M294" i="10"/>
  <c r="T295" i="10"/>
  <c r="AC296" i="10"/>
  <c r="U297" i="10"/>
  <c r="K298" i="10"/>
  <c r="BD299" i="10"/>
  <c r="N301" i="10"/>
  <c r="R317" i="10"/>
  <c r="AO318" i="10"/>
  <c r="J326" i="10"/>
  <c r="AT327" i="10"/>
  <c r="AE329" i="10"/>
  <c r="AR330" i="10"/>
  <c r="P332" i="10"/>
  <c r="BM332" i="10"/>
  <c r="BN347" i="10"/>
  <c r="P351" i="10"/>
  <c r="AG353" i="10"/>
  <c r="AB354" i="10"/>
  <c r="BA355" i="10"/>
  <c r="BV397" i="10"/>
  <c r="AS279" i="15"/>
  <c r="K282" i="15"/>
  <c r="P291" i="15"/>
  <c r="U293" i="15"/>
  <c r="BQ293" i="15"/>
  <c r="AW296" i="15"/>
  <c r="BF299" i="15"/>
  <c r="AG303" i="15"/>
  <c r="AR305" i="15"/>
  <c r="AL306" i="15"/>
  <c r="AX307" i="15"/>
  <c r="J310" i="15"/>
  <c r="J313" i="15"/>
  <c r="T315" i="15"/>
  <c r="J322" i="15"/>
  <c r="J323" i="15"/>
  <c r="K330" i="15"/>
  <c r="BP330" i="15"/>
  <c r="BX334" i="15"/>
  <c r="AT341" i="15"/>
  <c r="BD347" i="15"/>
  <c r="W351" i="15"/>
  <c r="Z352" i="15"/>
  <c r="AH356" i="15"/>
  <c r="AI359" i="15"/>
  <c r="AZ367" i="15"/>
  <c r="U370" i="15"/>
  <c r="AM371" i="15"/>
  <c r="BO375" i="15"/>
  <c r="AR379" i="15"/>
  <c r="R380" i="15"/>
  <c r="BC384" i="15"/>
  <c r="V395" i="15"/>
  <c r="BN403" i="15"/>
  <c r="AR265" i="10"/>
  <c r="W269" i="10"/>
  <c r="AT280" i="10"/>
  <c r="AX286" i="10"/>
  <c r="Q347" i="10"/>
  <c r="BP347" i="10"/>
  <c r="W351" i="10"/>
  <c r="AK353" i="10"/>
  <c r="BZ354" i="10"/>
  <c r="BW355" i="10"/>
  <c r="AQ378" i="10"/>
  <c r="Q380" i="10"/>
  <c r="P389" i="10"/>
  <c r="M403" i="10"/>
  <c r="BA279" i="15"/>
  <c r="R282" i="15"/>
  <c r="AO283" i="15"/>
  <c r="K288" i="15"/>
  <c r="AM291" i="15"/>
  <c r="AC293" i="15"/>
  <c r="BZ293" i="15"/>
  <c r="M296" i="15"/>
  <c r="BC296" i="15"/>
  <c r="BN303" i="15"/>
  <c r="AQ306" i="15"/>
  <c r="BJ307" i="15"/>
  <c r="R310" i="15"/>
  <c r="AB313" i="15"/>
  <c r="BA315" i="15"/>
  <c r="AG318" i="15"/>
  <c r="S322" i="15"/>
  <c r="R323" i="15"/>
  <c r="K325" i="15"/>
  <c r="K328" i="15"/>
  <c r="O330" i="15"/>
  <c r="BW330" i="15"/>
  <c r="S334" i="15"/>
  <c r="T340" i="15"/>
  <c r="BO341" i="15"/>
  <c r="BL347" i="15"/>
  <c r="BB349" i="15"/>
  <c r="AL351" i="15"/>
  <c r="AA352" i="15"/>
  <c r="BL356" i="15"/>
  <c r="AW371" i="15"/>
  <c r="AU379" i="15"/>
  <c r="AU395" i="15"/>
  <c r="BP403" i="15"/>
  <c r="AU265" i="10"/>
  <c r="BC286" i="10"/>
  <c r="AA351" i="10"/>
  <c r="AR353" i="10"/>
  <c r="BX355" i="10"/>
  <c r="BZ363" i="10"/>
  <c r="AA371" i="10"/>
  <c r="J373" i="10"/>
  <c r="BI376" i="10"/>
  <c r="M378" i="10"/>
  <c r="AZ378" i="10"/>
  <c r="R380" i="10"/>
  <c r="Z389" i="10"/>
  <c r="AB390" i="10"/>
  <c r="BC391" i="10"/>
  <c r="BK392" i="10"/>
  <c r="BR393" i="10"/>
  <c r="J397" i="10"/>
  <c r="O398" i="10"/>
  <c r="U403" i="10"/>
  <c r="CB386" i="15"/>
  <c r="BF386" i="15"/>
  <c r="AH386" i="15"/>
  <c r="K386" i="15"/>
  <c r="CA294" i="12"/>
  <c r="BD294" i="12"/>
  <c r="BW298" i="12"/>
  <c r="BY298" i="12"/>
  <c r="AK298" i="12"/>
  <c r="BX298" i="12"/>
  <c r="AC298" i="12"/>
  <c r="BQ298" i="12"/>
  <c r="AB298" i="12"/>
  <c r="BI298" i="12"/>
  <c r="U298" i="12"/>
  <c r="BH298" i="12"/>
  <c r="N298" i="12"/>
  <c r="BA298" i="12"/>
  <c r="M298" i="12"/>
  <c r="CA333" i="12"/>
  <c r="CB333" i="12"/>
  <c r="BL333" i="12"/>
  <c r="BD333" i="12"/>
  <c r="AV333" i="12"/>
  <c r="AN333" i="12"/>
  <c r="AF333" i="12"/>
  <c r="BT355" i="12"/>
  <c r="BP355" i="12"/>
  <c r="AT355" i="12"/>
  <c r="Z355" i="12"/>
  <c r="BN355" i="12"/>
  <c r="AR355" i="12"/>
  <c r="V355" i="12"/>
  <c r="BJ355" i="12"/>
  <c r="AP355" i="12"/>
  <c r="T355" i="12"/>
  <c r="BH355" i="12"/>
  <c r="AL355" i="12"/>
  <c r="R355" i="12"/>
  <c r="BZ355" i="12"/>
  <c r="BF355" i="12"/>
  <c r="AJ355" i="12"/>
  <c r="N355" i="12"/>
  <c r="BX355" i="12"/>
  <c r="BB355" i="12"/>
  <c r="AH355" i="12"/>
  <c r="L355" i="12"/>
  <c r="BT281" i="12"/>
  <c r="AU281" i="12"/>
  <c r="AO281" i="12"/>
  <c r="AN281" i="12"/>
  <c r="X281" i="12"/>
  <c r="AN294" i="12"/>
  <c r="L298" i="12"/>
  <c r="BM309" i="12"/>
  <c r="BU309" i="12"/>
  <c r="BE309" i="12"/>
  <c r="BY327" i="12"/>
  <c r="BZ327" i="12"/>
  <c r="BB327" i="12"/>
  <c r="AT327" i="12"/>
  <c r="V327" i="12"/>
  <c r="N327" i="12"/>
  <c r="P333" i="12"/>
  <c r="J355" i="12"/>
  <c r="BV362" i="12"/>
  <c r="BO362" i="12"/>
  <c r="AS362" i="12"/>
  <c r="U362" i="12"/>
  <c r="BK362" i="12"/>
  <c r="AQ362" i="12"/>
  <c r="T362" i="12"/>
  <c r="BI362" i="12"/>
  <c r="AK362" i="12"/>
  <c r="S362" i="12"/>
  <c r="CA362" i="12"/>
  <c r="BG362" i="12"/>
  <c r="AJ362" i="12"/>
  <c r="O362" i="12"/>
  <c r="BY362" i="12"/>
  <c r="BA362" i="12"/>
  <c r="AI362" i="12"/>
  <c r="M362" i="12"/>
  <c r="BW362" i="12"/>
  <c r="AZ362" i="12"/>
  <c r="AE362" i="12"/>
  <c r="K362" i="12"/>
  <c r="AW366" i="12"/>
  <c r="BM366" i="12"/>
  <c r="AQ366" i="12"/>
  <c r="AF366" i="12"/>
  <c r="BX397" i="12"/>
  <c r="CA397" i="12"/>
  <c r="BP397" i="12"/>
  <c r="BC397" i="12"/>
  <c r="AQ397" i="12"/>
  <c r="AE397" i="12"/>
  <c r="S397" i="12"/>
  <c r="BZ397" i="12"/>
  <c r="BN397" i="12"/>
  <c r="BA397" i="12"/>
  <c r="AP397" i="12"/>
  <c r="AC397" i="12"/>
  <c r="P397" i="12"/>
  <c r="BY397" i="12"/>
  <c r="BL397" i="12"/>
  <c r="AZ397" i="12"/>
  <c r="AN397" i="12"/>
  <c r="AB397" i="12"/>
  <c r="O397" i="12"/>
  <c r="BW397" i="12"/>
  <c r="BJ397" i="12"/>
  <c r="AY397" i="12"/>
  <c r="AL397" i="12"/>
  <c r="Z397" i="12"/>
  <c r="N397" i="12"/>
  <c r="BV397" i="12"/>
  <c r="BI397" i="12"/>
  <c r="AX397" i="12"/>
  <c r="AK397" i="12"/>
  <c r="X397" i="12"/>
  <c r="M397" i="12"/>
  <c r="BS397" i="12"/>
  <c r="BH397" i="12"/>
  <c r="AU397" i="12"/>
  <c r="AI397" i="12"/>
  <c r="W397" i="12"/>
  <c r="K397" i="12"/>
  <c r="BR397" i="12"/>
  <c r="BG397" i="12"/>
  <c r="AT397" i="12"/>
  <c r="AH397" i="12"/>
  <c r="V397" i="12"/>
  <c r="J397" i="12"/>
  <c r="CB397" i="12"/>
  <c r="BQ397" i="12"/>
  <c r="BD397" i="12"/>
  <c r="AR397" i="12"/>
  <c r="AF397" i="12"/>
  <c r="T397" i="12"/>
  <c r="BY288" i="12"/>
  <c r="BH288" i="12"/>
  <c r="AU288" i="12"/>
  <c r="AR288" i="12"/>
  <c r="AE288" i="12"/>
  <c r="AB288" i="12"/>
  <c r="CB288" i="12"/>
  <c r="O288" i="12"/>
  <c r="AR298" i="12"/>
  <c r="BW321" i="12"/>
  <c r="BY321" i="12"/>
  <c r="BI321" i="12"/>
  <c r="AS321" i="12"/>
  <c r="AC321" i="12"/>
  <c r="AO334" i="12"/>
  <c r="AW334" i="12"/>
  <c r="AN334" i="12"/>
  <c r="AE334" i="12"/>
  <c r="X334" i="12"/>
  <c r="BR334" i="12"/>
  <c r="W334" i="12"/>
  <c r="BI334" i="12"/>
  <c r="P334" i="12"/>
  <c r="BW353" i="12"/>
  <c r="BX353" i="12"/>
  <c r="BI353" i="12"/>
  <c r="AT353" i="12"/>
  <c r="AF353" i="12"/>
  <c r="R353" i="12"/>
  <c r="BV353" i="12"/>
  <c r="BF353" i="12"/>
  <c r="AS353" i="12"/>
  <c r="AE353" i="12"/>
  <c r="O353" i="12"/>
  <c r="BS353" i="12"/>
  <c r="BD353" i="12"/>
  <c r="AR353" i="12"/>
  <c r="AC353" i="12"/>
  <c r="N353" i="12"/>
  <c r="BQ353" i="12"/>
  <c r="BC353" i="12"/>
  <c r="AP353" i="12"/>
  <c r="Z353" i="12"/>
  <c r="M353" i="12"/>
  <c r="BP353" i="12"/>
  <c r="BB353" i="12"/>
  <c r="AM353" i="12"/>
  <c r="X353" i="12"/>
  <c r="L353" i="12"/>
  <c r="CA353" i="12"/>
  <c r="BN353" i="12"/>
  <c r="BA353" i="12"/>
  <c r="AK353" i="12"/>
  <c r="W353" i="12"/>
  <c r="J353" i="12"/>
  <c r="BL353" i="12"/>
  <c r="AB355" i="12"/>
  <c r="BA275" i="12"/>
  <c r="AD275" i="12"/>
  <c r="Z275" i="12"/>
  <c r="W275" i="12"/>
  <c r="BQ275" i="12"/>
  <c r="O275" i="12"/>
  <c r="BK275" i="12"/>
  <c r="N275" i="12"/>
  <c r="BJ275" i="12"/>
  <c r="M275" i="12"/>
  <c r="L288" i="12"/>
  <c r="AS298" i="12"/>
  <c r="BZ318" i="12"/>
  <c r="BL318" i="12"/>
  <c r="BD318" i="12"/>
  <c r="BC318" i="12"/>
  <c r="AF318" i="12"/>
  <c r="X318" i="12"/>
  <c r="M321" i="12"/>
  <c r="BW329" i="12"/>
  <c r="BX329" i="12"/>
  <c r="BJ329" i="12"/>
  <c r="AX329" i="12"/>
  <c r="AK329" i="12"/>
  <c r="W329" i="12"/>
  <c r="AD355" i="12"/>
  <c r="BZ303" i="12"/>
  <c r="BL303" i="12"/>
  <c r="BD303" i="12"/>
  <c r="AF303" i="12"/>
  <c r="X303" i="12"/>
  <c r="W303" i="12"/>
  <c r="AX273" i="12"/>
  <c r="AY273" i="12"/>
  <c r="AW273" i="12"/>
  <c r="BV299" i="12"/>
  <c r="AQ299" i="12"/>
  <c r="BX299" i="12"/>
  <c r="AI299" i="12"/>
  <c r="BW299" i="12"/>
  <c r="AB299" i="12"/>
  <c r="BO299" i="12"/>
  <c r="AA299" i="12"/>
  <c r="BH299" i="12"/>
  <c r="S299" i="12"/>
  <c r="BG299" i="12"/>
  <c r="L299" i="12"/>
  <c r="AX355" i="12"/>
  <c r="BS360" i="12"/>
  <c r="AW360" i="12"/>
  <c r="Q360" i="12"/>
  <c r="AL275" i="12"/>
  <c r="BZ288" i="12"/>
  <c r="K299" i="12"/>
  <c r="BG334" i="12"/>
  <c r="BZ340" i="12"/>
  <c r="BC340" i="12"/>
  <c r="AC340" i="12"/>
  <c r="CA340" i="12"/>
  <c r="BB340" i="12"/>
  <c r="W340" i="12"/>
  <c r="BX340" i="12"/>
  <c r="AW340" i="12"/>
  <c r="U340" i="12"/>
  <c r="BS340" i="12"/>
  <c r="AS340" i="12"/>
  <c r="T340" i="12"/>
  <c r="BR340" i="12"/>
  <c r="AO340" i="12"/>
  <c r="O340" i="12"/>
  <c r="BP340" i="12"/>
  <c r="AM340" i="12"/>
  <c r="L340" i="12"/>
  <c r="AH353" i="12"/>
  <c r="AZ355" i="12"/>
  <c r="AY362" i="12"/>
  <c r="BN315" i="12"/>
  <c r="AI315" i="12"/>
  <c r="AC315" i="12"/>
  <c r="AB315" i="12"/>
  <c r="BY315" i="12"/>
  <c r="S315" i="12"/>
  <c r="BO315" i="12"/>
  <c r="M315" i="12"/>
  <c r="BI315" i="12"/>
  <c r="L315" i="12"/>
  <c r="BR355" i="12"/>
  <c r="BK265" i="12"/>
  <c r="BU268" i="12"/>
  <c r="AL269" i="12"/>
  <c r="BR269" i="12"/>
  <c r="X270" i="12"/>
  <c r="BJ270" i="12"/>
  <c r="N271" i="12"/>
  <c r="BH271" i="12"/>
  <c r="AJ276" i="12"/>
  <c r="BY276" i="12"/>
  <c r="R278" i="12"/>
  <c r="BG278" i="12"/>
  <c r="P282" i="12"/>
  <c r="AU282" i="12"/>
  <c r="CA282" i="12"/>
  <c r="AU283" i="12"/>
  <c r="AS284" i="12"/>
  <c r="R286" i="12"/>
  <c r="BL286" i="12"/>
  <c r="AM289" i="12"/>
  <c r="BZ290" i="12"/>
  <c r="AJ291" i="12"/>
  <c r="BP291" i="12"/>
  <c r="CB295" i="12"/>
  <c r="AM296" i="12"/>
  <c r="BS296" i="12"/>
  <c r="AC297" i="12"/>
  <c r="BI297" i="12"/>
  <c r="BW300" i="12"/>
  <c r="AM304" i="12"/>
  <c r="AC305" i="12"/>
  <c r="BI306" i="12"/>
  <c r="AB307" i="12"/>
  <c r="BW307" i="12"/>
  <c r="CB310" i="12"/>
  <c r="AD311" i="12"/>
  <c r="BC311" i="12"/>
  <c r="CB311" i="12"/>
  <c r="P313" i="12"/>
  <c r="AS313" i="12"/>
  <c r="BQ313" i="12"/>
  <c r="AT319" i="12"/>
  <c r="N322" i="12"/>
  <c r="AK322" i="12"/>
  <c r="BH322" i="12"/>
  <c r="BZ322" i="12"/>
  <c r="N330" i="12"/>
  <c r="AT330" i="12"/>
  <c r="BZ330" i="12"/>
  <c r="T331" i="12"/>
  <c r="AK331" i="12"/>
  <c r="BA331" i="12"/>
  <c r="BT331" i="12"/>
  <c r="AM338" i="12"/>
  <c r="N341" i="12"/>
  <c r="AD341" i="12"/>
  <c r="AV341" i="12"/>
  <c r="BO341" i="12"/>
  <c r="Z342" i="12"/>
  <c r="AP342" i="12"/>
  <c r="BG342" i="12"/>
  <c r="CA342" i="12"/>
  <c r="T343" i="12"/>
  <c r="AH343" i="12"/>
  <c r="AU343" i="12"/>
  <c r="BK343" i="12"/>
  <c r="BX343" i="12"/>
  <c r="AW344" i="12"/>
  <c r="AD347" i="12"/>
  <c r="AZ347" i="12"/>
  <c r="BR347" i="12"/>
  <c r="AM350" i="12"/>
  <c r="Z351" i="12"/>
  <c r="BF351" i="12"/>
  <c r="BW363" i="12"/>
  <c r="AY364" i="12"/>
  <c r="AJ365" i="12"/>
  <c r="AB369" i="12"/>
  <c r="AS369" i="12"/>
  <c r="BJ369" i="12"/>
  <c r="BV370" i="12"/>
  <c r="BX370" i="12"/>
  <c r="BP370" i="12"/>
  <c r="AE370" i="12"/>
  <c r="BG370" i="12"/>
  <c r="BO372" i="12"/>
  <c r="AW372" i="12"/>
  <c r="Q372" i="12"/>
  <c r="BY286" i="16"/>
  <c r="BX286" i="16"/>
  <c r="AX286" i="16"/>
  <c r="Z286" i="16"/>
  <c r="BR286" i="16"/>
  <c r="AR286" i="16"/>
  <c r="X286" i="16"/>
  <c r="BN286" i="16"/>
  <c r="AN286" i="16"/>
  <c r="R286" i="16"/>
  <c r="BL286" i="16"/>
  <c r="AM286" i="16"/>
  <c r="P286" i="16"/>
  <c r="BK286" i="16"/>
  <c r="AL286" i="16"/>
  <c r="O286" i="16"/>
  <c r="BD286" i="16"/>
  <c r="AE286" i="16"/>
  <c r="N286" i="16"/>
  <c r="CA286" i="16"/>
  <c r="BB286" i="16"/>
  <c r="AD286" i="16"/>
  <c r="L286" i="16"/>
  <c r="BO265" i="12"/>
  <c r="AM269" i="12"/>
  <c r="BS269" i="12"/>
  <c r="AF270" i="12"/>
  <c r="BK270" i="12"/>
  <c r="T271" i="12"/>
  <c r="BI271" i="12"/>
  <c r="AK276" i="12"/>
  <c r="BZ276" i="12"/>
  <c r="S278" i="12"/>
  <c r="BH278" i="12"/>
  <c r="R282" i="12"/>
  <c r="AV282" i="12"/>
  <c r="CB282" i="12"/>
  <c r="BJ283" i="12"/>
  <c r="BI284" i="12"/>
  <c r="AA286" i="12"/>
  <c r="BN286" i="12"/>
  <c r="AS289" i="12"/>
  <c r="AK291" i="12"/>
  <c r="BW291" i="12"/>
  <c r="AT296" i="12"/>
  <c r="BZ296" i="12"/>
  <c r="AE297" i="12"/>
  <c r="BK297" i="12"/>
  <c r="AU304" i="12"/>
  <c r="AK305" i="12"/>
  <c r="L306" i="12"/>
  <c r="BX306" i="12"/>
  <c r="AI307" i="12"/>
  <c r="BX307" i="12"/>
  <c r="AF311" i="12"/>
  <c r="BD311" i="12"/>
  <c r="U313" i="12"/>
  <c r="AU313" i="12"/>
  <c r="BS313" i="12"/>
  <c r="BB319" i="12"/>
  <c r="S322" i="12"/>
  <c r="AQ322" i="12"/>
  <c r="BI322" i="12"/>
  <c r="W326" i="12"/>
  <c r="T330" i="12"/>
  <c r="AZ330" i="12"/>
  <c r="X331" i="12"/>
  <c r="AN331" i="12"/>
  <c r="BD331" i="12"/>
  <c r="BW331" i="12"/>
  <c r="AW338" i="12"/>
  <c r="P341" i="12"/>
  <c r="AF341" i="12"/>
  <c r="AZ341" i="12"/>
  <c r="BP341" i="12"/>
  <c r="J342" i="12"/>
  <c r="AA342" i="12"/>
  <c r="AR342" i="12"/>
  <c r="BH342" i="12"/>
  <c r="V343" i="12"/>
  <c r="AI343" i="12"/>
  <c r="AX343" i="12"/>
  <c r="BL343" i="12"/>
  <c r="BZ343" i="12"/>
  <c r="AY344" i="12"/>
  <c r="BX347" i="12"/>
  <c r="AE351" i="12"/>
  <c r="BK351" i="12"/>
  <c r="BI364" i="12"/>
  <c r="AK270" i="12"/>
  <c r="BS270" i="12"/>
  <c r="AL276" i="12"/>
  <c r="AH278" i="12"/>
  <c r="BW278" i="12"/>
  <c r="Z282" i="12"/>
  <c r="BF282" i="12"/>
  <c r="BQ283" i="12"/>
  <c r="AF286" i="12"/>
  <c r="BW286" i="12"/>
  <c r="M289" i="12"/>
  <c r="AU289" i="12"/>
  <c r="N290" i="12"/>
  <c r="K291" i="12"/>
  <c r="AQ291" i="12"/>
  <c r="BY291" i="12"/>
  <c r="P295" i="12"/>
  <c r="N296" i="12"/>
  <c r="AU296" i="12"/>
  <c r="CB296" i="12"/>
  <c r="AK297" i="12"/>
  <c r="BR297" i="12"/>
  <c r="Q301" i="12"/>
  <c r="BS304" i="12"/>
  <c r="AS305" i="12"/>
  <c r="M306" i="12"/>
  <c r="BY306" i="12"/>
  <c r="AQ307" i="12"/>
  <c r="N311" i="12"/>
  <c r="AL311" i="12"/>
  <c r="BJ311" i="12"/>
  <c r="O312" i="12"/>
  <c r="W313" i="12"/>
  <c r="AV313" i="12"/>
  <c r="BY313" i="12"/>
  <c r="BZ319" i="12"/>
  <c r="U322" i="12"/>
  <c r="AR322" i="12"/>
  <c r="BJ322" i="12"/>
  <c r="X326" i="12"/>
  <c r="AA330" i="12"/>
  <c r="BG330" i="12"/>
  <c r="J331" i="12"/>
  <c r="Z331" i="12"/>
  <c r="AP331" i="12"/>
  <c r="BG331" i="12"/>
  <c r="BX331" i="12"/>
  <c r="BJ338" i="12"/>
  <c r="S341" i="12"/>
  <c r="AJ341" i="12"/>
  <c r="BA341" i="12"/>
  <c r="BQ341" i="12"/>
  <c r="L342" i="12"/>
  <c r="AB342" i="12"/>
  <c r="AU342" i="12"/>
  <c r="BK342" i="12"/>
  <c r="J343" i="12"/>
  <c r="W343" i="12"/>
  <c r="AJ343" i="12"/>
  <c r="AZ343" i="12"/>
  <c r="BN343" i="12"/>
  <c r="CA343" i="12"/>
  <c r="BO344" i="12"/>
  <c r="BZ347" i="12"/>
  <c r="X349" i="12"/>
  <c r="AH351" i="12"/>
  <c r="BN351" i="12"/>
  <c r="T354" i="12"/>
  <c r="M364" i="12"/>
  <c r="BN364" i="12"/>
  <c r="BT273" i="16"/>
  <c r="BR273" i="16"/>
  <c r="AK273" i="16"/>
  <c r="BI273" i="16"/>
  <c r="AC273" i="16"/>
  <c r="BG273" i="16"/>
  <c r="AA273" i="16"/>
  <c r="BE273" i="16"/>
  <c r="Y273" i="16"/>
  <c r="AW273" i="16"/>
  <c r="Q273" i="16"/>
  <c r="CB273" i="16"/>
  <c r="AV273" i="16"/>
  <c r="P273" i="16"/>
  <c r="CA273" i="16"/>
  <c r="AU273" i="16"/>
  <c r="O273" i="16"/>
  <c r="AL270" i="12"/>
  <c r="BV270" i="12"/>
  <c r="AR276" i="12"/>
  <c r="AL297" i="12"/>
  <c r="BY297" i="12"/>
  <c r="BA305" i="12"/>
  <c r="AR307" i="12"/>
  <c r="AA322" i="12"/>
  <c r="AS322" i="12"/>
  <c r="BO322" i="12"/>
  <c r="BK338" i="12"/>
  <c r="BQ344" i="12"/>
  <c r="AM351" i="12"/>
  <c r="BS351" i="12"/>
  <c r="J270" i="12"/>
  <c r="AT270" i="12"/>
  <c r="BY270" i="12"/>
  <c r="M276" i="12"/>
  <c r="BB276" i="12"/>
  <c r="AE282" i="12"/>
  <c r="BK282" i="12"/>
  <c r="BB305" i="12"/>
  <c r="AB322" i="12"/>
  <c r="AT322" i="12"/>
  <c r="BQ322" i="12"/>
  <c r="J351" i="12"/>
  <c r="AP351" i="12"/>
  <c r="BV351" i="12"/>
  <c r="K363" i="12"/>
  <c r="O367" i="12"/>
  <c r="BT401" i="12"/>
  <c r="AV401" i="12"/>
  <c r="AL401" i="12"/>
  <c r="AH401" i="12"/>
  <c r="BV401" i="12"/>
  <c r="AG401" i="12"/>
  <c r="BP401" i="12"/>
  <c r="W401" i="12"/>
  <c r="BN401" i="12"/>
  <c r="P401" i="12"/>
  <c r="BD401" i="12"/>
  <c r="O401" i="12"/>
  <c r="BX271" i="16"/>
  <c r="AR271" i="16"/>
  <c r="CB271" i="16"/>
  <c r="AH271" i="16"/>
  <c r="BZ271" i="16"/>
  <c r="AB271" i="16"/>
  <c r="BO271" i="16"/>
  <c r="Z271" i="16"/>
  <c r="BL271" i="16"/>
  <c r="P271" i="16"/>
  <c r="BH271" i="16"/>
  <c r="L271" i="16"/>
  <c r="AX271" i="16"/>
  <c r="J271" i="16"/>
  <c r="AH265" i="12"/>
  <c r="Y268" i="12"/>
  <c r="W269" i="12"/>
  <c r="BC269" i="12"/>
  <c r="M270" i="12"/>
  <c r="AV270" i="12"/>
  <c r="AL271" i="12"/>
  <c r="BD274" i="12"/>
  <c r="N276" i="12"/>
  <c r="BH276" i="12"/>
  <c r="AP278" i="12"/>
  <c r="J282" i="12"/>
  <c r="AF282" i="12"/>
  <c r="BL282" i="12"/>
  <c r="AC283" i="12"/>
  <c r="L284" i="12"/>
  <c r="AV286" i="12"/>
  <c r="V289" i="12"/>
  <c r="BK289" i="12"/>
  <c r="BA290" i="12"/>
  <c r="T291" i="12"/>
  <c r="BG291" i="12"/>
  <c r="BM293" i="12"/>
  <c r="AV295" i="12"/>
  <c r="X296" i="12"/>
  <c r="BJ296" i="12"/>
  <c r="N297" i="12"/>
  <c r="AU297" i="12"/>
  <c r="CA297" i="12"/>
  <c r="BE301" i="12"/>
  <c r="M305" i="12"/>
  <c r="BI305" i="12"/>
  <c r="AR306" i="12"/>
  <c r="L307" i="12"/>
  <c r="BG307" i="12"/>
  <c r="AY308" i="12"/>
  <c r="AN310" i="12"/>
  <c r="V311" i="12"/>
  <c r="AT311" i="12"/>
  <c r="BR311" i="12"/>
  <c r="AF313" i="12"/>
  <c r="BI313" i="12"/>
  <c r="K322" i="12"/>
  <c r="AC322" i="12"/>
  <c r="AY322" i="12"/>
  <c r="BW322" i="12"/>
  <c r="AJ330" i="12"/>
  <c r="BP330" i="12"/>
  <c r="S338" i="12"/>
  <c r="BW338" i="12"/>
  <c r="AA341" i="12"/>
  <c r="AQ341" i="12"/>
  <c r="BG341" i="12"/>
  <c r="BY341" i="12"/>
  <c r="S344" i="12"/>
  <c r="U347" i="12"/>
  <c r="AR347" i="12"/>
  <c r="BL347" i="12"/>
  <c r="O351" i="12"/>
  <c r="AU351" i="12"/>
  <c r="CA351" i="12"/>
  <c r="BP354" i="12"/>
  <c r="AN358" i="12"/>
  <c r="AA363" i="12"/>
  <c r="S364" i="12"/>
  <c r="BV365" i="12"/>
  <c r="AN367" i="12"/>
  <c r="T369" i="12"/>
  <c r="AK369" i="12"/>
  <c r="BB369" i="12"/>
  <c r="BX369" i="12"/>
  <c r="T370" i="12"/>
  <c r="AU370" i="12"/>
  <c r="CA370" i="12"/>
  <c r="BB401" i="12"/>
  <c r="AT271" i="16"/>
  <c r="BV287" i="16"/>
  <c r="BO287" i="16"/>
  <c r="AR287" i="16"/>
  <c r="O287" i="16"/>
  <c r="BK287" i="16"/>
  <c r="AJ287" i="16"/>
  <c r="M287" i="16"/>
  <c r="BI287" i="16"/>
  <c r="AI287" i="16"/>
  <c r="L287" i="16"/>
  <c r="BH287" i="16"/>
  <c r="AE287" i="16"/>
  <c r="CA287" i="16"/>
  <c r="AZ287" i="16"/>
  <c r="AC287" i="16"/>
  <c r="BY287" i="16"/>
  <c r="AY287" i="16"/>
  <c r="AB287" i="16"/>
  <c r="BX287" i="16"/>
  <c r="AU287" i="16"/>
  <c r="T287" i="16"/>
  <c r="BK299" i="16"/>
  <c r="AU299" i="16"/>
  <c r="AO299" i="16"/>
  <c r="AE299" i="16"/>
  <c r="BE299" i="16"/>
  <c r="AP371" i="12"/>
  <c r="AD375" i="12"/>
  <c r="AV375" i="12"/>
  <c r="BS375" i="12"/>
  <c r="BS376" i="12"/>
  <c r="AF377" i="12"/>
  <c r="BL377" i="12"/>
  <c r="U378" i="12"/>
  <c r="BO378" i="12"/>
  <c r="AC380" i="12"/>
  <c r="AJ381" i="12"/>
  <c r="V383" i="12"/>
  <c r="AP383" i="12"/>
  <c r="BK383" i="12"/>
  <c r="AJ385" i="12"/>
  <c r="CA385" i="12"/>
  <c r="N389" i="12"/>
  <c r="AJ389" i="12"/>
  <c r="BF389" i="12"/>
  <c r="BZ389" i="12"/>
  <c r="BS390" i="12"/>
  <c r="BL391" i="12"/>
  <c r="AH392" i="12"/>
  <c r="BY392" i="12"/>
  <c r="AL394" i="12"/>
  <c r="BT394" i="12"/>
  <c r="AB396" i="12"/>
  <c r="AI400" i="12"/>
  <c r="AG402" i="12"/>
  <c r="BT403" i="12"/>
  <c r="O405" i="12"/>
  <c r="AL405" i="12"/>
  <c r="BH405" i="12"/>
  <c r="BN407" i="12"/>
  <c r="AO265" i="16"/>
  <c r="T267" i="16"/>
  <c r="BT267" i="16"/>
  <c r="AU268" i="16"/>
  <c r="AA269" i="16"/>
  <c r="CA269" i="16"/>
  <c r="Y272" i="16"/>
  <c r="J371" i="12"/>
  <c r="AX371" i="12"/>
  <c r="J375" i="12"/>
  <c r="AE375" i="12"/>
  <c r="BB375" i="12"/>
  <c r="BV375" i="12"/>
  <c r="AJ377" i="12"/>
  <c r="BP377" i="12"/>
  <c r="AE378" i="12"/>
  <c r="BQ378" i="12"/>
  <c r="AG380" i="12"/>
  <c r="W383" i="12"/>
  <c r="AT383" i="12"/>
  <c r="BL383" i="12"/>
  <c r="Y384" i="12"/>
  <c r="AL385" i="12"/>
  <c r="CB385" i="12"/>
  <c r="K387" i="12"/>
  <c r="N388" i="12"/>
  <c r="P389" i="12"/>
  <c r="AK389" i="12"/>
  <c r="BG389" i="12"/>
  <c r="BW391" i="12"/>
  <c r="AP392" i="12"/>
  <c r="N394" i="12"/>
  <c r="AU394" i="12"/>
  <c r="CB394" i="12"/>
  <c r="AE396" i="12"/>
  <c r="AO400" i="12"/>
  <c r="AT402" i="12"/>
  <c r="T405" i="12"/>
  <c r="AM405" i="12"/>
  <c r="BN405" i="12"/>
  <c r="AW265" i="16"/>
  <c r="BI268" i="16"/>
  <c r="W288" i="16"/>
  <c r="AP288" i="16"/>
  <c r="BH288" i="16"/>
  <c r="BZ288" i="16"/>
  <c r="AS289" i="16"/>
  <c r="CA291" i="16"/>
  <c r="AG293" i="16"/>
  <c r="BQ293" i="16"/>
  <c r="V294" i="16"/>
  <c r="CA294" i="16"/>
  <c r="BZ330" i="16"/>
  <c r="BS330" i="16"/>
  <c r="AV330" i="16"/>
  <c r="AA330" i="16"/>
  <c r="BO330" i="16"/>
  <c r="AS330" i="16"/>
  <c r="X330" i="16"/>
  <c r="BL330" i="16"/>
  <c r="AQ330" i="16"/>
  <c r="U330" i="16"/>
  <c r="BH330" i="16"/>
  <c r="AM330" i="16"/>
  <c r="R330" i="16"/>
  <c r="BG330" i="16"/>
  <c r="AK330" i="16"/>
  <c r="P330" i="16"/>
  <c r="BD330" i="16"/>
  <c r="AI330" i="16"/>
  <c r="M330" i="16"/>
  <c r="BY330" i="16"/>
  <c r="BA330" i="16"/>
  <c r="AF330" i="16"/>
  <c r="K330" i="16"/>
  <c r="BR356" i="16"/>
  <c r="AL356" i="16"/>
  <c r="N371" i="12"/>
  <c r="AZ371" i="12"/>
  <c r="N375" i="12"/>
  <c r="AF375" i="12"/>
  <c r="BC375" i="12"/>
  <c r="BZ375" i="12"/>
  <c r="L377" i="12"/>
  <c r="AR377" i="12"/>
  <c r="BX377" i="12"/>
  <c r="AI378" i="12"/>
  <c r="CA378" i="12"/>
  <c r="AW380" i="12"/>
  <c r="BM382" i="12"/>
  <c r="Z383" i="12"/>
  <c r="AU383" i="12"/>
  <c r="BR383" i="12"/>
  <c r="AU384" i="12"/>
  <c r="AT385" i="12"/>
  <c r="U387" i="12"/>
  <c r="AC388" i="12"/>
  <c r="AQ389" i="12"/>
  <c r="BL389" i="12"/>
  <c r="AQ392" i="12"/>
  <c r="BJ265" i="16"/>
  <c r="BM268" i="16"/>
  <c r="AU275" i="16"/>
  <c r="AF277" i="16"/>
  <c r="AH280" i="16"/>
  <c r="Y281" i="16"/>
  <c r="AT281" i="16"/>
  <c r="BY281" i="16"/>
  <c r="T282" i="16"/>
  <c r="AP282" i="16"/>
  <c r="BJ282" i="16"/>
  <c r="W283" i="16"/>
  <c r="AP284" i="16"/>
  <c r="X288" i="16"/>
  <c r="AQ288" i="16"/>
  <c r="BI288" i="16"/>
  <c r="CA288" i="16"/>
  <c r="AK293" i="16"/>
  <c r="CA293" i="16"/>
  <c r="AB330" i="16"/>
  <c r="R371" i="12"/>
  <c r="BF371" i="12"/>
  <c r="O375" i="12"/>
  <c r="AL375" i="12"/>
  <c r="BF375" i="12"/>
  <c r="CA375" i="12"/>
  <c r="M377" i="12"/>
  <c r="AS377" i="12"/>
  <c r="BY377" i="12"/>
  <c r="AK378" i="12"/>
  <c r="AX380" i="12"/>
  <c r="AD383" i="12"/>
  <c r="AV383" i="12"/>
  <c r="BS383" i="12"/>
  <c r="AU385" i="12"/>
  <c r="AA386" i="12"/>
  <c r="AE387" i="12"/>
  <c r="AY388" i="12"/>
  <c r="V389" i="12"/>
  <c r="AR389" i="12"/>
  <c r="BN389" i="12"/>
  <c r="W390" i="12"/>
  <c r="N391" i="12"/>
  <c r="K392" i="12"/>
  <c r="BC392" i="12"/>
  <c r="AJ393" i="12"/>
  <c r="S394" i="12"/>
  <c r="BC394" i="12"/>
  <c r="AD395" i="12"/>
  <c r="AW396" i="12"/>
  <c r="BE400" i="12"/>
  <c r="BI402" i="12"/>
  <c r="AW404" i="12"/>
  <c r="W405" i="12"/>
  <c r="AU405" i="12"/>
  <c r="BQ405" i="12"/>
  <c r="AA407" i="12"/>
  <c r="Q265" i="16"/>
  <c r="BM265" i="16"/>
  <c r="AF267" i="16"/>
  <c r="K268" i="16"/>
  <c r="BY268" i="16"/>
  <c r="AZ269" i="16"/>
  <c r="AA270" i="16"/>
  <c r="BD272" i="16"/>
  <c r="BK275" i="16"/>
  <c r="AN277" i="16"/>
  <c r="AK280" i="16"/>
  <c r="K281" i="16"/>
  <c r="AA281" i="16"/>
  <c r="AU281" i="16"/>
  <c r="BZ281" i="16"/>
  <c r="Z282" i="16"/>
  <c r="AT282" i="16"/>
  <c r="BP282" i="16"/>
  <c r="AB283" i="16"/>
  <c r="AR284" i="16"/>
  <c r="Z288" i="16"/>
  <c r="AR288" i="16"/>
  <c r="BJ288" i="16"/>
  <c r="CB288" i="16"/>
  <c r="BM289" i="16"/>
  <c r="O291" i="16"/>
  <c r="AU293" i="16"/>
  <c r="BW294" i="16"/>
  <c r="BQ294" i="16"/>
  <c r="BB294" i="16"/>
  <c r="AJ294" i="16"/>
  <c r="U294" i="16"/>
  <c r="BP294" i="16"/>
  <c r="BA294" i="16"/>
  <c r="AH294" i="16"/>
  <c r="R294" i="16"/>
  <c r="BN294" i="16"/>
  <c r="AU294" i="16"/>
  <c r="AF294" i="16"/>
  <c r="BZ294" i="16"/>
  <c r="BK294" i="16"/>
  <c r="AS294" i="16"/>
  <c r="Z294" i="16"/>
  <c r="BY294" i="16"/>
  <c r="BF294" i="16"/>
  <c r="AR294" i="16"/>
  <c r="BX294" i="16"/>
  <c r="BD294" i="16"/>
  <c r="AP294" i="16"/>
  <c r="W294" i="16"/>
  <c r="AE294" i="16"/>
  <c r="AX330" i="16"/>
  <c r="T371" i="12"/>
  <c r="BN371" i="12"/>
  <c r="P375" i="12"/>
  <c r="AM375" i="12"/>
  <c r="BJ375" i="12"/>
  <c r="CB375" i="12"/>
  <c r="P377" i="12"/>
  <c r="AV377" i="12"/>
  <c r="CB377" i="12"/>
  <c r="AU378" i="12"/>
  <c r="V379" i="12"/>
  <c r="BI380" i="12"/>
  <c r="J383" i="12"/>
  <c r="AE383" i="12"/>
  <c r="BB383" i="12"/>
  <c r="BV383" i="12"/>
  <c r="O385" i="12"/>
  <c r="BE385" i="12"/>
  <c r="AC386" i="12"/>
  <c r="AP387" i="12"/>
  <c r="BS388" i="12"/>
  <c r="Z389" i="12"/>
  <c r="AT389" i="12"/>
  <c r="BP389" i="12"/>
  <c r="AB390" i="12"/>
  <c r="T391" i="12"/>
  <c r="M392" i="12"/>
  <c r="BD392" i="12"/>
  <c r="AP393" i="12"/>
  <c r="W394" i="12"/>
  <c r="BD394" i="12"/>
  <c r="BT395" i="12"/>
  <c r="BI396" i="12"/>
  <c r="K400" i="12"/>
  <c r="BK400" i="12"/>
  <c r="BO402" i="12"/>
  <c r="X405" i="12"/>
  <c r="AV405" i="12"/>
  <c r="BW405" i="12"/>
  <c r="AF407" i="12"/>
  <c r="R265" i="16"/>
  <c r="BS265" i="16"/>
  <c r="AR267" i="16"/>
  <c r="M268" i="16"/>
  <c r="BB269" i="16"/>
  <c r="AR270" i="16"/>
  <c r="BE272" i="16"/>
  <c r="AJ274" i="16"/>
  <c r="AP277" i="16"/>
  <c r="AQ279" i="16"/>
  <c r="AT280" i="16"/>
  <c r="M281" i="16"/>
  <c r="AC281" i="16"/>
  <c r="AY281" i="16"/>
  <c r="CA281" i="16"/>
  <c r="AA282" i="16"/>
  <c r="AV282" i="16"/>
  <c r="BQ282" i="16"/>
  <c r="BK283" i="16"/>
  <c r="BD284" i="16"/>
  <c r="J288" i="16"/>
  <c r="AB288" i="16"/>
  <c r="AT288" i="16"/>
  <c r="BL288" i="16"/>
  <c r="BN289" i="16"/>
  <c r="S291" i="16"/>
  <c r="O293" i="16"/>
  <c r="AW293" i="16"/>
  <c r="J294" i="16"/>
  <c r="AK294" i="16"/>
  <c r="BW330" i="16"/>
  <c r="BW344" i="16"/>
  <c r="BX344" i="16"/>
  <c r="AL344" i="16"/>
  <c r="BR344" i="16"/>
  <c r="AF344" i="16"/>
  <c r="BJ344" i="16"/>
  <c r="AB344" i="16"/>
  <c r="BH344" i="16"/>
  <c r="X344" i="16"/>
  <c r="BB344" i="16"/>
  <c r="T344" i="16"/>
  <c r="AV344" i="16"/>
  <c r="P344" i="16"/>
  <c r="AT344" i="16"/>
  <c r="L344" i="16"/>
  <c r="Z371" i="12"/>
  <c r="BP371" i="12"/>
  <c r="O374" i="12"/>
  <c r="V375" i="12"/>
  <c r="AP375" i="12"/>
  <c r="BK375" i="12"/>
  <c r="T377" i="12"/>
  <c r="AZ377" i="12"/>
  <c r="AY378" i="12"/>
  <c r="BM380" i="12"/>
  <c r="N383" i="12"/>
  <c r="AF383" i="12"/>
  <c r="BC383" i="12"/>
  <c r="BZ383" i="12"/>
  <c r="P385" i="12"/>
  <c r="BF385" i="12"/>
  <c r="AW386" i="12"/>
  <c r="BA387" i="12"/>
  <c r="AA389" i="12"/>
  <c r="AV389" i="12"/>
  <c r="BQ389" i="12"/>
  <c r="AP390" i="12"/>
  <c r="AG391" i="12"/>
  <c r="U392" i="12"/>
  <c r="BL392" i="12"/>
  <c r="BC393" i="12"/>
  <c r="AD394" i="12"/>
  <c r="BM394" i="12"/>
  <c r="BP396" i="12"/>
  <c r="O400" i="12"/>
  <c r="BL400" i="12"/>
  <c r="M402" i="12"/>
  <c r="CA402" i="12"/>
  <c r="K405" i="12"/>
  <c r="AC405" i="12"/>
  <c r="AY405" i="12"/>
  <c r="BX405" i="12"/>
  <c r="AS407" i="12"/>
  <c r="W265" i="16"/>
  <c r="BB267" i="16"/>
  <c r="AA268" i="16"/>
  <c r="O269" i="16"/>
  <c r="BI269" i="16"/>
  <c r="AW270" i="16"/>
  <c r="CA272" i="16"/>
  <c r="BA277" i="16"/>
  <c r="AV280" i="16"/>
  <c r="N281" i="16"/>
  <c r="AE281" i="16"/>
  <c r="BG281" i="16"/>
  <c r="AB282" i="16"/>
  <c r="AX282" i="16"/>
  <c r="BR282" i="16"/>
  <c r="BQ283" i="16"/>
  <c r="N288" i="16"/>
  <c r="AF288" i="16"/>
  <c r="AY288" i="16"/>
  <c r="BQ288" i="16"/>
  <c r="M289" i="16"/>
  <c r="BY289" i="16"/>
  <c r="AQ291" i="16"/>
  <c r="Q293" i="16"/>
  <c r="BA293" i="16"/>
  <c r="L294" i="16"/>
  <c r="AT294" i="16"/>
  <c r="BX320" i="16"/>
  <c r="BC320" i="16"/>
  <c r="AS320" i="16"/>
  <c r="AI320" i="16"/>
  <c r="AA320" i="16"/>
  <c r="W320" i="16"/>
  <c r="O320" i="16"/>
  <c r="BY320" i="16"/>
  <c r="M320" i="16"/>
  <c r="AQ339" i="16"/>
  <c r="BU339" i="16"/>
  <c r="AS339" i="16"/>
  <c r="Y339" i="16"/>
  <c r="AN344" i="16"/>
  <c r="AH371" i="12"/>
  <c r="BV371" i="12"/>
  <c r="AU374" i="12"/>
  <c r="W375" i="12"/>
  <c r="AT375" i="12"/>
  <c r="BL375" i="12"/>
  <c r="W376" i="12"/>
  <c r="AB377" i="12"/>
  <c r="BH377" i="12"/>
  <c r="O378" i="12"/>
  <c r="BA378" i="12"/>
  <c r="Q380" i="12"/>
  <c r="O383" i="12"/>
  <c r="AL383" i="12"/>
  <c r="BF383" i="12"/>
  <c r="CA383" i="12"/>
  <c r="X385" i="12"/>
  <c r="BN385" i="12"/>
  <c r="BR386" i="12"/>
  <c r="BK387" i="12"/>
  <c r="K389" i="12"/>
  <c r="AF389" i="12"/>
  <c r="BA389" i="12"/>
  <c r="BW389" i="12"/>
  <c r="AX390" i="12"/>
  <c r="BB391" i="12"/>
  <c r="W392" i="12"/>
  <c r="BM392" i="12"/>
  <c r="AG394" i="12"/>
  <c r="BO394" i="12"/>
  <c r="K396" i="12"/>
  <c r="CA396" i="12"/>
  <c r="S400" i="12"/>
  <c r="CA400" i="12"/>
  <c r="O402" i="12"/>
  <c r="L405" i="12"/>
  <c r="AD405" i="12"/>
  <c r="BD405" i="12"/>
  <c r="BZ405" i="12"/>
  <c r="AW407" i="12"/>
  <c r="AB265" i="16"/>
  <c r="BJ267" i="16"/>
  <c r="AE268" i="16"/>
  <c r="R269" i="16"/>
  <c r="BK269" i="16"/>
  <c r="BN270" i="16"/>
  <c r="CB272" i="16"/>
  <c r="L275" i="16"/>
  <c r="J277" i="16"/>
  <c r="BI277" i="16"/>
  <c r="M280" i="16"/>
  <c r="BF280" i="16"/>
  <c r="O281" i="16"/>
  <c r="AI281" i="16"/>
  <c r="BI281" i="16"/>
  <c r="J282" i="16"/>
  <c r="AD282" i="16"/>
  <c r="AZ282" i="16"/>
  <c r="BV282" i="16"/>
  <c r="O288" i="16"/>
  <c r="AH288" i="16"/>
  <c r="AZ288" i="16"/>
  <c r="BR288" i="16"/>
  <c r="AC289" i="16"/>
  <c r="AU291" i="16"/>
  <c r="U293" i="16"/>
  <c r="BC293" i="16"/>
  <c r="M294" i="16"/>
  <c r="BC294" i="16"/>
  <c r="BR309" i="16"/>
  <c r="BG309" i="16"/>
  <c r="AF309" i="16"/>
  <c r="BE309" i="16"/>
  <c r="AA309" i="16"/>
  <c r="BB309" i="16"/>
  <c r="Y309" i="16"/>
  <c r="AW309" i="16"/>
  <c r="V309" i="16"/>
  <c r="AU309" i="16"/>
  <c r="Q309" i="16"/>
  <c r="AP309" i="16"/>
  <c r="O309" i="16"/>
  <c r="BV309" i="16"/>
  <c r="AM309" i="16"/>
  <c r="J309" i="16"/>
  <c r="BO320" i="16"/>
  <c r="CB344" i="16"/>
  <c r="S295" i="16"/>
  <c r="AS295" i="16"/>
  <c r="BP295" i="16"/>
  <c r="P296" i="16"/>
  <c r="AQ296" i="16"/>
  <c r="BL296" i="16"/>
  <c r="AC297" i="16"/>
  <c r="X298" i="16"/>
  <c r="R300" i="16"/>
  <c r="AR300" i="16"/>
  <c r="CA300" i="16"/>
  <c r="O302" i="16"/>
  <c r="AF302" i="16"/>
  <c r="AX302" i="16"/>
  <c r="BQ302" i="16"/>
  <c r="AC303" i="16"/>
  <c r="BS303" i="16"/>
  <c r="AK304" i="16"/>
  <c r="V305" i="16"/>
  <c r="AQ305" i="16"/>
  <c r="BP305" i="16"/>
  <c r="M307" i="16"/>
  <c r="AB307" i="16"/>
  <c r="AS307" i="16"/>
  <c r="BL307" i="16"/>
  <c r="BY307" i="16"/>
  <c r="Y308" i="16"/>
  <c r="BE308" i="16"/>
  <c r="X311" i="16"/>
  <c r="BR311" i="16"/>
  <c r="U312" i="16"/>
  <c r="AM312" i="16"/>
  <c r="BX312" i="16"/>
  <c r="V313" i="16"/>
  <c r="AR313" i="16"/>
  <c r="AR315" i="16"/>
  <c r="AE316" i="16"/>
  <c r="P322" i="16"/>
  <c r="AJ322" i="16"/>
  <c r="BO323" i="16"/>
  <c r="AF324" i="16"/>
  <c r="BN324" i="16"/>
  <c r="O327" i="16"/>
  <c r="AN327" i="16"/>
  <c r="BL327" i="16"/>
  <c r="M328" i="16"/>
  <c r="AP328" i="16"/>
  <c r="BQ328" i="16"/>
  <c r="AV332" i="16"/>
  <c r="CB332" i="16"/>
  <c r="BZ334" i="16"/>
  <c r="AJ338" i="16"/>
  <c r="U340" i="16"/>
  <c r="AV340" i="16"/>
  <c r="BV340" i="16"/>
  <c r="BE341" i="16"/>
  <c r="Z342" i="16"/>
  <c r="BF342" i="16"/>
  <c r="AY345" i="16"/>
  <c r="AF346" i="16"/>
  <c r="BJ350" i="16"/>
  <c r="BS353" i="16"/>
  <c r="BG353" i="16"/>
  <c r="BE353" i="16"/>
  <c r="AM353" i="16"/>
  <c r="Y353" i="16"/>
  <c r="Q353" i="16"/>
  <c r="O353" i="16"/>
  <c r="T295" i="16"/>
  <c r="AU295" i="16"/>
  <c r="BX295" i="16"/>
  <c r="S296" i="16"/>
  <c r="AR296" i="16"/>
  <c r="BR296" i="16"/>
  <c r="AG297" i="16"/>
  <c r="Z298" i="16"/>
  <c r="Z300" i="16"/>
  <c r="AZ300" i="16"/>
  <c r="R302" i="16"/>
  <c r="AH302" i="16"/>
  <c r="BA302" i="16"/>
  <c r="BX302" i="16"/>
  <c r="AE303" i="16"/>
  <c r="AM304" i="16"/>
  <c r="J305" i="16"/>
  <c r="Z305" i="16"/>
  <c r="AR305" i="16"/>
  <c r="BX305" i="16"/>
  <c r="P307" i="16"/>
  <c r="AF307" i="16"/>
  <c r="AW307" i="16"/>
  <c r="BM307" i="16"/>
  <c r="CB307" i="16"/>
  <c r="AG308" i="16"/>
  <c r="BG308" i="16"/>
  <c r="AC311" i="16"/>
  <c r="BX311" i="16"/>
  <c r="W312" i="16"/>
  <c r="AP312" i="16"/>
  <c r="BZ312" i="16"/>
  <c r="Z313" i="16"/>
  <c r="AT313" i="16"/>
  <c r="P314" i="16"/>
  <c r="AW315" i="16"/>
  <c r="AN316" i="16"/>
  <c r="AV318" i="16"/>
  <c r="V319" i="16"/>
  <c r="BG319" i="16"/>
  <c r="BG321" i="16"/>
  <c r="R322" i="16"/>
  <c r="AP322" i="16"/>
  <c r="K323" i="16"/>
  <c r="CA323" i="16"/>
  <c r="AI324" i="16"/>
  <c r="BS324" i="16"/>
  <c r="AD326" i="16"/>
  <c r="S327" i="16"/>
  <c r="AQ327" i="16"/>
  <c r="BP327" i="16"/>
  <c r="O328" i="16"/>
  <c r="AS328" i="16"/>
  <c r="BV328" i="16"/>
  <c r="AY332" i="16"/>
  <c r="AR338" i="16"/>
  <c r="X340" i="16"/>
  <c r="AX340" i="16"/>
  <c r="BW340" i="16"/>
  <c r="BK341" i="16"/>
  <c r="AD342" i="16"/>
  <c r="BJ342" i="16"/>
  <c r="AC343" i="16"/>
  <c r="L345" i="16"/>
  <c r="BH345" i="16"/>
  <c r="AZ346" i="16"/>
  <c r="BV349" i="16"/>
  <c r="BZ349" i="16"/>
  <c r="BX349" i="16"/>
  <c r="BR349" i="16"/>
  <c r="BP349" i="16"/>
  <c r="AB349" i="16"/>
  <c r="AV349" i="16"/>
  <c r="CB349" i="16"/>
  <c r="BO353" i="16"/>
  <c r="BV371" i="16"/>
  <c r="AM371" i="16"/>
  <c r="AK371" i="16"/>
  <c r="BZ371" i="16"/>
  <c r="AB371" i="16"/>
  <c r="BX371" i="16"/>
  <c r="W371" i="16"/>
  <c r="BO371" i="16"/>
  <c r="N371" i="16"/>
  <c r="BJ371" i="16"/>
  <c r="L371" i="16"/>
  <c r="AB295" i="16"/>
  <c r="AY295" i="16"/>
  <c r="BY295" i="16"/>
  <c r="X296" i="16"/>
  <c r="AT296" i="16"/>
  <c r="BS296" i="16"/>
  <c r="AQ297" i="16"/>
  <c r="AH298" i="16"/>
  <c r="AB300" i="16"/>
  <c r="BB300" i="16"/>
  <c r="AC301" i="16"/>
  <c r="U302" i="16"/>
  <c r="AK302" i="16"/>
  <c r="BB302" i="16"/>
  <c r="BY302" i="16"/>
  <c r="AI308" i="16"/>
  <c r="BM308" i="16"/>
  <c r="Z312" i="16"/>
  <c r="AV312" i="16"/>
  <c r="AB313" i="16"/>
  <c r="BB313" i="16"/>
  <c r="AO314" i="16"/>
  <c r="BK315" i="16"/>
  <c r="AQ316" i="16"/>
  <c r="N318" i="16"/>
  <c r="AW318" i="16"/>
  <c r="X319" i="16"/>
  <c r="BI319" i="16"/>
  <c r="M321" i="16"/>
  <c r="BI321" i="16"/>
  <c r="T322" i="16"/>
  <c r="AV322" i="16"/>
  <c r="S323" i="16"/>
  <c r="AN324" i="16"/>
  <c r="BV324" i="16"/>
  <c r="AJ326" i="16"/>
  <c r="V327" i="16"/>
  <c r="AT327" i="16"/>
  <c r="BR327" i="16"/>
  <c r="T328" i="16"/>
  <c r="AU328" i="16"/>
  <c r="BY328" i="16"/>
  <c r="W331" i="16"/>
  <c r="BB332" i="16"/>
  <c r="AE333" i="16"/>
  <c r="AT338" i="16"/>
  <c r="AB340" i="16"/>
  <c r="BA340" i="16"/>
  <c r="CB340" i="16"/>
  <c r="BO341" i="16"/>
  <c r="AH342" i="16"/>
  <c r="BN342" i="16"/>
  <c r="N345" i="16"/>
  <c r="BQ345" i="16"/>
  <c r="BV346" i="16"/>
  <c r="BY350" i="16"/>
  <c r="BX350" i="16"/>
  <c r="BF350" i="16"/>
  <c r="AM350" i="16"/>
  <c r="U350" i="16"/>
  <c r="BW350" i="16"/>
  <c r="BD350" i="16"/>
  <c r="AL350" i="16"/>
  <c r="T350" i="16"/>
  <c r="BS350" i="16"/>
  <c r="BA350" i="16"/>
  <c r="AI350" i="16"/>
  <c r="P350" i="16"/>
  <c r="BQ350" i="16"/>
  <c r="AY350" i="16"/>
  <c r="AF350" i="16"/>
  <c r="N350" i="16"/>
  <c r="BO350" i="16"/>
  <c r="AV350" i="16"/>
  <c r="AD350" i="16"/>
  <c r="L350" i="16"/>
  <c r="BN350" i="16"/>
  <c r="AU350" i="16"/>
  <c r="AC350" i="16"/>
  <c r="K350" i="16"/>
  <c r="CB350" i="16"/>
  <c r="BY354" i="16"/>
  <c r="BO354" i="16"/>
  <c r="AY354" i="16"/>
  <c r="AI354" i="16"/>
  <c r="S354" i="16"/>
  <c r="BV397" i="16"/>
  <c r="BH397" i="16"/>
  <c r="AB397" i="16"/>
  <c r="BG397" i="16"/>
  <c r="U397" i="16"/>
  <c r="BA397" i="16"/>
  <c r="S397" i="16"/>
  <c r="AY397" i="16"/>
  <c r="R397" i="16"/>
  <c r="BY397" i="16"/>
  <c r="AR397" i="16"/>
  <c r="N397" i="16"/>
  <c r="BX397" i="16"/>
  <c r="AK397" i="16"/>
  <c r="L397" i="16"/>
  <c r="BQ397" i="16"/>
  <c r="AJ397" i="16"/>
  <c r="J397" i="16"/>
  <c r="BA305" i="16"/>
  <c r="R307" i="16"/>
  <c r="AJ307" i="16"/>
  <c r="AZ307" i="16"/>
  <c r="BO307" i="16"/>
  <c r="K308" i="16"/>
  <c r="AM308" i="16"/>
  <c r="BN308" i="16"/>
  <c r="BA310" i="16"/>
  <c r="AL311" i="16"/>
  <c r="J312" i="16"/>
  <c r="AB312" i="16"/>
  <c r="AY312" i="16"/>
  <c r="J313" i="16"/>
  <c r="AD313" i="16"/>
  <c r="BF313" i="16"/>
  <c r="BX315" i="16"/>
  <c r="BB316" i="16"/>
  <c r="P318" i="16"/>
  <c r="BB318" i="16"/>
  <c r="AE319" i="16"/>
  <c r="BP319" i="16"/>
  <c r="Q321" i="16"/>
  <c r="BO321" i="16"/>
  <c r="U322" i="16"/>
  <c r="AZ322" i="16"/>
  <c r="AA323" i="16"/>
  <c r="AT324" i="16"/>
  <c r="CA324" i="16"/>
  <c r="AZ326" i="16"/>
  <c r="X327" i="16"/>
  <c r="AX327" i="16"/>
  <c r="BV327" i="16"/>
  <c r="W328" i="16"/>
  <c r="AZ328" i="16"/>
  <c r="CA328" i="16"/>
  <c r="AA331" i="16"/>
  <c r="AA332" i="16"/>
  <c r="BG332" i="16"/>
  <c r="AO333" i="16"/>
  <c r="L338" i="16"/>
  <c r="BB338" i="16"/>
  <c r="AF340" i="16"/>
  <c r="BF340" i="16"/>
  <c r="AI342" i="16"/>
  <c r="BO342" i="16"/>
  <c r="BJ268" i="15"/>
  <c r="BT268" i="15"/>
  <c r="T268" i="15"/>
  <c r="AE295" i="16"/>
  <c r="BH295" i="16"/>
  <c r="AB296" i="16"/>
  <c r="BA296" i="16"/>
  <c r="CA296" i="16"/>
  <c r="BM297" i="16"/>
  <c r="BD298" i="16"/>
  <c r="AE300" i="16"/>
  <c r="BL300" i="16"/>
  <c r="W302" i="16"/>
  <c r="AP302" i="16"/>
  <c r="BF302" i="16"/>
  <c r="AU303" i="16"/>
  <c r="S304" i="16"/>
  <c r="BC304" i="16"/>
  <c r="N305" i="16"/>
  <c r="AE305" i="16"/>
  <c r="BB305" i="16"/>
  <c r="AY306" i="16"/>
  <c r="U307" i="16"/>
  <c r="AK307" i="16"/>
  <c r="BA307" i="16"/>
  <c r="BQ307" i="16"/>
  <c r="O308" i="16"/>
  <c r="AQ308" i="16"/>
  <c r="BO308" i="16"/>
  <c r="AN311" i="16"/>
  <c r="BD316" i="16"/>
  <c r="Z322" i="16"/>
  <c r="BF322" i="16"/>
  <c r="AB327" i="16"/>
  <c r="AZ327" i="16"/>
  <c r="BY327" i="16"/>
  <c r="BW364" i="16"/>
  <c r="BH364" i="16"/>
  <c r="AZ364" i="16"/>
  <c r="AB364" i="16"/>
  <c r="T364" i="16"/>
  <c r="BV404" i="16"/>
  <c r="BX404" i="16"/>
  <c r="BJ404" i="16"/>
  <c r="AY404" i="16"/>
  <c r="AK404" i="16"/>
  <c r="W404" i="16"/>
  <c r="O404" i="16"/>
  <c r="L404" i="16"/>
  <c r="BN275" i="15"/>
  <c r="BM275" i="15"/>
  <c r="AH275" i="15"/>
  <c r="AG275" i="15"/>
  <c r="Z275" i="15"/>
  <c r="BW317" i="15"/>
  <c r="BK317" i="15"/>
  <c r="AY317" i="15"/>
  <c r="AI317" i="15"/>
  <c r="AE317" i="15"/>
  <c r="S317" i="15"/>
  <c r="CA317" i="15"/>
  <c r="O317" i="15"/>
  <c r="BO317" i="15"/>
  <c r="AU317" i="15"/>
  <c r="AI295" i="16"/>
  <c r="BI295" i="16"/>
  <c r="J296" i="16"/>
  <c r="AH296" i="16"/>
  <c r="BC296" i="16"/>
  <c r="CB296" i="16"/>
  <c r="BW297" i="16"/>
  <c r="BF298" i="16"/>
  <c r="N300" i="16"/>
  <c r="AM300" i="16"/>
  <c r="BN300" i="16"/>
  <c r="J302" i="16"/>
  <c r="Z302" i="16"/>
  <c r="AR302" i="16"/>
  <c r="BI302" i="16"/>
  <c r="M303" i="16"/>
  <c r="BA303" i="16"/>
  <c r="U304" i="16"/>
  <c r="BF304" i="16"/>
  <c r="R305" i="16"/>
  <c r="AH305" i="16"/>
  <c r="BF305" i="16"/>
  <c r="Y307" i="16"/>
  <c r="AN307" i="16"/>
  <c r="BD307" i="16"/>
  <c r="BV307" i="16"/>
  <c r="Q308" i="16"/>
  <c r="AR308" i="16"/>
  <c r="BW308" i="16"/>
  <c r="L311" i="16"/>
  <c r="AT311" i="16"/>
  <c r="AC322" i="16"/>
  <c r="BL322" i="16"/>
  <c r="AE327" i="16"/>
  <c r="BC327" i="16"/>
  <c r="CA327" i="16"/>
  <c r="N334" i="16"/>
  <c r="BZ385" i="16"/>
  <c r="BQ385" i="16"/>
  <c r="AU385" i="16"/>
  <c r="Y402" i="16"/>
  <c r="BS402" i="16"/>
  <c r="BE402" i="16"/>
  <c r="BC402" i="16"/>
  <c r="AM402" i="16"/>
  <c r="W402" i="16"/>
  <c r="BX405" i="16"/>
  <c r="BB405" i="16"/>
  <c r="AC405" i="16"/>
  <c r="BY405" i="16"/>
  <c r="AZ405" i="16"/>
  <c r="AA405" i="16"/>
  <c r="BW405" i="16"/>
  <c r="AX405" i="16"/>
  <c r="V405" i="16"/>
  <c r="BQ405" i="16"/>
  <c r="AR405" i="16"/>
  <c r="S405" i="16"/>
  <c r="BP405" i="16"/>
  <c r="AQ405" i="16"/>
  <c r="R405" i="16"/>
  <c r="BN405" i="16"/>
  <c r="AL405" i="16"/>
  <c r="M405" i="16"/>
  <c r="BI405" i="16"/>
  <c r="AJ405" i="16"/>
  <c r="K405" i="16"/>
  <c r="M295" i="16"/>
  <c r="AJ295" i="16"/>
  <c r="BK295" i="16"/>
  <c r="N296" i="16"/>
  <c r="AI296" i="16"/>
  <c r="BI296" i="16"/>
  <c r="BN298" i="16"/>
  <c r="O300" i="16"/>
  <c r="AN300" i="16"/>
  <c r="BR300" i="16"/>
  <c r="L302" i="16"/>
  <c r="AC302" i="16"/>
  <c r="AS302" i="16"/>
  <c r="BL302" i="16"/>
  <c r="O303" i="16"/>
  <c r="BK303" i="16"/>
  <c r="AB304" i="16"/>
  <c r="BL304" i="16"/>
  <c r="T305" i="16"/>
  <c r="AJ305" i="16"/>
  <c r="BK305" i="16"/>
  <c r="J307" i="16"/>
  <c r="Z307" i="16"/>
  <c r="AP307" i="16"/>
  <c r="BF307" i="16"/>
  <c r="BW307" i="16"/>
  <c r="W308" i="16"/>
  <c r="AU308" i="16"/>
  <c r="CA308" i="16"/>
  <c r="P311" i="16"/>
  <c r="AW311" i="16"/>
  <c r="P312" i="16"/>
  <c r="AI312" i="16"/>
  <c r="BO312" i="16"/>
  <c r="R313" i="16"/>
  <c r="AL313" i="16"/>
  <c r="BX313" i="16"/>
  <c r="S315" i="16"/>
  <c r="R316" i="16"/>
  <c r="BR316" i="16"/>
  <c r="AD318" i="16"/>
  <c r="AQ319" i="16"/>
  <c r="CA319" i="16"/>
  <c r="AI321" i="16"/>
  <c r="J322" i="16"/>
  <c r="AF322" i="16"/>
  <c r="BC323" i="16"/>
  <c r="BF324" i="16"/>
  <c r="AE325" i="16"/>
  <c r="J327" i="16"/>
  <c r="AH327" i="16"/>
  <c r="BG327" i="16"/>
  <c r="AI328" i="16"/>
  <c r="BJ328" i="16"/>
  <c r="AL332" i="16"/>
  <c r="BR332" i="16"/>
  <c r="AJ334" i="16"/>
  <c r="Z338" i="16"/>
  <c r="BZ338" i="16"/>
  <c r="P340" i="16"/>
  <c r="AP340" i="16"/>
  <c r="BO340" i="16"/>
  <c r="Y341" i="16"/>
  <c r="R342" i="16"/>
  <c r="AX342" i="16"/>
  <c r="CA343" i="16"/>
  <c r="AF345" i="16"/>
  <c r="J346" i="16"/>
  <c r="U349" i="16"/>
  <c r="AQ349" i="16"/>
  <c r="BK349" i="16"/>
  <c r="AR350" i="16"/>
  <c r="BH379" i="16"/>
  <c r="BS379" i="16"/>
  <c r="AT379" i="16"/>
  <c r="X385" i="16"/>
  <c r="AD405" i="16"/>
  <c r="BT276" i="15"/>
  <c r="BE276" i="15"/>
  <c r="BV281" i="15"/>
  <c r="K281" i="15"/>
  <c r="BP281" i="15"/>
  <c r="AZ281" i="15"/>
  <c r="AJ281" i="15"/>
  <c r="BY321" i="15"/>
  <c r="T321" i="15"/>
  <c r="BZ321" i="15"/>
  <c r="N321" i="15"/>
  <c r="BJ321" i="15"/>
  <c r="AZ321" i="15"/>
  <c r="AT321" i="15"/>
  <c r="AJ321" i="15"/>
  <c r="BI361" i="15"/>
  <c r="BN361" i="15"/>
  <c r="AQ361" i="15"/>
  <c r="AH361" i="15"/>
  <c r="U361" i="15"/>
  <c r="K361" i="15"/>
  <c r="AN352" i="16"/>
  <c r="AC355" i="16"/>
  <c r="V357" i="16"/>
  <c r="AQ357" i="16"/>
  <c r="BJ357" i="16"/>
  <c r="T358" i="16"/>
  <c r="AF358" i="16"/>
  <c r="AR358" i="16"/>
  <c r="BH358" i="16"/>
  <c r="BY358" i="16"/>
  <c r="U360" i="16"/>
  <c r="AS360" i="16"/>
  <c r="BV360" i="16"/>
  <c r="AT363" i="16"/>
  <c r="AK388" i="16"/>
  <c r="BX388" i="16"/>
  <c r="BQ395" i="16"/>
  <c r="AJ398" i="16"/>
  <c r="AM401" i="16"/>
  <c r="T403" i="16"/>
  <c r="AM403" i="16"/>
  <c r="BJ403" i="16"/>
  <c r="AF407" i="16"/>
  <c r="AF265" i="15"/>
  <c r="BL265" i="15"/>
  <c r="U266" i="15"/>
  <c r="AS266" i="15"/>
  <c r="BR266" i="15"/>
  <c r="W267" i="15"/>
  <c r="BD267" i="15"/>
  <c r="Q276" i="15"/>
  <c r="W281" i="15"/>
  <c r="BW297" i="15"/>
  <c r="BR297" i="15"/>
  <c r="T297" i="15"/>
  <c r="BP297" i="15"/>
  <c r="O297" i="15"/>
  <c r="BB297" i="15"/>
  <c r="AS297" i="15"/>
  <c r="AN297" i="15"/>
  <c r="AE297" i="15"/>
  <c r="BZ305" i="15"/>
  <c r="BS305" i="15"/>
  <c r="AM305" i="15"/>
  <c r="L305" i="15"/>
  <c r="BL305" i="15"/>
  <c r="AF305" i="15"/>
  <c r="J305" i="15"/>
  <c r="BH305" i="15"/>
  <c r="AB305" i="15"/>
  <c r="BC305" i="15"/>
  <c r="W305" i="15"/>
  <c r="CB305" i="15"/>
  <c r="AV305" i="15"/>
  <c r="R305" i="15"/>
  <c r="CA305" i="15"/>
  <c r="AU305" i="15"/>
  <c r="P305" i="15"/>
  <c r="AD321" i="15"/>
  <c r="BS400" i="15"/>
  <c r="BD400" i="15"/>
  <c r="AU400" i="15"/>
  <c r="AN400" i="15"/>
  <c r="U400" i="15"/>
  <c r="O400" i="15"/>
  <c r="BT400" i="15"/>
  <c r="AY351" i="16"/>
  <c r="AX352" i="16"/>
  <c r="AK355" i="16"/>
  <c r="X357" i="16"/>
  <c r="AS357" i="16"/>
  <c r="BL357" i="16"/>
  <c r="J358" i="16"/>
  <c r="U358" i="16"/>
  <c r="AH358" i="16"/>
  <c r="AS358" i="16"/>
  <c r="BK358" i="16"/>
  <c r="CA358" i="16"/>
  <c r="Z360" i="16"/>
  <c r="AX360" i="16"/>
  <c r="BW360" i="16"/>
  <c r="K363" i="16"/>
  <c r="BB363" i="16"/>
  <c r="X366" i="16"/>
  <c r="BO366" i="16"/>
  <c r="Y368" i="16"/>
  <c r="BN368" i="16"/>
  <c r="X369" i="16"/>
  <c r="CB369" i="16"/>
  <c r="AU370" i="16"/>
  <c r="R372" i="16"/>
  <c r="AI372" i="16"/>
  <c r="AY372" i="16"/>
  <c r="BP372" i="16"/>
  <c r="K374" i="16"/>
  <c r="O377" i="16"/>
  <c r="T378" i="16"/>
  <c r="AX380" i="16"/>
  <c r="T381" i="16"/>
  <c r="BH381" i="16"/>
  <c r="AR382" i="16"/>
  <c r="P384" i="16"/>
  <c r="BY386" i="16"/>
  <c r="U387" i="16"/>
  <c r="BB387" i="16"/>
  <c r="L388" i="16"/>
  <c r="AR388" i="16"/>
  <c r="BZ388" i="16"/>
  <c r="AZ389" i="16"/>
  <c r="AH390" i="16"/>
  <c r="Q392" i="16"/>
  <c r="AE394" i="16"/>
  <c r="AC395" i="16"/>
  <c r="BR395" i="16"/>
  <c r="AQ398" i="16"/>
  <c r="AU401" i="16"/>
  <c r="U403" i="16"/>
  <c r="AR403" i="16"/>
  <c r="BP403" i="16"/>
  <c r="CA407" i="16"/>
  <c r="AL265" i="15"/>
  <c r="BS265" i="15"/>
  <c r="V266" i="15"/>
  <c r="AU266" i="15"/>
  <c r="BS266" i="15"/>
  <c r="AC267" i="15"/>
  <c r="BJ267" i="15"/>
  <c r="BS269" i="15"/>
  <c r="BV269" i="15"/>
  <c r="BC269" i="15"/>
  <c r="AL269" i="15"/>
  <c r="V269" i="15"/>
  <c r="BO269" i="15"/>
  <c r="AX269" i="15"/>
  <c r="AH269" i="15"/>
  <c r="N269" i="15"/>
  <c r="BN269" i="15"/>
  <c r="AT269" i="15"/>
  <c r="AD269" i="15"/>
  <c r="BZ269" i="15"/>
  <c r="BJ269" i="15"/>
  <c r="AS269" i="15"/>
  <c r="AB269" i="15"/>
  <c r="L269" i="15"/>
  <c r="BY269" i="15"/>
  <c r="BH269" i="15"/>
  <c r="AR269" i="15"/>
  <c r="Z269" i="15"/>
  <c r="AP269" i="15"/>
  <c r="BE271" i="15"/>
  <c r="AN271" i="15"/>
  <c r="BZ277" i="15"/>
  <c r="BD277" i="15"/>
  <c r="AI277" i="15"/>
  <c r="X277" i="15"/>
  <c r="CA277" i="15"/>
  <c r="S277" i="15"/>
  <c r="BO277" i="15"/>
  <c r="O277" i="15"/>
  <c r="BP321" i="15"/>
  <c r="BN354" i="15"/>
  <c r="Y354" i="15"/>
  <c r="BA392" i="15"/>
  <c r="BI392" i="15"/>
  <c r="AZ352" i="16"/>
  <c r="AS355" i="16"/>
  <c r="AA357" i="16"/>
  <c r="AV357" i="16"/>
  <c r="BP357" i="16"/>
  <c r="K358" i="16"/>
  <c r="W358" i="16"/>
  <c r="AI358" i="16"/>
  <c r="AU358" i="16"/>
  <c r="BN358" i="16"/>
  <c r="AA360" i="16"/>
  <c r="BA360" i="16"/>
  <c r="BY360" i="16"/>
  <c r="N363" i="16"/>
  <c r="BD363" i="16"/>
  <c r="AF366" i="16"/>
  <c r="BW366" i="16"/>
  <c r="AD368" i="16"/>
  <c r="BV368" i="16"/>
  <c r="AE369" i="16"/>
  <c r="AZ370" i="16"/>
  <c r="S372" i="16"/>
  <c r="AJ372" i="16"/>
  <c r="AZ372" i="16"/>
  <c r="BQ372" i="16"/>
  <c r="R374" i="16"/>
  <c r="P376" i="16"/>
  <c r="U377" i="16"/>
  <c r="AE378" i="16"/>
  <c r="AZ380" i="16"/>
  <c r="AA381" i="16"/>
  <c r="BM381" i="16"/>
  <c r="AD384" i="16"/>
  <c r="W387" i="16"/>
  <c r="BG387" i="16"/>
  <c r="N388" i="16"/>
  <c r="AT388" i="16"/>
  <c r="BH389" i="16"/>
  <c r="AQ390" i="16"/>
  <c r="AF392" i="16"/>
  <c r="AK395" i="16"/>
  <c r="BZ395" i="16"/>
  <c r="AR398" i="16"/>
  <c r="AM265" i="15"/>
  <c r="BZ265" i="15"/>
  <c r="W266" i="15"/>
  <c r="BA266" i="15"/>
  <c r="BY266" i="15"/>
  <c r="BX307" i="15"/>
  <c r="BO307" i="15"/>
  <c r="AT307" i="15"/>
  <c r="Z307" i="15"/>
  <c r="BN307" i="15"/>
  <c r="AQ307" i="15"/>
  <c r="U307" i="15"/>
  <c r="BG307" i="15"/>
  <c r="AK307" i="15"/>
  <c r="R307" i="15"/>
  <c r="BZ307" i="15"/>
  <c r="BF307" i="15"/>
  <c r="AI307" i="15"/>
  <c r="N307" i="15"/>
  <c r="BW307" i="15"/>
  <c r="BA307" i="15"/>
  <c r="AH307" i="15"/>
  <c r="K307" i="15"/>
  <c r="BV307" i="15"/>
  <c r="AY307" i="15"/>
  <c r="AD307" i="15"/>
  <c r="J307" i="15"/>
  <c r="BT327" i="15"/>
  <c r="X327" i="15"/>
  <c r="Q327" i="15"/>
  <c r="BE327" i="15"/>
  <c r="BD327" i="15"/>
  <c r="AW327" i="15"/>
  <c r="BV311" i="10"/>
  <c r="BY311" i="10"/>
  <c r="BI311" i="10"/>
  <c r="AU311" i="10"/>
  <c r="AI311" i="10"/>
  <c r="S311" i="10"/>
  <c r="BW311" i="10"/>
  <c r="BH311" i="10"/>
  <c r="AT311" i="10"/>
  <c r="AE311" i="10"/>
  <c r="P311" i="10"/>
  <c r="BS311" i="10"/>
  <c r="BG311" i="10"/>
  <c r="AS311" i="10"/>
  <c r="AC311" i="10"/>
  <c r="O311" i="10"/>
  <c r="BR311" i="10"/>
  <c r="BD311" i="10"/>
  <c r="AQ311" i="10"/>
  <c r="AB311" i="10"/>
  <c r="N311" i="10"/>
  <c r="BQ311" i="10"/>
  <c r="BC311" i="10"/>
  <c r="AM311" i="10"/>
  <c r="AA311" i="10"/>
  <c r="M311" i="10"/>
  <c r="CA311" i="10"/>
  <c r="AL311" i="10"/>
  <c r="BZ311" i="10"/>
  <c r="AK311" i="10"/>
  <c r="BP311" i="10"/>
  <c r="AJ311" i="10"/>
  <c r="BO311" i="10"/>
  <c r="X311" i="10"/>
  <c r="BK311" i="10"/>
  <c r="W311" i="10"/>
  <c r="BA311" i="10"/>
  <c r="U311" i="10"/>
  <c r="CB311" i="10"/>
  <c r="AY311" i="10"/>
  <c r="AV311" i="10"/>
  <c r="K311" i="10"/>
  <c r="K352" i="16"/>
  <c r="BI352" i="16"/>
  <c r="BA355" i="16"/>
  <c r="K357" i="16"/>
  <c r="AC357" i="16"/>
  <c r="AY357" i="16"/>
  <c r="BR357" i="16"/>
  <c r="L358" i="16"/>
  <c r="X358" i="16"/>
  <c r="AJ358" i="16"/>
  <c r="AX358" i="16"/>
  <c r="BO358" i="16"/>
  <c r="AC360" i="16"/>
  <c r="BF360" i="16"/>
  <c r="V363" i="16"/>
  <c r="BL363" i="16"/>
  <c r="AI366" i="16"/>
  <c r="BY366" i="16"/>
  <c r="AL368" i="16"/>
  <c r="BZ368" i="16"/>
  <c r="AK369" i="16"/>
  <c r="L370" i="16"/>
  <c r="BI370" i="16"/>
  <c r="U372" i="16"/>
  <c r="AK372" i="16"/>
  <c r="BB372" i="16"/>
  <c r="BV372" i="16"/>
  <c r="AH374" i="16"/>
  <c r="V376" i="16"/>
  <c r="AK377" i="16"/>
  <c r="AS378" i="16"/>
  <c r="K380" i="16"/>
  <c r="BI380" i="16"/>
  <c r="AI381" i="16"/>
  <c r="BP381" i="16"/>
  <c r="BH382" i="16"/>
  <c r="AW384" i="16"/>
  <c r="M386" i="16"/>
  <c r="K387" i="16"/>
  <c r="AA387" i="16"/>
  <c r="BJ387" i="16"/>
  <c r="T388" i="16"/>
  <c r="AZ388" i="16"/>
  <c r="K389" i="16"/>
  <c r="BO389" i="16"/>
  <c r="AX390" i="16"/>
  <c r="BL392" i="16"/>
  <c r="L395" i="16"/>
  <c r="AM395" i="16"/>
  <c r="K398" i="16"/>
  <c r="AZ398" i="16"/>
  <c r="BN401" i="16"/>
  <c r="AB403" i="16"/>
  <c r="AT403" i="16"/>
  <c r="BX403" i="16"/>
  <c r="N265" i="15"/>
  <c r="AT265" i="15"/>
  <c r="CA265" i="15"/>
  <c r="AC266" i="15"/>
  <c r="BB266" i="15"/>
  <c r="CA266" i="15"/>
  <c r="AK267" i="15"/>
  <c r="BR267" i="15"/>
  <c r="M269" i="15"/>
  <c r="BB269" i="15"/>
  <c r="BL271" i="15"/>
  <c r="AU277" i="15"/>
  <c r="S307" i="15"/>
  <c r="AG327" i="15"/>
  <c r="BZ344" i="15"/>
  <c r="AI344" i="15"/>
  <c r="S344" i="15"/>
  <c r="BO344" i="15"/>
  <c r="M352" i="16"/>
  <c r="BN352" i="16"/>
  <c r="BQ355" i="16"/>
  <c r="L357" i="16"/>
  <c r="AF357" i="16"/>
  <c r="AZ357" i="16"/>
  <c r="BW357" i="16"/>
  <c r="M358" i="16"/>
  <c r="Z358" i="16"/>
  <c r="AK358" i="16"/>
  <c r="AZ358" i="16"/>
  <c r="BP358" i="16"/>
  <c r="J360" i="16"/>
  <c r="AH360" i="16"/>
  <c r="BG360" i="16"/>
  <c r="X363" i="16"/>
  <c r="BO363" i="16"/>
  <c r="AQ366" i="16"/>
  <c r="AO368" i="16"/>
  <c r="CB368" i="16"/>
  <c r="AS369" i="16"/>
  <c r="N370" i="16"/>
  <c r="BK370" i="16"/>
  <c r="V372" i="16"/>
  <c r="AL372" i="16"/>
  <c r="BF372" i="16"/>
  <c r="BW372" i="16"/>
  <c r="AN374" i="16"/>
  <c r="AN376" i="16"/>
  <c r="AN377" i="16"/>
  <c r="BD378" i="16"/>
  <c r="M380" i="16"/>
  <c r="BW380" i="16"/>
  <c r="AJ381" i="16"/>
  <c r="BX382" i="16"/>
  <c r="BE384" i="16"/>
  <c r="O386" i="16"/>
  <c r="L387" i="16"/>
  <c r="AD387" i="16"/>
  <c r="BK387" i="16"/>
  <c r="U388" i="16"/>
  <c r="BA388" i="16"/>
  <c r="L389" i="16"/>
  <c r="BP389" i="16"/>
  <c r="BG390" i="16"/>
  <c r="N395" i="16"/>
  <c r="AT395" i="16"/>
  <c r="AB396" i="16"/>
  <c r="R398" i="16"/>
  <c r="BG398" i="16"/>
  <c r="AD403" i="16"/>
  <c r="AZ403" i="16"/>
  <c r="BY403" i="16"/>
  <c r="O265" i="15"/>
  <c r="AV265" i="15"/>
  <c r="CB265" i="15"/>
  <c r="AE266" i="15"/>
  <c r="BC266" i="15"/>
  <c r="AN267" i="15"/>
  <c r="BX267" i="15"/>
  <c r="BK277" i="15"/>
  <c r="AA307" i="15"/>
  <c r="BR279" i="10"/>
  <c r="BZ279" i="10"/>
  <c r="AL279" i="10"/>
  <c r="BQ279" i="10"/>
  <c r="AC279" i="10"/>
  <c r="BJ279" i="10"/>
  <c r="W279" i="10"/>
  <c r="BA279" i="10"/>
  <c r="AU279" i="10"/>
  <c r="AS279" i="10"/>
  <c r="AD279" i="10"/>
  <c r="U279" i="10"/>
  <c r="CA279" i="10"/>
  <c r="N279" i="10"/>
  <c r="BS279" i="10"/>
  <c r="BC279" i="10"/>
  <c r="X352" i="16"/>
  <c r="BW352" i="16"/>
  <c r="M355" i="16"/>
  <c r="BS355" i="16"/>
  <c r="M357" i="16"/>
  <c r="AJ357" i="16"/>
  <c r="BB357" i="16"/>
  <c r="BX357" i="16"/>
  <c r="O358" i="16"/>
  <c r="AA358" i="16"/>
  <c r="AM358" i="16"/>
  <c r="BC358" i="16"/>
  <c r="BS358" i="16"/>
  <c r="K360" i="16"/>
  <c r="AK360" i="16"/>
  <c r="BI360" i="16"/>
  <c r="X362" i="16"/>
  <c r="AF363" i="16"/>
  <c r="BW363" i="16"/>
  <c r="AS366" i="16"/>
  <c r="AW368" i="16"/>
  <c r="BC369" i="16"/>
  <c r="V370" i="16"/>
  <c r="BT370" i="16"/>
  <c r="J372" i="16"/>
  <c r="Z372" i="16"/>
  <c r="AQ372" i="16"/>
  <c r="BH372" i="16"/>
  <c r="BX372" i="16"/>
  <c r="BD374" i="16"/>
  <c r="AT376" i="16"/>
  <c r="BD377" i="16"/>
  <c r="BR378" i="16"/>
  <c r="V380" i="16"/>
  <c r="AQ381" i="16"/>
  <c r="BT384" i="16"/>
  <c r="X386" i="16"/>
  <c r="M387" i="16"/>
  <c r="AE387" i="16"/>
  <c r="AB388" i="16"/>
  <c r="BH388" i="16"/>
  <c r="BN390" i="16"/>
  <c r="O395" i="16"/>
  <c r="AU395" i="16"/>
  <c r="T398" i="16"/>
  <c r="BN398" i="16"/>
  <c r="AK266" i="15"/>
  <c r="BI266" i="15"/>
  <c r="BO274" i="15"/>
  <c r="BV274" i="15"/>
  <c r="BT304" i="15"/>
  <c r="AS304" i="15"/>
  <c r="AK304" i="15"/>
  <c r="BY304" i="15"/>
  <c r="X304" i="15"/>
  <c r="BM304" i="15"/>
  <c r="Q304" i="15"/>
  <c r="BE304" i="15"/>
  <c r="P304" i="15"/>
  <c r="BD304" i="15"/>
  <c r="M304" i="15"/>
  <c r="AP307" i="15"/>
  <c r="AF273" i="15"/>
  <c r="BL273" i="15"/>
  <c r="U279" i="15"/>
  <c r="BQ279" i="15"/>
  <c r="T282" i="15"/>
  <c r="AR282" i="15"/>
  <c r="BV282" i="15"/>
  <c r="AF286" i="15"/>
  <c r="BI286" i="15"/>
  <c r="AU291" i="15"/>
  <c r="AE293" i="15"/>
  <c r="BC293" i="15"/>
  <c r="CA293" i="15"/>
  <c r="X294" i="15"/>
  <c r="AZ294" i="15"/>
  <c r="BZ294" i="15"/>
  <c r="AP295" i="15"/>
  <c r="N296" i="15"/>
  <c r="AO296" i="15"/>
  <c r="BQ296" i="15"/>
  <c r="AL299" i="15"/>
  <c r="AF302" i="15"/>
  <c r="AO303" i="15"/>
  <c r="V306" i="15"/>
  <c r="AR306" i="15"/>
  <c r="BK306" i="15"/>
  <c r="S309" i="15"/>
  <c r="W310" i="15"/>
  <c r="O313" i="15"/>
  <c r="AR313" i="15"/>
  <c r="AK314" i="15"/>
  <c r="AH315" i="15"/>
  <c r="T316" i="15"/>
  <c r="BE319" i="15"/>
  <c r="M322" i="15"/>
  <c r="AS322" i="15"/>
  <c r="BY322" i="15"/>
  <c r="AK323" i="15"/>
  <c r="AH325" i="15"/>
  <c r="BW325" i="15"/>
  <c r="X328" i="15"/>
  <c r="BK328" i="15"/>
  <c r="V331" i="15"/>
  <c r="AU331" i="15"/>
  <c r="BV331" i="15"/>
  <c r="AB339" i="15"/>
  <c r="BQ339" i="15"/>
  <c r="AY341" i="15"/>
  <c r="AF343" i="15"/>
  <c r="BZ375" i="15"/>
  <c r="BG375" i="15"/>
  <c r="AY375" i="15"/>
  <c r="AQ375" i="15"/>
  <c r="AI375" i="15"/>
  <c r="AA375" i="15"/>
  <c r="BQ377" i="15"/>
  <c r="BI377" i="15"/>
  <c r="AT377" i="15"/>
  <c r="AK377" i="15"/>
  <c r="V377" i="15"/>
  <c r="M377" i="15"/>
  <c r="BD382" i="15"/>
  <c r="BX391" i="15"/>
  <c r="BN391" i="15"/>
  <c r="BD391" i="15"/>
  <c r="AU391" i="15"/>
  <c r="AL391" i="15"/>
  <c r="AC391" i="15"/>
  <c r="BW394" i="15"/>
  <c r="Z394" i="15"/>
  <c r="U394" i="15"/>
  <c r="BX394" i="15"/>
  <c r="S394" i="15"/>
  <c r="BO394" i="15"/>
  <c r="P394" i="15"/>
  <c r="BF394" i="15"/>
  <c r="L394" i="15"/>
  <c r="BX402" i="15"/>
  <c r="CA402" i="15"/>
  <c r="BK402" i="15"/>
  <c r="AU402" i="15"/>
  <c r="AD405" i="15"/>
  <c r="W272" i="15"/>
  <c r="AL273" i="15"/>
  <c r="BR273" i="15"/>
  <c r="V279" i="15"/>
  <c r="BY279" i="15"/>
  <c r="Z282" i="15"/>
  <c r="AX282" i="15"/>
  <c r="BW282" i="15"/>
  <c r="AI286" i="15"/>
  <c r="BN286" i="15"/>
  <c r="AB294" i="15"/>
  <c r="BB294" i="15"/>
  <c r="CB294" i="15"/>
  <c r="BD302" i="15"/>
  <c r="AT303" i="15"/>
  <c r="AA306" i="15"/>
  <c r="AT306" i="15"/>
  <c r="BP306" i="15"/>
  <c r="T309" i="15"/>
  <c r="AE310" i="15"/>
  <c r="R311" i="15"/>
  <c r="R313" i="15"/>
  <c r="BA313" i="15"/>
  <c r="AS314" i="15"/>
  <c r="AP315" i="15"/>
  <c r="AB316" i="15"/>
  <c r="BL319" i="15"/>
  <c r="N322" i="15"/>
  <c r="AT322" i="15"/>
  <c r="AR323" i="15"/>
  <c r="AA324" i="15"/>
  <c r="AM325" i="15"/>
  <c r="AC328" i="15"/>
  <c r="BQ328" i="15"/>
  <c r="S330" i="15"/>
  <c r="AS330" i="15"/>
  <c r="BY330" i="15"/>
  <c r="AA331" i="15"/>
  <c r="AZ331" i="15"/>
  <c r="BZ331" i="15"/>
  <c r="AY334" i="15"/>
  <c r="BA338" i="15"/>
  <c r="AF339" i="15"/>
  <c r="BX339" i="15"/>
  <c r="R341" i="15"/>
  <c r="BG341" i="15"/>
  <c r="AG343" i="15"/>
  <c r="BV351" i="15"/>
  <c r="BQ351" i="15"/>
  <c r="AZ351" i="15"/>
  <c r="AJ351" i="15"/>
  <c r="S351" i="15"/>
  <c r="BO351" i="15"/>
  <c r="AY351" i="15"/>
  <c r="AE351" i="15"/>
  <c r="N351" i="15"/>
  <c r="BK351" i="15"/>
  <c r="AU351" i="15"/>
  <c r="AD351" i="15"/>
  <c r="M351" i="15"/>
  <c r="BZ351" i="15"/>
  <c r="BJ351" i="15"/>
  <c r="AS351" i="15"/>
  <c r="AB351" i="15"/>
  <c r="L351" i="15"/>
  <c r="BY351" i="15"/>
  <c r="BI351" i="15"/>
  <c r="AR351" i="15"/>
  <c r="AA351" i="15"/>
  <c r="K351" i="15"/>
  <c r="BC351" i="15"/>
  <c r="BZ356" i="15"/>
  <c r="BK356" i="15"/>
  <c r="AF356" i="15"/>
  <c r="BD356" i="15"/>
  <c r="Z356" i="15"/>
  <c r="BC356" i="15"/>
  <c r="X356" i="15"/>
  <c r="CA356" i="15"/>
  <c r="AV356" i="15"/>
  <c r="W356" i="15"/>
  <c r="BV356" i="15"/>
  <c r="AU356" i="15"/>
  <c r="R356" i="15"/>
  <c r="BS356" i="15"/>
  <c r="J395" i="10"/>
  <c r="AO395" i="10"/>
  <c r="AE395" i="10"/>
  <c r="AN273" i="15"/>
  <c r="BY273" i="15"/>
  <c r="AC279" i="15"/>
  <c r="AA282" i="15"/>
  <c r="AZ282" i="15"/>
  <c r="BX282" i="15"/>
  <c r="K286" i="15"/>
  <c r="AL286" i="15"/>
  <c r="BR286" i="15"/>
  <c r="AH288" i="15"/>
  <c r="BC291" i="15"/>
  <c r="N293" i="15"/>
  <c r="AL293" i="15"/>
  <c r="BJ293" i="15"/>
  <c r="K294" i="15"/>
  <c r="AD294" i="15"/>
  <c r="BD294" i="15"/>
  <c r="BD295" i="15"/>
  <c r="AU296" i="15"/>
  <c r="BY296" i="15"/>
  <c r="AI298" i="15"/>
  <c r="BY299" i="15"/>
  <c r="AW303" i="15"/>
  <c r="AB306" i="15"/>
  <c r="AU306" i="15"/>
  <c r="BR306" i="15"/>
  <c r="AQ309" i="15"/>
  <c r="AI310" i="15"/>
  <c r="Z311" i="15"/>
  <c r="T313" i="15"/>
  <c r="BH313" i="15"/>
  <c r="BB314" i="15"/>
  <c r="AQ325" i="15"/>
  <c r="AG326" i="15"/>
  <c r="AE328" i="15"/>
  <c r="BY328" i="15"/>
  <c r="T330" i="15"/>
  <c r="AU330" i="15"/>
  <c r="CA330" i="15"/>
  <c r="AD331" i="15"/>
  <c r="BC331" i="15"/>
  <c r="L334" i="15"/>
  <c r="BC334" i="15"/>
  <c r="BB338" i="15"/>
  <c r="AN339" i="15"/>
  <c r="V341" i="15"/>
  <c r="BN341" i="15"/>
  <c r="BD343" i="15"/>
  <c r="AM345" i="15"/>
  <c r="T351" i="15"/>
  <c r="BG351" i="15"/>
  <c r="J356" i="15"/>
  <c r="CB374" i="15"/>
  <c r="BR374" i="15"/>
  <c r="AG374" i="15"/>
  <c r="BP374" i="15"/>
  <c r="AF374" i="15"/>
  <c r="BM374" i="15"/>
  <c r="X374" i="15"/>
  <c r="BD374" i="15"/>
  <c r="V374" i="15"/>
  <c r="BB374" i="15"/>
  <c r="T374" i="15"/>
  <c r="BW378" i="15"/>
  <c r="AV378" i="15"/>
  <c r="AN378" i="15"/>
  <c r="AF378" i="15"/>
  <c r="X378" i="15"/>
  <c r="CB378" i="15"/>
  <c r="P378" i="15"/>
  <c r="AE402" i="15"/>
  <c r="BD405" i="15"/>
  <c r="BN270" i="15"/>
  <c r="M273" i="15"/>
  <c r="AS273" i="15"/>
  <c r="CB273" i="15"/>
  <c r="AK279" i="15"/>
  <c r="AB282" i="15"/>
  <c r="BF282" i="15"/>
  <c r="N286" i="15"/>
  <c r="AQ286" i="15"/>
  <c r="BT286" i="15"/>
  <c r="AZ288" i="15"/>
  <c r="O291" i="15"/>
  <c r="BK291" i="15"/>
  <c r="L294" i="15"/>
  <c r="AJ294" i="15"/>
  <c r="BH294" i="15"/>
  <c r="BJ303" i="15"/>
  <c r="K306" i="15"/>
  <c r="AD306" i="15"/>
  <c r="AZ306" i="15"/>
  <c r="BW306" i="15"/>
  <c r="AZ309" i="15"/>
  <c r="AU310" i="15"/>
  <c r="AH311" i="15"/>
  <c r="W313" i="15"/>
  <c r="BQ313" i="15"/>
  <c r="BQ314" i="15"/>
  <c r="BI315" i="15"/>
  <c r="AY316" i="15"/>
  <c r="BM318" i="15"/>
  <c r="Z322" i="15"/>
  <c r="BF322" i="15"/>
  <c r="M323" i="15"/>
  <c r="AZ323" i="15"/>
  <c r="AX325" i="15"/>
  <c r="AJ328" i="15"/>
  <c r="AE331" i="15"/>
  <c r="BF331" i="15"/>
  <c r="AS339" i="15"/>
  <c r="V351" i="15"/>
  <c r="BR351" i="15"/>
  <c r="O356" i="15"/>
  <c r="BY265" i="10"/>
  <c r="BL265" i="10"/>
  <c r="AQ265" i="10"/>
  <c r="V265" i="10"/>
  <c r="BK265" i="10"/>
  <c r="AP265" i="10"/>
  <c r="T265" i="10"/>
  <c r="CA265" i="10"/>
  <c r="BF265" i="10"/>
  <c r="AJ265" i="10"/>
  <c r="O265" i="10"/>
  <c r="BX265" i="10"/>
  <c r="BC265" i="10"/>
  <c r="AH265" i="10"/>
  <c r="L265" i="10"/>
  <c r="BW265" i="10"/>
  <c r="BB265" i="10"/>
  <c r="AF265" i="10"/>
  <c r="K265" i="10"/>
  <c r="BV265" i="10"/>
  <c r="AZ265" i="10"/>
  <c r="AE265" i="10"/>
  <c r="J265" i="10"/>
  <c r="BW379" i="10"/>
  <c r="BX379" i="10"/>
  <c r="BB379" i="10"/>
  <c r="AI379" i="10"/>
  <c r="R379" i="10"/>
  <c r="BV379" i="10"/>
  <c r="AY379" i="10"/>
  <c r="AH379" i="10"/>
  <c r="N379" i="10"/>
  <c r="BS379" i="10"/>
  <c r="AU379" i="10"/>
  <c r="AD379" i="10"/>
  <c r="M379" i="10"/>
  <c r="BR379" i="10"/>
  <c r="AT379" i="10"/>
  <c r="AB379" i="10"/>
  <c r="L379" i="10"/>
  <c r="BG379" i="10"/>
  <c r="AL379" i="10"/>
  <c r="V379" i="10"/>
  <c r="BF379" i="10"/>
  <c r="AJ379" i="10"/>
  <c r="T379" i="10"/>
  <c r="BK379" i="10"/>
  <c r="BH379" i="10"/>
  <c r="AR379" i="10"/>
  <c r="AP379" i="10"/>
  <c r="Z379" i="10"/>
  <c r="W379" i="10"/>
  <c r="J379" i="10"/>
  <c r="W291" i="15"/>
  <c r="CA291" i="15"/>
  <c r="V293" i="15"/>
  <c r="AT293" i="15"/>
  <c r="BR293" i="15"/>
  <c r="P294" i="15"/>
  <c r="AN294" i="15"/>
  <c r="BP294" i="15"/>
  <c r="Z295" i="15"/>
  <c r="CB295" i="15"/>
  <c r="AE296" i="15"/>
  <c r="BE296" i="15"/>
  <c r="R303" i="15"/>
  <c r="BV303" i="15"/>
  <c r="N306" i="15"/>
  <c r="AJ306" i="15"/>
  <c r="BG306" i="15"/>
  <c r="BZ306" i="15"/>
  <c r="AS308" i="15"/>
  <c r="BK310" i="15"/>
  <c r="AE313" i="15"/>
  <c r="BH316" i="15"/>
  <c r="AD322" i="15"/>
  <c r="BJ322" i="15"/>
  <c r="U323" i="15"/>
  <c r="BN323" i="15"/>
  <c r="R325" i="15"/>
  <c r="BG325" i="15"/>
  <c r="M328" i="15"/>
  <c r="AU328" i="15"/>
  <c r="AT329" i="15"/>
  <c r="AE330" i="15"/>
  <c r="BI330" i="15"/>
  <c r="N331" i="15"/>
  <c r="AM331" i="15"/>
  <c r="BN331" i="15"/>
  <c r="AB334" i="15"/>
  <c r="BS334" i="15"/>
  <c r="P339" i="15"/>
  <c r="BA339" i="15"/>
  <c r="BK340" i="15"/>
  <c r="AL341" i="15"/>
  <c r="BW347" i="15"/>
  <c r="AY347" i="15"/>
  <c r="AQ347" i="15"/>
  <c r="BX347" i="15"/>
  <c r="Z347" i="15"/>
  <c r="AK351" i="15"/>
  <c r="BX351" i="15"/>
  <c r="AN356" i="15"/>
  <c r="AL374" i="15"/>
  <c r="BY376" i="15"/>
  <c r="BD376" i="15"/>
  <c r="AT376" i="15"/>
  <c r="AI376" i="15"/>
  <c r="X376" i="15"/>
  <c r="N376" i="15"/>
  <c r="BL378" i="15"/>
  <c r="Z265" i="10"/>
  <c r="BX269" i="10"/>
  <c r="BR269" i="10"/>
  <c r="BB269" i="10"/>
  <c r="AP269" i="10"/>
  <c r="AD269" i="10"/>
  <c r="P269" i="10"/>
  <c r="CB269" i="10"/>
  <c r="BL269" i="10"/>
  <c r="AY269" i="10"/>
  <c r="AM269" i="10"/>
  <c r="Z269" i="10"/>
  <c r="N269" i="10"/>
  <c r="BZ269" i="10"/>
  <c r="BK269" i="10"/>
  <c r="AX269" i="10"/>
  <c r="AK269" i="10"/>
  <c r="X269" i="10"/>
  <c r="BJ269" i="10"/>
  <c r="AQ269" i="10"/>
  <c r="V269" i="10"/>
  <c r="BH269" i="10"/>
  <c r="AN269" i="10"/>
  <c r="U269" i="10"/>
  <c r="BG269" i="10"/>
  <c r="AI269" i="10"/>
  <c r="S269" i="10"/>
  <c r="BW269" i="10"/>
  <c r="BD269" i="10"/>
  <c r="AH269" i="10"/>
  <c r="O269" i="10"/>
  <c r="BV269" i="10"/>
  <c r="AZ269" i="10"/>
  <c r="AF269" i="10"/>
  <c r="M269" i="10"/>
  <c r="BT269" i="10"/>
  <c r="AV269" i="10"/>
  <c r="AE269" i="10"/>
  <c r="L269" i="10"/>
  <c r="V273" i="15"/>
  <c r="BI273" i="15"/>
  <c r="BB279" i="15"/>
  <c r="L282" i="15"/>
  <c r="AP282" i="15"/>
  <c r="BN282" i="15"/>
  <c r="X286" i="15"/>
  <c r="BB286" i="15"/>
  <c r="AP289" i="15"/>
  <c r="AE291" i="15"/>
  <c r="CB291" i="15"/>
  <c r="W293" i="15"/>
  <c r="AU293" i="15"/>
  <c r="BY293" i="15"/>
  <c r="T294" i="15"/>
  <c r="AR294" i="15"/>
  <c r="BR294" i="15"/>
  <c r="AD295" i="15"/>
  <c r="AF296" i="15"/>
  <c r="BK296" i="15"/>
  <c r="V303" i="15"/>
  <c r="BZ303" i="15"/>
  <c r="BO310" i="15"/>
  <c r="AF313" i="15"/>
  <c r="M314" i="15"/>
  <c r="L315" i="15"/>
  <c r="K316" i="15"/>
  <c r="BW316" i="15"/>
  <c r="X319" i="15"/>
  <c r="AI322" i="15"/>
  <c r="BO322" i="15"/>
  <c r="Z323" i="15"/>
  <c r="BP323" i="15"/>
  <c r="W325" i="15"/>
  <c r="BN325" i="15"/>
  <c r="O328" i="15"/>
  <c r="AV328" i="15"/>
  <c r="AF330" i="15"/>
  <c r="BK330" i="15"/>
  <c r="R331" i="15"/>
  <c r="AQ331" i="15"/>
  <c r="BP331" i="15"/>
  <c r="T339" i="15"/>
  <c r="BI339" i="15"/>
  <c r="AQ341" i="15"/>
  <c r="AP356" i="15"/>
  <c r="BR369" i="15"/>
  <c r="BW369" i="15"/>
  <c r="BB369" i="15"/>
  <c r="CB389" i="15"/>
  <c r="AT389" i="15"/>
  <c r="L389" i="15"/>
  <c r="BY401" i="15"/>
  <c r="BX401" i="15"/>
  <c r="BK401" i="15"/>
  <c r="AX401" i="15"/>
  <c r="AL401" i="15"/>
  <c r="X401" i="15"/>
  <c r="CB405" i="15"/>
  <c r="AZ405" i="15"/>
  <c r="AA405" i="15"/>
  <c r="AY405" i="15"/>
  <c r="Z405" i="15"/>
  <c r="BZ405" i="15"/>
  <c r="AX405" i="15"/>
  <c r="X405" i="15"/>
  <c r="BW405" i="15"/>
  <c r="AQ405" i="15"/>
  <c r="R405" i="15"/>
  <c r="BP405" i="15"/>
  <c r="AN405" i="15"/>
  <c r="N405" i="15"/>
  <c r="BN405" i="15"/>
  <c r="AL405" i="15"/>
  <c r="L405" i="15"/>
  <c r="BX273" i="10"/>
  <c r="BZ273" i="10"/>
  <c r="BB273" i="10"/>
  <c r="AC273" i="10"/>
  <c r="BR273" i="10"/>
  <c r="AT273" i="10"/>
  <c r="V273" i="10"/>
  <c r="BQ273" i="10"/>
  <c r="AS273" i="10"/>
  <c r="U273" i="10"/>
  <c r="AM273" i="10"/>
  <c r="CA278" i="10"/>
  <c r="BR278" i="10"/>
  <c r="L278" i="10"/>
  <c r="BC278" i="10"/>
  <c r="AR278" i="10"/>
  <c r="AG284" i="10"/>
  <c r="BD284" i="10"/>
  <c r="AF284" i="10"/>
  <c r="BY303" i="10"/>
  <c r="BP303" i="10"/>
  <c r="AU303" i="10"/>
  <c r="AB303" i="10"/>
  <c r="BL303" i="10"/>
  <c r="AT303" i="10"/>
  <c r="W303" i="10"/>
  <c r="BK303" i="10"/>
  <c r="AR303" i="10"/>
  <c r="T303" i="10"/>
  <c r="CB303" i="10"/>
  <c r="BJ303" i="10"/>
  <c r="AM303" i="10"/>
  <c r="P303" i="10"/>
  <c r="CA303" i="10"/>
  <c r="BH303" i="10"/>
  <c r="AJ303" i="10"/>
  <c r="O303" i="10"/>
  <c r="BC303" i="10"/>
  <c r="AC352" i="15"/>
  <c r="AN359" i="15"/>
  <c r="CB364" i="15"/>
  <c r="BZ365" i="15"/>
  <c r="BI367" i="15"/>
  <c r="AE368" i="15"/>
  <c r="AK370" i="15"/>
  <c r="BO371" i="15"/>
  <c r="AA379" i="15"/>
  <c r="AZ379" i="15"/>
  <c r="BX379" i="15"/>
  <c r="AM380" i="15"/>
  <c r="BN384" i="15"/>
  <c r="Z395" i="15"/>
  <c r="BP395" i="15"/>
  <c r="BW396" i="15"/>
  <c r="Z403" i="15"/>
  <c r="AZ403" i="15"/>
  <c r="BY403" i="15"/>
  <c r="X407" i="15"/>
  <c r="AK266" i="10"/>
  <c r="BZ266" i="10"/>
  <c r="BX267" i="10"/>
  <c r="M273" i="10"/>
  <c r="AU273" i="10"/>
  <c r="O278" i="10"/>
  <c r="BS280" i="10"/>
  <c r="BP280" i="10"/>
  <c r="AS280" i="10"/>
  <c r="V280" i="10"/>
  <c r="BJ280" i="10"/>
  <c r="AN280" i="10"/>
  <c r="R280" i="10"/>
  <c r="BI280" i="10"/>
  <c r="AJ280" i="10"/>
  <c r="P280" i="10"/>
  <c r="AR280" i="10"/>
  <c r="BX280" i="10"/>
  <c r="BK285" i="10"/>
  <c r="W285" i="10"/>
  <c r="BT285" i="10"/>
  <c r="L303" i="10"/>
  <c r="BS303" i="10"/>
  <c r="AO306" i="10"/>
  <c r="BP306" i="10"/>
  <c r="BE306" i="10"/>
  <c r="BA306" i="10"/>
  <c r="AG306" i="10"/>
  <c r="BS315" i="10"/>
  <c r="BR315" i="10"/>
  <c r="AU315" i="10"/>
  <c r="AA315" i="10"/>
  <c r="BQ315" i="10"/>
  <c r="AT315" i="10"/>
  <c r="V315" i="10"/>
  <c r="BN315" i="10"/>
  <c r="AS315" i="10"/>
  <c r="S315" i="10"/>
  <c r="BK315" i="10"/>
  <c r="AM315" i="10"/>
  <c r="R315" i="10"/>
  <c r="BI315" i="10"/>
  <c r="AI315" i="10"/>
  <c r="N315" i="10"/>
  <c r="BF315" i="10"/>
  <c r="BZ319" i="10"/>
  <c r="AM319" i="10"/>
  <c r="AC319" i="10"/>
  <c r="Z319" i="10"/>
  <c r="BV319" i="10"/>
  <c r="V319" i="10"/>
  <c r="BJ319" i="10"/>
  <c r="Q319" i="10"/>
  <c r="BV322" i="10"/>
  <c r="BV322" i="3" s="1"/>
  <c r="BR322" i="10"/>
  <c r="AU322" i="10"/>
  <c r="R322" i="10"/>
  <c r="BQ322" i="10"/>
  <c r="AL322" i="10"/>
  <c r="O322" i="10"/>
  <c r="BO322" i="10"/>
  <c r="AK322" i="10"/>
  <c r="M322" i="10"/>
  <c r="BJ322" i="10"/>
  <c r="AI322" i="10"/>
  <c r="AY322" i="10"/>
  <c r="AX322" i="10"/>
  <c r="AD322" i="10"/>
  <c r="AC322" i="10"/>
  <c r="T322" i="10"/>
  <c r="BR334" i="10"/>
  <c r="BE334" i="10"/>
  <c r="AQ334" i="10"/>
  <c r="AG334" i="10"/>
  <c r="AE334" i="10"/>
  <c r="CA334" i="10"/>
  <c r="BP334" i="10"/>
  <c r="BF334" i="10"/>
  <c r="T334" i="10"/>
  <c r="K334" i="10"/>
  <c r="BI341" i="10"/>
  <c r="AZ341" i="10"/>
  <c r="AT341" i="10"/>
  <c r="AD341" i="10"/>
  <c r="U341" i="10"/>
  <c r="BL341" i="10"/>
  <c r="BY367" i="10"/>
  <c r="BK367" i="10"/>
  <c r="AU367" i="10"/>
  <c r="AE367" i="10"/>
  <c r="O367" i="10"/>
  <c r="CA367" i="10"/>
  <c r="O349" i="15"/>
  <c r="M350" i="15"/>
  <c r="AQ352" i="15"/>
  <c r="J359" i="15"/>
  <c r="AS359" i="15"/>
  <c r="Q363" i="15"/>
  <c r="K367" i="15"/>
  <c r="BR367" i="15"/>
  <c r="AL368" i="15"/>
  <c r="AP370" i="15"/>
  <c r="O371" i="15"/>
  <c r="BS371" i="15"/>
  <c r="M373" i="15"/>
  <c r="AE379" i="15"/>
  <c r="BC379" i="15"/>
  <c r="CA379" i="15"/>
  <c r="AX380" i="15"/>
  <c r="BX384" i="15"/>
  <c r="P393" i="15"/>
  <c r="AE395" i="15"/>
  <c r="AB403" i="15"/>
  <c r="BA403" i="15"/>
  <c r="BZ403" i="15"/>
  <c r="AF407" i="15"/>
  <c r="CA266" i="10"/>
  <c r="BV268" i="10"/>
  <c r="BK268" i="10"/>
  <c r="AR268" i="10"/>
  <c r="N273" i="10"/>
  <c r="BC273" i="10"/>
  <c r="Z278" i="10"/>
  <c r="N303" i="10"/>
  <c r="BX303" i="10"/>
  <c r="J315" i="10"/>
  <c r="BV315" i="10"/>
  <c r="BS325" i="10"/>
  <c r="AJ325" i="10"/>
  <c r="CA325" i="10"/>
  <c r="AG325" i="10"/>
  <c r="BP325" i="10"/>
  <c r="W325" i="10"/>
  <c r="BM325" i="10"/>
  <c r="T325" i="10"/>
  <c r="BE325" i="10"/>
  <c r="BC325" i="10"/>
  <c r="AU325" i="10"/>
  <c r="AR325" i="10"/>
  <c r="J334" i="10"/>
  <c r="R341" i="10"/>
  <c r="V349" i="15"/>
  <c r="X350" i="15"/>
  <c r="BB352" i="15"/>
  <c r="AO355" i="15"/>
  <c r="K359" i="15"/>
  <c r="AZ359" i="15"/>
  <c r="AW363" i="15"/>
  <c r="N365" i="15"/>
  <c r="O366" i="15"/>
  <c r="O367" i="15"/>
  <c r="CA367" i="15"/>
  <c r="AT368" i="15"/>
  <c r="AS370" i="15"/>
  <c r="AG373" i="15"/>
  <c r="K379" i="15"/>
  <c r="AI379" i="15"/>
  <c r="BG379" i="15"/>
  <c r="BS380" i="15"/>
  <c r="L384" i="15"/>
  <c r="BE387" i="15"/>
  <c r="V393" i="15"/>
  <c r="AI395" i="15"/>
  <c r="K396" i="15"/>
  <c r="AB397" i="15"/>
  <c r="AC403" i="15"/>
  <c r="BB403" i="15"/>
  <c r="CB403" i="15"/>
  <c r="BN270" i="10"/>
  <c r="Q270" i="10"/>
  <c r="BM270" i="10"/>
  <c r="BG270" i="10"/>
  <c r="O273" i="10"/>
  <c r="BI273" i="10"/>
  <c r="BW275" i="10"/>
  <c r="BU275" i="10"/>
  <c r="AD278" i="10"/>
  <c r="AQ287" i="10"/>
  <c r="BX287" i="10"/>
  <c r="BI287" i="10"/>
  <c r="AZ287" i="10"/>
  <c r="AD303" i="10"/>
  <c r="BZ303" i="10"/>
  <c r="BZ305" i="10"/>
  <c r="BY305" i="10"/>
  <c r="AM305" i="10"/>
  <c r="BR305" i="10"/>
  <c r="AI305" i="10"/>
  <c r="BQ305" i="10"/>
  <c r="AB305" i="10"/>
  <c r="BI305" i="10"/>
  <c r="AA305" i="10"/>
  <c r="BF305" i="10"/>
  <c r="S305" i="10"/>
  <c r="T306" i="10"/>
  <c r="AX309" i="10"/>
  <c r="M315" i="10"/>
  <c r="BZ315" i="10"/>
  <c r="AV319" i="10"/>
  <c r="AZ322" i="10"/>
  <c r="L325" i="10"/>
  <c r="O348" i="15"/>
  <c r="AD349" i="15"/>
  <c r="AL350" i="15"/>
  <c r="BP352" i="15"/>
  <c r="AV355" i="15"/>
  <c r="V357" i="15"/>
  <c r="N359" i="15"/>
  <c r="BC359" i="15"/>
  <c r="BE363" i="15"/>
  <c r="V365" i="15"/>
  <c r="AC366" i="15"/>
  <c r="BB368" i="15"/>
  <c r="J370" i="15"/>
  <c r="BA370" i="15"/>
  <c r="T371" i="15"/>
  <c r="N372" i="15"/>
  <c r="BF373" i="15"/>
  <c r="L379" i="15"/>
  <c r="AJ379" i="15"/>
  <c r="BH379" i="15"/>
  <c r="K380" i="15"/>
  <c r="O384" i="15"/>
  <c r="U385" i="15"/>
  <c r="M390" i="15"/>
  <c r="AB393" i="15"/>
  <c r="AL395" i="15"/>
  <c r="S396" i="15"/>
  <c r="AX397" i="15"/>
  <c r="AF403" i="15"/>
  <c r="BF403" i="15"/>
  <c r="BC407" i="15"/>
  <c r="AT266" i="10"/>
  <c r="L267" i="10"/>
  <c r="L268" i="10"/>
  <c r="BH268" i="10"/>
  <c r="R270" i="10"/>
  <c r="W273" i="10"/>
  <c r="BJ273" i="10"/>
  <c r="AN278" i="10"/>
  <c r="K287" i="10"/>
  <c r="BW297" i="10"/>
  <c r="BN297" i="10"/>
  <c r="AX297" i="10"/>
  <c r="AE297" i="10"/>
  <c r="O297" i="10"/>
  <c r="CA297" i="10"/>
  <c r="BK297" i="10"/>
  <c r="AT297" i="10"/>
  <c r="AC297" i="10"/>
  <c r="N297" i="10"/>
  <c r="BZ297" i="10"/>
  <c r="BJ297" i="10"/>
  <c r="AS297" i="10"/>
  <c r="AB297" i="10"/>
  <c r="M297" i="10"/>
  <c r="BY297" i="10"/>
  <c r="BH297" i="10"/>
  <c r="AP297" i="10"/>
  <c r="Z297" i="10"/>
  <c r="K297" i="10"/>
  <c r="BX297" i="10"/>
  <c r="BF297" i="10"/>
  <c r="AM297" i="10"/>
  <c r="W297" i="10"/>
  <c r="J297" i="10"/>
  <c r="BA297" i="10"/>
  <c r="AE303" i="10"/>
  <c r="BE310" i="10"/>
  <c r="BD310" i="10"/>
  <c r="AW310" i="10"/>
  <c r="AV310" i="10"/>
  <c r="Y310" i="10"/>
  <c r="U310" i="10"/>
  <c r="AD315" i="10"/>
  <c r="AX319" i="10"/>
  <c r="BC322" i="10"/>
  <c r="O325" i="10"/>
  <c r="P348" i="15"/>
  <c r="AU349" i="15"/>
  <c r="AZ350" i="15"/>
  <c r="CB355" i="15"/>
  <c r="BB357" i="15"/>
  <c r="T359" i="15"/>
  <c r="BQ359" i="15"/>
  <c r="AL365" i="15"/>
  <c r="AN366" i="15"/>
  <c r="X367" i="15"/>
  <c r="K368" i="15"/>
  <c r="BZ368" i="15"/>
  <c r="M370" i="15"/>
  <c r="BF370" i="15"/>
  <c r="AE371" i="15"/>
  <c r="AD372" i="15"/>
  <c r="BY373" i="15"/>
  <c r="O379" i="15"/>
  <c r="AM379" i="15"/>
  <c r="BK379" i="15"/>
  <c r="L380" i="15"/>
  <c r="W384" i="15"/>
  <c r="AW385" i="15"/>
  <c r="BA390" i="15"/>
  <c r="AV393" i="15"/>
  <c r="J395" i="15"/>
  <c r="AR395" i="15"/>
  <c r="AI396" i="15"/>
  <c r="M403" i="15"/>
  <c r="AL403" i="15"/>
  <c r="BL403" i="15"/>
  <c r="AO404" i="15"/>
  <c r="BD407" i="15"/>
  <c r="N266" i="10"/>
  <c r="BC266" i="10"/>
  <c r="X267" i="10"/>
  <c r="O268" i="10"/>
  <c r="BY268" i="10"/>
  <c r="S270" i="10"/>
  <c r="AE273" i="10"/>
  <c r="BK273" i="10"/>
  <c r="CB277" i="10"/>
  <c r="BU277" i="10"/>
  <c r="BE277" i="10"/>
  <c r="BH278" i="10"/>
  <c r="X280" i="10"/>
  <c r="BD280" i="10"/>
  <c r="BD285" i="10"/>
  <c r="R297" i="10"/>
  <c r="BB297" i="10"/>
  <c r="AF303" i="10"/>
  <c r="N305" i="10"/>
  <c r="CB310" i="10"/>
  <c r="AE315" i="10"/>
  <c r="BC319" i="10"/>
  <c r="BS322" i="10"/>
  <c r="BW339" i="10"/>
  <c r="CA339" i="10"/>
  <c r="BN339" i="10"/>
  <c r="AY339" i="10"/>
  <c r="AD339" i="10"/>
  <c r="AA339" i="10"/>
  <c r="R339" i="10"/>
  <c r="AM281" i="10"/>
  <c r="BW281" i="10"/>
  <c r="AM282" i="10"/>
  <c r="AJ286" i="10"/>
  <c r="BP286" i="10"/>
  <c r="O288" i="10"/>
  <c r="AH288" i="10"/>
  <c r="AV288" i="10"/>
  <c r="BO288" i="10"/>
  <c r="AA289" i="10"/>
  <c r="AX289" i="10"/>
  <c r="BP289" i="10"/>
  <c r="BV291" i="10"/>
  <c r="W294" i="10"/>
  <c r="BQ294" i="10"/>
  <c r="AJ295" i="10"/>
  <c r="BZ295" i="10"/>
  <c r="AU296" i="10"/>
  <c r="AA298" i="10"/>
  <c r="BO298" i="10"/>
  <c r="BF300" i="10"/>
  <c r="Y301" i="10"/>
  <c r="BN301" i="10"/>
  <c r="AE304" i="10"/>
  <c r="BJ304" i="10"/>
  <c r="AF307" i="10"/>
  <c r="AI308" i="10"/>
  <c r="BK308" i="10"/>
  <c r="Y313" i="10"/>
  <c r="CB313" i="10"/>
  <c r="BX317" i="10"/>
  <c r="AV318" i="10"/>
  <c r="AT323" i="10"/>
  <c r="BZ323" i="10"/>
  <c r="BO323" i="10"/>
  <c r="AI323" i="10"/>
  <c r="BX352" i="10"/>
  <c r="BN352" i="10"/>
  <c r="BB352" i="10"/>
  <c r="AN352" i="10"/>
  <c r="AC352" i="10"/>
  <c r="CA352" i="10"/>
  <c r="AO364" i="10"/>
  <c r="R364" i="10"/>
  <c r="BT381" i="10"/>
  <c r="AN381" i="10"/>
  <c r="BV381" i="10"/>
  <c r="Y381" i="10"/>
  <c r="BN381" i="10"/>
  <c r="R381" i="10"/>
  <c r="BM381" i="10"/>
  <c r="Q381" i="10"/>
  <c r="AP381" i="10"/>
  <c r="AO381" i="10"/>
  <c r="K281" i="10"/>
  <c r="AQ281" i="10"/>
  <c r="BY281" i="10"/>
  <c r="AQ282" i="10"/>
  <c r="AL286" i="10"/>
  <c r="BV286" i="10"/>
  <c r="P288" i="10"/>
  <c r="AI288" i="10"/>
  <c r="AZ288" i="10"/>
  <c r="BP288" i="10"/>
  <c r="AE289" i="10"/>
  <c r="AY289" i="10"/>
  <c r="BW289" i="10"/>
  <c r="AG294" i="10"/>
  <c r="BY294" i="10"/>
  <c r="AR295" i="10"/>
  <c r="BB296" i="10"/>
  <c r="AG298" i="10"/>
  <c r="BW298" i="10"/>
  <c r="K300" i="10"/>
  <c r="BN300" i="10"/>
  <c r="AG301" i="10"/>
  <c r="BZ301" i="10"/>
  <c r="AJ304" i="10"/>
  <c r="BP304" i="10"/>
  <c r="AI307" i="10"/>
  <c r="J308" i="10"/>
  <c r="AM308" i="10"/>
  <c r="BN308" i="10"/>
  <c r="AB312" i="10"/>
  <c r="AJ313" i="10"/>
  <c r="AY318" i="10"/>
  <c r="BX330" i="10"/>
  <c r="BN330" i="10"/>
  <c r="AQ330" i="10"/>
  <c r="S330" i="10"/>
  <c r="BI330" i="10"/>
  <c r="AP330" i="10"/>
  <c r="R330" i="10"/>
  <c r="BH330" i="10"/>
  <c r="AL330" i="10"/>
  <c r="M330" i="10"/>
  <c r="BC330" i="10"/>
  <c r="AE330" i="10"/>
  <c r="L330" i="10"/>
  <c r="AZ330" i="10"/>
  <c r="P346" i="10"/>
  <c r="O352" i="10"/>
  <c r="P381" i="10"/>
  <c r="AK383" i="10"/>
  <c r="BH383" i="10"/>
  <c r="AT295" i="10"/>
  <c r="AI298" i="10"/>
  <c r="O300" i="10"/>
  <c r="BW300" i="10"/>
  <c r="AH301" i="10"/>
  <c r="AL304" i="10"/>
  <c r="BT304" i="10"/>
  <c r="AQ307" i="10"/>
  <c r="O308" i="10"/>
  <c r="AP308" i="10"/>
  <c r="BO308" i="10"/>
  <c r="BF312" i="10"/>
  <c r="AO313" i="10"/>
  <c r="AB314" i="10"/>
  <c r="L317" i="10"/>
  <c r="O318" i="10"/>
  <c r="BF318" i="10"/>
  <c r="Y323" i="10"/>
  <c r="J330" i="10"/>
  <c r="BB330" i="10"/>
  <c r="AT342" i="10"/>
  <c r="AW381" i="10"/>
  <c r="CB272" i="10"/>
  <c r="O281" i="10"/>
  <c r="AY281" i="10"/>
  <c r="BF282" i="10"/>
  <c r="L286" i="10"/>
  <c r="AV286" i="10"/>
  <c r="CB286" i="10"/>
  <c r="W288" i="10"/>
  <c r="AK288" i="10"/>
  <c r="BD288" i="10"/>
  <c r="BV288" i="10"/>
  <c r="O289" i="10"/>
  <c r="AI289" i="10"/>
  <c r="BF289" i="10"/>
  <c r="AH291" i="10"/>
  <c r="AF293" i="10"/>
  <c r="AS294" i="10"/>
  <c r="L295" i="10"/>
  <c r="AZ295" i="10"/>
  <c r="P296" i="10"/>
  <c r="P296" i="3" s="1"/>
  <c r="BI296" i="10"/>
  <c r="AQ298" i="10"/>
  <c r="P299" i="10"/>
  <c r="W300" i="10"/>
  <c r="CA300" i="10"/>
  <c r="AP301" i="10"/>
  <c r="Y302" i="10"/>
  <c r="M304" i="10"/>
  <c r="AQ304" i="10"/>
  <c r="BW304" i="10"/>
  <c r="BD307" i="10"/>
  <c r="R308" i="10"/>
  <c r="AQ308" i="10"/>
  <c r="BV308" i="10"/>
  <c r="AP313" i="10"/>
  <c r="BY375" i="10"/>
  <c r="CA375" i="10"/>
  <c r="BK375" i="10"/>
  <c r="AU375" i="10"/>
  <c r="AE375" i="10"/>
  <c r="BL381" i="10"/>
  <c r="X288" i="10"/>
  <c r="AP288" i="10"/>
  <c r="BF288" i="10"/>
  <c r="BX288" i="10"/>
  <c r="R289" i="10"/>
  <c r="AJ289" i="10"/>
  <c r="BG289" i="10"/>
  <c r="N290" i="10"/>
  <c r="AI291" i="10"/>
  <c r="AW294" i="10"/>
  <c r="N295" i="10"/>
  <c r="BH295" i="10"/>
  <c r="V296" i="10"/>
  <c r="BO296" i="10"/>
  <c r="AW298" i="10"/>
  <c r="AB299" i="10"/>
  <c r="AH300" i="10"/>
  <c r="AT301" i="10"/>
  <c r="BD302" i="10"/>
  <c r="N304" i="10"/>
  <c r="AX304" i="10"/>
  <c r="CA304" i="10"/>
  <c r="BF307" i="10"/>
  <c r="S308" i="10"/>
  <c r="AU308" i="10"/>
  <c r="CA308" i="10"/>
  <c r="J313" i="10"/>
  <c r="BB313" i="10"/>
  <c r="X317" i="10"/>
  <c r="Y318" i="10"/>
  <c r="BU318" i="10"/>
  <c r="AS321" i="10"/>
  <c r="AB330" i="10"/>
  <c r="BS330" i="10"/>
  <c r="O375" i="10"/>
  <c r="AA355" i="10"/>
  <c r="AX355" i="10"/>
  <c r="BO355" i="10"/>
  <c r="AO357" i="10"/>
  <c r="BN372" i="10"/>
  <c r="AT376" i="10"/>
  <c r="BF380" i="10"/>
  <c r="R347" i="10"/>
  <c r="AO347" i="10"/>
  <c r="BK347" i="10"/>
  <c r="Q351" i="10"/>
  <c r="BO351" i="10"/>
  <c r="AO353" i="10"/>
  <c r="K355" i="10"/>
  <c r="AB355" i="10"/>
  <c r="AY355" i="10"/>
  <c r="BP355" i="10"/>
  <c r="P357" i="10"/>
  <c r="AP357" i="10"/>
  <c r="L363" i="10"/>
  <c r="AR363" i="10"/>
  <c r="BX363" i="10"/>
  <c r="BB368" i="10"/>
  <c r="AK370" i="10"/>
  <c r="U371" i="10"/>
  <c r="AZ371" i="10"/>
  <c r="R372" i="10"/>
  <c r="N376" i="10"/>
  <c r="BB376" i="10"/>
  <c r="X377" i="10"/>
  <c r="N378" i="10"/>
  <c r="AF378" i="10"/>
  <c r="BC378" i="10"/>
  <c r="CB378" i="10"/>
  <c r="M380" i="10"/>
  <c r="BV380" i="10"/>
  <c r="P382" i="10"/>
  <c r="BO382" i="10"/>
  <c r="AC384" i="10"/>
  <c r="AK388" i="10"/>
  <c r="X389" i="10"/>
  <c r="BI389" i="10"/>
  <c r="R390" i="10"/>
  <c r="BL390" i="10"/>
  <c r="BB391" i="10"/>
  <c r="V392" i="10"/>
  <c r="BL392" i="10"/>
  <c r="AM393" i="10"/>
  <c r="K394" i="10"/>
  <c r="AF394" i="10"/>
  <c r="BW394" i="10"/>
  <c r="AS397" i="10"/>
  <c r="AH399" i="10"/>
  <c r="AY401" i="10"/>
  <c r="AX327" i="10"/>
  <c r="AT329" i="10"/>
  <c r="U332" i="10"/>
  <c r="AS332" i="10"/>
  <c r="BY332" i="10"/>
  <c r="AC347" i="10"/>
  <c r="AX347" i="10"/>
  <c r="BQ347" i="10"/>
  <c r="AI351" i="10"/>
  <c r="T353" i="10"/>
  <c r="BE353" i="10"/>
  <c r="AN354" i="10"/>
  <c r="O355" i="10"/>
  <c r="AK355" i="10"/>
  <c r="BC355" i="10"/>
  <c r="BY355" i="10"/>
  <c r="S357" i="10"/>
  <c r="BO357" i="10"/>
  <c r="AJ361" i="10"/>
  <c r="AS362" i="10"/>
  <c r="AA363" i="10"/>
  <c r="BG363" i="10"/>
  <c r="V368" i="10"/>
  <c r="BS368" i="10"/>
  <c r="BX370" i="10"/>
  <c r="AI371" i="10"/>
  <c r="BN371" i="10"/>
  <c r="AH372" i="10"/>
  <c r="Y373" i="10"/>
  <c r="V376" i="10"/>
  <c r="BM376" i="10"/>
  <c r="BK377" i="10"/>
  <c r="U378" i="10"/>
  <c r="AM378" i="10"/>
  <c r="BL378" i="10"/>
  <c r="AG380" i="10"/>
  <c r="AG382" i="10"/>
  <c r="BM384" i="10"/>
  <c r="CA388" i="10"/>
  <c r="AI389" i="10"/>
  <c r="BS389" i="10"/>
  <c r="AK390" i="10"/>
  <c r="BR391" i="10"/>
  <c r="AP392" i="10"/>
  <c r="BE393" i="10"/>
  <c r="R394" i="10"/>
  <c r="AZ394" i="10"/>
  <c r="M397" i="10"/>
  <c r="BD397" i="10"/>
  <c r="AT398" i="10"/>
  <c r="V401" i="10"/>
  <c r="BO401" i="10"/>
  <c r="AC403" i="10"/>
  <c r="AB404" i="10"/>
  <c r="BW404" i="10"/>
  <c r="AH405" i="10"/>
  <c r="CA405" i="10"/>
  <c r="R327" i="10"/>
  <c r="BA327" i="10"/>
  <c r="AY329" i="10"/>
  <c r="AQ331" i="10"/>
  <c r="X332" i="10"/>
  <c r="AV332" i="10"/>
  <c r="CB332" i="10"/>
  <c r="R338" i="10"/>
  <c r="AD343" i="10"/>
  <c r="J347" i="10"/>
  <c r="AD347" i="10"/>
  <c r="AZ347" i="10"/>
  <c r="BV347" i="10"/>
  <c r="AY351" i="10"/>
  <c r="U353" i="10"/>
  <c r="BH353" i="10"/>
  <c r="BA354" i="10"/>
  <c r="R355" i="10"/>
  <c r="AM355" i="10"/>
  <c r="BI355" i="10"/>
  <c r="CA355" i="10"/>
  <c r="X357" i="10"/>
  <c r="BT357" i="10"/>
  <c r="J360" i="10"/>
  <c r="AK361" i="10"/>
  <c r="BI362" i="10"/>
  <c r="AB363" i="10"/>
  <c r="BH363" i="10"/>
  <c r="AJ371" i="10"/>
  <c r="BV371" i="10"/>
  <c r="AX372" i="10"/>
  <c r="AG376" i="10"/>
  <c r="BZ376" i="10"/>
  <c r="AI380" i="10"/>
  <c r="AM382" i="10"/>
  <c r="BN384" i="10"/>
  <c r="CB388" i="10"/>
  <c r="AQ389" i="10"/>
  <c r="CA389" i="10"/>
  <c r="AL390" i="10"/>
  <c r="P391" i="10"/>
  <c r="AR392" i="10"/>
  <c r="M393" i="10"/>
  <c r="BQ393" i="10"/>
  <c r="T394" i="10"/>
  <c r="BA394" i="10"/>
  <c r="X397" i="10"/>
  <c r="BN397" i="10"/>
  <c r="BJ398" i="10"/>
  <c r="AE401" i="10"/>
  <c r="AK403" i="10"/>
  <c r="U327" i="10"/>
  <c r="BB327" i="10"/>
  <c r="K329" i="10"/>
  <c r="AZ329" i="10"/>
  <c r="Z332" i="10"/>
  <c r="BA332" i="10"/>
  <c r="AS338" i="10"/>
  <c r="N347" i="10"/>
  <c r="AE347" i="10"/>
  <c r="BA347" i="10"/>
  <c r="BZ347" i="10"/>
  <c r="BE350" i="10"/>
  <c r="BB351" i="10"/>
  <c r="V353" i="10"/>
  <c r="BJ353" i="10"/>
  <c r="BO354" i="10"/>
  <c r="W355" i="10"/>
  <c r="AP355" i="10"/>
  <c r="BK355" i="10"/>
  <c r="AG357" i="10"/>
  <c r="N360" i="10"/>
  <c r="BY362" i="10"/>
  <c r="AD363" i="10"/>
  <c r="BJ363" i="10"/>
  <c r="AG365" i="10"/>
  <c r="AM368" i="10"/>
  <c r="J371" i="10"/>
  <c r="AL371" i="10"/>
  <c r="BW371" i="10"/>
  <c r="AY372" i="10"/>
  <c r="BE373" i="10"/>
  <c r="AK376" i="10"/>
  <c r="CA376" i="10"/>
  <c r="X378" i="10"/>
  <c r="AV378" i="10"/>
  <c r="BW378" i="10"/>
  <c r="AY380" i="10"/>
  <c r="AN382" i="10"/>
  <c r="L384" i="10"/>
  <c r="O388" i="10"/>
  <c r="AR389" i="10"/>
  <c r="CB389" i="10"/>
  <c r="BY403" i="10"/>
  <c r="AU405" i="10"/>
  <c r="V327" i="10"/>
  <c r="BQ327" i="10"/>
  <c r="P329" i="10"/>
  <c r="BK329" i="10"/>
  <c r="AF332" i="10"/>
  <c r="BD332" i="10"/>
  <c r="O347" i="10"/>
  <c r="AK347" i="10"/>
  <c r="BE347" i="10"/>
  <c r="CA347" i="10"/>
  <c r="BC351" i="10"/>
  <c r="Z355" i="10"/>
  <c r="AQ355" i="10"/>
  <c r="BN355" i="10"/>
  <c r="AI357" i="10"/>
  <c r="AI363" i="10"/>
  <c r="BO363" i="10"/>
  <c r="L370" i="10"/>
  <c r="K371" i="10"/>
  <c r="AT371" i="10"/>
  <c r="BY371" i="10"/>
  <c r="BA372" i="10"/>
  <c r="BN373" i="10"/>
  <c r="AL376" i="10"/>
  <c r="K378" i="10"/>
  <c r="AA378" i="10"/>
  <c r="AY378" i="10"/>
  <c r="BX378" i="10"/>
  <c r="BE380" i="10"/>
  <c r="M384" i="10"/>
  <c r="P388" i="10"/>
  <c r="O389" i="10"/>
  <c r="AZ389" i="10"/>
  <c r="AY390" i="10"/>
  <c r="AI391" i="10"/>
  <c r="L392" i="10"/>
  <c r="BB392" i="10"/>
  <c r="AA393" i="10"/>
  <c r="AB394" i="10"/>
  <c r="BL394" i="10"/>
  <c r="AF396" i="10"/>
  <c r="AG397" i="10"/>
  <c r="BN398" i="10"/>
  <c r="BK400" i="10"/>
  <c r="AL401" i="10"/>
  <c r="AR404" i="10"/>
  <c r="K405" i="10"/>
  <c r="AX405" i="10"/>
  <c r="X407" i="10"/>
  <c r="BN267" i="12"/>
  <c r="AN267" i="12"/>
  <c r="CB267" i="12"/>
  <c r="AH267" i="12"/>
  <c r="BT267" i="12"/>
  <c r="Z267" i="12"/>
  <c r="BL267" i="12"/>
  <c r="R267" i="12"/>
  <c r="BF267" i="12"/>
  <c r="BE267" i="12"/>
  <c r="AW267" i="12"/>
  <c r="AO267" i="12"/>
  <c r="Q267" i="12"/>
  <c r="P267" i="12"/>
  <c r="BO279" i="12"/>
  <c r="BF279" i="12"/>
  <c r="AP279" i="12"/>
  <c r="AO279" i="12"/>
  <c r="AI279" i="12"/>
  <c r="S279" i="12"/>
  <c r="R279" i="12"/>
  <c r="BM279" i="12"/>
  <c r="Q279" i="12"/>
  <c r="BG279" i="12"/>
  <c r="BX339" i="12"/>
  <c r="BS339" i="12"/>
  <c r="BI339" i="12"/>
  <c r="AX339" i="12"/>
  <c r="AM339" i="12"/>
  <c r="AC339" i="12"/>
  <c r="R339" i="12"/>
  <c r="CB339" i="12"/>
  <c r="BR339" i="12"/>
  <c r="BG339" i="12"/>
  <c r="AV339" i="12"/>
  <c r="AL339" i="12"/>
  <c r="AA339" i="12"/>
  <c r="P339" i="12"/>
  <c r="CA339" i="12"/>
  <c r="BQ339" i="12"/>
  <c r="BF339" i="12"/>
  <c r="AU339" i="12"/>
  <c r="AK339" i="12"/>
  <c r="Z339" i="12"/>
  <c r="O339" i="12"/>
  <c r="BZ339" i="12"/>
  <c r="BO339" i="12"/>
  <c r="BD339" i="12"/>
  <c r="AT339" i="12"/>
  <c r="AI339" i="12"/>
  <c r="X339" i="12"/>
  <c r="N339" i="12"/>
  <c r="BY339" i="12"/>
  <c r="BN339" i="12"/>
  <c r="BC339" i="12"/>
  <c r="AS339" i="12"/>
  <c r="AH339" i="12"/>
  <c r="W339" i="12"/>
  <c r="M339" i="12"/>
  <c r="BW339" i="12"/>
  <c r="BL339" i="12"/>
  <c r="BB339" i="12"/>
  <c r="AQ339" i="12"/>
  <c r="AF339" i="12"/>
  <c r="V339" i="12"/>
  <c r="K339" i="12"/>
  <c r="BV339" i="12"/>
  <c r="BK339" i="12"/>
  <c r="BA339" i="12"/>
  <c r="AP339" i="12"/>
  <c r="AE339" i="12"/>
  <c r="U339" i="12"/>
  <c r="J339" i="12"/>
  <c r="BT339" i="12"/>
  <c r="BJ339" i="12"/>
  <c r="AY339" i="12"/>
  <c r="AN339" i="12"/>
  <c r="AD339" i="12"/>
  <c r="S339" i="12"/>
  <c r="BY359" i="12"/>
  <c r="BS359" i="12"/>
  <c r="BF359" i="12"/>
  <c r="AT359" i="12"/>
  <c r="AF359" i="12"/>
  <c r="T359" i="12"/>
  <c r="BR359" i="12"/>
  <c r="BD359" i="12"/>
  <c r="AR359" i="12"/>
  <c r="AE359" i="12"/>
  <c r="R359" i="12"/>
  <c r="CB359" i="12"/>
  <c r="BP359" i="12"/>
  <c r="BC359" i="12"/>
  <c r="AP359" i="12"/>
  <c r="AD359" i="12"/>
  <c r="P359" i="12"/>
  <c r="CA359" i="12"/>
  <c r="BN359" i="12"/>
  <c r="BB359" i="12"/>
  <c r="AN359" i="12"/>
  <c r="AB359" i="12"/>
  <c r="O359" i="12"/>
  <c r="BZ359" i="12"/>
  <c r="BL359" i="12"/>
  <c r="AZ359" i="12"/>
  <c r="AM359" i="12"/>
  <c r="Z359" i="12"/>
  <c r="N359" i="12"/>
  <c r="BX359" i="12"/>
  <c r="BK359" i="12"/>
  <c r="AX359" i="12"/>
  <c r="AL359" i="12"/>
  <c r="X359" i="12"/>
  <c r="L359" i="12"/>
  <c r="BV359" i="12"/>
  <c r="BJ359" i="12"/>
  <c r="AV359" i="12"/>
  <c r="AJ359" i="12"/>
  <c r="W359" i="12"/>
  <c r="J359" i="12"/>
  <c r="BT359" i="12"/>
  <c r="BH359" i="12"/>
  <c r="AU359" i="12"/>
  <c r="AH359" i="12"/>
  <c r="V359" i="12"/>
  <c r="K265" i="12"/>
  <c r="AI265" i="12"/>
  <c r="BN265" i="12"/>
  <c r="BW361" i="12"/>
  <c r="BZ361" i="12"/>
  <c r="BJ361" i="12"/>
  <c r="AT361" i="12"/>
  <c r="AF361" i="12"/>
  <c r="T361" i="12"/>
  <c r="BY361" i="12"/>
  <c r="BI361" i="12"/>
  <c r="AS361" i="12"/>
  <c r="AD361" i="12"/>
  <c r="R361" i="12"/>
  <c r="BX361" i="12"/>
  <c r="BH361" i="12"/>
  <c r="AR361" i="12"/>
  <c r="AC361" i="12"/>
  <c r="P361" i="12"/>
  <c r="BT361" i="12"/>
  <c r="BD361" i="12"/>
  <c r="AN361" i="12"/>
  <c r="AB361" i="12"/>
  <c r="N361" i="12"/>
  <c r="BR361" i="12"/>
  <c r="BB361" i="12"/>
  <c r="AL361" i="12"/>
  <c r="Z361" i="12"/>
  <c r="M361" i="12"/>
  <c r="BQ361" i="12"/>
  <c r="BA361" i="12"/>
  <c r="AK361" i="12"/>
  <c r="X361" i="12"/>
  <c r="L361" i="12"/>
  <c r="BP361" i="12"/>
  <c r="AZ361" i="12"/>
  <c r="AJ361" i="12"/>
  <c r="V361" i="12"/>
  <c r="J361" i="12"/>
  <c r="BX328" i="12"/>
  <c r="BS328" i="12"/>
  <c r="BG328" i="12"/>
  <c r="AT328" i="12"/>
  <c r="AF328" i="12"/>
  <c r="U328" i="12"/>
  <c r="BR328" i="12"/>
  <c r="BD328" i="12"/>
  <c r="AS328" i="12"/>
  <c r="AE328" i="12"/>
  <c r="S328" i="12"/>
  <c r="CB328" i="12"/>
  <c r="BQ328" i="12"/>
  <c r="BC328" i="12"/>
  <c r="AQ328" i="12"/>
  <c r="AD328" i="12"/>
  <c r="P328" i="12"/>
  <c r="CA328" i="12"/>
  <c r="BO328" i="12"/>
  <c r="BB328" i="12"/>
  <c r="AN328" i="12"/>
  <c r="AC328" i="12"/>
  <c r="O328" i="12"/>
  <c r="BZ328" i="12"/>
  <c r="BL328" i="12"/>
  <c r="BA328" i="12"/>
  <c r="AM328" i="12"/>
  <c r="AA328" i="12"/>
  <c r="N328" i="12"/>
  <c r="BY328" i="12"/>
  <c r="BK328" i="12"/>
  <c r="AY328" i="12"/>
  <c r="AL328" i="12"/>
  <c r="X328" i="12"/>
  <c r="M328" i="12"/>
  <c r="BW328" i="12"/>
  <c r="BJ328" i="12"/>
  <c r="AV328" i="12"/>
  <c r="AK328" i="12"/>
  <c r="W328" i="12"/>
  <c r="K328" i="12"/>
  <c r="S265" i="12"/>
  <c r="AR265" i="12"/>
  <c r="BX265" i="12"/>
  <c r="BZ287" i="12"/>
  <c r="BX320" i="12"/>
  <c r="BS320" i="12"/>
  <c r="BF320" i="12"/>
  <c r="AT320" i="12"/>
  <c r="AF320" i="12"/>
  <c r="U320" i="12"/>
  <c r="BR320" i="12"/>
  <c r="BD320" i="12"/>
  <c r="AS320" i="12"/>
  <c r="AE320" i="12"/>
  <c r="R320" i="12"/>
  <c r="CB320" i="12"/>
  <c r="BQ320" i="12"/>
  <c r="BC320" i="12"/>
  <c r="AP320" i="12"/>
  <c r="AD320" i="12"/>
  <c r="P320" i="12"/>
  <c r="CA320" i="12"/>
  <c r="BN320" i="12"/>
  <c r="BB320" i="12"/>
  <c r="AN320" i="12"/>
  <c r="AC320" i="12"/>
  <c r="O320" i="12"/>
  <c r="BZ320" i="12"/>
  <c r="BL320" i="12"/>
  <c r="BA320" i="12"/>
  <c r="AM320" i="12"/>
  <c r="Z320" i="12"/>
  <c r="N320" i="12"/>
  <c r="BY320" i="12"/>
  <c r="BK320" i="12"/>
  <c r="AX320" i="12"/>
  <c r="AL320" i="12"/>
  <c r="X320" i="12"/>
  <c r="M320" i="12"/>
  <c r="BV320" i="12"/>
  <c r="BJ320" i="12"/>
  <c r="AV320" i="12"/>
  <c r="AK320" i="12"/>
  <c r="W320" i="12"/>
  <c r="J320" i="12"/>
  <c r="CA325" i="12"/>
  <c r="BL325" i="12"/>
  <c r="BD325" i="12"/>
  <c r="AV325" i="12"/>
  <c r="AN325" i="12"/>
  <c r="AF325" i="12"/>
  <c r="X325" i="12"/>
  <c r="CB325" i="12"/>
  <c r="P325" i="12"/>
  <c r="V328" i="12"/>
  <c r="BT357" i="12"/>
  <c r="BN357" i="12"/>
  <c r="AH357" i="12"/>
  <c r="BM357" i="12"/>
  <c r="AG357" i="12"/>
  <c r="BL357" i="12"/>
  <c r="AF357" i="12"/>
  <c r="AZ357" i="12"/>
  <c r="T357" i="12"/>
  <c r="AX357" i="12"/>
  <c r="R357" i="12"/>
  <c r="AW357" i="12"/>
  <c r="Q357" i="12"/>
  <c r="CB357" i="12"/>
  <c r="AV357" i="12"/>
  <c r="P357" i="12"/>
  <c r="T265" i="12"/>
  <c r="AU265" i="12"/>
  <c r="CA265" i="12"/>
  <c r="CA317" i="12"/>
  <c r="BL317" i="12"/>
  <c r="BD317" i="12"/>
  <c r="AV317" i="12"/>
  <c r="AN317" i="12"/>
  <c r="AF317" i="12"/>
  <c r="X317" i="12"/>
  <c r="CB317" i="12"/>
  <c r="P317" i="12"/>
  <c r="V320" i="12"/>
  <c r="BQ323" i="12"/>
  <c r="BF323" i="12"/>
  <c r="AR323" i="12"/>
  <c r="AF323" i="12"/>
  <c r="S323" i="12"/>
  <c r="BP323" i="12"/>
  <c r="BD323" i="12"/>
  <c r="AQ323" i="12"/>
  <c r="AC323" i="12"/>
  <c r="R323" i="12"/>
  <c r="CB323" i="12"/>
  <c r="BO323" i="12"/>
  <c r="BA323" i="12"/>
  <c r="AP323" i="12"/>
  <c r="AB323" i="12"/>
  <c r="P323" i="12"/>
  <c r="BY323" i="12"/>
  <c r="BN323" i="12"/>
  <c r="AZ323" i="12"/>
  <c r="AN323" i="12"/>
  <c r="AA323" i="12"/>
  <c r="M323" i="12"/>
  <c r="BX323" i="12"/>
  <c r="BL323" i="12"/>
  <c r="AY323" i="12"/>
  <c r="AK323" i="12"/>
  <c r="Z323" i="12"/>
  <c r="L323" i="12"/>
  <c r="BW323" i="12"/>
  <c r="BI323" i="12"/>
  <c r="AX323" i="12"/>
  <c r="AJ323" i="12"/>
  <c r="X323" i="12"/>
  <c r="K323" i="12"/>
  <c r="BV323" i="12"/>
  <c r="BH323" i="12"/>
  <c r="AV323" i="12"/>
  <c r="AI323" i="12"/>
  <c r="U323" i="12"/>
  <c r="J323" i="12"/>
  <c r="BT325" i="12"/>
  <c r="AI328" i="12"/>
  <c r="BT345" i="12"/>
  <c r="BD345" i="12"/>
  <c r="AN345" i="12"/>
  <c r="X345" i="12"/>
  <c r="AJ357" i="12"/>
  <c r="AV361" i="12"/>
  <c r="AX266" i="12"/>
  <c r="BN266" i="12"/>
  <c r="AW266" i="12"/>
  <c r="AQ266" i="12"/>
  <c r="Z266" i="12"/>
  <c r="BV277" i="12"/>
  <c r="BP277" i="12"/>
  <c r="AS277" i="12"/>
  <c r="AA277" i="12"/>
  <c r="BO277" i="12"/>
  <c r="AR277" i="12"/>
  <c r="U277" i="12"/>
  <c r="BI277" i="12"/>
  <c r="AQ277" i="12"/>
  <c r="T277" i="12"/>
  <c r="BH277" i="12"/>
  <c r="AK277" i="12"/>
  <c r="S277" i="12"/>
  <c r="BY277" i="12"/>
  <c r="BG277" i="12"/>
  <c r="AJ277" i="12"/>
  <c r="M277" i="12"/>
  <c r="BX277" i="12"/>
  <c r="BA277" i="12"/>
  <c r="AI277" i="12"/>
  <c r="L277" i="12"/>
  <c r="BW277" i="12"/>
  <c r="AZ277" i="12"/>
  <c r="AC277" i="12"/>
  <c r="K277" i="12"/>
  <c r="CA302" i="12"/>
  <c r="BL302" i="12"/>
  <c r="BD302" i="12"/>
  <c r="AV302" i="12"/>
  <c r="AN302" i="12"/>
  <c r="AF302" i="12"/>
  <c r="X302" i="12"/>
  <c r="CB302" i="12"/>
  <c r="P302" i="12"/>
  <c r="AH320" i="12"/>
  <c r="AU328" i="12"/>
  <c r="BP357" i="12"/>
  <c r="W265" i="12"/>
  <c r="Y266" i="12"/>
  <c r="AB277" i="12"/>
  <c r="BT302" i="12"/>
  <c r="AU320" i="12"/>
  <c r="BI328" i="12"/>
  <c r="BN348" i="12"/>
  <c r="AH348" i="12"/>
  <c r="R348" i="12"/>
  <c r="BW265" i="12"/>
  <c r="BG265" i="12"/>
  <c r="AQ265" i="12"/>
  <c r="AC265" i="12"/>
  <c r="R265" i="12"/>
  <c r="BV265" i="12"/>
  <c r="BF265" i="12"/>
  <c r="AP265" i="12"/>
  <c r="AB265" i="12"/>
  <c r="O265" i="12"/>
  <c r="BS265" i="12"/>
  <c r="BC265" i="12"/>
  <c r="AM265" i="12"/>
  <c r="AA265" i="12"/>
  <c r="M265" i="12"/>
  <c r="BP265" i="12"/>
  <c r="AZ265" i="12"/>
  <c r="AK265" i="12"/>
  <c r="Z265" i="12"/>
  <c r="AE265" i="12"/>
  <c r="BH265" i="12"/>
  <c r="BU266" i="12"/>
  <c r="BV285" i="12"/>
  <c r="BP285" i="12"/>
  <c r="AS285" i="12"/>
  <c r="AA285" i="12"/>
  <c r="BO285" i="12"/>
  <c r="AR285" i="12"/>
  <c r="U285" i="12"/>
  <c r="BI285" i="12"/>
  <c r="AQ285" i="12"/>
  <c r="T285" i="12"/>
  <c r="BH285" i="12"/>
  <c r="AK285" i="12"/>
  <c r="S285" i="12"/>
  <c r="BY285" i="12"/>
  <c r="BG285" i="12"/>
  <c r="AJ285" i="12"/>
  <c r="M285" i="12"/>
  <c r="BX285" i="12"/>
  <c r="BA285" i="12"/>
  <c r="AI285" i="12"/>
  <c r="L285" i="12"/>
  <c r="BW285" i="12"/>
  <c r="AZ285" i="12"/>
  <c r="AC285" i="12"/>
  <c r="K285" i="12"/>
  <c r="BT328" i="12"/>
  <c r="BR406" i="12"/>
  <c r="AO406" i="12"/>
  <c r="P406" i="12"/>
  <c r="CB406" i="12"/>
  <c r="AL406" i="12"/>
  <c r="BO406" i="12"/>
  <c r="AJ406" i="12"/>
  <c r="BJ406" i="12"/>
  <c r="AA406" i="12"/>
  <c r="BG406" i="12"/>
  <c r="Z406" i="12"/>
  <c r="AV406" i="12"/>
  <c r="S406" i="12"/>
  <c r="BF406" i="12"/>
  <c r="AT406" i="12"/>
  <c r="Y406" i="12"/>
  <c r="Q406" i="12"/>
  <c r="BG272" i="12"/>
  <c r="BJ274" i="12"/>
  <c r="M284" i="12"/>
  <c r="W284" i="12"/>
  <c r="AH284" i="12"/>
  <c r="AT284" i="12"/>
  <c r="BJ284" i="12"/>
  <c r="P288" i="12"/>
  <c r="AF288" i="12"/>
  <c r="AV288" i="12"/>
  <c r="BL288" i="12"/>
  <c r="AD289" i="12"/>
  <c r="BA289" i="12"/>
  <c r="BS289" i="12"/>
  <c r="T290" i="12"/>
  <c r="AL290" i="12"/>
  <c r="BI290" i="12"/>
  <c r="AB291" i="12"/>
  <c r="AY291" i="12"/>
  <c r="BQ291" i="12"/>
  <c r="BU293" i="12"/>
  <c r="BL294" i="12"/>
  <c r="AE295" i="12"/>
  <c r="BK295" i="12"/>
  <c r="O296" i="12"/>
  <c r="AL296" i="12"/>
  <c r="BD296" i="12"/>
  <c r="CA296" i="12"/>
  <c r="W297" i="12"/>
  <c r="AT297" i="12"/>
  <c r="BQ297" i="12"/>
  <c r="R300" i="12"/>
  <c r="AX300" i="12"/>
  <c r="AM303" i="12"/>
  <c r="BS303" i="12"/>
  <c r="V304" i="12"/>
  <c r="BB304" i="12"/>
  <c r="AL305" i="12"/>
  <c r="BR305" i="12"/>
  <c r="AB306" i="12"/>
  <c r="BH306" i="12"/>
  <c r="AH308" i="12"/>
  <c r="BN308" i="12"/>
  <c r="BT310" i="12"/>
  <c r="V312" i="12"/>
  <c r="BB312" i="12"/>
  <c r="X313" i="12"/>
  <c r="AN313" i="12"/>
  <c r="BD313" i="12"/>
  <c r="BT313" i="12"/>
  <c r="T315" i="12"/>
  <c r="AJ315" i="12"/>
  <c r="AZ315" i="12"/>
  <c r="BP315" i="12"/>
  <c r="AM318" i="12"/>
  <c r="BS318" i="12"/>
  <c r="W319" i="12"/>
  <c r="BC319" i="12"/>
  <c r="N321" i="12"/>
  <c r="AD321" i="12"/>
  <c r="AT321" i="12"/>
  <c r="BJ321" i="12"/>
  <c r="BZ321" i="12"/>
  <c r="T322" i="12"/>
  <c r="AJ322" i="12"/>
  <c r="AZ322" i="12"/>
  <c r="BP322" i="12"/>
  <c r="AM326" i="12"/>
  <c r="BS326" i="12"/>
  <c r="W327" i="12"/>
  <c r="BC327" i="12"/>
  <c r="M329" i="12"/>
  <c r="Z329" i="12"/>
  <c r="AL329" i="12"/>
  <c r="AZ329" i="12"/>
  <c r="BK329" i="12"/>
  <c r="BY329" i="12"/>
  <c r="S330" i="12"/>
  <c r="AI330" i="12"/>
  <c r="AY330" i="12"/>
  <c r="BO330" i="12"/>
  <c r="S331" i="12"/>
  <c r="AF331" i="12"/>
  <c r="AR331" i="12"/>
  <c r="BF331" i="12"/>
  <c r="BQ331" i="12"/>
  <c r="BT333" i="12"/>
  <c r="AF334" i="12"/>
  <c r="BT334" i="12"/>
  <c r="AN338" i="12"/>
  <c r="N340" i="12"/>
  <c r="AD340" i="12"/>
  <c r="AT340" i="12"/>
  <c r="BM340" i="12"/>
  <c r="U341" i="12"/>
  <c r="AI341" i="12"/>
  <c r="AT341" i="12"/>
  <c r="BH341" i="12"/>
  <c r="BT341" i="12"/>
  <c r="K342" i="12"/>
  <c r="U342" i="12"/>
  <c r="AF342" i="12"/>
  <c r="AQ342" i="12"/>
  <c r="BA342" i="12"/>
  <c r="BL342" i="12"/>
  <c r="BY342" i="12"/>
  <c r="P343" i="12"/>
  <c r="AA343" i="12"/>
  <c r="AL343" i="12"/>
  <c r="AV343" i="12"/>
  <c r="BG343" i="12"/>
  <c r="BR343" i="12"/>
  <c r="CB343" i="12"/>
  <c r="AG344" i="12"/>
  <c r="BA344" i="12"/>
  <c r="X347" i="12"/>
  <c r="AN347" i="12"/>
  <c r="BD347" i="12"/>
  <c r="BT347" i="12"/>
  <c r="Q350" i="12"/>
  <c r="AU350" i="12"/>
  <c r="BO350" i="12"/>
  <c r="P351" i="12"/>
  <c r="AF351" i="12"/>
  <c r="AV351" i="12"/>
  <c r="BL351" i="12"/>
  <c r="CB351" i="12"/>
  <c r="P353" i="12"/>
  <c r="AB353" i="12"/>
  <c r="AL353" i="12"/>
  <c r="AV353" i="12"/>
  <c r="BH353" i="12"/>
  <c r="BR353" i="12"/>
  <c r="CB353" i="12"/>
  <c r="U354" i="12"/>
  <c r="AK354" i="12"/>
  <c r="BA354" i="12"/>
  <c r="BQ354" i="12"/>
  <c r="K355" i="12"/>
  <c r="U355" i="12"/>
  <c r="AF355" i="12"/>
  <c r="AQ355" i="12"/>
  <c r="BA355" i="12"/>
  <c r="BL355" i="12"/>
  <c r="BW355" i="12"/>
  <c r="AQ358" i="12"/>
  <c r="U360" i="12"/>
  <c r="BA360" i="12"/>
  <c r="W362" i="12"/>
  <c r="AM362" i="12"/>
  <c r="BC362" i="12"/>
  <c r="BS362" i="12"/>
  <c r="L363" i="12"/>
  <c r="AB363" i="12"/>
  <c r="AR363" i="12"/>
  <c r="BH363" i="12"/>
  <c r="BX363" i="12"/>
  <c r="P367" i="12"/>
  <c r="AP367" i="12"/>
  <c r="BN367" i="12"/>
  <c r="AA379" i="12"/>
  <c r="R387" i="12"/>
  <c r="BI387" i="12"/>
  <c r="AU388" i="12"/>
  <c r="BT393" i="12"/>
  <c r="BP393" i="12"/>
  <c r="BB393" i="12"/>
  <c r="AH393" i="12"/>
  <c r="Q393" i="12"/>
  <c r="BN393" i="12"/>
  <c r="AW393" i="12"/>
  <c r="AG393" i="12"/>
  <c r="O393" i="12"/>
  <c r="BM393" i="12"/>
  <c r="AU393" i="12"/>
  <c r="AF393" i="12"/>
  <c r="N393" i="12"/>
  <c r="CA393" i="12"/>
  <c r="BL393" i="12"/>
  <c r="AT393" i="12"/>
  <c r="AB393" i="12"/>
  <c r="L393" i="12"/>
  <c r="BZ393" i="12"/>
  <c r="BH393" i="12"/>
  <c r="AR393" i="12"/>
  <c r="Y393" i="12"/>
  <c r="J393" i="12"/>
  <c r="BV393" i="12"/>
  <c r="BD393" i="12"/>
  <c r="AM393" i="12"/>
  <c r="W393" i="12"/>
  <c r="BX393" i="12"/>
  <c r="AF395" i="12"/>
  <c r="BX395" i="12"/>
  <c r="AL403" i="12"/>
  <c r="CB403" i="12"/>
  <c r="AJ269" i="16"/>
  <c r="BF274" i="16"/>
  <c r="BC279" i="16"/>
  <c r="X269" i="12"/>
  <c r="AN269" i="12"/>
  <c r="BD269" i="12"/>
  <c r="BT269" i="12"/>
  <c r="N270" i="12"/>
  <c r="Z270" i="12"/>
  <c r="AM270" i="12"/>
  <c r="BA270" i="12"/>
  <c r="BL270" i="12"/>
  <c r="BZ270" i="12"/>
  <c r="U271" i="12"/>
  <c r="AR271" i="12"/>
  <c r="BJ271" i="12"/>
  <c r="L272" i="12"/>
  <c r="BH272" i="12"/>
  <c r="O274" i="12"/>
  <c r="BK274" i="12"/>
  <c r="P275" i="12"/>
  <c r="AM275" i="12"/>
  <c r="BS275" i="12"/>
  <c r="V276" i="12"/>
  <c r="AS276" i="12"/>
  <c r="BP276" i="12"/>
  <c r="T278" i="12"/>
  <c r="AQ278" i="12"/>
  <c r="BN278" i="12"/>
  <c r="BK281" i="12"/>
  <c r="AH282" i="12"/>
  <c r="AX282" i="12"/>
  <c r="BN282" i="12"/>
  <c r="AD283" i="12"/>
  <c r="BA283" i="12"/>
  <c r="BS283" i="12"/>
  <c r="N284" i="12"/>
  <c r="X284" i="12"/>
  <c r="AJ284" i="12"/>
  <c r="AX284" i="12"/>
  <c r="BP284" i="12"/>
  <c r="S286" i="12"/>
  <c r="AI286" i="12"/>
  <c r="AY286" i="12"/>
  <c r="BO286" i="12"/>
  <c r="T288" i="12"/>
  <c r="AJ288" i="12"/>
  <c r="AZ288" i="12"/>
  <c r="BP288" i="12"/>
  <c r="U290" i="12"/>
  <c r="AR290" i="12"/>
  <c r="BJ290" i="12"/>
  <c r="BT294" i="12"/>
  <c r="S300" i="12"/>
  <c r="AY300" i="12"/>
  <c r="AN303" i="12"/>
  <c r="BT303" i="12"/>
  <c r="W304" i="12"/>
  <c r="BC304" i="12"/>
  <c r="AI308" i="12"/>
  <c r="BO308" i="12"/>
  <c r="W312" i="12"/>
  <c r="BC312" i="12"/>
  <c r="U315" i="12"/>
  <c r="AK315" i="12"/>
  <c r="BA315" i="12"/>
  <c r="BQ315" i="12"/>
  <c r="AN318" i="12"/>
  <c r="BT318" i="12"/>
  <c r="AD319" i="12"/>
  <c r="BJ319" i="12"/>
  <c r="O321" i="12"/>
  <c r="AE321" i="12"/>
  <c r="AU321" i="12"/>
  <c r="BK321" i="12"/>
  <c r="CA321" i="12"/>
  <c r="AN326" i="12"/>
  <c r="BT326" i="12"/>
  <c r="AD327" i="12"/>
  <c r="BJ327" i="12"/>
  <c r="N329" i="12"/>
  <c r="AB329" i="12"/>
  <c r="AM329" i="12"/>
  <c r="BA329" i="12"/>
  <c r="BN329" i="12"/>
  <c r="BZ329" i="12"/>
  <c r="AH344" i="12"/>
  <c r="BG344" i="12"/>
  <c r="BS350" i="12"/>
  <c r="W354" i="12"/>
  <c r="AM354" i="12"/>
  <c r="BC354" i="12"/>
  <c r="BS354" i="12"/>
  <c r="BC358" i="12"/>
  <c r="V360" i="12"/>
  <c r="BB360" i="12"/>
  <c r="N363" i="12"/>
  <c r="AD363" i="12"/>
  <c r="AT363" i="12"/>
  <c r="BJ363" i="12"/>
  <c r="BZ363" i="12"/>
  <c r="BT366" i="12"/>
  <c r="CB366" i="12"/>
  <c r="AV366" i="12"/>
  <c r="P366" i="12"/>
  <c r="CA366" i="12"/>
  <c r="AU366" i="12"/>
  <c r="O366" i="12"/>
  <c r="BK366" i="12"/>
  <c r="AE366" i="12"/>
  <c r="BG366" i="12"/>
  <c r="R367" i="12"/>
  <c r="AU367" i="12"/>
  <c r="BV367" i="12"/>
  <c r="BV373" i="12"/>
  <c r="AJ373" i="12"/>
  <c r="BT373" i="12"/>
  <c r="Z373" i="12"/>
  <c r="BP373" i="12"/>
  <c r="X373" i="12"/>
  <c r="BF373" i="12"/>
  <c r="T373" i="12"/>
  <c r="BD373" i="12"/>
  <c r="J373" i="12"/>
  <c r="AP373" i="12"/>
  <c r="AL379" i="12"/>
  <c r="AN395" i="12"/>
  <c r="AN403" i="12"/>
  <c r="AR278" i="16"/>
  <c r="BM278" i="16"/>
  <c r="AO278" i="16"/>
  <c r="AG278" i="16"/>
  <c r="AE278" i="16"/>
  <c r="W278" i="16"/>
  <c r="BX278" i="16"/>
  <c r="BG279" i="16"/>
  <c r="K269" i="12"/>
  <c r="AA269" i="12"/>
  <c r="AQ269" i="12"/>
  <c r="BG269" i="12"/>
  <c r="BW269" i="12"/>
  <c r="O270" i="12"/>
  <c r="AC270" i="12"/>
  <c r="AN270" i="12"/>
  <c r="BB270" i="12"/>
  <c r="BN270" i="12"/>
  <c r="CA270" i="12"/>
  <c r="V271" i="12"/>
  <c r="AS271" i="12"/>
  <c r="BP271" i="12"/>
  <c r="R272" i="12"/>
  <c r="BX272" i="12"/>
  <c r="P274" i="12"/>
  <c r="CA274" i="12"/>
  <c r="R275" i="12"/>
  <c r="AS275" i="12"/>
  <c r="CA275" i="12"/>
  <c r="AB276" i="12"/>
  <c r="AT276" i="12"/>
  <c r="BQ276" i="12"/>
  <c r="Z278" i="12"/>
  <c r="AR278" i="12"/>
  <c r="BO278" i="12"/>
  <c r="BL281" i="12"/>
  <c r="V282" i="12"/>
  <c r="AL282" i="12"/>
  <c r="BB282" i="12"/>
  <c r="BR282" i="12"/>
  <c r="M283" i="12"/>
  <c r="AE283" i="12"/>
  <c r="BB283" i="12"/>
  <c r="BY283" i="12"/>
  <c r="O284" i="12"/>
  <c r="Z284" i="12"/>
  <c r="AK284" i="12"/>
  <c r="AZ284" i="12"/>
  <c r="BQ284" i="12"/>
  <c r="T286" i="12"/>
  <c r="AJ286" i="12"/>
  <c r="AZ286" i="12"/>
  <c r="BP286" i="12"/>
  <c r="V288" i="12"/>
  <c r="AL288" i="12"/>
  <c r="BB288" i="12"/>
  <c r="BR288" i="12"/>
  <c r="N289" i="12"/>
  <c r="AK289" i="12"/>
  <c r="BC289" i="12"/>
  <c r="BZ289" i="12"/>
  <c r="V290" i="12"/>
  <c r="AS290" i="12"/>
  <c r="BP290" i="12"/>
  <c r="L291" i="12"/>
  <c r="AI291" i="12"/>
  <c r="BA291" i="12"/>
  <c r="BX291" i="12"/>
  <c r="P294" i="12"/>
  <c r="CB294" i="12"/>
  <c r="AM295" i="12"/>
  <c r="BS295" i="12"/>
  <c r="V296" i="12"/>
  <c r="AN296" i="12"/>
  <c r="BK296" i="12"/>
  <c r="AD297" i="12"/>
  <c r="BA297" i="12"/>
  <c r="BS297" i="12"/>
  <c r="T298" i="12"/>
  <c r="AZ298" i="12"/>
  <c r="AJ299" i="12"/>
  <c r="BP299" i="12"/>
  <c r="Z300" i="12"/>
  <c r="BF300" i="12"/>
  <c r="Y301" i="12"/>
  <c r="O303" i="12"/>
  <c r="AU303" i="12"/>
  <c r="CA303" i="12"/>
  <c r="AD304" i="12"/>
  <c r="BJ304" i="12"/>
  <c r="N305" i="12"/>
  <c r="AT305" i="12"/>
  <c r="BZ305" i="12"/>
  <c r="AJ306" i="12"/>
  <c r="BP306" i="12"/>
  <c r="T307" i="12"/>
  <c r="AZ307" i="12"/>
  <c r="J308" i="12"/>
  <c r="AP308" i="12"/>
  <c r="BV308" i="12"/>
  <c r="X310" i="12"/>
  <c r="AE311" i="12"/>
  <c r="BB311" i="12"/>
  <c r="BT311" i="12"/>
  <c r="AD312" i="12"/>
  <c r="BJ312" i="12"/>
  <c r="N313" i="12"/>
  <c r="AD313" i="12"/>
  <c r="AT313" i="12"/>
  <c r="BJ313" i="12"/>
  <c r="BZ313" i="12"/>
  <c r="J315" i="12"/>
  <c r="Z315" i="12"/>
  <c r="AP315" i="12"/>
  <c r="BF315" i="12"/>
  <c r="BV315" i="12"/>
  <c r="O318" i="12"/>
  <c r="AU318" i="12"/>
  <c r="CA318" i="12"/>
  <c r="AE319" i="12"/>
  <c r="BK319" i="12"/>
  <c r="T321" i="12"/>
  <c r="AJ321" i="12"/>
  <c r="AZ321" i="12"/>
  <c r="BP321" i="12"/>
  <c r="V322" i="12"/>
  <c r="AL322" i="12"/>
  <c r="BB322" i="12"/>
  <c r="BR322" i="12"/>
  <c r="O326" i="12"/>
  <c r="AU326" i="12"/>
  <c r="CA326" i="12"/>
  <c r="AE327" i="12"/>
  <c r="BK327" i="12"/>
  <c r="O329" i="12"/>
  <c r="AC329" i="12"/>
  <c r="AP329" i="12"/>
  <c r="BB329" i="12"/>
  <c r="BP329" i="12"/>
  <c r="CA329" i="12"/>
  <c r="U330" i="12"/>
  <c r="AK330" i="12"/>
  <c r="BA330" i="12"/>
  <c r="BQ330" i="12"/>
  <c r="K331" i="12"/>
  <c r="U331" i="12"/>
  <c r="AI331" i="12"/>
  <c r="AV331" i="12"/>
  <c r="BH331" i="12"/>
  <c r="X333" i="12"/>
  <c r="Q340" i="12"/>
  <c r="AG340" i="12"/>
  <c r="BA340" i="12"/>
  <c r="BQ340" i="12"/>
  <c r="L341" i="12"/>
  <c r="X341" i="12"/>
  <c r="AK341" i="12"/>
  <c r="AY341" i="12"/>
  <c r="BJ341" i="12"/>
  <c r="BX341" i="12"/>
  <c r="M342" i="12"/>
  <c r="X342" i="12"/>
  <c r="AI342" i="12"/>
  <c r="AS342" i="12"/>
  <c r="BD342" i="12"/>
  <c r="BO342" i="12"/>
  <c r="S343" i="12"/>
  <c r="AD343" i="12"/>
  <c r="AN343" i="12"/>
  <c r="AY343" i="12"/>
  <c r="BJ343" i="12"/>
  <c r="K344" i="12"/>
  <c r="AI344" i="12"/>
  <c r="BM344" i="12"/>
  <c r="M347" i="12"/>
  <c r="AC347" i="12"/>
  <c r="AS347" i="12"/>
  <c r="BI347" i="12"/>
  <c r="BY347" i="12"/>
  <c r="W350" i="12"/>
  <c r="AW350" i="12"/>
  <c r="CA350" i="12"/>
  <c r="V351" i="12"/>
  <c r="AL351" i="12"/>
  <c r="BB351" i="12"/>
  <c r="BR351" i="12"/>
  <c r="T353" i="12"/>
  <c r="AD353" i="12"/>
  <c r="AN353" i="12"/>
  <c r="AZ353" i="12"/>
  <c r="BJ353" i="12"/>
  <c r="BT353" i="12"/>
  <c r="K354" i="12"/>
  <c r="AA354" i="12"/>
  <c r="AQ354" i="12"/>
  <c r="BG354" i="12"/>
  <c r="BW354" i="12"/>
  <c r="M355" i="12"/>
  <c r="X355" i="12"/>
  <c r="AI355" i="12"/>
  <c r="AS355" i="12"/>
  <c r="BD355" i="12"/>
  <c r="BO355" i="12"/>
  <c r="BY355" i="12"/>
  <c r="K358" i="12"/>
  <c r="BD358" i="12"/>
  <c r="AE360" i="12"/>
  <c r="BK360" i="12"/>
  <c r="L362" i="12"/>
  <c r="AB362" i="12"/>
  <c r="AR362" i="12"/>
  <c r="BH362" i="12"/>
  <c r="BX362" i="12"/>
  <c r="R363" i="12"/>
  <c r="AH363" i="12"/>
  <c r="AX363" i="12"/>
  <c r="BN363" i="12"/>
  <c r="BQ364" i="12"/>
  <c r="AX364" i="12"/>
  <c r="AW364" i="12"/>
  <c r="BM364" i="12"/>
  <c r="AG364" i="12"/>
  <c r="AS364" i="12"/>
  <c r="K366" i="12"/>
  <c r="BL366" i="12"/>
  <c r="X367" i="12"/>
  <c r="AV367" i="12"/>
  <c r="CA367" i="12"/>
  <c r="AN373" i="12"/>
  <c r="AQ379" i="12"/>
  <c r="AC387" i="12"/>
  <c r="BS387" i="12"/>
  <c r="X393" i="12"/>
  <c r="BW267" i="16"/>
  <c r="BS267" i="16"/>
  <c r="BI267" i="16"/>
  <c r="AX267" i="16"/>
  <c r="AM267" i="16"/>
  <c r="AC267" i="16"/>
  <c r="R267" i="16"/>
  <c r="CB267" i="16"/>
  <c r="BR267" i="16"/>
  <c r="BH267" i="16"/>
  <c r="AV267" i="16"/>
  <c r="AL267" i="16"/>
  <c r="AB267" i="16"/>
  <c r="P267" i="16"/>
  <c r="CA267" i="16"/>
  <c r="BQ267" i="16"/>
  <c r="BF267" i="16"/>
  <c r="AU267" i="16"/>
  <c r="AK267" i="16"/>
  <c r="Z267" i="16"/>
  <c r="O267" i="16"/>
  <c r="BZ267" i="16"/>
  <c r="BP267" i="16"/>
  <c r="BD267" i="16"/>
  <c r="AT267" i="16"/>
  <c r="AJ267" i="16"/>
  <c r="X267" i="16"/>
  <c r="N267" i="16"/>
  <c r="BY267" i="16"/>
  <c r="BN267" i="16"/>
  <c r="BC267" i="16"/>
  <c r="AS267" i="16"/>
  <c r="AH267" i="16"/>
  <c r="W267" i="16"/>
  <c r="M267" i="16"/>
  <c r="BV267" i="16"/>
  <c r="BK267" i="16"/>
  <c r="BA267" i="16"/>
  <c r="AP267" i="16"/>
  <c r="AE267" i="16"/>
  <c r="U267" i="16"/>
  <c r="J267" i="16"/>
  <c r="AZ267" i="16"/>
  <c r="BZ269" i="16"/>
  <c r="BQ269" i="16"/>
  <c r="BH269" i="16"/>
  <c r="AY269" i="16"/>
  <c r="AP269" i="16"/>
  <c r="AF269" i="16"/>
  <c r="W269" i="16"/>
  <c r="N269" i="16"/>
  <c r="BY269" i="16"/>
  <c r="BP269" i="16"/>
  <c r="BG269" i="16"/>
  <c r="AX269" i="16"/>
  <c r="AN269" i="16"/>
  <c r="AE269" i="16"/>
  <c r="V269" i="16"/>
  <c r="M269" i="16"/>
  <c r="BX269" i="16"/>
  <c r="BO269" i="16"/>
  <c r="BF269" i="16"/>
  <c r="AV269" i="16"/>
  <c r="AM269" i="16"/>
  <c r="AD269" i="16"/>
  <c r="U269" i="16"/>
  <c r="L269" i="16"/>
  <c r="BW269" i="16"/>
  <c r="BN269" i="16"/>
  <c r="BD269" i="16"/>
  <c r="AU269" i="16"/>
  <c r="AL269" i="16"/>
  <c r="AC269" i="16"/>
  <c r="T269" i="16"/>
  <c r="K269" i="16"/>
  <c r="BV269" i="16"/>
  <c r="BL269" i="16"/>
  <c r="BC269" i="16"/>
  <c r="AT269" i="16"/>
  <c r="AK269" i="16"/>
  <c r="AB269" i="16"/>
  <c r="S269" i="16"/>
  <c r="J269" i="16"/>
  <c r="CB269" i="16"/>
  <c r="BS269" i="16"/>
  <c r="BJ269" i="16"/>
  <c r="BA269" i="16"/>
  <c r="AR269" i="16"/>
  <c r="AI269" i="16"/>
  <c r="Z269" i="16"/>
  <c r="P269" i="16"/>
  <c r="AS269" i="16"/>
  <c r="BS270" i="16"/>
  <c r="BM270" i="16"/>
  <c r="AQ270" i="16"/>
  <c r="U270" i="16"/>
  <c r="BG270" i="16"/>
  <c r="AK270" i="16"/>
  <c r="Q270" i="16"/>
  <c r="BY270" i="16"/>
  <c r="BE270" i="16"/>
  <c r="AI270" i="16"/>
  <c r="M270" i="16"/>
  <c r="BX270" i="16"/>
  <c r="BC270" i="16"/>
  <c r="AH270" i="16"/>
  <c r="L270" i="16"/>
  <c r="BW270" i="16"/>
  <c r="BA270" i="16"/>
  <c r="AG270" i="16"/>
  <c r="K270" i="16"/>
  <c r="BO270" i="16"/>
  <c r="AS270" i="16"/>
  <c r="Y270" i="16"/>
  <c r="BV275" i="16"/>
  <c r="BF275" i="16"/>
  <c r="AM275" i="16"/>
  <c r="W275" i="16"/>
  <c r="BS275" i="16"/>
  <c r="BC275" i="16"/>
  <c r="AK275" i="16"/>
  <c r="T275" i="16"/>
  <c r="BQ275" i="16"/>
  <c r="AZ275" i="16"/>
  <c r="AJ275" i="16"/>
  <c r="R275" i="16"/>
  <c r="BP275" i="16"/>
  <c r="AX275" i="16"/>
  <c r="AH275" i="16"/>
  <c r="Q275" i="16"/>
  <c r="BN275" i="16"/>
  <c r="AW275" i="16"/>
  <c r="AE275" i="16"/>
  <c r="O275" i="16"/>
  <c r="CA275" i="16"/>
  <c r="BH275" i="16"/>
  <c r="AR275" i="16"/>
  <c r="AA275" i="16"/>
  <c r="J275" i="16"/>
  <c r="BX275" i="16"/>
  <c r="BU278" i="16"/>
  <c r="N269" i="12"/>
  <c r="AD269" i="12"/>
  <c r="AT269" i="12"/>
  <c r="BJ269" i="12"/>
  <c r="BZ269" i="12"/>
  <c r="P270" i="12"/>
  <c r="AD270" i="12"/>
  <c r="AP270" i="12"/>
  <c r="BC270" i="12"/>
  <c r="BQ270" i="12"/>
  <c r="CB270" i="12"/>
  <c r="AB271" i="12"/>
  <c r="AT271" i="12"/>
  <c r="BQ271" i="12"/>
  <c r="S272" i="12"/>
  <c r="V274" i="12"/>
  <c r="CB274" i="12"/>
  <c r="U275" i="12"/>
  <c r="AT275" i="12"/>
  <c r="AC276" i="12"/>
  <c r="AZ276" i="12"/>
  <c r="BR276" i="12"/>
  <c r="AA278" i="12"/>
  <c r="AX278" i="12"/>
  <c r="BP278" i="12"/>
  <c r="BM281" i="12"/>
  <c r="W282" i="12"/>
  <c r="AM282" i="12"/>
  <c r="BC282" i="12"/>
  <c r="BS282" i="12"/>
  <c r="N283" i="12"/>
  <c r="AK283" i="12"/>
  <c r="BC283" i="12"/>
  <c r="BZ283" i="12"/>
  <c r="P284" i="12"/>
  <c r="AB284" i="12"/>
  <c r="AL284" i="12"/>
  <c r="BA284" i="12"/>
  <c r="BR284" i="12"/>
  <c r="X286" i="12"/>
  <c r="AN286" i="12"/>
  <c r="BD286" i="12"/>
  <c r="BT286" i="12"/>
  <c r="W288" i="12"/>
  <c r="AM288" i="12"/>
  <c r="BC288" i="12"/>
  <c r="BS288" i="12"/>
  <c r="AL289" i="12"/>
  <c r="BI289" i="12"/>
  <c r="CA289" i="12"/>
  <c r="AB290" i="12"/>
  <c r="AT290" i="12"/>
  <c r="BQ290" i="12"/>
  <c r="X294" i="12"/>
  <c r="AN295" i="12"/>
  <c r="BT295" i="12"/>
  <c r="AA300" i="12"/>
  <c r="BG300" i="12"/>
  <c r="P303" i="12"/>
  <c r="AV303" i="12"/>
  <c r="CB303" i="12"/>
  <c r="AE304" i="12"/>
  <c r="BK304" i="12"/>
  <c r="AK306" i="12"/>
  <c r="BQ306" i="12"/>
  <c r="K308" i="12"/>
  <c r="AQ308" i="12"/>
  <c r="BW308" i="12"/>
  <c r="AE312" i="12"/>
  <c r="BK312" i="12"/>
  <c r="K315" i="12"/>
  <c r="AA315" i="12"/>
  <c r="AQ315" i="12"/>
  <c r="BG315" i="12"/>
  <c r="BW315" i="12"/>
  <c r="P318" i="12"/>
  <c r="AV318" i="12"/>
  <c r="CB318" i="12"/>
  <c r="AL319" i="12"/>
  <c r="BR319" i="12"/>
  <c r="U321" i="12"/>
  <c r="AK321" i="12"/>
  <c r="BA321" i="12"/>
  <c r="BQ321" i="12"/>
  <c r="P326" i="12"/>
  <c r="AV326" i="12"/>
  <c r="CB326" i="12"/>
  <c r="AL327" i="12"/>
  <c r="BR327" i="12"/>
  <c r="R329" i="12"/>
  <c r="AD329" i="12"/>
  <c r="AR329" i="12"/>
  <c r="BC329" i="12"/>
  <c r="BQ329" i="12"/>
  <c r="V330" i="12"/>
  <c r="AL330" i="12"/>
  <c r="BB330" i="12"/>
  <c r="BR330" i="12"/>
  <c r="Q344" i="12"/>
  <c r="AK344" i="12"/>
  <c r="BN344" i="12"/>
  <c r="AE350" i="12"/>
  <c r="AY350" i="12"/>
  <c r="CB350" i="12"/>
  <c r="L354" i="12"/>
  <c r="AB354" i="12"/>
  <c r="AR354" i="12"/>
  <c r="BH354" i="12"/>
  <c r="BX354" i="12"/>
  <c r="W358" i="12"/>
  <c r="BG358" i="12"/>
  <c r="AG360" i="12"/>
  <c r="BM360" i="12"/>
  <c r="S363" i="12"/>
  <c r="AI363" i="12"/>
  <c r="AY363" i="12"/>
  <c r="BO363" i="12"/>
  <c r="Z367" i="12"/>
  <c r="AX367" i="12"/>
  <c r="BC368" i="12"/>
  <c r="AM368" i="12"/>
  <c r="W368" i="12"/>
  <c r="BB379" i="12"/>
  <c r="BT382" i="12"/>
  <c r="BL382" i="12"/>
  <c r="AF382" i="12"/>
  <c r="BK382" i="12"/>
  <c r="AE382" i="12"/>
  <c r="BG382" i="12"/>
  <c r="AA382" i="12"/>
  <c r="AW382" i="12"/>
  <c r="Q382" i="12"/>
  <c r="CB382" i="12"/>
  <c r="AV382" i="12"/>
  <c r="P382" i="12"/>
  <c r="BW382" i="12"/>
  <c r="AQ382" i="12"/>
  <c r="K382" i="12"/>
  <c r="BW395" i="12"/>
  <c r="BS395" i="12"/>
  <c r="BI395" i="12"/>
  <c r="AX395" i="12"/>
  <c r="AM395" i="12"/>
  <c r="AC395" i="12"/>
  <c r="R395" i="12"/>
  <c r="CB395" i="12"/>
  <c r="BR395" i="12"/>
  <c r="BH395" i="12"/>
  <c r="AV395" i="12"/>
  <c r="AL395" i="12"/>
  <c r="AB395" i="12"/>
  <c r="P395" i="12"/>
  <c r="CA395" i="12"/>
  <c r="BQ395" i="12"/>
  <c r="BF395" i="12"/>
  <c r="AU395" i="12"/>
  <c r="AK395" i="12"/>
  <c r="Z395" i="12"/>
  <c r="O395" i="12"/>
  <c r="BZ395" i="12"/>
  <c r="BP395" i="12"/>
  <c r="BD395" i="12"/>
  <c r="AT395" i="12"/>
  <c r="AJ395" i="12"/>
  <c r="X395" i="12"/>
  <c r="N395" i="12"/>
  <c r="BY395" i="12"/>
  <c r="BN395" i="12"/>
  <c r="BC395" i="12"/>
  <c r="AS395" i="12"/>
  <c r="AH395" i="12"/>
  <c r="W395" i="12"/>
  <c r="M395" i="12"/>
  <c r="BV395" i="12"/>
  <c r="BK395" i="12"/>
  <c r="BA395" i="12"/>
  <c r="AP395" i="12"/>
  <c r="AE395" i="12"/>
  <c r="U395" i="12"/>
  <c r="J395" i="12"/>
  <c r="AZ395" i="12"/>
  <c r="BW403" i="12"/>
  <c r="CA403" i="12"/>
  <c r="BQ403" i="12"/>
  <c r="BF403" i="12"/>
  <c r="AU403" i="12"/>
  <c r="AK403" i="12"/>
  <c r="Z403" i="12"/>
  <c r="O403" i="12"/>
  <c r="BZ403" i="12"/>
  <c r="BP403" i="12"/>
  <c r="BD403" i="12"/>
  <c r="AT403" i="12"/>
  <c r="AJ403" i="12"/>
  <c r="X403" i="12"/>
  <c r="N403" i="12"/>
  <c r="BY403" i="12"/>
  <c r="BN403" i="12"/>
  <c r="BC403" i="12"/>
  <c r="AS403" i="12"/>
  <c r="AH403" i="12"/>
  <c r="W403" i="12"/>
  <c r="M403" i="12"/>
  <c r="BX403" i="12"/>
  <c r="BL403" i="12"/>
  <c r="BB403" i="12"/>
  <c r="AR403" i="12"/>
  <c r="AF403" i="12"/>
  <c r="V403" i="12"/>
  <c r="L403" i="12"/>
  <c r="BV403" i="12"/>
  <c r="BK403" i="12"/>
  <c r="BA403" i="12"/>
  <c r="AP403" i="12"/>
  <c r="AE403" i="12"/>
  <c r="U403" i="12"/>
  <c r="J403" i="12"/>
  <c r="BS403" i="12"/>
  <c r="BI403" i="12"/>
  <c r="AX403" i="12"/>
  <c r="AM403" i="12"/>
  <c r="AC403" i="12"/>
  <c r="R403" i="12"/>
  <c r="AZ403" i="12"/>
  <c r="BR279" i="16"/>
  <c r="BB279" i="16"/>
  <c r="AI279" i="16"/>
  <c r="S279" i="16"/>
  <c r="BO279" i="16"/>
  <c r="AY279" i="16"/>
  <c r="AG279" i="16"/>
  <c r="P279" i="16"/>
  <c r="BM279" i="16"/>
  <c r="AV279" i="16"/>
  <c r="AF279" i="16"/>
  <c r="N279" i="16"/>
  <c r="CB279" i="16"/>
  <c r="BL279" i="16"/>
  <c r="AT279" i="16"/>
  <c r="AD279" i="16"/>
  <c r="M279" i="16"/>
  <c r="BZ279" i="16"/>
  <c r="BJ279" i="16"/>
  <c r="AS279" i="16"/>
  <c r="AA279" i="16"/>
  <c r="K279" i="16"/>
  <c r="BW279" i="16"/>
  <c r="BD279" i="16"/>
  <c r="AN279" i="16"/>
  <c r="W279" i="16"/>
  <c r="BY279" i="16"/>
  <c r="O269" i="12"/>
  <c r="AE269" i="12"/>
  <c r="AU269" i="12"/>
  <c r="BK269" i="12"/>
  <c r="CA269" i="12"/>
  <c r="R270" i="12"/>
  <c r="AE270" i="12"/>
  <c r="AS270" i="12"/>
  <c r="BD270" i="12"/>
  <c r="BR270" i="12"/>
  <c r="AC271" i="12"/>
  <c r="AZ271" i="12"/>
  <c r="BR271" i="12"/>
  <c r="AI272" i="12"/>
  <c r="AG273" i="12"/>
  <c r="AL274" i="12"/>
  <c r="V275" i="12"/>
  <c r="L276" i="12"/>
  <c r="AD276" i="12"/>
  <c r="BA276" i="12"/>
  <c r="BX276" i="12"/>
  <c r="J278" i="12"/>
  <c r="AB278" i="12"/>
  <c r="AY278" i="12"/>
  <c r="W281" i="12"/>
  <c r="X282" i="12"/>
  <c r="AN282" i="12"/>
  <c r="BD282" i="12"/>
  <c r="BT282" i="12"/>
  <c r="O283" i="12"/>
  <c r="AL283" i="12"/>
  <c r="BI283" i="12"/>
  <c r="CA283" i="12"/>
  <c r="R284" i="12"/>
  <c r="AC284" i="12"/>
  <c r="AN284" i="12"/>
  <c r="BB284" i="12"/>
  <c r="BX284" i="12"/>
  <c r="J286" i="12"/>
  <c r="Z286" i="12"/>
  <c r="AP286" i="12"/>
  <c r="BF286" i="12"/>
  <c r="BV286" i="12"/>
  <c r="X288" i="12"/>
  <c r="AN288" i="12"/>
  <c r="BD288" i="12"/>
  <c r="BT288" i="12"/>
  <c r="AC290" i="12"/>
  <c r="AZ290" i="12"/>
  <c r="BR290" i="12"/>
  <c r="AF294" i="12"/>
  <c r="O295" i="12"/>
  <c r="AU295" i="12"/>
  <c r="CA295" i="12"/>
  <c r="AH300" i="12"/>
  <c r="BN300" i="12"/>
  <c r="BC303" i="12"/>
  <c r="AL304" i="12"/>
  <c r="BR304" i="12"/>
  <c r="R308" i="12"/>
  <c r="AX308" i="12"/>
  <c r="AL312" i="12"/>
  <c r="BR312" i="12"/>
  <c r="AR315" i="12"/>
  <c r="BH315" i="12"/>
  <c r="BX315" i="12"/>
  <c r="AM319" i="12"/>
  <c r="BS319" i="12"/>
  <c r="V321" i="12"/>
  <c r="AL321" i="12"/>
  <c r="BB321" i="12"/>
  <c r="BR321" i="12"/>
  <c r="AM327" i="12"/>
  <c r="BS327" i="12"/>
  <c r="T329" i="12"/>
  <c r="AE329" i="12"/>
  <c r="AS329" i="12"/>
  <c r="BF329" i="12"/>
  <c r="BR329" i="12"/>
  <c r="AF350" i="12"/>
  <c r="BC350" i="12"/>
  <c r="X351" i="12"/>
  <c r="AN351" i="12"/>
  <c r="BD351" i="12"/>
  <c r="BT351" i="12"/>
  <c r="M354" i="12"/>
  <c r="AC354" i="12"/>
  <c r="AS354" i="12"/>
  <c r="BI354" i="12"/>
  <c r="BY354" i="12"/>
  <c r="P355" i="12"/>
  <c r="AA355" i="12"/>
  <c r="AK355" i="12"/>
  <c r="AV355" i="12"/>
  <c r="BG355" i="12"/>
  <c r="BQ355" i="12"/>
  <c r="CB355" i="12"/>
  <c r="X358" i="12"/>
  <c r="BS358" i="12"/>
  <c r="AK360" i="12"/>
  <c r="BQ360" i="12"/>
  <c r="T363" i="12"/>
  <c r="AJ363" i="12"/>
  <c r="AZ363" i="12"/>
  <c r="BP363" i="12"/>
  <c r="AA366" i="12"/>
  <c r="BW366" i="12"/>
  <c r="AE367" i="12"/>
  <c r="BS368" i="12"/>
  <c r="BQ372" i="12"/>
  <c r="BN372" i="12"/>
  <c r="AH372" i="12"/>
  <c r="BM372" i="12"/>
  <c r="AG372" i="12"/>
  <c r="BI372" i="12"/>
  <c r="AC372" i="12"/>
  <c r="AY372" i="12"/>
  <c r="S372" i="12"/>
  <c r="AX372" i="12"/>
  <c r="R372" i="12"/>
  <c r="BY372" i="12"/>
  <c r="AS372" i="12"/>
  <c r="M372" i="12"/>
  <c r="BT374" i="12"/>
  <c r="BL374" i="12"/>
  <c r="AF374" i="12"/>
  <c r="BK374" i="12"/>
  <c r="AE374" i="12"/>
  <c r="BG374" i="12"/>
  <c r="AA374" i="12"/>
  <c r="AW374" i="12"/>
  <c r="Q374" i="12"/>
  <c r="CB374" i="12"/>
  <c r="AV374" i="12"/>
  <c r="P374" i="12"/>
  <c r="BW374" i="12"/>
  <c r="AQ374" i="12"/>
  <c r="K374" i="12"/>
  <c r="O382" i="12"/>
  <c r="BK388" i="12"/>
  <c r="AQ388" i="12"/>
  <c r="Y388" i="12"/>
  <c r="BI388" i="12"/>
  <c r="AM388" i="12"/>
  <c r="U388" i="12"/>
  <c r="BH388" i="12"/>
  <c r="AL388" i="12"/>
  <c r="S388" i="12"/>
  <c r="CA388" i="12"/>
  <c r="BG388" i="12"/>
  <c r="AK388" i="12"/>
  <c r="Q388" i="12"/>
  <c r="BW388" i="12"/>
  <c r="BA388" i="12"/>
  <c r="AE388" i="12"/>
  <c r="O388" i="12"/>
  <c r="BR388" i="12"/>
  <c r="AW388" i="12"/>
  <c r="AB388" i="12"/>
  <c r="K388" i="12"/>
  <c r="L395" i="12"/>
  <c r="BB395" i="12"/>
  <c r="P403" i="12"/>
  <c r="BH403" i="12"/>
  <c r="V279" i="16"/>
  <c r="AJ272" i="12"/>
  <c r="T284" i="12"/>
  <c r="AD284" i="12"/>
  <c r="AP284" i="12"/>
  <c r="BF284" i="12"/>
  <c r="BY284" i="12"/>
  <c r="AI300" i="12"/>
  <c r="BO300" i="12"/>
  <c r="AM312" i="12"/>
  <c r="BS312" i="12"/>
  <c r="W321" i="12"/>
  <c r="AM321" i="12"/>
  <c r="BC321" i="12"/>
  <c r="BS321" i="12"/>
  <c r="U329" i="12"/>
  <c r="AH329" i="12"/>
  <c r="AT329" i="12"/>
  <c r="BH329" i="12"/>
  <c r="BS329" i="12"/>
  <c r="AG350" i="12"/>
  <c r="BK350" i="12"/>
  <c r="O354" i="12"/>
  <c r="AE354" i="12"/>
  <c r="AU354" i="12"/>
  <c r="BK354" i="12"/>
  <c r="CA354" i="12"/>
  <c r="AA358" i="12"/>
  <c r="BT358" i="12"/>
  <c r="AL360" i="12"/>
  <c r="BR360" i="12"/>
  <c r="V363" i="12"/>
  <c r="AL363" i="12"/>
  <c r="BB363" i="12"/>
  <c r="BR363" i="12"/>
  <c r="BY367" i="12"/>
  <c r="BT367" i="12"/>
  <c r="BS367" i="12"/>
  <c r="BC367" i="12"/>
  <c r="AM367" i="12"/>
  <c r="W367" i="12"/>
  <c r="BR367" i="12"/>
  <c r="BB367" i="12"/>
  <c r="AL367" i="12"/>
  <c r="V367" i="12"/>
  <c r="CB367" i="12"/>
  <c r="BZ367" i="12"/>
  <c r="BJ367" i="12"/>
  <c r="AT367" i="12"/>
  <c r="AD367" i="12"/>
  <c r="N367" i="12"/>
  <c r="AF367" i="12"/>
  <c r="BF367" i="12"/>
  <c r="BP379" i="12"/>
  <c r="AZ379" i="12"/>
  <c r="AJ379" i="12"/>
  <c r="T379" i="12"/>
  <c r="BO379" i="12"/>
  <c r="AY379" i="12"/>
  <c r="AI379" i="12"/>
  <c r="S379" i="12"/>
  <c r="BN379" i="12"/>
  <c r="AX379" i="12"/>
  <c r="AH379" i="12"/>
  <c r="R379" i="12"/>
  <c r="BZ379" i="12"/>
  <c r="BJ379" i="12"/>
  <c r="AT379" i="12"/>
  <c r="AD379" i="12"/>
  <c r="N379" i="12"/>
  <c r="BX379" i="12"/>
  <c r="BH379" i="12"/>
  <c r="AR379" i="12"/>
  <c r="AB379" i="12"/>
  <c r="L379" i="12"/>
  <c r="BV379" i="12"/>
  <c r="BF379" i="12"/>
  <c r="AP379" i="12"/>
  <c r="Z379" i="12"/>
  <c r="J379" i="12"/>
  <c r="BR379" i="12"/>
  <c r="AG382" i="12"/>
  <c r="T395" i="12"/>
  <c r="BJ395" i="12"/>
  <c r="AR399" i="12"/>
  <c r="AP399" i="12"/>
  <c r="AB399" i="12"/>
  <c r="X399" i="12"/>
  <c r="BT399" i="12"/>
  <c r="T399" i="12"/>
  <c r="BL399" i="12"/>
  <c r="T403" i="12"/>
  <c r="BJ403" i="12"/>
  <c r="BR274" i="16"/>
  <c r="CB274" i="16"/>
  <c r="BD274" i="16"/>
  <c r="Z274" i="16"/>
  <c r="BZ274" i="16"/>
  <c r="AV274" i="16"/>
  <c r="X274" i="16"/>
  <c r="BY274" i="16"/>
  <c r="AT274" i="16"/>
  <c r="P274" i="16"/>
  <c r="BQ274" i="16"/>
  <c r="AS274" i="16"/>
  <c r="N274" i="16"/>
  <c r="BP274" i="16"/>
  <c r="AK274" i="16"/>
  <c r="M274" i="16"/>
  <c r="BG274" i="16"/>
  <c r="AI274" i="16"/>
  <c r="X279" i="16"/>
  <c r="V270" i="12"/>
  <c r="AH270" i="12"/>
  <c r="AU270" i="12"/>
  <c r="BI270" i="12"/>
  <c r="BT270" i="12"/>
  <c r="AP272" i="12"/>
  <c r="AN274" i="12"/>
  <c r="V283" i="12"/>
  <c r="AS283" i="12"/>
  <c r="BK283" i="12"/>
  <c r="J284" i="12"/>
  <c r="U284" i="12"/>
  <c r="AE284" i="12"/>
  <c r="AR284" i="12"/>
  <c r="BH284" i="12"/>
  <c r="BZ284" i="12"/>
  <c r="L286" i="12"/>
  <c r="AB286" i="12"/>
  <c r="AR286" i="12"/>
  <c r="BH286" i="12"/>
  <c r="N288" i="12"/>
  <c r="AD288" i="12"/>
  <c r="AT288" i="12"/>
  <c r="BJ288" i="12"/>
  <c r="CA288" i="12"/>
  <c r="W289" i="12"/>
  <c r="AT289" i="12"/>
  <c r="BQ289" i="12"/>
  <c r="M290" i="12"/>
  <c r="AJ290" i="12"/>
  <c r="BB290" i="12"/>
  <c r="BY290" i="12"/>
  <c r="U291" i="12"/>
  <c r="AR291" i="12"/>
  <c r="BO291" i="12"/>
  <c r="AV294" i="12"/>
  <c r="W295" i="12"/>
  <c r="BC295" i="12"/>
  <c r="AE296" i="12"/>
  <c r="BB296" i="12"/>
  <c r="BT296" i="12"/>
  <c r="U297" i="12"/>
  <c r="AM297" i="12"/>
  <c r="BJ297" i="12"/>
  <c r="AJ298" i="12"/>
  <c r="BP298" i="12"/>
  <c r="T299" i="12"/>
  <c r="AZ299" i="12"/>
  <c r="J300" i="12"/>
  <c r="AP300" i="12"/>
  <c r="AE303" i="12"/>
  <c r="BK303" i="12"/>
  <c r="N304" i="12"/>
  <c r="AT304" i="12"/>
  <c r="BZ304" i="12"/>
  <c r="AD305" i="12"/>
  <c r="BJ305" i="12"/>
  <c r="T306" i="12"/>
  <c r="AZ306" i="12"/>
  <c r="AJ307" i="12"/>
  <c r="BP307" i="12"/>
  <c r="Z308" i="12"/>
  <c r="BD310" i="12"/>
  <c r="N312" i="12"/>
  <c r="AT312" i="12"/>
  <c r="BZ312" i="12"/>
  <c r="V313" i="12"/>
  <c r="AL313" i="12"/>
  <c r="BB313" i="12"/>
  <c r="BR313" i="12"/>
  <c r="K314" i="12"/>
  <c r="R315" i="12"/>
  <c r="AH315" i="12"/>
  <c r="AX315" i="12"/>
  <c r="AE318" i="12"/>
  <c r="BK318" i="12"/>
  <c r="O319" i="12"/>
  <c r="AU319" i="12"/>
  <c r="CA319" i="12"/>
  <c r="L321" i="12"/>
  <c r="AB321" i="12"/>
  <c r="AR321" i="12"/>
  <c r="BH321" i="12"/>
  <c r="BX321" i="12"/>
  <c r="AE326" i="12"/>
  <c r="BK326" i="12"/>
  <c r="O327" i="12"/>
  <c r="AU327" i="12"/>
  <c r="CA327" i="12"/>
  <c r="J329" i="12"/>
  <c r="V329" i="12"/>
  <c r="AJ329" i="12"/>
  <c r="AU329" i="12"/>
  <c r="BI329" i="12"/>
  <c r="BV329" i="12"/>
  <c r="M330" i="12"/>
  <c r="AC330" i="12"/>
  <c r="AS330" i="12"/>
  <c r="BI330" i="12"/>
  <c r="BY330" i="12"/>
  <c r="AB340" i="12"/>
  <c r="AR340" i="12"/>
  <c r="BH340" i="12"/>
  <c r="S342" i="12"/>
  <c r="AC342" i="12"/>
  <c r="AN342" i="12"/>
  <c r="AY342" i="12"/>
  <c r="BI342" i="12"/>
  <c r="BW342" i="12"/>
  <c r="U344" i="12"/>
  <c r="AX344" i="12"/>
  <c r="O350" i="12"/>
  <c r="AI350" i="12"/>
  <c r="BL350" i="12"/>
  <c r="N351" i="12"/>
  <c r="AD351" i="12"/>
  <c r="AT351" i="12"/>
  <c r="BJ351" i="12"/>
  <c r="BZ351" i="12"/>
  <c r="S354" i="12"/>
  <c r="AI354" i="12"/>
  <c r="AY354" i="12"/>
  <c r="BO354" i="12"/>
  <c r="S355" i="12"/>
  <c r="AC355" i="12"/>
  <c r="AN355" i="12"/>
  <c r="AY355" i="12"/>
  <c r="BI355" i="12"/>
  <c r="AM358" i="12"/>
  <c r="O360" i="12"/>
  <c r="AU360" i="12"/>
  <c r="CA360" i="12"/>
  <c r="J363" i="12"/>
  <c r="Z363" i="12"/>
  <c r="AP363" i="12"/>
  <c r="BF363" i="12"/>
  <c r="AG366" i="12"/>
  <c r="J367" i="12"/>
  <c r="AH367" i="12"/>
  <c r="BK367" i="12"/>
  <c r="AI372" i="12"/>
  <c r="AG374" i="12"/>
  <c r="K379" i="12"/>
  <c r="BW379" i="12"/>
  <c r="AU382" i="12"/>
  <c r="BW387" i="12"/>
  <c r="CB387" i="12"/>
  <c r="BR387" i="12"/>
  <c r="BH387" i="12"/>
  <c r="AV387" i="12"/>
  <c r="AL387" i="12"/>
  <c r="AB387" i="12"/>
  <c r="P387" i="12"/>
  <c r="CA387" i="12"/>
  <c r="BQ387" i="12"/>
  <c r="BF387" i="12"/>
  <c r="AU387" i="12"/>
  <c r="AK387" i="12"/>
  <c r="Z387" i="12"/>
  <c r="O387" i="12"/>
  <c r="BZ387" i="12"/>
  <c r="BP387" i="12"/>
  <c r="BD387" i="12"/>
  <c r="AT387" i="12"/>
  <c r="AJ387" i="12"/>
  <c r="X387" i="12"/>
  <c r="N387" i="12"/>
  <c r="BY387" i="12"/>
  <c r="BN387" i="12"/>
  <c r="BC387" i="12"/>
  <c r="AS387" i="12"/>
  <c r="AH387" i="12"/>
  <c r="W387" i="12"/>
  <c r="M387" i="12"/>
  <c r="BX387" i="12"/>
  <c r="BL387" i="12"/>
  <c r="BB387" i="12"/>
  <c r="AR387" i="12"/>
  <c r="AF387" i="12"/>
  <c r="V387" i="12"/>
  <c r="L387" i="12"/>
  <c r="BT387" i="12"/>
  <c r="BJ387" i="12"/>
  <c r="AZ387" i="12"/>
  <c r="AN387" i="12"/>
  <c r="AD387" i="12"/>
  <c r="T387" i="12"/>
  <c r="J387" i="12"/>
  <c r="AX387" i="12"/>
  <c r="AA388" i="12"/>
  <c r="V395" i="12"/>
  <c r="BL395" i="12"/>
  <c r="AX399" i="12"/>
  <c r="AB403" i="12"/>
  <c r="BR403" i="12"/>
  <c r="AA274" i="16"/>
  <c r="AL279" i="16"/>
  <c r="Z365" i="12"/>
  <c r="BT365" i="12"/>
  <c r="X369" i="12"/>
  <c r="AN369" i="12"/>
  <c r="BD369" i="12"/>
  <c r="BT369" i="12"/>
  <c r="M370" i="12"/>
  <c r="AC370" i="12"/>
  <c r="AS370" i="12"/>
  <c r="BI370" i="12"/>
  <c r="BY370" i="12"/>
  <c r="S371" i="12"/>
  <c r="AI371" i="12"/>
  <c r="AY371" i="12"/>
  <c r="BO371" i="12"/>
  <c r="R375" i="12"/>
  <c r="AH375" i="12"/>
  <c r="AX375" i="12"/>
  <c r="BN375" i="12"/>
  <c r="N377" i="12"/>
  <c r="AD377" i="12"/>
  <c r="AT377" i="12"/>
  <c r="BJ377" i="12"/>
  <c r="BZ377" i="12"/>
  <c r="T378" i="12"/>
  <c r="AJ378" i="12"/>
  <c r="AZ378" i="12"/>
  <c r="BP378" i="12"/>
  <c r="S380" i="12"/>
  <c r="AY380" i="12"/>
  <c r="X381" i="12"/>
  <c r="R383" i="12"/>
  <c r="AH383" i="12"/>
  <c r="AX383" i="12"/>
  <c r="BN383" i="12"/>
  <c r="R385" i="12"/>
  <c r="AN385" i="12"/>
  <c r="BJ385" i="12"/>
  <c r="M389" i="12"/>
  <c r="X389" i="12"/>
  <c r="AI389" i="12"/>
  <c r="AS389" i="12"/>
  <c r="BD389" i="12"/>
  <c r="BO389" i="12"/>
  <c r="BY389" i="12"/>
  <c r="AR390" i="12"/>
  <c r="S391" i="12"/>
  <c r="BJ391" i="12"/>
  <c r="P392" i="12"/>
  <c r="AK392" i="12"/>
  <c r="BF392" i="12"/>
  <c r="CB392" i="12"/>
  <c r="P394" i="12"/>
  <c r="AI394" i="12"/>
  <c r="AY394" i="12"/>
  <c r="BQ394" i="12"/>
  <c r="N396" i="12"/>
  <c r="AC396" i="12"/>
  <c r="AU396" i="12"/>
  <c r="BK396" i="12"/>
  <c r="R397" i="12"/>
  <c r="AA397" i="12"/>
  <c r="AJ397" i="12"/>
  <c r="AS397" i="12"/>
  <c r="BB397" i="12"/>
  <c r="BK397" i="12"/>
  <c r="BT397" i="12"/>
  <c r="AG400" i="12"/>
  <c r="BW400" i="12"/>
  <c r="V401" i="12"/>
  <c r="AJ401" i="12"/>
  <c r="BC401" i="12"/>
  <c r="BR401" i="12"/>
  <c r="N402" i="12"/>
  <c r="AC402" i="12"/>
  <c r="AU402" i="12"/>
  <c r="BM402" i="12"/>
  <c r="CB402" i="12"/>
  <c r="M405" i="12"/>
  <c r="V405" i="12"/>
  <c r="AE405" i="12"/>
  <c r="AN405" i="12"/>
  <c r="AX405" i="12"/>
  <c r="BG405" i="12"/>
  <c r="BP405" i="12"/>
  <c r="BY405" i="12"/>
  <c r="M407" i="12"/>
  <c r="AC407" i="12"/>
  <c r="AV407" i="12"/>
  <c r="BL407" i="12"/>
  <c r="AR265" i="16"/>
  <c r="L268" i="16"/>
  <c r="AC268" i="16"/>
  <c r="AS268" i="16"/>
  <c r="BK268" i="16"/>
  <c r="CA268" i="16"/>
  <c r="N271" i="16"/>
  <c r="AF271" i="16"/>
  <c r="AV271" i="16"/>
  <c r="BN271" i="16"/>
  <c r="BF272" i="16"/>
  <c r="N280" i="16"/>
  <c r="X280" i="16"/>
  <c r="AJ280" i="16"/>
  <c r="AU280" i="16"/>
  <c r="BH280" i="16"/>
  <c r="BX280" i="16"/>
  <c r="Z283" i="16"/>
  <c r="BM283" i="16"/>
  <c r="V371" i="12"/>
  <c r="AL371" i="12"/>
  <c r="BB371" i="12"/>
  <c r="BR371" i="12"/>
  <c r="W378" i="12"/>
  <c r="AM378" i="12"/>
  <c r="BC378" i="12"/>
  <c r="BS378" i="12"/>
  <c r="AN381" i="12"/>
  <c r="CB389" i="12"/>
  <c r="Q396" i="12"/>
  <c r="AJ396" i="12"/>
  <c r="AY396" i="12"/>
  <c r="BQ396" i="12"/>
  <c r="X401" i="12"/>
  <c r="AP401" i="12"/>
  <c r="BE401" i="12"/>
  <c r="BX401" i="12"/>
  <c r="P402" i="12"/>
  <c r="AI402" i="12"/>
  <c r="AW402" i="12"/>
  <c r="BQ402" i="12"/>
  <c r="AH405" i="12"/>
  <c r="AQ405" i="12"/>
  <c r="AZ405" i="12"/>
  <c r="BI405" i="12"/>
  <c r="BR405" i="12"/>
  <c r="CA405" i="12"/>
  <c r="Q407" i="12"/>
  <c r="AH407" i="12"/>
  <c r="AX407" i="12"/>
  <c r="BQ407" i="12"/>
  <c r="O268" i="16"/>
  <c r="AG268" i="16"/>
  <c r="AY268" i="16"/>
  <c r="BO268" i="16"/>
  <c r="R271" i="16"/>
  <c r="AI271" i="16"/>
  <c r="AZ271" i="16"/>
  <c r="BP271" i="16"/>
  <c r="P280" i="16"/>
  <c r="AB280" i="16"/>
  <c r="AL280" i="16"/>
  <c r="AX280" i="16"/>
  <c r="BL280" i="16"/>
  <c r="BZ280" i="16"/>
  <c r="AM283" i="16"/>
  <c r="CA283" i="16"/>
  <c r="X375" i="12"/>
  <c r="AN375" i="12"/>
  <c r="BD375" i="12"/>
  <c r="BT375" i="12"/>
  <c r="U377" i="12"/>
  <c r="AK377" i="12"/>
  <c r="BA377" i="12"/>
  <c r="BQ377" i="12"/>
  <c r="K378" i="12"/>
  <c r="AA378" i="12"/>
  <c r="AQ378" i="12"/>
  <c r="BG378" i="12"/>
  <c r="BW378" i="12"/>
  <c r="AH380" i="12"/>
  <c r="BN380" i="12"/>
  <c r="AZ381" i="12"/>
  <c r="X383" i="12"/>
  <c r="AN383" i="12"/>
  <c r="BD383" i="12"/>
  <c r="BT383" i="12"/>
  <c r="Z385" i="12"/>
  <c r="AV385" i="12"/>
  <c r="BR385" i="12"/>
  <c r="R389" i="12"/>
  <c r="AB389" i="12"/>
  <c r="AL389" i="12"/>
  <c r="AX389" i="12"/>
  <c r="BH389" i="12"/>
  <c r="BR389" i="12"/>
  <c r="AI391" i="12"/>
  <c r="BZ391" i="12"/>
  <c r="X392" i="12"/>
  <c r="AS392" i="12"/>
  <c r="BN392" i="12"/>
  <c r="X394" i="12"/>
  <c r="AN394" i="12"/>
  <c r="BE394" i="12"/>
  <c r="BY394" i="12"/>
  <c r="S396" i="12"/>
  <c r="AK396" i="12"/>
  <c r="BA396" i="12"/>
  <c r="BR396" i="12"/>
  <c r="L397" i="12"/>
  <c r="U397" i="12"/>
  <c r="AD397" i="12"/>
  <c r="AM397" i="12"/>
  <c r="AV397" i="12"/>
  <c r="BF397" i="12"/>
  <c r="BO397" i="12"/>
  <c r="AP400" i="12"/>
  <c r="J401" i="12"/>
  <c r="Y401" i="12"/>
  <c r="AR401" i="12"/>
  <c r="BF401" i="12"/>
  <c r="BZ401" i="12"/>
  <c r="Q402" i="12"/>
  <c r="AK402" i="12"/>
  <c r="BC402" i="12"/>
  <c r="BR402" i="12"/>
  <c r="P405" i="12"/>
  <c r="Z405" i="12"/>
  <c r="AI405" i="12"/>
  <c r="AR405" i="12"/>
  <c r="BA405" i="12"/>
  <c r="BJ405" i="12"/>
  <c r="BS405" i="12"/>
  <c r="CB405" i="12"/>
  <c r="R407" i="12"/>
  <c r="AK407" i="12"/>
  <c r="BA407" i="12"/>
  <c r="BS407" i="12"/>
  <c r="T265" i="16"/>
  <c r="BK265" i="16"/>
  <c r="S268" i="16"/>
  <c r="AI268" i="16"/>
  <c r="BA268" i="16"/>
  <c r="BQ268" i="16"/>
  <c r="T271" i="16"/>
  <c r="AJ271" i="16"/>
  <c r="BD271" i="16"/>
  <c r="BT271" i="16"/>
  <c r="AL273" i="16"/>
  <c r="BQ273" i="16"/>
  <c r="R280" i="16"/>
  <c r="AC280" i="16"/>
  <c r="AM280" i="16"/>
  <c r="AZ280" i="16"/>
  <c r="BN280" i="16"/>
  <c r="BT284" i="16"/>
  <c r="BP284" i="16"/>
  <c r="AF284" i="16"/>
  <c r="BN284" i="16"/>
  <c r="AD284" i="16"/>
  <c r="BE284" i="16"/>
  <c r="AB284" i="16"/>
  <c r="BB284" i="16"/>
  <c r="Q284" i="16"/>
  <c r="CB284" i="16"/>
  <c r="BT314" i="16"/>
  <c r="BM314" i="16"/>
  <c r="AN314" i="16"/>
  <c r="M314" i="16"/>
  <c r="BL314" i="16"/>
  <c r="AK314" i="16"/>
  <c r="L314" i="16"/>
  <c r="BE314" i="16"/>
  <c r="AF314" i="16"/>
  <c r="CB314" i="16"/>
  <c r="BA314" i="16"/>
  <c r="AB314" i="16"/>
  <c r="BY314" i="16"/>
  <c r="AZ314" i="16"/>
  <c r="Z314" i="16"/>
  <c r="BX314" i="16"/>
  <c r="AX314" i="16"/>
  <c r="Y314" i="16"/>
  <c r="BQ314" i="16"/>
  <c r="AR314" i="16"/>
  <c r="R314" i="16"/>
  <c r="AZ365" i="12"/>
  <c r="CB369" i="12"/>
  <c r="U370" i="12"/>
  <c r="AK370" i="12"/>
  <c r="BA370" i="12"/>
  <c r="BQ370" i="12"/>
  <c r="K371" i="12"/>
  <c r="AA371" i="12"/>
  <c r="AQ371" i="12"/>
  <c r="BG371" i="12"/>
  <c r="BW371" i="12"/>
  <c r="V377" i="12"/>
  <c r="AL377" i="12"/>
  <c r="BB377" i="12"/>
  <c r="BR377" i="12"/>
  <c r="L378" i="12"/>
  <c r="AB378" i="12"/>
  <c r="AR378" i="12"/>
  <c r="BH378" i="12"/>
  <c r="BX378" i="12"/>
  <c r="AI380" i="12"/>
  <c r="BO380" i="12"/>
  <c r="BD381" i="12"/>
  <c r="AD385" i="12"/>
  <c r="AX385" i="12"/>
  <c r="BT385" i="12"/>
  <c r="S389" i="12"/>
  <c r="AC389" i="12"/>
  <c r="AN389" i="12"/>
  <c r="AY389" i="12"/>
  <c r="BI389" i="12"/>
  <c r="BT389" i="12"/>
  <c r="AO391" i="12"/>
  <c r="Z392" i="12"/>
  <c r="AV392" i="12"/>
  <c r="BQ392" i="12"/>
  <c r="Y394" i="12"/>
  <c r="AS394" i="12"/>
  <c r="BG394" i="12"/>
  <c r="BZ394" i="12"/>
  <c r="U396" i="12"/>
  <c r="AL396" i="12"/>
  <c r="BE396" i="12"/>
  <c r="BS396" i="12"/>
  <c r="L401" i="12"/>
  <c r="Z401" i="12"/>
  <c r="AT401" i="12"/>
  <c r="BL401" i="12"/>
  <c r="CA401" i="12"/>
  <c r="W402" i="12"/>
  <c r="AL402" i="12"/>
  <c r="BD402" i="12"/>
  <c r="BS402" i="12"/>
  <c r="R405" i="12"/>
  <c r="AA405" i="12"/>
  <c r="AJ405" i="12"/>
  <c r="AS405" i="12"/>
  <c r="BB405" i="12"/>
  <c r="BK405" i="12"/>
  <c r="BT405" i="12"/>
  <c r="U407" i="12"/>
  <c r="AM407" i="12"/>
  <c r="BD407" i="12"/>
  <c r="BT407" i="12"/>
  <c r="U268" i="16"/>
  <c r="AK268" i="16"/>
  <c r="BB268" i="16"/>
  <c r="BS268" i="16"/>
  <c r="X271" i="16"/>
  <c r="AN271" i="16"/>
  <c r="BE271" i="16"/>
  <c r="BV271" i="16"/>
  <c r="BW280" i="16"/>
  <c r="BV280" i="16"/>
  <c r="BK280" i="16"/>
  <c r="BA280" i="16"/>
  <c r="AP280" i="16"/>
  <c r="BS280" i="16"/>
  <c r="BI280" i="16"/>
  <c r="T280" i="16"/>
  <c r="AD280" i="16"/>
  <c r="AN280" i="16"/>
  <c r="BB280" i="16"/>
  <c r="BP280" i="16"/>
  <c r="CB280" i="16"/>
  <c r="BY283" i="16"/>
  <c r="BE283" i="16"/>
  <c r="AK283" i="16"/>
  <c r="R283" i="16"/>
  <c r="BW283" i="16"/>
  <c r="BA283" i="16"/>
  <c r="AH283" i="16"/>
  <c r="Q283" i="16"/>
  <c r="BU283" i="16"/>
  <c r="AY283" i="16"/>
  <c r="AE283" i="16"/>
  <c r="O283" i="16"/>
  <c r="BN283" i="16"/>
  <c r="AU283" i="16"/>
  <c r="AA283" i="16"/>
  <c r="J283" i="16"/>
  <c r="AQ283" i="16"/>
  <c r="BO285" i="16"/>
  <c r="S285" i="16"/>
  <c r="J365" i="12"/>
  <c r="W370" i="12"/>
  <c r="AM370" i="12"/>
  <c r="BC370" i="12"/>
  <c r="BS370" i="12"/>
  <c r="L371" i="12"/>
  <c r="AB371" i="12"/>
  <c r="AR371" i="12"/>
  <c r="BH371" i="12"/>
  <c r="BX371" i="12"/>
  <c r="X377" i="12"/>
  <c r="AN377" i="12"/>
  <c r="BD377" i="12"/>
  <c r="BT377" i="12"/>
  <c r="M378" i="12"/>
  <c r="AC378" i="12"/>
  <c r="AS378" i="12"/>
  <c r="BI378" i="12"/>
  <c r="BY378" i="12"/>
  <c r="M380" i="12"/>
  <c r="AS380" i="12"/>
  <c r="BY380" i="12"/>
  <c r="BP381" i="12"/>
  <c r="N385" i="12"/>
  <c r="AH385" i="12"/>
  <c r="BD385" i="12"/>
  <c r="J389" i="12"/>
  <c r="T389" i="12"/>
  <c r="AD389" i="12"/>
  <c r="AP389" i="12"/>
  <c r="AZ389" i="12"/>
  <c r="BJ389" i="12"/>
  <c r="AP391" i="12"/>
  <c r="J392" i="12"/>
  <c r="AF392" i="12"/>
  <c r="BA392" i="12"/>
  <c r="BV392" i="12"/>
  <c r="M394" i="12"/>
  <c r="AA394" i="12"/>
  <c r="AT394" i="12"/>
  <c r="BJ394" i="12"/>
  <c r="Y396" i="12"/>
  <c r="AM396" i="12"/>
  <c r="BG396" i="12"/>
  <c r="BW396" i="12"/>
  <c r="N401" i="12"/>
  <c r="AF401" i="12"/>
  <c r="AU401" i="12"/>
  <c r="BM401" i="12"/>
  <c r="CB401" i="12"/>
  <c r="X402" i="12"/>
  <c r="AM402" i="12"/>
  <c r="BE402" i="12"/>
  <c r="BY402" i="12"/>
  <c r="J405" i="12"/>
  <c r="S405" i="12"/>
  <c r="AB405" i="12"/>
  <c r="AK405" i="12"/>
  <c r="AT405" i="12"/>
  <c r="BC405" i="12"/>
  <c r="BL405" i="12"/>
  <c r="X407" i="12"/>
  <c r="AN407" i="12"/>
  <c r="BF407" i="12"/>
  <c r="BV407" i="12"/>
  <c r="V268" i="16"/>
  <c r="AM268" i="16"/>
  <c r="BC268" i="16"/>
  <c r="BW268" i="16"/>
  <c r="Y271" i="16"/>
  <c r="AP271" i="16"/>
  <c r="BF271" i="16"/>
  <c r="J280" i="16"/>
  <c r="U280" i="16"/>
  <c r="AE280" i="16"/>
  <c r="AR280" i="16"/>
  <c r="BC280" i="16"/>
  <c r="BQ280" i="16"/>
  <c r="L283" i="16"/>
  <c r="AX283" i="16"/>
  <c r="BD285" i="16"/>
  <c r="AD371" i="12"/>
  <c r="AT371" i="12"/>
  <c r="BJ371" i="12"/>
  <c r="AA396" i="12"/>
  <c r="AQ396" i="12"/>
  <c r="BH396" i="12"/>
  <c r="Y402" i="12"/>
  <c r="AS402" i="12"/>
  <c r="BG402" i="12"/>
  <c r="BZ402" i="12"/>
  <c r="Z407" i="12"/>
  <c r="AP407" i="12"/>
  <c r="BG407" i="12"/>
  <c r="W268" i="16"/>
  <c r="AQ268" i="16"/>
  <c r="BG268" i="16"/>
  <c r="L280" i="16"/>
  <c r="V280" i="16"/>
  <c r="AF280" i="16"/>
  <c r="AS280" i="16"/>
  <c r="BD280" i="16"/>
  <c r="BR280" i="16"/>
  <c r="T283" i="16"/>
  <c r="BG283" i="16"/>
  <c r="BV365" i="16"/>
  <c r="BR365" i="16"/>
  <c r="BG365" i="16"/>
  <c r="AS365" i="16"/>
  <c r="AF365" i="16"/>
  <c r="T365" i="16"/>
  <c r="BQ365" i="16"/>
  <c r="BD365" i="16"/>
  <c r="AR365" i="16"/>
  <c r="AD365" i="16"/>
  <c r="S365" i="16"/>
  <c r="CB365" i="16"/>
  <c r="BP365" i="16"/>
  <c r="BB365" i="16"/>
  <c r="AQ365" i="16"/>
  <c r="AC365" i="16"/>
  <c r="P365" i="16"/>
  <c r="BZ365" i="16"/>
  <c r="BO365" i="16"/>
  <c r="BA365" i="16"/>
  <c r="AN365" i="16"/>
  <c r="AB365" i="16"/>
  <c r="N365" i="16"/>
  <c r="BY365" i="16"/>
  <c r="BL365" i="16"/>
  <c r="AZ365" i="16"/>
  <c r="AL365" i="16"/>
  <c r="AA365" i="16"/>
  <c r="M365" i="16"/>
  <c r="BX365" i="16"/>
  <c r="BJ365" i="16"/>
  <c r="AY365" i="16"/>
  <c r="AK365" i="16"/>
  <c r="X365" i="16"/>
  <c r="L365" i="16"/>
  <c r="BW365" i="16"/>
  <c r="BI365" i="16"/>
  <c r="AV365" i="16"/>
  <c r="AJ365" i="16"/>
  <c r="V365" i="16"/>
  <c r="K365" i="16"/>
  <c r="BT365" i="16"/>
  <c r="BH365" i="16"/>
  <c r="AT365" i="16"/>
  <c r="AI365" i="16"/>
  <c r="U365" i="16"/>
  <c r="S282" i="16"/>
  <c r="AC282" i="16"/>
  <c r="AN282" i="16"/>
  <c r="AY282" i="16"/>
  <c r="BI282" i="16"/>
  <c r="BT282" i="16"/>
  <c r="AP286" i="16"/>
  <c r="BC286" i="16"/>
  <c r="BP286" i="16"/>
  <c r="CB286" i="16"/>
  <c r="R288" i="16"/>
  <c r="AA288" i="16"/>
  <c r="AJ288" i="16"/>
  <c r="AS288" i="16"/>
  <c r="BB288" i="16"/>
  <c r="BK288" i="16"/>
  <c r="BT288" i="16"/>
  <c r="AK289" i="16"/>
  <c r="BQ289" i="16"/>
  <c r="P291" i="16"/>
  <c r="AV291" i="16"/>
  <c r="CB291" i="16"/>
  <c r="R296" i="16"/>
  <c r="AA296" i="16"/>
  <c r="AJ296" i="16"/>
  <c r="AS296" i="16"/>
  <c r="BB296" i="16"/>
  <c r="BK296" i="16"/>
  <c r="BT296" i="16"/>
  <c r="AI297" i="16"/>
  <c r="BO297" i="16"/>
  <c r="BC300" i="16"/>
  <c r="BP300" i="16"/>
  <c r="CB300" i="16"/>
  <c r="AK301" i="16"/>
  <c r="BQ301" i="16"/>
  <c r="N302" i="16"/>
  <c r="X302" i="16"/>
  <c r="AJ302" i="16"/>
  <c r="AT302" i="16"/>
  <c r="BD302" i="16"/>
  <c r="BP302" i="16"/>
  <c r="BZ302" i="16"/>
  <c r="S303" i="16"/>
  <c r="AI303" i="16"/>
  <c r="AZ303" i="16"/>
  <c r="BR303" i="16"/>
  <c r="K304" i="16"/>
  <c r="T304" i="16"/>
  <c r="AC304" i="16"/>
  <c r="AL304" i="16"/>
  <c r="AU304" i="16"/>
  <c r="BD304" i="16"/>
  <c r="BO304" i="16"/>
  <c r="BY304" i="16"/>
  <c r="M305" i="16"/>
  <c r="W305" i="16"/>
  <c r="AI305" i="16"/>
  <c r="AS305" i="16"/>
  <c r="BC305" i="16"/>
  <c r="BO305" i="16"/>
  <c r="BY305" i="16"/>
  <c r="T307" i="16"/>
  <c r="AG307" i="16"/>
  <c r="AR307" i="16"/>
  <c r="BE307" i="16"/>
  <c r="BP307" i="16"/>
  <c r="AA308" i="16"/>
  <c r="AW308" i="16"/>
  <c r="BS308" i="16"/>
  <c r="P309" i="16"/>
  <c r="AD309" i="16"/>
  <c r="AT309" i="16"/>
  <c r="BF309" i="16"/>
  <c r="BT309" i="16"/>
  <c r="AV310" i="16"/>
  <c r="Q311" i="16"/>
  <c r="AJ311" i="16"/>
  <c r="AZ311" i="16"/>
  <c r="BU311" i="16"/>
  <c r="M312" i="16"/>
  <c r="V312" i="16"/>
  <c r="AE312" i="16"/>
  <c r="AN312" i="16"/>
  <c r="AX312" i="16"/>
  <c r="BG312" i="16"/>
  <c r="BP312" i="16"/>
  <c r="BY312" i="16"/>
  <c r="M313" i="16"/>
  <c r="W313" i="16"/>
  <c r="AI313" i="16"/>
  <c r="AS313" i="16"/>
  <c r="BC313" i="16"/>
  <c r="BO313" i="16"/>
  <c r="BY313" i="16"/>
  <c r="W315" i="16"/>
  <c r="BM315" i="16"/>
  <c r="P316" i="16"/>
  <c r="AD316" i="16"/>
  <c r="AP316" i="16"/>
  <c r="BC316" i="16"/>
  <c r="BO316" i="16"/>
  <c r="CB316" i="16"/>
  <c r="AF318" i="16"/>
  <c r="BP318" i="16"/>
  <c r="N319" i="16"/>
  <c r="W319" i="16"/>
  <c r="AF319" i="16"/>
  <c r="AP319" i="16"/>
  <c r="AY319" i="16"/>
  <c r="BH319" i="16"/>
  <c r="BQ319" i="16"/>
  <c r="BZ319" i="16"/>
  <c r="N320" i="16"/>
  <c r="Z320" i="16"/>
  <c r="AJ320" i="16"/>
  <c r="AT320" i="16"/>
  <c r="BF320" i="16"/>
  <c r="BP320" i="16"/>
  <c r="BZ320" i="16"/>
  <c r="AK321" i="16"/>
  <c r="CA322" i="16"/>
  <c r="BN322" i="16"/>
  <c r="BY322" i="16"/>
  <c r="BI322" i="16"/>
  <c r="BX322" i="16"/>
  <c r="BH322" i="16"/>
  <c r="AR322" i="16"/>
  <c r="BT322" i="16"/>
  <c r="BD322" i="16"/>
  <c r="AN322" i="16"/>
  <c r="BQ322" i="16"/>
  <c r="BA322" i="16"/>
  <c r="AK322" i="16"/>
  <c r="X322" i="16"/>
  <c r="AS322" i="16"/>
  <c r="CB322" i="16"/>
  <c r="AI379" i="16"/>
  <c r="AL301" i="16"/>
  <c r="BR301" i="16"/>
  <c r="BP304" i="16"/>
  <c r="BZ304" i="16"/>
  <c r="AK320" i="16"/>
  <c r="AU320" i="16"/>
  <c r="BG320" i="16"/>
  <c r="BQ320" i="16"/>
  <c r="CA320" i="16"/>
  <c r="BW326" i="16"/>
  <c r="BX326" i="16"/>
  <c r="BB326" i="16"/>
  <c r="AF326" i="16"/>
  <c r="L326" i="16"/>
  <c r="BR326" i="16"/>
  <c r="AV326" i="16"/>
  <c r="AB326" i="16"/>
  <c r="BP326" i="16"/>
  <c r="AT326" i="16"/>
  <c r="X326" i="16"/>
  <c r="BL326" i="16"/>
  <c r="AR326" i="16"/>
  <c r="V326" i="16"/>
  <c r="BJ326" i="16"/>
  <c r="AN326" i="16"/>
  <c r="T326" i="16"/>
  <c r="CB326" i="16"/>
  <c r="BH326" i="16"/>
  <c r="AL326" i="16"/>
  <c r="P326" i="16"/>
  <c r="BT284" i="15"/>
  <c r="BM284" i="15"/>
  <c r="BL284" i="15"/>
  <c r="BE284" i="15"/>
  <c r="AG284" i="15"/>
  <c r="AF284" i="15"/>
  <c r="Y284" i="15"/>
  <c r="X284" i="15"/>
  <c r="U281" i="16"/>
  <c r="AJ281" i="16"/>
  <c r="BA281" i="16"/>
  <c r="BQ281" i="16"/>
  <c r="K282" i="16"/>
  <c r="U282" i="16"/>
  <c r="AF282" i="16"/>
  <c r="AQ282" i="16"/>
  <c r="BA282" i="16"/>
  <c r="BL282" i="16"/>
  <c r="BW282" i="16"/>
  <c r="T286" i="16"/>
  <c r="AF286" i="16"/>
  <c r="AT286" i="16"/>
  <c r="BF286" i="16"/>
  <c r="BS286" i="16"/>
  <c r="U287" i="16"/>
  <c r="AK287" i="16"/>
  <c r="BA287" i="16"/>
  <c r="BQ287" i="16"/>
  <c r="K288" i="16"/>
  <c r="T288" i="16"/>
  <c r="AC288" i="16"/>
  <c r="AL288" i="16"/>
  <c r="AU288" i="16"/>
  <c r="BD288" i="16"/>
  <c r="BN288" i="16"/>
  <c r="BW288" i="16"/>
  <c r="Q289" i="16"/>
  <c r="AW289" i="16"/>
  <c r="AA291" i="16"/>
  <c r="BG291" i="16"/>
  <c r="AM293" i="16"/>
  <c r="BS293" i="16"/>
  <c r="P294" i="16"/>
  <c r="AB294" i="16"/>
  <c r="AL294" i="16"/>
  <c r="AV294" i="16"/>
  <c r="BH294" i="16"/>
  <c r="BR294" i="16"/>
  <c r="CB294" i="16"/>
  <c r="U295" i="16"/>
  <c r="AK295" i="16"/>
  <c r="BA295" i="16"/>
  <c r="BQ295" i="16"/>
  <c r="K296" i="16"/>
  <c r="T296" i="16"/>
  <c r="AC296" i="16"/>
  <c r="AL296" i="16"/>
  <c r="AU296" i="16"/>
  <c r="BD296" i="16"/>
  <c r="BN296" i="16"/>
  <c r="BW296" i="16"/>
  <c r="M297" i="16"/>
  <c r="AS297" i="16"/>
  <c r="BY297" i="16"/>
  <c r="AJ298" i="16"/>
  <c r="BP298" i="16"/>
  <c r="T300" i="16"/>
  <c r="AF300" i="16"/>
  <c r="AT300" i="16"/>
  <c r="BF300" i="16"/>
  <c r="BS300" i="16"/>
  <c r="M301" i="16"/>
  <c r="AM301" i="16"/>
  <c r="BS301" i="16"/>
  <c r="P302" i="16"/>
  <c r="AB302" i="16"/>
  <c r="AL302" i="16"/>
  <c r="AV302" i="16"/>
  <c r="BH302" i="16"/>
  <c r="BR302" i="16"/>
  <c r="CB302" i="16"/>
  <c r="U303" i="16"/>
  <c r="AK303" i="16"/>
  <c r="BB303" i="16"/>
  <c r="BT303" i="16"/>
  <c r="M304" i="16"/>
  <c r="V304" i="16"/>
  <c r="AE304" i="16"/>
  <c r="AN304" i="16"/>
  <c r="AX304" i="16"/>
  <c r="BG304" i="16"/>
  <c r="BQ304" i="16"/>
  <c r="CA304" i="16"/>
  <c r="O305" i="16"/>
  <c r="AA305" i="16"/>
  <c r="AK305" i="16"/>
  <c r="AU305" i="16"/>
  <c r="BG305" i="16"/>
  <c r="BQ305" i="16"/>
  <c r="CA305" i="16"/>
  <c r="K307" i="16"/>
  <c r="X307" i="16"/>
  <c r="AI307" i="16"/>
  <c r="AV307" i="16"/>
  <c r="BG307" i="16"/>
  <c r="L308" i="16"/>
  <c r="AH308" i="16"/>
  <c r="BD308" i="16"/>
  <c r="BX308" i="16"/>
  <c r="R309" i="16"/>
  <c r="AH309" i="16"/>
  <c r="AV309" i="16"/>
  <c r="BJ309" i="16"/>
  <c r="BZ309" i="16"/>
  <c r="BR310" i="16"/>
  <c r="V311" i="16"/>
  <c r="AM311" i="16"/>
  <c r="BE311" i="16"/>
  <c r="BY311" i="16"/>
  <c r="O312" i="16"/>
  <c r="X312" i="16"/>
  <c r="AH312" i="16"/>
  <c r="AQ312" i="16"/>
  <c r="AZ312" i="16"/>
  <c r="BI312" i="16"/>
  <c r="BR312" i="16"/>
  <c r="CA312" i="16"/>
  <c r="O313" i="16"/>
  <c r="AA313" i="16"/>
  <c r="AK313" i="16"/>
  <c r="AU313" i="16"/>
  <c r="BG313" i="16"/>
  <c r="BQ313" i="16"/>
  <c r="CA313" i="16"/>
  <c r="AG315" i="16"/>
  <c r="CA315" i="16"/>
  <c r="S316" i="16"/>
  <c r="AF316" i="16"/>
  <c r="AT316" i="16"/>
  <c r="BF316" i="16"/>
  <c r="BS316" i="16"/>
  <c r="AL318" i="16"/>
  <c r="BX318" i="16"/>
  <c r="P319" i="16"/>
  <c r="Z319" i="16"/>
  <c r="AI319" i="16"/>
  <c r="AR319" i="16"/>
  <c r="BA319" i="16"/>
  <c r="BJ319" i="16"/>
  <c r="BS319" i="16"/>
  <c r="CB319" i="16"/>
  <c r="R320" i="16"/>
  <c r="AB320" i="16"/>
  <c r="AL320" i="16"/>
  <c r="AX320" i="16"/>
  <c r="BH320" i="16"/>
  <c r="BR320" i="16"/>
  <c r="AS321" i="16"/>
  <c r="L322" i="16"/>
  <c r="AB322" i="16"/>
  <c r="AX322" i="16"/>
  <c r="N326" i="16"/>
  <c r="BW356" i="16"/>
  <c r="BP356" i="16"/>
  <c r="AJ356" i="16"/>
  <c r="BJ356" i="16"/>
  <c r="AD356" i="16"/>
  <c r="BH356" i="16"/>
  <c r="AB356" i="16"/>
  <c r="BB356" i="16"/>
  <c r="V356" i="16"/>
  <c r="AZ356" i="16"/>
  <c r="T356" i="16"/>
  <c r="BZ356" i="16"/>
  <c r="AT356" i="16"/>
  <c r="N356" i="16"/>
  <c r="BX356" i="16"/>
  <c r="AR356" i="16"/>
  <c r="L356" i="16"/>
  <c r="BM399" i="16"/>
  <c r="AX399" i="16"/>
  <c r="AW399" i="16"/>
  <c r="AH399" i="16"/>
  <c r="Z399" i="16"/>
  <c r="Y399" i="16"/>
  <c r="BN399" i="16"/>
  <c r="R399" i="16"/>
  <c r="BF399" i="16"/>
  <c r="Q399" i="16"/>
  <c r="BE399" i="16"/>
  <c r="BC281" i="16"/>
  <c r="BS281" i="16"/>
  <c r="L282" i="16"/>
  <c r="V282" i="16"/>
  <c r="AH282" i="16"/>
  <c r="AR282" i="16"/>
  <c r="BB282" i="16"/>
  <c r="BN282" i="16"/>
  <c r="BX282" i="16"/>
  <c r="V286" i="16"/>
  <c r="AH286" i="16"/>
  <c r="AU286" i="16"/>
  <c r="BH286" i="16"/>
  <c r="BT286" i="16"/>
  <c r="W287" i="16"/>
  <c r="AM287" i="16"/>
  <c r="BC287" i="16"/>
  <c r="BS287" i="16"/>
  <c r="L288" i="16"/>
  <c r="U288" i="16"/>
  <c r="AD288" i="16"/>
  <c r="AM288" i="16"/>
  <c r="AV288" i="16"/>
  <c r="BF288" i="16"/>
  <c r="BO288" i="16"/>
  <c r="BX288" i="16"/>
  <c r="R289" i="16"/>
  <c r="AX289" i="16"/>
  <c r="AE291" i="16"/>
  <c r="BK291" i="16"/>
  <c r="AC294" i="16"/>
  <c r="AM294" i="16"/>
  <c r="AX294" i="16"/>
  <c r="BI294" i="16"/>
  <c r="BS294" i="16"/>
  <c r="W295" i="16"/>
  <c r="AM295" i="16"/>
  <c r="BC295" i="16"/>
  <c r="BS295" i="16"/>
  <c r="L296" i="16"/>
  <c r="U296" i="16"/>
  <c r="AD296" i="16"/>
  <c r="AM296" i="16"/>
  <c r="AV296" i="16"/>
  <c r="BF296" i="16"/>
  <c r="BO296" i="16"/>
  <c r="BX296" i="16"/>
  <c r="Q297" i="16"/>
  <c r="AW297" i="16"/>
  <c r="AN298" i="16"/>
  <c r="BT298" i="16"/>
  <c r="V300" i="16"/>
  <c r="AH300" i="16"/>
  <c r="AU300" i="16"/>
  <c r="BH300" i="16"/>
  <c r="BT300" i="16"/>
  <c r="O301" i="16"/>
  <c r="AS301" i="16"/>
  <c r="BY301" i="16"/>
  <c r="BS302" i="16"/>
  <c r="W303" i="16"/>
  <c r="AM303" i="16"/>
  <c r="BD303" i="16"/>
  <c r="BW303" i="16"/>
  <c r="N304" i="16"/>
  <c r="W304" i="16"/>
  <c r="AF304" i="16"/>
  <c r="AP304" i="16"/>
  <c r="AY304" i="16"/>
  <c r="BH304" i="16"/>
  <c r="BR304" i="16"/>
  <c r="CB304" i="16"/>
  <c r="AX305" i="16"/>
  <c r="BH305" i="16"/>
  <c r="BR305" i="16"/>
  <c r="BL309" i="16"/>
  <c r="CA309" i="16"/>
  <c r="BU310" i="16"/>
  <c r="BI311" i="16"/>
  <c r="CB311" i="16"/>
  <c r="AR312" i="16"/>
  <c r="BA312" i="16"/>
  <c r="BJ312" i="16"/>
  <c r="BS312" i="16"/>
  <c r="CB312" i="16"/>
  <c r="AX313" i="16"/>
  <c r="BH313" i="16"/>
  <c r="BR313" i="16"/>
  <c r="V316" i="16"/>
  <c r="AH316" i="16"/>
  <c r="AU316" i="16"/>
  <c r="BG316" i="16"/>
  <c r="BT316" i="16"/>
  <c r="R319" i="16"/>
  <c r="AA319" i="16"/>
  <c r="AJ319" i="16"/>
  <c r="AS319" i="16"/>
  <c r="BB319" i="16"/>
  <c r="BK319" i="16"/>
  <c r="BT319" i="16"/>
  <c r="S320" i="16"/>
  <c r="AC320" i="16"/>
  <c r="AM320" i="16"/>
  <c r="AY320" i="16"/>
  <c r="BI320" i="16"/>
  <c r="BS320" i="16"/>
  <c r="L281" i="16"/>
  <c r="W281" i="16"/>
  <c r="AM281" i="16"/>
  <c r="BE281" i="16"/>
  <c r="M282" i="16"/>
  <c r="X282" i="16"/>
  <c r="AI282" i="16"/>
  <c r="AS282" i="16"/>
  <c r="BD282" i="16"/>
  <c r="BO282" i="16"/>
  <c r="J286" i="16"/>
  <c r="W286" i="16"/>
  <c r="AJ286" i="16"/>
  <c r="AV286" i="16"/>
  <c r="BJ286" i="16"/>
  <c r="BV286" i="16"/>
  <c r="K287" i="16"/>
  <c r="AA287" i="16"/>
  <c r="AQ287" i="16"/>
  <c r="BG287" i="16"/>
  <c r="BW287" i="16"/>
  <c r="M288" i="16"/>
  <c r="V288" i="16"/>
  <c r="AE288" i="16"/>
  <c r="AN288" i="16"/>
  <c r="AX288" i="16"/>
  <c r="BG288" i="16"/>
  <c r="BP288" i="16"/>
  <c r="U289" i="16"/>
  <c r="BA289" i="16"/>
  <c r="AF291" i="16"/>
  <c r="BL291" i="16"/>
  <c r="T294" i="16"/>
  <c r="AD294" i="16"/>
  <c r="AN294" i="16"/>
  <c r="AZ294" i="16"/>
  <c r="BJ294" i="16"/>
  <c r="BT294" i="16"/>
  <c r="K295" i="16"/>
  <c r="AA295" i="16"/>
  <c r="AQ295" i="16"/>
  <c r="BG295" i="16"/>
  <c r="BW295" i="16"/>
  <c r="M296" i="16"/>
  <c r="V296" i="16"/>
  <c r="AE296" i="16"/>
  <c r="AN296" i="16"/>
  <c r="AX296" i="16"/>
  <c r="BG296" i="16"/>
  <c r="BP296" i="16"/>
  <c r="BY296" i="16"/>
  <c r="S297" i="16"/>
  <c r="AY297" i="16"/>
  <c r="J298" i="16"/>
  <c r="AP298" i="16"/>
  <c r="BV298" i="16"/>
  <c r="J300" i="16"/>
  <c r="W300" i="16"/>
  <c r="AJ300" i="16"/>
  <c r="AV300" i="16"/>
  <c r="BJ300" i="16"/>
  <c r="BV300" i="16"/>
  <c r="U301" i="16"/>
  <c r="BA301" i="16"/>
  <c r="T302" i="16"/>
  <c r="AD302" i="16"/>
  <c r="AN302" i="16"/>
  <c r="AZ302" i="16"/>
  <c r="BJ302" i="16"/>
  <c r="BT302" i="16"/>
  <c r="K303" i="16"/>
  <c r="AA303" i="16"/>
  <c r="AQ303" i="16"/>
  <c r="BI303" i="16"/>
  <c r="CA303" i="16"/>
  <c r="O304" i="16"/>
  <c r="X304" i="16"/>
  <c r="AH304" i="16"/>
  <c r="AQ304" i="16"/>
  <c r="AZ304" i="16"/>
  <c r="BI304" i="16"/>
  <c r="BS304" i="16"/>
  <c r="S305" i="16"/>
  <c r="AC305" i="16"/>
  <c r="AM305" i="16"/>
  <c r="AY305" i="16"/>
  <c r="BI305" i="16"/>
  <c r="BS305" i="16"/>
  <c r="K306" i="16"/>
  <c r="X309" i="16"/>
  <c r="AL309" i="16"/>
  <c r="AX309" i="16"/>
  <c r="BN309" i="16"/>
  <c r="CB309" i="16"/>
  <c r="AB311" i="16"/>
  <c r="AR311" i="16"/>
  <c r="BJ311" i="16"/>
  <c r="R312" i="16"/>
  <c r="AA312" i="16"/>
  <c r="AJ312" i="16"/>
  <c r="AS312" i="16"/>
  <c r="BB312" i="16"/>
  <c r="BK312" i="16"/>
  <c r="BT312" i="16"/>
  <c r="S313" i="16"/>
  <c r="AC313" i="16"/>
  <c r="AM313" i="16"/>
  <c r="AY313" i="16"/>
  <c r="BI313" i="16"/>
  <c r="BS313" i="16"/>
  <c r="AU315" i="16"/>
  <c r="J316" i="16"/>
  <c r="W316" i="16"/>
  <c r="AI316" i="16"/>
  <c r="AV316" i="16"/>
  <c r="BJ316" i="16"/>
  <c r="BV316" i="16"/>
  <c r="J319" i="16"/>
  <c r="S319" i="16"/>
  <c r="AB319" i="16"/>
  <c r="AK319" i="16"/>
  <c r="AT319" i="16"/>
  <c r="BC319" i="16"/>
  <c r="BL319" i="16"/>
  <c r="BV319" i="16"/>
  <c r="J320" i="16"/>
  <c r="T320" i="16"/>
  <c r="AD320" i="16"/>
  <c r="AP320" i="16"/>
  <c r="AZ320" i="16"/>
  <c r="BJ320" i="16"/>
  <c r="BV320" i="16"/>
  <c r="AI291" i="16"/>
  <c r="BO291" i="16"/>
  <c r="W296" i="16"/>
  <c r="AF296" i="16"/>
  <c r="AP296" i="16"/>
  <c r="AY296" i="16"/>
  <c r="BH296" i="16"/>
  <c r="BQ296" i="16"/>
  <c r="AA297" i="16"/>
  <c r="BG297" i="16"/>
  <c r="R298" i="16"/>
  <c r="L300" i="16"/>
  <c r="X300" i="16"/>
  <c r="AL300" i="16"/>
  <c r="AX300" i="16"/>
  <c r="BK300" i="16"/>
  <c r="BX300" i="16"/>
  <c r="V301" i="16"/>
  <c r="BB301" i="16"/>
  <c r="BK302" i="16"/>
  <c r="BV302" i="16"/>
  <c r="L303" i="16"/>
  <c r="AB303" i="16"/>
  <c r="AR303" i="16"/>
  <c r="BJ303" i="16"/>
  <c r="CB303" i="16"/>
  <c r="P304" i="16"/>
  <c r="Z304" i="16"/>
  <c r="AI304" i="16"/>
  <c r="AR304" i="16"/>
  <c r="BA304" i="16"/>
  <c r="BJ304" i="16"/>
  <c r="BT304" i="16"/>
  <c r="AP305" i="16"/>
  <c r="AZ305" i="16"/>
  <c r="BJ305" i="16"/>
  <c r="BV305" i="16"/>
  <c r="AC306" i="16"/>
  <c r="BO309" i="16"/>
  <c r="BL311" i="16"/>
  <c r="AT312" i="16"/>
  <c r="BC312" i="16"/>
  <c r="BL312" i="16"/>
  <c r="BV312" i="16"/>
  <c r="AZ313" i="16"/>
  <c r="BJ313" i="16"/>
  <c r="BV313" i="16"/>
  <c r="K316" i="16"/>
  <c r="X316" i="16"/>
  <c r="AL316" i="16"/>
  <c r="AX316" i="16"/>
  <c r="BK316" i="16"/>
  <c r="BW316" i="16"/>
  <c r="K319" i="16"/>
  <c r="T319" i="16"/>
  <c r="AC319" i="16"/>
  <c r="AL319" i="16"/>
  <c r="AU319" i="16"/>
  <c r="BD319" i="16"/>
  <c r="BN319" i="16"/>
  <c r="BW319" i="16"/>
  <c r="K320" i="16"/>
  <c r="U320" i="16"/>
  <c r="AE320" i="16"/>
  <c r="AQ320" i="16"/>
  <c r="BA320" i="16"/>
  <c r="BK320" i="16"/>
  <c r="BW320" i="16"/>
  <c r="BU359" i="16"/>
  <c r="BG359" i="16"/>
  <c r="W301" i="16"/>
  <c r="R304" i="16"/>
  <c r="AA304" i="16"/>
  <c r="AJ304" i="16"/>
  <c r="AS304" i="16"/>
  <c r="BB304" i="16"/>
  <c r="BK304" i="16"/>
  <c r="BW304" i="16"/>
  <c r="AG306" i="16"/>
  <c r="N309" i="16"/>
  <c r="Z309" i="16"/>
  <c r="AN309" i="16"/>
  <c r="BD309" i="16"/>
  <c r="N311" i="16"/>
  <c r="AD311" i="16"/>
  <c r="AV311" i="16"/>
  <c r="K312" i="16"/>
  <c r="T312" i="16"/>
  <c r="AC312" i="16"/>
  <c r="AL312" i="16"/>
  <c r="AU312" i="16"/>
  <c r="BD312" i="16"/>
  <c r="BN312" i="16"/>
  <c r="K313" i="16"/>
  <c r="U313" i="16"/>
  <c r="AE313" i="16"/>
  <c r="AQ313" i="16"/>
  <c r="BA313" i="16"/>
  <c r="BK313" i="16"/>
  <c r="Q315" i="16"/>
  <c r="AZ315" i="16"/>
  <c r="N316" i="16"/>
  <c r="Z316" i="16"/>
  <c r="AM316" i="16"/>
  <c r="AY316" i="16"/>
  <c r="BL316" i="16"/>
  <c r="BZ316" i="16"/>
  <c r="L319" i="16"/>
  <c r="U319" i="16"/>
  <c r="AD319" i="16"/>
  <c r="AM319" i="16"/>
  <c r="AV319" i="16"/>
  <c r="BF319" i="16"/>
  <c r="BO319" i="16"/>
  <c r="L320" i="16"/>
  <c r="V320" i="16"/>
  <c r="AH320" i="16"/>
  <c r="AR320" i="16"/>
  <c r="BB320" i="16"/>
  <c r="BN320" i="16"/>
  <c r="BD326" i="16"/>
  <c r="BV379" i="16"/>
  <c r="BR379" i="16"/>
  <c r="BG379" i="16"/>
  <c r="AS379" i="16"/>
  <c r="AE379" i="16"/>
  <c r="T379" i="16"/>
  <c r="BQ379" i="16"/>
  <c r="BC379" i="16"/>
  <c r="AR379" i="16"/>
  <c r="AD379" i="16"/>
  <c r="S379" i="16"/>
  <c r="CA379" i="16"/>
  <c r="BP379" i="16"/>
  <c r="BB379" i="16"/>
  <c r="AQ379" i="16"/>
  <c r="AC379" i="16"/>
  <c r="O379" i="16"/>
  <c r="BZ379" i="16"/>
  <c r="BO379" i="16"/>
  <c r="BA379" i="16"/>
  <c r="AM379" i="16"/>
  <c r="AB379" i="16"/>
  <c r="N379" i="16"/>
  <c r="BY379" i="16"/>
  <c r="BK379" i="16"/>
  <c r="AZ379" i="16"/>
  <c r="AL379" i="16"/>
  <c r="AA379" i="16"/>
  <c r="M379" i="16"/>
  <c r="BX379" i="16"/>
  <c r="BJ379" i="16"/>
  <c r="AY379" i="16"/>
  <c r="AK379" i="16"/>
  <c r="W379" i="16"/>
  <c r="L379" i="16"/>
  <c r="BW379" i="16"/>
  <c r="BI379" i="16"/>
  <c r="AU379" i="16"/>
  <c r="AJ379" i="16"/>
  <c r="V379" i="16"/>
  <c r="K379" i="16"/>
  <c r="O323" i="16"/>
  <c r="AM323" i="16"/>
  <c r="BK323" i="16"/>
  <c r="K324" i="16"/>
  <c r="X324" i="16"/>
  <c r="AL324" i="16"/>
  <c r="AX324" i="16"/>
  <c r="BK324" i="16"/>
  <c r="BW324" i="16"/>
  <c r="AM325" i="16"/>
  <c r="P327" i="16"/>
  <c r="Z327" i="16"/>
  <c r="AI327" i="16"/>
  <c r="AR327" i="16"/>
  <c r="BA327" i="16"/>
  <c r="BJ327" i="16"/>
  <c r="BS327" i="16"/>
  <c r="CB327" i="16"/>
  <c r="R328" i="16"/>
  <c r="AB328" i="16"/>
  <c r="AL328" i="16"/>
  <c r="AX328" i="16"/>
  <c r="BH328" i="16"/>
  <c r="BR328" i="16"/>
  <c r="O330" i="16"/>
  <c r="Z330" i="16"/>
  <c r="AJ330" i="16"/>
  <c r="AU330" i="16"/>
  <c r="BF330" i="16"/>
  <c r="BP330" i="16"/>
  <c r="CA330" i="16"/>
  <c r="AG331" i="16"/>
  <c r="BO331" i="16"/>
  <c r="R332" i="16"/>
  <c r="AH332" i="16"/>
  <c r="AX332" i="16"/>
  <c r="BN332" i="16"/>
  <c r="P334" i="16"/>
  <c r="AL334" i="16"/>
  <c r="BH334" i="16"/>
  <c r="CB334" i="16"/>
  <c r="O338" i="16"/>
  <c r="AA338" i="16"/>
  <c r="AK338" i="16"/>
  <c r="AU338" i="16"/>
  <c r="BG338" i="16"/>
  <c r="BQ338" i="16"/>
  <c r="CA338" i="16"/>
  <c r="T340" i="16"/>
  <c r="AH340" i="16"/>
  <c r="AS340" i="16"/>
  <c r="BG340" i="16"/>
  <c r="BT340" i="16"/>
  <c r="Q341" i="16"/>
  <c r="BG341" i="16"/>
  <c r="P342" i="16"/>
  <c r="AF342" i="16"/>
  <c r="AV342" i="16"/>
  <c r="BL342" i="16"/>
  <c r="CB342" i="16"/>
  <c r="AG343" i="16"/>
  <c r="BI343" i="16"/>
  <c r="N344" i="16"/>
  <c r="AJ344" i="16"/>
  <c r="BD344" i="16"/>
  <c r="BZ344" i="16"/>
  <c r="O345" i="16"/>
  <c r="X345" i="16"/>
  <c r="AH345" i="16"/>
  <c r="AQ345" i="16"/>
  <c r="AZ345" i="16"/>
  <c r="BI345" i="16"/>
  <c r="BR345" i="16"/>
  <c r="CA345" i="16"/>
  <c r="AN346" i="16"/>
  <c r="AE347" i="16"/>
  <c r="AL348" i="16"/>
  <c r="O349" i="16"/>
  <c r="AA349" i="16"/>
  <c r="AK349" i="16"/>
  <c r="AU349" i="16"/>
  <c r="BG349" i="16"/>
  <c r="BQ349" i="16"/>
  <c r="CA349" i="16"/>
  <c r="O350" i="16"/>
  <c r="X350" i="16"/>
  <c r="AH350" i="16"/>
  <c r="AQ350" i="16"/>
  <c r="AZ350" i="16"/>
  <c r="BI350" i="16"/>
  <c r="BR350" i="16"/>
  <c r="CA350" i="16"/>
  <c r="L352" i="16"/>
  <c r="Z352" i="16"/>
  <c r="AK352" i="16"/>
  <c r="AY352" i="16"/>
  <c r="BL352" i="16"/>
  <c r="BX352" i="16"/>
  <c r="AI353" i="16"/>
  <c r="CA353" i="16"/>
  <c r="V354" i="16"/>
  <c r="AL354" i="16"/>
  <c r="BB354" i="16"/>
  <c r="BR354" i="16"/>
  <c r="O355" i="16"/>
  <c r="AU355" i="16"/>
  <c r="S357" i="16"/>
  <c r="AD357" i="16"/>
  <c r="AR357" i="16"/>
  <c r="BD357" i="16"/>
  <c r="BQ357" i="16"/>
  <c r="S358" i="16"/>
  <c r="AC358" i="16"/>
  <c r="AN358" i="16"/>
  <c r="AY358" i="16"/>
  <c r="BI358" i="16"/>
  <c r="BT358" i="16"/>
  <c r="S360" i="16"/>
  <c r="AI360" i="16"/>
  <c r="AY360" i="16"/>
  <c r="BO360" i="16"/>
  <c r="AA362" i="16"/>
  <c r="AV362" i="16"/>
  <c r="BR362" i="16"/>
  <c r="M363" i="16"/>
  <c r="W363" i="16"/>
  <c r="AH363" i="16"/>
  <c r="AS363" i="16"/>
  <c r="BC363" i="16"/>
  <c r="BN363" i="16"/>
  <c r="BY363" i="16"/>
  <c r="V364" i="16"/>
  <c r="BB364" i="16"/>
  <c r="L366" i="16"/>
  <c r="W366" i="16"/>
  <c r="AH366" i="16"/>
  <c r="AR366" i="16"/>
  <c r="BC366" i="16"/>
  <c r="BN366" i="16"/>
  <c r="BX366" i="16"/>
  <c r="N368" i="16"/>
  <c r="AM368" i="16"/>
  <c r="BL368" i="16"/>
  <c r="O369" i="16"/>
  <c r="AM369" i="16"/>
  <c r="BQ369" i="16"/>
  <c r="M370" i="16"/>
  <c r="W370" i="16"/>
  <c r="AK370" i="16"/>
  <c r="AV370" i="16"/>
  <c r="BJ370" i="16"/>
  <c r="BX370" i="16"/>
  <c r="M371" i="16"/>
  <c r="AA371" i="16"/>
  <c r="AL371" i="16"/>
  <c r="AZ371" i="16"/>
  <c r="BK371" i="16"/>
  <c r="BY371" i="16"/>
  <c r="N372" i="16"/>
  <c r="AB372" i="16"/>
  <c r="AP372" i="16"/>
  <c r="BA372" i="16"/>
  <c r="BO372" i="16"/>
  <c r="BZ372" i="16"/>
  <c r="P374" i="16"/>
  <c r="AI374" i="16"/>
  <c r="BF374" i="16"/>
  <c r="CB374" i="16"/>
  <c r="Q376" i="16"/>
  <c r="AO376" i="16"/>
  <c r="BM376" i="16"/>
  <c r="P377" i="16"/>
  <c r="AM377" i="16"/>
  <c r="BI377" i="16"/>
  <c r="CB377" i="16"/>
  <c r="U378" i="16"/>
  <c r="AF378" i="16"/>
  <c r="AT378" i="16"/>
  <c r="BH378" i="16"/>
  <c r="BS378" i="16"/>
  <c r="L380" i="16"/>
  <c r="Z380" i="16"/>
  <c r="AK380" i="16"/>
  <c r="AY380" i="16"/>
  <c r="BJ380" i="16"/>
  <c r="BX380" i="16"/>
  <c r="P382" i="16"/>
  <c r="AF382" i="16"/>
  <c r="AV382" i="16"/>
  <c r="BL382" i="16"/>
  <c r="CB382" i="16"/>
  <c r="AG383" i="16"/>
  <c r="BF383" i="16"/>
  <c r="X384" i="16"/>
  <c r="CB384" i="16"/>
  <c r="AC385" i="16"/>
  <c r="AV385" i="16"/>
  <c r="BS385" i="16"/>
  <c r="N386" i="16"/>
  <c r="AB386" i="16"/>
  <c r="AM386" i="16"/>
  <c r="BA386" i="16"/>
  <c r="BL386" i="16"/>
  <c r="BZ386" i="16"/>
  <c r="BZ393" i="16"/>
  <c r="BS393" i="16"/>
  <c r="AM393" i="16"/>
  <c r="BL393" i="16"/>
  <c r="AF393" i="16"/>
  <c r="BK393" i="16"/>
  <c r="AE393" i="16"/>
  <c r="BD393" i="16"/>
  <c r="X393" i="16"/>
  <c r="CB393" i="16"/>
  <c r="AV393" i="16"/>
  <c r="P393" i="16"/>
  <c r="CA393" i="16"/>
  <c r="AU393" i="16"/>
  <c r="O393" i="16"/>
  <c r="AT394" i="16"/>
  <c r="AJ396" i="16"/>
  <c r="AD268" i="15"/>
  <c r="BZ285" i="15"/>
  <c r="BS285" i="15"/>
  <c r="AV285" i="15"/>
  <c r="AA285" i="15"/>
  <c r="BO285" i="15"/>
  <c r="AU285" i="15"/>
  <c r="X285" i="15"/>
  <c r="BL285" i="15"/>
  <c r="AQ285" i="15"/>
  <c r="W285" i="15"/>
  <c r="BK285" i="15"/>
  <c r="AN285" i="15"/>
  <c r="S285" i="15"/>
  <c r="CB285" i="15"/>
  <c r="BG285" i="15"/>
  <c r="AM285" i="15"/>
  <c r="P285" i="15"/>
  <c r="CA285" i="15"/>
  <c r="BD285" i="15"/>
  <c r="AI285" i="15"/>
  <c r="O285" i="15"/>
  <c r="BW285" i="15"/>
  <c r="BC285" i="15"/>
  <c r="AF285" i="15"/>
  <c r="K285" i="15"/>
  <c r="Q323" i="16"/>
  <c r="AO323" i="16"/>
  <c r="BM323" i="16"/>
  <c r="N324" i="16"/>
  <c r="Z324" i="16"/>
  <c r="AM324" i="16"/>
  <c r="AY324" i="16"/>
  <c r="BL324" i="16"/>
  <c r="BZ324" i="16"/>
  <c r="AW325" i="16"/>
  <c r="R327" i="16"/>
  <c r="AA327" i="16"/>
  <c r="AJ327" i="16"/>
  <c r="AS327" i="16"/>
  <c r="BB327" i="16"/>
  <c r="BK327" i="16"/>
  <c r="BT327" i="16"/>
  <c r="S328" i="16"/>
  <c r="AC328" i="16"/>
  <c r="AM328" i="16"/>
  <c r="AY328" i="16"/>
  <c r="BI328" i="16"/>
  <c r="BS328" i="16"/>
  <c r="BQ330" i="16"/>
  <c r="CB330" i="16"/>
  <c r="AM331" i="16"/>
  <c r="BS331" i="16"/>
  <c r="T334" i="16"/>
  <c r="AN334" i="16"/>
  <c r="BJ334" i="16"/>
  <c r="R338" i="16"/>
  <c r="AB338" i="16"/>
  <c r="AL338" i="16"/>
  <c r="AX338" i="16"/>
  <c r="BH338" i="16"/>
  <c r="BR338" i="16"/>
  <c r="AK343" i="16"/>
  <c r="BK343" i="16"/>
  <c r="P345" i="16"/>
  <c r="Z345" i="16"/>
  <c r="AI345" i="16"/>
  <c r="AR345" i="16"/>
  <c r="BA345" i="16"/>
  <c r="BJ345" i="16"/>
  <c r="BS345" i="16"/>
  <c r="CB345" i="16"/>
  <c r="AQ347" i="16"/>
  <c r="X354" i="16"/>
  <c r="AN354" i="16"/>
  <c r="BD354" i="16"/>
  <c r="BT354" i="16"/>
  <c r="AD362" i="16"/>
  <c r="AY362" i="16"/>
  <c r="BT362" i="16"/>
  <c r="V378" i="16"/>
  <c r="AJ378" i="16"/>
  <c r="AU378" i="16"/>
  <c r="BI378" i="16"/>
  <c r="BT378" i="16"/>
  <c r="BN380" i="16"/>
  <c r="BY380" i="16"/>
  <c r="BN382" i="16"/>
  <c r="AH383" i="16"/>
  <c r="BK383" i="16"/>
  <c r="AE385" i="16"/>
  <c r="BA385" i="16"/>
  <c r="BT385" i="16"/>
  <c r="AC386" i="16"/>
  <c r="AN386" i="16"/>
  <c r="BB386" i="16"/>
  <c r="BP386" i="16"/>
  <c r="CA386" i="16"/>
  <c r="BB394" i="16"/>
  <c r="AT396" i="16"/>
  <c r="AN268" i="15"/>
  <c r="BY278" i="15"/>
  <c r="BS278" i="15"/>
  <c r="BC278" i="15"/>
  <c r="AM278" i="15"/>
  <c r="W278" i="15"/>
  <c r="BR278" i="15"/>
  <c r="BB278" i="15"/>
  <c r="AL278" i="15"/>
  <c r="V278" i="15"/>
  <c r="BN278" i="15"/>
  <c r="AX278" i="15"/>
  <c r="AH278" i="15"/>
  <c r="R278" i="15"/>
  <c r="CB278" i="15"/>
  <c r="BL278" i="15"/>
  <c r="AV278" i="15"/>
  <c r="AF278" i="15"/>
  <c r="P278" i="15"/>
  <c r="CA278" i="15"/>
  <c r="BK278" i="15"/>
  <c r="AU278" i="15"/>
  <c r="AE278" i="15"/>
  <c r="O278" i="15"/>
  <c r="BZ278" i="15"/>
  <c r="BJ278" i="15"/>
  <c r="AT278" i="15"/>
  <c r="AD278" i="15"/>
  <c r="N278" i="15"/>
  <c r="BV278" i="15"/>
  <c r="BF278" i="15"/>
  <c r="AP278" i="15"/>
  <c r="Z278" i="15"/>
  <c r="J278" i="15"/>
  <c r="AQ331" i="16"/>
  <c r="BW331" i="16"/>
  <c r="V334" i="16"/>
  <c r="AR334" i="16"/>
  <c r="BL334" i="16"/>
  <c r="S338" i="16"/>
  <c r="AC338" i="16"/>
  <c r="AM338" i="16"/>
  <c r="AY338" i="16"/>
  <c r="BI338" i="16"/>
  <c r="BS338" i="16"/>
  <c r="R345" i="16"/>
  <c r="AA345" i="16"/>
  <c r="AJ345" i="16"/>
  <c r="AS345" i="16"/>
  <c r="BB345" i="16"/>
  <c r="BK345" i="16"/>
  <c r="BT345" i="16"/>
  <c r="BD346" i="16"/>
  <c r="BM347" i="16"/>
  <c r="CB348" i="16"/>
  <c r="S349" i="16"/>
  <c r="AC349" i="16"/>
  <c r="AM349" i="16"/>
  <c r="AY349" i="16"/>
  <c r="BI349" i="16"/>
  <c r="BS349" i="16"/>
  <c r="R350" i="16"/>
  <c r="AA350" i="16"/>
  <c r="AJ350" i="16"/>
  <c r="AS350" i="16"/>
  <c r="BB350" i="16"/>
  <c r="BK350" i="16"/>
  <c r="BT350" i="16"/>
  <c r="P352" i="16"/>
  <c r="AB352" i="16"/>
  <c r="AP352" i="16"/>
  <c r="BA352" i="16"/>
  <c r="BO352" i="16"/>
  <c r="CB352" i="16"/>
  <c r="AO353" i="16"/>
  <c r="J354" i="16"/>
  <c r="Z354" i="16"/>
  <c r="AP354" i="16"/>
  <c r="BF354" i="16"/>
  <c r="BV354" i="16"/>
  <c r="U355" i="16"/>
  <c r="BI355" i="16"/>
  <c r="U357" i="16"/>
  <c r="AI357" i="16"/>
  <c r="AT357" i="16"/>
  <c r="BH357" i="16"/>
  <c r="BT357" i="16"/>
  <c r="BA358" i="16"/>
  <c r="BL358" i="16"/>
  <c r="BW358" i="16"/>
  <c r="X360" i="16"/>
  <c r="AN360" i="16"/>
  <c r="BD360" i="16"/>
  <c r="BT360" i="16"/>
  <c r="K362" i="16"/>
  <c r="AF362" i="16"/>
  <c r="BB362" i="16"/>
  <c r="BW362" i="16"/>
  <c r="O363" i="16"/>
  <c r="Z363" i="16"/>
  <c r="AK363" i="16"/>
  <c r="AU363" i="16"/>
  <c r="BF363" i="16"/>
  <c r="BQ363" i="16"/>
  <c r="CA363" i="16"/>
  <c r="AD364" i="16"/>
  <c r="BJ364" i="16"/>
  <c r="O366" i="16"/>
  <c r="Z366" i="16"/>
  <c r="AJ366" i="16"/>
  <c r="AU366" i="16"/>
  <c r="BF366" i="16"/>
  <c r="BP366" i="16"/>
  <c r="CA366" i="16"/>
  <c r="V368" i="16"/>
  <c r="AU368" i="16"/>
  <c r="BT368" i="16"/>
  <c r="Q369" i="16"/>
  <c r="AU369" i="16"/>
  <c r="BY369" i="16"/>
  <c r="O370" i="16"/>
  <c r="AB370" i="16"/>
  <c r="AM370" i="16"/>
  <c r="BA370" i="16"/>
  <c r="BL370" i="16"/>
  <c r="BZ370" i="16"/>
  <c r="O371" i="16"/>
  <c r="AC371" i="16"/>
  <c r="AQ371" i="16"/>
  <c r="BB371" i="16"/>
  <c r="BP371" i="16"/>
  <c r="CA371" i="16"/>
  <c r="AY373" i="16"/>
  <c r="S374" i="16"/>
  <c r="AP374" i="16"/>
  <c r="BL374" i="16"/>
  <c r="O375" i="16"/>
  <c r="X376" i="16"/>
  <c r="AV376" i="16"/>
  <c r="BT376" i="16"/>
  <c r="W377" i="16"/>
  <c r="AS377" i="16"/>
  <c r="BL377" i="16"/>
  <c r="L378" i="16"/>
  <c r="W378" i="16"/>
  <c r="AK378" i="16"/>
  <c r="AV378" i="16"/>
  <c r="BJ378" i="16"/>
  <c r="BX378" i="16"/>
  <c r="N380" i="16"/>
  <c r="AB380" i="16"/>
  <c r="AP380" i="16"/>
  <c r="BA380" i="16"/>
  <c r="BO380" i="16"/>
  <c r="BZ380" i="16"/>
  <c r="S382" i="16"/>
  <c r="AI382" i="16"/>
  <c r="AY382" i="16"/>
  <c r="BO382" i="16"/>
  <c r="J383" i="16"/>
  <c r="AM383" i="16"/>
  <c r="BN383" i="16"/>
  <c r="AL384" i="16"/>
  <c r="M385" i="16"/>
  <c r="AF385" i="16"/>
  <c r="BC385" i="16"/>
  <c r="BY385" i="16"/>
  <c r="P386" i="16"/>
  <c r="AD386" i="16"/>
  <c r="AR386" i="16"/>
  <c r="BC386" i="16"/>
  <c r="BQ386" i="16"/>
  <c r="CB386" i="16"/>
  <c r="BE391" i="16"/>
  <c r="AW391" i="16"/>
  <c r="AO391" i="16"/>
  <c r="W391" i="16"/>
  <c r="Q391" i="16"/>
  <c r="BL394" i="16"/>
  <c r="BB396" i="16"/>
  <c r="AZ268" i="15"/>
  <c r="BW280" i="15"/>
  <c r="BQ280" i="15"/>
  <c r="BA280" i="15"/>
  <c r="AK280" i="15"/>
  <c r="U280" i="15"/>
  <c r="BP280" i="15"/>
  <c r="AZ280" i="15"/>
  <c r="AJ280" i="15"/>
  <c r="T280" i="15"/>
  <c r="CB280" i="15"/>
  <c r="BL280" i="15"/>
  <c r="AV280" i="15"/>
  <c r="AF280" i="15"/>
  <c r="P280" i="15"/>
  <c r="BZ280" i="15"/>
  <c r="BJ280" i="15"/>
  <c r="AT280" i="15"/>
  <c r="AD280" i="15"/>
  <c r="N280" i="15"/>
  <c r="BY280" i="15"/>
  <c r="BI280" i="15"/>
  <c r="AS280" i="15"/>
  <c r="AC280" i="15"/>
  <c r="M280" i="15"/>
  <c r="BX280" i="15"/>
  <c r="BH280" i="15"/>
  <c r="AR280" i="15"/>
  <c r="AB280" i="15"/>
  <c r="L280" i="15"/>
  <c r="BT280" i="15"/>
  <c r="BD280" i="15"/>
  <c r="AN280" i="15"/>
  <c r="X280" i="15"/>
  <c r="K280" i="15"/>
  <c r="W323" i="16"/>
  <c r="AU323" i="16"/>
  <c r="BS323" i="16"/>
  <c r="P324" i="16"/>
  <c r="AD324" i="16"/>
  <c r="AP324" i="16"/>
  <c r="BC324" i="16"/>
  <c r="BO324" i="16"/>
  <c r="CB324" i="16"/>
  <c r="BS325" i="16"/>
  <c r="K327" i="16"/>
  <c r="T327" i="16"/>
  <c r="AC327" i="16"/>
  <c r="AL327" i="16"/>
  <c r="AU327" i="16"/>
  <c r="BD327" i="16"/>
  <c r="BN327" i="16"/>
  <c r="BW327" i="16"/>
  <c r="K328" i="16"/>
  <c r="U328" i="16"/>
  <c r="AE328" i="16"/>
  <c r="AQ328" i="16"/>
  <c r="BA328" i="16"/>
  <c r="BK328" i="16"/>
  <c r="BW328" i="16"/>
  <c r="S330" i="16"/>
  <c r="AC330" i="16"/>
  <c r="AN330" i="16"/>
  <c r="AY330" i="16"/>
  <c r="BI330" i="16"/>
  <c r="BT330" i="16"/>
  <c r="K331" i="16"/>
  <c r="AU331" i="16"/>
  <c r="X332" i="16"/>
  <c r="AN332" i="16"/>
  <c r="BD332" i="16"/>
  <c r="BT332" i="16"/>
  <c r="AS333" i="16"/>
  <c r="X334" i="16"/>
  <c r="AT334" i="16"/>
  <c r="BP334" i="16"/>
  <c r="J338" i="16"/>
  <c r="T338" i="16"/>
  <c r="AD338" i="16"/>
  <c r="AP338" i="16"/>
  <c r="AZ338" i="16"/>
  <c r="BJ338" i="16"/>
  <c r="BV338" i="16"/>
  <c r="AC339" i="16"/>
  <c r="L340" i="16"/>
  <c r="Z340" i="16"/>
  <c r="AK340" i="16"/>
  <c r="AY340" i="16"/>
  <c r="BL340" i="16"/>
  <c r="BX340" i="16"/>
  <c r="AI341" i="16"/>
  <c r="CA341" i="16"/>
  <c r="V342" i="16"/>
  <c r="AL342" i="16"/>
  <c r="BB342" i="16"/>
  <c r="BR342" i="16"/>
  <c r="O343" i="16"/>
  <c r="AO343" i="16"/>
  <c r="BS343" i="16"/>
  <c r="V344" i="16"/>
  <c r="AR344" i="16"/>
  <c r="BL344" i="16"/>
  <c r="J345" i="16"/>
  <c r="S345" i="16"/>
  <c r="AB345" i="16"/>
  <c r="AK345" i="16"/>
  <c r="AT345" i="16"/>
  <c r="BC345" i="16"/>
  <c r="BL345" i="16"/>
  <c r="BV345" i="16"/>
  <c r="BH346" i="16"/>
  <c r="BO347" i="16"/>
  <c r="T349" i="16"/>
  <c r="AD349" i="16"/>
  <c r="AN349" i="16"/>
  <c r="AZ349" i="16"/>
  <c r="BJ349" i="16"/>
  <c r="BT349" i="16"/>
  <c r="J350" i="16"/>
  <c r="S350" i="16"/>
  <c r="AB350" i="16"/>
  <c r="AK350" i="16"/>
  <c r="AT350" i="16"/>
  <c r="BC350" i="16"/>
  <c r="BL350" i="16"/>
  <c r="BV350" i="16"/>
  <c r="R352" i="16"/>
  <c r="AC352" i="16"/>
  <c r="AQ352" i="16"/>
  <c r="BD352" i="16"/>
  <c r="BP352" i="16"/>
  <c r="AU353" i="16"/>
  <c r="K354" i="16"/>
  <c r="AA354" i="16"/>
  <c r="AQ354" i="16"/>
  <c r="BG354" i="16"/>
  <c r="BW354" i="16"/>
  <c r="N362" i="16"/>
  <c r="AI362" i="16"/>
  <c r="BD362" i="16"/>
  <c r="BZ362" i="16"/>
  <c r="P363" i="16"/>
  <c r="AA363" i="16"/>
  <c r="AL363" i="16"/>
  <c r="AV363" i="16"/>
  <c r="BG363" i="16"/>
  <c r="BR363" i="16"/>
  <c r="CB363" i="16"/>
  <c r="AJ364" i="16"/>
  <c r="BP364" i="16"/>
  <c r="P366" i="16"/>
  <c r="AA366" i="16"/>
  <c r="AK366" i="16"/>
  <c r="AV366" i="16"/>
  <c r="BG366" i="16"/>
  <c r="BQ366" i="16"/>
  <c r="CB366" i="16"/>
  <c r="BA369" i="16"/>
  <c r="CA369" i="16"/>
  <c r="P370" i="16"/>
  <c r="AC370" i="16"/>
  <c r="AN370" i="16"/>
  <c r="BB370" i="16"/>
  <c r="BP370" i="16"/>
  <c r="CA370" i="16"/>
  <c r="S371" i="16"/>
  <c r="AD371" i="16"/>
  <c r="AR371" i="16"/>
  <c r="BC371" i="16"/>
  <c r="BQ371" i="16"/>
  <c r="T372" i="16"/>
  <c r="AH372" i="16"/>
  <c r="AS372" i="16"/>
  <c r="BG372" i="16"/>
  <c r="BE373" i="16"/>
  <c r="X374" i="16"/>
  <c r="AQ374" i="16"/>
  <c r="BN374" i="16"/>
  <c r="AE375" i="16"/>
  <c r="Y376" i="16"/>
  <c r="AW376" i="16"/>
  <c r="BZ376" i="16"/>
  <c r="X377" i="16"/>
  <c r="AU377" i="16"/>
  <c r="BQ377" i="16"/>
  <c r="M378" i="16"/>
  <c r="X378" i="16"/>
  <c r="AL378" i="16"/>
  <c r="AZ378" i="16"/>
  <c r="BK378" i="16"/>
  <c r="BY378" i="16"/>
  <c r="R380" i="16"/>
  <c r="AC380" i="16"/>
  <c r="AQ380" i="16"/>
  <c r="BB380" i="16"/>
  <c r="BP380" i="16"/>
  <c r="AO381" i="16"/>
  <c r="BX381" i="16"/>
  <c r="T382" i="16"/>
  <c r="AJ382" i="16"/>
  <c r="AZ382" i="16"/>
  <c r="BP382" i="16"/>
  <c r="O383" i="16"/>
  <c r="AO383" i="16"/>
  <c r="BS383" i="16"/>
  <c r="AT384" i="16"/>
  <c r="O385" i="16"/>
  <c r="AK385" i="16"/>
  <c r="BD385" i="16"/>
  <c r="CA385" i="16"/>
  <c r="T386" i="16"/>
  <c r="AE386" i="16"/>
  <c r="AS386" i="16"/>
  <c r="BD386" i="16"/>
  <c r="BR386" i="16"/>
  <c r="BX387" i="16"/>
  <c r="BS387" i="16"/>
  <c r="BC387" i="16"/>
  <c r="AM387" i="16"/>
  <c r="BQ387" i="16"/>
  <c r="BA387" i="16"/>
  <c r="AK387" i="16"/>
  <c r="BO387" i="16"/>
  <c r="AY387" i="16"/>
  <c r="AI387" i="16"/>
  <c r="BZ387" i="16"/>
  <c r="BY387" i="16"/>
  <c r="BI387" i="16"/>
  <c r="AS387" i="16"/>
  <c r="AC387" i="16"/>
  <c r="V387" i="16"/>
  <c r="AU387" i="16"/>
  <c r="BU391" i="16"/>
  <c r="BC393" i="16"/>
  <c r="AN278" i="15"/>
  <c r="V280" i="15"/>
  <c r="BT285" i="15"/>
  <c r="BV298" i="15"/>
  <c r="BR298" i="15"/>
  <c r="BG298" i="15"/>
  <c r="AS298" i="15"/>
  <c r="AE298" i="15"/>
  <c r="T298" i="15"/>
  <c r="BQ298" i="15"/>
  <c r="BC298" i="15"/>
  <c r="AR298" i="15"/>
  <c r="AD298" i="15"/>
  <c r="S298" i="15"/>
  <c r="CA298" i="15"/>
  <c r="BP298" i="15"/>
  <c r="BB298" i="15"/>
  <c r="AQ298" i="15"/>
  <c r="AC298" i="15"/>
  <c r="O298" i="15"/>
  <c r="BZ298" i="15"/>
  <c r="BO298" i="15"/>
  <c r="BA298" i="15"/>
  <c r="AM298" i="15"/>
  <c r="AB298" i="15"/>
  <c r="N298" i="15"/>
  <c r="BY298" i="15"/>
  <c r="BK298" i="15"/>
  <c r="AZ298" i="15"/>
  <c r="AL298" i="15"/>
  <c r="AA298" i="15"/>
  <c r="M298" i="15"/>
  <c r="BX298" i="15"/>
  <c r="BJ298" i="15"/>
  <c r="AY298" i="15"/>
  <c r="AK298" i="15"/>
  <c r="W298" i="15"/>
  <c r="L298" i="15"/>
  <c r="BW298" i="15"/>
  <c r="BI298" i="15"/>
  <c r="AU298" i="15"/>
  <c r="AJ298" i="15"/>
  <c r="V298" i="15"/>
  <c r="K298" i="15"/>
  <c r="Y323" i="16"/>
  <c r="AW323" i="16"/>
  <c r="BW323" i="16"/>
  <c r="R324" i="16"/>
  <c r="AE324" i="16"/>
  <c r="AQ324" i="16"/>
  <c r="BD324" i="16"/>
  <c r="BR324" i="16"/>
  <c r="BU325" i="16"/>
  <c r="L327" i="16"/>
  <c r="U327" i="16"/>
  <c r="AD327" i="16"/>
  <c r="AM327" i="16"/>
  <c r="AV327" i="16"/>
  <c r="BF327" i="16"/>
  <c r="BO327" i="16"/>
  <c r="BX327" i="16"/>
  <c r="L328" i="16"/>
  <c r="V328" i="16"/>
  <c r="AH328" i="16"/>
  <c r="AR328" i="16"/>
  <c r="BB328" i="16"/>
  <c r="BN328" i="16"/>
  <c r="BX328" i="16"/>
  <c r="J330" i="16"/>
  <c r="T330" i="16"/>
  <c r="AE330" i="16"/>
  <c r="AP330" i="16"/>
  <c r="AZ330" i="16"/>
  <c r="BK330" i="16"/>
  <c r="BV330" i="16"/>
  <c r="Q331" i="16"/>
  <c r="AW331" i="16"/>
  <c r="J332" i="16"/>
  <c r="Z332" i="16"/>
  <c r="AP332" i="16"/>
  <c r="BF332" i="16"/>
  <c r="BV332" i="16"/>
  <c r="BU333" i="16"/>
  <c r="AB334" i="16"/>
  <c r="AV334" i="16"/>
  <c r="BR334" i="16"/>
  <c r="K338" i="16"/>
  <c r="U338" i="16"/>
  <c r="AE338" i="16"/>
  <c r="AQ338" i="16"/>
  <c r="BA338" i="16"/>
  <c r="BK338" i="16"/>
  <c r="BW338" i="16"/>
  <c r="AO339" i="16"/>
  <c r="M340" i="16"/>
  <c r="AA340" i="16"/>
  <c r="AN340" i="16"/>
  <c r="AZ340" i="16"/>
  <c r="BN340" i="16"/>
  <c r="BY340" i="16"/>
  <c r="AM341" i="16"/>
  <c r="X342" i="16"/>
  <c r="AN342" i="16"/>
  <c r="BD342" i="16"/>
  <c r="BT342" i="16"/>
  <c r="Q343" i="16"/>
  <c r="AS343" i="16"/>
  <c r="BY343" i="16"/>
  <c r="BP344" i="16"/>
  <c r="K345" i="16"/>
  <c r="T345" i="16"/>
  <c r="AC345" i="16"/>
  <c r="AL345" i="16"/>
  <c r="AU345" i="16"/>
  <c r="BD345" i="16"/>
  <c r="BN345" i="16"/>
  <c r="BW345" i="16"/>
  <c r="BU347" i="16"/>
  <c r="S352" i="16"/>
  <c r="AF352" i="16"/>
  <c r="AR352" i="16"/>
  <c r="BF352" i="16"/>
  <c r="BQ352" i="16"/>
  <c r="N354" i="16"/>
  <c r="AD354" i="16"/>
  <c r="AT354" i="16"/>
  <c r="BJ354" i="16"/>
  <c r="BZ354" i="16"/>
  <c r="P362" i="16"/>
  <c r="AL362" i="16"/>
  <c r="BG362" i="16"/>
  <c r="CB362" i="16"/>
  <c r="R363" i="16"/>
  <c r="AC363" i="16"/>
  <c r="AM363" i="16"/>
  <c r="AX363" i="16"/>
  <c r="BI363" i="16"/>
  <c r="BS363" i="16"/>
  <c r="AL364" i="16"/>
  <c r="BR364" i="16"/>
  <c r="R366" i="16"/>
  <c r="AB366" i="16"/>
  <c r="AM366" i="16"/>
  <c r="AX366" i="16"/>
  <c r="BH366" i="16"/>
  <c r="BS366" i="16"/>
  <c r="R370" i="16"/>
  <c r="AD370" i="16"/>
  <c r="AR370" i="16"/>
  <c r="BC370" i="16"/>
  <c r="BQ370" i="16"/>
  <c r="CB370" i="16"/>
  <c r="T371" i="16"/>
  <c r="AE371" i="16"/>
  <c r="AS371" i="16"/>
  <c r="BG371" i="16"/>
  <c r="BR371" i="16"/>
  <c r="Z374" i="16"/>
  <c r="AV374" i="16"/>
  <c r="BO374" i="16"/>
  <c r="AD376" i="16"/>
  <c r="BD376" i="16"/>
  <c r="CB376" i="16"/>
  <c r="AC377" i="16"/>
  <c r="AV377" i="16"/>
  <c r="BS377" i="16"/>
  <c r="N378" i="16"/>
  <c r="AB378" i="16"/>
  <c r="AM378" i="16"/>
  <c r="BA378" i="16"/>
  <c r="BL378" i="16"/>
  <c r="BZ378" i="16"/>
  <c r="S380" i="16"/>
  <c r="AD380" i="16"/>
  <c r="AR380" i="16"/>
  <c r="BF380" i="16"/>
  <c r="BQ380" i="16"/>
  <c r="X382" i="16"/>
  <c r="AN382" i="16"/>
  <c r="BD382" i="16"/>
  <c r="BT382" i="16"/>
  <c r="Q383" i="16"/>
  <c r="AU383" i="16"/>
  <c r="BV383" i="16"/>
  <c r="P385" i="16"/>
  <c r="AM385" i="16"/>
  <c r="BI385" i="16"/>
  <c r="CB385" i="16"/>
  <c r="U386" i="16"/>
  <c r="AF386" i="16"/>
  <c r="AT386" i="16"/>
  <c r="BH386" i="16"/>
  <c r="BS386" i="16"/>
  <c r="AD334" i="16"/>
  <c r="AZ334" i="16"/>
  <c r="BT334" i="16"/>
  <c r="BN338" i="16"/>
  <c r="BX338" i="16"/>
  <c r="AM345" i="16"/>
  <c r="AV345" i="16"/>
  <c r="BF345" i="16"/>
  <c r="BO345" i="16"/>
  <c r="BX345" i="16"/>
  <c r="T352" i="16"/>
  <c r="AH352" i="16"/>
  <c r="AS352" i="16"/>
  <c r="BG352" i="16"/>
  <c r="BT352" i="16"/>
  <c r="P354" i="16"/>
  <c r="AF354" i="16"/>
  <c r="AV354" i="16"/>
  <c r="BL354" i="16"/>
  <c r="CB354" i="16"/>
  <c r="S362" i="16"/>
  <c r="AN362" i="16"/>
  <c r="BJ362" i="16"/>
  <c r="S363" i="16"/>
  <c r="AD363" i="16"/>
  <c r="AN363" i="16"/>
  <c r="AY363" i="16"/>
  <c r="BJ363" i="16"/>
  <c r="BT363" i="16"/>
  <c r="L364" i="16"/>
  <c r="AR364" i="16"/>
  <c r="BX364" i="16"/>
  <c r="S366" i="16"/>
  <c r="AC366" i="16"/>
  <c r="AN366" i="16"/>
  <c r="AY366" i="16"/>
  <c r="BI366" i="16"/>
  <c r="BT366" i="16"/>
  <c r="AP367" i="16"/>
  <c r="T370" i="16"/>
  <c r="AE370" i="16"/>
  <c r="AS370" i="16"/>
  <c r="BD370" i="16"/>
  <c r="BR370" i="16"/>
  <c r="U371" i="16"/>
  <c r="AI371" i="16"/>
  <c r="AT371" i="16"/>
  <c r="BH371" i="16"/>
  <c r="BS371" i="16"/>
  <c r="AA374" i="16"/>
  <c r="AX374" i="16"/>
  <c r="BT374" i="16"/>
  <c r="AG376" i="16"/>
  <c r="BE376" i="16"/>
  <c r="AE377" i="16"/>
  <c r="BA377" i="16"/>
  <c r="BT377" i="16"/>
  <c r="O378" i="16"/>
  <c r="AC378" i="16"/>
  <c r="AN378" i="16"/>
  <c r="BB378" i="16"/>
  <c r="BP378" i="16"/>
  <c r="CA378" i="16"/>
  <c r="T380" i="16"/>
  <c r="AH380" i="16"/>
  <c r="AS380" i="16"/>
  <c r="BG380" i="16"/>
  <c r="BR380" i="16"/>
  <c r="J382" i="16"/>
  <c r="Z382" i="16"/>
  <c r="AP382" i="16"/>
  <c r="BF382" i="16"/>
  <c r="BV382" i="16"/>
  <c r="R383" i="16"/>
  <c r="AW383" i="16"/>
  <c r="CA383" i="16"/>
  <c r="U385" i="16"/>
  <c r="AN385" i="16"/>
  <c r="BK385" i="16"/>
  <c r="V386" i="16"/>
  <c r="AJ386" i="16"/>
  <c r="AU386" i="16"/>
  <c r="BI386" i="16"/>
  <c r="BT386" i="16"/>
  <c r="BY394" i="16"/>
  <c r="BK394" i="16"/>
  <c r="AN394" i="16"/>
  <c r="V394" i="16"/>
  <c r="CB394" i="16"/>
  <c r="BJ394" i="16"/>
  <c r="AM394" i="16"/>
  <c r="P394" i="16"/>
  <c r="CA394" i="16"/>
  <c r="BD394" i="16"/>
  <c r="AL394" i="16"/>
  <c r="O394" i="16"/>
  <c r="BZ394" i="16"/>
  <c r="BC394" i="16"/>
  <c r="AF394" i="16"/>
  <c r="N394" i="16"/>
  <c r="BS394" i="16"/>
  <c r="AV394" i="16"/>
  <c r="AD394" i="16"/>
  <c r="BR394" i="16"/>
  <c r="AU394" i="16"/>
  <c r="X394" i="16"/>
  <c r="BW396" i="16"/>
  <c r="BP396" i="16"/>
  <c r="AS396" i="16"/>
  <c r="V396" i="16"/>
  <c r="BJ396" i="16"/>
  <c r="AR396" i="16"/>
  <c r="U396" i="16"/>
  <c r="BI396" i="16"/>
  <c r="AL396" i="16"/>
  <c r="T396" i="16"/>
  <c r="BZ396" i="16"/>
  <c r="BH396" i="16"/>
  <c r="AK396" i="16"/>
  <c r="N396" i="16"/>
  <c r="BX396" i="16"/>
  <c r="BA396" i="16"/>
  <c r="AD396" i="16"/>
  <c r="L396" i="16"/>
  <c r="BR396" i="16"/>
  <c r="AZ396" i="16"/>
  <c r="AC396" i="16"/>
  <c r="K396" i="16"/>
  <c r="AG323" i="16"/>
  <c r="V324" i="16"/>
  <c r="AH324" i="16"/>
  <c r="AU324" i="16"/>
  <c r="BG324" i="16"/>
  <c r="BT324" i="16"/>
  <c r="AC325" i="16"/>
  <c r="N327" i="16"/>
  <c r="W327" i="16"/>
  <c r="AF327" i="16"/>
  <c r="AP327" i="16"/>
  <c r="AY327" i="16"/>
  <c r="BH327" i="16"/>
  <c r="BQ327" i="16"/>
  <c r="N328" i="16"/>
  <c r="Z328" i="16"/>
  <c r="AJ328" i="16"/>
  <c r="AT328" i="16"/>
  <c r="BF328" i="16"/>
  <c r="BP328" i="16"/>
  <c r="L330" i="16"/>
  <c r="W330" i="16"/>
  <c r="AH330" i="16"/>
  <c r="AR330" i="16"/>
  <c r="BC330" i="16"/>
  <c r="BN330" i="16"/>
  <c r="BX330" i="16"/>
  <c r="Y331" i="16"/>
  <c r="N332" i="16"/>
  <c r="AD332" i="16"/>
  <c r="AT332" i="16"/>
  <c r="BJ332" i="16"/>
  <c r="BZ332" i="16"/>
  <c r="L334" i="16"/>
  <c r="AF334" i="16"/>
  <c r="BB334" i="16"/>
  <c r="BX334" i="16"/>
  <c r="M338" i="16"/>
  <c r="W338" i="16"/>
  <c r="AI338" i="16"/>
  <c r="AS338" i="16"/>
  <c r="BC338" i="16"/>
  <c r="BO338" i="16"/>
  <c r="BO339" i="16"/>
  <c r="R340" i="16"/>
  <c r="AC340" i="16"/>
  <c r="AQ340" i="16"/>
  <c r="BD340" i="16"/>
  <c r="BP340" i="16"/>
  <c r="AU341" i="16"/>
  <c r="K342" i="16"/>
  <c r="AA342" i="16"/>
  <c r="AQ342" i="16"/>
  <c r="BG342" i="16"/>
  <c r="BW342" i="16"/>
  <c r="W343" i="16"/>
  <c r="BC343" i="16"/>
  <c r="AD344" i="16"/>
  <c r="AZ344" i="16"/>
  <c r="BT344" i="16"/>
  <c r="M345" i="16"/>
  <c r="V345" i="16"/>
  <c r="AE345" i="16"/>
  <c r="AN345" i="16"/>
  <c r="AX345" i="16"/>
  <c r="BG345" i="16"/>
  <c r="BP345" i="16"/>
  <c r="R346" i="16"/>
  <c r="W347" i="16"/>
  <c r="M349" i="16"/>
  <c r="W349" i="16"/>
  <c r="AI349" i="16"/>
  <c r="AS349" i="16"/>
  <c r="BC349" i="16"/>
  <c r="BO349" i="16"/>
  <c r="BY349" i="16"/>
  <c r="M350" i="16"/>
  <c r="V350" i="16"/>
  <c r="AE350" i="16"/>
  <c r="AN350" i="16"/>
  <c r="AX350" i="16"/>
  <c r="BG350" i="16"/>
  <c r="BP350" i="16"/>
  <c r="J352" i="16"/>
  <c r="U352" i="16"/>
  <c r="AI352" i="16"/>
  <c r="AV352" i="16"/>
  <c r="BH352" i="16"/>
  <c r="BV352" i="16"/>
  <c r="S353" i="16"/>
  <c r="BK353" i="16"/>
  <c r="R354" i="16"/>
  <c r="AH354" i="16"/>
  <c r="AX354" i="16"/>
  <c r="BN354" i="16"/>
  <c r="AM355" i="16"/>
  <c r="CA355" i="16"/>
  <c r="N357" i="16"/>
  <c r="AB357" i="16"/>
  <c r="AN357" i="16"/>
  <c r="BA357" i="16"/>
  <c r="BO357" i="16"/>
  <c r="BZ357" i="16"/>
  <c r="AV358" i="16"/>
  <c r="BG358" i="16"/>
  <c r="BQ358" i="16"/>
  <c r="P360" i="16"/>
  <c r="AF360" i="16"/>
  <c r="AV360" i="16"/>
  <c r="BL360" i="16"/>
  <c r="CB360" i="16"/>
  <c r="V362" i="16"/>
  <c r="AQ362" i="16"/>
  <c r="BL362" i="16"/>
  <c r="J363" i="16"/>
  <c r="U363" i="16"/>
  <c r="AE363" i="16"/>
  <c r="AP363" i="16"/>
  <c r="BA363" i="16"/>
  <c r="BK363" i="16"/>
  <c r="BV363" i="16"/>
  <c r="N364" i="16"/>
  <c r="AT364" i="16"/>
  <c r="BZ364" i="16"/>
  <c r="J366" i="16"/>
  <c r="T366" i="16"/>
  <c r="AE366" i="16"/>
  <c r="AP366" i="16"/>
  <c r="AZ366" i="16"/>
  <c r="BK366" i="16"/>
  <c r="AG368" i="16"/>
  <c r="AF369" i="16"/>
  <c r="BI369" i="16"/>
  <c r="J370" i="16"/>
  <c r="U370" i="16"/>
  <c r="AF370" i="16"/>
  <c r="AT370" i="16"/>
  <c r="BH370" i="16"/>
  <c r="BS370" i="16"/>
  <c r="K371" i="16"/>
  <c r="V371" i="16"/>
  <c r="AJ371" i="16"/>
  <c r="AU371" i="16"/>
  <c r="BI371" i="16"/>
  <c r="BW371" i="16"/>
  <c r="J374" i="16"/>
  <c r="AF374" i="16"/>
  <c r="AY374" i="16"/>
  <c r="N376" i="16"/>
  <c r="AL376" i="16"/>
  <c r="M377" i="16"/>
  <c r="AF377" i="16"/>
  <c r="BC377" i="16"/>
  <c r="BY377" i="16"/>
  <c r="P378" i="16"/>
  <c r="AD378" i="16"/>
  <c r="AR378" i="16"/>
  <c r="BC378" i="16"/>
  <c r="BQ378" i="16"/>
  <c r="CB378" i="16"/>
  <c r="J380" i="16"/>
  <c r="U380" i="16"/>
  <c r="AI380" i="16"/>
  <c r="AT380" i="16"/>
  <c r="BH380" i="16"/>
  <c r="K382" i="16"/>
  <c r="AA382" i="16"/>
  <c r="AQ382" i="16"/>
  <c r="BG382" i="16"/>
  <c r="Y383" i="16"/>
  <c r="BC383" i="16"/>
  <c r="BM384" i="16"/>
  <c r="W385" i="16"/>
  <c r="AS385" i="16"/>
  <c r="BL385" i="16"/>
  <c r="L386" i="16"/>
  <c r="W386" i="16"/>
  <c r="AK386" i="16"/>
  <c r="AV386" i="16"/>
  <c r="BJ386" i="16"/>
  <c r="BX386" i="16"/>
  <c r="W394" i="16"/>
  <c r="M396" i="16"/>
  <c r="BV268" i="15"/>
  <c r="BS268" i="15"/>
  <c r="BI268" i="15"/>
  <c r="AY268" i="15"/>
  <c r="AM268" i="15"/>
  <c r="AC268" i="15"/>
  <c r="S268" i="15"/>
  <c r="CB268" i="15"/>
  <c r="BR268" i="15"/>
  <c r="BH268" i="15"/>
  <c r="AV268" i="15"/>
  <c r="AL268" i="15"/>
  <c r="AB268" i="15"/>
  <c r="P268" i="15"/>
  <c r="CA268" i="15"/>
  <c r="BQ268" i="15"/>
  <c r="BG268" i="15"/>
  <c r="AU268" i="15"/>
  <c r="AK268" i="15"/>
  <c r="AA268" i="15"/>
  <c r="O268" i="15"/>
  <c r="BZ268" i="15"/>
  <c r="BP268" i="15"/>
  <c r="BD268" i="15"/>
  <c r="AT268" i="15"/>
  <c r="AJ268" i="15"/>
  <c r="X268" i="15"/>
  <c r="N268" i="15"/>
  <c r="BY268" i="15"/>
  <c r="BO268" i="15"/>
  <c r="BC268" i="15"/>
  <c r="AS268" i="15"/>
  <c r="AI268" i="15"/>
  <c r="W268" i="15"/>
  <c r="M268" i="15"/>
  <c r="BX268" i="15"/>
  <c r="BL268" i="15"/>
  <c r="BB268" i="15"/>
  <c r="AR268" i="15"/>
  <c r="AF268" i="15"/>
  <c r="V268" i="15"/>
  <c r="L268" i="15"/>
  <c r="BW268" i="15"/>
  <c r="BK268" i="15"/>
  <c r="BA268" i="15"/>
  <c r="AQ268" i="15"/>
  <c r="AE268" i="15"/>
  <c r="U268" i="15"/>
  <c r="K268" i="15"/>
  <c r="BY272" i="15"/>
  <c r="BB272" i="15"/>
  <c r="V272" i="15"/>
  <c r="CA272" i="15"/>
  <c r="AU272" i="15"/>
  <c r="O272" i="15"/>
  <c r="BZ272" i="15"/>
  <c r="AT272" i="15"/>
  <c r="N272" i="15"/>
  <c r="BS272" i="15"/>
  <c r="AM272" i="15"/>
  <c r="BR272" i="15"/>
  <c r="AL272" i="15"/>
  <c r="BK272" i="15"/>
  <c r="AE272" i="15"/>
  <c r="BJ272" i="15"/>
  <c r="AD272" i="15"/>
  <c r="BR280" i="15"/>
  <c r="R388" i="16"/>
  <c r="AH388" i="16"/>
  <c r="AX388" i="16"/>
  <c r="BN388" i="16"/>
  <c r="AI389" i="16"/>
  <c r="BM389" i="16"/>
  <c r="L390" i="16"/>
  <c r="AB390" i="16"/>
  <c r="AR390" i="16"/>
  <c r="BH390" i="16"/>
  <c r="BX390" i="16"/>
  <c r="M395" i="16"/>
  <c r="X395" i="16"/>
  <c r="AS395" i="16"/>
  <c r="BK395" i="16"/>
  <c r="M397" i="16"/>
  <c r="AC397" i="16"/>
  <c r="AZ397" i="16"/>
  <c r="BW397" i="16"/>
  <c r="S398" i="16"/>
  <c r="AP398" i="16"/>
  <c r="BH398" i="16"/>
  <c r="AW400" i="16"/>
  <c r="X401" i="16"/>
  <c r="BD401" i="16"/>
  <c r="AO402" i="16"/>
  <c r="O403" i="16"/>
  <c r="AC403" i="16"/>
  <c r="AN403" i="16"/>
  <c r="BD403" i="16"/>
  <c r="BT403" i="16"/>
  <c r="M404" i="16"/>
  <c r="AA404" i="16"/>
  <c r="AL404" i="16"/>
  <c r="AZ404" i="16"/>
  <c r="BK404" i="16"/>
  <c r="BY404" i="16"/>
  <c r="N405" i="16"/>
  <c r="AB405" i="16"/>
  <c r="AP405" i="16"/>
  <c r="BA405" i="16"/>
  <c r="BO405" i="16"/>
  <c r="BZ405" i="16"/>
  <c r="AE265" i="15"/>
  <c r="BB265" i="15"/>
  <c r="BT265" i="15"/>
  <c r="P266" i="15"/>
  <c r="AF266" i="15"/>
  <c r="AV266" i="15"/>
  <c r="BL266" i="15"/>
  <c r="CB266" i="15"/>
  <c r="U267" i="15"/>
  <c r="AF267" i="15"/>
  <c r="AT267" i="15"/>
  <c r="BH267" i="15"/>
  <c r="BS267" i="15"/>
  <c r="K269" i="15"/>
  <c r="U269" i="15"/>
  <c r="AE269" i="15"/>
  <c r="AE269" i="3" s="1"/>
  <c r="AQ269" i="15"/>
  <c r="BA269" i="15"/>
  <c r="BK269" i="15"/>
  <c r="BW269" i="15"/>
  <c r="BU270" i="15"/>
  <c r="BM271" i="15"/>
  <c r="N273" i="15"/>
  <c r="AK273" i="15"/>
  <c r="BD273" i="15"/>
  <c r="BZ273" i="15"/>
  <c r="X276" i="15"/>
  <c r="BL276" i="15"/>
  <c r="W277" i="15"/>
  <c r="AQ277" i="15"/>
  <c r="BL277" i="15"/>
  <c r="L281" i="15"/>
  <c r="Z281" i="15"/>
  <c r="AK281" i="15"/>
  <c r="BA281" i="15"/>
  <c r="BQ281" i="15"/>
  <c r="O286" i="15"/>
  <c r="Z286" i="15"/>
  <c r="AK286" i="15"/>
  <c r="AU286" i="15"/>
  <c r="BF286" i="15"/>
  <c r="BS286" i="15"/>
  <c r="L288" i="15"/>
  <c r="AI288" i="15"/>
  <c r="BF288" i="15"/>
  <c r="BX288" i="15"/>
  <c r="BV289" i="15"/>
  <c r="U297" i="15"/>
  <c r="AF297" i="15"/>
  <c r="AT297" i="15"/>
  <c r="BH297" i="15"/>
  <c r="BS297" i="15"/>
  <c r="L299" i="15"/>
  <c r="Z299" i="15"/>
  <c r="AQ299" i="15"/>
  <c r="BH299" i="15"/>
  <c r="BQ300" i="15"/>
  <c r="AH300" i="15"/>
  <c r="BN300" i="15"/>
  <c r="T300" i="15"/>
  <c r="BM300" i="15"/>
  <c r="R300" i="15"/>
  <c r="AW300" i="15"/>
  <c r="BN302" i="15"/>
  <c r="AX302" i="15"/>
  <c r="AH302" i="15"/>
  <c r="S302" i="15"/>
  <c r="CA302" i="15"/>
  <c r="BK302" i="15"/>
  <c r="AU302" i="15"/>
  <c r="AE302" i="15"/>
  <c r="P302" i="15"/>
  <c r="BW302" i="15"/>
  <c r="BG302" i="15"/>
  <c r="AQ302" i="15"/>
  <c r="AA302" i="15"/>
  <c r="O302" i="15"/>
  <c r="BS302" i="15"/>
  <c r="BC302" i="15"/>
  <c r="AM302" i="15"/>
  <c r="W302" i="15"/>
  <c r="J302" i="15"/>
  <c r="AI302" i="15"/>
  <c r="BO302" i="15"/>
  <c r="BC345" i="15"/>
  <c r="BW358" i="15"/>
  <c r="BY358" i="15"/>
  <c r="BK358" i="15"/>
  <c r="AZ358" i="15"/>
  <c r="BX358" i="15"/>
  <c r="BJ358" i="15"/>
  <c r="BS358" i="15"/>
  <c r="BR358" i="15"/>
  <c r="BD358" i="15"/>
  <c r="CB358" i="15"/>
  <c r="BQ358" i="15"/>
  <c r="BC358" i="15"/>
  <c r="CA358" i="15"/>
  <c r="BP358" i="15"/>
  <c r="BB358" i="15"/>
  <c r="BZ358" i="15"/>
  <c r="AT358" i="15"/>
  <c r="AF358" i="15"/>
  <c r="U358" i="15"/>
  <c r="BT358" i="15"/>
  <c r="AS358" i="15"/>
  <c r="AE358" i="15"/>
  <c r="T358" i="15"/>
  <c r="BL358" i="15"/>
  <c r="AR358" i="15"/>
  <c r="AD358" i="15"/>
  <c r="P358" i="15"/>
  <c r="BI358" i="15"/>
  <c r="AN358" i="15"/>
  <c r="AC358" i="15"/>
  <c r="O358" i="15"/>
  <c r="BH358" i="15"/>
  <c r="AM358" i="15"/>
  <c r="AB358" i="15"/>
  <c r="N358" i="15"/>
  <c r="BA358" i="15"/>
  <c r="AL358" i="15"/>
  <c r="X358" i="15"/>
  <c r="M358" i="15"/>
  <c r="AV358" i="15"/>
  <c r="AK358" i="15"/>
  <c r="W358" i="15"/>
  <c r="L358" i="15"/>
  <c r="BP388" i="16"/>
  <c r="P390" i="16"/>
  <c r="AF390" i="16"/>
  <c r="AV390" i="16"/>
  <c r="BL390" i="16"/>
  <c r="CB390" i="16"/>
  <c r="BE400" i="16"/>
  <c r="N404" i="16"/>
  <c r="AB404" i="16"/>
  <c r="AM404" i="16"/>
  <c r="BA404" i="16"/>
  <c r="BO404" i="16"/>
  <c r="BZ404" i="16"/>
  <c r="V267" i="15"/>
  <c r="AJ267" i="15"/>
  <c r="AU267" i="15"/>
  <c r="BI267" i="15"/>
  <c r="BT267" i="15"/>
  <c r="BT271" i="15"/>
  <c r="Y276" i="15"/>
  <c r="BM276" i="15"/>
  <c r="M281" i="15"/>
  <c r="AA281" i="15"/>
  <c r="AM281" i="15"/>
  <c r="BC281" i="15"/>
  <c r="BS281" i="15"/>
  <c r="R288" i="15"/>
  <c r="AJ288" i="15"/>
  <c r="BG288" i="15"/>
  <c r="J297" i="15"/>
  <c r="V297" i="15"/>
  <c r="AJ297" i="15"/>
  <c r="AU297" i="15"/>
  <c r="BI297" i="15"/>
  <c r="BT297" i="15"/>
  <c r="M299" i="15"/>
  <c r="AA299" i="15"/>
  <c r="AR299" i="15"/>
  <c r="BI299" i="15"/>
  <c r="Q300" i="15"/>
  <c r="K302" i="15"/>
  <c r="AN302" i="15"/>
  <c r="BT302" i="15"/>
  <c r="BT400" i="16"/>
  <c r="AC404" i="16"/>
  <c r="AQ404" i="16"/>
  <c r="BB404" i="16"/>
  <c r="BP404" i="16"/>
  <c r="CA404" i="16"/>
  <c r="BF275" i="15"/>
  <c r="AF276" i="15"/>
  <c r="CB276" i="15"/>
  <c r="AA277" i="15"/>
  <c r="AV277" i="15"/>
  <c r="BS277" i="15"/>
  <c r="AD279" i="15"/>
  <c r="BJ279" i="15"/>
  <c r="O281" i="15"/>
  <c r="AB281" i="15"/>
  <c r="AQ281" i="15"/>
  <c r="BG281" i="15"/>
  <c r="BW281" i="15"/>
  <c r="N282" i="15"/>
  <c r="AD282" i="15"/>
  <c r="AT282" i="15"/>
  <c r="BJ282" i="15"/>
  <c r="BZ282" i="15"/>
  <c r="BZ282" i="3" s="1"/>
  <c r="R286" i="15"/>
  <c r="AC286" i="15"/>
  <c r="AM286" i="15"/>
  <c r="AX286" i="15"/>
  <c r="BJ286" i="15"/>
  <c r="BV286" i="15"/>
  <c r="AJ287" i="15"/>
  <c r="S288" i="15"/>
  <c r="AP288" i="15"/>
  <c r="BH288" i="15"/>
  <c r="J289" i="15"/>
  <c r="AG290" i="15"/>
  <c r="X291" i="15"/>
  <c r="BD291" i="15"/>
  <c r="AD293" i="15"/>
  <c r="BA293" i="15"/>
  <c r="BS293" i="15"/>
  <c r="N294" i="15"/>
  <c r="AC294" i="15"/>
  <c r="AS294" i="15"/>
  <c r="BI294" i="15"/>
  <c r="CA294" i="15"/>
  <c r="AE295" i="15"/>
  <c r="BN295" i="15"/>
  <c r="Q296" i="15"/>
  <c r="AG296" i="15"/>
  <c r="BA296" i="15"/>
  <c r="BR296" i="15"/>
  <c r="L297" i="15"/>
  <c r="W297" i="15"/>
  <c r="AK297" i="15"/>
  <c r="AV297" i="15"/>
  <c r="BJ297" i="15"/>
  <c r="BX297" i="15"/>
  <c r="N299" i="15"/>
  <c r="AC299" i="15"/>
  <c r="AT299" i="15"/>
  <c r="BJ299" i="15"/>
  <c r="AG300" i="15"/>
  <c r="M302" i="15"/>
  <c r="AP302" i="15"/>
  <c r="BV302" i="15"/>
  <c r="AJ358" i="15"/>
  <c r="V388" i="16"/>
  <c r="AL388" i="16"/>
  <c r="BB388" i="16"/>
  <c r="BR388" i="16"/>
  <c r="S389" i="16"/>
  <c r="AR389" i="16"/>
  <c r="BW389" i="16"/>
  <c r="S390" i="16"/>
  <c r="AI390" i="16"/>
  <c r="AY390" i="16"/>
  <c r="BO390" i="16"/>
  <c r="AN392" i="16"/>
  <c r="P395" i="16"/>
  <c r="AD395" i="16"/>
  <c r="BA395" i="16"/>
  <c r="BS395" i="16"/>
  <c r="AA398" i="16"/>
  <c r="AX398" i="16"/>
  <c r="BP398" i="16"/>
  <c r="P400" i="16"/>
  <c r="CB400" i="16"/>
  <c r="S404" i="16"/>
  <c r="AD404" i="16"/>
  <c r="AR404" i="16"/>
  <c r="BC404" i="16"/>
  <c r="BQ404" i="16"/>
  <c r="T405" i="16"/>
  <c r="AH405" i="16"/>
  <c r="AS405" i="16"/>
  <c r="BG405" i="16"/>
  <c r="BR405" i="16"/>
  <c r="M267" i="15"/>
  <c r="X267" i="15"/>
  <c r="AL267" i="15"/>
  <c r="AZ267" i="15"/>
  <c r="BK267" i="15"/>
  <c r="BY267" i="15"/>
  <c r="AF271" i="15"/>
  <c r="AG276" i="15"/>
  <c r="AE277" i="15"/>
  <c r="AY277" i="15"/>
  <c r="BT277" i="15"/>
  <c r="R281" i="15"/>
  <c r="AC281" i="15"/>
  <c r="AR281" i="15"/>
  <c r="BH281" i="15"/>
  <c r="BX281" i="15"/>
  <c r="S286" i="15"/>
  <c r="AD286" i="15"/>
  <c r="AN286" i="15"/>
  <c r="AY286" i="15"/>
  <c r="BK286" i="15"/>
  <c r="BY286" i="15"/>
  <c r="AQ287" i="15"/>
  <c r="T288" i="15"/>
  <c r="AQ288" i="15"/>
  <c r="BN288" i="15"/>
  <c r="Q289" i="15"/>
  <c r="AN290" i="15"/>
  <c r="M297" i="15"/>
  <c r="X297" i="15"/>
  <c r="AL297" i="15"/>
  <c r="AZ297" i="15"/>
  <c r="BK297" i="15"/>
  <c r="BY297" i="15"/>
  <c r="R299" i="15"/>
  <c r="AD299" i="15"/>
  <c r="AX299" i="15"/>
  <c r="BN299" i="15"/>
  <c r="AJ300" i="15"/>
  <c r="R302" i="15"/>
  <c r="AV302" i="15"/>
  <c r="CB302" i="15"/>
  <c r="BZ320" i="15"/>
  <c r="BS320" i="15"/>
  <c r="BC320" i="15"/>
  <c r="AM320" i="15"/>
  <c r="W320" i="15"/>
  <c r="BQ320" i="15"/>
  <c r="BA320" i="15"/>
  <c r="AK320" i="15"/>
  <c r="U320" i="15"/>
  <c r="BP320" i="15"/>
  <c r="AZ320" i="15"/>
  <c r="AJ320" i="15"/>
  <c r="T320" i="15"/>
  <c r="CB320" i="15"/>
  <c r="BL320" i="15"/>
  <c r="AV320" i="15"/>
  <c r="AF320" i="15"/>
  <c r="P320" i="15"/>
  <c r="CA320" i="15"/>
  <c r="BK320" i="15"/>
  <c r="AU320" i="15"/>
  <c r="AE320" i="15"/>
  <c r="O320" i="15"/>
  <c r="BY320" i="15"/>
  <c r="BI320" i="15"/>
  <c r="AS320" i="15"/>
  <c r="AC320" i="15"/>
  <c r="M320" i="15"/>
  <c r="BX320" i="15"/>
  <c r="BH320" i="15"/>
  <c r="AR320" i="15"/>
  <c r="AB320" i="15"/>
  <c r="L320" i="15"/>
  <c r="BV346" i="15"/>
  <c r="BG346" i="15"/>
  <c r="AB346" i="15"/>
  <c r="AZ346" i="15"/>
  <c r="AA346" i="15"/>
  <c r="AY346" i="15"/>
  <c r="W346" i="15"/>
  <c r="BX346" i="15"/>
  <c r="AR346" i="15"/>
  <c r="T346" i="15"/>
  <c r="BW346" i="15"/>
  <c r="AQ346" i="15"/>
  <c r="S346" i="15"/>
  <c r="BP346" i="15"/>
  <c r="AJ346" i="15"/>
  <c r="O346" i="15"/>
  <c r="BO346" i="15"/>
  <c r="AI346" i="15"/>
  <c r="L346" i="15"/>
  <c r="J388" i="16"/>
  <c r="Z388" i="16"/>
  <c r="AP388" i="16"/>
  <c r="BF388" i="16"/>
  <c r="BV388" i="16"/>
  <c r="T389" i="16"/>
  <c r="AW389" i="16"/>
  <c r="BX389" i="16"/>
  <c r="T390" i="16"/>
  <c r="AJ390" i="16"/>
  <c r="AZ390" i="16"/>
  <c r="BP390" i="16"/>
  <c r="AW392" i="16"/>
  <c r="T395" i="16"/>
  <c r="AE395" i="16"/>
  <c r="BB395" i="16"/>
  <c r="BY395" i="16"/>
  <c r="T397" i="16"/>
  <c r="AQ397" i="16"/>
  <c r="BI397" i="16"/>
  <c r="J398" i="16"/>
  <c r="AB398" i="16"/>
  <c r="AY398" i="16"/>
  <c r="BV398" i="16"/>
  <c r="Q400" i="16"/>
  <c r="AN401" i="16"/>
  <c r="V403" i="16"/>
  <c r="AJ403" i="16"/>
  <c r="AV403" i="16"/>
  <c r="BL403" i="16"/>
  <c r="CB403" i="16"/>
  <c r="T404" i="16"/>
  <c r="AE404" i="16"/>
  <c r="AS404" i="16"/>
  <c r="BG404" i="16"/>
  <c r="BR404" i="16"/>
  <c r="J405" i="16"/>
  <c r="U405" i="16"/>
  <c r="AI405" i="16"/>
  <c r="AT405" i="16"/>
  <c r="BH405" i="16"/>
  <c r="BV405" i="16"/>
  <c r="O407" i="16"/>
  <c r="V265" i="15"/>
  <c r="AN265" i="15"/>
  <c r="BK265" i="15"/>
  <c r="X266" i="15"/>
  <c r="AN266" i="15"/>
  <c r="BD266" i="15"/>
  <c r="BT266" i="15"/>
  <c r="N267" i="15"/>
  <c r="AB267" i="15"/>
  <c r="AM267" i="15"/>
  <c r="BA267" i="15"/>
  <c r="BL267" i="15"/>
  <c r="BZ267" i="15"/>
  <c r="O269" i="15"/>
  <c r="AA269" i="15"/>
  <c r="AK269" i="15"/>
  <c r="AU269" i="15"/>
  <c r="BG269" i="15"/>
  <c r="BQ269" i="15"/>
  <c r="CA269" i="15"/>
  <c r="AG271" i="15"/>
  <c r="X273" i="15"/>
  <c r="AT273" i="15"/>
  <c r="BQ273" i="15"/>
  <c r="AP274" i="15"/>
  <c r="AV276" i="15"/>
  <c r="K277" i="15"/>
  <c r="AF277" i="15"/>
  <c r="BC277" i="15"/>
  <c r="BW277" i="15"/>
  <c r="AL279" i="15"/>
  <c r="BR279" i="15"/>
  <c r="S281" i="15"/>
  <c r="AE281" i="15"/>
  <c r="AS281" i="15"/>
  <c r="BI281" i="15"/>
  <c r="BY281" i="15"/>
  <c r="S282" i="15"/>
  <c r="AI282" i="15"/>
  <c r="AY282" i="15"/>
  <c r="BO282" i="15"/>
  <c r="AH283" i="15"/>
  <c r="J286" i="15"/>
  <c r="U286" i="15"/>
  <c r="AE286" i="15"/>
  <c r="AP286" i="15"/>
  <c r="BA286" i="15"/>
  <c r="BL286" i="15"/>
  <c r="BZ286" i="15"/>
  <c r="BP287" i="15"/>
  <c r="Z288" i="15"/>
  <c r="AR288" i="15"/>
  <c r="BO288" i="15"/>
  <c r="R289" i="15"/>
  <c r="AF291" i="15"/>
  <c r="BL291" i="15"/>
  <c r="S294" i="15"/>
  <c r="AF294" i="15"/>
  <c r="AV294" i="15"/>
  <c r="BL294" i="15"/>
  <c r="AO295" i="15"/>
  <c r="CA295" i="15"/>
  <c r="V296" i="15"/>
  <c r="AM296" i="15"/>
  <c r="BD296" i="15"/>
  <c r="BT296" i="15"/>
  <c r="N297" i="15"/>
  <c r="AB297" i="15"/>
  <c r="AM297" i="15"/>
  <c r="BA297" i="15"/>
  <c r="BL297" i="15"/>
  <c r="BZ297" i="15"/>
  <c r="S299" i="15"/>
  <c r="AI299" i="15"/>
  <c r="AY299" i="15"/>
  <c r="AX300" i="15"/>
  <c r="U302" i="15"/>
  <c r="AY302" i="15"/>
  <c r="X320" i="15"/>
  <c r="K346" i="15"/>
  <c r="X390" i="16"/>
  <c r="AN390" i="16"/>
  <c r="BD390" i="16"/>
  <c r="BT390" i="16"/>
  <c r="Y400" i="16"/>
  <c r="U404" i="16"/>
  <c r="AI404" i="16"/>
  <c r="AT404" i="16"/>
  <c r="BH404" i="16"/>
  <c r="BS404" i="16"/>
  <c r="AW276" i="15"/>
  <c r="T281" i="15"/>
  <c r="AH281" i="15"/>
  <c r="AU281" i="15"/>
  <c r="BK281" i="15"/>
  <c r="CA281" i="15"/>
  <c r="AA288" i="15"/>
  <c r="AX288" i="15"/>
  <c r="BP288" i="15"/>
  <c r="BX299" i="15"/>
  <c r="BV299" i="15"/>
  <c r="BR299" i="15"/>
  <c r="BG299" i="15"/>
  <c r="AS299" i="15"/>
  <c r="AH299" i="15"/>
  <c r="BZ299" i="15"/>
  <c r="BO299" i="15"/>
  <c r="BA299" i="15"/>
  <c r="AP299" i="15"/>
  <c r="AB299" i="15"/>
  <c r="T299" i="15"/>
  <c r="AJ299" i="15"/>
  <c r="AZ299" i="15"/>
  <c r="BQ299" i="15"/>
  <c r="AN320" i="15"/>
  <c r="BY345" i="15"/>
  <c r="BR345" i="15"/>
  <c r="BB345" i="15"/>
  <c r="AL345" i="15"/>
  <c r="V345" i="15"/>
  <c r="BP345" i="15"/>
  <c r="AZ345" i="15"/>
  <c r="AJ345" i="15"/>
  <c r="T345" i="15"/>
  <c r="BN345" i="15"/>
  <c r="AX345" i="15"/>
  <c r="AH345" i="15"/>
  <c r="R345" i="15"/>
  <c r="CA345" i="15"/>
  <c r="BK345" i="15"/>
  <c r="AU345" i="15"/>
  <c r="AE345" i="15"/>
  <c r="O345" i="15"/>
  <c r="BZ345" i="15"/>
  <c r="BJ345" i="15"/>
  <c r="AT345" i="15"/>
  <c r="AD345" i="15"/>
  <c r="N345" i="15"/>
  <c r="BX345" i="15"/>
  <c r="BH345" i="15"/>
  <c r="AR345" i="15"/>
  <c r="AB345" i="15"/>
  <c r="L345" i="15"/>
  <c r="BV345" i="15"/>
  <c r="BF345" i="15"/>
  <c r="AP345" i="15"/>
  <c r="Z345" i="15"/>
  <c r="J345" i="15"/>
  <c r="AE346" i="15"/>
  <c r="M388" i="16"/>
  <c r="AC388" i="16"/>
  <c r="AS388" i="16"/>
  <c r="BI388" i="16"/>
  <c r="BY388" i="16"/>
  <c r="AA389" i="16"/>
  <c r="J390" i="16"/>
  <c r="Z390" i="16"/>
  <c r="AP390" i="16"/>
  <c r="BF390" i="16"/>
  <c r="BT392" i="16"/>
  <c r="V395" i="16"/>
  <c r="AL395" i="16"/>
  <c r="BI395" i="16"/>
  <c r="CA395" i="16"/>
  <c r="K397" i="16"/>
  <c r="AA397" i="16"/>
  <c r="AS397" i="16"/>
  <c r="BP397" i="16"/>
  <c r="L398" i="16"/>
  <c r="AI398" i="16"/>
  <c r="BF398" i="16"/>
  <c r="P401" i="16"/>
  <c r="M403" i="16"/>
  <c r="X403" i="16"/>
  <c r="AL403" i="16"/>
  <c r="BA403" i="16"/>
  <c r="BQ403" i="16"/>
  <c r="K404" i="16"/>
  <c r="V404" i="16"/>
  <c r="AJ404" i="16"/>
  <c r="AU404" i="16"/>
  <c r="BI404" i="16"/>
  <c r="BW404" i="16"/>
  <c r="L405" i="16"/>
  <c r="Z405" i="16"/>
  <c r="AK405" i="16"/>
  <c r="AY405" i="16"/>
  <c r="BJ405" i="16"/>
  <c r="X265" i="15"/>
  <c r="AU265" i="15"/>
  <c r="BR265" i="15"/>
  <c r="N266" i="15"/>
  <c r="AD266" i="15"/>
  <c r="AT266" i="15"/>
  <c r="BJ266" i="15"/>
  <c r="BZ266" i="15"/>
  <c r="P267" i="15"/>
  <c r="AD267" i="15"/>
  <c r="AR267" i="15"/>
  <c r="BC267" i="15"/>
  <c r="BQ267" i="15"/>
  <c r="CB267" i="15"/>
  <c r="S269" i="15"/>
  <c r="S269" i="3" s="1"/>
  <c r="AC269" i="15"/>
  <c r="AM269" i="15"/>
  <c r="AY269" i="15"/>
  <c r="BI269" i="15"/>
  <c r="AD273" i="15"/>
  <c r="BA273" i="15"/>
  <c r="BT273" i="15"/>
  <c r="P276" i="15"/>
  <c r="BD276" i="15"/>
  <c r="P277" i="15"/>
  <c r="AM277" i="15"/>
  <c r="BG277" i="15"/>
  <c r="CB277" i="15"/>
  <c r="N279" i="15"/>
  <c r="AT279" i="15"/>
  <c r="BZ279" i="15"/>
  <c r="J281" i="15"/>
  <c r="U281" i="15"/>
  <c r="AI281" i="15"/>
  <c r="AY281" i="15"/>
  <c r="BO281" i="15"/>
  <c r="V282" i="15"/>
  <c r="AL282" i="15"/>
  <c r="BB282" i="15"/>
  <c r="M286" i="15"/>
  <c r="W286" i="15"/>
  <c r="AH286" i="15"/>
  <c r="AS286" i="15"/>
  <c r="BC286" i="15"/>
  <c r="BQ286" i="15"/>
  <c r="CB286" i="15"/>
  <c r="J288" i="15"/>
  <c r="AB288" i="15"/>
  <c r="AY288" i="15"/>
  <c r="AW289" i="15"/>
  <c r="AN291" i="15"/>
  <c r="BT291" i="15"/>
  <c r="U294" i="15"/>
  <c r="AK294" i="15"/>
  <c r="BA294" i="15"/>
  <c r="P295" i="15"/>
  <c r="BB295" i="15"/>
  <c r="Y296" i="15"/>
  <c r="AS296" i="15"/>
  <c r="BI296" i="15"/>
  <c r="P297" i="15"/>
  <c r="AD297" i="15"/>
  <c r="AR297" i="15"/>
  <c r="BC297" i="15"/>
  <c r="BQ297" i="15"/>
  <c r="CB297" i="15"/>
  <c r="J299" i="15"/>
  <c r="U299" i="15"/>
  <c r="AK299" i="15"/>
  <c r="BB299" i="15"/>
  <c r="BW299" i="15"/>
  <c r="BP300" i="15"/>
  <c r="Z302" i="15"/>
  <c r="BF302" i="15"/>
  <c r="CB312" i="15"/>
  <c r="BU312" i="15"/>
  <c r="AV312" i="15"/>
  <c r="BD320" i="15"/>
  <c r="W345" i="15"/>
  <c r="BH346" i="15"/>
  <c r="BI353" i="15"/>
  <c r="AP353" i="15"/>
  <c r="T353" i="15"/>
  <c r="BG353" i="15"/>
  <c r="AK353" i="15"/>
  <c r="S353" i="15"/>
  <c r="BY353" i="15"/>
  <c r="BF353" i="15"/>
  <c r="AI353" i="15"/>
  <c r="R353" i="15"/>
  <c r="BW353" i="15"/>
  <c r="BA353" i="15"/>
  <c r="AH353" i="15"/>
  <c r="M353" i="15"/>
  <c r="BV353" i="15"/>
  <c r="AY353" i="15"/>
  <c r="AC353" i="15"/>
  <c r="L353" i="15"/>
  <c r="BQ353" i="15"/>
  <c r="AX353" i="15"/>
  <c r="AA353" i="15"/>
  <c r="K353" i="15"/>
  <c r="BO353" i="15"/>
  <c r="AS353" i="15"/>
  <c r="Z353" i="15"/>
  <c r="J353" i="15"/>
  <c r="N303" i="15"/>
  <c r="AP303" i="15"/>
  <c r="BR303" i="15"/>
  <c r="Y304" i="15"/>
  <c r="BI304" i="15"/>
  <c r="O305" i="15"/>
  <c r="AC305" i="15"/>
  <c r="AS305" i="15"/>
  <c r="BI305" i="15"/>
  <c r="BY305" i="15"/>
  <c r="S306" i="15"/>
  <c r="AI306" i="15"/>
  <c r="AY306" i="15"/>
  <c r="BO306" i="15"/>
  <c r="V307" i="15"/>
  <c r="AL307" i="15"/>
  <c r="BB307" i="15"/>
  <c r="BR307" i="15"/>
  <c r="Y308" i="15"/>
  <c r="L309" i="15"/>
  <c r="AR309" i="15"/>
  <c r="BX309" i="15"/>
  <c r="S310" i="15"/>
  <c r="AF310" i="15"/>
  <c r="AV310" i="15"/>
  <c r="BL310" i="15"/>
  <c r="CB310" i="15"/>
  <c r="BF311" i="15"/>
  <c r="L313" i="15"/>
  <c r="X313" i="15"/>
  <c r="AM313" i="15"/>
  <c r="BC313" i="15"/>
  <c r="BS313" i="15"/>
  <c r="N314" i="15"/>
  <c r="BI314" i="15"/>
  <c r="M315" i="15"/>
  <c r="AJ315" i="15"/>
  <c r="BF315" i="15"/>
  <c r="BY315" i="15"/>
  <c r="AI316" i="15"/>
  <c r="BO316" i="15"/>
  <c r="P317" i="15"/>
  <c r="AF317" i="15"/>
  <c r="AV317" i="15"/>
  <c r="BL317" i="15"/>
  <c r="CB317" i="15"/>
  <c r="Y319" i="15"/>
  <c r="O321" i="15"/>
  <c r="AE321" i="15"/>
  <c r="AU321" i="15"/>
  <c r="BK321" i="15"/>
  <c r="CA321" i="15"/>
  <c r="U322" i="15"/>
  <c r="AK322" i="15"/>
  <c r="BA322" i="15"/>
  <c r="BQ322" i="15"/>
  <c r="L323" i="15"/>
  <c r="AH323" i="15"/>
  <c r="BA323" i="15"/>
  <c r="BX323" i="15"/>
  <c r="AB324" i="15"/>
  <c r="BH324" i="15"/>
  <c r="O325" i="15"/>
  <c r="AE325" i="15"/>
  <c r="AU325" i="15"/>
  <c r="BK325" i="15"/>
  <c r="CA325" i="15"/>
  <c r="AH326" i="15"/>
  <c r="BM327" i="15"/>
  <c r="U328" i="15"/>
  <c r="AK328" i="15"/>
  <c r="BD328" i="15"/>
  <c r="CA328" i="15"/>
  <c r="W329" i="15"/>
  <c r="AZ329" i="15"/>
  <c r="L330" i="15"/>
  <c r="X330" i="15"/>
  <c r="AK330" i="15"/>
  <c r="BA330" i="15"/>
  <c r="BQ330" i="15"/>
  <c r="K331" i="15"/>
  <c r="W331" i="15"/>
  <c r="AJ331" i="15"/>
  <c r="AX331" i="15"/>
  <c r="BJ331" i="15"/>
  <c r="BW331" i="15"/>
  <c r="AC332" i="15"/>
  <c r="AJ333" i="15"/>
  <c r="O334" i="15"/>
  <c r="AE334" i="15"/>
  <c r="AU334" i="15"/>
  <c r="BK334" i="15"/>
  <c r="CA334" i="15"/>
  <c r="M339" i="15"/>
  <c r="AJ339" i="15"/>
  <c r="BD339" i="15"/>
  <c r="BY339" i="15"/>
  <c r="W340" i="15"/>
  <c r="AR340" i="15"/>
  <c r="BO340" i="15"/>
  <c r="K341" i="15"/>
  <c r="AH341" i="15"/>
  <c r="BB341" i="15"/>
  <c r="BW341" i="15"/>
  <c r="BL343" i="15"/>
  <c r="U344" i="15"/>
  <c r="AK344" i="15"/>
  <c r="BA344" i="15"/>
  <c r="BQ344" i="15"/>
  <c r="M347" i="15"/>
  <c r="AA347" i="15"/>
  <c r="AN347" i="15"/>
  <c r="AZ347" i="15"/>
  <c r="BN347" i="15"/>
  <c r="BY347" i="15"/>
  <c r="CA348" i="15"/>
  <c r="AE349" i="15"/>
  <c r="BK349" i="15"/>
  <c r="N350" i="15"/>
  <c r="AB350" i="15"/>
  <c r="AM350" i="15"/>
  <c r="BA350" i="15"/>
  <c r="BL350" i="15"/>
  <c r="BZ350" i="15"/>
  <c r="O351" i="15"/>
  <c r="AC351" i="15"/>
  <c r="AQ351" i="15"/>
  <c r="BB351" i="15"/>
  <c r="BP351" i="15"/>
  <c r="CA351" i="15"/>
  <c r="S352" i="15"/>
  <c r="AD352" i="15"/>
  <c r="AR352" i="15"/>
  <c r="BF352" i="15"/>
  <c r="BQ352" i="15"/>
  <c r="AX354" i="15"/>
  <c r="AE356" i="15"/>
  <c r="AX356" i="15"/>
  <c r="BT356" i="15"/>
  <c r="W357" i="15"/>
  <c r="BC357" i="15"/>
  <c r="AZ360" i="15"/>
  <c r="AR308" i="15"/>
  <c r="AY309" i="15"/>
  <c r="U310" i="15"/>
  <c r="AH310" i="15"/>
  <c r="AX310" i="15"/>
  <c r="BN310" i="15"/>
  <c r="BN311" i="15"/>
  <c r="M313" i="15"/>
  <c r="Z313" i="15"/>
  <c r="AN313" i="15"/>
  <c r="BD313" i="15"/>
  <c r="BT313" i="15"/>
  <c r="V314" i="15"/>
  <c r="BJ314" i="15"/>
  <c r="R315" i="15"/>
  <c r="AK315" i="15"/>
  <c r="BH315" i="15"/>
  <c r="AJ316" i="15"/>
  <c r="BP316" i="15"/>
  <c r="R317" i="15"/>
  <c r="AH317" i="15"/>
  <c r="AX317" i="15"/>
  <c r="BN317" i="15"/>
  <c r="AF319" i="15"/>
  <c r="S321" i="15"/>
  <c r="AI321" i="15"/>
  <c r="AY321" i="15"/>
  <c r="BO321" i="15"/>
  <c r="V322" i="15"/>
  <c r="AL322" i="15"/>
  <c r="BB322" i="15"/>
  <c r="BR322" i="15"/>
  <c r="AJ323" i="15"/>
  <c r="BF323" i="15"/>
  <c r="BY323" i="15"/>
  <c r="AI324" i="15"/>
  <c r="BO324" i="15"/>
  <c r="P325" i="15"/>
  <c r="AF325" i="15"/>
  <c r="AV325" i="15"/>
  <c r="BL325" i="15"/>
  <c r="CB325" i="15"/>
  <c r="AP326" i="15"/>
  <c r="W328" i="15"/>
  <c r="AM328" i="15"/>
  <c r="BI328" i="15"/>
  <c r="CB328" i="15"/>
  <c r="AB329" i="15"/>
  <c r="BA329" i="15"/>
  <c r="M330" i="15"/>
  <c r="AA330" i="15"/>
  <c r="AM330" i="15"/>
  <c r="BC330" i="15"/>
  <c r="BS330" i="15"/>
  <c r="L331" i="15"/>
  <c r="Z331" i="15"/>
  <c r="AL331" i="15"/>
  <c r="AY331" i="15"/>
  <c r="BK331" i="15"/>
  <c r="BX331" i="15"/>
  <c r="AS332" i="15"/>
  <c r="AN333" i="15"/>
  <c r="P334" i="15"/>
  <c r="AF334" i="15"/>
  <c r="AV334" i="15"/>
  <c r="BL334" i="15"/>
  <c r="CB334" i="15"/>
  <c r="AK339" i="15"/>
  <c r="BH339" i="15"/>
  <c r="CB339" i="15"/>
  <c r="AA340" i="15"/>
  <c r="AU340" i="15"/>
  <c r="BP340" i="15"/>
  <c r="AI341" i="15"/>
  <c r="BF341" i="15"/>
  <c r="BZ341" i="15"/>
  <c r="W344" i="15"/>
  <c r="AM344" i="15"/>
  <c r="BC344" i="15"/>
  <c r="BS344" i="15"/>
  <c r="P347" i="15"/>
  <c r="AB347" i="15"/>
  <c r="AP347" i="15"/>
  <c r="BA347" i="15"/>
  <c r="BO347" i="15"/>
  <c r="CB347" i="15"/>
  <c r="AL349" i="15"/>
  <c r="BR349" i="15"/>
  <c r="O350" i="15"/>
  <c r="AC350" i="15"/>
  <c r="AN350" i="15"/>
  <c r="BB350" i="15"/>
  <c r="BP350" i="15"/>
  <c r="CA350" i="15"/>
  <c r="T352" i="15"/>
  <c r="AH352" i="15"/>
  <c r="AS352" i="15"/>
  <c r="BG352" i="15"/>
  <c r="BR352" i="15"/>
  <c r="BE354" i="15"/>
  <c r="AD357" i="15"/>
  <c r="BJ357" i="15"/>
  <c r="BN360" i="15"/>
  <c r="BM276" i="10"/>
  <c r="BF276" i="10"/>
  <c r="AG276" i="10"/>
  <c r="BE276" i="10"/>
  <c r="Z276" i="10"/>
  <c r="BD276" i="10"/>
  <c r="Y276" i="10"/>
  <c r="CB276" i="10"/>
  <c r="AW276" i="10"/>
  <c r="R276" i="10"/>
  <c r="BV276" i="10"/>
  <c r="AV276" i="10"/>
  <c r="Q276" i="10"/>
  <c r="BT276" i="10"/>
  <c r="AO276" i="10"/>
  <c r="P276" i="10"/>
  <c r="BN276" i="10"/>
  <c r="AN276" i="10"/>
  <c r="J276" i="10"/>
  <c r="BL276" i="10"/>
  <c r="AH276" i="10"/>
  <c r="AJ324" i="15"/>
  <c r="BP324" i="15"/>
  <c r="AW326" i="15"/>
  <c r="AD329" i="15"/>
  <c r="BJ329" i="15"/>
  <c r="AB340" i="15"/>
  <c r="AY340" i="15"/>
  <c r="BS340" i="15"/>
  <c r="X344" i="15"/>
  <c r="AN344" i="15"/>
  <c r="BD344" i="15"/>
  <c r="BT344" i="15"/>
  <c r="AM349" i="15"/>
  <c r="BS349" i="15"/>
  <c r="P350" i="15"/>
  <c r="AD350" i="15"/>
  <c r="AR350" i="15"/>
  <c r="BC350" i="15"/>
  <c r="BQ350" i="15"/>
  <c r="CB350" i="15"/>
  <c r="J352" i="15"/>
  <c r="U352" i="15"/>
  <c r="AI352" i="15"/>
  <c r="AT352" i="15"/>
  <c r="BH352" i="15"/>
  <c r="BV352" i="15"/>
  <c r="AE357" i="15"/>
  <c r="BK357" i="15"/>
  <c r="Y303" i="15"/>
  <c r="BB303" i="15"/>
  <c r="AN304" i="15"/>
  <c r="CB304" i="15"/>
  <c r="T305" i="15"/>
  <c r="AJ305" i="15"/>
  <c r="AZ305" i="15"/>
  <c r="BP305" i="15"/>
  <c r="W306" i="15"/>
  <c r="AM306" i="15"/>
  <c r="BC306" i="15"/>
  <c r="BS306" i="15"/>
  <c r="M307" i="15"/>
  <c r="AC307" i="15"/>
  <c r="AS307" i="15"/>
  <c r="BI307" i="15"/>
  <c r="BY307" i="15"/>
  <c r="AZ308" i="15"/>
  <c r="AA309" i="15"/>
  <c r="BG309" i="15"/>
  <c r="K310" i="15"/>
  <c r="X310" i="15"/>
  <c r="AM310" i="15"/>
  <c r="BC310" i="15"/>
  <c r="BS310" i="15"/>
  <c r="Y311" i="15"/>
  <c r="P313" i="15"/>
  <c r="AC313" i="15"/>
  <c r="AS313" i="15"/>
  <c r="BI313" i="15"/>
  <c r="BY313" i="15"/>
  <c r="AD314" i="15"/>
  <c r="BY314" i="15"/>
  <c r="U315" i="15"/>
  <c r="AR315" i="15"/>
  <c r="BN315" i="15"/>
  <c r="L316" i="15"/>
  <c r="AR316" i="15"/>
  <c r="BX316" i="15"/>
  <c r="W317" i="15"/>
  <c r="AM317" i="15"/>
  <c r="BC317" i="15"/>
  <c r="BS317" i="15"/>
  <c r="BD319" i="15"/>
  <c r="V321" i="15"/>
  <c r="AL321" i="15"/>
  <c r="BB321" i="15"/>
  <c r="BR321" i="15"/>
  <c r="K322" i="15"/>
  <c r="AA322" i="15"/>
  <c r="AQ322" i="15"/>
  <c r="BG322" i="15"/>
  <c r="BW322" i="15"/>
  <c r="T323" i="15"/>
  <c r="AP323" i="15"/>
  <c r="BI323" i="15"/>
  <c r="K324" i="15"/>
  <c r="AQ324" i="15"/>
  <c r="BW324" i="15"/>
  <c r="S325" i="15"/>
  <c r="AI325" i="15"/>
  <c r="AY325" i="15"/>
  <c r="BO325" i="15"/>
  <c r="J326" i="15"/>
  <c r="AX326" i="15"/>
  <c r="Y327" i="15"/>
  <c r="L328" i="15"/>
  <c r="AB328" i="15"/>
  <c r="AS328" i="15"/>
  <c r="BL328" i="15"/>
  <c r="L329" i="15"/>
  <c r="AE329" i="15"/>
  <c r="BP329" i="15"/>
  <c r="P330" i="15"/>
  <c r="AC330" i="15"/>
  <c r="AR330" i="15"/>
  <c r="BH330" i="15"/>
  <c r="BX330" i="15"/>
  <c r="O331" i="15"/>
  <c r="AB331" i="15"/>
  <c r="AP331" i="15"/>
  <c r="BB331" i="15"/>
  <c r="BO331" i="15"/>
  <c r="CA331" i="15"/>
  <c r="BN332" i="15"/>
  <c r="BH333" i="15"/>
  <c r="T334" i="15"/>
  <c r="AJ334" i="15"/>
  <c r="AZ334" i="15"/>
  <c r="BP334" i="15"/>
  <c r="U339" i="15"/>
  <c r="AR339" i="15"/>
  <c r="BL339" i="15"/>
  <c r="K340" i="15"/>
  <c r="AE340" i="15"/>
  <c r="AZ340" i="15"/>
  <c r="BW340" i="15"/>
  <c r="S341" i="15"/>
  <c r="AP341" i="15"/>
  <c r="BJ341" i="15"/>
  <c r="K344" i="15"/>
  <c r="AA344" i="15"/>
  <c r="AQ344" i="15"/>
  <c r="BG344" i="15"/>
  <c r="BW344" i="15"/>
  <c r="S347" i="15"/>
  <c r="AF347" i="15"/>
  <c r="AR347" i="15"/>
  <c r="BF347" i="15"/>
  <c r="BQ347" i="15"/>
  <c r="N349" i="15"/>
  <c r="AT349" i="15"/>
  <c r="BZ349" i="15"/>
  <c r="T350" i="15"/>
  <c r="AE350" i="15"/>
  <c r="AS350" i="15"/>
  <c r="BD350" i="15"/>
  <c r="BR350" i="15"/>
  <c r="U351" i="15"/>
  <c r="AI351" i="15"/>
  <c r="AT351" i="15"/>
  <c r="BH351" i="15"/>
  <c r="BS351" i="15"/>
  <c r="K352" i="15"/>
  <c r="V352" i="15"/>
  <c r="AJ352" i="15"/>
  <c r="AX352" i="15"/>
  <c r="BI352" i="15"/>
  <c r="BW352" i="15"/>
  <c r="P355" i="15"/>
  <c r="P356" i="15"/>
  <c r="AM356" i="15"/>
  <c r="BF356" i="15"/>
  <c r="CB356" i="15"/>
  <c r="AL357" i="15"/>
  <c r="BR357" i="15"/>
  <c r="Z303" i="15"/>
  <c r="BE303" i="15"/>
  <c r="U305" i="15"/>
  <c r="AK305" i="15"/>
  <c r="BA305" i="15"/>
  <c r="BQ305" i="15"/>
  <c r="BX308" i="15"/>
  <c r="AB309" i="15"/>
  <c r="BH309" i="15"/>
  <c r="M310" i="15"/>
  <c r="Z310" i="15"/>
  <c r="AN310" i="15"/>
  <c r="BD310" i="15"/>
  <c r="BT310" i="15"/>
  <c r="AU313" i="15"/>
  <c r="BK313" i="15"/>
  <c r="CA313" i="15"/>
  <c r="Z315" i="15"/>
  <c r="AS315" i="15"/>
  <c r="BP315" i="15"/>
  <c r="X317" i="15"/>
  <c r="AN317" i="15"/>
  <c r="BD317" i="15"/>
  <c r="BT317" i="15"/>
  <c r="W321" i="15"/>
  <c r="AM321" i="15"/>
  <c r="BC321" i="15"/>
  <c r="BS321" i="15"/>
  <c r="L324" i="15"/>
  <c r="AR324" i="15"/>
  <c r="BX324" i="15"/>
  <c r="Q326" i="15"/>
  <c r="BF326" i="15"/>
  <c r="N329" i="15"/>
  <c r="AJ329" i="15"/>
  <c r="BQ329" i="15"/>
  <c r="BQ332" i="15"/>
  <c r="L340" i="15"/>
  <c r="AI340" i="15"/>
  <c r="BC340" i="15"/>
  <c r="BX340" i="15"/>
  <c r="M344" i="15"/>
  <c r="AC344" i="15"/>
  <c r="AS344" i="15"/>
  <c r="BI344" i="15"/>
  <c r="BY344" i="15"/>
  <c r="T347" i="15"/>
  <c r="AH347" i="15"/>
  <c r="AS347" i="15"/>
  <c r="BG347" i="15"/>
  <c r="BT347" i="15"/>
  <c r="U350" i="15"/>
  <c r="AF350" i="15"/>
  <c r="AT350" i="15"/>
  <c r="BH350" i="15"/>
  <c r="BS350" i="15"/>
  <c r="AK352" i="15"/>
  <c r="AY352" i="15"/>
  <c r="BJ352" i="15"/>
  <c r="BX352" i="15"/>
  <c r="AM357" i="15"/>
  <c r="BS357" i="15"/>
  <c r="BX360" i="15"/>
  <c r="BJ360" i="15"/>
  <c r="AY360" i="15"/>
  <c r="AL360" i="15"/>
  <c r="AB360" i="15"/>
  <c r="R360" i="15"/>
  <c r="BW360" i="15"/>
  <c r="BI360" i="15"/>
  <c r="AX360" i="15"/>
  <c r="AK360" i="15"/>
  <c r="AA360" i="15"/>
  <c r="O360" i="15"/>
  <c r="BV360" i="15"/>
  <c r="BH360" i="15"/>
  <c r="AT360" i="15"/>
  <c r="AJ360" i="15"/>
  <c r="Z360" i="15"/>
  <c r="N360" i="15"/>
  <c r="BR360" i="15"/>
  <c r="BG360" i="15"/>
  <c r="AS360" i="15"/>
  <c r="AI360" i="15"/>
  <c r="W360" i="15"/>
  <c r="M360" i="15"/>
  <c r="BQ360" i="15"/>
  <c r="BF360" i="15"/>
  <c r="AR360" i="15"/>
  <c r="AH360" i="15"/>
  <c r="V360" i="15"/>
  <c r="L360" i="15"/>
  <c r="BP360" i="15"/>
  <c r="BB360" i="15"/>
  <c r="AQ360" i="15"/>
  <c r="AE360" i="15"/>
  <c r="U360" i="15"/>
  <c r="K360" i="15"/>
  <c r="BZ360" i="15"/>
  <c r="BO360" i="15"/>
  <c r="BA360" i="15"/>
  <c r="AP360" i="15"/>
  <c r="AD360" i="15"/>
  <c r="T360" i="15"/>
  <c r="J360" i="15"/>
  <c r="BZ383" i="15"/>
  <c r="BS383" i="15"/>
  <c r="BC383" i="15"/>
  <c r="AM383" i="15"/>
  <c r="W383" i="15"/>
  <c r="BQ383" i="15"/>
  <c r="BA383" i="15"/>
  <c r="AK383" i="15"/>
  <c r="U383" i="15"/>
  <c r="BO383" i="15"/>
  <c r="AY383" i="15"/>
  <c r="AI383" i="15"/>
  <c r="S383" i="15"/>
  <c r="CB383" i="15"/>
  <c r="BL383" i="15"/>
  <c r="AV383" i="15"/>
  <c r="AF383" i="15"/>
  <c r="P383" i="15"/>
  <c r="CA383" i="15"/>
  <c r="BK383" i="15"/>
  <c r="AU383" i="15"/>
  <c r="AE383" i="15"/>
  <c r="O383" i="15"/>
  <c r="BY383" i="15"/>
  <c r="BI383" i="15"/>
  <c r="AS383" i="15"/>
  <c r="AC383" i="15"/>
  <c r="M383" i="15"/>
  <c r="BW383" i="15"/>
  <c r="BG383" i="15"/>
  <c r="AQ383" i="15"/>
  <c r="AA383" i="15"/>
  <c r="K383" i="15"/>
  <c r="BT383" i="15"/>
  <c r="BD383" i="15"/>
  <c r="AN383" i="15"/>
  <c r="X383" i="15"/>
  <c r="BY308" i="15"/>
  <c r="AI309" i="15"/>
  <c r="BO309" i="15"/>
  <c r="O310" i="15"/>
  <c r="AA310" i="15"/>
  <c r="AP310" i="15"/>
  <c r="BF310" i="15"/>
  <c r="BV310" i="15"/>
  <c r="AV313" i="15"/>
  <c r="BL313" i="15"/>
  <c r="CB313" i="15"/>
  <c r="AB315" i="15"/>
  <c r="AX315" i="15"/>
  <c r="BQ315" i="15"/>
  <c r="J317" i="15"/>
  <c r="Z317" i="15"/>
  <c r="AP317" i="15"/>
  <c r="BF317" i="15"/>
  <c r="BV317" i="15"/>
  <c r="K321" i="15"/>
  <c r="AA321" i="15"/>
  <c r="AQ321" i="15"/>
  <c r="BG321" i="15"/>
  <c r="BW321" i="15"/>
  <c r="BZ322" i="15"/>
  <c r="S324" i="15"/>
  <c r="AY324" i="15"/>
  <c r="X325" i="15"/>
  <c r="AN325" i="15"/>
  <c r="BD325" i="15"/>
  <c r="BT325" i="15"/>
  <c r="R326" i="15"/>
  <c r="BM326" i="15"/>
  <c r="BS328" i="15"/>
  <c r="O329" i="15"/>
  <c r="AL329" i="15"/>
  <c r="BZ329" i="15"/>
  <c r="K332" i="15"/>
  <c r="X334" i="15"/>
  <c r="AN334" i="15"/>
  <c r="BD334" i="15"/>
  <c r="BT334" i="15"/>
  <c r="O340" i="15"/>
  <c r="AJ340" i="15"/>
  <c r="BG340" i="15"/>
  <c r="CA340" i="15"/>
  <c r="O344" i="15"/>
  <c r="AE344" i="15"/>
  <c r="AU344" i="15"/>
  <c r="BK344" i="15"/>
  <c r="CA344" i="15"/>
  <c r="J347" i="15"/>
  <c r="U347" i="15"/>
  <c r="AI347" i="15"/>
  <c r="AV347" i="15"/>
  <c r="BH347" i="15"/>
  <c r="BV347" i="15"/>
  <c r="V350" i="15"/>
  <c r="AJ350" i="15"/>
  <c r="AU350" i="15"/>
  <c r="BI350" i="15"/>
  <c r="BT350" i="15"/>
  <c r="AL352" i="15"/>
  <c r="AZ352" i="15"/>
  <c r="BN352" i="15"/>
  <c r="BY352" i="15"/>
  <c r="N357" i="15"/>
  <c r="AT357" i="15"/>
  <c r="BZ357" i="15"/>
  <c r="S360" i="15"/>
  <c r="AH303" i="15"/>
  <c r="X305" i="15"/>
  <c r="AN305" i="15"/>
  <c r="BD305" i="15"/>
  <c r="BT305" i="15"/>
  <c r="T308" i="15"/>
  <c r="AJ309" i="15"/>
  <c r="BP309" i="15"/>
  <c r="P310" i="15"/>
  <c r="AC310" i="15"/>
  <c r="AQ310" i="15"/>
  <c r="BG310" i="15"/>
  <c r="AX311" i="15"/>
  <c r="U313" i="15"/>
  <c r="AJ313" i="15"/>
  <c r="AZ313" i="15"/>
  <c r="BP313" i="15"/>
  <c r="J315" i="15"/>
  <c r="AC315" i="15"/>
  <c r="AZ315" i="15"/>
  <c r="BV315" i="15"/>
  <c r="AA316" i="15"/>
  <c r="BG316" i="15"/>
  <c r="K317" i="15"/>
  <c r="AA317" i="15"/>
  <c r="AQ317" i="15"/>
  <c r="BG317" i="15"/>
  <c r="BT319" i="15"/>
  <c r="L321" i="15"/>
  <c r="AB321" i="15"/>
  <c r="AR321" i="15"/>
  <c r="BH321" i="15"/>
  <c r="BX321" i="15"/>
  <c r="R322" i="15"/>
  <c r="AH322" i="15"/>
  <c r="AX322" i="15"/>
  <c r="BN322" i="15"/>
  <c r="AB323" i="15"/>
  <c r="AX323" i="15"/>
  <c r="BQ323" i="15"/>
  <c r="T324" i="15"/>
  <c r="AZ324" i="15"/>
  <c r="J325" i="15"/>
  <c r="Z325" i="15"/>
  <c r="AP325" i="15"/>
  <c r="BF325" i="15"/>
  <c r="Z326" i="15"/>
  <c r="P328" i="15"/>
  <c r="AF328" i="15"/>
  <c r="BA328" i="15"/>
  <c r="BT328" i="15"/>
  <c r="T329" i="15"/>
  <c r="AM329" i="15"/>
  <c r="U330" i="15"/>
  <c r="AI330" i="15"/>
  <c r="AY330" i="15"/>
  <c r="BO330" i="15"/>
  <c r="T331" i="15"/>
  <c r="AH331" i="15"/>
  <c r="AT331" i="15"/>
  <c r="BG331" i="15"/>
  <c r="P333" i="15"/>
  <c r="K334" i="15"/>
  <c r="AA334" i="15"/>
  <c r="AQ334" i="15"/>
  <c r="BG334" i="15"/>
  <c r="BW334" i="15"/>
  <c r="AC339" i="15"/>
  <c r="AZ339" i="15"/>
  <c r="BT339" i="15"/>
  <c r="S340" i="15"/>
  <c r="AM340" i="15"/>
  <c r="BH340" i="15"/>
  <c r="AA341" i="15"/>
  <c r="AX341" i="15"/>
  <c r="P344" i="15"/>
  <c r="AF344" i="15"/>
  <c r="AV344" i="15"/>
  <c r="BL344" i="15"/>
  <c r="CB344" i="15"/>
  <c r="K347" i="15"/>
  <c r="X347" i="15"/>
  <c r="AJ347" i="15"/>
  <c r="AX347" i="15"/>
  <c r="BI347" i="15"/>
  <c r="W349" i="15"/>
  <c r="BC349" i="15"/>
  <c r="L350" i="15"/>
  <c r="W350" i="15"/>
  <c r="AK350" i="15"/>
  <c r="AV350" i="15"/>
  <c r="BJ350" i="15"/>
  <c r="BX350" i="15"/>
  <c r="N352" i="15"/>
  <c r="AB352" i="15"/>
  <c r="AP352" i="15"/>
  <c r="BA352" i="15"/>
  <c r="BO352" i="15"/>
  <c r="R354" i="15"/>
  <c r="O357" i="15"/>
  <c r="AU357" i="15"/>
  <c r="CA357" i="15"/>
  <c r="AC360" i="15"/>
  <c r="O359" i="15"/>
  <c r="X359" i="15"/>
  <c r="AJ359" i="15"/>
  <c r="AT359" i="15"/>
  <c r="BG359" i="15"/>
  <c r="BR359" i="15"/>
  <c r="Z361" i="15"/>
  <c r="AS361" i="15"/>
  <c r="BO361" i="15"/>
  <c r="BF362" i="15"/>
  <c r="BD363" i="15"/>
  <c r="R364" i="15"/>
  <c r="AN364" i="15"/>
  <c r="BK364" i="15"/>
  <c r="AM365" i="15"/>
  <c r="BS365" i="15"/>
  <c r="P366" i="15"/>
  <c r="AD366" i="15"/>
  <c r="AR366" i="15"/>
  <c r="BC366" i="15"/>
  <c r="BQ366" i="15"/>
  <c r="CB366" i="15"/>
  <c r="P367" i="15"/>
  <c r="Z367" i="15"/>
  <c r="AI367" i="15"/>
  <c r="AR367" i="15"/>
  <c r="BA367" i="15"/>
  <c r="BJ367" i="15"/>
  <c r="BS367" i="15"/>
  <c r="CB367" i="15"/>
  <c r="R368" i="15"/>
  <c r="AB368" i="15"/>
  <c r="AM368" i="15"/>
  <c r="BH368" i="15"/>
  <c r="CA368" i="15"/>
  <c r="AL369" i="15"/>
  <c r="X370" i="15"/>
  <c r="AN370" i="15"/>
  <c r="BD370" i="15"/>
  <c r="BT370" i="15"/>
  <c r="S371" i="15"/>
  <c r="AU371" i="15"/>
  <c r="BP371" i="15"/>
  <c r="P372" i="15"/>
  <c r="AF372" i="15"/>
  <c r="AV372" i="15"/>
  <c r="BL372" i="15"/>
  <c r="CB372" i="15"/>
  <c r="AP373" i="15"/>
  <c r="AJ374" i="15"/>
  <c r="BL374" i="15"/>
  <c r="M375" i="15"/>
  <c r="AC375" i="15"/>
  <c r="AS375" i="15"/>
  <c r="BI375" i="15"/>
  <c r="BY375" i="15"/>
  <c r="O376" i="15"/>
  <c r="Z376" i="15"/>
  <c r="AJ376" i="15"/>
  <c r="AU376" i="15"/>
  <c r="BF376" i="15"/>
  <c r="BP376" i="15"/>
  <c r="CA376" i="15"/>
  <c r="Y377" i="15"/>
  <c r="AW377" i="15"/>
  <c r="BY377" i="15"/>
  <c r="R378" i="15"/>
  <c r="AH378" i="15"/>
  <c r="AX378" i="15"/>
  <c r="BN378" i="15"/>
  <c r="AB379" i="15"/>
  <c r="AY379" i="15"/>
  <c r="BS379" i="15"/>
  <c r="N380" i="15"/>
  <c r="P359" i="15"/>
  <c r="AA359" i="15"/>
  <c r="AK359" i="15"/>
  <c r="AU359" i="15"/>
  <c r="BH359" i="15"/>
  <c r="BS359" i="15"/>
  <c r="AA361" i="15"/>
  <c r="AX361" i="15"/>
  <c r="BQ361" i="15"/>
  <c r="W364" i="15"/>
  <c r="AP364" i="15"/>
  <c r="BL364" i="15"/>
  <c r="T366" i="15"/>
  <c r="AE366" i="15"/>
  <c r="AS366" i="15"/>
  <c r="BD366" i="15"/>
  <c r="BR366" i="15"/>
  <c r="R367" i="15"/>
  <c r="AA367" i="15"/>
  <c r="AJ367" i="15"/>
  <c r="AS367" i="15"/>
  <c r="BB367" i="15"/>
  <c r="BK367" i="15"/>
  <c r="BT367" i="15"/>
  <c r="S368" i="15"/>
  <c r="AC368" i="15"/>
  <c r="AN368" i="15"/>
  <c r="BJ368" i="15"/>
  <c r="AQ369" i="15"/>
  <c r="BV370" i="15"/>
  <c r="R372" i="15"/>
  <c r="AH372" i="15"/>
  <c r="AX372" i="15"/>
  <c r="BN372" i="15"/>
  <c r="AS373" i="15"/>
  <c r="O375" i="15"/>
  <c r="AE375" i="15"/>
  <c r="AU375" i="15"/>
  <c r="BK375" i="15"/>
  <c r="CA375" i="15"/>
  <c r="P376" i="15"/>
  <c r="AA376" i="15"/>
  <c r="AL376" i="15"/>
  <c r="AV376" i="15"/>
  <c r="BG376" i="15"/>
  <c r="BR376" i="15"/>
  <c r="CB376" i="15"/>
  <c r="AC377" i="15"/>
  <c r="BB377" i="15"/>
  <c r="BZ377" i="15"/>
  <c r="T378" i="15"/>
  <c r="AJ378" i="15"/>
  <c r="AZ378" i="15"/>
  <c r="BP378" i="15"/>
  <c r="R359" i="15"/>
  <c r="AB359" i="15"/>
  <c r="AL359" i="15"/>
  <c r="AV359" i="15"/>
  <c r="BI359" i="15"/>
  <c r="BW359" i="15"/>
  <c r="J361" i="15"/>
  <c r="AC361" i="15"/>
  <c r="AY361" i="15"/>
  <c r="BV361" i="15"/>
  <c r="BL363" i="15"/>
  <c r="X364" i="15"/>
  <c r="AU364" i="15"/>
  <c r="BN364" i="15"/>
  <c r="O365" i="15"/>
  <c r="AU365" i="15"/>
  <c r="CA365" i="15"/>
  <c r="U366" i="15"/>
  <c r="AF366" i="15"/>
  <c r="AT366" i="15"/>
  <c r="BH366" i="15"/>
  <c r="BS366" i="15"/>
  <c r="J367" i="15"/>
  <c r="S367" i="15"/>
  <c r="AB367" i="15"/>
  <c r="AK367" i="15"/>
  <c r="AT367" i="15"/>
  <c r="BC367" i="15"/>
  <c r="BL367" i="15"/>
  <c r="BV367" i="15"/>
  <c r="J368" i="15"/>
  <c r="T368" i="15"/>
  <c r="AD368" i="15"/>
  <c r="AR368" i="15"/>
  <c r="BK368" i="15"/>
  <c r="K369" i="15"/>
  <c r="BA369" i="15"/>
  <c r="L370" i="15"/>
  <c r="AB370" i="15"/>
  <c r="AR370" i="15"/>
  <c r="BH370" i="15"/>
  <c r="BX370" i="15"/>
  <c r="W371" i="15"/>
  <c r="AY371" i="15"/>
  <c r="CA371" i="15"/>
  <c r="S372" i="15"/>
  <c r="AI372" i="15"/>
  <c r="AY372" i="15"/>
  <c r="BO372" i="15"/>
  <c r="J373" i="15"/>
  <c r="AW373" i="15"/>
  <c r="P375" i="15"/>
  <c r="AF375" i="15"/>
  <c r="AV375" i="15"/>
  <c r="BL375" i="15"/>
  <c r="CB375" i="15"/>
  <c r="R376" i="15"/>
  <c r="AB376" i="15"/>
  <c r="AM376" i="15"/>
  <c r="AX376" i="15"/>
  <c r="BH376" i="15"/>
  <c r="BS376" i="15"/>
  <c r="AG377" i="15"/>
  <c r="BE377" i="15"/>
  <c r="U378" i="15"/>
  <c r="AK378" i="15"/>
  <c r="BA378" i="15"/>
  <c r="BQ378" i="15"/>
  <c r="BA381" i="15"/>
  <c r="AW381" i="15"/>
  <c r="AS381" i="15"/>
  <c r="AG381" i="15"/>
  <c r="Z381" i="15"/>
  <c r="BV381" i="15"/>
  <c r="Y381" i="15"/>
  <c r="BQ381" i="15"/>
  <c r="J381" i="15"/>
  <c r="BP399" i="15"/>
  <c r="AX399" i="15"/>
  <c r="AH399" i="15"/>
  <c r="R399" i="15"/>
  <c r="BM399" i="15"/>
  <c r="AW399" i="15"/>
  <c r="AF399" i="15"/>
  <c r="P399" i="15"/>
  <c r="BL399" i="15"/>
  <c r="AV399" i="15"/>
  <c r="AD399" i="15"/>
  <c r="O399" i="15"/>
  <c r="BZ399" i="15"/>
  <c r="BJ399" i="15"/>
  <c r="AR399" i="15"/>
  <c r="Z399" i="15"/>
  <c r="N399" i="15"/>
  <c r="BX399" i="15"/>
  <c r="BH399" i="15"/>
  <c r="AP399" i="15"/>
  <c r="Y399" i="15"/>
  <c r="M399" i="15"/>
  <c r="BV399" i="15"/>
  <c r="BE399" i="15"/>
  <c r="AN399" i="15"/>
  <c r="X399" i="15"/>
  <c r="K399" i="15"/>
  <c r="BU399" i="15"/>
  <c r="BD399" i="15"/>
  <c r="AL399" i="15"/>
  <c r="W399" i="15"/>
  <c r="J399" i="15"/>
  <c r="S359" i="15"/>
  <c r="AC359" i="15"/>
  <c r="AM359" i="15"/>
  <c r="AY359" i="15"/>
  <c r="BJ359" i="15"/>
  <c r="BX359" i="15"/>
  <c r="BA361" i="15"/>
  <c r="BW361" i="15"/>
  <c r="Z364" i="15"/>
  <c r="AV364" i="15"/>
  <c r="BS364" i="15"/>
  <c r="V366" i="15"/>
  <c r="AJ366" i="15"/>
  <c r="AU366" i="15"/>
  <c r="BI366" i="15"/>
  <c r="BT366" i="15"/>
  <c r="AC367" i="15"/>
  <c r="AL367" i="15"/>
  <c r="AU367" i="15"/>
  <c r="BD367" i="15"/>
  <c r="BN367" i="15"/>
  <c r="BW367" i="15"/>
  <c r="BN368" i="15"/>
  <c r="V372" i="15"/>
  <c r="AL372" i="15"/>
  <c r="BB372" i="15"/>
  <c r="BR372" i="15"/>
  <c r="S376" i="15"/>
  <c r="AD376" i="15"/>
  <c r="AN376" i="15"/>
  <c r="AY376" i="15"/>
  <c r="BJ376" i="15"/>
  <c r="BT376" i="15"/>
  <c r="BT406" i="15"/>
  <c r="AW406" i="15"/>
  <c r="AT406" i="15"/>
  <c r="AG406" i="15"/>
  <c r="AD406" i="15"/>
  <c r="Q406" i="15"/>
  <c r="BZ406" i="15"/>
  <c r="N406" i="15"/>
  <c r="BM406" i="15"/>
  <c r="BK359" i="15"/>
  <c r="BY359" i="15"/>
  <c r="M361" i="15"/>
  <c r="AI361" i="15"/>
  <c r="BF361" i="15"/>
  <c r="BY361" i="15"/>
  <c r="X363" i="15"/>
  <c r="J364" i="15"/>
  <c r="AE364" i="15"/>
  <c r="AX364" i="15"/>
  <c r="BT364" i="15"/>
  <c r="W365" i="15"/>
  <c r="BC365" i="15"/>
  <c r="L366" i="15"/>
  <c r="W366" i="15"/>
  <c r="AK366" i="15"/>
  <c r="AV366" i="15"/>
  <c r="BJ366" i="15"/>
  <c r="BX366" i="15"/>
  <c r="L367" i="15"/>
  <c r="U367" i="15"/>
  <c r="AD367" i="15"/>
  <c r="AM367" i="15"/>
  <c r="AV367" i="15"/>
  <c r="BF367" i="15"/>
  <c r="BO367" i="15"/>
  <c r="BX367" i="15"/>
  <c r="L368" i="15"/>
  <c r="V368" i="15"/>
  <c r="AH368" i="15"/>
  <c r="AU368" i="15"/>
  <c r="BP368" i="15"/>
  <c r="U369" i="15"/>
  <c r="BG369" i="15"/>
  <c r="P370" i="15"/>
  <c r="AF370" i="15"/>
  <c r="AV370" i="15"/>
  <c r="BL370" i="15"/>
  <c r="CB370" i="15"/>
  <c r="AG371" i="15"/>
  <c r="BC371" i="15"/>
  <c r="J372" i="15"/>
  <c r="X372" i="15"/>
  <c r="AN372" i="15"/>
  <c r="BD372" i="15"/>
  <c r="BT372" i="15"/>
  <c r="Q373" i="15"/>
  <c r="BI373" i="15"/>
  <c r="AW374" i="15"/>
  <c r="BT374" i="15"/>
  <c r="U375" i="15"/>
  <c r="AK375" i="15"/>
  <c r="BA375" i="15"/>
  <c r="BQ375" i="15"/>
  <c r="J376" i="15"/>
  <c r="T376" i="15"/>
  <c r="AE376" i="15"/>
  <c r="AP376" i="15"/>
  <c r="AZ376" i="15"/>
  <c r="BK376" i="15"/>
  <c r="BV376" i="15"/>
  <c r="N377" i="15"/>
  <c r="AL377" i="15"/>
  <c r="BJ377" i="15"/>
  <c r="L378" i="15"/>
  <c r="Z378" i="15"/>
  <c r="AP378" i="15"/>
  <c r="BF378" i="15"/>
  <c r="BV378" i="15"/>
  <c r="CB380" i="15"/>
  <c r="BR380" i="15"/>
  <c r="BG380" i="15"/>
  <c r="AV380" i="15"/>
  <c r="AL380" i="15"/>
  <c r="AA380" i="15"/>
  <c r="CA380" i="15"/>
  <c r="BP380" i="15"/>
  <c r="BF380" i="15"/>
  <c r="AU380" i="15"/>
  <c r="AJ380" i="15"/>
  <c r="Z380" i="15"/>
  <c r="BZ380" i="15"/>
  <c r="BO380" i="15"/>
  <c r="BD380" i="15"/>
  <c r="AT380" i="15"/>
  <c r="AI380" i="15"/>
  <c r="X380" i="15"/>
  <c r="BX380" i="15"/>
  <c r="BN380" i="15"/>
  <c r="BC380" i="15"/>
  <c r="AR380" i="15"/>
  <c r="AH380" i="15"/>
  <c r="W380" i="15"/>
  <c r="BW380" i="15"/>
  <c r="BL380" i="15"/>
  <c r="BB380" i="15"/>
  <c r="AQ380" i="15"/>
  <c r="AF380" i="15"/>
  <c r="V380" i="15"/>
  <c r="BV380" i="15"/>
  <c r="BK380" i="15"/>
  <c r="AZ380" i="15"/>
  <c r="AP380" i="15"/>
  <c r="AE380" i="15"/>
  <c r="T380" i="15"/>
  <c r="BT380" i="15"/>
  <c r="BJ380" i="15"/>
  <c r="AY380" i="15"/>
  <c r="AN380" i="15"/>
  <c r="AD380" i="15"/>
  <c r="S380" i="15"/>
  <c r="BX387" i="15"/>
  <c r="AZ387" i="15"/>
  <c r="AD387" i="15"/>
  <c r="BW387" i="15"/>
  <c r="AW387" i="15"/>
  <c r="Y387" i="15"/>
  <c r="BS387" i="15"/>
  <c r="AV387" i="15"/>
  <c r="V387" i="15"/>
  <c r="BO387" i="15"/>
  <c r="AQ387" i="15"/>
  <c r="T387" i="15"/>
  <c r="BN387" i="15"/>
  <c r="AN387" i="15"/>
  <c r="P387" i="15"/>
  <c r="BJ387" i="15"/>
  <c r="AM387" i="15"/>
  <c r="L387" i="15"/>
  <c r="BF387" i="15"/>
  <c r="AH387" i="15"/>
  <c r="K387" i="15"/>
  <c r="AJ399" i="15"/>
  <c r="BJ406" i="15"/>
  <c r="BN271" i="10"/>
  <c r="BD271" i="10"/>
  <c r="AW271" i="10"/>
  <c r="AN271" i="10"/>
  <c r="AG271" i="10"/>
  <c r="Z271" i="10"/>
  <c r="BV271" i="10"/>
  <c r="Q271" i="10"/>
  <c r="BT271" i="10"/>
  <c r="J271" i="10"/>
  <c r="L359" i="15"/>
  <c r="U359" i="15"/>
  <c r="AE359" i="15"/>
  <c r="AQ359" i="15"/>
  <c r="BA359" i="15"/>
  <c r="BO359" i="15"/>
  <c r="BZ359" i="15"/>
  <c r="R361" i="15"/>
  <c r="AK361" i="15"/>
  <c r="BG361" i="15"/>
  <c r="Y363" i="15"/>
  <c r="N364" i="15"/>
  <c r="AF364" i="15"/>
  <c r="BC364" i="15"/>
  <c r="BV364" i="15"/>
  <c r="AD365" i="15"/>
  <c r="BJ365" i="15"/>
  <c r="M366" i="15"/>
  <c r="X366" i="15"/>
  <c r="AL366" i="15"/>
  <c r="AZ366" i="15"/>
  <c r="BK366" i="15"/>
  <c r="BY366" i="15"/>
  <c r="M367" i="15"/>
  <c r="V367" i="15"/>
  <c r="AE367" i="15"/>
  <c r="AN367" i="15"/>
  <c r="AX367" i="15"/>
  <c r="BG367" i="15"/>
  <c r="BP367" i="15"/>
  <c r="BY367" i="15"/>
  <c r="M368" i="15"/>
  <c r="W368" i="15"/>
  <c r="AI368" i="15"/>
  <c r="AX368" i="15"/>
  <c r="BR368" i="15"/>
  <c r="V369" i="15"/>
  <c r="BQ369" i="15"/>
  <c r="R370" i="15"/>
  <c r="AH370" i="15"/>
  <c r="AX370" i="15"/>
  <c r="BN370" i="15"/>
  <c r="AI371" i="15"/>
  <c r="BK371" i="15"/>
  <c r="K372" i="15"/>
  <c r="Z372" i="15"/>
  <c r="AP372" i="15"/>
  <c r="BF372" i="15"/>
  <c r="BV372" i="15"/>
  <c r="Z373" i="15"/>
  <c r="BM373" i="15"/>
  <c r="AZ374" i="15"/>
  <c r="W375" i="15"/>
  <c r="AM375" i="15"/>
  <c r="BC375" i="15"/>
  <c r="BS375" i="15"/>
  <c r="K376" i="15"/>
  <c r="V376" i="15"/>
  <c r="AF376" i="15"/>
  <c r="AQ376" i="15"/>
  <c r="BB376" i="15"/>
  <c r="BL376" i="15"/>
  <c r="BW376" i="15"/>
  <c r="Q377" i="15"/>
  <c r="AO377" i="15"/>
  <c r="BM377" i="15"/>
  <c r="M378" i="15"/>
  <c r="AB378" i="15"/>
  <c r="AR378" i="15"/>
  <c r="BH378" i="15"/>
  <c r="BX378" i="15"/>
  <c r="J380" i="15"/>
  <c r="AB380" i="15"/>
  <c r="AE387" i="15"/>
  <c r="BP397" i="15"/>
  <c r="AV397" i="15"/>
  <c r="Z397" i="15"/>
  <c r="BN397" i="15"/>
  <c r="AR397" i="15"/>
  <c r="X397" i="15"/>
  <c r="BL397" i="15"/>
  <c r="AP397" i="15"/>
  <c r="T397" i="15"/>
  <c r="BH397" i="15"/>
  <c r="AN397" i="15"/>
  <c r="R397" i="15"/>
  <c r="CB397" i="15"/>
  <c r="BF397" i="15"/>
  <c r="AJ397" i="15"/>
  <c r="P397" i="15"/>
  <c r="BX397" i="15"/>
  <c r="BD397" i="15"/>
  <c r="AH397" i="15"/>
  <c r="L397" i="15"/>
  <c r="BV397" i="15"/>
  <c r="AZ397" i="15"/>
  <c r="AF397" i="15"/>
  <c r="J397" i="15"/>
  <c r="AZ399" i="15"/>
  <c r="BF271" i="10"/>
  <c r="M359" i="15"/>
  <c r="V359" i="15"/>
  <c r="AF359" i="15"/>
  <c r="AR359" i="15"/>
  <c r="BB359" i="15"/>
  <c r="BP359" i="15"/>
  <c r="CA359" i="15"/>
  <c r="S361" i="15"/>
  <c r="AP361" i="15"/>
  <c r="Z362" i="15"/>
  <c r="AF363" i="15"/>
  <c r="O364" i="15"/>
  <c r="AH364" i="15"/>
  <c r="BD364" i="15"/>
  <c r="CA364" i="15"/>
  <c r="AE365" i="15"/>
  <c r="BK365" i="15"/>
  <c r="N366" i="15"/>
  <c r="AB366" i="15"/>
  <c r="AM366" i="15"/>
  <c r="BA366" i="15"/>
  <c r="BL366" i="15"/>
  <c r="BZ366" i="15"/>
  <c r="N367" i="15"/>
  <c r="W367" i="15"/>
  <c r="AF367" i="15"/>
  <c r="AP367" i="15"/>
  <c r="AY367" i="15"/>
  <c r="BH367" i="15"/>
  <c r="BQ367" i="15"/>
  <c r="N368" i="15"/>
  <c r="Z368" i="15"/>
  <c r="AJ368" i="15"/>
  <c r="AZ368" i="15"/>
  <c r="BX368" i="15"/>
  <c r="AA369" i="15"/>
  <c r="T370" i="15"/>
  <c r="AJ370" i="15"/>
  <c r="AZ370" i="15"/>
  <c r="BP370" i="15"/>
  <c r="AJ371" i="15"/>
  <c r="L372" i="15"/>
  <c r="AA372" i="15"/>
  <c r="AQ372" i="15"/>
  <c r="BG372" i="15"/>
  <c r="AC373" i="15"/>
  <c r="BV373" i="15"/>
  <c r="X375" i="15"/>
  <c r="AN375" i="15"/>
  <c r="BD375" i="15"/>
  <c r="BT375" i="15"/>
  <c r="L376" i="15"/>
  <c r="W376" i="15"/>
  <c r="AH376" i="15"/>
  <c r="AR376" i="15"/>
  <c r="BC376" i="15"/>
  <c r="BN376" i="15"/>
  <c r="BX376" i="15"/>
  <c r="U377" i="15"/>
  <c r="AS377" i="15"/>
  <c r="N378" i="15"/>
  <c r="AC378" i="15"/>
  <c r="AS378" i="15"/>
  <c r="BI378" i="15"/>
  <c r="BY378" i="15"/>
  <c r="BR399" i="15"/>
  <c r="Y382" i="15"/>
  <c r="BE382" i="15"/>
  <c r="N384" i="15"/>
  <c r="X384" i="15"/>
  <c r="AI384" i="15"/>
  <c r="AT384" i="15"/>
  <c r="BD384" i="15"/>
  <c r="BO384" i="15"/>
  <c r="BZ384" i="15"/>
  <c r="V385" i="15"/>
  <c r="BF385" i="15"/>
  <c r="L386" i="15"/>
  <c r="AM386" i="15"/>
  <c r="BI386" i="15"/>
  <c r="AG388" i="15"/>
  <c r="BK388" i="15"/>
  <c r="M389" i="15"/>
  <c r="BB389" i="15"/>
  <c r="O390" i="15"/>
  <c r="BI390" i="15"/>
  <c r="L391" i="15"/>
  <c r="U391" i="15"/>
  <c r="AD391" i="15"/>
  <c r="AM391" i="15"/>
  <c r="AV391" i="15"/>
  <c r="BF391" i="15"/>
  <c r="BO391" i="15"/>
  <c r="BZ391" i="15"/>
  <c r="AD393" i="15"/>
  <c r="AZ393" i="15"/>
  <c r="BT393" i="15"/>
  <c r="M394" i="15"/>
  <c r="V394" i="15"/>
  <c r="AE394" i="15"/>
  <c r="AN394" i="15"/>
  <c r="AX394" i="15"/>
  <c r="BG394" i="15"/>
  <c r="BP394" i="15"/>
  <c r="BY394" i="15"/>
  <c r="N395" i="15"/>
  <c r="AA395" i="15"/>
  <c r="AM395" i="15"/>
  <c r="AZ395" i="15"/>
  <c r="BR395" i="15"/>
  <c r="U396" i="15"/>
  <c r="BA396" i="15"/>
  <c r="AA400" i="15"/>
  <c r="BG400" i="15"/>
  <c r="N401" i="15"/>
  <c r="Z401" i="15"/>
  <c r="AM401" i="15"/>
  <c r="AZ401" i="15"/>
  <c r="BL401" i="15"/>
  <c r="BZ401" i="15"/>
  <c r="S402" i="15"/>
  <c r="AI402" i="15"/>
  <c r="AY402" i="15"/>
  <c r="BO402" i="15"/>
  <c r="U403" i="15"/>
  <c r="AH403" i="15"/>
  <c r="AT403" i="15"/>
  <c r="BH403" i="15"/>
  <c r="BT403" i="15"/>
  <c r="S405" i="15"/>
  <c r="AF405" i="15"/>
  <c r="AR405" i="15"/>
  <c r="BF405" i="15"/>
  <c r="BR405" i="15"/>
  <c r="AG407" i="15"/>
  <c r="BU407" i="15"/>
  <c r="P265" i="10"/>
  <c r="AA265" i="10"/>
  <c r="AL265" i="10"/>
  <c r="AV265" i="10"/>
  <c r="BG265" i="10"/>
  <c r="BR265" i="10"/>
  <c r="CB265" i="10"/>
  <c r="AC266" i="10"/>
  <c r="AU266" i="10"/>
  <c r="BR266" i="10"/>
  <c r="M267" i="10"/>
  <c r="Z267" i="10"/>
  <c r="AL267" i="10"/>
  <c r="AZ267" i="10"/>
  <c r="BL267" i="10"/>
  <c r="BY267" i="10"/>
  <c r="S268" i="10"/>
  <c r="AI268" i="10"/>
  <c r="AY268" i="10"/>
  <c r="BO268" i="10"/>
  <c r="K269" i="10"/>
  <c r="T269" i="10"/>
  <c r="AC269" i="10"/>
  <c r="AL269" i="10"/>
  <c r="AU269" i="10"/>
  <c r="BF269" i="10"/>
  <c r="BP269" i="10"/>
  <c r="CA269" i="10"/>
  <c r="AO270" i="10"/>
  <c r="AD273" i="10"/>
  <c r="BA273" i="10"/>
  <c r="BS273" i="10"/>
  <c r="BC277" i="10"/>
  <c r="P278" i="10"/>
  <c r="AE278" i="10"/>
  <c r="AU278" i="10"/>
  <c r="BJ278" i="10"/>
  <c r="BX278" i="10"/>
  <c r="V279" i="10"/>
  <c r="AT279" i="10"/>
  <c r="N280" i="10"/>
  <c r="AC280" i="10"/>
  <c r="AP280" i="10"/>
  <c r="BC280" i="10"/>
  <c r="L281" i="10"/>
  <c r="AE281" i="10"/>
  <c r="BC281" i="10"/>
  <c r="BX281" i="10"/>
  <c r="P282" i="10"/>
  <c r="AD282" i="10"/>
  <c r="AR282" i="10"/>
  <c r="BH282" i="10"/>
  <c r="BT282" i="10"/>
  <c r="L287" i="10"/>
  <c r="BW287" i="10"/>
  <c r="S291" i="10"/>
  <c r="BF291" i="10"/>
  <c r="AL293" i="10"/>
  <c r="AI296" i="10"/>
  <c r="AG382" i="15"/>
  <c r="BH382" i="15"/>
  <c r="Z384" i="15"/>
  <c r="AJ384" i="15"/>
  <c r="AU384" i="15"/>
  <c r="BF384" i="15"/>
  <c r="BP384" i="15"/>
  <c r="CA384" i="15"/>
  <c r="Y385" i="15"/>
  <c r="BI385" i="15"/>
  <c r="P386" i="15"/>
  <c r="AN386" i="15"/>
  <c r="BN386" i="15"/>
  <c r="K388" i="15"/>
  <c r="AK388" i="15"/>
  <c r="BM388" i="15"/>
  <c r="Q389" i="15"/>
  <c r="BD389" i="15"/>
  <c r="U390" i="15"/>
  <c r="BK390" i="15"/>
  <c r="M391" i="15"/>
  <c r="V391" i="15"/>
  <c r="AE391" i="15"/>
  <c r="AN391" i="15"/>
  <c r="AX391" i="15"/>
  <c r="BG391" i="15"/>
  <c r="BQ391" i="15"/>
  <c r="CA391" i="15"/>
  <c r="L393" i="15"/>
  <c r="AF393" i="15"/>
  <c r="BB393" i="15"/>
  <c r="BX393" i="15"/>
  <c r="N394" i="15"/>
  <c r="W394" i="15"/>
  <c r="AF394" i="15"/>
  <c r="AP394" i="15"/>
  <c r="AY394" i="15"/>
  <c r="BH394" i="15"/>
  <c r="BQ394" i="15"/>
  <c r="BZ394" i="15"/>
  <c r="O395" i="15"/>
  <c r="AB395" i="15"/>
  <c r="AP395" i="15"/>
  <c r="BB395" i="15"/>
  <c r="BV395" i="15"/>
  <c r="AA396" i="15"/>
  <c r="BG396" i="15"/>
  <c r="AE400" i="15"/>
  <c r="BM400" i="15"/>
  <c r="O401" i="15"/>
  <c r="AB401" i="15"/>
  <c r="AN401" i="15"/>
  <c r="BB401" i="15"/>
  <c r="BN401" i="15"/>
  <c r="CA401" i="15"/>
  <c r="U402" i="15"/>
  <c r="AK402" i="15"/>
  <c r="BA402" i="15"/>
  <c r="BQ402" i="15"/>
  <c r="J403" i="15"/>
  <c r="V403" i="15"/>
  <c r="AJ403" i="15"/>
  <c r="AV403" i="15"/>
  <c r="BI403" i="15"/>
  <c r="BV403" i="15"/>
  <c r="T405" i="15"/>
  <c r="AH405" i="15"/>
  <c r="AT405" i="15"/>
  <c r="BG405" i="15"/>
  <c r="BT405" i="15"/>
  <c r="AK407" i="15"/>
  <c r="CA407" i="15"/>
  <c r="R265" i="10"/>
  <c r="AB265" i="10"/>
  <c r="AM265" i="10"/>
  <c r="AX265" i="10"/>
  <c r="BH265" i="10"/>
  <c r="BS265" i="10"/>
  <c r="AD266" i="10"/>
  <c r="BA266" i="10"/>
  <c r="BS266" i="10"/>
  <c r="N267" i="10"/>
  <c r="AB267" i="10"/>
  <c r="AN267" i="10"/>
  <c r="BA267" i="10"/>
  <c r="BN267" i="10"/>
  <c r="BZ267" i="10"/>
  <c r="T268" i="10"/>
  <c r="AJ268" i="10"/>
  <c r="AZ268" i="10"/>
  <c r="BP268" i="10"/>
  <c r="AP270" i="10"/>
  <c r="R278" i="10"/>
  <c r="AH278" i="10"/>
  <c r="AV278" i="10"/>
  <c r="BK278" i="10"/>
  <c r="BZ278" i="10"/>
  <c r="R282" i="10"/>
  <c r="AF282" i="10"/>
  <c r="AS282" i="10"/>
  <c r="BI282" i="10"/>
  <c r="BX282" i="10"/>
  <c r="AV293" i="10"/>
  <c r="AJ382" i="15"/>
  <c r="BL382" i="15"/>
  <c r="P384" i="15"/>
  <c r="AA384" i="15"/>
  <c r="AL384" i="15"/>
  <c r="AV384" i="15"/>
  <c r="BG384" i="15"/>
  <c r="BR384" i="15"/>
  <c r="CB384" i="15"/>
  <c r="AH385" i="15"/>
  <c r="BN385" i="15"/>
  <c r="T386" i="15"/>
  <c r="AQ386" i="15"/>
  <c r="BO386" i="15"/>
  <c r="M388" i="15"/>
  <c r="AP388" i="15"/>
  <c r="BQ388" i="15"/>
  <c r="V389" i="15"/>
  <c r="BJ389" i="15"/>
  <c r="AC390" i="15"/>
  <c r="BQ390" i="15"/>
  <c r="N391" i="15"/>
  <c r="W391" i="15"/>
  <c r="AF391" i="15"/>
  <c r="AP391" i="15"/>
  <c r="AY391" i="15"/>
  <c r="BH391" i="15"/>
  <c r="BR391" i="15"/>
  <c r="CB391" i="15"/>
  <c r="N393" i="15"/>
  <c r="AJ393" i="15"/>
  <c r="BD393" i="15"/>
  <c r="BZ393" i="15"/>
  <c r="O394" i="15"/>
  <c r="X394" i="15"/>
  <c r="AH394" i="15"/>
  <c r="AQ394" i="15"/>
  <c r="AZ394" i="15"/>
  <c r="BI394" i="15"/>
  <c r="BR394" i="15"/>
  <c r="CA394" i="15"/>
  <c r="R395" i="15"/>
  <c r="AD395" i="15"/>
  <c r="AQ395" i="15"/>
  <c r="BC395" i="15"/>
  <c r="BX395" i="15"/>
  <c r="AC396" i="15"/>
  <c r="BI396" i="15"/>
  <c r="AG400" i="15"/>
  <c r="BQ400" i="15"/>
  <c r="P401" i="15"/>
  <c r="AD401" i="15"/>
  <c r="AP401" i="15"/>
  <c r="BC401" i="15"/>
  <c r="BP401" i="15"/>
  <c r="CB401" i="15"/>
  <c r="V402" i="15"/>
  <c r="AL402" i="15"/>
  <c r="BB402" i="15"/>
  <c r="BR402" i="15"/>
  <c r="L403" i="15"/>
  <c r="X403" i="15"/>
  <c r="AK403" i="15"/>
  <c r="AX403" i="15"/>
  <c r="BJ403" i="15"/>
  <c r="BX403" i="15"/>
  <c r="J405" i="15"/>
  <c r="V405" i="15"/>
  <c r="AI405" i="15"/>
  <c r="AV405" i="15"/>
  <c r="BH405" i="15"/>
  <c r="BV405" i="15"/>
  <c r="AN407" i="15"/>
  <c r="S265" i="10"/>
  <c r="AD265" i="10"/>
  <c r="AN265" i="10"/>
  <c r="AY265" i="10"/>
  <c r="BJ265" i="10"/>
  <c r="BT265" i="10"/>
  <c r="M266" i="10"/>
  <c r="AE266" i="10"/>
  <c r="BB266" i="10"/>
  <c r="BY266" i="10"/>
  <c r="P267" i="10"/>
  <c r="AC267" i="10"/>
  <c r="AP267" i="10"/>
  <c r="BB267" i="10"/>
  <c r="BP267" i="10"/>
  <c r="CB267" i="10"/>
  <c r="U268" i="10"/>
  <c r="AK268" i="10"/>
  <c r="BA268" i="10"/>
  <c r="BQ268" i="10"/>
  <c r="AW270" i="10"/>
  <c r="AV272" i="10"/>
  <c r="V278" i="10"/>
  <c r="AJ278" i="10"/>
  <c r="AX278" i="10"/>
  <c r="BL278" i="10"/>
  <c r="U282" i="10"/>
  <c r="AH282" i="10"/>
  <c r="AV282" i="10"/>
  <c r="BJ282" i="10"/>
  <c r="BZ285" i="10"/>
  <c r="BC285" i="10"/>
  <c r="CB285" i="10"/>
  <c r="AV285" i="10"/>
  <c r="P285" i="10"/>
  <c r="CA285" i="10"/>
  <c r="AU285" i="10"/>
  <c r="O285" i="10"/>
  <c r="BS285" i="10"/>
  <c r="AM285" i="10"/>
  <c r="BL285" i="10"/>
  <c r="AF285" i="10"/>
  <c r="AC287" i="10"/>
  <c r="Z291" i="10"/>
  <c r="BL293" i="10"/>
  <c r="BX296" i="10"/>
  <c r="BZ296" i="10"/>
  <c r="BZ296" i="3" s="1"/>
  <c r="BL296" i="10"/>
  <c r="BL296" i="3" s="1"/>
  <c r="BA296" i="10"/>
  <c r="AM296" i="10"/>
  <c r="AA296" i="10"/>
  <c r="N296" i="10"/>
  <c r="BY296" i="10"/>
  <c r="BY296" i="3" s="1"/>
  <c r="BK296" i="10"/>
  <c r="BK296" i="3" s="1"/>
  <c r="AY296" i="10"/>
  <c r="AL296" i="10"/>
  <c r="X296" i="10"/>
  <c r="M296" i="10"/>
  <c r="BW296" i="10"/>
  <c r="BJ296" i="10"/>
  <c r="AV296" i="10"/>
  <c r="AK296" i="10"/>
  <c r="W296" i="10"/>
  <c r="K296" i="10"/>
  <c r="BS296" i="10"/>
  <c r="BS296" i="3" s="1"/>
  <c r="BG296" i="10"/>
  <c r="AT296" i="10"/>
  <c r="AF296" i="10"/>
  <c r="U296" i="10"/>
  <c r="BR296" i="10"/>
  <c r="BD296" i="10"/>
  <c r="AS296" i="10"/>
  <c r="AE296" i="10"/>
  <c r="S296" i="10"/>
  <c r="AQ296" i="10"/>
  <c r="CA296" i="10"/>
  <c r="L382" i="15"/>
  <c r="AN382" i="15"/>
  <c r="BM382" i="15"/>
  <c r="R384" i="15"/>
  <c r="AB384" i="15"/>
  <c r="AM384" i="15"/>
  <c r="AX384" i="15"/>
  <c r="BH384" i="15"/>
  <c r="BS384" i="15"/>
  <c r="AL385" i="15"/>
  <c r="BO385" i="15"/>
  <c r="U386" i="15"/>
  <c r="AV386" i="15"/>
  <c r="BS386" i="15"/>
  <c r="P388" i="15"/>
  <c r="AQ388" i="15"/>
  <c r="BV388" i="15"/>
  <c r="X389" i="15"/>
  <c r="BR389" i="15"/>
  <c r="AE390" i="15"/>
  <c r="BY390" i="15"/>
  <c r="O391" i="15"/>
  <c r="X391" i="15"/>
  <c r="AH391" i="15"/>
  <c r="AQ391" i="15"/>
  <c r="AZ391" i="15"/>
  <c r="BI391" i="15"/>
  <c r="BS391" i="15"/>
  <c r="AL393" i="15"/>
  <c r="BH393" i="15"/>
  <c r="CB393" i="15"/>
  <c r="AI394" i="15"/>
  <c r="AR394" i="15"/>
  <c r="BA394" i="15"/>
  <c r="BJ394" i="15"/>
  <c r="BS394" i="15"/>
  <c r="CB394" i="15"/>
  <c r="BZ395" i="15"/>
  <c r="R401" i="15"/>
  <c r="AE401" i="15"/>
  <c r="AR401" i="15"/>
  <c r="BD401" i="15"/>
  <c r="BR401" i="15"/>
  <c r="W402" i="15"/>
  <c r="AM402" i="15"/>
  <c r="BC402" i="15"/>
  <c r="BS402" i="15"/>
  <c r="R267" i="10"/>
  <c r="AD267" i="10"/>
  <c r="AR267" i="10"/>
  <c r="BD267" i="10"/>
  <c r="BQ267" i="10"/>
  <c r="W268" i="10"/>
  <c r="AM268" i="10"/>
  <c r="BC268" i="10"/>
  <c r="BW268" i="10"/>
  <c r="BY278" i="10"/>
  <c r="BS278" i="10"/>
  <c r="BF278" i="10"/>
  <c r="AT278" i="10"/>
  <c r="AF278" i="10"/>
  <c r="T278" i="10"/>
  <c r="W278" i="10"/>
  <c r="AL278" i="10"/>
  <c r="AZ278" i="10"/>
  <c r="BN278" i="10"/>
  <c r="CB278" i="10"/>
  <c r="BY282" i="10"/>
  <c r="BP282" i="10"/>
  <c r="BG282" i="10"/>
  <c r="AX282" i="10"/>
  <c r="AN282" i="10"/>
  <c r="AE282" i="10"/>
  <c r="BW282" i="10"/>
  <c r="BN282" i="10"/>
  <c r="BD282" i="10"/>
  <c r="AU282" i="10"/>
  <c r="AL282" i="10"/>
  <c r="AC282" i="10"/>
  <c r="T282" i="10"/>
  <c r="K282" i="10"/>
  <c r="BV282" i="10"/>
  <c r="BL282" i="10"/>
  <c r="BC282" i="10"/>
  <c r="AT282" i="10"/>
  <c r="AK282" i="10"/>
  <c r="AB282" i="10"/>
  <c r="S282" i="10"/>
  <c r="J282" i="10"/>
  <c r="V282" i="10"/>
  <c r="AI282" i="10"/>
  <c r="AY282" i="10"/>
  <c r="BK282" i="10"/>
  <c r="CA282" i="10"/>
  <c r="BR293" i="10"/>
  <c r="P382" i="15"/>
  <c r="AO382" i="15"/>
  <c r="BP382" i="15"/>
  <c r="S384" i="15"/>
  <c r="AD384" i="15"/>
  <c r="AN384" i="15"/>
  <c r="AY384" i="15"/>
  <c r="BJ384" i="15"/>
  <c r="BT384" i="15"/>
  <c r="M385" i="15"/>
  <c r="AN385" i="15"/>
  <c r="BR385" i="15"/>
  <c r="Y386" i="15"/>
  <c r="AW386" i="15"/>
  <c r="BW386" i="15"/>
  <c r="U388" i="15"/>
  <c r="AU388" i="15"/>
  <c r="BW388" i="15"/>
  <c r="AD389" i="15"/>
  <c r="BT389" i="15"/>
  <c r="AK390" i="15"/>
  <c r="CA390" i="15"/>
  <c r="P391" i="15"/>
  <c r="Z391" i="15"/>
  <c r="AI391" i="15"/>
  <c r="AR391" i="15"/>
  <c r="BA391" i="15"/>
  <c r="BJ391" i="15"/>
  <c r="BT391" i="15"/>
  <c r="AM392" i="15"/>
  <c r="T393" i="15"/>
  <c r="AN393" i="15"/>
  <c r="BJ393" i="15"/>
  <c r="R394" i="15"/>
  <c r="AA394" i="15"/>
  <c r="AJ394" i="15"/>
  <c r="AS394" i="15"/>
  <c r="BB394" i="15"/>
  <c r="BK394" i="15"/>
  <c r="BT394" i="15"/>
  <c r="T395" i="15"/>
  <c r="AH395" i="15"/>
  <c r="AT395" i="15"/>
  <c r="BH395" i="15"/>
  <c r="AK396" i="15"/>
  <c r="BQ396" i="15"/>
  <c r="K398" i="15"/>
  <c r="AQ400" i="15"/>
  <c r="CA400" i="15"/>
  <c r="T401" i="15"/>
  <c r="AF401" i="15"/>
  <c r="AT401" i="15"/>
  <c r="BF401" i="15"/>
  <c r="BS401" i="15"/>
  <c r="K402" i="15"/>
  <c r="AA402" i="15"/>
  <c r="AQ402" i="15"/>
  <c r="BG402" i="15"/>
  <c r="BW402" i="15"/>
  <c r="BL405" i="15"/>
  <c r="BX405" i="15"/>
  <c r="T267" i="10"/>
  <c r="AF267" i="10"/>
  <c r="AS267" i="10"/>
  <c r="BF267" i="10"/>
  <c r="BR267" i="10"/>
  <c r="BG268" i="10"/>
  <c r="BX268" i="10"/>
  <c r="AA275" i="10"/>
  <c r="J278" i="10"/>
  <c r="X278" i="10"/>
  <c r="AM278" i="10"/>
  <c r="BB278" i="10"/>
  <c r="BP278" i="10"/>
  <c r="BX279" i="10"/>
  <c r="BY279" i="10"/>
  <c r="BB279" i="10"/>
  <c r="AE279" i="10"/>
  <c r="M279" i="10"/>
  <c r="AK279" i="10"/>
  <c r="BI279" i="10"/>
  <c r="BW280" i="10"/>
  <c r="CB280" i="10"/>
  <c r="BR280" i="10"/>
  <c r="BH280" i="10"/>
  <c r="AV280" i="10"/>
  <c r="AL280" i="10"/>
  <c r="AB280" i="10"/>
  <c r="CA280" i="10"/>
  <c r="BQ280" i="10"/>
  <c r="BF280" i="10"/>
  <c r="AU280" i="10"/>
  <c r="AK280" i="10"/>
  <c r="Z280" i="10"/>
  <c r="O280" i="10"/>
  <c r="U280" i="10"/>
  <c r="AH280" i="10"/>
  <c r="AX280" i="10"/>
  <c r="BK280" i="10"/>
  <c r="BY280" i="10"/>
  <c r="W281" i="10"/>
  <c r="W281" i="3" s="1"/>
  <c r="AR281" i="10"/>
  <c r="L282" i="10"/>
  <c r="W282" i="10"/>
  <c r="AJ282" i="10"/>
  <c r="AZ282" i="10"/>
  <c r="BO282" i="10"/>
  <c r="CB282" i="10"/>
  <c r="Q382" i="15"/>
  <c r="AR382" i="15"/>
  <c r="BX382" i="15"/>
  <c r="J384" i="15"/>
  <c r="T384" i="15"/>
  <c r="AE384" i="15"/>
  <c r="AP384" i="15"/>
  <c r="AZ384" i="15"/>
  <c r="BK384" i="15"/>
  <c r="BV384" i="15"/>
  <c r="N385" i="15"/>
  <c r="AQ385" i="15"/>
  <c r="BW385" i="15"/>
  <c r="AC386" i="15"/>
  <c r="AZ386" i="15"/>
  <c r="BX386" i="15"/>
  <c r="V388" i="15"/>
  <c r="BA388" i="15"/>
  <c r="CA388" i="15"/>
  <c r="AL389" i="15"/>
  <c r="BZ389" i="15"/>
  <c r="AS390" i="15"/>
  <c r="R391" i="15"/>
  <c r="AA391" i="15"/>
  <c r="AJ391" i="15"/>
  <c r="AS391" i="15"/>
  <c r="BB391" i="15"/>
  <c r="BK391" i="15"/>
  <c r="BV391" i="15"/>
  <c r="AW392" i="15"/>
  <c r="AR393" i="15"/>
  <c r="BL393" i="15"/>
  <c r="AB394" i="15"/>
  <c r="AK394" i="15"/>
  <c r="AT394" i="15"/>
  <c r="BC394" i="15"/>
  <c r="BL394" i="15"/>
  <c r="BV394" i="15"/>
  <c r="BJ395" i="15"/>
  <c r="BU398" i="15"/>
  <c r="V401" i="15"/>
  <c r="AH401" i="15"/>
  <c r="AU401" i="15"/>
  <c r="BH401" i="15"/>
  <c r="BT401" i="15"/>
  <c r="M402" i="15"/>
  <c r="AC402" i="15"/>
  <c r="AS402" i="15"/>
  <c r="BI402" i="15"/>
  <c r="BY402" i="15"/>
  <c r="U267" i="10"/>
  <c r="AH267" i="10"/>
  <c r="AT267" i="10"/>
  <c r="BH267" i="10"/>
  <c r="BT267" i="10"/>
  <c r="BU283" i="10"/>
  <c r="BM283" i="10"/>
  <c r="BT293" i="10"/>
  <c r="BJ293" i="10"/>
  <c r="AD293" i="10"/>
  <c r="BF293" i="10"/>
  <c r="Z293" i="10"/>
  <c r="BB293" i="10"/>
  <c r="V293" i="10"/>
  <c r="BZ293" i="10"/>
  <c r="AT293" i="10"/>
  <c r="N293" i="10"/>
  <c r="BV293" i="10"/>
  <c r="AP293" i="10"/>
  <c r="J293" i="10"/>
  <c r="T382" i="15"/>
  <c r="AV382" i="15"/>
  <c r="CB382" i="15"/>
  <c r="K384" i="15"/>
  <c r="V384" i="15"/>
  <c r="AF384" i="15"/>
  <c r="AQ384" i="15"/>
  <c r="BB384" i="15"/>
  <c r="BL384" i="15"/>
  <c r="BW384" i="15"/>
  <c r="Q385" i="15"/>
  <c r="AV385" i="15"/>
  <c r="AE386" i="15"/>
  <c r="BE386" i="15"/>
  <c r="Z388" i="15"/>
  <c r="AN389" i="15"/>
  <c r="AU390" i="15"/>
  <c r="J391" i="15"/>
  <c r="S391" i="15"/>
  <c r="AB391" i="15"/>
  <c r="AK391" i="15"/>
  <c r="AT391" i="15"/>
  <c r="BC391" i="15"/>
  <c r="BL391" i="15"/>
  <c r="BW391" i="15"/>
  <c r="X393" i="15"/>
  <c r="AT393" i="15"/>
  <c r="BP393" i="15"/>
  <c r="K394" i="15"/>
  <c r="T394" i="15"/>
  <c r="AC394" i="15"/>
  <c r="AL394" i="15"/>
  <c r="AU394" i="15"/>
  <c r="BD394" i="15"/>
  <c r="BN394" i="15"/>
  <c r="K395" i="15"/>
  <c r="W395" i="15"/>
  <c r="AJ395" i="15"/>
  <c r="AX395" i="15"/>
  <c r="BN395" i="15"/>
  <c r="M396" i="15"/>
  <c r="AS396" i="15"/>
  <c r="BY396" i="15"/>
  <c r="Q400" i="15"/>
  <c r="BA400" i="15"/>
  <c r="J401" i="15"/>
  <c r="W401" i="15"/>
  <c r="AJ401" i="15"/>
  <c r="AV401" i="15"/>
  <c r="BJ401" i="15"/>
  <c r="BV401" i="15"/>
  <c r="N402" i="15"/>
  <c r="AD402" i="15"/>
  <c r="AT402" i="15"/>
  <c r="BJ402" i="15"/>
  <c r="BZ402" i="15"/>
  <c r="R403" i="15"/>
  <c r="AD403" i="15"/>
  <c r="AR403" i="15"/>
  <c r="BD403" i="15"/>
  <c r="BQ403" i="15"/>
  <c r="P405" i="15"/>
  <c r="AB405" i="15"/>
  <c r="AP405" i="15"/>
  <c r="BB405" i="15"/>
  <c r="BO405" i="15"/>
  <c r="BK407" i="15"/>
  <c r="N265" i="10"/>
  <c r="X265" i="10"/>
  <c r="AI265" i="10"/>
  <c r="AT265" i="10"/>
  <c r="BD265" i="10"/>
  <c r="BO265" i="10"/>
  <c r="BZ265" i="10"/>
  <c r="V266" i="10"/>
  <c r="AS266" i="10"/>
  <c r="BK266" i="10"/>
  <c r="J267" i="10"/>
  <c r="V267" i="10"/>
  <c r="AJ267" i="10"/>
  <c r="AV267" i="10"/>
  <c r="BI267" i="10"/>
  <c r="BV267" i="10"/>
  <c r="M268" i="10"/>
  <c r="AC268" i="10"/>
  <c r="AS268" i="10"/>
  <c r="BI268" i="10"/>
  <c r="R269" i="10"/>
  <c r="AA269" i="10"/>
  <c r="AJ269" i="10"/>
  <c r="AS269" i="10"/>
  <c r="BC269" i="10"/>
  <c r="BN269" i="10"/>
  <c r="Z270" i="10"/>
  <c r="BO270" i="10"/>
  <c r="BS272" i="10"/>
  <c r="AF277" i="10"/>
  <c r="N278" i="10"/>
  <c r="AB278" i="10"/>
  <c r="AP278" i="10"/>
  <c r="BD278" i="10"/>
  <c r="BT278" i="10"/>
  <c r="O279" i="10"/>
  <c r="AM279" i="10"/>
  <c r="BK279" i="10"/>
  <c r="L280" i="10"/>
  <c r="W280" i="10"/>
  <c r="AM280" i="10"/>
  <c r="BA280" i="10"/>
  <c r="BN280" i="10"/>
  <c r="BV281" i="10"/>
  <c r="BQ281" i="10"/>
  <c r="BA281" i="10"/>
  <c r="AK281" i="10"/>
  <c r="U281" i="10"/>
  <c r="BP281" i="10"/>
  <c r="AZ281" i="10"/>
  <c r="AJ281" i="10"/>
  <c r="T281" i="10"/>
  <c r="AB281" i="10"/>
  <c r="AU281" i="10"/>
  <c r="BS281" i="10"/>
  <c r="N282" i="10"/>
  <c r="N282" i="3" s="1"/>
  <c r="Z282" i="10"/>
  <c r="Z282" i="3" s="1"/>
  <c r="AP282" i="10"/>
  <c r="BB282" i="10"/>
  <c r="BR282" i="10"/>
  <c r="BT284" i="10"/>
  <c r="X284" i="10"/>
  <c r="P284" i="10"/>
  <c r="BM284" i="10"/>
  <c r="BL284" i="10"/>
  <c r="BQ287" i="10"/>
  <c r="AY287" i="10"/>
  <c r="AB287" i="10"/>
  <c r="BP287" i="10"/>
  <c r="AS287" i="10"/>
  <c r="U287" i="10"/>
  <c r="BH287" i="10"/>
  <c r="AK287" i="10"/>
  <c r="S287" i="10"/>
  <c r="BY287" i="10"/>
  <c r="BA287" i="10"/>
  <c r="CB291" i="10"/>
  <c r="BL291" i="10"/>
  <c r="AV291" i="10"/>
  <c r="AF291" i="10"/>
  <c r="R291" i="10"/>
  <c r="BX291" i="10"/>
  <c r="BH291" i="10"/>
  <c r="AR291" i="10"/>
  <c r="AB291" i="10"/>
  <c r="P291" i="10"/>
  <c r="BW291" i="10"/>
  <c r="BG291" i="10"/>
  <c r="AQ291" i="10"/>
  <c r="AA291" i="10"/>
  <c r="M291" i="10"/>
  <c r="BT291" i="10"/>
  <c r="BD291" i="10"/>
  <c r="AN291" i="10"/>
  <c r="X291" i="10"/>
  <c r="K291" i="10"/>
  <c r="BP291" i="10"/>
  <c r="AZ291" i="10"/>
  <c r="AJ291" i="10"/>
  <c r="U291" i="10"/>
  <c r="J291" i="10"/>
  <c r="AX291" i="10"/>
  <c r="P293" i="10"/>
  <c r="N286" i="10"/>
  <c r="Z286" i="10"/>
  <c r="AM286" i="10"/>
  <c r="AZ286" i="10"/>
  <c r="BL286" i="10"/>
  <c r="BZ286" i="10"/>
  <c r="R288" i="10"/>
  <c r="AB288" i="10"/>
  <c r="AB288" i="3" s="1"/>
  <c r="AM288" i="10"/>
  <c r="AX288" i="10"/>
  <c r="BH288" i="10"/>
  <c r="BH288" i="3" s="1"/>
  <c r="BS288" i="10"/>
  <c r="W289" i="10"/>
  <c r="AM289" i="10"/>
  <c r="BC289" i="10"/>
  <c r="BS289" i="10"/>
  <c r="AB290" i="10"/>
  <c r="AC294" i="10"/>
  <c r="BI294" i="10"/>
  <c r="O295" i="10"/>
  <c r="O295" i="3" s="1"/>
  <c r="AE295" i="10"/>
  <c r="AU295" i="10"/>
  <c r="BK295" i="10"/>
  <c r="CA295" i="10"/>
  <c r="S297" i="10"/>
  <c r="AD297" i="10"/>
  <c r="AR297" i="10"/>
  <c r="BC297" i="10"/>
  <c r="BQ297" i="10"/>
  <c r="AJ298" i="10"/>
  <c r="BP298" i="10"/>
  <c r="R299" i="10"/>
  <c r="AC299" i="10"/>
  <c r="AQ299" i="10"/>
  <c r="BF299" i="10"/>
  <c r="BV299" i="10"/>
  <c r="R300" i="10"/>
  <c r="AM300" i="10"/>
  <c r="BG300" i="10"/>
  <c r="AL301" i="10"/>
  <c r="BV301" i="10"/>
  <c r="AC302" i="10"/>
  <c r="BE302" i="10"/>
  <c r="O304" i="10"/>
  <c r="AA304" i="10"/>
  <c r="AN304" i="10"/>
  <c r="AZ304" i="10"/>
  <c r="BK304" i="10"/>
  <c r="BY304" i="10"/>
  <c r="O305" i="10"/>
  <c r="AC305" i="10"/>
  <c r="AS305" i="10"/>
  <c r="BG305" i="10"/>
  <c r="BS305" i="10"/>
  <c r="Y306" i="10"/>
  <c r="BI306" i="10"/>
  <c r="P307" i="10"/>
  <c r="AN307" i="10"/>
  <c r="BG307" i="10"/>
  <c r="CB307" i="10"/>
  <c r="BU309" i="10"/>
  <c r="AC312" i="10"/>
  <c r="BH312" i="10"/>
  <c r="AR314" i="10"/>
  <c r="BN316" i="10"/>
  <c r="AB316" i="10"/>
  <c r="L316" i="10"/>
  <c r="J316" i="10"/>
  <c r="BP316" i="10"/>
  <c r="AV316" i="10"/>
  <c r="AR316" i="10"/>
  <c r="O286" i="10"/>
  <c r="AB286" i="10"/>
  <c r="AN286" i="10"/>
  <c r="BB286" i="10"/>
  <c r="BN286" i="10"/>
  <c r="CA286" i="10"/>
  <c r="S288" i="10"/>
  <c r="AC288" i="10"/>
  <c r="AN288" i="10"/>
  <c r="AY288" i="10"/>
  <c r="BI288" i="10"/>
  <c r="BT288" i="10"/>
  <c r="AL290" i="10"/>
  <c r="P295" i="10"/>
  <c r="AF295" i="10"/>
  <c r="AV295" i="10"/>
  <c r="BL295" i="10"/>
  <c r="CB295" i="10"/>
  <c r="S299" i="10"/>
  <c r="AF299" i="10"/>
  <c r="AR299" i="10"/>
  <c r="BG299" i="10"/>
  <c r="BW299" i="10"/>
  <c r="S300" i="10"/>
  <c r="AP300" i="10"/>
  <c r="BK300" i="10"/>
  <c r="AG302" i="10"/>
  <c r="BL302" i="10"/>
  <c r="P304" i="10"/>
  <c r="AC304" i="10"/>
  <c r="AP304" i="10"/>
  <c r="BA304" i="10"/>
  <c r="BN304" i="10"/>
  <c r="BZ304" i="10"/>
  <c r="R305" i="10"/>
  <c r="AE305" i="10"/>
  <c r="AT305" i="10"/>
  <c r="BH305" i="10"/>
  <c r="BW305" i="10"/>
  <c r="AB306" i="10"/>
  <c r="BM306" i="10"/>
  <c r="S307" i="10"/>
  <c r="AP307" i="10"/>
  <c r="BH307" i="10"/>
  <c r="AJ312" i="10"/>
  <c r="BR328" i="10"/>
  <c r="AJ328" i="10"/>
  <c r="BH328" i="10"/>
  <c r="AB328" i="10"/>
  <c r="BE328" i="10"/>
  <c r="Y328" i="10"/>
  <c r="AW328" i="10"/>
  <c r="AT328" i="10"/>
  <c r="AL328" i="10"/>
  <c r="AG328" i="10"/>
  <c r="BZ328" i="10"/>
  <c r="Q328" i="10"/>
  <c r="BX328" i="10"/>
  <c r="N328" i="10"/>
  <c r="BP328" i="10"/>
  <c r="L328" i="10"/>
  <c r="T299" i="10"/>
  <c r="AH299" i="10"/>
  <c r="AS299" i="10"/>
  <c r="BH299" i="10"/>
  <c r="BX299" i="10"/>
  <c r="AK302" i="10"/>
  <c r="BM302" i="10"/>
  <c r="BU312" i="10"/>
  <c r="BR312" i="10"/>
  <c r="BG312" i="10"/>
  <c r="AU312" i="10"/>
  <c r="AK312" i="10"/>
  <c r="AA312" i="10"/>
  <c r="O312" i="10"/>
  <c r="CA312" i="10"/>
  <c r="BO312" i="10"/>
  <c r="BC312" i="10"/>
  <c r="AS312" i="10"/>
  <c r="AI312" i="10"/>
  <c r="W312" i="10"/>
  <c r="M312" i="10"/>
  <c r="BZ312" i="10"/>
  <c r="BN312" i="10"/>
  <c r="BB312" i="10"/>
  <c r="AR312" i="10"/>
  <c r="AH312" i="10"/>
  <c r="V312" i="10"/>
  <c r="L312" i="10"/>
  <c r="BY312" i="10"/>
  <c r="BK312" i="10"/>
  <c r="BA312" i="10"/>
  <c r="AQ312" i="10"/>
  <c r="AE312" i="10"/>
  <c r="U312" i="10"/>
  <c r="K312" i="10"/>
  <c r="BW312" i="10"/>
  <c r="BJ312" i="10"/>
  <c r="AZ312" i="10"/>
  <c r="AP312" i="10"/>
  <c r="AD312" i="10"/>
  <c r="T312" i="10"/>
  <c r="J312" i="10"/>
  <c r="AL312" i="10"/>
  <c r="BQ312" i="10"/>
  <c r="R286" i="10"/>
  <c r="AE286" i="10"/>
  <c r="AR286" i="10"/>
  <c r="BD286" i="10"/>
  <c r="BR286" i="10"/>
  <c r="K288" i="10"/>
  <c r="U288" i="10"/>
  <c r="AF288" i="10"/>
  <c r="AQ288" i="10"/>
  <c r="BA288" i="10"/>
  <c r="BL288" i="10"/>
  <c r="L289" i="10"/>
  <c r="AB289" i="10"/>
  <c r="AR289" i="10"/>
  <c r="BH289" i="10"/>
  <c r="BY289" i="10"/>
  <c r="AZ290" i="10"/>
  <c r="AM294" i="10"/>
  <c r="BS294" i="10"/>
  <c r="V295" i="10"/>
  <c r="AL295" i="10"/>
  <c r="BB295" i="10"/>
  <c r="BR295" i="10"/>
  <c r="L297" i="10"/>
  <c r="V297" i="10"/>
  <c r="AJ297" i="10"/>
  <c r="AU297" i="10"/>
  <c r="BI297" i="10"/>
  <c r="BV297" i="10"/>
  <c r="S298" i="10"/>
  <c r="AY298" i="10"/>
  <c r="J299" i="10"/>
  <c r="U299" i="10"/>
  <c r="AI299" i="10"/>
  <c r="AV299" i="10"/>
  <c r="BL299" i="10"/>
  <c r="CB299" i="10"/>
  <c r="Z300" i="10"/>
  <c r="AU300" i="10"/>
  <c r="BO300" i="10"/>
  <c r="Q301" i="10"/>
  <c r="BB301" i="10"/>
  <c r="M302" i="10"/>
  <c r="AO302" i="10"/>
  <c r="BQ302" i="10"/>
  <c r="T304" i="10"/>
  <c r="AF304" i="10"/>
  <c r="AR304" i="10"/>
  <c r="BD304" i="10"/>
  <c r="BQ304" i="10"/>
  <c r="U305" i="10"/>
  <c r="U305" i="3" s="1"/>
  <c r="AJ305" i="10"/>
  <c r="AX305" i="10"/>
  <c r="BK305" i="10"/>
  <c r="AJ306" i="10"/>
  <c r="BX306" i="10"/>
  <c r="Z307" i="10"/>
  <c r="AR307" i="10"/>
  <c r="N312" i="10"/>
  <c r="AM312" i="10"/>
  <c r="BS312" i="10"/>
  <c r="AW320" i="10"/>
  <c r="BE320" i="10"/>
  <c r="AJ320" i="10"/>
  <c r="AG320" i="10"/>
  <c r="BU320" i="10"/>
  <c r="BP320" i="10"/>
  <c r="BM320" i="10"/>
  <c r="AO320" i="10"/>
  <c r="Y320" i="10"/>
  <c r="T320" i="10"/>
  <c r="Q320" i="10"/>
  <c r="T286" i="10"/>
  <c r="AF286" i="10"/>
  <c r="AT286" i="10"/>
  <c r="BF286" i="10"/>
  <c r="BS286" i="10"/>
  <c r="BA290" i="10"/>
  <c r="W295" i="10"/>
  <c r="AM295" i="10"/>
  <c r="BC295" i="10"/>
  <c r="BS295" i="10"/>
  <c r="K299" i="10"/>
  <c r="X299" i="10"/>
  <c r="AJ299" i="10"/>
  <c r="AX299" i="10"/>
  <c r="BN299" i="10"/>
  <c r="AA300" i="10"/>
  <c r="AX300" i="10"/>
  <c r="BS300" i="10"/>
  <c r="P302" i="10"/>
  <c r="AS302" i="10"/>
  <c r="BT302" i="10"/>
  <c r="BX304" i="10"/>
  <c r="BO304" i="10"/>
  <c r="BF304" i="10"/>
  <c r="AV304" i="10"/>
  <c r="AM304" i="10"/>
  <c r="AD304" i="10"/>
  <c r="U304" i="10"/>
  <c r="L304" i="10"/>
  <c r="BV304" i="10"/>
  <c r="BL304" i="10"/>
  <c r="BC304" i="10"/>
  <c r="AT304" i="10"/>
  <c r="AK304" i="10"/>
  <c r="AB304" i="10"/>
  <c r="S304" i="10"/>
  <c r="J304" i="10"/>
  <c r="V304" i="10"/>
  <c r="AH304" i="10"/>
  <c r="AS304" i="10"/>
  <c r="BG304" i="10"/>
  <c r="BR304" i="10"/>
  <c r="BX305" i="10"/>
  <c r="BX305" i="3" s="1"/>
  <c r="BN305" i="10"/>
  <c r="BB305" i="10"/>
  <c r="AR305" i="10"/>
  <c r="AH305" i="10"/>
  <c r="V305" i="10"/>
  <c r="L305" i="10"/>
  <c r="BV305" i="10"/>
  <c r="BJ305" i="10"/>
  <c r="AZ305" i="10"/>
  <c r="AP305" i="10"/>
  <c r="AD305" i="10"/>
  <c r="T305" i="10"/>
  <c r="J305" i="10"/>
  <c r="W305" i="10"/>
  <c r="AK305" i="10"/>
  <c r="AY305" i="10"/>
  <c r="BO305" i="10"/>
  <c r="CA305" i="10"/>
  <c r="BP307" i="10"/>
  <c r="AZ307" i="10"/>
  <c r="AJ307" i="10"/>
  <c r="T307" i="10"/>
  <c r="BN307" i="10"/>
  <c r="AX307" i="10"/>
  <c r="AH307" i="10"/>
  <c r="R307" i="10"/>
  <c r="AA307" i="10"/>
  <c r="AV307" i="10"/>
  <c r="BT307" i="10"/>
  <c r="R312" i="10"/>
  <c r="AT312" i="10"/>
  <c r="BT312" i="10"/>
  <c r="AQ314" i="10"/>
  <c r="AA314" i="10"/>
  <c r="K314" i="10"/>
  <c r="AV314" i="10"/>
  <c r="X314" i="10"/>
  <c r="BL314" i="10"/>
  <c r="CB314" i="10"/>
  <c r="BD314" i="10"/>
  <c r="AJ314" i="10"/>
  <c r="BW314" i="10"/>
  <c r="BV321" i="10"/>
  <c r="BZ321" i="10"/>
  <c r="BP321" i="10"/>
  <c r="BD321" i="10"/>
  <c r="AT321" i="10"/>
  <c r="AJ321" i="10"/>
  <c r="X321" i="10"/>
  <c r="N321" i="10"/>
  <c r="BX321" i="10"/>
  <c r="BL321" i="10"/>
  <c r="BB321" i="10"/>
  <c r="AR321" i="10"/>
  <c r="AF321" i="10"/>
  <c r="V321" i="10"/>
  <c r="L321" i="10"/>
  <c r="BW321" i="10"/>
  <c r="BK321" i="10"/>
  <c r="BA321" i="10"/>
  <c r="AQ321" i="10"/>
  <c r="AE321" i="10"/>
  <c r="U321" i="10"/>
  <c r="K321" i="10"/>
  <c r="BY321" i="10"/>
  <c r="BY321" i="3" s="1"/>
  <c r="BH321" i="10"/>
  <c r="AN321" i="10"/>
  <c r="AA321" i="10"/>
  <c r="BT321" i="10"/>
  <c r="BG321" i="10"/>
  <c r="AM321" i="10"/>
  <c r="W321" i="10"/>
  <c r="BS321" i="10"/>
  <c r="BC321" i="10"/>
  <c r="AL321" i="10"/>
  <c r="T321" i="10"/>
  <c r="BR321" i="10"/>
  <c r="AZ321" i="10"/>
  <c r="AK321" i="10"/>
  <c r="S321" i="10"/>
  <c r="BQ321" i="10"/>
  <c r="AY321" i="10"/>
  <c r="AI321" i="10"/>
  <c r="P321" i="10"/>
  <c r="BO321" i="10"/>
  <c r="AV321" i="10"/>
  <c r="AD321" i="10"/>
  <c r="O321" i="10"/>
  <c r="CB321" i="10"/>
  <c r="BJ321" i="10"/>
  <c r="AU321" i="10"/>
  <c r="AC321" i="10"/>
  <c r="M321" i="10"/>
  <c r="CA324" i="10"/>
  <c r="BI324" i="10"/>
  <c r="AN324" i="10"/>
  <c r="R324" i="10"/>
  <c r="BY324" i="10"/>
  <c r="BD324" i="10"/>
  <c r="AH324" i="10"/>
  <c r="M324" i="10"/>
  <c r="BV324" i="10"/>
  <c r="BA324" i="10"/>
  <c r="AF324" i="10"/>
  <c r="J324" i="10"/>
  <c r="BT324" i="10"/>
  <c r="AP324" i="10"/>
  <c r="BQ324" i="10"/>
  <c r="AK324" i="10"/>
  <c r="BN324" i="10"/>
  <c r="AC324" i="10"/>
  <c r="BL324" i="10"/>
  <c r="Z324" i="10"/>
  <c r="BF324" i="10"/>
  <c r="X324" i="10"/>
  <c r="AX324" i="10"/>
  <c r="U324" i="10"/>
  <c r="AV324" i="10"/>
  <c r="P324" i="10"/>
  <c r="CB333" i="10"/>
  <c r="BS333" i="10"/>
  <c r="BZ333" i="10"/>
  <c r="BQ333" i="10"/>
  <c r="BH333" i="10"/>
  <c r="AY333" i="10"/>
  <c r="AP333" i="10"/>
  <c r="AF333" i="10"/>
  <c r="W333" i="10"/>
  <c r="N333" i="10"/>
  <c r="BY333" i="10"/>
  <c r="BP333" i="10"/>
  <c r="BG333" i="10"/>
  <c r="AX333" i="10"/>
  <c r="AN333" i="10"/>
  <c r="AE333" i="10"/>
  <c r="V333" i="10"/>
  <c r="M333" i="10"/>
  <c r="BN333" i="10"/>
  <c r="BB333" i="10"/>
  <c r="AQ333" i="10"/>
  <c r="AC333" i="10"/>
  <c r="R333" i="10"/>
  <c r="CA333" i="10"/>
  <c r="BL333" i="10"/>
  <c r="BA333" i="10"/>
  <c r="AM333" i="10"/>
  <c r="AB333" i="10"/>
  <c r="P333" i="10"/>
  <c r="BX333" i="10"/>
  <c r="BK333" i="10"/>
  <c r="AZ333" i="10"/>
  <c r="AL333" i="10"/>
  <c r="AA333" i="10"/>
  <c r="O333" i="10"/>
  <c r="BV333" i="10"/>
  <c r="BI333" i="10"/>
  <c r="AU333" i="10"/>
  <c r="AJ333" i="10"/>
  <c r="X333" i="10"/>
  <c r="K333" i="10"/>
  <c r="BT333" i="10"/>
  <c r="BF333" i="10"/>
  <c r="AT333" i="10"/>
  <c r="AI333" i="10"/>
  <c r="U333" i="10"/>
  <c r="J333" i="10"/>
  <c r="BR333" i="10"/>
  <c r="AK333" i="10"/>
  <c r="BO333" i="10"/>
  <c r="AH333" i="10"/>
  <c r="BJ333" i="10"/>
  <c r="AD333" i="10"/>
  <c r="BD333" i="10"/>
  <c r="Z333" i="10"/>
  <c r="BC333" i="10"/>
  <c r="T333" i="10"/>
  <c r="AV333" i="10"/>
  <c r="S333" i="10"/>
  <c r="AS333" i="10"/>
  <c r="L333" i="10"/>
  <c r="V286" i="10"/>
  <c r="AH286" i="10"/>
  <c r="AU286" i="10"/>
  <c r="BH286" i="10"/>
  <c r="BT286" i="10"/>
  <c r="M290" i="10"/>
  <c r="BP290" i="10"/>
  <c r="X295" i="10"/>
  <c r="AN295" i="10"/>
  <c r="BD295" i="10"/>
  <c r="BT295" i="10"/>
  <c r="L299" i="10"/>
  <c r="Z299" i="10"/>
  <c r="AK299" i="10"/>
  <c r="AY299" i="10"/>
  <c r="BO299" i="10"/>
  <c r="J300" i="10"/>
  <c r="AE300" i="10"/>
  <c r="AY300" i="10"/>
  <c r="U302" i="10"/>
  <c r="AV302" i="10"/>
  <c r="AV302" i="3" s="1"/>
  <c r="BY302" i="10"/>
  <c r="K304" i="10"/>
  <c r="W304" i="10"/>
  <c r="AI304" i="10"/>
  <c r="AU304" i="10"/>
  <c r="BH304" i="10"/>
  <c r="BS304" i="10"/>
  <c r="K305" i="10"/>
  <c r="Z305" i="10"/>
  <c r="AL305" i="10"/>
  <c r="BA305" i="10"/>
  <c r="BP305" i="10"/>
  <c r="BY306" i="10"/>
  <c r="AW306" i="10"/>
  <c r="U306" i="10"/>
  <c r="BQ306" i="10"/>
  <c r="AR306" i="10"/>
  <c r="M306" i="10"/>
  <c r="AS306" i="10"/>
  <c r="J307" i="10"/>
  <c r="AB307" i="10"/>
  <c r="AY307" i="10"/>
  <c r="BV307" i="10"/>
  <c r="BV307" i="3" s="1"/>
  <c r="S312" i="10"/>
  <c r="AX312" i="10"/>
  <c r="CB312" i="10"/>
  <c r="W314" i="10"/>
  <c r="AB321" i="10"/>
  <c r="AS324" i="10"/>
  <c r="AR333" i="10"/>
  <c r="M299" i="10"/>
  <c r="AA299" i="10"/>
  <c r="AN299" i="10"/>
  <c r="AZ299" i="10"/>
  <c r="X302" i="10"/>
  <c r="AW302" i="10"/>
  <c r="Z312" i="10"/>
  <c r="AY312" i="10"/>
  <c r="V303" i="10"/>
  <c r="AL303" i="10"/>
  <c r="BB303" i="10"/>
  <c r="BR303" i="10"/>
  <c r="AA308" i="10"/>
  <c r="AX308" i="10"/>
  <c r="BS308" i="10"/>
  <c r="T311" i="10"/>
  <c r="AD311" i="10"/>
  <c r="AN311" i="10"/>
  <c r="AZ311" i="10"/>
  <c r="BJ311" i="10"/>
  <c r="BT311" i="10"/>
  <c r="N313" i="10"/>
  <c r="AD313" i="10"/>
  <c r="AR313" i="10"/>
  <c r="BL313" i="10"/>
  <c r="U315" i="10"/>
  <c r="AL315" i="10"/>
  <c r="BC315" i="10"/>
  <c r="AA317" i="10"/>
  <c r="BE317" i="10"/>
  <c r="W322" i="10"/>
  <c r="AM322" i="10"/>
  <c r="BG322" i="10"/>
  <c r="AO323" i="10"/>
  <c r="K326" i="10"/>
  <c r="AH326" i="10"/>
  <c r="BD326" i="10"/>
  <c r="CB326" i="10"/>
  <c r="AH327" i="10"/>
  <c r="T329" i="10"/>
  <c r="AL329" i="10"/>
  <c r="BA329" i="10"/>
  <c r="BW329" i="10"/>
  <c r="AS343" i="10"/>
  <c r="O313" i="10"/>
  <c r="AE313" i="10"/>
  <c r="AS313" i="10"/>
  <c r="BM313" i="10"/>
  <c r="AB317" i="10"/>
  <c r="BN317" i="10"/>
  <c r="BZ322" i="10"/>
  <c r="BP322" i="10"/>
  <c r="BF322" i="10"/>
  <c r="AT322" i="10"/>
  <c r="AJ322" i="10"/>
  <c r="Z322" i="10"/>
  <c r="N322" i="10"/>
  <c r="BX322" i="10"/>
  <c r="BN322" i="10"/>
  <c r="BB322" i="10"/>
  <c r="AR322" i="10"/>
  <c r="AH322" i="10"/>
  <c r="V322" i="10"/>
  <c r="L322" i="10"/>
  <c r="BW322" i="10"/>
  <c r="BK322" i="10"/>
  <c r="BA322" i="10"/>
  <c r="AQ322" i="10"/>
  <c r="AE322" i="10"/>
  <c r="U322" i="10"/>
  <c r="K322" i="10"/>
  <c r="AA322" i="10"/>
  <c r="AP322" i="10"/>
  <c r="BH322" i="10"/>
  <c r="BY322" i="10"/>
  <c r="AQ323" i="10"/>
  <c r="P326" i="10"/>
  <c r="AI326" i="10"/>
  <c r="BJ326" i="10"/>
  <c r="BX327" i="10"/>
  <c r="CA327" i="10"/>
  <c r="BK327" i="10"/>
  <c r="AU327" i="10"/>
  <c r="AE327" i="10"/>
  <c r="O327" i="10"/>
  <c r="BY327" i="10"/>
  <c r="BI327" i="10"/>
  <c r="AS327" i="10"/>
  <c r="AC327" i="10"/>
  <c r="M327" i="10"/>
  <c r="BV327" i="10"/>
  <c r="BF327" i="10"/>
  <c r="AP327" i="10"/>
  <c r="Z327" i="10"/>
  <c r="J327" i="10"/>
  <c r="AK327" i="10"/>
  <c r="BJ327" i="10"/>
  <c r="U329" i="10"/>
  <c r="AM329" i="10"/>
  <c r="BD329" i="10"/>
  <c r="BX329" i="10"/>
  <c r="AU343" i="10"/>
  <c r="X303" i="10"/>
  <c r="AN303" i="10"/>
  <c r="BD303" i="10"/>
  <c r="BT303" i="10"/>
  <c r="K308" i="10"/>
  <c r="AH308" i="10"/>
  <c r="BC308" i="10"/>
  <c r="X310" i="10"/>
  <c r="L311" i="10"/>
  <c r="V311" i="10"/>
  <c r="AF311" i="10"/>
  <c r="AR311" i="10"/>
  <c r="BB311" i="10"/>
  <c r="BL311" i="10"/>
  <c r="BX311" i="10"/>
  <c r="Q313" i="10"/>
  <c r="AF313" i="10"/>
  <c r="AW313" i="10"/>
  <c r="BT313" i="10"/>
  <c r="CA315" i="10"/>
  <c r="BO315" i="10"/>
  <c r="BB315" i="10"/>
  <c r="AP315" i="10"/>
  <c r="AC315" i="10"/>
  <c r="O315" i="10"/>
  <c r="BW315" i="10"/>
  <c r="BJ315" i="10"/>
  <c r="AX315" i="10"/>
  <c r="AK315" i="10"/>
  <c r="W315" i="10"/>
  <c r="K315" i="10"/>
  <c r="Z315" i="10"/>
  <c r="AQ315" i="10"/>
  <c r="BG315" i="10"/>
  <c r="BY315" i="10"/>
  <c r="AH317" i="10"/>
  <c r="J322" i="10"/>
  <c r="AB322" i="10"/>
  <c r="AS322" i="10"/>
  <c r="AS322" i="3" s="1"/>
  <c r="BI322" i="10"/>
  <c r="CA322" i="10"/>
  <c r="S326" i="10"/>
  <c r="AL326" i="10"/>
  <c r="BK326" i="10"/>
  <c r="N327" i="10"/>
  <c r="AL327" i="10"/>
  <c r="BN327" i="10"/>
  <c r="X329" i="10"/>
  <c r="AN329" i="10"/>
  <c r="BI329" i="10"/>
  <c r="BD343" i="10"/>
  <c r="T313" i="10"/>
  <c r="AG313" i="10"/>
  <c r="AX313" i="10"/>
  <c r="CB317" i="10"/>
  <c r="BO317" i="10"/>
  <c r="AU317" i="10"/>
  <c r="Y317" i="10"/>
  <c r="BH317" i="10"/>
  <c r="AN317" i="10"/>
  <c r="BG317" i="10"/>
  <c r="AM317" i="10"/>
  <c r="Q317" i="10"/>
  <c r="AI317" i="10"/>
  <c r="BT317" i="10"/>
  <c r="BR323" i="10"/>
  <c r="BM323" i="10"/>
  <c r="AG323" i="10"/>
  <c r="BE323" i="10"/>
  <c r="V323" i="10"/>
  <c r="BB323" i="10"/>
  <c r="S323" i="10"/>
  <c r="BJ323" i="10"/>
  <c r="V326" i="10"/>
  <c r="AP326" i="10"/>
  <c r="BL326" i="10"/>
  <c r="BV329" i="10"/>
  <c r="CA329" i="10"/>
  <c r="BQ329" i="10"/>
  <c r="BG329" i="10"/>
  <c r="BZ329" i="10"/>
  <c r="BS329" i="10"/>
  <c r="BH329" i="10"/>
  <c r="AU329" i="10"/>
  <c r="AK329" i="10"/>
  <c r="AA329" i="10"/>
  <c r="O329" i="10"/>
  <c r="BP329" i="10"/>
  <c r="BC329" i="10"/>
  <c r="AS329" i="10"/>
  <c r="AI329" i="10"/>
  <c r="W329" i="10"/>
  <c r="M329" i="10"/>
  <c r="CB329" i="10"/>
  <c r="BO329" i="10"/>
  <c r="BB329" i="10"/>
  <c r="AR329" i="10"/>
  <c r="AF329" i="10"/>
  <c r="V329" i="10"/>
  <c r="L329" i="10"/>
  <c r="AB329" i="10"/>
  <c r="AQ329" i="10"/>
  <c r="BJ329" i="10"/>
  <c r="W326" i="10"/>
  <c r="AT326" i="10"/>
  <c r="BO326" i="10"/>
  <c r="BV343" i="10"/>
  <c r="BL343" i="10"/>
  <c r="BC343" i="10"/>
  <c r="AT343" i="10"/>
  <c r="AK343" i="10"/>
  <c r="AB343" i="10"/>
  <c r="S343" i="10"/>
  <c r="J343" i="10"/>
  <c r="CB343" i="10"/>
  <c r="BS343" i="10"/>
  <c r="BJ343" i="10"/>
  <c r="BA343" i="10"/>
  <c r="AR343" i="10"/>
  <c r="AI343" i="10"/>
  <c r="Z343" i="10"/>
  <c r="P343" i="10"/>
  <c r="CA343" i="10"/>
  <c r="BR343" i="10"/>
  <c r="BI343" i="10"/>
  <c r="AZ343" i="10"/>
  <c r="AQ343" i="10"/>
  <c r="AH343" i="10"/>
  <c r="X343" i="10"/>
  <c r="O343" i="10"/>
  <c r="BZ343" i="10"/>
  <c r="BQ343" i="10"/>
  <c r="BH343" i="10"/>
  <c r="AY343" i="10"/>
  <c r="AP343" i="10"/>
  <c r="AF343" i="10"/>
  <c r="W343" i="10"/>
  <c r="N343" i="10"/>
  <c r="BY343" i="10"/>
  <c r="BP343" i="10"/>
  <c r="BG343" i="10"/>
  <c r="AX343" i="10"/>
  <c r="AN343" i="10"/>
  <c r="AE343" i="10"/>
  <c r="V343" i="10"/>
  <c r="M343" i="10"/>
  <c r="BN343" i="10"/>
  <c r="AM343" i="10"/>
  <c r="R343" i="10"/>
  <c r="BK343" i="10"/>
  <c r="AL343" i="10"/>
  <c r="L343" i="10"/>
  <c r="BF343" i="10"/>
  <c r="AJ343" i="10"/>
  <c r="K343" i="10"/>
  <c r="BX343" i="10"/>
  <c r="BB343" i="10"/>
  <c r="AC343" i="10"/>
  <c r="BW343" i="10"/>
  <c r="AV343" i="10"/>
  <c r="AA343" i="10"/>
  <c r="BT343" i="10"/>
  <c r="BN313" i="10"/>
  <c r="BA313" i="10"/>
  <c r="AN313" i="10"/>
  <c r="Z313" i="10"/>
  <c r="P313" i="10"/>
  <c r="BZ313" i="10"/>
  <c r="BJ313" i="10"/>
  <c r="AV313" i="10"/>
  <c r="AH313" i="10"/>
  <c r="W313" i="10"/>
  <c r="M313" i="10"/>
  <c r="V313" i="10"/>
  <c r="AM313" i="10"/>
  <c r="BC313" i="10"/>
  <c r="BY313" i="10"/>
  <c r="O317" i="10"/>
  <c r="AW317" i="10"/>
  <c r="CA317" i="10"/>
  <c r="N323" i="10"/>
  <c r="BW323" i="10"/>
  <c r="X326" i="10"/>
  <c r="AU326" i="10"/>
  <c r="N329" i="10"/>
  <c r="AD329" i="10"/>
  <c r="AV329" i="10"/>
  <c r="BL329" i="10"/>
  <c r="BR331" i="10"/>
  <c r="BM331" i="10"/>
  <c r="AO331" i="10"/>
  <c r="V331" i="10"/>
  <c r="S331" i="10"/>
  <c r="T343" i="10"/>
  <c r="BY326" i="10"/>
  <c r="BW326" i="10"/>
  <c r="BG326" i="10"/>
  <c r="AQ326" i="10"/>
  <c r="AE326" i="10"/>
  <c r="R326" i="10"/>
  <c r="BS326" i="10"/>
  <c r="BC326" i="10"/>
  <c r="AN326" i="10"/>
  <c r="AA326" i="10"/>
  <c r="O326" i="10"/>
  <c r="BR326" i="10"/>
  <c r="BB326" i="10"/>
  <c r="AM326" i="10"/>
  <c r="Z326" i="10"/>
  <c r="N326" i="10"/>
  <c r="AD326" i="10"/>
  <c r="AV326" i="10"/>
  <c r="BZ326" i="10"/>
  <c r="U343" i="10"/>
  <c r="AU318" i="10"/>
  <c r="CB318" i="10"/>
  <c r="AF319" i="10"/>
  <c r="BK319" i="10"/>
  <c r="Y325" i="10"/>
  <c r="BK325" i="10"/>
  <c r="T330" i="10"/>
  <c r="AH330" i="10"/>
  <c r="AX330" i="10"/>
  <c r="BJ330" i="10"/>
  <c r="L334" i="10"/>
  <c r="AH334" i="10"/>
  <c r="BG334" i="10"/>
  <c r="BU338" i="10"/>
  <c r="AY338" i="10"/>
  <c r="AP338" i="10"/>
  <c r="CA338" i="10"/>
  <c r="AC338" i="10"/>
  <c r="BW338" i="10"/>
  <c r="AA338" i="10"/>
  <c r="BQ338" i="10"/>
  <c r="T338" i="10"/>
  <c r="AL319" i="10"/>
  <c r="BQ319" i="10"/>
  <c r="CA330" i="10"/>
  <c r="BQ330" i="10"/>
  <c r="BG330" i="10"/>
  <c r="BG330" i="3" s="1"/>
  <c r="AU330" i="10"/>
  <c r="AK330" i="10"/>
  <c r="AA330" i="10"/>
  <c r="O330" i="10"/>
  <c r="BZ330" i="10"/>
  <c r="BP330" i="10"/>
  <c r="BF330" i="10"/>
  <c r="AT330" i="10"/>
  <c r="AJ330" i="10"/>
  <c r="Z330" i="10"/>
  <c r="N330" i="10"/>
  <c r="U330" i="10"/>
  <c r="AI330" i="10"/>
  <c r="AY330" i="10"/>
  <c r="BK330" i="10"/>
  <c r="BY330" i="10"/>
  <c r="O334" i="10"/>
  <c r="AK334" i="10"/>
  <c r="BH334" i="10"/>
  <c r="BW356" i="10"/>
  <c r="BE356" i="10"/>
  <c r="AO356" i="10"/>
  <c r="Y356" i="10"/>
  <c r="BR356" i="10"/>
  <c r="BB356" i="10"/>
  <c r="AL356" i="10"/>
  <c r="S356" i="10"/>
  <c r="BP356" i="10"/>
  <c r="AZ356" i="10"/>
  <c r="AJ356" i="10"/>
  <c r="R356" i="10"/>
  <c r="BO356" i="10"/>
  <c r="AY356" i="10"/>
  <c r="AG356" i="10"/>
  <c r="Q356" i="10"/>
  <c r="BN356" i="10"/>
  <c r="AX356" i="10"/>
  <c r="AD356" i="10"/>
  <c r="N356" i="10"/>
  <c r="BM356" i="10"/>
  <c r="AR356" i="10"/>
  <c r="AB356" i="10"/>
  <c r="L356" i="10"/>
  <c r="BZ356" i="10"/>
  <c r="BJ356" i="10"/>
  <c r="AQ356" i="10"/>
  <c r="AA356" i="10"/>
  <c r="K356" i="10"/>
  <c r="S318" i="10"/>
  <c r="BE318" i="10"/>
  <c r="P319" i="10"/>
  <c r="AP319" i="10"/>
  <c r="BY319" i="10"/>
  <c r="AO325" i="10"/>
  <c r="BX325" i="10"/>
  <c r="K330" i="10"/>
  <c r="K330" i="3" s="1"/>
  <c r="W330" i="10"/>
  <c r="AM330" i="10"/>
  <c r="BA330" i="10"/>
  <c r="BO330" i="10"/>
  <c r="BO330" i="3" s="1"/>
  <c r="U334" i="10"/>
  <c r="AT334" i="10"/>
  <c r="BQ334" i="10"/>
  <c r="BC338" i="10"/>
  <c r="Z356" i="10"/>
  <c r="V334" i="10"/>
  <c r="AU334" i="10"/>
  <c r="BW340" i="10"/>
  <c r="BC340" i="10"/>
  <c r="AP340" i="10"/>
  <c r="AD340" i="10"/>
  <c r="U340" i="10"/>
  <c r="CA340" i="10"/>
  <c r="R340" i="10"/>
  <c r="AP356" i="10"/>
  <c r="BW369" i="10"/>
  <c r="BS369" i="10"/>
  <c r="BH369" i="10"/>
  <c r="AT369" i="10"/>
  <c r="AF369" i="10"/>
  <c r="U369" i="10"/>
  <c r="BR369" i="10"/>
  <c r="BD369" i="10"/>
  <c r="AS369" i="10"/>
  <c r="AE369" i="10"/>
  <c r="T369" i="10"/>
  <c r="CB369" i="10"/>
  <c r="BQ369" i="10"/>
  <c r="BC369" i="10"/>
  <c r="AR369" i="10"/>
  <c r="AD369" i="10"/>
  <c r="P369" i="10"/>
  <c r="CA369" i="10"/>
  <c r="BP369" i="10"/>
  <c r="BB369" i="10"/>
  <c r="AN369" i="10"/>
  <c r="AC369" i="10"/>
  <c r="O369" i="10"/>
  <c r="BZ369" i="10"/>
  <c r="BL369" i="10"/>
  <c r="BA369" i="10"/>
  <c r="AM369" i="10"/>
  <c r="AB369" i="10"/>
  <c r="N369" i="10"/>
  <c r="BY369" i="10"/>
  <c r="BK369" i="10"/>
  <c r="AZ369" i="10"/>
  <c r="AL369" i="10"/>
  <c r="X369" i="10"/>
  <c r="M369" i="10"/>
  <c r="BX369" i="10"/>
  <c r="BJ369" i="10"/>
  <c r="AV369" i="10"/>
  <c r="AK369" i="10"/>
  <c r="AK369" i="3" s="1"/>
  <c r="W369" i="10"/>
  <c r="L369" i="10"/>
  <c r="BT369" i="10"/>
  <c r="BI369" i="10"/>
  <c r="AU369" i="10"/>
  <c r="AJ369" i="10"/>
  <c r="V369" i="10"/>
  <c r="BZ334" i="10"/>
  <c r="BO334" i="10"/>
  <c r="BC334" i="10"/>
  <c r="AP334" i="10"/>
  <c r="AD334" i="10"/>
  <c r="S334" i="10"/>
  <c r="BY334" i="10"/>
  <c r="BN334" i="10"/>
  <c r="AZ334" i="10"/>
  <c r="AO334" i="10"/>
  <c r="AC334" i="10"/>
  <c r="BX334" i="10"/>
  <c r="BM334" i="10"/>
  <c r="AY334" i="10"/>
  <c r="AM334" i="10"/>
  <c r="AB334" i="10"/>
  <c r="N334" i="10"/>
  <c r="BW334" i="10"/>
  <c r="BI334" i="10"/>
  <c r="AX334" i="10"/>
  <c r="AL334" i="10"/>
  <c r="Y334" i="10"/>
  <c r="M334" i="10"/>
  <c r="W334" i="10"/>
  <c r="AW334" i="10"/>
  <c r="BV334" i="10"/>
  <c r="AT340" i="10"/>
  <c r="BF356" i="10"/>
  <c r="BO348" i="10"/>
  <c r="AL348" i="10"/>
  <c r="Y348" i="10"/>
  <c r="Y347" i="10"/>
  <c r="AM347" i="10"/>
  <c r="BC347" i="10"/>
  <c r="BU347" i="10"/>
  <c r="BU350" i="10"/>
  <c r="AL351" i="10"/>
  <c r="BR351" i="10"/>
  <c r="P352" i="10"/>
  <c r="AD352" i="10"/>
  <c r="AP352" i="10"/>
  <c r="BC352" i="10"/>
  <c r="BQ352" i="10"/>
  <c r="CB352" i="10"/>
  <c r="W353" i="10"/>
  <c r="AW353" i="10"/>
  <c r="BS353" i="10"/>
  <c r="P354" i="10"/>
  <c r="AC354" i="10"/>
  <c r="AQ354" i="10"/>
  <c r="BB354" i="10"/>
  <c r="BP354" i="10"/>
  <c r="CB354" i="10"/>
  <c r="S355" i="10"/>
  <c r="AE355" i="10"/>
  <c r="AR355" i="10"/>
  <c r="BF355" i="10"/>
  <c r="BQ355" i="10"/>
  <c r="AA357" i="10"/>
  <c r="BM359" i="10"/>
  <c r="AY359" i="10"/>
  <c r="K359" i="10"/>
  <c r="CA359" i="10"/>
  <c r="AM359" i="10"/>
  <c r="BU359" i="10"/>
  <c r="AE359" i="10"/>
  <c r="BL359" i="10"/>
  <c r="X359" i="10"/>
  <c r="BK359" i="10"/>
  <c r="W359" i="10"/>
  <c r="V360" i="10"/>
  <c r="BW361" i="10"/>
  <c r="BR361" i="10"/>
  <c r="BB361" i="10"/>
  <c r="AL361" i="10"/>
  <c r="V361" i="10"/>
  <c r="BQ361" i="10"/>
  <c r="BP361" i="10"/>
  <c r="CB361" i="10"/>
  <c r="BL361" i="10"/>
  <c r="AV361" i="10"/>
  <c r="AF361" i="10"/>
  <c r="P361" i="10"/>
  <c r="BZ361" i="10"/>
  <c r="BJ361" i="10"/>
  <c r="AT361" i="10"/>
  <c r="AD361" i="10"/>
  <c r="N361" i="10"/>
  <c r="BY361" i="10"/>
  <c r="BI361" i="10"/>
  <c r="AS361" i="10"/>
  <c r="AC361" i="10"/>
  <c r="M361" i="10"/>
  <c r="BX361" i="10"/>
  <c r="BH361" i="10"/>
  <c r="AR361" i="10"/>
  <c r="AB361" i="10"/>
  <c r="L361" i="10"/>
  <c r="BA361" i="10"/>
  <c r="BS332" i="10"/>
  <c r="AP339" i="10"/>
  <c r="AM351" i="10"/>
  <c r="BU351" i="10"/>
  <c r="R352" i="10"/>
  <c r="AE352" i="10"/>
  <c r="AS352" i="10"/>
  <c r="BD352" i="10"/>
  <c r="BR352" i="10"/>
  <c r="AD353" i="10"/>
  <c r="BB353" i="10"/>
  <c r="BX353" i="10"/>
  <c r="S354" i="10"/>
  <c r="AD354" i="10"/>
  <c r="AR354" i="10"/>
  <c r="BD354" i="10"/>
  <c r="BQ354" i="10"/>
  <c r="T355" i="10"/>
  <c r="AH355" i="10"/>
  <c r="AS355" i="10"/>
  <c r="BG355" i="10"/>
  <c r="BS355" i="10"/>
  <c r="BQ357" i="10"/>
  <c r="BI357" i="10"/>
  <c r="BF357" i="10"/>
  <c r="CB357" i="10"/>
  <c r="BE357" i="10"/>
  <c r="BV357" i="10"/>
  <c r="BD357" i="10"/>
  <c r="AC357" i="10"/>
  <c r="AW357" i="10"/>
  <c r="W360" i="10"/>
  <c r="AC332" i="10"/>
  <c r="AX332" i="10"/>
  <c r="AT339" i="10"/>
  <c r="M347" i="10"/>
  <c r="AB347" i="10"/>
  <c r="AP347" i="10"/>
  <c r="BI347" i="10"/>
  <c r="K351" i="10"/>
  <c r="AQ351" i="10"/>
  <c r="CA351" i="10"/>
  <c r="U352" i="10"/>
  <c r="AF352" i="10"/>
  <c r="AT352" i="10"/>
  <c r="BF352" i="10"/>
  <c r="BS352" i="10"/>
  <c r="L353" i="10"/>
  <c r="AE353" i="10"/>
  <c r="BC353" i="10"/>
  <c r="T354" i="10"/>
  <c r="AF354" i="10"/>
  <c r="AS354" i="10"/>
  <c r="BG354" i="10"/>
  <c r="BR354" i="10"/>
  <c r="J355" i="10"/>
  <c r="U355" i="10"/>
  <c r="AI355" i="10"/>
  <c r="AU355" i="10"/>
  <c r="BH355" i="10"/>
  <c r="J357" i="10"/>
  <c r="AF357" i="10"/>
  <c r="BA357" i="10"/>
  <c r="AN359" i="10"/>
  <c r="AC360" i="10"/>
  <c r="U361" i="10"/>
  <c r="BT361" i="10"/>
  <c r="V352" i="10"/>
  <c r="AH352" i="10"/>
  <c r="AU352" i="10"/>
  <c r="BI352" i="10"/>
  <c r="BT352" i="10"/>
  <c r="U354" i="10"/>
  <c r="AI354" i="10"/>
  <c r="AT354" i="10"/>
  <c r="BH354" i="10"/>
  <c r="BT354" i="10"/>
  <c r="BC339" i="10"/>
  <c r="J352" i="10"/>
  <c r="W352" i="10"/>
  <c r="AK352" i="10"/>
  <c r="AV352" i="10"/>
  <c r="BJ352" i="10"/>
  <c r="BV352" i="10"/>
  <c r="K354" i="10"/>
  <c r="V354" i="10"/>
  <c r="AJ354" i="10"/>
  <c r="AV354" i="10"/>
  <c r="BI354" i="10"/>
  <c r="BW354" i="10"/>
  <c r="W350" i="10"/>
  <c r="M352" i="10"/>
  <c r="X352" i="10"/>
  <c r="AL352" i="10"/>
  <c r="AX352" i="10"/>
  <c r="BK352" i="10"/>
  <c r="BY352" i="10"/>
  <c r="L354" i="10"/>
  <c r="X354" i="10"/>
  <c r="AK354" i="10"/>
  <c r="AY354" i="10"/>
  <c r="BJ354" i="10"/>
  <c r="BX354" i="10"/>
  <c r="BY360" i="10"/>
  <c r="BA360" i="10"/>
  <c r="BA360" i="3" s="1"/>
  <c r="Y360" i="10"/>
  <c r="M360" i="10"/>
  <c r="BQ360" i="10"/>
  <c r="AM360" i="10"/>
  <c r="U360" i="10"/>
  <c r="BM360" i="10"/>
  <c r="AL360" i="10"/>
  <c r="R360" i="10"/>
  <c r="BI360" i="10"/>
  <c r="AK360" i="10"/>
  <c r="AK360" i="3" s="1"/>
  <c r="P360" i="10"/>
  <c r="BC360" i="10"/>
  <c r="AG360" i="10"/>
  <c r="O360" i="10"/>
  <c r="BB360" i="10"/>
  <c r="T339" i="10"/>
  <c r="BR339" i="10"/>
  <c r="AM350" i="10"/>
  <c r="N352" i="10"/>
  <c r="Z352" i="10"/>
  <c r="AM352" i="10"/>
  <c r="BA352" i="10"/>
  <c r="BL352" i="10"/>
  <c r="BZ352" i="10"/>
  <c r="M354" i="10"/>
  <c r="AA354" i="10"/>
  <c r="AL354" i="10"/>
  <c r="AZ354" i="10"/>
  <c r="BL354" i="10"/>
  <c r="BY354" i="10"/>
  <c r="BR360" i="10"/>
  <c r="O362" i="10"/>
  <c r="AE362" i="10"/>
  <c r="AU362" i="10"/>
  <c r="BK362" i="10"/>
  <c r="CA362" i="10"/>
  <c r="T363" i="10"/>
  <c r="AJ363" i="10"/>
  <c r="AZ363" i="10"/>
  <c r="BP363" i="10"/>
  <c r="AC364" i="10"/>
  <c r="BU365" i="10"/>
  <c r="P367" i="10"/>
  <c r="AF367" i="10"/>
  <c r="AV367" i="10"/>
  <c r="BL367" i="10"/>
  <c r="CB367" i="10"/>
  <c r="AG368" i="10"/>
  <c r="BC368" i="10"/>
  <c r="M370" i="10"/>
  <c r="AA370" i="10"/>
  <c r="AL370" i="10"/>
  <c r="AZ370" i="10"/>
  <c r="AZ370" i="3" s="1"/>
  <c r="BK370" i="10"/>
  <c r="BY370" i="10"/>
  <c r="BY370" i="3" s="1"/>
  <c r="N371" i="10"/>
  <c r="AB371" i="10"/>
  <c r="AP371" i="10"/>
  <c r="BA371" i="10"/>
  <c r="BO371" i="10"/>
  <c r="BZ371" i="10"/>
  <c r="AI372" i="10"/>
  <c r="BO372" i="10"/>
  <c r="AB373" i="10"/>
  <c r="BV373" i="10"/>
  <c r="P375" i="10"/>
  <c r="AF375" i="10"/>
  <c r="AV375" i="10"/>
  <c r="BL375" i="10"/>
  <c r="CB375" i="10"/>
  <c r="AC376" i="10"/>
  <c r="AU376" i="10"/>
  <c r="BQ376" i="10"/>
  <c r="N377" i="10"/>
  <c r="AB377" i="10"/>
  <c r="AM377" i="10"/>
  <c r="BA377" i="10"/>
  <c r="BL377" i="10"/>
  <c r="T378" i="10"/>
  <c r="AE378" i="10"/>
  <c r="AR378" i="10"/>
  <c r="BD378" i="10"/>
  <c r="BQ378" i="10"/>
  <c r="S379" i="10"/>
  <c r="AC379" i="10"/>
  <c r="AM379" i="10"/>
  <c r="AZ379" i="10"/>
  <c r="BN379" i="10"/>
  <c r="BZ379" i="10"/>
  <c r="AH380" i="10"/>
  <c r="BW380" i="10"/>
  <c r="Z381" i="10"/>
  <c r="BD381" i="10"/>
  <c r="BW382" i="10"/>
  <c r="BE382" i="10"/>
  <c r="AU382" i="10"/>
  <c r="V383" i="10"/>
  <c r="BR383" i="10"/>
  <c r="BK386" i="10"/>
  <c r="AX386" i="10"/>
  <c r="AU386" i="10"/>
  <c r="AF386" i="10"/>
  <c r="W386" i="10"/>
  <c r="R386" i="10"/>
  <c r="S362" i="10"/>
  <c r="AI362" i="10"/>
  <c r="AY362" i="10"/>
  <c r="BO362" i="10"/>
  <c r="V363" i="10"/>
  <c r="AL363" i="10"/>
  <c r="BB363" i="10"/>
  <c r="BR363" i="10"/>
  <c r="BG364" i="10"/>
  <c r="R367" i="10"/>
  <c r="AH367" i="10"/>
  <c r="AX367" i="10"/>
  <c r="BN367" i="10"/>
  <c r="AK368" i="10"/>
  <c r="BI368" i="10"/>
  <c r="N370" i="10"/>
  <c r="AB370" i="10"/>
  <c r="AM370" i="10"/>
  <c r="BA370" i="10"/>
  <c r="BO370" i="10"/>
  <c r="BZ370" i="10"/>
  <c r="R371" i="10"/>
  <c r="AC371" i="10"/>
  <c r="AQ371" i="10"/>
  <c r="BB371" i="10"/>
  <c r="BP371" i="10"/>
  <c r="AK372" i="10"/>
  <c r="BQ372" i="10"/>
  <c r="AH373" i="10"/>
  <c r="BX373" i="10"/>
  <c r="R375" i="10"/>
  <c r="AH375" i="10"/>
  <c r="AX375" i="10"/>
  <c r="BN375" i="10"/>
  <c r="AD376" i="10"/>
  <c r="AW376" i="10"/>
  <c r="BR376" i="10"/>
  <c r="O377" i="10"/>
  <c r="AC377" i="10"/>
  <c r="AN377" i="10"/>
  <c r="BB377" i="10"/>
  <c r="BQ377" i="10"/>
  <c r="AS378" i="10"/>
  <c r="BG378" i="10"/>
  <c r="BS378" i="10"/>
  <c r="BO379" i="10"/>
  <c r="CA379" i="10"/>
  <c r="AG381" i="10"/>
  <c r="BE381" i="10"/>
  <c r="X383" i="10"/>
  <c r="BV383" i="10"/>
  <c r="T362" i="10"/>
  <c r="AJ362" i="10"/>
  <c r="AZ362" i="10"/>
  <c r="BP362" i="10"/>
  <c r="J363" i="10"/>
  <c r="Z363" i="10"/>
  <c r="AP363" i="10"/>
  <c r="BF363" i="10"/>
  <c r="BV363" i="10"/>
  <c r="BU364" i="10"/>
  <c r="AN366" i="10"/>
  <c r="V367" i="10"/>
  <c r="AL367" i="10"/>
  <c r="BB367" i="10"/>
  <c r="BR367" i="10"/>
  <c r="M368" i="10"/>
  <c r="AL368" i="10"/>
  <c r="BM368" i="10"/>
  <c r="O370" i="10"/>
  <c r="AC370" i="10"/>
  <c r="AQ370" i="10"/>
  <c r="BB370" i="10"/>
  <c r="BP370" i="10"/>
  <c r="CA370" i="10"/>
  <c r="S371" i="10"/>
  <c r="AD371" i="10"/>
  <c r="AR371" i="10"/>
  <c r="BF371" i="10"/>
  <c r="BQ371" i="10"/>
  <c r="K372" i="10"/>
  <c r="AQ372" i="10"/>
  <c r="BW372" i="10"/>
  <c r="AP373" i="10"/>
  <c r="V375" i="10"/>
  <c r="AL375" i="10"/>
  <c r="BB375" i="10"/>
  <c r="BR375" i="10"/>
  <c r="M376" i="10"/>
  <c r="AE376" i="10"/>
  <c r="BA376" i="10"/>
  <c r="BY376" i="10"/>
  <c r="P377" i="10"/>
  <c r="AD377" i="10"/>
  <c r="AR377" i="10"/>
  <c r="BC377" i="10"/>
  <c r="BR377" i="10"/>
  <c r="L378" i="10"/>
  <c r="V378" i="10"/>
  <c r="AI378" i="10"/>
  <c r="AU378" i="10"/>
  <c r="BH378" i="10"/>
  <c r="BT378" i="10"/>
  <c r="K379" i="10"/>
  <c r="U379" i="10"/>
  <c r="AE379" i="10"/>
  <c r="AQ379" i="10"/>
  <c r="BC379" i="10"/>
  <c r="BP379" i="10"/>
  <c r="BP379" i="3" s="1"/>
  <c r="AP380" i="10"/>
  <c r="J381" i="10"/>
  <c r="AH381" i="10"/>
  <c r="BF381" i="10"/>
  <c r="AH383" i="10"/>
  <c r="BE387" i="10"/>
  <c r="BR387" i="10"/>
  <c r="BB387" i="10"/>
  <c r="AO387" i="10"/>
  <c r="AL387" i="10"/>
  <c r="U362" i="10"/>
  <c r="AK362" i="10"/>
  <c r="BA362" i="10"/>
  <c r="BQ362" i="10"/>
  <c r="W367" i="10"/>
  <c r="AM367" i="10"/>
  <c r="BC367" i="10"/>
  <c r="BS367" i="10"/>
  <c r="S370" i="10"/>
  <c r="AD370" i="10"/>
  <c r="AR370" i="10"/>
  <c r="BC370" i="10"/>
  <c r="BQ370" i="10"/>
  <c r="T371" i="10"/>
  <c r="AH371" i="10"/>
  <c r="AS371" i="10"/>
  <c r="BG371" i="10"/>
  <c r="BR371" i="10"/>
  <c r="AR373" i="10"/>
  <c r="W375" i="10"/>
  <c r="AM375" i="10"/>
  <c r="BC375" i="10"/>
  <c r="BS375" i="10"/>
  <c r="T377" i="10"/>
  <c r="AE377" i="10"/>
  <c r="AS377" i="10"/>
  <c r="BD377" i="10"/>
  <c r="BS377" i="10"/>
  <c r="BT385" i="10"/>
  <c r="BP385" i="10"/>
  <c r="AO385" i="10"/>
  <c r="BO385" i="10"/>
  <c r="AF385" i="10"/>
  <c r="BN385" i="10"/>
  <c r="AB385" i="10"/>
  <c r="BE385" i="10"/>
  <c r="AA385" i="10"/>
  <c r="BD385" i="10"/>
  <c r="R385" i="10"/>
  <c r="AZ385" i="10"/>
  <c r="Q385" i="10"/>
  <c r="BX402" i="10"/>
  <c r="BR402" i="10"/>
  <c r="BB402" i="10"/>
  <c r="AL402" i="10"/>
  <c r="V402" i="10"/>
  <c r="BQ402" i="10"/>
  <c r="BA402" i="10"/>
  <c r="AK402" i="10"/>
  <c r="U402" i="10"/>
  <c r="BN402" i="10"/>
  <c r="AX402" i="10"/>
  <c r="AH402" i="10"/>
  <c r="R402" i="10"/>
  <c r="CA402" i="10"/>
  <c r="BK402" i="10"/>
  <c r="AU402" i="10"/>
  <c r="AE402" i="10"/>
  <c r="O402" i="10"/>
  <c r="BZ402" i="10"/>
  <c r="BJ402" i="10"/>
  <c r="AT402" i="10"/>
  <c r="AD402" i="10"/>
  <c r="N402" i="10"/>
  <c r="BY402" i="10"/>
  <c r="BI402" i="10"/>
  <c r="AS402" i="10"/>
  <c r="AC402" i="10"/>
  <c r="M402" i="10"/>
  <c r="BV402" i="10"/>
  <c r="BF402" i="10"/>
  <c r="AP402" i="10"/>
  <c r="Z402" i="10"/>
  <c r="J402" i="10"/>
  <c r="W362" i="10"/>
  <c r="AM362" i="10"/>
  <c r="BC362" i="10"/>
  <c r="BS362" i="10"/>
  <c r="X367" i="10"/>
  <c r="AN367" i="10"/>
  <c r="BD367" i="10"/>
  <c r="BT367" i="10"/>
  <c r="T370" i="10"/>
  <c r="AE370" i="10"/>
  <c r="AS370" i="10"/>
  <c r="BG370" i="10"/>
  <c r="BR370" i="10"/>
  <c r="X375" i="10"/>
  <c r="AN375" i="10"/>
  <c r="BD375" i="10"/>
  <c r="BT375" i="10"/>
  <c r="U377" i="10"/>
  <c r="U377" i="3" s="1"/>
  <c r="AF377" i="10"/>
  <c r="AT377" i="10"/>
  <c r="BH377" i="10"/>
  <c r="BT377" i="10"/>
  <c r="BT383" i="10"/>
  <c r="BQ383" i="10"/>
  <c r="BF383" i="10"/>
  <c r="AT383" i="10"/>
  <c r="AG383" i="10"/>
  <c r="U383" i="10"/>
  <c r="J383" i="10"/>
  <c r="BP383" i="10"/>
  <c r="BE383" i="10"/>
  <c r="AQ383" i="10"/>
  <c r="AF383" i="10"/>
  <c r="T383" i="10"/>
  <c r="BZ383" i="10"/>
  <c r="BO383" i="10"/>
  <c r="BD383" i="10"/>
  <c r="AP383" i="10"/>
  <c r="AD383" i="10"/>
  <c r="BY383" i="10"/>
  <c r="BN383" i="10"/>
  <c r="AZ383" i="10"/>
  <c r="AO383" i="10"/>
  <c r="AC383" i="10"/>
  <c r="P383" i="10"/>
  <c r="BX383" i="10"/>
  <c r="BM383" i="10"/>
  <c r="AY383" i="10"/>
  <c r="AN383" i="10"/>
  <c r="AB383" i="10"/>
  <c r="N383" i="10"/>
  <c r="BW383" i="10"/>
  <c r="BI383" i="10"/>
  <c r="AX383" i="10"/>
  <c r="AL383" i="10"/>
  <c r="Y383" i="10"/>
  <c r="M383" i="10"/>
  <c r="AV383" i="10"/>
  <c r="BU406" i="10"/>
  <c r="AW406" i="10"/>
  <c r="K362" i="10"/>
  <c r="AA362" i="10"/>
  <c r="AQ362" i="10"/>
  <c r="BG362" i="10"/>
  <c r="BW362" i="10"/>
  <c r="J367" i="10"/>
  <c r="Z367" i="10"/>
  <c r="AP367" i="10"/>
  <c r="BF367" i="10"/>
  <c r="BV367" i="10"/>
  <c r="U370" i="10"/>
  <c r="AI370" i="10"/>
  <c r="AT370" i="10"/>
  <c r="BH370" i="10"/>
  <c r="BS370" i="10"/>
  <c r="J375" i="10"/>
  <c r="Z375" i="10"/>
  <c r="AP375" i="10"/>
  <c r="BF375" i="10"/>
  <c r="BV375" i="10"/>
  <c r="V377" i="10"/>
  <c r="AJ377" i="10"/>
  <c r="AU377" i="10"/>
  <c r="BI377" i="10"/>
  <c r="BU377" i="10"/>
  <c r="K383" i="10"/>
  <c r="AW383" i="10"/>
  <c r="L362" i="10"/>
  <c r="AB362" i="10"/>
  <c r="AR362" i="10"/>
  <c r="BH362" i="10"/>
  <c r="BX362" i="10"/>
  <c r="R363" i="10"/>
  <c r="AH363" i="10"/>
  <c r="AX363" i="10"/>
  <c r="AJ365" i="10"/>
  <c r="N367" i="10"/>
  <c r="AD367" i="10"/>
  <c r="AT367" i="10"/>
  <c r="BJ367" i="10"/>
  <c r="BZ367" i="10"/>
  <c r="W368" i="10"/>
  <c r="BA368" i="10"/>
  <c r="K370" i="10"/>
  <c r="V370" i="10"/>
  <c r="AJ370" i="10"/>
  <c r="AU370" i="10"/>
  <c r="BI370" i="10"/>
  <c r="BW370" i="10"/>
  <c r="BW370" i="3" s="1"/>
  <c r="L371" i="10"/>
  <c r="Z371" i="10"/>
  <c r="AK371" i="10"/>
  <c r="AY371" i="10"/>
  <c r="BJ371" i="10"/>
  <c r="AA372" i="10"/>
  <c r="R373" i="10"/>
  <c r="BH373" i="10"/>
  <c r="N375" i="10"/>
  <c r="AD375" i="10"/>
  <c r="AT375" i="10"/>
  <c r="BJ375" i="10"/>
  <c r="BZ375" i="10"/>
  <c r="U376" i="10"/>
  <c r="AS376" i="10"/>
  <c r="BK376" i="10"/>
  <c r="L377" i="10"/>
  <c r="W377" i="10"/>
  <c r="AK377" i="10"/>
  <c r="AV377" i="10"/>
  <c r="BJ377" i="10"/>
  <c r="P378" i="10"/>
  <c r="AB378" i="10"/>
  <c r="AN378" i="10"/>
  <c r="BA378" i="10"/>
  <c r="BO378" i="10"/>
  <c r="CA378" i="10"/>
  <c r="O379" i="10"/>
  <c r="AA379" i="10"/>
  <c r="AK379" i="10"/>
  <c r="AX379" i="10"/>
  <c r="BJ379" i="10"/>
  <c r="U380" i="10"/>
  <c r="BM380" i="10"/>
  <c r="X381" i="10"/>
  <c r="AV381" i="10"/>
  <c r="L383" i="10"/>
  <c r="BG383" i="10"/>
  <c r="AQ385" i="10"/>
  <c r="BC402" i="10"/>
  <c r="BW397" i="10"/>
  <c r="AO400" i="10"/>
  <c r="BS400" i="10"/>
  <c r="BR401" i="10"/>
  <c r="AF407" i="10"/>
  <c r="AF407" i="3" s="1"/>
  <c r="Q384" i="10"/>
  <c r="AG384" i="10"/>
  <c r="AY384" i="10"/>
  <c r="BO384" i="10"/>
  <c r="Q388" i="10"/>
  <c r="AM388" i="10"/>
  <c r="BK388" i="10"/>
  <c r="R389" i="10"/>
  <c r="AA389" i="10"/>
  <c r="AJ389" i="10"/>
  <c r="AS389" i="10"/>
  <c r="BB389" i="10"/>
  <c r="BK389" i="10"/>
  <c r="BT389" i="10"/>
  <c r="S390" i="10"/>
  <c r="AC390" i="10"/>
  <c r="AM390" i="10"/>
  <c r="AZ390" i="10"/>
  <c r="BM390" i="10"/>
  <c r="CA390" i="10"/>
  <c r="W391" i="10"/>
  <c r="AL391" i="10"/>
  <c r="BD391" i="10"/>
  <c r="BW391" i="10"/>
  <c r="M392" i="10"/>
  <c r="W392" i="10"/>
  <c r="AH392" i="10"/>
  <c r="AS392" i="10"/>
  <c r="BC392" i="10"/>
  <c r="BN392" i="10"/>
  <c r="BY392" i="10"/>
  <c r="O393" i="10"/>
  <c r="AC393" i="10"/>
  <c r="AS393" i="10"/>
  <c r="BG393" i="10"/>
  <c r="BS393" i="10"/>
  <c r="V394" i="10"/>
  <c r="AH394" i="10"/>
  <c r="AR394" i="10"/>
  <c r="BB394" i="10"/>
  <c r="BN394" i="10"/>
  <c r="BX394" i="10"/>
  <c r="BI395" i="10"/>
  <c r="AY396" i="10"/>
  <c r="BY397" i="10"/>
  <c r="AR400" i="10"/>
  <c r="W401" i="10"/>
  <c r="W401" i="3" s="1"/>
  <c r="AM401" i="10"/>
  <c r="BC401" i="10"/>
  <c r="BS401" i="10"/>
  <c r="AS403" i="10"/>
  <c r="AS403" i="3" s="1"/>
  <c r="M404" i="10"/>
  <c r="AC404" i="10"/>
  <c r="AS404" i="10"/>
  <c r="BI404" i="10"/>
  <c r="BY404" i="10"/>
  <c r="S405" i="10"/>
  <c r="AI405" i="10"/>
  <c r="AY405" i="10"/>
  <c r="BO405" i="10"/>
  <c r="AN407" i="10"/>
  <c r="R384" i="10"/>
  <c r="AJ384" i="10"/>
  <c r="AZ384" i="10"/>
  <c r="BP384" i="10"/>
  <c r="U388" i="10"/>
  <c r="AS388" i="10"/>
  <c r="BL388" i="10"/>
  <c r="J389" i="10"/>
  <c r="S389" i="10"/>
  <c r="AB389" i="10"/>
  <c r="AK389" i="10"/>
  <c r="AT389" i="10"/>
  <c r="BC389" i="10"/>
  <c r="BL389" i="10"/>
  <c r="BV389" i="10"/>
  <c r="J390" i="10"/>
  <c r="T390" i="10"/>
  <c r="AD390" i="10"/>
  <c r="AP390" i="10"/>
  <c r="BB390" i="10"/>
  <c r="BN390" i="10"/>
  <c r="X391" i="10"/>
  <c r="AQ391" i="10"/>
  <c r="BE391" i="10"/>
  <c r="BY391" i="10"/>
  <c r="N392" i="10"/>
  <c r="X392" i="10"/>
  <c r="AJ392" i="10"/>
  <c r="AT392" i="10"/>
  <c r="BD392" i="10"/>
  <c r="BP392" i="10"/>
  <c r="BZ392" i="10"/>
  <c r="Q393" i="10"/>
  <c r="AG393" i="10"/>
  <c r="AT393" i="10"/>
  <c r="BH393" i="10"/>
  <c r="BX393" i="10"/>
  <c r="M394" i="10"/>
  <c r="X394" i="10"/>
  <c r="AI394" i="10"/>
  <c r="AS394" i="10"/>
  <c r="BD394" i="10"/>
  <c r="BO394" i="10"/>
  <c r="BY394" i="10"/>
  <c r="BS395" i="10"/>
  <c r="AZ396" i="10"/>
  <c r="R397" i="10"/>
  <c r="AN397" i="10"/>
  <c r="BI397" i="10"/>
  <c r="AH398" i="10"/>
  <c r="P400" i="10"/>
  <c r="AU400" i="10"/>
  <c r="K401" i="10"/>
  <c r="X401" i="10"/>
  <c r="AN401" i="10"/>
  <c r="BD401" i="10"/>
  <c r="BT401" i="10"/>
  <c r="BA403" i="10"/>
  <c r="P404" i="10"/>
  <c r="AF404" i="10"/>
  <c r="AV404" i="10"/>
  <c r="BL404" i="10"/>
  <c r="CB404" i="10"/>
  <c r="T405" i="10"/>
  <c r="AJ405" i="10"/>
  <c r="AJ405" i="3" s="1"/>
  <c r="AZ405" i="10"/>
  <c r="BP405" i="10"/>
  <c r="AV407" i="10"/>
  <c r="S384" i="10"/>
  <c r="AK384" i="10"/>
  <c r="BA384" i="10"/>
  <c r="BQ384" i="10"/>
  <c r="W388" i="10"/>
  <c r="AU388" i="10"/>
  <c r="BM388" i="10"/>
  <c r="K389" i="10"/>
  <c r="T389" i="10"/>
  <c r="AC389" i="10"/>
  <c r="AL389" i="10"/>
  <c r="AU389" i="10"/>
  <c r="BD389" i="10"/>
  <c r="BN389" i="10"/>
  <c r="BW389" i="10"/>
  <c r="K390" i="10"/>
  <c r="U390" i="10"/>
  <c r="AE390" i="10"/>
  <c r="AQ390" i="10"/>
  <c r="BC390" i="10"/>
  <c r="BP390" i="10"/>
  <c r="K391" i="10"/>
  <c r="Y391" i="10"/>
  <c r="AS391" i="10"/>
  <c r="BG391" i="10"/>
  <c r="BZ391" i="10"/>
  <c r="O392" i="10"/>
  <c r="Z392" i="10"/>
  <c r="AK392" i="10"/>
  <c r="AU392" i="10"/>
  <c r="BF392" i="10"/>
  <c r="BQ392" i="10"/>
  <c r="CA392" i="10"/>
  <c r="S393" i="10"/>
  <c r="AI393" i="10"/>
  <c r="AU393" i="10"/>
  <c r="BI393" i="10"/>
  <c r="BY393" i="10"/>
  <c r="Z394" i="10"/>
  <c r="AJ394" i="10"/>
  <c r="AT394" i="10"/>
  <c r="AT394" i="3" s="1"/>
  <c r="BF394" i="10"/>
  <c r="BP394" i="10"/>
  <c r="BZ394" i="10"/>
  <c r="BJ396" i="10"/>
  <c r="U397" i="10"/>
  <c r="AP397" i="10"/>
  <c r="BL397" i="10"/>
  <c r="L398" i="10"/>
  <c r="AJ398" i="10"/>
  <c r="P399" i="10"/>
  <c r="Q400" i="10"/>
  <c r="AV400" i="10"/>
  <c r="L401" i="10"/>
  <c r="AA401" i="10"/>
  <c r="AQ401" i="10"/>
  <c r="BG401" i="10"/>
  <c r="BW401" i="10"/>
  <c r="BI403" i="10"/>
  <c r="S404" i="10"/>
  <c r="AI404" i="10"/>
  <c r="AY404" i="10"/>
  <c r="BO404" i="10"/>
  <c r="W405" i="10"/>
  <c r="AM405" i="10"/>
  <c r="BC405" i="10"/>
  <c r="BS405" i="10"/>
  <c r="BD407" i="10"/>
  <c r="Y384" i="10"/>
  <c r="AO384" i="10"/>
  <c r="BE384" i="10"/>
  <c r="BW384" i="10"/>
  <c r="AC388" i="10"/>
  <c r="AV388" i="10"/>
  <c r="BQ388" i="10"/>
  <c r="L389" i="10"/>
  <c r="L389" i="3" s="1"/>
  <c r="U389" i="10"/>
  <c r="AD389" i="10"/>
  <c r="AM389" i="10"/>
  <c r="AV389" i="10"/>
  <c r="BF389" i="10"/>
  <c r="BO389" i="10"/>
  <c r="BX389" i="10"/>
  <c r="L390" i="10"/>
  <c r="V390" i="10"/>
  <c r="AH390" i="10"/>
  <c r="AR390" i="10"/>
  <c r="BD390" i="10"/>
  <c r="BT390" i="10"/>
  <c r="M391" i="10"/>
  <c r="AA391" i="10"/>
  <c r="AT391" i="10"/>
  <c r="BL391" i="10"/>
  <c r="CA391" i="10"/>
  <c r="P392" i="10"/>
  <c r="AB392" i="10"/>
  <c r="AL392" i="10"/>
  <c r="AV392" i="10"/>
  <c r="BH392" i="10"/>
  <c r="BR392" i="10"/>
  <c r="CB392" i="10"/>
  <c r="V393" i="10"/>
  <c r="AJ393" i="10"/>
  <c r="AW393" i="10"/>
  <c r="BM393" i="10"/>
  <c r="BZ393" i="10"/>
  <c r="P394" i="10"/>
  <c r="AA394" i="10"/>
  <c r="AK394" i="10"/>
  <c r="AV394" i="10"/>
  <c r="BG394" i="10"/>
  <c r="BQ394" i="10"/>
  <c r="CB394" i="10"/>
  <c r="S396" i="10"/>
  <c r="BV396" i="10"/>
  <c r="W397" i="10"/>
  <c r="AQ397" i="10"/>
  <c r="BM397" i="10"/>
  <c r="N398" i="10"/>
  <c r="AR398" i="10"/>
  <c r="AF399" i="10"/>
  <c r="W400" i="10"/>
  <c r="BH400" i="10"/>
  <c r="N401" i="10"/>
  <c r="AD401" i="10"/>
  <c r="AT401" i="10"/>
  <c r="BJ401" i="10"/>
  <c r="BZ401" i="10"/>
  <c r="BQ403" i="10"/>
  <c r="BQ403" i="3" s="1"/>
  <c r="T404" i="10"/>
  <c r="AJ404" i="10"/>
  <c r="AZ404" i="10"/>
  <c r="BP404" i="10"/>
  <c r="J405" i="10"/>
  <c r="Z405" i="10"/>
  <c r="Z405" i="3" s="1"/>
  <c r="AP405" i="10"/>
  <c r="BF405" i="10"/>
  <c r="BF405" i="3" s="1"/>
  <c r="BV405" i="10"/>
  <c r="BL407" i="10"/>
  <c r="Z384" i="10"/>
  <c r="AP384" i="10"/>
  <c r="BF384" i="10"/>
  <c r="BX384" i="10"/>
  <c r="AE388" i="10"/>
  <c r="AW388" i="10"/>
  <c r="BS388" i="10"/>
  <c r="M389" i="10"/>
  <c r="V389" i="10"/>
  <c r="AE389" i="10"/>
  <c r="AN389" i="10"/>
  <c r="AX389" i="10"/>
  <c r="BG389" i="10"/>
  <c r="BP389" i="10"/>
  <c r="BY389" i="10"/>
  <c r="M390" i="10"/>
  <c r="W390" i="10"/>
  <c r="AI390" i="10"/>
  <c r="AT390" i="10"/>
  <c r="BE390" i="10"/>
  <c r="BU390" i="10"/>
  <c r="N391" i="10"/>
  <c r="AF391" i="10"/>
  <c r="AU391" i="10"/>
  <c r="BM391" i="10"/>
  <c r="CB391" i="10"/>
  <c r="R392" i="10"/>
  <c r="AC392" i="10"/>
  <c r="AM392" i="10"/>
  <c r="AX392" i="10"/>
  <c r="BI392" i="10"/>
  <c r="BS392" i="10"/>
  <c r="W393" i="10"/>
  <c r="AK393" i="10"/>
  <c r="AY393" i="10"/>
  <c r="BO393" i="10"/>
  <c r="CA393" i="10"/>
  <c r="AL394" i="10"/>
  <c r="AX394" i="10"/>
  <c r="BH394" i="10"/>
  <c r="BR394" i="10"/>
  <c r="BR394" i="3" s="1"/>
  <c r="BW396" i="10"/>
  <c r="CA401" i="10"/>
  <c r="BT407" i="10"/>
  <c r="K384" i="10"/>
  <c r="AA384" i="10"/>
  <c r="AQ384" i="10"/>
  <c r="BI384" i="10"/>
  <c r="M388" i="10"/>
  <c r="AF388" i="10"/>
  <c r="BA388" i="10"/>
  <c r="BY388" i="10"/>
  <c r="N389" i="10"/>
  <c r="W389" i="10"/>
  <c r="AF389" i="10"/>
  <c r="AP389" i="10"/>
  <c r="AY389" i="10"/>
  <c r="BH389" i="10"/>
  <c r="BQ389" i="10"/>
  <c r="N390" i="10"/>
  <c r="Z390" i="10"/>
  <c r="AJ390" i="10"/>
  <c r="AU390" i="10"/>
  <c r="BJ390" i="10"/>
  <c r="BV390" i="10"/>
  <c r="O391" i="10"/>
  <c r="AG391" i="10"/>
  <c r="AV391" i="10"/>
  <c r="BO391" i="10"/>
  <c r="T392" i="10"/>
  <c r="AD392" i="10"/>
  <c r="AN392" i="10"/>
  <c r="AZ392" i="10"/>
  <c r="BJ392" i="10"/>
  <c r="BT392" i="10"/>
  <c r="L393" i="10"/>
  <c r="Y393" i="10"/>
  <c r="AL393" i="10"/>
  <c r="BB393" i="10"/>
  <c r="S394" i="10"/>
  <c r="AC394" i="10"/>
  <c r="AN394" i="10"/>
  <c r="AY394" i="10"/>
  <c r="BI394" i="10"/>
  <c r="V396" i="10"/>
  <c r="AC397" i="10"/>
  <c r="AX397" i="10"/>
  <c r="W398" i="10"/>
  <c r="AV398" i="10"/>
  <c r="BA399" i="10"/>
  <c r="AB400" i="10"/>
  <c r="P401" i="10"/>
  <c r="AF401" i="10"/>
  <c r="AV401" i="10"/>
  <c r="BL401" i="10"/>
  <c r="CB401" i="10"/>
  <c r="X404" i="10"/>
  <c r="AN404" i="10"/>
  <c r="BD404" i="10"/>
  <c r="BT404" i="10"/>
  <c r="L405" i="10"/>
  <c r="AB405" i="10"/>
  <c r="AR405" i="10"/>
  <c r="BH405" i="10"/>
  <c r="P407" i="10"/>
  <c r="CA280" i="12"/>
  <c r="BS280" i="12"/>
  <c r="BK280" i="12"/>
  <c r="BC280" i="12"/>
  <c r="AU280" i="12"/>
  <c r="AM280" i="12"/>
  <c r="AE280" i="12"/>
  <c r="W280" i="12"/>
  <c r="O280" i="12"/>
  <c r="BZ280" i="12"/>
  <c r="BR280" i="12"/>
  <c r="BJ280" i="12"/>
  <c r="BB280" i="12"/>
  <c r="AT280" i="12"/>
  <c r="AL280" i="12"/>
  <c r="AD280" i="12"/>
  <c r="V280" i="12"/>
  <c r="N280" i="12"/>
  <c r="BY280" i="12"/>
  <c r="BQ280" i="12"/>
  <c r="BI280" i="12"/>
  <c r="BA280" i="12"/>
  <c r="AS280" i="12"/>
  <c r="AK280" i="12"/>
  <c r="AC280" i="12"/>
  <c r="U280" i="12"/>
  <c r="M280" i="12"/>
  <c r="BX280" i="12"/>
  <c r="BP280" i="12"/>
  <c r="BH280" i="12"/>
  <c r="AZ280" i="12"/>
  <c r="AR280" i="12"/>
  <c r="AJ280" i="12"/>
  <c r="AB280" i="12"/>
  <c r="T280" i="12"/>
  <c r="L280" i="12"/>
  <c r="BW280" i="12"/>
  <c r="BO280" i="12"/>
  <c r="BG280" i="12"/>
  <c r="AY280" i="12"/>
  <c r="AQ280" i="12"/>
  <c r="AI280" i="12"/>
  <c r="AA280" i="12"/>
  <c r="S280" i="12"/>
  <c r="K280" i="12"/>
  <c r="BN280" i="12"/>
  <c r="AV280" i="12"/>
  <c r="Y280" i="12"/>
  <c r="BM280" i="12"/>
  <c r="AP280" i="12"/>
  <c r="X280" i="12"/>
  <c r="BL280" i="12"/>
  <c r="AO280" i="12"/>
  <c r="R280" i="12"/>
  <c r="BF280" i="12"/>
  <c r="AN280" i="12"/>
  <c r="Q280" i="12"/>
  <c r="CB280" i="12"/>
  <c r="BE280" i="12"/>
  <c r="AH280" i="12"/>
  <c r="P280" i="12"/>
  <c r="BD280" i="12"/>
  <c r="AX280" i="12"/>
  <c r="AW280" i="12"/>
  <c r="AG280" i="12"/>
  <c r="AF280" i="12"/>
  <c r="BV280" i="12"/>
  <c r="BU280" i="12"/>
  <c r="BT280" i="12"/>
  <c r="Z280" i="12"/>
  <c r="J280" i="12"/>
  <c r="AA266" i="12"/>
  <c r="AE268" i="12"/>
  <c r="CB316" i="12"/>
  <c r="BT316" i="12"/>
  <c r="BL316" i="12"/>
  <c r="BD316" i="12"/>
  <c r="AV316" i="12"/>
  <c r="AN316" i="12"/>
  <c r="AF316" i="12"/>
  <c r="X316" i="12"/>
  <c r="P316" i="12"/>
  <c r="CA316" i="12"/>
  <c r="BS316" i="12"/>
  <c r="BK316" i="12"/>
  <c r="BC316" i="12"/>
  <c r="AU316" i="12"/>
  <c r="AM316" i="12"/>
  <c r="AE316" i="12"/>
  <c r="W316" i="12"/>
  <c r="O316" i="12"/>
  <c r="BZ316" i="12"/>
  <c r="BR316" i="12"/>
  <c r="BJ316" i="12"/>
  <c r="BB316" i="12"/>
  <c r="AT316" i="12"/>
  <c r="AL316" i="12"/>
  <c r="AD316" i="12"/>
  <c r="V316" i="12"/>
  <c r="N316" i="12"/>
  <c r="BY316" i="12"/>
  <c r="BQ316" i="12"/>
  <c r="BI316" i="12"/>
  <c r="BA316" i="12"/>
  <c r="AS316" i="12"/>
  <c r="AK316" i="12"/>
  <c r="AC316" i="12"/>
  <c r="U316" i="12"/>
  <c r="M316" i="12"/>
  <c r="BX316" i="12"/>
  <c r="BP316" i="12"/>
  <c r="BH316" i="12"/>
  <c r="AZ316" i="12"/>
  <c r="AR316" i="12"/>
  <c r="AJ316" i="12"/>
  <c r="AB316" i="12"/>
  <c r="T316" i="12"/>
  <c r="L316" i="12"/>
  <c r="BW316" i="12"/>
  <c r="BO316" i="12"/>
  <c r="BG316" i="12"/>
  <c r="AY316" i="12"/>
  <c r="AQ316" i="12"/>
  <c r="AI316" i="12"/>
  <c r="AA316" i="12"/>
  <c r="S316" i="12"/>
  <c r="K316" i="12"/>
  <c r="BV316" i="12"/>
  <c r="BN316" i="12"/>
  <c r="BF316" i="12"/>
  <c r="AX316" i="12"/>
  <c r="AP316" i="12"/>
  <c r="AH316" i="12"/>
  <c r="Z316" i="12"/>
  <c r="R316" i="12"/>
  <c r="J316" i="12"/>
  <c r="BM316" i="12"/>
  <c r="BE316" i="12"/>
  <c r="AW316" i="12"/>
  <c r="AO316" i="12"/>
  <c r="AG316" i="12"/>
  <c r="BU316" i="12"/>
  <c r="Y316" i="12"/>
  <c r="CB273" i="12"/>
  <c r="BT273" i="12"/>
  <c r="BL273" i="12"/>
  <c r="BD273" i="12"/>
  <c r="AV273" i="12"/>
  <c r="AN273" i="12"/>
  <c r="AF273" i="12"/>
  <c r="X273" i="12"/>
  <c r="P273" i="12"/>
  <c r="CA273" i="12"/>
  <c r="BS273" i="12"/>
  <c r="BK273" i="12"/>
  <c r="BC273" i="12"/>
  <c r="AU273" i="12"/>
  <c r="AM273" i="12"/>
  <c r="AE273" i="12"/>
  <c r="W273" i="12"/>
  <c r="O273" i="12"/>
  <c r="BZ273" i="12"/>
  <c r="BR273" i="12"/>
  <c r="BJ273" i="12"/>
  <c r="BB273" i="12"/>
  <c r="AT273" i="12"/>
  <c r="AL273" i="12"/>
  <c r="AD273" i="12"/>
  <c r="V273" i="12"/>
  <c r="N273" i="12"/>
  <c r="BY273" i="12"/>
  <c r="BQ273" i="12"/>
  <c r="BI273" i="12"/>
  <c r="BA273" i="12"/>
  <c r="AS273" i="12"/>
  <c r="AK273" i="12"/>
  <c r="AC273" i="12"/>
  <c r="U273" i="12"/>
  <c r="M273" i="12"/>
  <c r="BX273" i="12"/>
  <c r="BP273" i="12"/>
  <c r="BH273" i="12"/>
  <c r="AZ273" i="12"/>
  <c r="AR273" i="12"/>
  <c r="AJ273" i="12"/>
  <c r="AB273" i="12"/>
  <c r="T273" i="12"/>
  <c r="L273" i="12"/>
  <c r="BN273" i="12"/>
  <c r="AQ273" i="12"/>
  <c r="Y273" i="12"/>
  <c r="BM273" i="12"/>
  <c r="AP273" i="12"/>
  <c r="S273" i="12"/>
  <c r="BG273" i="12"/>
  <c r="AO273" i="12"/>
  <c r="R273" i="12"/>
  <c r="BF273" i="12"/>
  <c r="AI273" i="12"/>
  <c r="Q273" i="12"/>
  <c r="BW273" i="12"/>
  <c r="BE273" i="12"/>
  <c r="AH273" i="12"/>
  <c r="K273" i="12"/>
  <c r="BO273" i="12"/>
  <c r="Q316" i="12"/>
  <c r="AW268" i="12"/>
  <c r="J273" i="12"/>
  <c r="BU273" i="12"/>
  <c r="BC268" i="12"/>
  <c r="Z273" i="12"/>
  <c r="BV273" i="12"/>
  <c r="CB332" i="12"/>
  <c r="BT332" i="12"/>
  <c r="BL332" i="12"/>
  <c r="BD332" i="12"/>
  <c r="AV332" i="12"/>
  <c r="AN332" i="12"/>
  <c r="AF332" i="12"/>
  <c r="X332" i="12"/>
  <c r="P332" i="12"/>
  <c r="CA332" i="12"/>
  <c r="BS332" i="12"/>
  <c r="BK332" i="12"/>
  <c r="BC332" i="12"/>
  <c r="AU332" i="12"/>
  <c r="AM332" i="12"/>
  <c r="AE332" i="12"/>
  <c r="W332" i="12"/>
  <c r="O332" i="12"/>
  <c r="BZ332" i="12"/>
  <c r="BR332" i="12"/>
  <c r="BJ332" i="12"/>
  <c r="BB332" i="12"/>
  <c r="AT332" i="12"/>
  <c r="AL332" i="12"/>
  <c r="AD332" i="12"/>
  <c r="V332" i="12"/>
  <c r="N332" i="12"/>
  <c r="BY332" i="12"/>
  <c r="BQ332" i="12"/>
  <c r="BI332" i="12"/>
  <c r="BA332" i="12"/>
  <c r="AS332" i="12"/>
  <c r="AK332" i="12"/>
  <c r="AC332" i="12"/>
  <c r="U332" i="12"/>
  <c r="M332" i="12"/>
  <c r="BX332" i="12"/>
  <c r="BP332" i="12"/>
  <c r="BH332" i="12"/>
  <c r="AZ332" i="12"/>
  <c r="AR332" i="12"/>
  <c r="AJ332" i="12"/>
  <c r="AB332" i="12"/>
  <c r="T332" i="12"/>
  <c r="L332" i="12"/>
  <c r="BW332" i="12"/>
  <c r="BO332" i="12"/>
  <c r="BG332" i="12"/>
  <c r="AY332" i="12"/>
  <c r="AQ332" i="12"/>
  <c r="AI332" i="12"/>
  <c r="AA332" i="12"/>
  <c r="S332" i="12"/>
  <c r="K332" i="12"/>
  <c r="BV332" i="12"/>
  <c r="BN332" i="12"/>
  <c r="BF332" i="12"/>
  <c r="AX332" i="12"/>
  <c r="AP332" i="12"/>
  <c r="AH332" i="12"/>
  <c r="Z332" i="12"/>
  <c r="R332" i="12"/>
  <c r="J332" i="12"/>
  <c r="AW332" i="12"/>
  <c r="AO332" i="12"/>
  <c r="AG332" i="12"/>
  <c r="Y332" i="12"/>
  <c r="Q332" i="12"/>
  <c r="BU332" i="12"/>
  <c r="BM332" i="12"/>
  <c r="CB266" i="12"/>
  <c r="BT266" i="12"/>
  <c r="BL266" i="12"/>
  <c r="BD266" i="12"/>
  <c r="AV266" i="12"/>
  <c r="AN266" i="12"/>
  <c r="AF266" i="12"/>
  <c r="X266" i="12"/>
  <c r="P266" i="12"/>
  <c r="CA266" i="12"/>
  <c r="BS266" i="12"/>
  <c r="BK266" i="12"/>
  <c r="BC266" i="12"/>
  <c r="AU266" i="12"/>
  <c r="AM266" i="12"/>
  <c r="AE266" i="12"/>
  <c r="W266" i="12"/>
  <c r="O266" i="12"/>
  <c r="BZ266" i="12"/>
  <c r="BR266" i="12"/>
  <c r="BJ266" i="12"/>
  <c r="BB266" i="12"/>
  <c r="AT266" i="12"/>
  <c r="AL266" i="12"/>
  <c r="AD266" i="12"/>
  <c r="V266" i="12"/>
  <c r="N266" i="12"/>
  <c r="BY266" i="12"/>
  <c r="BQ266" i="12"/>
  <c r="BI266" i="12"/>
  <c r="BA266" i="12"/>
  <c r="AS266" i="12"/>
  <c r="AK266" i="12"/>
  <c r="AC266" i="12"/>
  <c r="U266" i="12"/>
  <c r="M266" i="12"/>
  <c r="BX266" i="12"/>
  <c r="BP266" i="12"/>
  <c r="BH266" i="12"/>
  <c r="AZ266" i="12"/>
  <c r="AR266" i="12"/>
  <c r="AJ266" i="12"/>
  <c r="AB266" i="12"/>
  <c r="T266" i="12"/>
  <c r="L266" i="12"/>
  <c r="BM266" i="12"/>
  <c r="AP266" i="12"/>
  <c r="S266" i="12"/>
  <c r="BG266" i="12"/>
  <c r="AO266" i="12"/>
  <c r="R266" i="12"/>
  <c r="BF266" i="12"/>
  <c r="AI266" i="12"/>
  <c r="Q266" i="12"/>
  <c r="BW266" i="12"/>
  <c r="BE266" i="12"/>
  <c r="AH266" i="12"/>
  <c r="K266" i="12"/>
  <c r="BV266" i="12"/>
  <c r="AY266" i="12"/>
  <c r="AG266" i="12"/>
  <c r="J266" i="12"/>
  <c r="BO266" i="12"/>
  <c r="AA273" i="12"/>
  <c r="BE332" i="12"/>
  <c r="BZ268" i="12"/>
  <c r="BR268" i="12"/>
  <c r="BJ268" i="12"/>
  <c r="BB268" i="12"/>
  <c r="AT268" i="12"/>
  <c r="AL268" i="12"/>
  <c r="AD268" i="12"/>
  <c r="V268" i="12"/>
  <c r="N268" i="12"/>
  <c r="BY268" i="12"/>
  <c r="BQ268" i="12"/>
  <c r="BI268" i="12"/>
  <c r="BA268" i="12"/>
  <c r="AS268" i="12"/>
  <c r="AK268" i="12"/>
  <c r="AC268" i="12"/>
  <c r="U268" i="12"/>
  <c r="M268" i="12"/>
  <c r="BX268" i="12"/>
  <c r="BP268" i="12"/>
  <c r="BH268" i="12"/>
  <c r="AZ268" i="12"/>
  <c r="AR268" i="12"/>
  <c r="AJ268" i="12"/>
  <c r="AB268" i="12"/>
  <c r="T268" i="12"/>
  <c r="L268" i="12"/>
  <c r="BW268" i="12"/>
  <c r="BO268" i="12"/>
  <c r="BG268" i="12"/>
  <c r="AY268" i="12"/>
  <c r="AQ268" i="12"/>
  <c r="AI268" i="12"/>
  <c r="AA268" i="12"/>
  <c r="S268" i="12"/>
  <c r="K268" i="12"/>
  <c r="BV268" i="12"/>
  <c r="BN268" i="12"/>
  <c r="BF268" i="12"/>
  <c r="AX268" i="12"/>
  <c r="AP268" i="12"/>
  <c r="AH268" i="12"/>
  <c r="Z268" i="12"/>
  <c r="R268" i="12"/>
  <c r="J268" i="12"/>
  <c r="BM268" i="12"/>
  <c r="AU268" i="12"/>
  <c r="X268" i="12"/>
  <c r="BL268" i="12"/>
  <c r="AO268" i="12"/>
  <c r="W268" i="12"/>
  <c r="BK268" i="12"/>
  <c r="AN268" i="12"/>
  <c r="Q268" i="12"/>
  <c r="CB268" i="12"/>
  <c r="BE268" i="12"/>
  <c r="AM268" i="12"/>
  <c r="P268" i="12"/>
  <c r="CA268" i="12"/>
  <c r="BD268" i="12"/>
  <c r="AG268" i="12"/>
  <c r="O268" i="12"/>
  <c r="BT268" i="12"/>
  <c r="X267" i="12"/>
  <c r="AP267" i="12"/>
  <c r="BM267" i="12"/>
  <c r="T272" i="12"/>
  <c r="AQ272" i="12"/>
  <c r="BN272" i="12"/>
  <c r="W274" i="12"/>
  <c r="AT274" i="12"/>
  <c r="BL274" i="12"/>
  <c r="Y267" i="12"/>
  <c r="AV267" i="12"/>
  <c r="Z272" i="12"/>
  <c r="AR272" i="12"/>
  <c r="X274" i="12"/>
  <c r="AU274" i="12"/>
  <c r="BR274" i="12"/>
  <c r="CB324" i="12"/>
  <c r="BT324" i="12"/>
  <c r="BL324" i="12"/>
  <c r="BD324" i="12"/>
  <c r="AV324" i="12"/>
  <c r="AN324" i="12"/>
  <c r="AF324" i="12"/>
  <c r="X324" i="12"/>
  <c r="P324" i="12"/>
  <c r="CA324" i="12"/>
  <c r="BS324" i="12"/>
  <c r="BK324" i="12"/>
  <c r="BC324" i="12"/>
  <c r="AU324" i="12"/>
  <c r="AM324" i="12"/>
  <c r="AE324" i="12"/>
  <c r="W324" i="12"/>
  <c r="O324" i="12"/>
  <c r="BZ324" i="12"/>
  <c r="BR324" i="12"/>
  <c r="BJ324" i="12"/>
  <c r="BB324" i="12"/>
  <c r="AT324" i="12"/>
  <c r="AL324" i="12"/>
  <c r="AD324" i="12"/>
  <c r="V324" i="12"/>
  <c r="N324" i="12"/>
  <c r="BY324" i="12"/>
  <c r="BQ324" i="12"/>
  <c r="BI324" i="12"/>
  <c r="BA324" i="12"/>
  <c r="AS324" i="12"/>
  <c r="AK324" i="12"/>
  <c r="AC324" i="12"/>
  <c r="U324" i="12"/>
  <c r="M324" i="12"/>
  <c r="BX324" i="12"/>
  <c r="BP324" i="12"/>
  <c r="BH324" i="12"/>
  <c r="AZ324" i="12"/>
  <c r="AR324" i="12"/>
  <c r="AJ324" i="12"/>
  <c r="AB324" i="12"/>
  <c r="T324" i="12"/>
  <c r="L324" i="12"/>
  <c r="BW324" i="12"/>
  <c r="BO324" i="12"/>
  <c r="BG324" i="12"/>
  <c r="AY324" i="12"/>
  <c r="AQ324" i="12"/>
  <c r="AI324" i="12"/>
  <c r="AA324" i="12"/>
  <c r="S324" i="12"/>
  <c r="K324" i="12"/>
  <c r="BV324" i="12"/>
  <c r="BN324" i="12"/>
  <c r="BF324" i="12"/>
  <c r="AX324" i="12"/>
  <c r="AP324" i="12"/>
  <c r="AH324" i="12"/>
  <c r="Z324" i="12"/>
  <c r="R324" i="12"/>
  <c r="J324" i="12"/>
  <c r="BM324" i="12"/>
  <c r="BE324" i="12"/>
  <c r="AW324" i="12"/>
  <c r="AO324" i="12"/>
  <c r="AG324" i="12"/>
  <c r="BU272" i="12"/>
  <c r="BM272" i="12"/>
  <c r="BE272" i="12"/>
  <c r="AW272" i="12"/>
  <c r="AO272" i="12"/>
  <c r="AG272" i="12"/>
  <c r="Y272" i="12"/>
  <c r="Q272" i="12"/>
  <c r="CB272" i="12"/>
  <c r="BT272" i="12"/>
  <c r="BL272" i="12"/>
  <c r="BD272" i="12"/>
  <c r="AV272" i="12"/>
  <c r="AN272" i="12"/>
  <c r="AF272" i="12"/>
  <c r="X272" i="12"/>
  <c r="P272" i="12"/>
  <c r="CA272" i="12"/>
  <c r="BS272" i="12"/>
  <c r="BK272" i="12"/>
  <c r="BC272" i="12"/>
  <c r="AU272" i="12"/>
  <c r="AM272" i="12"/>
  <c r="AE272" i="12"/>
  <c r="W272" i="12"/>
  <c r="O272" i="12"/>
  <c r="BZ272" i="12"/>
  <c r="BR272" i="12"/>
  <c r="BJ272" i="12"/>
  <c r="BB272" i="12"/>
  <c r="AT272" i="12"/>
  <c r="AL272" i="12"/>
  <c r="AD272" i="12"/>
  <c r="V272" i="12"/>
  <c r="N272" i="12"/>
  <c r="BY272" i="12"/>
  <c r="BQ272" i="12"/>
  <c r="BI272" i="12"/>
  <c r="BA272" i="12"/>
  <c r="AS272" i="12"/>
  <c r="AK272" i="12"/>
  <c r="AC272" i="12"/>
  <c r="U272" i="12"/>
  <c r="M272" i="12"/>
  <c r="AA272" i="12"/>
  <c r="AX272" i="12"/>
  <c r="BP272" i="12"/>
  <c r="AD274" i="12"/>
  <c r="AV274" i="12"/>
  <c r="Q324" i="12"/>
  <c r="BX266" i="16"/>
  <c r="BP266" i="16"/>
  <c r="BH266" i="16"/>
  <c r="AZ266" i="16"/>
  <c r="AR266" i="16"/>
  <c r="AJ266" i="16"/>
  <c r="AB266" i="16"/>
  <c r="T266" i="16"/>
  <c r="L266" i="16"/>
  <c r="BV266" i="16"/>
  <c r="BN266" i="16"/>
  <c r="BF266" i="16"/>
  <c r="AX266" i="16"/>
  <c r="AP266" i="16"/>
  <c r="AH266" i="16"/>
  <c r="Z266" i="16"/>
  <c r="R266" i="16"/>
  <c r="J266" i="16"/>
  <c r="BS266" i="16"/>
  <c r="BI266" i="16"/>
  <c r="AW266" i="16"/>
  <c r="AM266" i="16"/>
  <c r="AC266" i="16"/>
  <c r="Q266" i="16"/>
  <c r="CB266" i="16"/>
  <c r="BR266" i="16"/>
  <c r="BG266" i="16"/>
  <c r="AV266" i="16"/>
  <c r="AL266" i="16"/>
  <c r="AA266" i="16"/>
  <c r="P266" i="16"/>
  <c r="CA266" i="16"/>
  <c r="BQ266" i="16"/>
  <c r="BE266" i="16"/>
  <c r="AU266" i="16"/>
  <c r="AK266" i="16"/>
  <c r="Y266" i="16"/>
  <c r="O266" i="16"/>
  <c r="BY266" i="16"/>
  <c r="BM266" i="16"/>
  <c r="BC266" i="16"/>
  <c r="AS266" i="16"/>
  <c r="AG266" i="16"/>
  <c r="W266" i="16"/>
  <c r="M266" i="16"/>
  <c r="BT266" i="16"/>
  <c r="AY266" i="16"/>
  <c r="AD266" i="16"/>
  <c r="BO266" i="16"/>
  <c r="AT266" i="16"/>
  <c r="X266" i="16"/>
  <c r="BL266" i="16"/>
  <c r="AQ266" i="16"/>
  <c r="V266" i="16"/>
  <c r="BK266" i="16"/>
  <c r="AO266" i="16"/>
  <c r="U266" i="16"/>
  <c r="BJ266" i="16"/>
  <c r="AN266" i="16"/>
  <c r="S266" i="16"/>
  <c r="BZ266" i="16"/>
  <c r="BD266" i="16"/>
  <c r="AI266" i="16"/>
  <c r="N266" i="16"/>
  <c r="BW266" i="16"/>
  <c r="BB266" i="16"/>
  <c r="AF266" i="16"/>
  <c r="K266" i="16"/>
  <c r="BU266" i="16"/>
  <c r="BA266" i="16"/>
  <c r="AE266" i="16"/>
  <c r="CA267" i="12"/>
  <c r="BS267" i="12"/>
  <c r="BK267" i="12"/>
  <c r="BC267" i="12"/>
  <c r="AU267" i="12"/>
  <c r="AM267" i="12"/>
  <c r="AE267" i="12"/>
  <c r="W267" i="12"/>
  <c r="O267" i="12"/>
  <c r="BZ267" i="12"/>
  <c r="BR267" i="12"/>
  <c r="BJ267" i="12"/>
  <c r="BB267" i="12"/>
  <c r="AT267" i="12"/>
  <c r="AL267" i="12"/>
  <c r="AD267" i="12"/>
  <c r="V267" i="12"/>
  <c r="N267" i="12"/>
  <c r="BY267" i="12"/>
  <c r="BQ267" i="12"/>
  <c r="BI267" i="12"/>
  <c r="BA267" i="12"/>
  <c r="AS267" i="12"/>
  <c r="AK267" i="12"/>
  <c r="AC267" i="12"/>
  <c r="U267" i="12"/>
  <c r="M267" i="12"/>
  <c r="BX267" i="12"/>
  <c r="BP267" i="12"/>
  <c r="BH267" i="12"/>
  <c r="AZ267" i="12"/>
  <c r="AR267" i="12"/>
  <c r="AJ267" i="12"/>
  <c r="AB267" i="12"/>
  <c r="T267" i="12"/>
  <c r="L267" i="12"/>
  <c r="BW267" i="12"/>
  <c r="BO267" i="12"/>
  <c r="BG267" i="12"/>
  <c r="AY267" i="12"/>
  <c r="AQ267" i="12"/>
  <c r="AI267" i="12"/>
  <c r="AA267" i="12"/>
  <c r="S267" i="12"/>
  <c r="K267" i="12"/>
  <c r="AF267" i="12"/>
  <c r="AX267" i="12"/>
  <c r="BU267" i="12"/>
  <c r="J272" i="12"/>
  <c r="AB272" i="12"/>
  <c r="AY272" i="12"/>
  <c r="BV272" i="12"/>
  <c r="BY274" i="12"/>
  <c r="BQ274" i="12"/>
  <c r="BI274" i="12"/>
  <c r="BA274" i="12"/>
  <c r="AS274" i="12"/>
  <c r="AK274" i="12"/>
  <c r="AC274" i="12"/>
  <c r="U274" i="12"/>
  <c r="M274" i="12"/>
  <c r="BX274" i="12"/>
  <c r="BP274" i="12"/>
  <c r="BH274" i="12"/>
  <c r="AZ274" i="12"/>
  <c r="AR274" i="12"/>
  <c r="AJ274" i="12"/>
  <c r="AB274" i="12"/>
  <c r="T274" i="12"/>
  <c r="L274" i="12"/>
  <c r="BW274" i="12"/>
  <c r="BO274" i="12"/>
  <c r="BG274" i="12"/>
  <c r="AY274" i="12"/>
  <c r="AQ274" i="12"/>
  <c r="AI274" i="12"/>
  <c r="AA274" i="12"/>
  <c r="S274" i="12"/>
  <c r="K274" i="12"/>
  <c r="BV274" i="12"/>
  <c r="BN274" i="12"/>
  <c r="BF274" i="12"/>
  <c r="AX274" i="12"/>
  <c r="AP274" i="12"/>
  <c r="AH274" i="12"/>
  <c r="Z274" i="12"/>
  <c r="R274" i="12"/>
  <c r="J274" i="12"/>
  <c r="BU274" i="12"/>
  <c r="BM274" i="12"/>
  <c r="BE274" i="12"/>
  <c r="AW274" i="12"/>
  <c r="AO274" i="12"/>
  <c r="AG274" i="12"/>
  <c r="Y274" i="12"/>
  <c r="Q274" i="12"/>
  <c r="AE274" i="12"/>
  <c r="BB274" i="12"/>
  <c r="BT274" i="12"/>
  <c r="CB309" i="12"/>
  <c r="BT309" i="12"/>
  <c r="BL309" i="12"/>
  <c r="BD309" i="12"/>
  <c r="AV309" i="12"/>
  <c r="AN309" i="12"/>
  <c r="AF309" i="12"/>
  <c r="X309" i="12"/>
  <c r="P309" i="12"/>
  <c r="CA309" i="12"/>
  <c r="BS309" i="12"/>
  <c r="BK309" i="12"/>
  <c r="BC309" i="12"/>
  <c r="AU309" i="12"/>
  <c r="AM309" i="12"/>
  <c r="AE309" i="12"/>
  <c r="W309" i="12"/>
  <c r="O309" i="12"/>
  <c r="BZ309" i="12"/>
  <c r="BR309" i="12"/>
  <c r="BJ309" i="12"/>
  <c r="BB309" i="12"/>
  <c r="AT309" i="12"/>
  <c r="AL309" i="12"/>
  <c r="AD309" i="12"/>
  <c r="V309" i="12"/>
  <c r="N309" i="12"/>
  <c r="BY309" i="12"/>
  <c r="BQ309" i="12"/>
  <c r="BI309" i="12"/>
  <c r="BA309" i="12"/>
  <c r="AS309" i="12"/>
  <c r="AK309" i="12"/>
  <c r="AC309" i="12"/>
  <c r="U309" i="12"/>
  <c r="M309" i="12"/>
  <c r="BX309" i="12"/>
  <c r="BP309" i="12"/>
  <c r="BH309" i="12"/>
  <c r="AZ309" i="12"/>
  <c r="AR309" i="12"/>
  <c r="AJ309" i="12"/>
  <c r="AB309" i="12"/>
  <c r="T309" i="12"/>
  <c r="L309" i="12"/>
  <c r="BW309" i="12"/>
  <c r="BO309" i="12"/>
  <c r="BG309" i="12"/>
  <c r="AY309" i="12"/>
  <c r="AQ309" i="12"/>
  <c r="AI309" i="12"/>
  <c r="AA309" i="12"/>
  <c r="S309" i="12"/>
  <c r="K309" i="12"/>
  <c r="BV309" i="12"/>
  <c r="BN309" i="12"/>
  <c r="BF309" i="12"/>
  <c r="AX309" i="12"/>
  <c r="AP309" i="12"/>
  <c r="AH309" i="12"/>
  <c r="Z309" i="12"/>
  <c r="R309" i="12"/>
  <c r="J309" i="12"/>
  <c r="AW309" i="12"/>
  <c r="AO309" i="12"/>
  <c r="AG309" i="12"/>
  <c r="Y309" i="12"/>
  <c r="Q309" i="12"/>
  <c r="Y324" i="12"/>
  <c r="CB398" i="12"/>
  <c r="BT398" i="12"/>
  <c r="BL398" i="12"/>
  <c r="BD398" i="12"/>
  <c r="AV398" i="12"/>
  <c r="AN398" i="12"/>
  <c r="AF398" i="12"/>
  <c r="X398" i="12"/>
  <c r="P398" i="12"/>
  <c r="BZ398" i="12"/>
  <c r="BR398" i="12"/>
  <c r="BJ398" i="12"/>
  <c r="BB398" i="12"/>
  <c r="AT398" i="12"/>
  <c r="AL398" i="12"/>
  <c r="AD398" i="12"/>
  <c r="V398" i="12"/>
  <c r="N398" i="12"/>
  <c r="CA398" i="12"/>
  <c r="BP398" i="12"/>
  <c r="BF398" i="12"/>
  <c r="AU398" i="12"/>
  <c r="AJ398" i="12"/>
  <c r="Z398" i="12"/>
  <c r="O398" i="12"/>
  <c r="BY398" i="12"/>
  <c r="BO398" i="12"/>
  <c r="BE398" i="12"/>
  <c r="AS398" i="12"/>
  <c r="AI398" i="12"/>
  <c r="Y398" i="12"/>
  <c r="M398" i="12"/>
  <c r="BX398" i="12"/>
  <c r="BN398" i="12"/>
  <c r="BC398" i="12"/>
  <c r="AR398" i="12"/>
  <c r="AH398" i="12"/>
  <c r="W398" i="12"/>
  <c r="L398" i="12"/>
  <c r="BV398" i="12"/>
  <c r="BK398" i="12"/>
  <c r="AZ398" i="12"/>
  <c r="AP398" i="12"/>
  <c r="AE398" i="12"/>
  <c r="T398" i="12"/>
  <c r="J398" i="12"/>
  <c r="BS398" i="12"/>
  <c r="AX398" i="12"/>
  <c r="AB398" i="12"/>
  <c r="BQ398" i="12"/>
  <c r="AW398" i="12"/>
  <c r="AA398" i="12"/>
  <c r="BM398" i="12"/>
  <c r="AQ398" i="12"/>
  <c r="U398" i="12"/>
  <c r="BI398" i="12"/>
  <c r="AO398" i="12"/>
  <c r="S398" i="12"/>
  <c r="BH398" i="12"/>
  <c r="AM398" i="12"/>
  <c r="R398" i="12"/>
  <c r="BG398" i="12"/>
  <c r="AK398" i="12"/>
  <c r="Q398" i="12"/>
  <c r="BW398" i="12"/>
  <c r="BA398" i="12"/>
  <c r="AG398" i="12"/>
  <c r="K398" i="12"/>
  <c r="BU398" i="12"/>
  <c r="AY398" i="12"/>
  <c r="J267" i="12"/>
  <c r="AG267" i="12"/>
  <c r="BD267" i="12"/>
  <c r="BV267" i="12"/>
  <c r="K272" i="12"/>
  <c r="AH272" i="12"/>
  <c r="AZ272" i="12"/>
  <c r="BW272" i="12"/>
  <c r="N274" i="12"/>
  <c r="AF274" i="12"/>
  <c r="BC274" i="12"/>
  <c r="BZ274" i="12"/>
  <c r="CB293" i="12"/>
  <c r="BT293" i="12"/>
  <c r="BL293" i="12"/>
  <c r="BD293" i="12"/>
  <c r="AV293" i="12"/>
  <c r="AN293" i="12"/>
  <c r="AF293" i="12"/>
  <c r="X293" i="12"/>
  <c r="P293" i="12"/>
  <c r="CA293" i="12"/>
  <c r="BS293" i="12"/>
  <c r="BK293" i="12"/>
  <c r="BC293" i="12"/>
  <c r="AU293" i="12"/>
  <c r="AM293" i="12"/>
  <c r="AE293" i="12"/>
  <c r="W293" i="12"/>
  <c r="O293" i="12"/>
  <c r="BZ293" i="12"/>
  <c r="BR293" i="12"/>
  <c r="BJ293" i="12"/>
  <c r="BB293" i="12"/>
  <c r="AT293" i="12"/>
  <c r="AL293" i="12"/>
  <c r="AD293" i="12"/>
  <c r="V293" i="12"/>
  <c r="N293" i="12"/>
  <c r="BY293" i="12"/>
  <c r="BQ293" i="12"/>
  <c r="BI293" i="12"/>
  <c r="BA293" i="12"/>
  <c r="AS293" i="12"/>
  <c r="AK293" i="12"/>
  <c r="AC293" i="12"/>
  <c r="U293" i="12"/>
  <c r="M293" i="12"/>
  <c r="BX293" i="12"/>
  <c r="BP293" i="12"/>
  <c r="BH293" i="12"/>
  <c r="AZ293" i="12"/>
  <c r="AR293" i="12"/>
  <c r="AJ293" i="12"/>
  <c r="AB293" i="12"/>
  <c r="T293" i="12"/>
  <c r="L293" i="12"/>
  <c r="BW293" i="12"/>
  <c r="BO293" i="12"/>
  <c r="BG293" i="12"/>
  <c r="AY293" i="12"/>
  <c r="AQ293" i="12"/>
  <c r="AI293" i="12"/>
  <c r="AA293" i="12"/>
  <c r="S293" i="12"/>
  <c r="K293" i="12"/>
  <c r="BV293" i="12"/>
  <c r="BN293" i="12"/>
  <c r="BF293" i="12"/>
  <c r="AX293" i="12"/>
  <c r="AP293" i="12"/>
  <c r="AH293" i="12"/>
  <c r="Z293" i="12"/>
  <c r="R293" i="12"/>
  <c r="J293" i="12"/>
  <c r="AW293" i="12"/>
  <c r="AO293" i="12"/>
  <c r="AG293" i="12"/>
  <c r="Y293" i="12"/>
  <c r="Q293" i="12"/>
  <c r="J314" i="12"/>
  <c r="BM314" i="12"/>
  <c r="BE314" i="12"/>
  <c r="X314" i="12"/>
  <c r="CA314" i="12"/>
  <c r="BS314" i="12"/>
  <c r="AL314" i="12"/>
  <c r="V314" i="12"/>
  <c r="N314" i="12"/>
  <c r="AZ314" i="12"/>
  <c r="AJ314" i="12"/>
  <c r="AB314" i="12"/>
  <c r="AC398" i="12"/>
  <c r="AS265" i="12"/>
  <c r="BA265" i="12"/>
  <c r="BI265" i="12"/>
  <c r="BQ265" i="12"/>
  <c r="BY265" i="12"/>
  <c r="Q269" i="12"/>
  <c r="Y269" i="12"/>
  <c r="AG269" i="12"/>
  <c r="AO269" i="12"/>
  <c r="AW269" i="12"/>
  <c r="BE269" i="12"/>
  <c r="BM269" i="12"/>
  <c r="BU269" i="12"/>
  <c r="O271" i="12"/>
  <c r="W271" i="12"/>
  <c r="AE271" i="12"/>
  <c r="AM271" i="12"/>
  <c r="AU271" i="12"/>
  <c r="BC271" i="12"/>
  <c r="BK271" i="12"/>
  <c r="BS271" i="12"/>
  <c r="CA271" i="12"/>
  <c r="Y279" i="12"/>
  <c r="AQ279" i="12"/>
  <c r="BN279" i="12"/>
  <c r="Y281" i="12"/>
  <c r="AV281" i="12"/>
  <c r="BS281" i="12"/>
  <c r="CB301" i="12"/>
  <c r="BT301" i="12"/>
  <c r="BL301" i="12"/>
  <c r="BD301" i="12"/>
  <c r="AV301" i="12"/>
  <c r="AN301" i="12"/>
  <c r="AF301" i="12"/>
  <c r="X301" i="12"/>
  <c r="P301" i="12"/>
  <c r="CA301" i="12"/>
  <c r="BS301" i="12"/>
  <c r="BK301" i="12"/>
  <c r="BC301" i="12"/>
  <c r="AU301" i="12"/>
  <c r="AM301" i="12"/>
  <c r="AE301" i="12"/>
  <c r="W301" i="12"/>
  <c r="O301" i="12"/>
  <c r="BZ301" i="12"/>
  <c r="BR301" i="12"/>
  <c r="BJ301" i="12"/>
  <c r="BB301" i="12"/>
  <c r="AT301" i="12"/>
  <c r="AL301" i="12"/>
  <c r="AD301" i="12"/>
  <c r="V301" i="12"/>
  <c r="N301" i="12"/>
  <c r="BY301" i="12"/>
  <c r="BQ301" i="12"/>
  <c r="BI301" i="12"/>
  <c r="BA301" i="12"/>
  <c r="AS301" i="12"/>
  <c r="AK301" i="12"/>
  <c r="AC301" i="12"/>
  <c r="U301" i="12"/>
  <c r="M301" i="12"/>
  <c r="BX301" i="12"/>
  <c r="BP301" i="12"/>
  <c r="BH301" i="12"/>
  <c r="AZ301" i="12"/>
  <c r="AR301" i="12"/>
  <c r="AJ301" i="12"/>
  <c r="AB301" i="12"/>
  <c r="T301" i="12"/>
  <c r="L301" i="12"/>
  <c r="BW301" i="12"/>
  <c r="BO301" i="12"/>
  <c r="BG301" i="12"/>
  <c r="AY301" i="12"/>
  <c r="AQ301" i="12"/>
  <c r="AI301" i="12"/>
  <c r="AA301" i="12"/>
  <c r="S301" i="12"/>
  <c r="K301" i="12"/>
  <c r="BV301" i="12"/>
  <c r="BN301" i="12"/>
  <c r="BF301" i="12"/>
  <c r="AX301" i="12"/>
  <c r="AP301" i="12"/>
  <c r="AH301" i="12"/>
  <c r="Z301" i="12"/>
  <c r="R301" i="12"/>
  <c r="J301" i="12"/>
  <c r="BU301" i="12"/>
  <c r="BX352" i="12"/>
  <c r="BP352" i="12"/>
  <c r="BH352" i="12"/>
  <c r="AZ352" i="12"/>
  <c r="AR352" i="12"/>
  <c r="AJ352" i="12"/>
  <c r="AB352" i="12"/>
  <c r="T352" i="12"/>
  <c r="L352" i="12"/>
  <c r="BW352" i="12"/>
  <c r="BO352" i="12"/>
  <c r="BG352" i="12"/>
  <c r="AY352" i="12"/>
  <c r="AQ352" i="12"/>
  <c r="AI352" i="12"/>
  <c r="AA352" i="12"/>
  <c r="S352" i="12"/>
  <c r="K352" i="12"/>
  <c r="BV352" i="12"/>
  <c r="BN352" i="12"/>
  <c r="BF352" i="12"/>
  <c r="AX352" i="12"/>
  <c r="AP352" i="12"/>
  <c r="AH352" i="12"/>
  <c r="Z352" i="12"/>
  <c r="R352" i="12"/>
  <c r="J352" i="12"/>
  <c r="CB352" i="12"/>
  <c r="BT352" i="12"/>
  <c r="BL352" i="12"/>
  <c r="BD352" i="12"/>
  <c r="AV352" i="12"/>
  <c r="AN352" i="12"/>
  <c r="AF352" i="12"/>
  <c r="X352" i="12"/>
  <c r="P352" i="12"/>
  <c r="BS352" i="12"/>
  <c r="BC352" i="12"/>
  <c r="AM352" i="12"/>
  <c r="W352" i="12"/>
  <c r="BR352" i="12"/>
  <c r="BB352" i="12"/>
  <c r="AL352" i="12"/>
  <c r="V352" i="12"/>
  <c r="BQ352" i="12"/>
  <c r="BA352" i="12"/>
  <c r="AK352" i="12"/>
  <c r="U352" i="12"/>
  <c r="BM352" i="12"/>
  <c r="AW352" i="12"/>
  <c r="AG352" i="12"/>
  <c r="Q352" i="12"/>
  <c r="CA352" i="12"/>
  <c r="BK352" i="12"/>
  <c r="AU352" i="12"/>
  <c r="AE352" i="12"/>
  <c r="O352" i="12"/>
  <c r="BZ352" i="12"/>
  <c r="BJ352" i="12"/>
  <c r="AT352" i="12"/>
  <c r="AD352" i="12"/>
  <c r="N352" i="12"/>
  <c r="BY352" i="12"/>
  <c r="BI352" i="12"/>
  <c r="AS352" i="12"/>
  <c r="AC352" i="12"/>
  <c r="M352" i="12"/>
  <c r="CB356" i="12"/>
  <c r="BT356" i="12"/>
  <c r="BL356" i="12"/>
  <c r="BD356" i="12"/>
  <c r="AV356" i="12"/>
  <c r="AN356" i="12"/>
  <c r="AF356" i="12"/>
  <c r="X356" i="12"/>
  <c r="P356" i="12"/>
  <c r="CA356" i="12"/>
  <c r="BS356" i="12"/>
  <c r="BK356" i="12"/>
  <c r="BC356" i="12"/>
  <c r="AU356" i="12"/>
  <c r="AM356" i="12"/>
  <c r="AE356" i="12"/>
  <c r="W356" i="12"/>
  <c r="O356" i="12"/>
  <c r="BZ356" i="12"/>
  <c r="BR356" i="12"/>
  <c r="BJ356" i="12"/>
  <c r="BB356" i="12"/>
  <c r="AT356" i="12"/>
  <c r="AL356" i="12"/>
  <c r="AD356" i="12"/>
  <c r="V356" i="12"/>
  <c r="N356" i="12"/>
  <c r="BX356" i="12"/>
  <c r="BP356" i="12"/>
  <c r="BH356" i="12"/>
  <c r="AZ356" i="12"/>
  <c r="AR356" i="12"/>
  <c r="AJ356" i="12"/>
  <c r="AB356" i="12"/>
  <c r="T356" i="12"/>
  <c r="L356" i="12"/>
  <c r="BQ356" i="12"/>
  <c r="BA356" i="12"/>
  <c r="AK356" i="12"/>
  <c r="U356" i="12"/>
  <c r="BO356" i="12"/>
  <c r="AY356" i="12"/>
  <c r="AI356" i="12"/>
  <c r="S356" i="12"/>
  <c r="BN356" i="12"/>
  <c r="AX356" i="12"/>
  <c r="AH356" i="12"/>
  <c r="R356" i="12"/>
  <c r="BM356" i="12"/>
  <c r="AW356" i="12"/>
  <c r="AG356" i="12"/>
  <c r="Q356" i="12"/>
  <c r="BY356" i="12"/>
  <c r="BI356" i="12"/>
  <c r="AS356" i="12"/>
  <c r="AC356" i="12"/>
  <c r="M356" i="12"/>
  <c r="BW356" i="12"/>
  <c r="BG356" i="12"/>
  <c r="AQ356" i="12"/>
  <c r="AA356" i="12"/>
  <c r="K356" i="12"/>
  <c r="BV356" i="12"/>
  <c r="BF356" i="12"/>
  <c r="AP356" i="12"/>
  <c r="Z356" i="12"/>
  <c r="J356" i="12"/>
  <c r="N265" i="12"/>
  <c r="V265" i="12"/>
  <c r="AD265" i="12"/>
  <c r="AL265" i="12"/>
  <c r="AT265" i="12"/>
  <c r="BB265" i="12"/>
  <c r="BJ265" i="12"/>
  <c r="BR265" i="12"/>
  <c r="BZ265" i="12"/>
  <c r="J269" i="12"/>
  <c r="R269" i="12"/>
  <c r="Z269" i="12"/>
  <c r="AH269" i="12"/>
  <c r="AP269" i="12"/>
  <c r="AX269" i="12"/>
  <c r="BF269" i="12"/>
  <c r="BN269" i="12"/>
  <c r="BV269" i="12"/>
  <c r="Q270" i="12"/>
  <c r="Y270" i="12"/>
  <c r="AG270" i="12"/>
  <c r="AO270" i="12"/>
  <c r="AW270" i="12"/>
  <c r="BE270" i="12"/>
  <c r="BM270" i="12"/>
  <c r="BU270" i="12"/>
  <c r="P271" i="12"/>
  <c r="X271" i="12"/>
  <c r="AF271" i="12"/>
  <c r="AN271" i="12"/>
  <c r="AV271" i="12"/>
  <c r="BD271" i="12"/>
  <c r="BL271" i="12"/>
  <c r="BT271" i="12"/>
  <c r="CB271" i="12"/>
  <c r="BX275" i="12"/>
  <c r="BP275" i="12"/>
  <c r="BH275" i="12"/>
  <c r="AZ275" i="12"/>
  <c r="AR275" i="12"/>
  <c r="AJ275" i="12"/>
  <c r="AB275" i="12"/>
  <c r="BW275" i="12"/>
  <c r="BO275" i="12"/>
  <c r="BG275" i="12"/>
  <c r="AY275" i="12"/>
  <c r="AQ275" i="12"/>
  <c r="AI275" i="12"/>
  <c r="AA275" i="12"/>
  <c r="BV275" i="12"/>
  <c r="BN275" i="12"/>
  <c r="BF275" i="12"/>
  <c r="AX275" i="12"/>
  <c r="AP275" i="12"/>
  <c r="AH275" i="12"/>
  <c r="BU275" i="12"/>
  <c r="BM275" i="12"/>
  <c r="BE275" i="12"/>
  <c r="AW275" i="12"/>
  <c r="AO275" i="12"/>
  <c r="AG275" i="12"/>
  <c r="Y275" i="12"/>
  <c r="CB275" i="12"/>
  <c r="BT275" i="12"/>
  <c r="BL275" i="12"/>
  <c r="BD275" i="12"/>
  <c r="AV275" i="12"/>
  <c r="AN275" i="12"/>
  <c r="AF275" i="12"/>
  <c r="X275" i="12"/>
  <c r="Q275" i="12"/>
  <c r="AC275" i="12"/>
  <c r="AU275" i="12"/>
  <c r="BR275" i="12"/>
  <c r="Z279" i="12"/>
  <c r="AW279" i="12"/>
  <c r="AE281" i="12"/>
  <c r="AW281" i="12"/>
  <c r="AR346" i="12"/>
  <c r="AB346" i="12"/>
  <c r="T346" i="12"/>
  <c r="BF346" i="12"/>
  <c r="AP346" i="12"/>
  <c r="AH346" i="12"/>
  <c r="BS346" i="12"/>
  <c r="AM346" i="12"/>
  <c r="W346" i="12"/>
  <c r="CA346" i="12"/>
  <c r="AU346" i="12"/>
  <c r="AE346" i="12"/>
  <c r="Y352" i="12"/>
  <c r="Y356" i="12"/>
  <c r="Q271" i="12"/>
  <c r="Y271" i="12"/>
  <c r="AG271" i="12"/>
  <c r="AO271" i="12"/>
  <c r="AW271" i="12"/>
  <c r="BE271" i="12"/>
  <c r="BM271" i="12"/>
  <c r="BU271" i="12"/>
  <c r="CB279" i="12"/>
  <c r="BT279" i="12"/>
  <c r="BL279" i="12"/>
  <c r="BD279" i="12"/>
  <c r="AV279" i="12"/>
  <c r="AN279" i="12"/>
  <c r="AF279" i="12"/>
  <c r="X279" i="12"/>
  <c r="P279" i="12"/>
  <c r="CA279" i="12"/>
  <c r="BS279" i="12"/>
  <c r="BK279" i="12"/>
  <c r="BC279" i="12"/>
  <c r="AU279" i="12"/>
  <c r="AM279" i="12"/>
  <c r="AE279" i="12"/>
  <c r="W279" i="12"/>
  <c r="O279" i="12"/>
  <c r="BZ279" i="12"/>
  <c r="BR279" i="12"/>
  <c r="BJ279" i="12"/>
  <c r="BB279" i="12"/>
  <c r="AT279" i="12"/>
  <c r="AL279" i="12"/>
  <c r="AD279" i="12"/>
  <c r="V279" i="12"/>
  <c r="N279" i="12"/>
  <c r="BY279" i="12"/>
  <c r="BQ279" i="12"/>
  <c r="BI279" i="12"/>
  <c r="BA279" i="12"/>
  <c r="AS279" i="12"/>
  <c r="AK279" i="12"/>
  <c r="AC279" i="12"/>
  <c r="U279" i="12"/>
  <c r="M279" i="12"/>
  <c r="BX279" i="12"/>
  <c r="BP279" i="12"/>
  <c r="BH279" i="12"/>
  <c r="AZ279" i="12"/>
  <c r="AR279" i="12"/>
  <c r="AJ279" i="12"/>
  <c r="AB279" i="12"/>
  <c r="T279" i="12"/>
  <c r="L279" i="12"/>
  <c r="AA279" i="12"/>
  <c r="AX279" i="12"/>
  <c r="BU279" i="12"/>
  <c r="BZ281" i="12"/>
  <c r="BR281" i="12"/>
  <c r="BJ281" i="12"/>
  <c r="BB281" i="12"/>
  <c r="AT281" i="12"/>
  <c r="AL281" i="12"/>
  <c r="AD281" i="12"/>
  <c r="V281" i="12"/>
  <c r="N281" i="12"/>
  <c r="BY281" i="12"/>
  <c r="BQ281" i="12"/>
  <c r="BI281" i="12"/>
  <c r="BA281" i="12"/>
  <c r="AS281" i="12"/>
  <c r="AK281" i="12"/>
  <c r="AC281" i="12"/>
  <c r="U281" i="12"/>
  <c r="M281" i="12"/>
  <c r="BX281" i="12"/>
  <c r="BP281" i="12"/>
  <c r="BH281" i="12"/>
  <c r="AZ281" i="12"/>
  <c r="AR281" i="12"/>
  <c r="AJ281" i="12"/>
  <c r="AB281" i="12"/>
  <c r="T281" i="12"/>
  <c r="L281" i="12"/>
  <c r="BW281" i="12"/>
  <c r="BO281" i="12"/>
  <c r="BG281" i="12"/>
  <c r="AY281" i="12"/>
  <c r="AQ281" i="12"/>
  <c r="AI281" i="12"/>
  <c r="AA281" i="12"/>
  <c r="S281" i="12"/>
  <c r="K281" i="12"/>
  <c r="BV281" i="12"/>
  <c r="BN281" i="12"/>
  <c r="BF281" i="12"/>
  <c r="AX281" i="12"/>
  <c r="AP281" i="12"/>
  <c r="AH281" i="12"/>
  <c r="Z281" i="12"/>
  <c r="R281" i="12"/>
  <c r="J281" i="12"/>
  <c r="AF281" i="12"/>
  <c r="BC281" i="12"/>
  <c r="BU281" i="12"/>
  <c r="AO352" i="12"/>
  <c r="AO356" i="12"/>
  <c r="P265" i="12"/>
  <c r="X265" i="12"/>
  <c r="AF265" i="12"/>
  <c r="AN265" i="12"/>
  <c r="AV265" i="12"/>
  <c r="BD265" i="12"/>
  <c r="BL265" i="12"/>
  <c r="BT265" i="12"/>
  <c r="CB265" i="12"/>
  <c r="L269" i="12"/>
  <c r="T269" i="12"/>
  <c r="AB269" i="12"/>
  <c r="AJ269" i="12"/>
  <c r="AR269" i="12"/>
  <c r="AZ269" i="12"/>
  <c r="BH269" i="12"/>
  <c r="BP269" i="12"/>
  <c r="BX269" i="12"/>
  <c r="K270" i="12"/>
  <c r="S270" i="12"/>
  <c r="AA270" i="12"/>
  <c r="AI270" i="12"/>
  <c r="AQ270" i="12"/>
  <c r="AY270" i="12"/>
  <c r="BG270" i="12"/>
  <c r="BO270" i="12"/>
  <c r="BW270" i="12"/>
  <c r="J271" i="12"/>
  <c r="R271" i="12"/>
  <c r="Z271" i="12"/>
  <c r="AH271" i="12"/>
  <c r="AP271" i="12"/>
  <c r="AX271" i="12"/>
  <c r="BF271" i="12"/>
  <c r="BN271" i="12"/>
  <c r="BV271" i="12"/>
  <c r="K275" i="12"/>
  <c r="S275" i="12"/>
  <c r="AE275" i="12"/>
  <c r="BB275" i="12"/>
  <c r="BY275" i="12"/>
  <c r="J279" i="12"/>
  <c r="AG279" i="12"/>
  <c r="AY279" i="12"/>
  <c r="BV279" i="12"/>
  <c r="O281" i="12"/>
  <c r="AG281" i="12"/>
  <c r="BD281" i="12"/>
  <c r="CA281" i="12"/>
  <c r="BE352" i="12"/>
  <c r="Q265" i="12"/>
  <c r="Y265" i="12"/>
  <c r="AG265" i="12"/>
  <c r="AO265" i="12"/>
  <c r="AW265" i="12"/>
  <c r="BE265" i="12"/>
  <c r="BM265" i="12"/>
  <c r="BU265" i="12"/>
  <c r="M269" i="12"/>
  <c r="U269" i="12"/>
  <c r="AC269" i="12"/>
  <c r="AK269" i="12"/>
  <c r="AS269" i="12"/>
  <c r="BA269" i="12"/>
  <c r="BI269" i="12"/>
  <c r="BQ269" i="12"/>
  <c r="L270" i="12"/>
  <c r="T270" i="12"/>
  <c r="AB270" i="12"/>
  <c r="AJ270" i="12"/>
  <c r="AR270" i="12"/>
  <c r="AZ270" i="12"/>
  <c r="BH270" i="12"/>
  <c r="BP270" i="12"/>
  <c r="K271" i="12"/>
  <c r="S271" i="12"/>
  <c r="AA271" i="12"/>
  <c r="AI271" i="12"/>
  <c r="AQ271" i="12"/>
  <c r="AY271" i="12"/>
  <c r="BG271" i="12"/>
  <c r="BO271" i="12"/>
  <c r="L275" i="12"/>
  <c r="T275" i="12"/>
  <c r="AK275" i="12"/>
  <c r="BC275" i="12"/>
  <c r="BZ275" i="12"/>
  <c r="K279" i="12"/>
  <c r="AH279" i="12"/>
  <c r="BE279" i="12"/>
  <c r="BW279" i="12"/>
  <c r="P281" i="12"/>
  <c r="AM281" i="12"/>
  <c r="BE281" i="12"/>
  <c r="CB281" i="12"/>
  <c r="AO301" i="12"/>
  <c r="BU352" i="12"/>
  <c r="BU356" i="12"/>
  <c r="P287" i="12"/>
  <c r="AF287" i="12"/>
  <c r="AN287" i="12"/>
  <c r="BD287" i="12"/>
  <c r="BL287" i="12"/>
  <c r="Q294" i="12"/>
  <c r="Y294" i="12"/>
  <c r="AG294" i="12"/>
  <c r="AO294" i="12"/>
  <c r="AW294" i="12"/>
  <c r="BE294" i="12"/>
  <c r="BM294" i="12"/>
  <c r="BU294" i="12"/>
  <c r="Q302" i="12"/>
  <c r="Y302" i="12"/>
  <c r="AG302" i="12"/>
  <c r="AO302" i="12"/>
  <c r="AW302" i="12"/>
  <c r="BE302" i="12"/>
  <c r="BM302" i="12"/>
  <c r="BU302" i="12"/>
  <c r="Q310" i="12"/>
  <c r="Y310" i="12"/>
  <c r="AG310" i="12"/>
  <c r="AO310" i="12"/>
  <c r="AW310" i="12"/>
  <c r="BE310" i="12"/>
  <c r="BM310" i="12"/>
  <c r="BU310" i="12"/>
  <c r="Q317" i="12"/>
  <c r="Y317" i="12"/>
  <c r="AG317" i="12"/>
  <c r="AO317" i="12"/>
  <c r="AW317" i="12"/>
  <c r="BE317" i="12"/>
  <c r="BM317" i="12"/>
  <c r="BU317" i="12"/>
  <c r="Q325" i="12"/>
  <c r="Y325" i="12"/>
  <c r="AG325" i="12"/>
  <c r="AO325" i="12"/>
  <c r="AW325" i="12"/>
  <c r="BE325" i="12"/>
  <c r="BM325" i="12"/>
  <c r="BU325" i="12"/>
  <c r="Q333" i="12"/>
  <c r="Y333" i="12"/>
  <c r="AG333" i="12"/>
  <c r="AO333" i="12"/>
  <c r="AW333" i="12"/>
  <c r="BE333" i="12"/>
  <c r="BM333" i="12"/>
  <c r="BU333" i="12"/>
  <c r="CA345" i="12"/>
  <c r="BS345" i="12"/>
  <c r="BK345" i="12"/>
  <c r="BC345" i="12"/>
  <c r="AU345" i="12"/>
  <c r="AM345" i="12"/>
  <c r="AE345" i="12"/>
  <c r="W345" i="12"/>
  <c r="O345" i="12"/>
  <c r="BZ345" i="12"/>
  <c r="BR345" i="12"/>
  <c r="BJ345" i="12"/>
  <c r="BB345" i="12"/>
  <c r="AT345" i="12"/>
  <c r="AL345" i="12"/>
  <c r="AD345" i="12"/>
  <c r="V345" i="12"/>
  <c r="N345" i="12"/>
  <c r="BY345" i="12"/>
  <c r="BQ345" i="12"/>
  <c r="BI345" i="12"/>
  <c r="BA345" i="12"/>
  <c r="AS345" i="12"/>
  <c r="AK345" i="12"/>
  <c r="AC345" i="12"/>
  <c r="U345" i="12"/>
  <c r="M345" i="12"/>
  <c r="BW345" i="12"/>
  <c r="BO345" i="12"/>
  <c r="BG345" i="12"/>
  <c r="AY345" i="12"/>
  <c r="AQ345" i="12"/>
  <c r="AI345" i="12"/>
  <c r="AA345" i="12"/>
  <c r="S345" i="12"/>
  <c r="K345" i="12"/>
  <c r="Y345" i="12"/>
  <c r="AO345" i="12"/>
  <c r="BE345" i="12"/>
  <c r="BU345" i="12"/>
  <c r="CA349" i="12"/>
  <c r="BS349" i="12"/>
  <c r="BK349" i="12"/>
  <c r="BC349" i="12"/>
  <c r="AU349" i="12"/>
  <c r="AM349" i="12"/>
  <c r="AE349" i="12"/>
  <c r="W349" i="12"/>
  <c r="O349" i="12"/>
  <c r="BZ349" i="12"/>
  <c r="BR349" i="12"/>
  <c r="BJ349" i="12"/>
  <c r="BB349" i="12"/>
  <c r="AT349" i="12"/>
  <c r="AL349" i="12"/>
  <c r="AD349" i="12"/>
  <c r="V349" i="12"/>
  <c r="N349" i="12"/>
  <c r="BY349" i="12"/>
  <c r="BQ349" i="12"/>
  <c r="BI349" i="12"/>
  <c r="BA349" i="12"/>
  <c r="AS349" i="12"/>
  <c r="AK349" i="12"/>
  <c r="AC349" i="12"/>
  <c r="U349" i="12"/>
  <c r="M349" i="12"/>
  <c r="BW349" i="12"/>
  <c r="BO349" i="12"/>
  <c r="BG349" i="12"/>
  <c r="AY349" i="12"/>
  <c r="AQ349" i="12"/>
  <c r="AI349" i="12"/>
  <c r="AA349" i="12"/>
  <c r="S349" i="12"/>
  <c r="K349" i="12"/>
  <c r="Y349" i="12"/>
  <c r="AO349" i="12"/>
  <c r="BE349" i="12"/>
  <c r="BU349" i="12"/>
  <c r="BX368" i="12"/>
  <c r="BP368" i="12"/>
  <c r="BH368" i="12"/>
  <c r="AZ368" i="12"/>
  <c r="AR368" i="12"/>
  <c r="AJ368" i="12"/>
  <c r="AB368" i="12"/>
  <c r="T368" i="12"/>
  <c r="L368" i="12"/>
  <c r="BW368" i="12"/>
  <c r="BO368" i="12"/>
  <c r="BG368" i="12"/>
  <c r="AY368" i="12"/>
  <c r="AQ368" i="12"/>
  <c r="AI368" i="12"/>
  <c r="AA368" i="12"/>
  <c r="S368" i="12"/>
  <c r="K368" i="12"/>
  <c r="BV368" i="12"/>
  <c r="BN368" i="12"/>
  <c r="BF368" i="12"/>
  <c r="AX368" i="12"/>
  <c r="AP368" i="12"/>
  <c r="AH368" i="12"/>
  <c r="Z368" i="12"/>
  <c r="R368" i="12"/>
  <c r="J368" i="12"/>
  <c r="CB368" i="12"/>
  <c r="BT368" i="12"/>
  <c r="BL368" i="12"/>
  <c r="BD368" i="12"/>
  <c r="AV368" i="12"/>
  <c r="AN368" i="12"/>
  <c r="AF368" i="12"/>
  <c r="X368" i="12"/>
  <c r="P368" i="12"/>
  <c r="Y368" i="12"/>
  <c r="AO368" i="12"/>
  <c r="BE368" i="12"/>
  <c r="BU368" i="12"/>
  <c r="BX376" i="12"/>
  <c r="BP376" i="12"/>
  <c r="BH376" i="12"/>
  <c r="AZ376" i="12"/>
  <c r="AR376" i="12"/>
  <c r="AJ376" i="12"/>
  <c r="AB376" i="12"/>
  <c r="T376" i="12"/>
  <c r="L376" i="12"/>
  <c r="BW376" i="12"/>
  <c r="BO376" i="12"/>
  <c r="BG376" i="12"/>
  <c r="AY376" i="12"/>
  <c r="AQ376" i="12"/>
  <c r="AI376" i="12"/>
  <c r="AA376" i="12"/>
  <c r="S376" i="12"/>
  <c r="K376" i="12"/>
  <c r="BV376" i="12"/>
  <c r="BN376" i="12"/>
  <c r="BF376" i="12"/>
  <c r="AX376" i="12"/>
  <c r="AP376" i="12"/>
  <c r="AH376" i="12"/>
  <c r="Z376" i="12"/>
  <c r="R376" i="12"/>
  <c r="J376" i="12"/>
  <c r="CB376" i="12"/>
  <c r="BT376" i="12"/>
  <c r="BL376" i="12"/>
  <c r="BD376" i="12"/>
  <c r="AV376" i="12"/>
  <c r="AN376" i="12"/>
  <c r="AF376" i="12"/>
  <c r="X376" i="12"/>
  <c r="P376" i="12"/>
  <c r="Y376" i="12"/>
  <c r="AO376" i="12"/>
  <c r="BE376" i="12"/>
  <c r="BU376" i="12"/>
  <c r="BZ384" i="12"/>
  <c r="BR384" i="12"/>
  <c r="BJ384" i="12"/>
  <c r="BB384" i="12"/>
  <c r="AT384" i="12"/>
  <c r="AL384" i="12"/>
  <c r="AD384" i="12"/>
  <c r="V384" i="12"/>
  <c r="BX384" i="12"/>
  <c r="BP384" i="12"/>
  <c r="BH384" i="12"/>
  <c r="AZ384" i="12"/>
  <c r="AR384" i="12"/>
  <c r="AJ384" i="12"/>
  <c r="AB384" i="12"/>
  <c r="T384" i="12"/>
  <c r="BV384" i="12"/>
  <c r="BL384" i="12"/>
  <c r="BA384" i="12"/>
  <c r="AP384" i="12"/>
  <c r="AF384" i="12"/>
  <c r="U384" i="12"/>
  <c r="L384" i="12"/>
  <c r="BU384" i="12"/>
  <c r="BK384" i="12"/>
  <c r="AY384" i="12"/>
  <c r="AO384" i="12"/>
  <c r="AE384" i="12"/>
  <c r="S384" i="12"/>
  <c r="K384" i="12"/>
  <c r="BT384" i="12"/>
  <c r="BI384" i="12"/>
  <c r="AX384" i="12"/>
  <c r="AN384" i="12"/>
  <c r="AC384" i="12"/>
  <c r="R384" i="12"/>
  <c r="J384" i="12"/>
  <c r="CB384" i="12"/>
  <c r="BQ384" i="12"/>
  <c r="BF384" i="12"/>
  <c r="AV384" i="12"/>
  <c r="AK384" i="12"/>
  <c r="Z384" i="12"/>
  <c r="P384" i="12"/>
  <c r="AA384" i="12"/>
  <c r="AW384" i="12"/>
  <c r="BS384" i="12"/>
  <c r="BV404" i="12"/>
  <c r="BN404" i="12"/>
  <c r="BF404" i="12"/>
  <c r="AX404" i="12"/>
  <c r="AP404" i="12"/>
  <c r="AH404" i="12"/>
  <c r="Z404" i="12"/>
  <c r="R404" i="12"/>
  <c r="J404" i="12"/>
  <c r="CB404" i="12"/>
  <c r="BT404" i="12"/>
  <c r="BL404" i="12"/>
  <c r="BD404" i="12"/>
  <c r="AV404" i="12"/>
  <c r="AN404" i="12"/>
  <c r="AF404" i="12"/>
  <c r="X404" i="12"/>
  <c r="P404" i="12"/>
  <c r="BY404" i="12"/>
  <c r="BO404" i="12"/>
  <c r="BC404" i="12"/>
  <c r="AS404" i="12"/>
  <c r="AI404" i="12"/>
  <c r="W404" i="12"/>
  <c r="M404" i="12"/>
  <c r="BX404" i="12"/>
  <c r="BM404" i="12"/>
  <c r="BB404" i="12"/>
  <c r="AR404" i="12"/>
  <c r="AG404" i="12"/>
  <c r="V404" i="12"/>
  <c r="L404" i="12"/>
  <c r="BW404" i="12"/>
  <c r="BK404" i="12"/>
  <c r="BA404" i="12"/>
  <c r="AQ404" i="12"/>
  <c r="AE404" i="12"/>
  <c r="U404" i="12"/>
  <c r="K404" i="12"/>
  <c r="BS404" i="12"/>
  <c r="BI404" i="12"/>
  <c r="AY404" i="12"/>
  <c r="AM404" i="12"/>
  <c r="AC404" i="12"/>
  <c r="S404" i="12"/>
  <c r="AD404" i="12"/>
  <c r="AZ404" i="12"/>
  <c r="BU404" i="12"/>
  <c r="CA276" i="16"/>
  <c r="BS276" i="16"/>
  <c r="BK276" i="16"/>
  <c r="BC276" i="16"/>
  <c r="AU276" i="16"/>
  <c r="AM276" i="16"/>
  <c r="AE276" i="16"/>
  <c r="W276" i="16"/>
  <c r="O276" i="16"/>
  <c r="BY276" i="16"/>
  <c r="BQ276" i="16"/>
  <c r="BI276" i="16"/>
  <c r="BA276" i="16"/>
  <c r="AS276" i="16"/>
  <c r="AK276" i="16"/>
  <c r="AC276" i="16"/>
  <c r="U276" i="16"/>
  <c r="M276" i="16"/>
  <c r="CB276" i="16"/>
  <c r="BP276" i="16"/>
  <c r="BF276" i="16"/>
  <c r="AV276" i="16"/>
  <c r="AJ276" i="16"/>
  <c r="Z276" i="16"/>
  <c r="P276" i="16"/>
  <c r="BZ276" i="16"/>
  <c r="BO276" i="16"/>
  <c r="BE276" i="16"/>
  <c r="AT276" i="16"/>
  <c r="AI276" i="16"/>
  <c r="Y276" i="16"/>
  <c r="N276" i="16"/>
  <c r="BX276" i="16"/>
  <c r="BN276" i="16"/>
  <c r="BD276" i="16"/>
  <c r="AR276" i="16"/>
  <c r="AH276" i="16"/>
  <c r="X276" i="16"/>
  <c r="L276" i="16"/>
  <c r="BW276" i="16"/>
  <c r="BM276" i="16"/>
  <c r="BB276" i="16"/>
  <c r="AQ276" i="16"/>
  <c r="AG276" i="16"/>
  <c r="V276" i="16"/>
  <c r="K276" i="16"/>
  <c r="BV276" i="16"/>
  <c r="BL276" i="16"/>
  <c r="AZ276" i="16"/>
  <c r="AP276" i="16"/>
  <c r="AF276" i="16"/>
  <c r="T276" i="16"/>
  <c r="J276" i="16"/>
  <c r="BT276" i="16"/>
  <c r="BH276" i="16"/>
  <c r="AX276" i="16"/>
  <c r="AN276" i="16"/>
  <c r="AB276" i="16"/>
  <c r="R276" i="16"/>
  <c r="AY276" i="16"/>
  <c r="BX317" i="16"/>
  <c r="BP317" i="16"/>
  <c r="BH317" i="16"/>
  <c r="AZ317" i="16"/>
  <c r="AR317" i="16"/>
  <c r="AJ317" i="16"/>
  <c r="AB317" i="16"/>
  <c r="T317" i="16"/>
  <c r="L317" i="16"/>
  <c r="BW317" i="16"/>
  <c r="BO317" i="16"/>
  <c r="BG317" i="16"/>
  <c r="AY317" i="16"/>
  <c r="AQ317" i="16"/>
  <c r="AI317" i="16"/>
  <c r="AA317" i="16"/>
  <c r="S317" i="16"/>
  <c r="K317" i="16"/>
  <c r="CB317" i="16"/>
  <c r="BT317" i="16"/>
  <c r="BL317" i="16"/>
  <c r="BD317" i="16"/>
  <c r="AV317" i="16"/>
  <c r="AN317" i="16"/>
  <c r="AF317" i="16"/>
  <c r="X317" i="16"/>
  <c r="P317" i="16"/>
  <c r="BZ317" i="16"/>
  <c r="BR317" i="16"/>
  <c r="BJ317" i="16"/>
  <c r="BB317" i="16"/>
  <c r="AT317" i="16"/>
  <c r="AL317" i="16"/>
  <c r="AD317" i="16"/>
  <c r="V317" i="16"/>
  <c r="N317" i="16"/>
  <c r="BQ317" i="16"/>
  <c r="BA317" i="16"/>
  <c r="AK317" i="16"/>
  <c r="U317" i="16"/>
  <c r="BN317" i="16"/>
  <c r="AX317" i="16"/>
  <c r="AH317" i="16"/>
  <c r="R317" i="16"/>
  <c r="BM317" i="16"/>
  <c r="AW317" i="16"/>
  <c r="AG317" i="16"/>
  <c r="Q317" i="16"/>
  <c r="BY317" i="16"/>
  <c r="BI317" i="16"/>
  <c r="AS317" i="16"/>
  <c r="AC317" i="16"/>
  <c r="M317" i="16"/>
  <c r="BS317" i="16"/>
  <c r="AM317" i="16"/>
  <c r="BK317" i="16"/>
  <c r="AE317" i="16"/>
  <c r="BF317" i="16"/>
  <c r="Z317" i="16"/>
  <c r="BE317" i="16"/>
  <c r="Y317" i="16"/>
  <c r="BC317" i="16"/>
  <c r="W317" i="16"/>
  <c r="BV317" i="16"/>
  <c r="AP317" i="16"/>
  <c r="J317" i="16"/>
  <c r="Q287" i="12"/>
  <c r="AO287" i="12"/>
  <c r="AW287" i="12"/>
  <c r="BE287" i="12"/>
  <c r="BM287" i="12"/>
  <c r="J294" i="12"/>
  <c r="R294" i="12"/>
  <c r="Z294" i="12"/>
  <c r="AH294" i="12"/>
  <c r="AP294" i="12"/>
  <c r="AX294" i="12"/>
  <c r="BF294" i="12"/>
  <c r="BN294" i="12"/>
  <c r="BV294" i="12"/>
  <c r="Q295" i="12"/>
  <c r="Y295" i="12"/>
  <c r="AG295" i="12"/>
  <c r="AO295" i="12"/>
  <c r="AW295" i="12"/>
  <c r="BE295" i="12"/>
  <c r="BM295" i="12"/>
  <c r="BU295" i="12"/>
  <c r="V298" i="12"/>
  <c r="AD298" i="12"/>
  <c r="AL298" i="12"/>
  <c r="AT298" i="12"/>
  <c r="BB298" i="12"/>
  <c r="BJ298" i="12"/>
  <c r="BR298" i="12"/>
  <c r="BZ298" i="12"/>
  <c r="M299" i="12"/>
  <c r="U299" i="12"/>
  <c r="AC299" i="12"/>
  <c r="AK299" i="12"/>
  <c r="AS299" i="12"/>
  <c r="BA299" i="12"/>
  <c r="BI299" i="12"/>
  <c r="BQ299" i="12"/>
  <c r="BY299" i="12"/>
  <c r="L300" i="12"/>
  <c r="T300" i="12"/>
  <c r="AB300" i="12"/>
  <c r="AJ300" i="12"/>
  <c r="AR300" i="12"/>
  <c r="AZ300" i="12"/>
  <c r="BH300" i="12"/>
  <c r="BP300" i="12"/>
  <c r="BX300" i="12"/>
  <c r="J302" i="12"/>
  <c r="R302" i="12"/>
  <c r="Z302" i="12"/>
  <c r="AH302" i="12"/>
  <c r="AP302" i="12"/>
  <c r="AX302" i="12"/>
  <c r="BF302" i="12"/>
  <c r="BN302" i="12"/>
  <c r="BV302" i="12"/>
  <c r="Q303" i="12"/>
  <c r="Y303" i="12"/>
  <c r="AG303" i="12"/>
  <c r="AO303" i="12"/>
  <c r="AW303" i="12"/>
  <c r="BE303" i="12"/>
  <c r="BM303" i="12"/>
  <c r="BU303" i="12"/>
  <c r="P304" i="12"/>
  <c r="X304" i="12"/>
  <c r="AF304" i="12"/>
  <c r="AN304" i="12"/>
  <c r="AV304" i="12"/>
  <c r="BD304" i="12"/>
  <c r="BL304" i="12"/>
  <c r="BT304" i="12"/>
  <c r="CB304" i="12"/>
  <c r="O305" i="12"/>
  <c r="W305" i="12"/>
  <c r="AE305" i="12"/>
  <c r="AM305" i="12"/>
  <c r="AU305" i="12"/>
  <c r="BC305" i="12"/>
  <c r="BK305" i="12"/>
  <c r="BS305" i="12"/>
  <c r="CA305" i="12"/>
  <c r="N306" i="12"/>
  <c r="V306" i="12"/>
  <c r="AD306" i="12"/>
  <c r="AL306" i="12"/>
  <c r="AT306" i="12"/>
  <c r="BB306" i="12"/>
  <c r="BJ306" i="12"/>
  <c r="BR306" i="12"/>
  <c r="BZ306" i="12"/>
  <c r="M307" i="12"/>
  <c r="U307" i="12"/>
  <c r="AC307" i="12"/>
  <c r="AK307" i="12"/>
  <c r="AS307" i="12"/>
  <c r="BA307" i="12"/>
  <c r="BI307" i="12"/>
  <c r="BQ307" i="12"/>
  <c r="BY307" i="12"/>
  <c r="L308" i="12"/>
  <c r="T308" i="12"/>
  <c r="AB308" i="12"/>
  <c r="AJ308" i="12"/>
  <c r="AR308" i="12"/>
  <c r="AZ308" i="12"/>
  <c r="BH308" i="12"/>
  <c r="BP308" i="12"/>
  <c r="BX308" i="12"/>
  <c r="J310" i="12"/>
  <c r="R310" i="12"/>
  <c r="Z310" i="12"/>
  <c r="AH310" i="12"/>
  <c r="AP310" i="12"/>
  <c r="AX310" i="12"/>
  <c r="BF310" i="12"/>
  <c r="BN310" i="12"/>
  <c r="BV310" i="12"/>
  <c r="Q311" i="12"/>
  <c r="Y311" i="12"/>
  <c r="AG311" i="12"/>
  <c r="AO311" i="12"/>
  <c r="AW311" i="12"/>
  <c r="BE311" i="12"/>
  <c r="BM311" i="12"/>
  <c r="BU311" i="12"/>
  <c r="P312" i="12"/>
  <c r="X312" i="12"/>
  <c r="AF312" i="12"/>
  <c r="AN312" i="12"/>
  <c r="AV312" i="12"/>
  <c r="BD312" i="12"/>
  <c r="BL312" i="12"/>
  <c r="BT312" i="12"/>
  <c r="CB312" i="12"/>
  <c r="J317" i="12"/>
  <c r="R317" i="12"/>
  <c r="Z317" i="12"/>
  <c r="AH317" i="12"/>
  <c r="AP317" i="12"/>
  <c r="AX317" i="12"/>
  <c r="BF317" i="12"/>
  <c r="BN317" i="12"/>
  <c r="BV317" i="12"/>
  <c r="Q318" i="12"/>
  <c r="Y318" i="12"/>
  <c r="AG318" i="12"/>
  <c r="AO318" i="12"/>
  <c r="AW318" i="12"/>
  <c r="BE318" i="12"/>
  <c r="BM318" i="12"/>
  <c r="BU318" i="12"/>
  <c r="P319" i="12"/>
  <c r="X319" i="12"/>
  <c r="AF319" i="12"/>
  <c r="AN319" i="12"/>
  <c r="AV319" i="12"/>
  <c r="BD319" i="12"/>
  <c r="BL319" i="12"/>
  <c r="BT319" i="12"/>
  <c r="CB319" i="12"/>
  <c r="J325" i="12"/>
  <c r="R325" i="12"/>
  <c r="Z325" i="12"/>
  <c r="AH325" i="12"/>
  <c r="AP325" i="12"/>
  <c r="AX325" i="12"/>
  <c r="BF325" i="12"/>
  <c r="BN325" i="12"/>
  <c r="BV325" i="12"/>
  <c r="Q326" i="12"/>
  <c r="Y326" i="12"/>
  <c r="AG326" i="12"/>
  <c r="AO326" i="12"/>
  <c r="AW326" i="12"/>
  <c r="BE326" i="12"/>
  <c r="BM326" i="12"/>
  <c r="BU326" i="12"/>
  <c r="P327" i="12"/>
  <c r="X327" i="12"/>
  <c r="AF327" i="12"/>
  <c r="AN327" i="12"/>
  <c r="AV327" i="12"/>
  <c r="BD327" i="12"/>
  <c r="BL327" i="12"/>
  <c r="BT327" i="12"/>
  <c r="CB327" i="12"/>
  <c r="J333" i="12"/>
  <c r="R333" i="12"/>
  <c r="Z333" i="12"/>
  <c r="AH333" i="12"/>
  <c r="AP333" i="12"/>
  <c r="AX333" i="12"/>
  <c r="BF333" i="12"/>
  <c r="BN333" i="12"/>
  <c r="BV333" i="12"/>
  <c r="CA334" i="12"/>
  <c r="BS334" i="12"/>
  <c r="BK334" i="12"/>
  <c r="BC334" i="12"/>
  <c r="AU334" i="12"/>
  <c r="AM334" i="12"/>
  <c r="BX334" i="12"/>
  <c r="BP334" i="12"/>
  <c r="BH334" i="12"/>
  <c r="AZ334" i="12"/>
  <c r="Q334" i="12"/>
  <c r="Y334" i="12"/>
  <c r="AG334" i="12"/>
  <c r="AP334" i="12"/>
  <c r="AY334" i="12"/>
  <c r="BJ334" i="12"/>
  <c r="BU334" i="12"/>
  <c r="BY338" i="12"/>
  <c r="BQ338" i="12"/>
  <c r="BI338" i="12"/>
  <c r="BA338" i="12"/>
  <c r="AS338" i="12"/>
  <c r="AK338" i="12"/>
  <c r="AC338" i="12"/>
  <c r="U338" i="12"/>
  <c r="M338" i="12"/>
  <c r="BX338" i="12"/>
  <c r="BP338" i="12"/>
  <c r="BH338" i="12"/>
  <c r="BV338" i="12"/>
  <c r="BN338" i="12"/>
  <c r="BF338" i="12"/>
  <c r="AX338" i="12"/>
  <c r="AP338" i="12"/>
  <c r="AH338" i="12"/>
  <c r="Z338" i="12"/>
  <c r="R338" i="12"/>
  <c r="J338" i="12"/>
  <c r="T338" i="12"/>
  <c r="AE338" i="12"/>
  <c r="AO338" i="12"/>
  <c r="AZ338" i="12"/>
  <c r="BL338" i="12"/>
  <c r="BZ338" i="12"/>
  <c r="J345" i="12"/>
  <c r="Z345" i="12"/>
  <c r="AP345" i="12"/>
  <c r="BF345" i="12"/>
  <c r="BV345" i="12"/>
  <c r="J349" i="12"/>
  <c r="Z349" i="12"/>
  <c r="AP349" i="12"/>
  <c r="BF349" i="12"/>
  <c r="BV349" i="12"/>
  <c r="BZ358" i="12"/>
  <c r="BR358" i="12"/>
  <c r="BJ358" i="12"/>
  <c r="BB358" i="12"/>
  <c r="AT358" i="12"/>
  <c r="AL358" i="12"/>
  <c r="AD358" i="12"/>
  <c r="V358" i="12"/>
  <c r="N358" i="12"/>
  <c r="BY358" i="12"/>
  <c r="BQ358" i="12"/>
  <c r="BI358" i="12"/>
  <c r="BA358" i="12"/>
  <c r="AS358" i="12"/>
  <c r="AK358" i="12"/>
  <c r="AC358" i="12"/>
  <c r="U358" i="12"/>
  <c r="M358" i="12"/>
  <c r="BX358" i="12"/>
  <c r="BP358" i="12"/>
  <c r="BH358" i="12"/>
  <c r="AZ358" i="12"/>
  <c r="AR358" i="12"/>
  <c r="AJ358" i="12"/>
  <c r="AB358" i="12"/>
  <c r="T358" i="12"/>
  <c r="L358" i="12"/>
  <c r="BV358" i="12"/>
  <c r="BN358" i="12"/>
  <c r="BF358" i="12"/>
  <c r="AX358" i="12"/>
  <c r="AP358" i="12"/>
  <c r="AH358" i="12"/>
  <c r="Z358" i="12"/>
  <c r="R358" i="12"/>
  <c r="J358" i="12"/>
  <c r="Y358" i="12"/>
  <c r="AO358" i="12"/>
  <c r="BE358" i="12"/>
  <c r="BU358" i="12"/>
  <c r="CA365" i="12"/>
  <c r="BS365" i="12"/>
  <c r="BK365" i="12"/>
  <c r="BC365" i="12"/>
  <c r="AU365" i="12"/>
  <c r="AM365" i="12"/>
  <c r="AE365" i="12"/>
  <c r="W365" i="12"/>
  <c r="O365" i="12"/>
  <c r="BZ365" i="12"/>
  <c r="BR365" i="12"/>
  <c r="BJ365" i="12"/>
  <c r="BB365" i="12"/>
  <c r="AT365" i="12"/>
  <c r="AL365" i="12"/>
  <c r="AD365" i="12"/>
  <c r="V365" i="12"/>
  <c r="N365" i="12"/>
  <c r="BY365" i="12"/>
  <c r="BQ365" i="12"/>
  <c r="BI365" i="12"/>
  <c r="BA365" i="12"/>
  <c r="AS365" i="12"/>
  <c r="AK365" i="12"/>
  <c r="AC365" i="12"/>
  <c r="U365" i="12"/>
  <c r="M365" i="12"/>
  <c r="BW365" i="12"/>
  <c r="BO365" i="12"/>
  <c r="BG365" i="12"/>
  <c r="AY365" i="12"/>
  <c r="AQ365" i="12"/>
  <c r="AI365" i="12"/>
  <c r="AA365" i="12"/>
  <c r="S365" i="12"/>
  <c r="K365" i="12"/>
  <c r="Y365" i="12"/>
  <c r="AO365" i="12"/>
  <c r="BE365" i="12"/>
  <c r="BU365" i="12"/>
  <c r="M368" i="12"/>
  <c r="AC368" i="12"/>
  <c r="AS368" i="12"/>
  <c r="BI368" i="12"/>
  <c r="BY368" i="12"/>
  <c r="CA373" i="12"/>
  <c r="BS373" i="12"/>
  <c r="BK373" i="12"/>
  <c r="BC373" i="12"/>
  <c r="AU373" i="12"/>
  <c r="AM373" i="12"/>
  <c r="AE373" i="12"/>
  <c r="W373" i="12"/>
  <c r="O373" i="12"/>
  <c r="BZ373" i="12"/>
  <c r="BR373" i="12"/>
  <c r="BJ373" i="12"/>
  <c r="BB373" i="12"/>
  <c r="AT373" i="12"/>
  <c r="AL373" i="12"/>
  <c r="AD373" i="12"/>
  <c r="V373" i="12"/>
  <c r="N373" i="12"/>
  <c r="BY373" i="12"/>
  <c r="BQ373" i="12"/>
  <c r="BI373" i="12"/>
  <c r="BA373" i="12"/>
  <c r="AS373" i="12"/>
  <c r="AK373" i="12"/>
  <c r="AC373" i="12"/>
  <c r="U373" i="12"/>
  <c r="M373" i="12"/>
  <c r="BW373" i="12"/>
  <c r="BO373" i="12"/>
  <c r="BG373" i="12"/>
  <c r="AY373" i="12"/>
  <c r="AQ373" i="12"/>
  <c r="AI373" i="12"/>
  <c r="AA373" i="12"/>
  <c r="S373" i="12"/>
  <c r="K373" i="12"/>
  <c r="Y373" i="12"/>
  <c r="AO373" i="12"/>
  <c r="BE373" i="12"/>
  <c r="BU373" i="12"/>
  <c r="M376" i="12"/>
  <c r="AC376" i="12"/>
  <c r="AS376" i="12"/>
  <c r="BI376" i="12"/>
  <c r="BY376" i="12"/>
  <c r="CA381" i="12"/>
  <c r="BS381" i="12"/>
  <c r="BK381" i="12"/>
  <c r="BC381" i="12"/>
  <c r="AU381" i="12"/>
  <c r="AM381" i="12"/>
  <c r="AE381" i="12"/>
  <c r="W381" i="12"/>
  <c r="O381" i="12"/>
  <c r="BZ381" i="12"/>
  <c r="BR381" i="12"/>
  <c r="BJ381" i="12"/>
  <c r="BB381" i="12"/>
  <c r="AT381" i="12"/>
  <c r="AL381" i="12"/>
  <c r="AD381" i="12"/>
  <c r="V381" i="12"/>
  <c r="N381" i="12"/>
  <c r="BY381" i="12"/>
  <c r="BQ381" i="12"/>
  <c r="BI381" i="12"/>
  <c r="BA381" i="12"/>
  <c r="AS381" i="12"/>
  <c r="AK381" i="12"/>
  <c r="AC381" i="12"/>
  <c r="U381" i="12"/>
  <c r="M381" i="12"/>
  <c r="BW381" i="12"/>
  <c r="BO381" i="12"/>
  <c r="BG381" i="12"/>
  <c r="AY381" i="12"/>
  <c r="AQ381" i="12"/>
  <c r="AI381" i="12"/>
  <c r="AA381" i="12"/>
  <c r="S381" i="12"/>
  <c r="K381" i="12"/>
  <c r="Y381" i="12"/>
  <c r="AO381" i="12"/>
  <c r="BE381" i="12"/>
  <c r="BU381" i="12"/>
  <c r="M384" i="12"/>
  <c r="AG384" i="12"/>
  <c r="BC384" i="12"/>
  <c r="BW384" i="12"/>
  <c r="BX386" i="12"/>
  <c r="BP386" i="12"/>
  <c r="BH386" i="12"/>
  <c r="AZ386" i="12"/>
  <c r="AR386" i="12"/>
  <c r="AJ386" i="12"/>
  <c r="AB386" i="12"/>
  <c r="T386" i="12"/>
  <c r="L386" i="12"/>
  <c r="BV386" i="12"/>
  <c r="BN386" i="12"/>
  <c r="BF386" i="12"/>
  <c r="AX386" i="12"/>
  <c r="AP386" i="12"/>
  <c r="AH386" i="12"/>
  <c r="Z386" i="12"/>
  <c r="R386" i="12"/>
  <c r="J386" i="12"/>
  <c r="BZ386" i="12"/>
  <c r="BO386" i="12"/>
  <c r="BD386" i="12"/>
  <c r="AT386" i="12"/>
  <c r="AI386" i="12"/>
  <c r="X386" i="12"/>
  <c r="N386" i="12"/>
  <c r="BY386" i="12"/>
  <c r="BM386" i="12"/>
  <c r="BC386" i="12"/>
  <c r="AS386" i="12"/>
  <c r="AG386" i="12"/>
  <c r="W386" i="12"/>
  <c r="M386" i="12"/>
  <c r="BW386" i="12"/>
  <c r="BL386" i="12"/>
  <c r="BB386" i="12"/>
  <c r="AQ386" i="12"/>
  <c r="AF386" i="12"/>
  <c r="V386" i="12"/>
  <c r="K386" i="12"/>
  <c r="BT386" i="12"/>
  <c r="BJ386" i="12"/>
  <c r="AY386" i="12"/>
  <c r="AN386" i="12"/>
  <c r="AD386" i="12"/>
  <c r="S386" i="12"/>
  <c r="AE386" i="12"/>
  <c r="BA386" i="12"/>
  <c r="BU386" i="12"/>
  <c r="N404" i="12"/>
  <c r="AJ404" i="12"/>
  <c r="BE404" i="12"/>
  <c r="BZ404" i="12"/>
  <c r="Q276" i="16"/>
  <c r="BG276" i="16"/>
  <c r="BZ285" i="16"/>
  <c r="BR285" i="16"/>
  <c r="BJ285" i="16"/>
  <c r="BB285" i="16"/>
  <c r="AT285" i="16"/>
  <c r="AL285" i="16"/>
  <c r="AD285" i="16"/>
  <c r="V285" i="16"/>
  <c r="N285" i="16"/>
  <c r="BY285" i="16"/>
  <c r="BQ285" i="16"/>
  <c r="BI285" i="16"/>
  <c r="BA285" i="16"/>
  <c r="AS285" i="16"/>
  <c r="AK285" i="16"/>
  <c r="AC285" i="16"/>
  <c r="U285" i="16"/>
  <c r="BX285" i="16"/>
  <c r="BP285" i="16"/>
  <c r="BH285" i="16"/>
  <c r="AZ285" i="16"/>
  <c r="AR285" i="16"/>
  <c r="AJ285" i="16"/>
  <c r="AB285" i="16"/>
  <c r="T285" i="16"/>
  <c r="L285" i="16"/>
  <c r="BV285" i="16"/>
  <c r="BN285" i="16"/>
  <c r="BF285" i="16"/>
  <c r="AX285" i="16"/>
  <c r="AP285" i="16"/>
  <c r="AH285" i="16"/>
  <c r="Z285" i="16"/>
  <c r="R285" i="16"/>
  <c r="J285" i="16"/>
  <c r="BM285" i="16"/>
  <c r="AW285" i="16"/>
  <c r="AG285" i="16"/>
  <c r="Q285" i="16"/>
  <c r="CB285" i="16"/>
  <c r="BL285" i="16"/>
  <c r="AV285" i="16"/>
  <c r="AF285" i="16"/>
  <c r="P285" i="16"/>
  <c r="CA285" i="16"/>
  <c r="BK285" i="16"/>
  <c r="AU285" i="16"/>
  <c r="AE285" i="16"/>
  <c r="O285" i="16"/>
  <c r="BW285" i="16"/>
  <c r="BG285" i="16"/>
  <c r="AQ285" i="16"/>
  <c r="AA285" i="16"/>
  <c r="M285" i="16"/>
  <c r="BU285" i="16"/>
  <c r="BE285" i="16"/>
  <c r="AO285" i="16"/>
  <c r="Y285" i="16"/>
  <c r="K285" i="16"/>
  <c r="BS285" i="16"/>
  <c r="BC285" i="16"/>
  <c r="AM285" i="16"/>
  <c r="W285" i="16"/>
  <c r="BT285" i="16"/>
  <c r="CA290" i="16"/>
  <c r="BS290" i="16"/>
  <c r="BK290" i="16"/>
  <c r="BC290" i="16"/>
  <c r="AU290" i="16"/>
  <c r="AM290" i="16"/>
  <c r="AE290" i="16"/>
  <c r="W290" i="16"/>
  <c r="O290" i="16"/>
  <c r="BZ290" i="16"/>
  <c r="BR290" i="16"/>
  <c r="BJ290" i="16"/>
  <c r="BB290" i="16"/>
  <c r="AT290" i="16"/>
  <c r="AL290" i="16"/>
  <c r="AD290" i="16"/>
  <c r="V290" i="16"/>
  <c r="N290" i="16"/>
  <c r="BY290" i="16"/>
  <c r="BQ290" i="16"/>
  <c r="BI290" i="16"/>
  <c r="BA290" i="16"/>
  <c r="AS290" i="16"/>
  <c r="AK290" i="16"/>
  <c r="AC290" i="16"/>
  <c r="U290" i="16"/>
  <c r="M290" i="16"/>
  <c r="BW290" i="16"/>
  <c r="BO290" i="16"/>
  <c r="BG290" i="16"/>
  <c r="AY290" i="16"/>
  <c r="AQ290" i="16"/>
  <c r="AI290" i="16"/>
  <c r="AA290" i="16"/>
  <c r="S290" i="16"/>
  <c r="K290" i="16"/>
  <c r="BN290" i="16"/>
  <c r="AX290" i="16"/>
  <c r="AH290" i="16"/>
  <c r="R290" i="16"/>
  <c r="BM290" i="16"/>
  <c r="AW290" i="16"/>
  <c r="AG290" i="16"/>
  <c r="Q290" i="16"/>
  <c r="CB290" i="16"/>
  <c r="BL290" i="16"/>
  <c r="AV290" i="16"/>
  <c r="AF290" i="16"/>
  <c r="P290" i="16"/>
  <c r="BX290" i="16"/>
  <c r="BH290" i="16"/>
  <c r="AR290" i="16"/>
  <c r="AB290" i="16"/>
  <c r="L290" i="16"/>
  <c r="BV290" i="16"/>
  <c r="BF290" i="16"/>
  <c r="AP290" i="16"/>
  <c r="Z290" i="16"/>
  <c r="J290" i="16"/>
  <c r="BT290" i="16"/>
  <c r="BD290" i="16"/>
  <c r="AN290" i="16"/>
  <c r="X290" i="16"/>
  <c r="BU290" i="16"/>
  <c r="O317" i="16"/>
  <c r="O276" i="12"/>
  <c r="W276" i="12"/>
  <c r="AE276" i="12"/>
  <c r="AM276" i="12"/>
  <c r="AU276" i="12"/>
  <c r="BC276" i="12"/>
  <c r="BK276" i="12"/>
  <c r="BS276" i="12"/>
  <c r="CA276" i="12"/>
  <c r="N277" i="12"/>
  <c r="V277" i="12"/>
  <c r="AD277" i="12"/>
  <c r="AL277" i="12"/>
  <c r="AT277" i="12"/>
  <c r="BB277" i="12"/>
  <c r="BJ277" i="12"/>
  <c r="BR277" i="12"/>
  <c r="BZ277" i="12"/>
  <c r="M278" i="12"/>
  <c r="U278" i="12"/>
  <c r="AC278" i="12"/>
  <c r="AK278" i="12"/>
  <c r="AS278" i="12"/>
  <c r="BA278" i="12"/>
  <c r="BI278" i="12"/>
  <c r="BQ278" i="12"/>
  <c r="BY278" i="12"/>
  <c r="Q282" i="12"/>
  <c r="Y282" i="12"/>
  <c r="AG282" i="12"/>
  <c r="AO282" i="12"/>
  <c r="AW282" i="12"/>
  <c r="BE282" i="12"/>
  <c r="BM282" i="12"/>
  <c r="BU282" i="12"/>
  <c r="P283" i="12"/>
  <c r="X283" i="12"/>
  <c r="AF283" i="12"/>
  <c r="AN283" i="12"/>
  <c r="AV283" i="12"/>
  <c r="BD283" i="12"/>
  <c r="BL283" i="12"/>
  <c r="BT283" i="12"/>
  <c r="CB283" i="12"/>
  <c r="AM284" i="12"/>
  <c r="AU284" i="12"/>
  <c r="BC284" i="12"/>
  <c r="BK284" i="12"/>
  <c r="BS284" i="12"/>
  <c r="CA284" i="12"/>
  <c r="N285" i="12"/>
  <c r="V285" i="12"/>
  <c r="AD285" i="12"/>
  <c r="AL285" i="12"/>
  <c r="AT285" i="12"/>
  <c r="BB285" i="12"/>
  <c r="BJ285" i="12"/>
  <c r="BR285" i="12"/>
  <c r="BZ285" i="12"/>
  <c r="M286" i="12"/>
  <c r="U286" i="12"/>
  <c r="AC286" i="12"/>
  <c r="AK286" i="12"/>
  <c r="AS286" i="12"/>
  <c r="BA286" i="12"/>
  <c r="BI286" i="12"/>
  <c r="BQ286" i="12"/>
  <c r="BY286" i="12"/>
  <c r="R287" i="12"/>
  <c r="Z287" i="12"/>
  <c r="AH287" i="12"/>
  <c r="AP287" i="12"/>
  <c r="AX287" i="12"/>
  <c r="BF287" i="12"/>
  <c r="BN287" i="12"/>
  <c r="BV287" i="12"/>
  <c r="Q288" i="12"/>
  <c r="Y288" i="12"/>
  <c r="AG288" i="12"/>
  <c r="AO288" i="12"/>
  <c r="AW288" i="12"/>
  <c r="BE288" i="12"/>
  <c r="BM288" i="12"/>
  <c r="BU288" i="12"/>
  <c r="P289" i="12"/>
  <c r="X289" i="12"/>
  <c r="AF289" i="12"/>
  <c r="AN289" i="12"/>
  <c r="AV289" i="12"/>
  <c r="BD289" i="12"/>
  <c r="BL289" i="12"/>
  <c r="BT289" i="12"/>
  <c r="CB289" i="12"/>
  <c r="O290" i="12"/>
  <c r="W290" i="12"/>
  <c r="AE290" i="12"/>
  <c r="AM290" i="12"/>
  <c r="AU290" i="12"/>
  <c r="BC290" i="12"/>
  <c r="BK290" i="12"/>
  <c r="BS290" i="12"/>
  <c r="CA290" i="12"/>
  <c r="N291" i="12"/>
  <c r="V291" i="12"/>
  <c r="AD291" i="12"/>
  <c r="AL291" i="12"/>
  <c r="AT291" i="12"/>
  <c r="BB291" i="12"/>
  <c r="BJ291" i="12"/>
  <c r="BR291" i="12"/>
  <c r="BZ291" i="12"/>
  <c r="K294" i="12"/>
  <c r="S294" i="12"/>
  <c r="AA294" i="12"/>
  <c r="AI294" i="12"/>
  <c r="AQ294" i="12"/>
  <c r="AY294" i="12"/>
  <c r="BG294" i="12"/>
  <c r="BO294" i="12"/>
  <c r="BW294" i="12"/>
  <c r="J295" i="12"/>
  <c r="R295" i="12"/>
  <c r="Z295" i="12"/>
  <c r="AH295" i="12"/>
  <c r="AP295" i="12"/>
  <c r="AX295" i="12"/>
  <c r="BF295" i="12"/>
  <c r="BN295" i="12"/>
  <c r="BV295" i="12"/>
  <c r="Q296" i="12"/>
  <c r="Y296" i="12"/>
  <c r="AG296" i="12"/>
  <c r="AO296" i="12"/>
  <c r="AW296" i="12"/>
  <c r="BE296" i="12"/>
  <c r="BM296" i="12"/>
  <c r="BU296" i="12"/>
  <c r="P297" i="12"/>
  <c r="X297" i="12"/>
  <c r="AF297" i="12"/>
  <c r="AN297" i="12"/>
  <c r="AV297" i="12"/>
  <c r="BD297" i="12"/>
  <c r="BL297" i="12"/>
  <c r="BT297" i="12"/>
  <c r="CB297" i="12"/>
  <c r="O298" i="12"/>
  <c r="W298" i="12"/>
  <c r="AE298" i="12"/>
  <c r="AM298" i="12"/>
  <c r="AU298" i="12"/>
  <c r="BC298" i="12"/>
  <c r="BK298" i="12"/>
  <c r="BS298" i="12"/>
  <c r="CA298" i="12"/>
  <c r="N299" i="12"/>
  <c r="V299" i="12"/>
  <c r="AD299" i="12"/>
  <c r="AL299" i="12"/>
  <c r="AT299" i="12"/>
  <c r="BB299" i="12"/>
  <c r="BJ299" i="12"/>
  <c r="BR299" i="12"/>
  <c r="BZ299" i="12"/>
  <c r="M300" i="12"/>
  <c r="U300" i="12"/>
  <c r="AC300" i="12"/>
  <c r="AK300" i="12"/>
  <c r="AS300" i="12"/>
  <c r="BA300" i="12"/>
  <c r="BI300" i="12"/>
  <c r="BQ300" i="12"/>
  <c r="BY300" i="12"/>
  <c r="K302" i="12"/>
  <c r="S302" i="12"/>
  <c r="AA302" i="12"/>
  <c r="AI302" i="12"/>
  <c r="AQ302" i="12"/>
  <c r="AY302" i="12"/>
  <c r="BG302" i="12"/>
  <c r="BO302" i="12"/>
  <c r="BW302" i="12"/>
  <c r="J303" i="12"/>
  <c r="R303" i="12"/>
  <c r="Z303" i="12"/>
  <c r="AH303" i="12"/>
  <c r="AP303" i="12"/>
  <c r="AX303" i="12"/>
  <c r="BF303" i="12"/>
  <c r="BN303" i="12"/>
  <c r="BV303" i="12"/>
  <c r="Q304" i="12"/>
  <c r="Y304" i="12"/>
  <c r="AG304" i="12"/>
  <c r="AO304" i="12"/>
  <c r="AW304" i="12"/>
  <c r="BE304" i="12"/>
  <c r="BM304" i="12"/>
  <c r="BU304" i="12"/>
  <c r="P305" i="12"/>
  <c r="X305" i="12"/>
  <c r="AF305" i="12"/>
  <c r="AN305" i="12"/>
  <c r="AV305" i="12"/>
  <c r="BD305" i="12"/>
  <c r="BL305" i="12"/>
  <c r="BT305" i="12"/>
  <c r="CB305" i="12"/>
  <c r="O306" i="12"/>
  <c r="W306" i="12"/>
  <c r="AE306" i="12"/>
  <c r="AM306" i="12"/>
  <c r="AU306" i="12"/>
  <c r="BC306" i="12"/>
  <c r="BK306" i="12"/>
  <c r="BS306" i="12"/>
  <c r="CA306" i="12"/>
  <c r="N307" i="12"/>
  <c r="V307" i="12"/>
  <c r="AD307" i="12"/>
  <c r="AL307" i="12"/>
  <c r="AT307" i="12"/>
  <c r="BB307" i="12"/>
  <c r="BJ307" i="12"/>
  <c r="BR307" i="12"/>
  <c r="BZ307" i="12"/>
  <c r="M308" i="12"/>
  <c r="U308" i="12"/>
  <c r="AC308" i="12"/>
  <c r="AK308" i="12"/>
  <c r="AS308" i="12"/>
  <c r="BA308" i="12"/>
  <c r="BI308" i="12"/>
  <c r="BQ308" i="12"/>
  <c r="BY308" i="12"/>
  <c r="K310" i="12"/>
  <c r="S310" i="12"/>
  <c r="AA310" i="12"/>
  <c r="AI310" i="12"/>
  <c r="AQ310" i="12"/>
  <c r="AY310" i="12"/>
  <c r="BG310" i="12"/>
  <c r="BO310" i="12"/>
  <c r="BW310" i="12"/>
  <c r="J311" i="12"/>
  <c r="R311" i="12"/>
  <c r="Z311" i="12"/>
  <c r="AH311" i="12"/>
  <c r="AP311" i="12"/>
  <c r="AX311" i="12"/>
  <c r="BF311" i="12"/>
  <c r="BN311" i="12"/>
  <c r="BV311" i="12"/>
  <c r="Q312" i="12"/>
  <c r="Y312" i="12"/>
  <c r="AG312" i="12"/>
  <c r="AO312" i="12"/>
  <c r="AW312" i="12"/>
  <c r="BE312" i="12"/>
  <c r="BM312" i="12"/>
  <c r="BU312" i="12"/>
  <c r="K317" i="12"/>
  <c r="S317" i="12"/>
  <c r="AA317" i="12"/>
  <c r="AI317" i="12"/>
  <c r="AQ317" i="12"/>
  <c r="AY317" i="12"/>
  <c r="BG317" i="12"/>
  <c r="BO317" i="12"/>
  <c r="BW317" i="12"/>
  <c r="J318" i="12"/>
  <c r="R318" i="12"/>
  <c r="Z318" i="12"/>
  <c r="AH318" i="12"/>
  <c r="AP318" i="12"/>
  <c r="AX318" i="12"/>
  <c r="BF318" i="12"/>
  <c r="BN318" i="12"/>
  <c r="BV318" i="12"/>
  <c r="Q319" i="12"/>
  <c r="Y319" i="12"/>
  <c r="AG319" i="12"/>
  <c r="AO319" i="12"/>
  <c r="AW319" i="12"/>
  <c r="BE319" i="12"/>
  <c r="BM319" i="12"/>
  <c r="BU319" i="12"/>
  <c r="K325" i="12"/>
  <c r="S325" i="12"/>
  <c r="AA325" i="12"/>
  <c r="AI325" i="12"/>
  <c r="AQ325" i="12"/>
  <c r="AY325" i="12"/>
  <c r="BG325" i="12"/>
  <c r="BO325" i="12"/>
  <c r="BW325" i="12"/>
  <c r="J326" i="12"/>
  <c r="R326" i="12"/>
  <c r="Z326" i="12"/>
  <c r="AH326" i="12"/>
  <c r="AP326" i="12"/>
  <c r="AX326" i="12"/>
  <c r="BF326" i="12"/>
  <c r="BN326" i="12"/>
  <c r="BV326" i="12"/>
  <c r="Q327" i="12"/>
  <c r="Y327" i="12"/>
  <c r="AG327" i="12"/>
  <c r="AO327" i="12"/>
  <c r="AW327" i="12"/>
  <c r="BE327" i="12"/>
  <c r="BM327" i="12"/>
  <c r="BU327" i="12"/>
  <c r="K333" i="12"/>
  <c r="S333" i="12"/>
  <c r="AA333" i="12"/>
  <c r="AI333" i="12"/>
  <c r="AQ333" i="12"/>
  <c r="AY333" i="12"/>
  <c r="BG333" i="12"/>
  <c r="BO333" i="12"/>
  <c r="BW333" i="12"/>
  <c r="J334" i="12"/>
  <c r="R334" i="12"/>
  <c r="Z334" i="12"/>
  <c r="AH334" i="12"/>
  <c r="AQ334" i="12"/>
  <c r="BA334" i="12"/>
  <c r="BL334" i="12"/>
  <c r="BV334" i="12"/>
  <c r="K338" i="12"/>
  <c r="V338" i="12"/>
  <c r="AF338" i="12"/>
  <c r="AQ338" i="12"/>
  <c r="BB338" i="12"/>
  <c r="BM338" i="12"/>
  <c r="CA338" i="12"/>
  <c r="L345" i="12"/>
  <c r="AB345" i="12"/>
  <c r="AR345" i="12"/>
  <c r="BH345" i="12"/>
  <c r="BX345" i="12"/>
  <c r="L349" i="12"/>
  <c r="AB349" i="12"/>
  <c r="AR349" i="12"/>
  <c r="BH349" i="12"/>
  <c r="BX349" i="12"/>
  <c r="N368" i="12"/>
  <c r="AD368" i="12"/>
  <c r="AT368" i="12"/>
  <c r="BJ368" i="12"/>
  <c r="BZ368" i="12"/>
  <c r="N376" i="12"/>
  <c r="AD376" i="12"/>
  <c r="AT376" i="12"/>
  <c r="BJ376" i="12"/>
  <c r="BZ376" i="12"/>
  <c r="J381" i="12"/>
  <c r="Z381" i="12"/>
  <c r="AP381" i="12"/>
  <c r="BF381" i="12"/>
  <c r="BV381" i="12"/>
  <c r="N384" i="12"/>
  <c r="AH384" i="12"/>
  <c r="BD384" i="12"/>
  <c r="BY384" i="12"/>
  <c r="O386" i="12"/>
  <c r="AK386" i="12"/>
  <c r="BE386" i="12"/>
  <c r="CA386" i="12"/>
  <c r="CB390" i="12"/>
  <c r="BT390" i="12"/>
  <c r="BL390" i="12"/>
  <c r="BD390" i="12"/>
  <c r="AV390" i="12"/>
  <c r="AN390" i="12"/>
  <c r="AF390" i="12"/>
  <c r="X390" i="12"/>
  <c r="P390" i="12"/>
  <c r="BZ390" i="12"/>
  <c r="BR390" i="12"/>
  <c r="BJ390" i="12"/>
  <c r="BB390" i="12"/>
  <c r="AT390" i="12"/>
  <c r="AL390" i="12"/>
  <c r="AD390" i="12"/>
  <c r="V390" i="12"/>
  <c r="N390" i="12"/>
  <c r="BQ390" i="12"/>
  <c r="BG390" i="12"/>
  <c r="AW390" i="12"/>
  <c r="AK390" i="12"/>
  <c r="AA390" i="12"/>
  <c r="Q390" i="12"/>
  <c r="CA390" i="12"/>
  <c r="BP390" i="12"/>
  <c r="BF390" i="12"/>
  <c r="AU390" i="12"/>
  <c r="AJ390" i="12"/>
  <c r="Z390" i="12"/>
  <c r="O390" i="12"/>
  <c r="BY390" i="12"/>
  <c r="BO390" i="12"/>
  <c r="BE390" i="12"/>
  <c r="AS390" i="12"/>
  <c r="AI390" i="12"/>
  <c r="Y390" i="12"/>
  <c r="M390" i="12"/>
  <c r="BW390" i="12"/>
  <c r="BM390" i="12"/>
  <c r="BA390" i="12"/>
  <c r="AQ390" i="12"/>
  <c r="AG390" i="12"/>
  <c r="U390" i="12"/>
  <c r="K390" i="12"/>
  <c r="AC390" i="12"/>
  <c r="AY390" i="12"/>
  <c r="BU390" i="12"/>
  <c r="CA399" i="12"/>
  <c r="BS399" i="12"/>
  <c r="BK399" i="12"/>
  <c r="BC399" i="12"/>
  <c r="AU399" i="12"/>
  <c r="AM399" i="12"/>
  <c r="AE399" i="12"/>
  <c r="W399" i="12"/>
  <c r="O399" i="12"/>
  <c r="BY399" i="12"/>
  <c r="BQ399" i="12"/>
  <c r="BI399" i="12"/>
  <c r="BA399" i="12"/>
  <c r="AS399" i="12"/>
  <c r="AK399" i="12"/>
  <c r="AC399" i="12"/>
  <c r="U399" i="12"/>
  <c r="M399" i="12"/>
  <c r="BR399" i="12"/>
  <c r="BG399" i="12"/>
  <c r="AW399" i="12"/>
  <c r="AL399" i="12"/>
  <c r="AA399" i="12"/>
  <c r="Q399" i="12"/>
  <c r="CB399" i="12"/>
  <c r="BP399" i="12"/>
  <c r="BF399" i="12"/>
  <c r="AV399" i="12"/>
  <c r="AJ399" i="12"/>
  <c r="Z399" i="12"/>
  <c r="P399" i="12"/>
  <c r="BZ399" i="12"/>
  <c r="BO399" i="12"/>
  <c r="BE399" i="12"/>
  <c r="AT399" i="12"/>
  <c r="AI399" i="12"/>
  <c r="Y399" i="12"/>
  <c r="N399" i="12"/>
  <c r="BW399" i="12"/>
  <c r="BM399" i="12"/>
  <c r="BB399" i="12"/>
  <c r="AQ399" i="12"/>
  <c r="AG399" i="12"/>
  <c r="V399" i="12"/>
  <c r="K399" i="12"/>
  <c r="AD399" i="12"/>
  <c r="AY399" i="12"/>
  <c r="BU399" i="12"/>
  <c r="O404" i="12"/>
  <c r="AK404" i="12"/>
  <c r="BG404" i="12"/>
  <c r="CA404" i="12"/>
  <c r="S276" i="16"/>
  <c r="BJ276" i="16"/>
  <c r="T290" i="16"/>
  <c r="AO317" i="16"/>
  <c r="P276" i="12"/>
  <c r="P276" i="3" s="1"/>
  <c r="X276" i="12"/>
  <c r="AF276" i="12"/>
  <c r="AN276" i="12"/>
  <c r="AV276" i="12"/>
  <c r="BD276" i="12"/>
  <c r="BL276" i="12"/>
  <c r="BT276" i="12"/>
  <c r="CB276" i="12"/>
  <c r="O277" i="12"/>
  <c r="W277" i="12"/>
  <c r="AE277" i="12"/>
  <c r="AM277" i="12"/>
  <c r="AU277" i="12"/>
  <c r="BC277" i="12"/>
  <c r="BK277" i="12"/>
  <c r="BS277" i="12"/>
  <c r="CA277" i="12"/>
  <c r="N278" i="12"/>
  <c r="V278" i="12"/>
  <c r="AD278" i="12"/>
  <c r="AL278" i="12"/>
  <c r="AT278" i="12"/>
  <c r="BB278" i="12"/>
  <c r="BJ278" i="12"/>
  <c r="BR278" i="12"/>
  <c r="BZ278" i="12"/>
  <c r="Q283" i="12"/>
  <c r="Y283" i="12"/>
  <c r="AG283" i="12"/>
  <c r="AO283" i="12"/>
  <c r="AW283" i="12"/>
  <c r="BE283" i="12"/>
  <c r="BM283" i="12"/>
  <c r="BU283" i="12"/>
  <c r="AV284" i="12"/>
  <c r="BD284" i="12"/>
  <c r="BL284" i="12"/>
  <c r="BT284" i="12"/>
  <c r="CB284" i="12"/>
  <c r="O285" i="12"/>
  <c r="W285" i="12"/>
  <c r="AE285" i="12"/>
  <c r="AM285" i="12"/>
  <c r="AU285" i="12"/>
  <c r="BC285" i="12"/>
  <c r="BK285" i="12"/>
  <c r="BS285" i="12"/>
  <c r="CA285" i="12"/>
  <c r="N286" i="12"/>
  <c r="V286" i="12"/>
  <c r="AD286" i="12"/>
  <c r="AL286" i="12"/>
  <c r="AT286" i="12"/>
  <c r="BB286" i="12"/>
  <c r="BJ286" i="12"/>
  <c r="BR286" i="12"/>
  <c r="BZ286" i="12"/>
  <c r="K287" i="12"/>
  <c r="S287" i="12"/>
  <c r="AA287" i="12"/>
  <c r="AI287" i="12"/>
  <c r="AQ287" i="12"/>
  <c r="AY287" i="12"/>
  <c r="BG287" i="12"/>
  <c r="BO287" i="12"/>
  <c r="BW287" i="12"/>
  <c r="J288" i="12"/>
  <c r="R288" i="12"/>
  <c r="Z288" i="12"/>
  <c r="AH288" i="12"/>
  <c r="AP288" i="12"/>
  <c r="AX288" i="12"/>
  <c r="BF288" i="12"/>
  <c r="BN288" i="12"/>
  <c r="BV288" i="12"/>
  <c r="Q289" i="12"/>
  <c r="Y289" i="12"/>
  <c r="AG289" i="12"/>
  <c r="AO289" i="12"/>
  <c r="AW289" i="12"/>
  <c r="BE289" i="12"/>
  <c r="BM289" i="12"/>
  <c r="BU289" i="12"/>
  <c r="P290" i="12"/>
  <c r="X290" i="12"/>
  <c r="AF290" i="12"/>
  <c r="AN290" i="12"/>
  <c r="AV290" i="12"/>
  <c r="BD290" i="12"/>
  <c r="BL290" i="12"/>
  <c r="BT290" i="12"/>
  <c r="CB290" i="12"/>
  <c r="O291" i="12"/>
  <c r="W291" i="12"/>
  <c r="AE291" i="12"/>
  <c r="AM291" i="12"/>
  <c r="AU291" i="12"/>
  <c r="BC291" i="12"/>
  <c r="BK291" i="12"/>
  <c r="BS291" i="12"/>
  <c r="CA291" i="12"/>
  <c r="L294" i="12"/>
  <c r="T294" i="12"/>
  <c r="AB294" i="12"/>
  <c r="AJ294" i="12"/>
  <c r="AR294" i="12"/>
  <c r="AZ294" i="12"/>
  <c r="BH294" i="12"/>
  <c r="BP294" i="12"/>
  <c r="BX294" i="12"/>
  <c r="K295" i="12"/>
  <c r="S295" i="12"/>
  <c r="AA295" i="12"/>
  <c r="AI295" i="12"/>
  <c r="AQ295" i="12"/>
  <c r="AY295" i="12"/>
  <c r="BG295" i="12"/>
  <c r="BO295" i="12"/>
  <c r="BW295" i="12"/>
  <c r="J296" i="12"/>
  <c r="R296" i="12"/>
  <c r="Z296" i="12"/>
  <c r="AH296" i="12"/>
  <c r="AP296" i="12"/>
  <c r="AX296" i="12"/>
  <c r="BF296" i="12"/>
  <c r="BN296" i="12"/>
  <c r="BV296" i="12"/>
  <c r="Q297" i="12"/>
  <c r="Y297" i="12"/>
  <c r="AG297" i="12"/>
  <c r="AO297" i="12"/>
  <c r="AW297" i="12"/>
  <c r="BE297" i="12"/>
  <c r="BM297" i="12"/>
  <c r="BU297" i="12"/>
  <c r="P298" i="12"/>
  <c r="X298" i="12"/>
  <c r="AF298" i="12"/>
  <c r="AN298" i="12"/>
  <c r="AV298" i="12"/>
  <c r="BD298" i="12"/>
  <c r="BL298" i="12"/>
  <c r="BT298" i="12"/>
  <c r="CB298" i="12"/>
  <c r="O299" i="12"/>
  <c r="W299" i="12"/>
  <c r="AE299" i="12"/>
  <c r="AM299" i="12"/>
  <c r="AU299" i="12"/>
  <c r="BC299" i="12"/>
  <c r="BK299" i="12"/>
  <c r="BS299" i="12"/>
  <c r="CA299" i="12"/>
  <c r="N300" i="12"/>
  <c r="V300" i="12"/>
  <c r="AD300" i="12"/>
  <c r="AL300" i="12"/>
  <c r="AT300" i="12"/>
  <c r="BB300" i="12"/>
  <c r="BJ300" i="12"/>
  <c r="BR300" i="12"/>
  <c r="BZ300" i="12"/>
  <c r="L302" i="12"/>
  <c r="T302" i="12"/>
  <c r="AB302" i="12"/>
  <c r="AJ302" i="12"/>
  <c r="AR302" i="12"/>
  <c r="AZ302" i="12"/>
  <c r="BH302" i="12"/>
  <c r="BP302" i="12"/>
  <c r="BX302" i="12"/>
  <c r="K303" i="12"/>
  <c r="S303" i="12"/>
  <c r="AA303" i="12"/>
  <c r="AI303" i="12"/>
  <c r="AQ303" i="12"/>
  <c r="AY303" i="12"/>
  <c r="BG303" i="12"/>
  <c r="BO303" i="12"/>
  <c r="BW303" i="12"/>
  <c r="J304" i="12"/>
  <c r="R304" i="12"/>
  <c r="Z304" i="12"/>
  <c r="AH304" i="12"/>
  <c r="AP304" i="12"/>
  <c r="AX304" i="12"/>
  <c r="BF304" i="12"/>
  <c r="BN304" i="12"/>
  <c r="BV304" i="12"/>
  <c r="Q305" i="12"/>
  <c r="Y305" i="12"/>
  <c r="AG305" i="12"/>
  <c r="AO305" i="12"/>
  <c r="AW305" i="12"/>
  <c r="BE305" i="12"/>
  <c r="BM305" i="12"/>
  <c r="BU305" i="12"/>
  <c r="P306" i="12"/>
  <c r="X306" i="12"/>
  <c r="AF306" i="12"/>
  <c r="AN306" i="12"/>
  <c r="AV306" i="12"/>
  <c r="BD306" i="12"/>
  <c r="BL306" i="12"/>
  <c r="BT306" i="12"/>
  <c r="CB306" i="12"/>
  <c r="O307" i="12"/>
  <c r="W307" i="12"/>
  <c r="AE307" i="12"/>
  <c r="AM307" i="12"/>
  <c r="AU307" i="12"/>
  <c r="BC307" i="12"/>
  <c r="BK307" i="12"/>
  <c r="BS307" i="12"/>
  <c r="CA307" i="12"/>
  <c r="N308" i="12"/>
  <c r="V308" i="12"/>
  <c r="AD308" i="12"/>
  <c r="AL308" i="12"/>
  <c r="AT308" i="12"/>
  <c r="BB308" i="12"/>
  <c r="BJ308" i="12"/>
  <c r="BR308" i="12"/>
  <c r="BZ308" i="12"/>
  <c r="L310" i="12"/>
  <c r="T310" i="12"/>
  <c r="AB310" i="12"/>
  <c r="AJ310" i="12"/>
  <c r="AR310" i="12"/>
  <c r="AZ310" i="12"/>
  <c r="BH310" i="12"/>
  <c r="BP310" i="12"/>
  <c r="BX310" i="12"/>
  <c r="K311" i="12"/>
  <c r="S311" i="12"/>
  <c r="AA311" i="12"/>
  <c r="AI311" i="12"/>
  <c r="AQ311" i="12"/>
  <c r="AY311" i="12"/>
  <c r="BG311" i="12"/>
  <c r="BO311" i="12"/>
  <c r="BW311" i="12"/>
  <c r="J312" i="12"/>
  <c r="R312" i="12"/>
  <c r="Z312" i="12"/>
  <c r="AH312" i="12"/>
  <c r="AP312" i="12"/>
  <c r="AX312" i="12"/>
  <c r="BF312" i="12"/>
  <c r="BN312" i="12"/>
  <c r="BV312" i="12"/>
  <c r="Q313" i="12"/>
  <c r="Y313" i="12"/>
  <c r="AG313" i="12"/>
  <c r="AO313" i="12"/>
  <c r="AW313" i="12"/>
  <c r="BE313" i="12"/>
  <c r="BM313" i="12"/>
  <c r="BU313" i="12"/>
  <c r="N315" i="12"/>
  <c r="V315" i="12"/>
  <c r="AD315" i="12"/>
  <c r="AL315" i="12"/>
  <c r="AT315" i="12"/>
  <c r="BB315" i="12"/>
  <c r="BJ315" i="12"/>
  <c r="BR315" i="12"/>
  <c r="BZ315" i="12"/>
  <c r="L317" i="12"/>
  <c r="T317" i="12"/>
  <c r="AB317" i="12"/>
  <c r="AJ317" i="12"/>
  <c r="AR317" i="12"/>
  <c r="AZ317" i="12"/>
  <c r="BH317" i="12"/>
  <c r="BP317" i="12"/>
  <c r="BX317" i="12"/>
  <c r="K318" i="12"/>
  <c r="S318" i="12"/>
  <c r="AA318" i="12"/>
  <c r="AI318" i="12"/>
  <c r="AQ318" i="12"/>
  <c r="AY318" i="12"/>
  <c r="BG318" i="12"/>
  <c r="BO318" i="12"/>
  <c r="BW318" i="12"/>
  <c r="J319" i="12"/>
  <c r="R319" i="12"/>
  <c r="Z319" i="12"/>
  <c r="AH319" i="12"/>
  <c r="AP319" i="12"/>
  <c r="AX319" i="12"/>
  <c r="BF319" i="12"/>
  <c r="BN319" i="12"/>
  <c r="BV319" i="12"/>
  <c r="Q320" i="12"/>
  <c r="Y320" i="12"/>
  <c r="AG320" i="12"/>
  <c r="AO320" i="12"/>
  <c r="AW320" i="12"/>
  <c r="BE320" i="12"/>
  <c r="BM320" i="12"/>
  <c r="BU320" i="12"/>
  <c r="P321" i="12"/>
  <c r="X321" i="12"/>
  <c r="AF321" i="12"/>
  <c r="AN321" i="12"/>
  <c r="AV321" i="12"/>
  <c r="BD321" i="12"/>
  <c r="BL321" i="12"/>
  <c r="BT321" i="12"/>
  <c r="CB321" i="12"/>
  <c r="O322" i="12"/>
  <c r="W322" i="12"/>
  <c r="AE322" i="12"/>
  <c r="AM322" i="12"/>
  <c r="AU322" i="12"/>
  <c r="BC322" i="12"/>
  <c r="BK322" i="12"/>
  <c r="BS322" i="12"/>
  <c r="CA322" i="12"/>
  <c r="N323" i="12"/>
  <c r="V323" i="12"/>
  <c r="AD323" i="12"/>
  <c r="AL323" i="12"/>
  <c r="AT323" i="12"/>
  <c r="BB323" i="12"/>
  <c r="BJ323" i="12"/>
  <c r="BR323" i="12"/>
  <c r="BZ323" i="12"/>
  <c r="L325" i="12"/>
  <c r="T325" i="12"/>
  <c r="AB325" i="12"/>
  <c r="AJ325" i="12"/>
  <c r="AR325" i="12"/>
  <c r="AZ325" i="12"/>
  <c r="BH325" i="12"/>
  <c r="BP325" i="12"/>
  <c r="BX325" i="12"/>
  <c r="K326" i="12"/>
  <c r="S326" i="12"/>
  <c r="AA326" i="12"/>
  <c r="AI326" i="12"/>
  <c r="AQ326" i="12"/>
  <c r="AY326" i="12"/>
  <c r="BG326" i="12"/>
  <c r="BO326" i="12"/>
  <c r="BW326" i="12"/>
  <c r="J327" i="12"/>
  <c r="R327" i="12"/>
  <c r="Z327" i="12"/>
  <c r="AH327" i="12"/>
  <c r="AP327" i="12"/>
  <c r="AX327" i="12"/>
  <c r="BF327" i="12"/>
  <c r="BN327" i="12"/>
  <c r="BV327" i="12"/>
  <c r="Q328" i="12"/>
  <c r="Y328" i="12"/>
  <c r="AG328" i="12"/>
  <c r="AO328" i="12"/>
  <c r="AW328" i="12"/>
  <c r="BE328" i="12"/>
  <c r="BM328" i="12"/>
  <c r="BU328" i="12"/>
  <c r="P329" i="12"/>
  <c r="X329" i="12"/>
  <c r="AF329" i="12"/>
  <c r="AN329" i="12"/>
  <c r="AV329" i="12"/>
  <c r="BD329" i="12"/>
  <c r="BL329" i="12"/>
  <c r="BT329" i="12"/>
  <c r="CB329" i="12"/>
  <c r="O330" i="12"/>
  <c r="W330" i="12"/>
  <c r="AE330" i="12"/>
  <c r="AM330" i="12"/>
  <c r="AU330" i="12"/>
  <c r="BC330" i="12"/>
  <c r="BK330" i="12"/>
  <c r="BS330" i="12"/>
  <c r="CA330" i="12"/>
  <c r="V331" i="12"/>
  <c r="AD331" i="12"/>
  <c r="AL331" i="12"/>
  <c r="AT331" i="12"/>
  <c r="BB331" i="12"/>
  <c r="BJ331" i="12"/>
  <c r="BR331" i="12"/>
  <c r="BZ331" i="12"/>
  <c r="L333" i="12"/>
  <c r="T333" i="12"/>
  <c r="AB333" i="12"/>
  <c r="AJ333" i="12"/>
  <c r="AR333" i="12"/>
  <c r="AZ333" i="12"/>
  <c r="BH333" i="12"/>
  <c r="BP333" i="12"/>
  <c r="BX333" i="12"/>
  <c r="K334" i="12"/>
  <c r="S334" i="12"/>
  <c r="AA334" i="12"/>
  <c r="AI334" i="12"/>
  <c r="AR334" i="12"/>
  <c r="BB334" i="12"/>
  <c r="BM334" i="12"/>
  <c r="BW334" i="12"/>
  <c r="L338" i="12"/>
  <c r="W338" i="12"/>
  <c r="AG338" i="12"/>
  <c r="AR338" i="12"/>
  <c r="BC338" i="12"/>
  <c r="BO338" i="12"/>
  <c r="CB338" i="12"/>
  <c r="CB344" i="12"/>
  <c r="BT344" i="12"/>
  <c r="BL344" i="12"/>
  <c r="BD344" i="12"/>
  <c r="AV344" i="12"/>
  <c r="AN344" i="12"/>
  <c r="AF344" i="12"/>
  <c r="X344" i="12"/>
  <c r="P344" i="12"/>
  <c r="CA344" i="12"/>
  <c r="BS344" i="12"/>
  <c r="BK344" i="12"/>
  <c r="BC344" i="12"/>
  <c r="AU344" i="12"/>
  <c r="AM344" i="12"/>
  <c r="AE344" i="12"/>
  <c r="W344" i="12"/>
  <c r="O344" i="12"/>
  <c r="BZ344" i="12"/>
  <c r="BR344" i="12"/>
  <c r="BJ344" i="12"/>
  <c r="BB344" i="12"/>
  <c r="AT344" i="12"/>
  <c r="AL344" i="12"/>
  <c r="AD344" i="12"/>
  <c r="V344" i="12"/>
  <c r="N344" i="12"/>
  <c r="BX344" i="12"/>
  <c r="BP344" i="12"/>
  <c r="BH344" i="12"/>
  <c r="AZ344" i="12"/>
  <c r="AR344" i="12"/>
  <c r="AJ344" i="12"/>
  <c r="AB344" i="12"/>
  <c r="T344" i="12"/>
  <c r="L344" i="12"/>
  <c r="Y344" i="12"/>
  <c r="AO344" i="12"/>
  <c r="BE344" i="12"/>
  <c r="BU344" i="12"/>
  <c r="P345" i="12"/>
  <c r="AF345" i="12"/>
  <c r="AV345" i="12"/>
  <c r="BL345" i="12"/>
  <c r="CB345" i="12"/>
  <c r="CB348" i="12"/>
  <c r="BT348" i="12"/>
  <c r="BL348" i="12"/>
  <c r="BD348" i="12"/>
  <c r="AV348" i="12"/>
  <c r="AN348" i="12"/>
  <c r="AF348" i="12"/>
  <c r="X348" i="12"/>
  <c r="P348" i="12"/>
  <c r="CA348" i="12"/>
  <c r="BS348" i="12"/>
  <c r="BK348" i="12"/>
  <c r="BC348" i="12"/>
  <c r="AU348" i="12"/>
  <c r="AM348" i="12"/>
  <c r="AE348" i="12"/>
  <c r="W348" i="12"/>
  <c r="O348" i="12"/>
  <c r="BZ348" i="12"/>
  <c r="BR348" i="12"/>
  <c r="BJ348" i="12"/>
  <c r="BB348" i="12"/>
  <c r="AT348" i="12"/>
  <c r="AL348" i="12"/>
  <c r="AD348" i="12"/>
  <c r="V348" i="12"/>
  <c r="N348" i="12"/>
  <c r="BX348" i="12"/>
  <c r="BP348" i="12"/>
  <c r="BH348" i="12"/>
  <c r="AZ348" i="12"/>
  <c r="AR348" i="12"/>
  <c r="AJ348" i="12"/>
  <c r="AB348" i="12"/>
  <c r="T348" i="12"/>
  <c r="L348" i="12"/>
  <c r="Y348" i="12"/>
  <c r="AO348" i="12"/>
  <c r="BE348" i="12"/>
  <c r="BU348" i="12"/>
  <c r="P349" i="12"/>
  <c r="AF349" i="12"/>
  <c r="AV349" i="12"/>
  <c r="BL349" i="12"/>
  <c r="CB349" i="12"/>
  <c r="X357" i="12"/>
  <c r="AN357" i="12"/>
  <c r="BD357" i="12"/>
  <c r="O358" i="12"/>
  <c r="AE358" i="12"/>
  <c r="AU358" i="12"/>
  <c r="BK358" i="12"/>
  <c r="CA358" i="12"/>
  <c r="W360" i="12"/>
  <c r="AM360" i="12"/>
  <c r="BC360" i="12"/>
  <c r="U364" i="12"/>
  <c r="AK364" i="12"/>
  <c r="BA364" i="12"/>
  <c r="L365" i="12"/>
  <c r="AB365" i="12"/>
  <c r="AR365" i="12"/>
  <c r="BH365" i="12"/>
  <c r="BX365" i="12"/>
  <c r="S366" i="12"/>
  <c r="AI366" i="12"/>
  <c r="AY366" i="12"/>
  <c r="BO366" i="12"/>
  <c r="O368" i="12"/>
  <c r="AE368" i="12"/>
  <c r="AU368" i="12"/>
  <c r="BK368" i="12"/>
  <c r="CA368" i="12"/>
  <c r="U372" i="12"/>
  <c r="AK372" i="12"/>
  <c r="BA372" i="12"/>
  <c r="L373" i="12"/>
  <c r="AB373" i="12"/>
  <c r="AR373" i="12"/>
  <c r="BH373" i="12"/>
  <c r="BX373" i="12"/>
  <c r="S374" i="12"/>
  <c r="AI374" i="12"/>
  <c r="AY374" i="12"/>
  <c r="BO374" i="12"/>
  <c r="O376" i="12"/>
  <c r="AE376" i="12"/>
  <c r="AU376" i="12"/>
  <c r="BK376" i="12"/>
  <c r="CA376" i="12"/>
  <c r="U380" i="12"/>
  <c r="AK380" i="12"/>
  <c r="BA380" i="12"/>
  <c r="L381" i="12"/>
  <c r="AB381" i="12"/>
  <c r="AR381" i="12"/>
  <c r="BH381" i="12"/>
  <c r="BX381" i="12"/>
  <c r="S382" i="12"/>
  <c r="AI382" i="12"/>
  <c r="AY382" i="12"/>
  <c r="BO382" i="12"/>
  <c r="O384" i="12"/>
  <c r="AI384" i="12"/>
  <c r="BE384" i="12"/>
  <c r="CA384" i="12"/>
  <c r="P386" i="12"/>
  <c r="AL386" i="12"/>
  <c r="BG386" i="12"/>
  <c r="CB386" i="12"/>
  <c r="J390" i="12"/>
  <c r="AE390" i="12"/>
  <c r="AZ390" i="12"/>
  <c r="BV390" i="12"/>
  <c r="V391" i="12"/>
  <c r="AQ391" i="12"/>
  <c r="BM391" i="12"/>
  <c r="J399" i="12"/>
  <c r="AF399" i="12"/>
  <c r="AZ399" i="12"/>
  <c r="BV399" i="12"/>
  <c r="W400" i="12"/>
  <c r="AQ400" i="12"/>
  <c r="BM400" i="12"/>
  <c r="Q404" i="12"/>
  <c r="AL404" i="12"/>
  <c r="BH404" i="12"/>
  <c r="BP406" i="12"/>
  <c r="AD265" i="16"/>
  <c r="AX265" i="16"/>
  <c r="BY272" i="16"/>
  <c r="BQ272" i="16"/>
  <c r="BI272" i="16"/>
  <c r="BA272" i="16"/>
  <c r="AS272" i="16"/>
  <c r="AK272" i="16"/>
  <c r="AC272" i="16"/>
  <c r="U272" i="16"/>
  <c r="M272" i="16"/>
  <c r="BW272" i="16"/>
  <c r="BO272" i="16"/>
  <c r="BG272" i="16"/>
  <c r="AY272" i="16"/>
  <c r="AQ272" i="16"/>
  <c r="AI272" i="16"/>
  <c r="AA272" i="16"/>
  <c r="S272" i="16"/>
  <c r="K272" i="16"/>
  <c r="BX272" i="16"/>
  <c r="BM272" i="16"/>
  <c r="BC272" i="16"/>
  <c r="AR272" i="16"/>
  <c r="AG272" i="16"/>
  <c r="W272" i="16"/>
  <c r="L272" i="16"/>
  <c r="BV272" i="16"/>
  <c r="BL272" i="16"/>
  <c r="BB272" i="16"/>
  <c r="AP272" i="16"/>
  <c r="AF272" i="16"/>
  <c r="V272" i="16"/>
  <c r="J272" i="16"/>
  <c r="BU272" i="16"/>
  <c r="BK272" i="16"/>
  <c r="AZ272" i="16"/>
  <c r="AO272" i="16"/>
  <c r="AE272" i="16"/>
  <c r="T272" i="16"/>
  <c r="BT272" i="16"/>
  <c r="BJ272" i="16"/>
  <c r="AX272" i="16"/>
  <c r="AN272" i="16"/>
  <c r="AD272" i="16"/>
  <c r="R272" i="16"/>
  <c r="BS272" i="16"/>
  <c r="BH272" i="16"/>
  <c r="AW272" i="16"/>
  <c r="AM272" i="16"/>
  <c r="AB272" i="16"/>
  <c r="Q272" i="16"/>
  <c r="AJ272" i="16"/>
  <c r="BN272" i="16"/>
  <c r="AA276" i="16"/>
  <c r="BR276" i="16"/>
  <c r="X285" i="16"/>
  <c r="Y290" i="16"/>
  <c r="BZ299" i="16"/>
  <c r="BR299" i="16"/>
  <c r="BJ299" i="16"/>
  <c r="BB299" i="16"/>
  <c r="AT299" i="16"/>
  <c r="AL299" i="16"/>
  <c r="AD299" i="16"/>
  <c r="V299" i="16"/>
  <c r="N299" i="16"/>
  <c r="BY299" i="16"/>
  <c r="BQ299" i="16"/>
  <c r="BI299" i="16"/>
  <c r="BA299" i="16"/>
  <c r="AS299" i="16"/>
  <c r="AK299" i="16"/>
  <c r="AC299" i="16"/>
  <c r="U299" i="16"/>
  <c r="M299" i="16"/>
  <c r="BX299" i="16"/>
  <c r="BP299" i="16"/>
  <c r="BH299" i="16"/>
  <c r="AZ299" i="16"/>
  <c r="AR299" i="16"/>
  <c r="AJ299" i="16"/>
  <c r="AB299" i="16"/>
  <c r="T299" i="16"/>
  <c r="L299" i="16"/>
  <c r="BV299" i="16"/>
  <c r="BN299" i="16"/>
  <c r="BF299" i="16"/>
  <c r="AX299" i="16"/>
  <c r="AP299" i="16"/>
  <c r="AH299" i="16"/>
  <c r="Z299" i="16"/>
  <c r="R299" i="16"/>
  <c r="J299" i="16"/>
  <c r="BT299" i="16"/>
  <c r="BD299" i="16"/>
  <c r="AN299" i="16"/>
  <c r="X299" i="16"/>
  <c r="BS299" i="16"/>
  <c r="BC299" i="16"/>
  <c r="AM299" i="16"/>
  <c r="W299" i="16"/>
  <c r="BO299" i="16"/>
  <c r="AY299" i="16"/>
  <c r="AI299" i="16"/>
  <c r="S299" i="16"/>
  <c r="BM299" i="16"/>
  <c r="AW299" i="16"/>
  <c r="AG299" i="16"/>
  <c r="Q299" i="16"/>
  <c r="CB299" i="16"/>
  <c r="BL299" i="16"/>
  <c r="AV299" i="16"/>
  <c r="AF299" i="16"/>
  <c r="P299" i="16"/>
  <c r="BW299" i="16"/>
  <c r="BG299" i="16"/>
  <c r="AQ299" i="16"/>
  <c r="AA299" i="16"/>
  <c r="K299" i="16"/>
  <c r="BU299" i="16"/>
  <c r="BA306" i="16"/>
  <c r="AU317" i="16"/>
  <c r="CB329" i="16"/>
  <c r="BT329" i="16"/>
  <c r="BL329" i="16"/>
  <c r="BD329" i="16"/>
  <c r="AV329" i="16"/>
  <c r="AN329" i="16"/>
  <c r="AF329" i="16"/>
  <c r="X329" i="16"/>
  <c r="P329" i="16"/>
  <c r="CA329" i="16"/>
  <c r="BS329" i="16"/>
  <c r="BK329" i="16"/>
  <c r="BC329" i="16"/>
  <c r="AU329" i="16"/>
  <c r="AM329" i="16"/>
  <c r="AE329" i="16"/>
  <c r="W329" i="16"/>
  <c r="O329" i="16"/>
  <c r="BZ329" i="16"/>
  <c r="BR329" i="16"/>
  <c r="BJ329" i="16"/>
  <c r="BB329" i="16"/>
  <c r="AT329" i="16"/>
  <c r="AL329" i="16"/>
  <c r="AD329" i="16"/>
  <c r="V329" i="16"/>
  <c r="N329" i="16"/>
  <c r="BX329" i="16"/>
  <c r="BP329" i="16"/>
  <c r="BH329" i="16"/>
  <c r="AZ329" i="16"/>
  <c r="AR329" i="16"/>
  <c r="AJ329" i="16"/>
  <c r="AB329" i="16"/>
  <c r="T329" i="16"/>
  <c r="L329" i="16"/>
  <c r="BV329" i="16"/>
  <c r="BN329" i="16"/>
  <c r="BF329" i="16"/>
  <c r="AX329" i="16"/>
  <c r="AP329" i="16"/>
  <c r="AH329" i="16"/>
  <c r="Z329" i="16"/>
  <c r="R329" i="16"/>
  <c r="J329" i="16"/>
  <c r="BQ329" i="16"/>
  <c r="AW329" i="16"/>
  <c r="AA329" i="16"/>
  <c r="BO329" i="16"/>
  <c r="AS329" i="16"/>
  <c r="Y329" i="16"/>
  <c r="BM329" i="16"/>
  <c r="AQ329" i="16"/>
  <c r="U329" i="16"/>
  <c r="BG329" i="16"/>
  <c r="AK329" i="16"/>
  <c r="Q329" i="16"/>
  <c r="AO329" i="16"/>
  <c r="BY329" i="16"/>
  <c r="AI329" i="16"/>
  <c r="BW329" i="16"/>
  <c r="AG329" i="16"/>
  <c r="BU329" i="16"/>
  <c r="AC329" i="16"/>
  <c r="BI329" i="16"/>
  <c r="S329" i="16"/>
  <c r="BA329" i="16"/>
  <c r="K329" i="16"/>
  <c r="CB359" i="16"/>
  <c r="BT359" i="16"/>
  <c r="BL359" i="16"/>
  <c r="BD359" i="16"/>
  <c r="AV359" i="16"/>
  <c r="AN359" i="16"/>
  <c r="AF359" i="16"/>
  <c r="X359" i="16"/>
  <c r="P359" i="16"/>
  <c r="CA359" i="16"/>
  <c r="BS359" i="16"/>
  <c r="BK359" i="16"/>
  <c r="BC359" i="16"/>
  <c r="AU359" i="16"/>
  <c r="AM359" i="16"/>
  <c r="AE359" i="16"/>
  <c r="W359" i="16"/>
  <c r="O359" i="16"/>
  <c r="BZ359" i="16"/>
  <c r="BR359" i="16"/>
  <c r="BJ359" i="16"/>
  <c r="BB359" i="16"/>
  <c r="AT359" i="16"/>
  <c r="AL359" i="16"/>
  <c r="AD359" i="16"/>
  <c r="V359" i="16"/>
  <c r="N359" i="16"/>
  <c r="BY359" i="16"/>
  <c r="BQ359" i="16"/>
  <c r="BI359" i="16"/>
  <c r="BA359" i="16"/>
  <c r="AS359" i="16"/>
  <c r="AK359" i="16"/>
  <c r="AC359" i="16"/>
  <c r="U359" i="16"/>
  <c r="M359" i="16"/>
  <c r="BX359" i="16"/>
  <c r="BP359" i="16"/>
  <c r="BH359" i="16"/>
  <c r="AZ359" i="16"/>
  <c r="AR359" i="16"/>
  <c r="AJ359" i="16"/>
  <c r="AB359" i="16"/>
  <c r="T359" i="16"/>
  <c r="L359" i="16"/>
  <c r="BV359" i="16"/>
  <c r="BN359" i="16"/>
  <c r="BF359" i="16"/>
  <c r="AX359" i="16"/>
  <c r="AP359" i="16"/>
  <c r="AH359" i="16"/>
  <c r="Z359" i="16"/>
  <c r="R359" i="16"/>
  <c r="J359" i="16"/>
  <c r="AY359" i="16"/>
  <c r="S359" i="16"/>
  <c r="AW359" i="16"/>
  <c r="Q359" i="16"/>
  <c r="BW359" i="16"/>
  <c r="AQ359" i="16"/>
  <c r="K359" i="16"/>
  <c r="BO359" i="16"/>
  <c r="AI359" i="16"/>
  <c r="BE359" i="16"/>
  <c r="AO359" i="16"/>
  <c r="AG359" i="16"/>
  <c r="AA359" i="16"/>
  <c r="Y359" i="16"/>
  <c r="BM359" i="16"/>
  <c r="BZ361" i="16"/>
  <c r="BR361" i="16"/>
  <c r="BJ361" i="16"/>
  <c r="BB361" i="16"/>
  <c r="AT361" i="16"/>
  <c r="AL361" i="16"/>
  <c r="AD361" i="16"/>
  <c r="V361" i="16"/>
  <c r="N361" i="16"/>
  <c r="BY361" i="16"/>
  <c r="BQ361" i="16"/>
  <c r="BI361" i="16"/>
  <c r="BA361" i="16"/>
  <c r="AS361" i="16"/>
  <c r="AK361" i="16"/>
  <c r="AC361" i="16"/>
  <c r="U361" i="16"/>
  <c r="M361" i="16"/>
  <c r="BX361" i="16"/>
  <c r="BP361" i="16"/>
  <c r="BH361" i="16"/>
  <c r="AZ361" i="16"/>
  <c r="AR361" i="16"/>
  <c r="AJ361" i="16"/>
  <c r="AB361" i="16"/>
  <c r="T361" i="16"/>
  <c r="L361" i="16"/>
  <c r="BW361" i="16"/>
  <c r="BO361" i="16"/>
  <c r="BG361" i="16"/>
  <c r="AY361" i="16"/>
  <c r="AQ361" i="16"/>
  <c r="AI361" i="16"/>
  <c r="AA361" i="16"/>
  <c r="S361" i="16"/>
  <c r="K361" i="16"/>
  <c r="BV361" i="16"/>
  <c r="BN361" i="16"/>
  <c r="BF361" i="16"/>
  <c r="AX361" i="16"/>
  <c r="AP361" i="16"/>
  <c r="AH361" i="16"/>
  <c r="Z361" i="16"/>
  <c r="R361" i="16"/>
  <c r="J361" i="16"/>
  <c r="CB361" i="16"/>
  <c r="BT361" i="16"/>
  <c r="BL361" i="16"/>
  <c r="BD361" i="16"/>
  <c r="AV361" i="16"/>
  <c r="AN361" i="16"/>
  <c r="AF361" i="16"/>
  <c r="X361" i="16"/>
  <c r="P361" i="16"/>
  <c r="BC361" i="16"/>
  <c r="W361" i="16"/>
  <c r="AW361" i="16"/>
  <c r="Q361" i="16"/>
  <c r="CA361" i="16"/>
  <c r="AU361" i="16"/>
  <c r="O361" i="16"/>
  <c r="BS361" i="16"/>
  <c r="AM361" i="16"/>
  <c r="BM361" i="16"/>
  <c r="BK361" i="16"/>
  <c r="BE361" i="16"/>
  <c r="AO361" i="16"/>
  <c r="AG361" i="16"/>
  <c r="Y361" i="16"/>
  <c r="Q276" i="12"/>
  <c r="Y276" i="12"/>
  <c r="AG276" i="12"/>
  <c r="AO276" i="12"/>
  <c r="AW276" i="12"/>
  <c r="BE276" i="12"/>
  <c r="BM276" i="12"/>
  <c r="BU276" i="12"/>
  <c r="P277" i="12"/>
  <c r="X277" i="12"/>
  <c r="AF277" i="12"/>
  <c r="AN277" i="12"/>
  <c r="AV277" i="12"/>
  <c r="BD277" i="12"/>
  <c r="BL277" i="12"/>
  <c r="BT277" i="12"/>
  <c r="CB277" i="12"/>
  <c r="O278" i="12"/>
  <c r="W278" i="12"/>
  <c r="AE278" i="12"/>
  <c r="AM278" i="12"/>
  <c r="AU278" i="12"/>
  <c r="BC278" i="12"/>
  <c r="BK278" i="12"/>
  <c r="BS278" i="12"/>
  <c r="CA278" i="12"/>
  <c r="K282" i="12"/>
  <c r="S282" i="12"/>
  <c r="AA282" i="12"/>
  <c r="AI282" i="12"/>
  <c r="AQ282" i="12"/>
  <c r="AY282" i="12"/>
  <c r="BG282" i="12"/>
  <c r="BO282" i="12"/>
  <c r="BW282" i="12"/>
  <c r="J283" i="12"/>
  <c r="R283" i="12"/>
  <c r="Z283" i="12"/>
  <c r="AH283" i="12"/>
  <c r="AP283" i="12"/>
  <c r="AX283" i="12"/>
  <c r="BF283" i="12"/>
  <c r="BN283" i="12"/>
  <c r="BV283" i="12"/>
  <c r="Q284" i="12"/>
  <c r="Y284" i="12"/>
  <c r="AG284" i="12"/>
  <c r="AO284" i="12"/>
  <c r="AW284" i="12"/>
  <c r="BE284" i="12"/>
  <c r="BM284" i="12"/>
  <c r="BU284" i="12"/>
  <c r="P285" i="12"/>
  <c r="X285" i="12"/>
  <c r="AF285" i="12"/>
  <c r="AN285" i="12"/>
  <c r="AV285" i="12"/>
  <c r="BD285" i="12"/>
  <c r="BL285" i="12"/>
  <c r="BT285" i="12"/>
  <c r="CB285" i="12"/>
  <c r="O286" i="12"/>
  <c r="W286" i="12"/>
  <c r="AE286" i="12"/>
  <c r="AM286" i="12"/>
  <c r="AU286" i="12"/>
  <c r="BC286" i="12"/>
  <c r="BK286" i="12"/>
  <c r="BS286" i="12"/>
  <c r="CA286" i="12"/>
  <c r="L287" i="12"/>
  <c r="T287" i="12"/>
  <c r="AB287" i="12"/>
  <c r="AJ287" i="12"/>
  <c r="AR287" i="12"/>
  <c r="AZ287" i="12"/>
  <c r="BH287" i="12"/>
  <c r="BP287" i="12"/>
  <c r="BX287" i="12"/>
  <c r="K288" i="12"/>
  <c r="S288" i="12"/>
  <c r="AA288" i="12"/>
  <c r="AI288" i="12"/>
  <c r="AQ288" i="12"/>
  <c r="AY288" i="12"/>
  <c r="BG288" i="12"/>
  <c r="BO288" i="12"/>
  <c r="BW288" i="12"/>
  <c r="J289" i="12"/>
  <c r="R289" i="12"/>
  <c r="Z289" i="12"/>
  <c r="AH289" i="12"/>
  <c r="AP289" i="12"/>
  <c r="AX289" i="12"/>
  <c r="BF289" i="12"/>
  <c r="BN289" i="12"/>
  <c r="BV289" i="12"/>
  <c r="Q290" i="12"/>
  <c r="Y290" i="12"/>
  <c r="AG290" i="12"/>
  <c r="AO290" i="12"/>
  <c r="AW290" i="12"/>
  <c r="BE290" i="12"/>
  <c r="BM290" i="12"/>
  <c r="BU290" i="12"/>
  <c r="P291" i="12"/>
  <c r="X291" i="12"/>
  <c r="AF291" i="12"/>
  <c r="AN291" i="12"/>
  <c r="AV291" i="12"/>
  <c r="BD291" i="12"/>
  <c r="BL291" i="12"/>
  <c r="BT291" i="12"/>
  <c r="CB291" i="12"/>
  <c r="M294" i="12"/>
  <c r="U294" i="12"/>
  <c r="AC294" i="12"/>
  <c r="AK294" i="12"/>
  <c r="AS294" i="12"/>
  <c r="BA294" i="12"/>
  <c r="BI294" i="12"/>
  <c r="BQ294" i="12"/>
  <c r="BY294" i="12"/>
  <c r="L295" i="12"/>
  <c r="T295" i="12"/>
  <c r="AB295" i="12"/>
  <c r="AJ295" i="12"/>
  <c r="AR295" i="12"/>
  <c r="AZ295" i="12"/>
  <c r="BH295" i="12"/>
  <c r="BP295" i="12"/>
  <c r="BX295" i="12"/>
  <c r="K296" i="12"/>
  <c r="S296" i="12"/>
  <c r="AA296" i="12"/>
  <c r="AI296" i="12"/>
  <c r="AQ296" i="12"/>
  <c r="AY296" i="12"/>
  <c r="BG296" i="12"/>
  <c r="BO296" i="12"/>
  <c r="BW296" i="12"/>
  <c r="J297" i="12"/>
  <c r="R297" i="12"/>
  <c r="Z297" i="12"/>
  <c r="AH297" i="12"/>
  <c r="AP297" i="12"/>
  <c r="AX297" i="12"/>
  <c r="BF297" i="12"/>
  <c r="BN297" i="12"/>
  <c r="BV297" i="12"/>
  <c r="Q298" i="12"/>
  <c r="Y298" i="12"/>
  <c r="AG298" i="12"/>
  <c r="AO298" i="12"/>
  <c r="AW298" i="12"/>
  <c r="BE298" i="12"/>
  <c r="BM298" i="12"/>
  <c r="BU298" i="12"/>
  <c r="P299" i="12"/>
  <c r="X299" i="12"/>
  <c r="AF299" i="12"/>
  <c r="AN299" i="12"/>
  <c r="AV299" i="12"/>
  <c r="BD299" i="12"/>
  <c r="BL299" i="12"/>
  <c r="BT299" i="12"/>
  <c r="CB299" i="12"/>
  <c r="O300" i="12"/>
  <c r="W300" i="12"/>
  <c r="AE300" i="12"/>
  <c r="AM300" i="12"/>
  <c r="AU300" i="12"/>
  <c r="BC300" i="12"/>
  <c r="BK300" i="12"/>
  <c r="BS300" i="12"/>
  <c r="CA300" i="12"/>
  <c r="M302" i="12"/>
  <c r="U302" i="12"/>
  <c r="AC302" i="12"/>
  <c r="AK302" i="12"/>
  <c r="AS302" i="12"/>
  <c r="BA302" i="12"/>
  <c r="BI302" i="12"/>
  <c r="BQ302" i="12"/>
  <c r="BY302" i="12"/>
  <c r="L303" i="12"/>
  <c r="T303" i="12"/>
  <c r="AB303" i="12"/>
  <c r="AJ303" i="12"/>
  <c r="AR303" i="12"/>
  <c r="AZ303" i="12"/>
  <c r="BH303" i="12"/>
  <c r="BP303" i="12"/>
  <c r="BX303" i="12"/>
  <c r="S304" i="12"/>
  <c r="AA304" i="12"/>
  <c r="AI304" i="12"/>
  <c r="AQ304" i="12"/>
  <c r="AY304" i="12"/>
  <c r="BG304" i="12"/>
  <c r="BO304" i="12"/>
  <c r="BW304" i="12"/>
  <c r="J305" i="12"/>
  <c r="R305" i="12"/>
  <c r="Z305" i="12"/>
  <c r="AH305" i="12"/>
  <c r="AP305" i="12"/>
  <c r="AX305" i="12"/>
  <c r="BF305" i="12"/>
  <c r="BN305" i="12"/>
  <c r="BV305" i="12"/>
  <c r="Q306" i="12"/>
  <c r="Y306" i="12"/>
  <c r="AG306" i="12"/>
  <c r="AO306" i="12"/>
  <c r="AW306" i="12"/>
  <c r="BE306" i="12"/>
  <c r="BM306" i="12"/>
  <c r="BU306" i="12"/>
  <c r="P307" i="12"/>
  <c r="X307" i="12"/>
  <c r="AF307" i="12"/>
  <c r="AN307" i="12"/>
  <c r="AV307" i="12"/>
  <c r="BD307" i="12"/>
  <c r="BL307" i="12"/>
  <c r="BT307" i="12"/>
  <c r="CB307" i="12"/>
  <c r="O308" i="12"/>
  <c r="W308" i="12"/>
  <c r="AE308" i="12"/>
  <c r="AM308" i="12"/>
  <c r="AU308" i="12"/>
  <c r="BC308" i="12"/>
  <c r="BK308" i="12"/>
  <c r="BS308" i="12"/>
  <c r="CA308" i="12"/>
  <c r="M310" i="12"/>
  <c r="U310" i="12"/>
  <c r="AC310" i="12"/>
  <c r="AK310" i="12"/>
  <c r="AS310" i="12"/>
  <c r="BA310" i="12"/>
  <c r="BI310" i="12"/>
  <c r="BQ310" i="12"/>
  <c r="BY310" i="12"/>
  <c r="L311" i="12"/>
  <c r="T311" i="12"/>
  <c r="AB311" i="12"/>
  <c r="AJ311" i="12"/>
  <c r="AR311" i="12"/>
  <c r="AZ311" i="12"/>
  <c r="BH311" i="12"/>
  <c r="BP311" i="12"/>
  <c r="BX311" i="12"/>
  <c r="K312" i="12"/>
  <c r="S312" i="12"/>
  <c r="AA312" i="12"/>
  <c r="AI312" i="12"/>
  <c r="AQ312" i="12"/>
  <c r="AY312" i="12"/>
  <c r="BG312" i="12"/>
  <c r="BO312" i="12"/>
  <c r="BW312" i="12"/>
  <c r="J313" i="12"/>
  <c r="R313" i="12"/>
  <c r="Z313" i="12"/>
  <c r="AH313" i="12"/>
  <c r="AP313" i="12"/>
  <c r="AX313" i="12"/>
  <c r="BF313" i="12"/>
  <c r="BN313" i="12"/>
  <c r="BV313" i="12"/>
  <c r="O315" i="12"/>
  <c r="W315" i="12"/>
  <c r="AE315" i="12"/>
  <c r="AM315" i="12"/>
  <c r="AU315" i="12"/>
  <c r="BC315" i="12"/>
  <c r="BK315" i="12"/>
  <c r="BS315" i="12"/>
  <c r="CA315" i="12"/>
  <c r="M317" i="12"/>
  <c r="U317" i="12"/>
  <c r="AC317" i="12"/>
  <c r="AK317" i="12"/>
  <c r="AS317" i="12"/>
  <c r="BA317" i="12"/>
  <c r="BI317" i="12"/>
  <c r="BQ317" i="12"/>
  <c r="BY317" i="12"/>
  <c r="L318" i="12"/>
  <c r="T318" i="12"/>
  <c r="AB318" i="12"/>
  <c r="AJ318" i="12"/>
  <c r="AR318" i="12"/>
  <c r="AZ318" i="12"/>
  <c r="BH318" i="12"/>
  <c r="BP318" i="12"/>
  <c r="BX318" i="12"/>
  <c r="K319" i="12"/>
  <c r="S319" i="12"/>
  <c r="AA319" i="12"/>
  <c r="AI319" i="12"/>
  <c r="AQ319" i="12"/>
  <c r="AY319" i="12"/>
  <c r="BG319" i="12"/>
  <c r="BO319" i="12"/>
  <c r="BW319" i="12"/>
  <c r="Q321" i="12"/>
  <c r="Y321" i="12"/>
  <c r="AG321" i="12"/>
  <c r="AO321" i="12"/>
  <c r="AW321" i="12"/>
  <c r="BE321" i="12"/>
  <c r="BM321" i="12"/>
  <c r="BU321" i="12"/>
  <c r="P322" i="12"/>
  <c r="X322" i="12"/>
  <c r="AF322" i="12"/>
  <c r="AN322" i="12"/>
  <c r="AV322" i="12"/>
  <c r="BD322" i="12"/>
  <c r="BL322" i="12"/>
  <c r="BT322" i="12"/>
  <c r="CB322" i="12"/>
  <c r="O323" i="12"/>
  <c r="W323" i="12"/>
  <c r="AE323" i="12"/>
  <c r="AM323" i="12"/>
  <c r="AU323" i="12"/>
  <c r="BC323" i="12"/>
  <c r="BK323" i="12"/>
  <c r="BS323" i="12"/>
  <c r="CA323" i="12"/>
  <c r="M325" i="12"/>
  <c r="U325" i="12"/>
  <c r="AC325" i="12"/>
  <c r="AK325" i="12"/>
  <c r="AS325" i="12"/>
  <c r="BA325" i="12"/>
  <c r="BI325" i="12"/>
  <c r="BQ325" i="12"/>
  <c r="BY325" i="12"/>
  <c r="L326" i="12"/>
  <c r="T326" i="12"/>
  <c r="AB326" i="12"/>
  <c r="AJ326" i="12"/>
  <c r="AR326" i="12"/>
  <c r="AZ326" i="12"/>
  <c r="BH326" i="12"/>
  <c r="BP326" i="12"/>
  <c r="BX326" i="12"/>
  <c r="K327" i="12"/>
  <c r="S327" i="12"/>
  <c r="AA327" i="12"/>
  <c r="AI327" i="12"/>
  <c r="AQ327" i="12"/>
  <c r="AY327" i="12"/>
  <c r="BG327" i="12"/>
  <c r="BO327" i="12"/>
  <c r="BW327" i="12"/>
  <c r="J328" i="12"/>
  <c r="R328" i="12"/>
  <c r="Z328" i="12"/>
  <c r="AH328" i="12"/>
  <c r="AP328" i="12"/>
  <c r="AX328" i="12"/>
  <c r="BF328" i="12"/>
  <c r="BN328" i="12"/>
  <c r="BV328" i="12"/>
  <c r="Q329" i="12"/>
  <c r="Y329" i="12"/>
  <c r="AG329" i="12"/>
  <c r="AO329" i="12"/>
  <c r="AW329" i="12"/>
  <c r="BE329" i="12"/>
  <c r="BM329" i="12"/>
  <c r="BU329" i="12"/>
  <c r="P330" i="12"/>
  <c r="X330" i="12"/>
  <c r="AF330" i="12"/>
  <c r="AN330" i="12"/>
  <c r="AV330" i="12"/>
  <c r="BD330" i="12"/>
  <c r="BL330" i="12"/>
  <c r="BT330" i="12"/>
  <c r="CB330" i="12"/>
  <c r="O331" i="12"/>
  <c r="W331" i="12"/>
  <c r="AE331" i="12"/>
  <c r="AM331" i="12"/>
  <c r="AU331" i="12"/>
  <c r="BC331" i="12"/>
  <c r="BK331" i="12"/>
  <c r="BS331" i="12"/>
  <c r="CA331" i="12"/>
  <c r="M333" i="12"/>
  <c r="U333" i="12"/>
  <c r="AC333" i="12"/>
  <c r="AK333" i="12"/>
  <c r="AS333" i="12"/>
  <c r="BA333" i="12"/>
  <c r="BI333" i="12"/>
  <c r="BQ333" i="12"/>
  <c r="BY333" i="12"/>
  <c r="L334" i="12"/>
  <c r="T334" i="12"/>
  <c r="AB334" i="12"/>
  <c r="AJ334" i="12"/>
  <c r="AS334" i="12"/>
  <c r="BD334" i="12"/>
  <c r="BN334" i="12"/>
  <c r="BY334" i="12"/>
  <c r="N338" i="12"/>
  <c r="X338" i="12"/>
  <c r="AI338" i="12"/>
  <c r="AT338" i="12"/>
  <c r="BD338" i="12"/>
  <c r="BR338" i="12"/>
  <c r="BW340" i="12"/>
  <c r="BO340" i="12"/>
  <c r="BG340" i="12"/>
  <c r="AY340" i="12"/>
  <c r="AQ340" i="12"/>
  <c r="AI340" i="12"/>
  <c r="AA340" i="12"/>
  <c r="S340" i="12"/>
  <c r="K340" i="12"/>
  <c r="BV340" i="12"/>
  <c r="BN340" i="12"/>
  <c r="BF340" i="12"/>
  <c r="AX340" i="12"/>
  <c r="AP340" i="12"/>
  <c r="AH340" i="12"/>
  <c r="Z340" i="12"/>
  <c r="R340" i="12"/>
  <c r="J340" i="12"/>
  <c r="CB340" i="12"/>
  <c r="BT340" i="12"/>
  <c r="BL340" i="12"/>
  <c r="BD340" i="12"/>
  <c r="AV340" i="12"/>
  <c r="AN340" i="12"/>
  <c r="AF340" i="12"/>
  <c r="X340" i="12"/>
  <c r="P340" i="12"/>
  <c r="V340" i="12"/>
  <c r="AJ340" i="12"/>
  <c r="AU340" i="12"/>
  <c r="BI340" i="12"/>
  <c r="BU340" i="12"/>
  <c r="J344" i="12"/>
  <c r="Z344" i="12"/>
  <c r="AP344" i="12"/>
  <c r="BF344" i="12"/>
  <c r="BV344" i="12"/>
  <c r="Q345" i="12"/>
  <c r="AG345" i="12"/>
  <c r="AW345" i="12"/>
  <c r="BM345" i="12"/>
  <c r="J348" i="12"/>
  <c r="Z348" i="12"/>
  <c r="AP348" i="12"/>
  <c r="BF348" i="12"/>
  <c r="BV348" i="12"/>
  <c r="Q349" i="12"/>
  <c r="AG349" i="12"/>
  <c r="AW349" i="12"/>
  <c r="BM349" i="12"/>
  <c r="X350" i="12"/>
  <c r="AN350" i="12"/>
  <c r="BD350" i="12"/>
  <c r="CA357" i="12"/>
  <c r="BS357" i="12"/>
  <c r="BK357" i="12"/>
  <c r="BC357" i="12"/>
  <c r="AU357" i="12"/>
  <c r="AM357" i="12"/>
  <c r="AE357" i="12"/>
  <c r="W357" i="12"/>
  <c r="O357" i="12"/>
  <c r="BZ357" i="12"/>
  <c r="BR357" i="12"/>
  <c r="BJ357" i="12"/>
  <c r="BB357" i="12"/>
  <c r="AT357" i="12"/>
  <c r="AL357" i="12"/>
  <c r="AD357" i="12"/>
  <c r="V357" i="12"/>
  <c r="N357" i="12"/>
  <c r="BY357" i="12"/>
  <c r="BQ357" i="12"/>
  <c r="BI357" i="12"/>
  <c r="BA357" i="12"/>
  <c r="AS357" i="12"/>
  <c r="AK357" i="12"/>
  <c r="AC357" i="12"/>
  <c r="U357" i="12"/>
  <c r="M357" i="12"/>
  <c r="BW357" i="12"/>
  <c r="BO357" i="12"/>
  <c r="BG357" i="12"/>
  <c r="AY357" i="12"/>
  <c r="AQ357" i="12"/>
  <c r="AI357" i="12"/>
  <c r="AA357" i="12"/>
  <c r="S357" i="12"/>
  <c r="K357" i="12"/>
  <c r="Y357" i="12"/>
  <c r="AO357" i="12"/>
  <c r="BE357" i="12"/>
  <c r="BU357" i="12"/>
  <c r="P358" i="12"/>
  <c r="AF358" i="12"/>
  <c r="AV358" i="12"/>
  <c r="BL358" i="12"/>
  <c r="CB358" i="12"/>
  <c r="BX360" i="12"/>
  <c r="BP360" i="12"/>
  <c r="BH360" i="12"/>
  <c r="AZ360" i="12"/>
  <c r="AR360" i="12"/>
  <c r="AJ360" i="12"/>
  <c r="AB360" i="12"/>
  <c r="T360" i="12"/>
  <c r="L360" i="12"/>
  <c r="BW360" i="12"/>
  <c r="BO360" i="12"/>
  <c r="BG360" i="12"/>
  <c r="AY360" i="12"/>
  <c r="AQ360" i="12"/>
  <c r="AI360" i="12"/>
  <c r="AA360" i="12"/>
  <c r="S360" i="12"/>
  <c r="K360" i="12"/>
  <c r="BV360" i="12"/>
  <c r="BN360" i="12"/>
  <c r="BF360" i="12"/>
  <c r="AX360" i="12"/>
  <c r="AP360" i="12"/>
  <c r="AH360" i="12"/>
  <c r="Z360" i="12"/>
  <c r="R360" i="12"/>
  <c r="J360" i="12"/>
  <c r="CB360" i="12"/>
  <c r="BT360" i="12"/>
  <c r="BL360" i="12"/>
  <c r="BD360" i="12"/>
  <c r="AV360" i="12"/>
  <c r="AN360" i="12"/>
  <c r="AF360" i="12"/>
  <c r="X360" i="12"/>
  <c r="P360" i="12"/>
  <c r="Y360" i="12"/>
  <c r="AO360" i="12"/>
  <c r="BE360" i="12"/>
  <c r="BU360" i="12"/>
  <c r="CB364" i="12"/>
  <c r="BT364" i="12"/>
  <c r="BL364" i="12"/>
  <c r="BD364" i="12"/>
  <c r="AV364" i="12"/>
  <c r="AN364" i="12"/>
  <c r="AF364" i="12"/>
  <c r="X364" i="12"/>
  <c r="P364" i="12"/>
  <c r="CA364" i="12"/>
  <c r="BS364" i="12"/>
  <c r="BK364" i="12"/>
  <c r="BC364" i="12"/>
  <c r="AU364" i="12"/>
  <c r="AM364" i="12"/>
  <c r="AE364" i="12"/>
  <c r="W364" i="12"/>
  <c r="O364" i="12"/>
  <c r="BZ364" i="12"/>
  <c r="BR364" i="12"/>
  <c r="BJ364" i="12"/>
  <c r="BB364" i="12"/>
  <c r="AT364" i="12"/>
  <c r="AL364" i="12"/>
  <c r="AD364" i="12"/>
  <c r="V364" i="12"/>
  <c r="N364" i="12"/>
  <c r="BX364" i="12"/>
  <c r="BP364" i="12"/>
  <c r="BH364" i="12"/>
  <c r="AZ364" i="12"/>
  <c r="AR364" i="12"/>
  <c r="AJ364" i="12"/>
  <c r="AB364" i="12"/>
  <c r="T364" i="12"/>
  <c r="L364" i="12"/>
  <c r="Y364" i="12"/>
  <c r="AO364" i="12"/>
  <c r="BE364" i="12"/>
  <c r="BU364" i="12"/>
  <c r="P365" i="12"/>
  <c r="AF365" i="12"/>
  <c r="AV365" i="12"/>
  <c r="BL365" i="12"/>
  <c r="CB365" i="12"/>
  <c r="W366" i="12"/>
  <c r="AM366" i="12"/>
  <c r="BC366" i="12"/>
  <c r="BS366" i="12"/>
  <c r="Q368" i="12"/>
  <c r="AG368" i="12"/>
  <c r="AW368" i="12"/>
  <c r="BM368" i="12"/>
  <c r="CB372" i="12"/>
  <c r="BT372" i="12"/>
  <c r="BL372" i="12"/>
  <c r="BD372" i="12"/>
  <c r="AV372" i="12"/>
  <c r="AN372" i="12"/>
  <c r="AF372" i="12"/>
  <c r="X372" i="12"/>
  <c r="P372" i="12"/>
  <c r="CA372" i="12"/>
  <c r="BS372" i="12"/>
  <c r="BK372" i="12"/>
  <c r="BC372" i="12"/>
  <c r="AU372" i="12"/>
  <c r="AM372" i="12"/>
  <c r="AE372" i="12"/>
  <c r="W372" i="12"/>
  <c r="O372" i="12"/>
  <c r="BZ372" i="12"/>
  <c r="BR372" i="12"/>
  <c r="BJ372" i="12"/>
  <c r="BB372" i="12"/>
  <c r="AT372" i="12"/>
  <c r="AL372" i="12"/>
  <c r="AD372" i="12"/>
  <c r="V372" i="12"/>
  <c r="N372" i="12"/>
  <c r="BX372" i="12"/>
  <c r="BP372" i="12"/>
  <c r="BH372" i="12"/>
  <c r="AZ372" i="12"/>
  <c r="AR372" i="12"/>
  <c r="AJ372" i="12"/>
  <c r="AB372" i="12"/>
  <c r="T372" i="12"/>
  <c r="L372" i="12"/>
  <c r="Y372" i="12"/>
  <c r="AO372" i="12"/>
  <c r="BE372" i="12"/>
  <c r="BU372" i="12"/>
  <c r="P373" i="12"/>
  <c r="AF373" i="12"/>
  <c r="AV373" i="12"/>
  <c r="BL373" i="12"/>
  <c r="CB373" i="12"/>
  <c r="W374" i="12"/>
  <c r="AM374" i="12"/>
  <c r="BC374" i="12"/>
  <c r="BS374" i="12"/>
  <c r="Q376" i="12"/>
  <c r="AG376" i="12"/>
  <c r="AW376" i="12"/>
  <c r="BM376" i="12"/>
  <c r="CB380" i="12"/>
  <c r="BT380" i="12"/>
  <c r="BL380" i="12"/>
  <c r="BD380" i="12"/>
  <c r="AV380" i="12"/>
  <c r="AN380" i="12"/>
  <c r="AF380" i="12"/>
  <c r="X380" i="12"/>
  <c r="P380" i="12"/>
  <c r="CA380" i="12"/>
  <c r="BS380" i="12"/>
  <c r="BK380" i="12"/>
  <c r="BC380" i="12"/>
  <c r="AU380" i="12"/>
  <c r="AM380" i="12"/>
  <c r="AE380" i="12"/>
  <c r="W380" i="12"/>
  <c r="O380" i="12"/>
  <c r="BZ380" i="12"/>
  <c r="BR380" i="12"/>
  <c r="BJ380" i="12"/>
  <c r="BB380" i="12"/>
  <c r="AT380" i="12"/>
  <c r="AL380" i="12"/>
  <c r="AD380" i="12"/>
  <c r="V380" i="12"/>
  <c r="N380" i="12"/>
  <c r="BX380" i="12"/>
  <c r="BP380" i="12"/>
  <c r="BH380" i="12"/>
  <c r="AZ380" i="12"/>
  <c r="AR380" i="12"/>
  <c r="AJ380" i="12"/>
  <c r="AB380" i="12"/>
  <c r="T380" i="12"/>
  <c r="L380" i="12"/>
  <c r="Y380" i="12"/>
  <c r="AO380" i="12"/>
  <c r="BE380" i="12"/>
  <c r="BU380" i="12"/>
  <c r="P381" i="12"/>
  <c r="AF381" i="12"/>
  <c r="AV381" i="12"/>
  <c r="BL381" i="12"/>
  <c r="CB381" i="12"/>
  <c r="W382" i="12"/>
  <c r="AM382" i="12"/>
  <c r="BC382" i="12"/>
  <c r="BS382" i="12"/>
  <c r="Q384" i="12"/>
  <c r="AM384" i="12"/>
  <c r="BG384" i="12"/>
  <c r="Q386" i="12"/>
  <c r="AM386" i="12"/>
  <c r="BI386" i="12"/>
  <c r="L390" i="12"/>
  <c r="AH390" i="12"/>
  <c r="BC390" i="12"/>
  <c r="BX390" i="12"/>
  <c r="Y391" i="12"/>
  <c r="AT391" i="12"/>
  <c r="L399" i="12"/>
  <c r="AH399" i="12"/>
  <c r="BD399" i="12"/>
  <c r="BX399" i="12"/>
  <c r="Y400" i="12"/>
  <c r="AU400" i="12"/>
  <c r="T404" i="12"/>
  <c r="AO404" i="12"/>
  <c r="BJ404" i="12"/>
  <c r="AW406" i="12"/>
  <c r="BY265" i="16"/>
  <c r="BQ265" i="16"/>
  <c r="BI265" i="16"/>
  <c r="BA265" i="16"/>
  <c r="AS265" i="16"/>
  <c r="AK265" i="16"/>
  <c r="AC265" i="16"/>
  <c r="U265" i="16"/>
  <c r="M265" i="16"/>
  <c r="BW265" i="16"/>
  <c r="BO265" i="16"/>
  <c r="BG265" i="16"/>
  <c r="AY265" i="16"/>
  <c r="AQ265" i="16"/>
  <c r="AI265" i="16"/>
  <c r="AA265" i="16"/>
  <c r="S265" i="16"/>
  <c r="K265" i="16"/>
  <c r="CB265" i="16"/>
  <c r="BR265" i="16"/>
  <c r="BF265" i="16"/>
  <c r="AV265" i="16"/>
  <c r="AL265" i="16"/>
  <c r="Z265" i="16"/>
  <c r="P265" i="16"/>
  <c r="CA265" i="16"/>
  <c r="BP265" i="16"/>
  <c r="BE265" i="16"/>
  <c r="AU265" i="16"/>
  <c r="AJ265" i="16"/>
  <c r="Y265" i="16"/>
  <c r="O265" i="16"/>
  <c r="BZ265" i="16"/>
  <c r="BN265" i="16"/>
  <c r="BD265" i="16"/>
  <c r="AT265" i="16"/>
  <c r="AH265" i="16"/>
  <c r="X265" i="16"/>
  <c r="N265" i="16"/>
  <c r="BV265" i="16"/>
  <c r="BL265" i="16"/>
  <c r="BB265" i="16"/>
  <c r="AP265" i="16"/>
  <c r="AF265" i="16"/>
  <c r="V265" i="16"/>
  <c r="J265" i="16"/>
  <c r="AE265" i="16"/>
  <c r="AZ265" i="16"/>
  <c r="BU265" i="16"/>
  <c r="N272" i="16"/>
  <c r="AL272" i="16"/>
  <c r="BP272" i="16"/>
  <c r="AD276" i="16"/>
  <c r="BU276" i="16"/>
  <c r="BY278" i="16"/>
  <c r="BQ278" i="16"/>
  <c r="BI278" i="16"/>
  <c r="BA278" i="16"/>
  <c r="AS278" i="16"/>
  <c r="AK278" i="16"/>
  <c r="AC278" i="16"/>
  <c r="U278" i="16"/>
  <c r="M278" i="16"/>
  <c r="BW278" i="16"/>
  <c r="BO278" i="16"/>
  <c r="BG278" i="16"/>
  <c r="AY278" i="16"/>
  <c r="AQ278" i="16"/>
  <c r="AI278" i="16"/>
  <c r="AA278" i="16"/>
  <c r="S278" i="16"/>
  <c r="K278" i="16"/>
  <c r="BT278" i="16"/>
  <c r="BJ278" i="16"/>
  <c r="AX278" i="16"/>
  <c r="AN278" i="16"/>
  <c r="AD278" i="16"/>
  <c r="R278" i="16"/>
  <c r="BS278" i="16"/>
  <c r="BH278" i="16"/>
  <c r="AW278" i="16"/>
  <c r="AM278" i="16"/>
  <c r="AB278" i="16"/>
  <c r="Q278" i="16"/>
  <c r="CB278" i="16"/>
  <c r="BR278" i="16"/>
  <c r="BF278" i="16"/>
  <c r="AV278" i="16"/>
  <c r="AL278" i="16"/>
  <c r="Z278" i="16"/>
  <c r="P278" i="16"/>
  <c r="CA278" i="16"/>
  <c r="BP278" i="16"/>
  <c r="BE278" i="16"/>
  <c r="AU278" i="16"/>
  <c r="AJ278" i="16"/>
  <c r="Y278" i="16"/>
  <c r="O278" i="16"/>
  <c r="BZ278" i="16"/>
  <c r="BN278" i="16"/>
  <c r="BD278" i="16"/>
  <c r="AT278" i="16"/>
  <c r="AH278" i="16"/>
  <c r="X278" i="16"/>
  <c r="N278" i="16"/>
  <c r="BV278" i="16"/>
  <c r="BL278" i="16"/>
  <c r="BB278" i="16"/>
  <c r="AP278" i="16"/>
  <c r="AF278" i="16"/>
  <c r="V278" i="16"/>
  <c r="J278" i="16"/>
  <c r="AZ278" i="16"/>
  <c r="AI285" i="16"/>
  <c r="AJ290" i="16"/>
  <c r="O299" i="16"/>
  <c r="CA299" i="16"/>
  <c r="BU306" i="16"/>
  <c r="BX310" i="16"/>
  <c r="BP310" i="16"/>
  <c r="BH310" i="16"/>
  <c r="AZ310" i="16"/>
  <c r="AR310" i="16"/>
  <c r="AJ310" i="16"/>
  <c r="AB310" i="16"/>
  <c r="T310" i="16"/>
  <c r="L310" i="16"/>
  <c r="BW310" i="16"/>
  <c r="BO310" i="16"/>
  <c r="BG310" i="16"/>
  <c r="AY310" i="16"/>
  <c r="AQ310" i="16"/>
  <c r="AI310" i="16"/>
  <c r="AA310" i="16"/>
  <c r="S310" i="16"/>
  <c r="K310" i="16"/>
  <c r="BZ310" i="16"/>
  <c r="BN310" i="16"/>
  <c r="BD310" i="16"/>
  <c r="AT310" i="16"/>
  <c r="AH310" i="16"/>
  <c r="X310" i="16"/>
  <c r="N310" i="16"/>
  <c r="BY310" i="16"/>
  <c r="BM310" i="16"/>
  <c r="BC310" i="16"/>
  <c r="AS310" i="16"/>
  <c r="AG310" i="16"/>
  <c r="W310" i="16"/>
  <c r="M310" i="16"/>
  <c r="BV310" i="16"/>
  <c r="BL310" i="16"/>
  <c r="BB310" i="16"/>
  <c r="AP310" i="16"/>
  <c r="AF310" i="16"/>
  <c r="V310" i="16"/>
  <c r="J310" i="16"/>
  <c r="BT310" i="16"/>
  <c r="BJ310" i="16"/>
  <c r="AX310" i="16"/>
  <c r="AN310" i="16"/>
  <c r="AD310" i="16"/>
  <c r="R310" i="16"/>
  <c r="BQ310" i="16"/>
  <c r="AU310" i="16"/>
  <c r="Y310" i="16"/>
  <c r="BK310" i="16"/>
  <c r="AO310" i="16"/>
  <c r="U310" i="16"/>
  <c r="BI310" i="16"/>
  <c r="AM310" i="16"/>
  <c r="Q310" i="16"/>
  <c r="CB310" i="16"/>
  <c r="BF310" i="16"/>
  <c r="AL310" i="16"/>
  <c r="P310" i="16"/>
  <c r="CA310" i="16"/>
  <c r="BE310" i="16"/>
  <c r="AK310" i="16"/>
  <c r="O310" i="16"/>
  <c r="BS310" i="16"/>
  <c r="AW310" i="16"/>
  <c r="AC310" i="16"/>
  <c r="BU317" i="16"/>
  <c r="AE361" i="16"/>
  <c r="J276" i="12"/>
  <c r="R276" i="12"/>
  <c r="Z276" i="12"/>
  <c r="AH276" i="12"/>
  <c r="AP276" i="12"/>
  <c r="AX276" i="12"/>
  <c r="BF276" i="12"/>
  <c r="BN276" i="12"/>
  <c r="BV276" i="12"/>
  <c r="Q277" i="12"/>
  <c r="Y277" i="12"/>
  <c r="AG277" i="12"/>
  <c r="AO277" i="12"/>
  <c r="AW277" i="12"/>
  <c r="BE277" i="12"/>
  <c r="BM277" i="12"/>
  <c r="BU277" i="12"/>
  <c r="P278" i="12"/>
  <c r="X278" i="12"/>
  <c r="AF278" i="12"/>
  <c r="AN278" i="12"/>
  <c r="AV278" i="12"/>
  <c r="BD278" i="12"/>
  <c r="BL278" i="12"/>
  <c r="BT278" i="12"/>
  <c r="CB278" i="12"/>
  <c r="L282" i="12"/>
  <c r="T282" i="12"/>
  <c r="AB282" i="12"/>
  <c r="AJ282" i="12"/>
  <c r="AR282" i="12"/>
  <c r="AZ282" i="12"/>
  <c r="BH282" i="12"/>
  <c r="BP282" i="12"/>
  <c r="BX282" i="12"/>
  <c r="K283" i="12"/>
  <c r="S283" i="12"/>
  <c r="AA283" i="12"/>
  <c r="AI283" i="12"/>
  <c r="AQ283" i="12"/>
  <c r="AY283" i="12"/>
  <c r="BG283" i="12"/>
  <c r="BO283" i="12"/>
  <c r="BW283" i="12"/>
  <c r="BN284" i="12"/>
  <c r="BV284" i="12"/>
  <c r="Q285" i="12"/>
  <c r="Y285" i="12"/>
  <c r="AG285" i="12"/>
  <c r="AO285" i="12"/>
  <c r="AW285" i="12"/>
  <c r="BE285" i="12"/>
  <c r="BM285" i="12"/>
  <c r="BU285" i="12"/>
  <c r="M287" i="12"/>
  <c r="U287" i="12"/>
  <c r="AC287" i="12"/>
  <c r="AK287" i="12"/>
  <c r="AS287" i="12"/>
  <c r="BA287" i="12"/>
  <c r="BI287" i="12"/>
  <c r="BQ287" i="12"/>
  <c r="BY287" i="12"/>
  <c r="BX288" i="12"/>
  <c r="K289" i="12"/>
  <c r="S289" i="12"/>
  <c r="AA289" i="12"/>
  <c r="AI289" i="12"/>
  <c r="AQ289" i="12"/>
  <c r="AY289" i="12"/>
  <c r="BG289" i="12"/>
  <c r="BO289" i="12"/>
  <c r="BW289" i="12"/>
  <c r="J290" i="12"/>
  <c r="R290" i="12"/>
  <c r="Z290" i="12"/>
  <c r="AH290" i="12"/>
  <c r="AP290" i="12"/>
  <c r="AX290" i="12"/>
  <c r="BF290" i="12"/>
  <c r="BN290" i="12"/>
  <c r="BV290" i="12"/>
  <c r="Q291" i="12"/>
  <c r="Y291" i="12"/>
  <c r="AG291" i="12"/>
  <c r="AO291" i="12"/>
  <c r="AW291" i="12"/>
  <c r="BE291" i="12"/>
  <c r="BM291" i="12"/>
  <c r="BU291" i="12"/>
  <c r="N294" i="12"/>
  <c r="V294" i="12"/>
  <c r="AD294" i="12"/>
  <c r="AL294" i="12"/>
  <c r="AT294" i="12"/>
  <c r="BB294" i="12"/>
  <c r="BJ294" i="12"/>
  <c r="BR294" i="12"/>
  <c r="BZ294" i="12"/>
  <c r="M295" i="12"/>
  <c r="U295" i="12"/>
  <c r="AC295" i="12"/>
  <c r="AK295" i="12"/>
  <c r="AS295" i="12"/>
  <c r="BA295" i="12"/>
  <c r="BI295" i="12"/>
  <c r="BQ295" i="12"/>
  <c r="BY295" i="12"/>
  <c r="L296" i="12"/>
  <c r="T296" i="12"/>
  <c r="AB296" i="12"/>
  <c r="AJ296" i="12"/>
  <c r="AR296" i="12"/>
  <c r="AZ296" i="12"/>
  <c r="BH296" i="12"/>
  <c r="BP296" i="12"/>
  <c r="BX296" i="12"/>
  <c r="K297" i="12"/>
  <c r="S297" i="12"/>
  <c r="AA297" i="12"/>
  <c r="AI297" i="12"/>
  <c r="AQ297" i="12"/>
  <c r="AY297" i="12"/>
  <c r="BG297" i="12"/>
  <c r="BO297" i="12"/>
  <c r="BW297" i="12"/>
  <c r="J298" i="12"/>
  <c r="R298" i="12"/>
  <c r="Z298" i="12"/>
  <c r="AH298" i="12"/>
  <c r="AP298" i="12"/>
  <c r="AX298" i="12"/>
  <c r="BF298" i="12"/>
  <c r="BN298" i="12"/>
  <c r="BV298" i="12"/>
  <c r="Q299" i="12"/>
  <c r="Y299" i="12"/>
  <c r="AG299" i="12"/>
  <c r="AO299" i="12"/>
  <c r="AW299" i="12"/>
  <c r="BE299" i="12"/>
  <c r="BM299" i="12"/>
  <c r="BU299" i="12"/>
  <c r="P300" i="12"/>
  <c r="X300" i="12"/>
  <c r="AF300" i="12"/>
  <c r="AN300" i="12"/>
  <c r="AV300" i="12"/>
  <c r="BD300" i="12"/>
  <c r="BL300" i="12"/>
  <c r="BT300" i="12"/>
  <c r="CB300" i="12"/>
  <c r="N302" i="12"/>
  <c r="V302" i="12"/>
  <c r="AD302" i="12"/>
  <c r="AL302" i="12"/>
  <c r="AT302" i="12"/>
  <c r="BB302" i="12"/>
  <c r="BJ302" i="12"/>
  <c r="BR302" i="12"/>
  <c r="BZ302" i="12"/>
  <c r="M303" i="12"/>
  <c r="U303" i="12"/>
  <c r="AC303" i="12"/>
  <c r="AK303" i="12"/>
  <c r="AS303" i="12"/>
  <c r="BA303" i="12"/>
  <c r="BI303" i="12"/>
  <c r="BQ303" i="12"/>
  <c r="BY303" i="12"/>
  <c r="L304" i="12"/>
  <c r="T304" i="12"/>
  <c r="AB304" i="12"/>
  <c r="AJ304" i="12"/>
  <c r="AR304" i="12"/>
  <c r="AZ304" i="12"/>
  <c r="BH304" i="12"/>
  <c r="BP304" i="12"/>
  <c r="BX304" i="12"/>
  <c r="K305" i="12"/>
  <c r="S305" i="12"/>
  <c r="AA305" i="12"/>
  <c r="AI305" i="12"/>
  <c r="AQ305" i="12"/>
  <c r="AY305" i="12"/>
  <c r="BG305" i="12"/>
  <c r="BO305" i="12"/>
  <c r="BW305" i="12"/>
  <c r="J306" i="12"/>
  <c r="R306" i="12"/>
  <c r="Z306" i="12"/>
  <c r="AH306" i="12"/>
  <c r="AP306" i="12"/>
  <c r="AX306" i="12"/>
  <c r="BF306" i="12"/>
  <c r="BN306" i="12"/>
  <c r="BV306" i="12"/>
  <c r="Q307" i="12"/>
  <c r="Y307" i="12"/>
  <c r="AG307" i="12"/>
  <c r="AO307" i="12"/>
  <c r="AW307" i="12"/>
  <c r="BE307" i="12"/>
  <c r="BM307" i="12"/>
  <c r="BU307" i="12"/>
  <c r="P308" i="12"/>
  <c r="X308" i="12"/>
  <c r="AF308" i="12"/>
  <c r="AN308" i="12"/>
  <c r="AV308" i="12"/>
  <c r="BD308" i="12"/>
  <c r="BL308" i="12"/>
  <c r="BT308" i="12"/>
  <c r="CB308" i="12"/>
  <c r="N310" i="12"/>
  <c r="V310" i="12"/>
  <c r="AD310" i="12"/>
  <c r="AL310" i="12"/>
  <c r="AT310" i="12"/>
  <c r="BB310" i="12"/>
  <c r="BJ310" i="12"/>
  <c r="BR310" i="12"/>
  <c r="BZ310" i="12"/>
  <c r="M311" i="12"/>
  <c r="U311" i="12"/>
  <c r="AC311" i="12"/>
  <c r="AK311" i="12"/>
  <c r="AS311" i="12"/>
  <c r="BA311" i="12"/>
  <c r="BI311" i="12"/>
  <c r="BQ311" i="12"/>
  <c r="BY311" i="12"/>
  <c r="L312" i="12"/>
  <c r="T312" i="12"/>
  <c r="AB312" i="12"/>
  <c r="AJ312" i="12"/>
  <c r="AR312" i="12"/>
  <c r="AZ312" i="12"/>
  <c r="BH312" i="12"/>
  <c r="BP312" i="12"/>
  <c r="BX312" i="12"/>
  <c r="K313" i="12"/>
  <c r="S313" i="12"/>
  <c r="AA313" i="12"/>
  <c r="AI313" i="12"/>
  <c r="AQ313" i="12"/>
  <c r="AY313" i="12"/>
  <c r="BG313" i="12"/>
  <c r="BO313" i="12"/>
  <c r="BW313" i="12"/>
  <c r="P315" i="12"/>
  <c r="X315" i="12"/>
  <c r="AF315" i="12"/>
  <c r="AN315" i="12"/>
  <c r="AV315" i="12"/>
  <c r="BD315" i="12"/>
  <c r="BL315" i="12"/>
  <c r="BT315" i="12"/>
  <c r="CB315" i="12"/>
  <c r="N317" i="12"/>
  <c r="V317" i="12"/>
  <c r="AD317" i="12"/>
  <c r="AL317" i="12"/>
  <c r="AT317" i="12"/>
  <c r="BB317" i="12"/>
  <c r="BJ317" i="12"/>
  <c r="BR317" i="12"/>
  <c r="BZ317" i="12"/>
  <c r="M318" i="12"/>
  <c r="U318" i="12"/>
  <c r="AC318" i="12"/>
  <c r="AK318" i="12"/>
  <c r="AS318" i="12"/>
  <c r="BA318" i="12"/>
  <c r="BI318" i="12"/>
  <c r="BQ318" i="12"/>
  <c r="BY318" i="12"/>
  <c r="L319" i="12"/>
  <c r="T319" i="12"/>
  <c r="AB319" i="12"/>
  <c r="AJ319" i="12"/>
  <c r="AR319" i="12"/>
  <c r="AZ319" i="12"/>
  <c r="BH319" i="12"/>
  <c r="BP319" i="12"/>
  <c r="BX319" i="12"/>
  <c r="K320" i="12"/>
  <c r="S320" i="12"/>
  <c r="AA320" i="12"/>
  <c r="AI320" i="12"/>
  <c r="AQ320" i="12"/>
  <c r="AY320" i="12"/>
  <c r="BG320" i="12"/>
  <c r="BO320" i="12"/>
  <c r="BW320" i="12"/>
  <c r="J321" i="12"/>
  <c r="R321" i="12"/>
  <c r="Z321" i="12"/>
  <c r="AH321" i="12"/>
  <c r="AP321" i="12"/>
  <c r="AX321" i="12"/>
  <c r="BF321" i="12"/>
  <c r="BN321" i="12"/>
  <c r="BV321" i="12"/>
  <c r="Q322" i="12"/>
  <c r="Y322" i="12"/>
  <c r="AG322" i="12"/>
  <c r="AO322" i="12"/>
  <c r="AW322" i="12"/>
  <c r="BE322" i="12"/>
  <c r="BM322" i="12"/>
  <c r="BU322" i="12"/>
  <c r="N325" i="12"/>
  <c r="V325" i="12"/>
  <c r="AD325" i="12"/>
  <c r="AL325" i="12"/>
  <c r="AT325" i="12"/>
  <c r="BB325" i="12"/>
  <c r="BJ325" i="12"/>
  <c r="BR325" i="12"/>
  <c r="BZ325" i="12"/>
  <c r="M326" i="12"/>
  <c r="U326" i="12"/>
  <c r="AC326" i="12"/>
  <c r="AK326" i="12"/>
  <c r="AS326" i="12"/>
  <c r="BA326" i="12"/>
  <c r="BI326" i="12"/>
  <c r="BQ326" i="12"/>
  <c r="BY326" i="12"/>
  <c r="L327" i="12"/>
  <c r="T327" i="12"/>
  <c r="AB327" i="12"/>
  <c r="AJ327" i="12"/>
  <c r="AR327" i="12"/>
  <c r="AZ327" i="12"/>
  <c r="BH327" i="12"/>
  <c r="BP327" i="12"/>
  <c r="BX327" i="12"/>
  <c r="Q330" i="12"/>
  <c r="Y330" i="12"/>
  <c r="AG330" i="12"/>
  <c r="AO330" i="12"/>
  <c r="AW330" i="12"/>
  <c r="BE330" i="12"/>
  <c r="BM330" i="12"/>
  <c r="BU330" i="12"/>
  <c r="N333" i="12"/>
  <c r="V333" i="12"/>
  <c r="AD333" i="12"/>
  <c r="AL333" i="12"/>
  <c r="AT333" i="12"/>
  <c r="BB333" i="12"/>
  <c r="BJ333" i="12"/>
  <c r="BR333" i="12"/>
  <c r="BZ333" i="12"/>
  <c r="M334" i="12"/>
  <c r="U334" i="12"/>
  <c r="AC334" i="12"/>
  <c r="AK334" i="12"/>
  <c r="AT334" i="12"/>
  <c r="BE334" i="12"/>
  <c r="BO334" i="12"/>
  <c r="BZ334" i="12"/>
  <c r="O338" i="12"/>
  <c r="Y338" i="12"/>
  <c r="AJ338" i="12"/>
  <c r="AU338" i="12"/>
  <c r="BE338" i="12"/>
  <c r="BS338" i="12"/>
  <c r="R345" i="12"/>
  <c r="AH345" i="12"/>
  <c r="AX345" i="12"/>
  <c r="BN345" i="12"/>
  <c r="K348" i="12"/>
  <c r="AA348" i="12"/>
  <c r="AQ348" i="12"/>
  <c r="BG348" i="12"/>
  <c r="BW348" i="12"/>
  <c r="R349" i="12"/>
  <c r="AH349" i="12"/>
  <c r="AX349" i="12"/>
  <c r="BN349" i="12"/>
  <c r="BZ350" i="12"/>
  <c r="BR350" i="12"/>
  <c r="BJ350" i="12"/>
  <c r="BB350" i="12"/>
  <c r="AT350" i="12"/>
  <c r="AL350" i="12"/>
  <c r="AD350" i="12"/>
  <c r="V350" i="12"/>
  <c r="N350" i="12"/>
  <c r="BY350" i="12"/>
  <c r="BQ350" i="12"/>
  <c r="BI350" i="12"/>
  <c r="BA350" i="12"/>
  <c r="AS350" i="12"/>
  <c r="AK350" i="12"/>
  <c r="AC350" i="12"/>
  <c r="U350" i="12"/>
  <c r="M350" i="12"/>
  <c r="BX350" i="12"/>
  <c r="BP350" i="12"/>
  <c r="BH350" i="12"/>
  <c r="AZ350" i="12"/>
  <c r="AR350" i="12"/>
  <c r="AJ350" i="12"/>
  <c r="AB350" i="12"/>
  <c r="T350" i="12"/>
  <c r="L350" i="12"/>
  <c r="BV350" i="12"/>
  <c r="BN350" i="12"/>
  <c r="BF350" i="12"/>
  <c r="AX350" i="12"/>
  <c r="AP350" i="12"/>
  <c r="AH350" i="12"/>
  <c r="Z350" i="12"/>
  <c r="R350" i="12"/>
  <c r="J350" i="12"/>
  <c r="Y350" i="12"/>
  <c r="AO350" i="12"/>
  <c r="BE350" i="12"/>
  <c r="BU350" i="12"/>
  <c r="J357" i="12"/>
  <c r="Z357" i="12"/>
  <c r="AP357" i="12"/>
  <c r="BF357" i="12"/>
  <c r="BV357" i="12"/>
  <c r="Q358" i="12"/>
  <c r="AG358" i="12"/>
  <c r="AW358" i="12"/>
  <c r="BM358" i="12"/>
  <c r="M360" i="12"/>
  <c r="AC360" i="12"/>
  <c r="AS360" i="12"/>
  <c r="BI360" i="12"/>
  <c r="BY360" i="12"/>
  <c r="J364" i="12"/>
  <c r="Z364" i="12"/>
  <c r="AP364" i="12"/>
  <c r="BF364" i="12"/>
  <c r="BV364" i="12"/>
  <c r="Q365" i="12"/>
  <c r="AG365" i="12"/>
  <c r="AW365" i="12"/>
  <c r="BM365" i="12"/>
  <c r="X366" i="12"/>
  <c r="AN366" i="12"/>
  <c r="BD366" i="12"/>
  <c r="U368" i="12"/>
  <c r="AK368" i="12"/>
  <c r="BA368" i="12"/>
  <c r="BQ368" i="12"/>
  <c r="J372" i="12"/>
  <c r="Z372" i="12"/>
  <c r="AP372" i="12"/>
  <c r="BF372" i="12"/>
  <c r="BV372" i="12"/>
  <c r="Q373" i="12"/>
  <c r="AG373" i="12"/>
  <c r="AW373" i="12"/>
  <c r="BM373" i="12"/>
  <c r="X374" i="12"/>
  <c r="AN374" i="12"/>
  <c r="BD374" i="12"/>
  <c r="U376" i="12"/>
  <c r="AK376" i="12"/>
  <c r="BA376" i="12"/>
  <c r="BQ376" i="12"/>
  <c r="J380" i="12"/>
  <c r="Z380" i="12"/>
  <c r="AP380" i="12"/>
  <c r="BF380" i="12"/>
  <c r="BV380" i="12"/>
  <c r="Q381" i="12"/>
  <c r="AG381" i="12"/>
  <c r="AW381" i="12"/>
  <c r="BM381" i="12"/>
  <c r="X382" i="12"/>
  <c r="AN382" i="12"/>
  <c r="BD382" i="12"/>
  <c r="W384" i="12"/>
  <c r="AQ384" i="12"/>
  <c r="BM384" i="12"/>
  <c r="U386" i="12"/>
  <c r="AO386" i="12"/>
  <c r="BK386" i="12"/>
  <c r="R390" i="12"/>
  <c r="AM390" i="12"/>
  <c r="BH390" i="12"/>
  <c r="CA391" i="12"/>
  <c r="BS391" i="12"/>
  <c r="BK391" i="12"/>
  <c r="BC391" i="12"/>
  <c r="AU391" i="12"/>
  <c r="AM391" i="12"/>
  <c r="AE391" i="12"/>
  <c r="W391" i="12"/>
  <c r="O391" i="12"/>
  <c r="BY391" i="12"/>
  <c r="BQ391" i="12"/>
  <c r="BI391" i="12"/>
  <c r="BA391" i="12"/>
  <c r="AS391" i="12"/>
  <c r="AK391" i="12"/>
  <c r="AC391" i="12"/>
  <c r="U391" i="12"/>
  <c r="M391" i="12"/>
  <c r="BT391" i="12"/>
  <c r="BH391" i="12"/>
  <c r="AX391" i="12"/>
  <c r="AN391" i="12"/>
  <c r="AB391" i="12"/>
  <c r="R391" i="12"/>
  <c r="BR391" i="12"/>
  <c r="BG391" i="12"/>
  <c r="AW391" i="12"/>
  <c r="AL391" i="12"/>
  <c r="AA391" i="12"/>
  <c r="Q391" i="12"/>
  <c r="CB391" i="12"/>
  <c r="BP391" i="12"/>
  <c r="BF391" i="12"/>
  <c r="AV391" i="12"/>
  <c r="AJ391" i="12"/>
  <c r="Z391" i="12"/>
  <c r="P391" i="12"/>
  <c r="BX391" i="12"/>
  <c r="BN391" i="12"/>
  <c r="BD391" i="12"/>
  <c r="AR391" i="12"/>
  <c r="AH391" i="12"/>
  <c r="X391" i="12"/>
  <c r="L391" i="12"/>
  <c r="AD391" i="12"/>
  <c r="AY391" i="12"/>
  <c r="BU391" i="12"/>
  <c r="R399" i="12"/>
  <c r="AN399" i="12"/>
  <c r="BH399" i="12"/>
  <c r="BZ400" i="12"/>
  <c r="BR400" i="12"/>
  <c r="BJ400" i="12"/>
  <c r="BB400" i="12"/>
  <c r="AT400" i="12"/>
  <c r="AL400" i="12"/>
  <c r="AD400" i="12"/>
  <c r="V400" i="12"/>
  <c r="N400" i="12"/>
  <c r="BX400" i="12"/>
  <c r="BP400" i="12"/>
  <c r="BH400" i="12"/>
  <c r="AZ400" i="12"/>
  <c r="AR400" i="12"/>
  <c r="AJ400" i="12"/>
  <c r="AB400" i="12"/>
  <c r="T400" i="12"/>
  <c r="L400" i="12"/>
  <c r="BT400" i="12"/>
  <c r="BI400" i="12"/>
  <c r="AX400" i="12"/>
  <c r="AN400" i="12"/>
  <c r="AC400" i="12"/>
  <c r="R400" i="12"/>
  <c r="BS400" i="12"/>
  <c r="BG400" i="12"/>
  <c r="AW400" i="12"/>
  <c r="AM400" i="12"/>
  <c r="AA400" i="12"/>
  <c r="Q400" i="12"/>
  <c r="CB400" i="12"/>
  <c r="BQ400" i="12"/>
  <c r="BF400" i="12"/>
  <c r="AV400" i="12"/>
  <c r="AK400" i="12"/>
  <c r="Z400" i="12"/>
  <c r="P400" i="12"/>
  <c r="BY400" i="12"/>
  <c r="BN400" i="12"/>
  <c r="BD400" i="12"/>
  <c r="AS400" i="12"/>
  <c r="AH400" i="12"/>
  <c r="X400" i="12"/>
  <c r="M400" i="12"/>
  <c r="AE400" i="12"/>
  <c r="AY400" i="12"/>
  <c r="BU400" i="12"/>
  <c r="Y404" i="12"/>
  <c r="AT404" i="12"/>
  <c r="BP404" i="12"/>
  <c r="CA406" i="12"/>
  <c r="BS406" i="12"/>
  <c r="BK406" i="12"/>
  <c r="BC406" i="12"/>
  <c r="AU406" i="12"/>
  <c r="AM406" i="12"/>
  <c r="AE406" i="12"/>
  <c r="W406" i="12"/>
  <c r="O406" i="12"/>
  <c r="BY406" i="12"/>
  <c r="BQ406" i="12"/>
  <c r="BI406" i="12"/>
  <c r="BA406" i="12"/>
  <c r="AS406" i="12"/>
  <c r="AK406" i="12"/>
  <c r="AC406" i="12"/>
  <c r="U406" i="12"/>
  <c r="M406" i="12"/>
  <c r="BX406" i="12"/>
  <c r="BN406" i="12"/>
  <c r="BD406" i="12"/>
  <c r="AR406" i="12"/>
  <c r="AH406" i="12"/>
  <c r="X406" i="12"/>
  <c r="L406" i="12"/>
  <c r="BW406" i="12"/>
  <c r="BM406" i="12"/>
  <c r="BB406" i="12"/>
  <c r="AQ406" i="12"/>
  <c r="AG406" i="12"/>
  <c r="V406" i="12"/>
  <c r="K406" i="12"/>
  <c r="BV406" i="12"/>
  <c r="BL406" i="12"/>
  <c r="AZ406" i="12"/>
  <c r="AP406" i="12"/>
  <c r="AF406" i="12"/>
  <c r="T406" i="12"/>
  <c r="J406" i="12"/>
  <c r="BT406" i="12"/>
  <c r="BH406" i="12"/>
  <c r="AX406" i="12"/>
  <c r="AN406" i="12"/>
  <c r="AB406" i="12"/>
  <c r="R406" i="12"/>
  <c r="AD406" i="12"/>
  <c r="AY406" i="12"/>
  <c r="BU406" i="12"/>
  <c r="L265" i="16"/>
  <c r="AG265" i="16"/>
  <c r="BC265" i="16"/>
  <c r="BX265" i="16"/>
  <c r="O272" i="16"/>
  <c r="AT272" i="16"/>
  <c r="BR272" i="16"/>
  <c r="AL276" i="16"/>
  <c r="L278" i="16"/>
  <c r="BC278" i="16"/>
  <c r="AN285" i="16"/>
  <c r="AO290" i="16"/>
  <c r="Y299" i="16"/>
  <c r="CA317" i="16"/>
  <c r="K276" i="12"/>
  <c r="S276" i="12"/>
  <c r="AA276" i="12"/>
  <c r="AI276" i="12"/>
  <c r="AQ276" i="12"/>
  <c r="AY276" i="12"/>
  <c r="BG276" i="12"/>
  <c r="BO276" i="12"/>
  <c r="J277" i="12"/>
  <c r="R277" i="12"/>
  <c r="Z277" i="12"/>
  <c r="AH277" i="12"/>
  <c r="AP277" i="12"/>
  <c r="AX277" i="12"/>
  <c r="BF277" i="12"/>
  <c r="BN277" i="12"/>
  <c r="Q278" i="12"/>
  <c r="Y278" i="12"/>
  <c r="AG278" i="12"/>
  <c r="AO278" i="12"/>
  <c r="AW278" i="12"/>
  <c r="BE278" i="12"/>
  <c r="BM278" i="12"/>
  <c r="BU278" i="12"/>
  <c r="M282" i="12"/>
  <c r="U282" i="12"/>
  <c r="AC282" i="12"/>
  <c r="AK282" i="12"/>
  <c r="AS282" i="12"/>
  <c r="BA282" i="12"/>
  <c r="BI282" i="12"/>
  <c r="BQ282" i="12"/>
  <c r="L283" i="12"/>
  <c r="T283" i="12"/>
  <c r="AB283" i="12"/>
  <c r="AJ283" i="12"/>
  <c r="AR283" i="12"/>
  <c r="AZ283" i="12"/>
  <c r="BH283" i="12"/>
  <c r="BP283" i="12"/>
  <c r="K284" i="12"/>
  <c r="S284" i="12"/>
  <c r="AA284" i="12"/>
  <c r="AI284" i="12"/>
  <c r="AQ284" i="12"/>
  <c r="AY284" i="12"/>
  <c r="BG284" i="12"/>
  <c r="BO284" i="12"/>
  <c r="J285" i="12"/>
  <c r="R285" i="12"/>
  <c r="Z285" i="12"/>
  <c r="AH285" i="12"/>
  <c r="AP285" i="12"/>
  <c r="AX285" i="12"/>
  <c r="BF285" i="12"/>
  <c r="BN285" i="12"/>
  <c r="Q286" i="12"/>
  <c r="Y286" i="12"/>
  <c r="AG286" i="12"/>
  <c r="AO286" i="12"/>
  <c r="AW286" i="12"/>
  <c r="BE286" i="12"/>
  <c r="BM286" i="12"/>
  <c r="BU286" i="12"/>
  <c r="N287" i="12"/>
  <c r="V287" i="12"/>
  <c r="AD287" i="12"/>
  <c r="AL287" i="12"/>
  <c r="AT287" i="12"/>
  <c r="BB287" i="12"/>
  <c r="BJ287" i="12"/>
  <c r="BR287" i="12"/>
  <c r="M288" i="12"/>
  <c r="U288" i="12"/>
  <c r="AC288" i="12"/>
  <c r="AK288" i="12"/>
  <c r="AS288" i="12"/>
  <c r="BA288" i="12"/>
  <c r="BI288" i="12"/>
  <c r="BQ288" i="12"/>
  <c r="L289" i="12"/>
  <c r="T289" i="12"/>
  <c r="AB289" i="12"/>
  <c r="AJ289" i="12"/>
  <c r="AR289" i="12"/>
  <c r="AZ289" i="12"/>
  <c r="BH289" i="12"/>
  <c r="BP289" i="12"/>
  <c r="K290" i="12"/>
  <c r="S290" i="12"/>
  <c r="AA290" i="12"/>
  <c r="AI290" i="12"/>
  <c r="AQ290" i="12"/>
  <c r="AY290" i="12"/>
  <c r="BG290" i="12"/>
  <c r="BO290" i="12"/>
  <c r="J291" i="12"/>
  <c r="R291" i="12"/>
  <c r="Z291" i="12"/>
  <c r="AH291" i="12"/>
  <c r="AP291" i="12"/>
  <c r="AX291" i="12"/>
  <c r="BF291" i="12"/>
  <c r="BN291" i="12"/>
  <c r="O294" i="12"/>
  <c r="W294" i="12"/>
  <c r="AE294" i="12"/>
  <c r="AM294" i="12"/>
  <c r="AU294" i="12"/>
  <c r="BC294" i="12"/>
  <c r="BK294" i="12"/>
  <c r="BS294" i="12"/>
  <c r="N295" i="12"/>
  <c r="V295" i="12"/>
  <c r="AD295" i="12"/>
  <c r="AL295" i="12"/>
  <c r="AT295" i="12"/>
  <c r="BB295" i="12"/>
  <c r="BJ295" i="12"/>
  <c r="BR295" i="12"/>
  <c r="M296" i="12"/>
  <c r="U296" i="12"/>
  <c r="AC296" i="12"/>
  <c r="AK296" i="12"/>
  <c r="AS296" i="12"/>
  <c r="BA296" i="12"/>
  <c r="BI296" i="12"/>
  <c r="BQ296" i="12"/>
  <c r="L297" i="12"/>
  <c r="T297" i="12"/>
  <c r="AB297" i="12"/>
  <c r="AJ297" i="12"/>
  <c r="AR297" i="12"/>
  <c r="AZ297" i="12"/>
  <c r="BH297" i="12"/>
  <c r="BP297" i="12"/>
  <c r="K298" i="12"/>
  <c r="S298" i="12"/>
  <c r="AA298" i="12"/>
  <c r="AI298" i="12"/>
  <c r="AQ298" i="12"/>
  <c r="AY298" i="12"/>
  <c r="BG298" i="12"/>
  <c r="BO298" i="12"/>
  <c r="J299" i="12"/>
  <c r="R299" i="12"/>
  <c r="Z299" i="12"/>
  <c r="AH299" i="12"/>
  <c r="AP299" i="12"/>
  <c r="AX299" i="12"/>
  <c r="BF299" i="12"/>
  <c r="BN299" i="12"/>
  <c r="Q300" i="12"/>
  <c r="Y300" i="12"/>
  <c r="AG300" i="12"/>
  <c r="AO300" i="12"/>
  <c r="AW300" i="12"/>
  <c r="BE300" i="12"/>
  <c r="BM300" i="12"/>
  <c r="BU300" i="12"/>
  <c r="O302" i="12"/>
  <c r="W302" i="12"/>
  <c r="AE302" i="12"/>
  <c r="AM302" i="12"/>
  <c r="AU302" i="12"/>
  <c r="BC302" i="12"/>
  <c r="BK302" i="12"/>
  <c r="BS302" i="12"/>
  <c r="N303" i="12"/>
  <c r="V303" i="12"/>
  <c r="AD303" i="12"/>
  <c r="AL303" i="12"/>
  <c r="AT303" i="12"/>
  <c r="BB303" i="12"/>
  <c r="BJ303" i="12"/>
  <c r="BR303" i="12"/>
  <c r="M304" i="12"/>
  <c r="U304" i="12"/>
  <c r="AC304" i="12"/>
  <c r="AK304" i="12"/>
  <c r="AS304" i="12"/>
  <c r="BA304" i="12"/>
  <c r="BI304" i="12"/>
  <c r="BQ304" i="12"/>
  <c r="L305" i="12"/>
  <c r="T305" i="12"/>
  <c r="AB305" i="12"/>
  <c r="AJ305" i="12"/>
  <c r="AR305" i="12"/>
  <c r="AZ305" i="12"/>
  <c r="BH305" i="12"/>
  <c r="BP305" i="12"/>
  <c r="K306" i="12"/>
  <c r="S306" i="12"/>
  <c r="AA306" i="12"/>
  <c r="AI306" i="12"/>
  <c r="AQ306" i="12"/>
  <c r="AY306" i="12"/>
  <c r="BG306" i="12"/>
  <c r="BO306" i="12"/>
  <c r="J307" i="12"/>
  <c r="R307" i="12"/>
  <c r="Z307" i="12"/>
  <c r="AH307" i="12"/>
  <c r="AP307" i="12"/>
  <c r="AX307" i="12"/>
  <c r="BF307" i="12"/>
  <c r="BN307" i="12"/>
  <c r="Q308" i="12"/>
  <c r="Y308" i="12"/>
  <c r="AG308" i="12"/>
  <c r="AO308" i="12"/>
  <c r="AW308" i="12"/>
  <c r="BE308" i="12"/>
  <c r="BM308" i="12"/>
  <c r="BU308" i="12"/>
  <c r="O310" i="12"/>
  <c r="W310" i="12"/>
  <c r="AE310" i="12"/>
  <c r="AM310" i="12"/>
  <c r="AU310" i="12"/>
  <c r="BC310" i="12"/>
  <c r="BK310" i="12"/>
  <c r="BS310" i="12"/>
  <c r="M312" i="12"/>
  <c r="U312" i="12"/>
  <c r="AC312" i="12"/>
  <c r="AK312" i="12"/>
  <c r="AS312" i="12"/>
  <c r="BA312" i="12"/>
  <c r="BI312" i="12"/>
  <c r="BQ312" i="12"/>
  <c r="L313" i="12"/>
  <c r="T313" i="12"/>
  <c r="AB313" i="12"/>
  <c r="AJ313" i="12"/>
  <c r="AR313" i="12"/>
  <c r="AZ313" i="12"/>
  <c r="BH313" i="12"/>
  <c r="BP313" i="12"/>
  <c r="Q315" i="12"/>
  <c r="Y315" i="12"/>
  <c r="AG315" i="12"/>
  <c r="AO315" i="12"/>
  <c r="AW315" i="12"/>
  <c r="BE315" i="12"/>
  <c r="BM315" i="12"/>
  <c r="BU315" i="12"/>
  <c r="O317" i="12"/>
  <c r="W317" i="12"/>
  <c r="AE317" i="12"/>
  <c r="AM317" i="12"/>
  <c r="AU317" i="12"/>
  <c r="BC317" i="12"/>
  <c r="BK317" i="12"/>
  <c r="BS317" i="12"/>
  <c r="N318" i="12"/>
  <c r="V318" i="12"/>
  <c r="AD318" i="12"/>
  <c r="AL318" i="12"/>
  <c r="AT318" i="12"/>
  <c r="BB318" i="12"/>
  <c r="BJ318" i="12"/>
  <c r="BR318" i="12"/>
  <c r="M319" i="12"/>
  <c r="U319" i="12"/>
  <c r="AC319" i="12"/>
  <c r="AK319" i="12"/>
  <c r="AS319" i="12"/>
  <c r="BA319" i="12"/>
  <c r="BI319" i="12"/>
  <c r="BQ319" i="12"/>
  <c r="L320" i="12"/>
  <c r="T320" i="12"/>
  <c r="AB320" i="12"/>
  <c r="AJ320" i="12"/>
  <c r="AR320" i="12"/>
  <c r="AZ320" i="12"/>
  <c r="BH320" i="12"/>
  <c r="BP320" i="12"/>
  <c r="K321" i="12"/>
  <c r="S321" i="12"/>
  <c r="AA321" i="12"/>
  <c r="AI321" i="12"/>
  <c r="AQ321" i="12"/>
  <c r="AY321" i="12"/>
  <c r="BG321" i="12"/>
  <c r="BO321" i="12"/>
  <c r="J322" i="12"/>
  <c r="R322" i="12"/>
  <c r="Z322" i="12"/>
  <c r="AH322" i="12"/>
  <c r="AP322" i="12"/>
  <c r="AX322" i="12"/>
  <c r="BF322" i="12"/>
  <c r="BN322" i="12"/>
  <c r="Q323" i="12"/>
  <c r="Y323" i="12"/>
  <c r="AG323" i="12"/>
  <c r="AO323" i="12"/>
  <c r="AW323" i="12"/>
  <c r="BE323" i="12"/>
  <c r="BM323" i="12"/>
  <c r="BU323" i="12"/>
  <c r="O325" i="12"/>
  <c r="W325" i="12"/>
  <c r="AE325" i="12"/>
  <c r="AM325" i="12"/>
  <c r="AU325" i="12"/>
  <c r="BC325" i="12"/>
  <c r="BK325" i="12"/>
  <c r="BS325" i="12"/>
  <c r="N326" i="12"/>
  <c r="V326" i="12"/>
  <c r="AD326" i="12"/>
  <c r="AL326" i="12"/>
  <c r="AT326" i="12"/>
  <c r="BB326" i="12"/>
  <c r="BJ326" i="12"/>
  <c r="BR326" i="12"/>
  <c r="M327" i="12"/>
  <c r="U327" i="12"/>
  <c r="AC327" i="12"/>
  <c r="AK327" i="12"/>
  <c r="AS327" i="12"/>
  <c r="BA327" i="12"/>
  <c r="BI327" i="12"/>
  <c r="BQ327" i="12"/>
  <c r="L328" i="12"/>
  <c r="T328" i="12"/>
  <c r="AB328" i="12"/>
  <c r="AJ328" i="12"/>
  <c r="AR328" i="12"/>
  <c r="AZ328" i="12"/>
  <c r="BH328" i="12"/>
  <c r="BP328" i="12"/>
  <c r="K329" i="12"/>
  <c r="S329" i="12"/>
  <c r="AA329" i="12"/>
  <c r="AI329" i="12"/>
  <c r="AQ329" i="12"/>
  <c r="AY329" i="12"/>
  <c r="BG329" i="12"/>
  <c r="BO329" i="12"/>
  <c r="J330" i="12"/>
  <c r="R330" i="12"/>
  <c r="Z330" i="12"/>
  <c r="AH330" i="12"/>
  <c r="AP330" i="12"/>
  <c r="AX330" i="12"/>
  <c r="BF330" i="12"/>
  <c r="BN330" i="12"/>
  <c r="Q331" i="12"/>
  <c r="Y331" i="12"/>
  <c r="AG331" i="12"/>
  <c r="AO331" i="12"/>
  <c r="AW331" i="12"/>
  <c r="BE331" i="12"/>
  <c r="BM331" i="12"/>
  <c r="BU331" i="12"/>
  <c r="O333" i="12"/>
  <c r="W333" i="12"/>
  <c r="AE333" i="12"/>
  <c r="AM333" i="12"/>
  <c r="AU333" i="12"/>
  <c r="BC333" i="12"/>
  <c r="BK333" i="12"/>
  <c r="BS333" i="12"/>
  <c r="N334" i="12"/>
  <c r="V334" i="12"/>
  <c r="AD334" i="12"/>
  <c r="AL334" i="12"/>
  <c r="AV334" i="12"/>
  <c r="BF334" i="12"/>
  <c r="BQ334" i="12"/>
  <c r="CB334" i="12"/>
  <c r="P338" i="12"/>
  <c r="AA338" i="12"/>
  <c r="AL338" i="12"/>
  <c r="AV338" i="12"/>
  <c r="BG338" i="12"/>
  <c r="BT338" i="12"/>
  <c r="M340" i="12"/>
  <c r="Y340" i="12"/>
  <c r="AL340" i="12"/>
  <c r="AZ340" i="12"/>
  <c r="BK340" i="12"/>
  <c r="BY340" i="12"/>
  <c r="M344" i="12"/>
  <c r="AC344" i="12"/>
  <c r="AS344" i="12"/>
  <c r="BI344" i="12"/>
  <c r="BY344" i="12"/>
  <c r="T345" i="12"/>
  <c r="AJ345" i="12"/>
  <c r="AZ345" i="12"/>
  <c r="BP345" i="12"/>
  <c r="M348" i="12"/>
  <c r="AC348" i="12"/>
  <c r="AS348" i="12"/>
  <c r="BI348" i="12"/>
  <c r="BY348" i="12"/>
  <c r="T349" i="12"/>
  <c r="AJ349" i="12"/>
  <c r="AZ349" i="12"/>
  <c r="BP349" i="12"/>
  <c r="K350" i="12"/>
  <c r="AA350" i="12"/>
  <c r="AQ350" i="12"/>
  <c r="BG350" i="12"/>
  <c r="BW350" i="12"/>
  <c r="L357" i="12"/>
  <c r="AB357" i="12"/>
  <c r="AR357" i="12"/>
  <c r="BH357" i="12"/>
  <c r="BX357" i="12"/>
  <c r="S358" i="12"/>
  <c r="AI358" i="12"/>
  <c r="AY358" i="12"/>
  <c r="BO358" i="12"/>
  <c r="N360" i="12"/>
  <c r="AD360" i="12"/>
  <c r="AT360" i="12"/>
  <c r="BJ360" i="12"/>
  <c r="BZ360" i="12"/>
  <c r="K364" i="12"/>
  <c r="AA364" i="12"/>
  <c r="AQ364" i="12"/>
  <c r="BG364" i="12"/>
  <c r="BW364" i="12"/>
  <c r="R365" i="12"/>
  <c r="AH365" i="12"/>
  <c r="AX365" i="12"/>
  <c r="BN365" i="12"/>
  <c r="BZ366" i="12"/>
  <c r="BR366" i="12"/>
  <c r="BJ366" i="12"/>
  <c r="BB366" i="12"/>
  <c r="AT366" i="12"/>
  <c r="AL366" i="12"/>
  <c r="AD366" i="12"/>
  <c r="V366" i="12"/>
  <c r="N366" i="12"/>
  <c r="BY366" i="12"/>
  <c r="BQ366" i="12"/>
  <c r="BI366" i="12"/>
  <c r="BA366" i="12"/>
  <c r="AS366" i="12"/>
  <c r="AK366" i="12"/>
  <c r="AC366" i="12"/>
  <c r="U366" i="12"/>
  <c r="M366" i="12"/>
  <c r="BX366" i="12"/>
  <c r="BP366" i="12"/>
  <c r="BH366" i="12"/>
  <c r="AZ366" i="12"/>
  <c r="AR366" i="12"/>
  <c r="AJ366" i="12"/>
  <c r="AB366" i="12"/>
  <c r="T366" i="12"/>
  <c r="L366" i="12"/>
  <c r="BV366" i="12"/>
  <c r="BN366" i="12"/>
  <c r="BF366" i="12"/>
  <c r="AX366" i="12"/>
  <c r="AP366" i="12"/>
  <c r="AH366" i="12"/>
  <c r="Z366" i="12"/>
  <c r="R366" i="12"/>
  <c r="J366" i="12"/>
  <c r="Y366" i="12"/>
  <c r="AO366" i="12"/>
  <c r="BE366" i="12"/>
  <c r="BU366" i="12"/>
  <c r="V368" i="12"/>
  <c r="AL368" i="12"/>
  <c r="BB368" i="12"/>
  <c r="BR368" i="12"/>
  <c r="K372" i="12"/>
  <c r="AA372" i="12"/>
  <c r="AQ372" i="12"/>
  <c r="BG372" i="12"/>
  <c r="BW372" i="12"/>
  <c r="R373" i="12"/>
  <c r="AH373" i="12"/>
  <c r="AX373" i="12"/>
  <c r="BN373" i="12"/>
  <c r="BZ374" i="12"/>
  <c r="BR374" i="12"/>
  <c r="BJ374" i="12"/>
  <c r="BB374" i="12"/>
  <c r="AT374" i="12"/>
  <c r="AL374" i="12"/>
  <c r="AD374" i="12"/>
  <c r="V374" i="12"/>
  <c r="N374" i="12"/>
  <c r="BY374" i="12"/>
  <c r="BQ374" i="12"/>
  <c r="BI374" i="12"/>
  <c r="BA374" i="12"/>
  <c r="AS374" i="12"/>
  <c r="AK374" i="12"/>
  <c r="AC374" i="12"/>
  <c r="U374" i="12"/>
  <c r="M374" i="12"/>
  <c r="BX374" i="12"/>
  <c r="BP374" i="12"/>
  <c r="BH374" i="12"/>
  <c r="AZ374" i="12"/>
  <c r="AR374" i="12"/>
  <c r="AJ374" i="12"/>
  <c r="AB374" i="12"/>
  <c r="T374" i="12"/>
  <c r="L374" i="12"/>
  <c r="BV374" i="12"/>
  <c r="BN374" i="12"/>
  <c r="BF374" i="12"/>
  <c r="AX374" i="12"/>
  <c r="AP374" i="12"/>
  <c r="AH374" i="12"/>
  <c r="Z374" i="12"/>
  <c r="R374" i="12"/>
  <c r="J374" i="12"/>
  <c r="Y374" i="12"/>
  <c r="AO374" i="12"/>
  <c r="BE374" i="12"/>
  <c r="BU374" i="12"/>
  <c r="V376" i="12"/>
  <c r="AL376" i="12"/>
  <c r="BB376" i="12"/>
  <c r="BR376" i="12"/>
  <c r="K380" i="12"/>
  <c r="AA380" i="12"/>
  <c r="AQ380" i="12"/>
  <c r="BG380" i="12"/>
  <c r="BW380" i="12"/>
  <c r="R381" i="12"/>
  <c r="AH381" i="12"/>
  <c r="AX381" i="12"/>
  <c r="BN381" i="12"/>
  <c r="BZ382" i="12"/>
  <c r="BR382" i="12"/>
  <c r="BJ382" i="12"/>
  <c r="BB382" i="12"/>
  <c r="AT382" i="12"/>
  <c r="AL382" i="12"/>
  <c r="AD382" i="12"/>
  <c r="V382" i="12"/>
  <c r="N382" i="12"/>
  <c r="BY382" i="12"/>
  <c r="BQ382" i="12"/>
  <c r="BI382" i="12"/>
  <c r="BA382" i="12"/>
  <c r="AS382" i="12"/>
  <c r="AK382" i="12"/>
  <c r="AC382" i="12"/>
  <c r="U382" i="12"/>
  <c r="M382" i="12"/>
  <c r="BX382" i="12"/>
  <c r="BP382" i="12"/>
  <c r="BH382" i="12"/>
  <c r="AZ382" i="12"/>
  <c r="AR382" i="12"/>
  <c r="AJ382" i="12"/>
  <c r="AB382" i="12"/>
  <c r="T382" i="12"/>
  <c r="L382" i="12"/>
  <c r="BV382" i="12"/>
  <c r="BN382" i="12"/>
  <c r="BF382" i="12"/>
  <c r="AX382" i="12"/>
  <c r="AP382" i="12"/>
  <c r="AH382" i="12"/>
  <c r="Z382" i="12"/>
  <c r="R382" i="12"/>
  <c r="J382" i="12"/>
  <c r="Y382" i="12"/>
  <c r="AO382" i="12"/>
  <c r="BE382" i="12"/>
  <c r="BU382" i="12"/>
  <c r="X384" i="12"/>
  <c r="AS384" i="12"/>
  <c r="BN384" i="12"/>
  <c r="Y386" i="12"/>
  <c r="AU386" i="12"/>
  <c r="BQ386" i="12"/>
  <c r="S390" i="12"/>
  <c r="AO390" i="12"/>
  <c r="BI390" i="12"/>
  <c r="J391" i="12"/>
  <c r="AF391" i="12"/>
  <c r="AZ391" i="12"/>
  <c r="BV391" i="12"/>
  <c r="S399" i="12"/>
  <c r="AO399" i="12"/>
  <c r="BJ399" i="12"/>
  <c r="J400" i="12"/>
  <c r="AF400" i="12"/>
  <c r="BA400" i="12"/>
  <c r="BV400" i="12"/>
  <c r="AA404" i="12"/>
  <c r="AU404" i="12"/>
  <c r="BQ404" i="12"/>
  <c r="N406" i="12"/>
  <c r="AI406" i="12"/>
  <c r="BE406" i="12"/>
  <c r="BZ406" i="12"/>
  <c r="AM265" i="16"/>
  <c r="BH265" i="16"/>
  <c r="P272" i="16"/>
  <c r="AU272" i="16"/>
  <c r="BZ272" i="16"/>
  <c r="AO276" i="16"/>
  <c r="T278" i="16"/>
  <c r="BK278" i="16"/>
  <c r="AY285" i="16"/>
  <c r="AZ290" i="16"/>
  <c r="CB306" i="16"/>
  <c r="BT306" i="16"/>
  <c r="BL306" i="16"/>
  <c r="BD306" i="16"/>
  <c r="AV306" i="16"/>
  <c r="AN306" i="16"/>
  <c r="AF306" i="16"/>
  <c r="X306" i="16"/>
  <c r="P306" i="16"/>
  <c r="CA306" i="16"/>
  <c r="BS306" i="16"/>
  <c r="BK306" i="16"/>
  <c r="BC306" i="16"/>
  <c r="AU306" i="16"/>
  <c r="AM306" i="16"/>
  <c r="AE306" i="16"/>
  <c r="W306" i="16"/>
  <c r="O306" i="16"/>
  <c r="BR306" i="16"/>
  <c r="BH306" i="16"/>
  <c r="AX306" i="16"/>
  <c r="AL306" i="16"/>
  <c r="AB306" i="16"/>
  <c r="R306" i="16"/>
  <c r="BQ306" i="16"/>
  <c r="BG306" i="16"/>
  <c r="AW306" i="16"/>
  <c r="AK306" i="16"/>
  <c r="AA306" i="16"/>
  <c r="Q306" i="16"/>
  <c r="BZ306" i="16"/>
  <c r="BP306" i="16"/>
  <c r="BF306" i="16"/>
  <c r="AT306" i="16"/>
  <c r="AJ306" i="16"/>
  <c r="Z306" i="16"/>
  <c r="N306" i="16"/>
  <c r="BX306" i="16"/>
  <c r="BN306" i="16"/>
  <c r="BB306" i="16"/>
  <c r="AR306" i="16"/>
  <c r="AH306" i="16"/>
  <c r="V306" i="16"/>
  <c r="L306" i="16"/>
  <c r="BO306" i="16"/>
  <c r="AS306" i="16"/>
  <c r="Y306" i="16"/>
  <c r="BM306" i="16"/>
  <c r="AQ306" i="16"/>
  <c r="U306" i="16"/>
  <c r="BJ306" i="16"/>
  <c r="AP306" i="16"/>
  <c r="T306" i="16"/>
  <c r="BI306" i="16"/>
  <c r="AO306" i="16"/>
  <c r="S306" i="16"/>
  <c r="BY306" i="16"/>
  <c r="BE306" i="16"/>
  <c r="AI306" i="16"/>
  <c r="M306" i="16"/>
  <c r="BV306" i="16"/>
  <c r="AZ306" i="16"/>
  <c r="AD306" i="16"/>
  <c r="J306" i="16"/>
  <c r="BE329" i="16"/>
  <c r="CB351" i="16"/>
  <c r="BT351" i="16"/>
  <c r="BL351" i="16"/>
  <c r="BD351" i="16"/>
  <c r="AV351" i="16"/>
  <c r="AN351" i="16"/>
  <c r="AF351" i="16"/>
  <c r="X351" i="16"/>
  <c r="P351" i="16"/>
  <c r="CA351" i="16"/>
  <c r="BS351" i="16"/>
  <c r="BK351" i="16"/>
  <c r="BC351" i="16"/>
  <c r="AU351" i="16"/>
  <c r="AM351" i="16"/>
  <c r="AE351" i="16"/>
  <c r="W351" i="16"/>
  <c r="O351" i="16"/>
  <c r="BZ351" i="16"/>
  <c r="BR351" i="16"/>
  <c r="BJ351" i="16"/>
  <c r="BB351" i="16"/>
  <c r="AT351" i="16"/>
  <c r="AL351" i="16"/>
  <c r="AD351" i="16"/>
  <c r="V351" i="16"/>
  <c r="N351" i="16"/>
  <c r="BX351" i="16"/>
  <c r="BP351" i="16"/>
  <c r="BH351" i="16"/>
  <c r="AZ351" i="16"/>
  <c r="AR351" i="16"/>
  <c r="AJ351" i="16"/>
  <c r="AB351" i="16"/>
  <c r="T351" i="16"/>
  <c r="L351" i="16"/>
  <c r="BV351" i="16"/>
  <c r="BN351" i="16"/>
  <c r="BF351" i="16"/>
  <c r="AX351" i="16"/>
  <c r="AP351" i="16"/>
  <c r="AH351" i="16"/>
  <c r="Z351" i="16"/>
  <c r="R351" i="16"/>
  <c r="J351" i="16"/>
  <c r="BG351" i="16"/>
  <c r="AK351" i="16"/>
  <c r="Q351" i="16"/>
  <c r="BY351" i="16"/>
  <c r="BE351" i="16"/>
  <c r="AI351" i="16"/>
  <c r="M351" i="16"/>
  <c r="BW351" i="16"/>
  <c r="BA351" i="16"/>
  <c r="AG351" i="16"/>
  <c r="K351" i="16"/>
  <c r="BQ351" i="16"/>
  <c r="AW351" i="16"/>
  <c r="AA351" i="16"/>
  <c r="AO351" i="16"/>
  <c r="BU351" i="16"/>
  <c r="AC351" i="16"/>
  <c r="BO351" i="16"/>
  <c r="Y351" i="16"/>
  <c r="BM351" i="16"/>
  <c r="U351" i="16"/>
  <c r="BI351" i="16"/>
  <c r="S351" i="16"/>
  <c r="AS351" i="16"/>
  <c r="BZ277" i="16"/>
  <c r="BR277" i="16"/>
  <c r="BJ277" i="16"/>
  <c r="BB277" i="16"/>
  <c r="AT277" i="16"/>
  <c r="AL277" i="16"/>
  <c r="AD277" i="16"/>
  <c r="V277" i="16"/>
  <c r="N277" i="16"/>
  <c r="BX277" i="16"/>
  <c r="BP277" i="16"/>
  <c r="BH277" i="16"/>
  <c r="AZ277" i="16"/>
  <c r="AR277" i="16"/>
  <c r="AJ277" i="16"/>
  <c r="AB277" i="16"/>
  <c r="T277" i="16"/>
  <c r="L277" i="16"/>
  <c r="S277" i="16"/>
  <c r="AE277" i="16"/>
  <c r="AO277" i="16"/>
  <c r="AY277" i="16"/>
  <c r="BK277" i="16"/>
  <c r="BU277" i="16"/>
  <c r="AF348" i="16"/>
  <c r="BX348" i="16"/>
  <c r="CB342" i="15"/>
  <c r="BT342" i="15"/>
  <c r="BL342" i="15"/>
  <c r="BD342" i="15"/>
  <c r="AV342" i="15"/>
  <c r="AN342" i="15"/>
  <c r="AF342" i="15"/>
  <c r="X342" i="15"/>
  <c r="P342" i="15"/>
  <c r="CA342" i="15"/>
  <c r="BS342" i="15"/>
  <c r="BK342" i="15"/>
  <c r="BC342" i="15"/>
  <c r="AU342" i="15"/>
  <c r="AM342" i="15"/>
  <c r="AE342" i="15"/>
  <c r="W342" i="15"/>
  <c r="O342" i="15"/>
  <c r="BZ342" i="15"/>
  <c r="BR342" i="15"/>
  <c r="BJ342" i="15"/>
  <c r="BB342" i="15"/>
  <c r="AT342" i="15"/>
  <c r="AL342" i="15"/>
  <c r="AD342" i="15"/>
  <c r="V342" i="15"/>
  <c r="N342" i="15"/>
  <c r="BY342" i="15"/>
  <c r="BX342" i="15"/>
  <c r="BP342" i="15"/>
  <c r="BH342" i="15"/>
  <c r="AZ342" i="15"/>
  <c r="AR342" i="15"/>
  <c r="AJ342" i="15"/>
  <c r="AB342" i="15"/>
  <c r="T342" i="15"/>
  <c r="L342" i="15"/>
  <c r="BW342" i="15"/>
  <c r="BO342" i="15"/>
  <c r="BG342" i="15"/>
  <c r="AY342" i="15"/>
  <c r="AQ342" i="15"/>
  <c r="AI342" i="15"/>
  <c r="AA342" i="15"/>
  <c r="S342" i="15"/>
  <c r="K342" i="15"/>
  <c r="BQ342" i="15"/>
  <c r="AW342" i="15"/>
  <c r="Z342" i="15"/>
  <c r="BN342" i="15"/>
  <c r="AS342" i="15"/>
  <c r="Y342" i="15"/>
  <c r="BM342" i="15"/>
  <c r="AP342" i="15"/>
  <c r="U342" i="15"/>
  <c r="BI342" i="15"/>
  <c r="AO342" i="15"/>
  <c r="R342" i="15"/>
  <c r="BF342" i="15"/>
  <c r="AK342" i="15"/>
  <c r="Q342" i="15"/>
  <c r="BE342" i="15"/>
  <c r="AH342" i="15"/>
  <c r="M342" i="15"/>
  <c r="BV342" i="15"/>
  <c r="BU342" i="15"/>
  <c r="BA342" i="15"/>
  <c r="AX342" i="15"/>
  <c r="AG342" i="15"/>
  <c r="AC342" i="15"/>
  <c r="J342" i="15"/>
  <c r="Q339" i="12"/>
  <c r="Y339" i="12"/>
  <c r="AG339" i="12"/>
  <c r="AO339" i="12"/>
  <c r="AW339" i="12"/>
  <c r="BE339" i="12"/>
  <c r="BM339" i="12"/>
  <c r="BU339" i="12"/>
  <c r="O341" i="12"/>
  <c r="W341" i="12"/>
  <c r="AE341" i="12"/>
  <c r="AM341" i="12"/>
  <c r="AU341" i="12"/>
  <c r="BC341" i="12"/>
  <c r="BK341" i="12"/>
  <c r="BS341" i="12"/>
  <c r="CA341" i="12"/>
  <c r="N342" i="12"/>
  <c r="V342" i="12"/>
  <c r="AD342" i="12"/>
  <c r="AL342" i="12"/>
  <c r="AT342" i="12"/>
  <c r="BB342" i="12"/>
  <c r="BJ342" i="12"/>
  <c r="BR342" i="12"/>
  <c r="BZ342" i="12"/>
  <c r="M343" i="12"/>
  <c r="U343" i="12"/>
  <c r="AC343" i="12"/>
  <c r="AK343" i="12"/>
  <c r="AS343" i="12"/>
  <c r="BA343" i="12"/>
  <c r="BI343" i="12"/>
  <c r="BQ343" i="12"/>
  <c r="BY343" i="12"/>
  <c r="O347" i="12"/>
  <c r="W347" i="12"/>
  <c r="AE347" i="12"/>
  <c r="AM347" i="12"/>
  <c r="AU347" i="12"/>
  <c r="BC347" i="12"/>
  <c r="BK347" i="12"/>
  <c r="BS347" i="12"/>
  <c r="CA347" i="12"/>
  <c r="Q351" i="12"/>
  <c r="Y351" i="12"/>
  <c r="AG351" i="12"/>
  <c r="AO351" i="12"/>
  <c r="AW351" i="12"/>
  <c r="BE351" i="12"/>
  <c r="BM351" i="12"/>
  <c r="BU351" i="12"/>
  <c r="N354" i="12"/>
  <c r="V354" i="12"/>
  <c r="AD354" i="12"/>
  <c r="AL354" i="12"/>
  <c r="AT354" i="12"/>
  <c r="BB354" i="12"/>
  <c r="BJ354" i="12"/>
  <c r="BR354" i="12"/>
  <c r="BZ354" i="12"/>
  <c r="Q359" i="12"/>
  <c r="Y359" i="12"/>
  <c r="AG359" i="12"/>
  <c r="AO359" i="12"/>
  <c r="AW359" i="12"/>
  <c r="BE359" i="12"/>
  <c r="BM359" i="12"/>
  <c r="BU359" i="12"/>
  <c r="O361" i="12"/>
  <c r="W361" i="12"/>
  <c r="AE361" i="12"/>
  <c r="AM361" i="12"/>
  <c r="AU361" i="12"/>
  <c r="BC361" i="12"/>
  <c r="BK361" i="12"/>
  <c r="BS361" i="12"/>
  <c r="CA361" i="12"/>
  <c r="N362" i="12"/>
  <c r="V362" i="12"/>
  <c r="AD362" i="12"/>
  <c r="AL362" i="12"/>
  <c r="AT362" i="12"/>
  <c r="BB362" i="12"/>
  <c r="BJ362" i="12"/>
  <c r="BR362" i="12"/>
  <c r="BZ362" i="12"/>
  <c r="M363" i="12"/>
  <c r="U363" i="12"/>
  <c r="AC363" i="12"/>
  <c r="AK363" i="12"/>
  <c r="AS363" i="12"/>
  <c r="BA363" i="12"/>
  <c r="BI363" i="12"/>
  <c r="BQ363" i="12"/>
  <c r="BY363" i="12"/>
  <c r="Q367" i="12"/>
  <c r="Y367" i="12"/>
  <c r="AG367" i="12"/>
  <c r="AO367" i="12"/>
  <c r="AW367" i="12"/>
  <c r="BE367" i="12"/>
  <c r="BM367" i="12"/>
  <c r="BU367" i="12"/>
  <c r="O369" i="12"/>
  <c r="W369" i="12"/>
  <c r="AE369" i="12"/>
  <c r="AM369" i="12"/>
  <c r="AU369" i="12"/>
  <c r="BC369" i="12"/>
  <c r="BK369" i="12"/>
  <c r="BS369" i="12"/>
  <c r="CA369" i="12"/>
  <c r="N370" i="12"/>
  <c r="V370" i="12"/>
  <c r="AD370" i="12"/>
  <c r="AL370" i="12"/>
  <c r="AT370" i="12"/>
  <c r="BB370" i="12"/>
  <c r="BJ370" i="12"/>
  <c r="BR370" i="12"/>
  <c r="BZ370" i="12"/>
  <c r="M371" i="12"/>
  <c r="U371" i="12"/>
  <c r="AC371" i="12"/>
  <c r="AK371" i="12"/>
  <c r="AS371" i="12"/>
  <c r="BA371" i="12"/>
  <c r="BI371" i="12"/>
  <c r="BQ371" i="12"/>
  <c r="BY371" i="12"/>
  <c r="Q375" i="12"/>
  <c r="Y375" i="12"/>
  <c r="AG375" i="12"/>
  <c r="AO375" i="12"/>
  <c r="AW375" i="12"/>
  <c r="BE375" i="12"/>
  <c r="BM375" i="12"/>
  <c r="BU375" i="12"/>
  <c r="O377" i="12"/>
  <c r="W377" i="12"/>
  <c r="AE377" i="12"/>
  <c r="AM377" i="12"/>
  <c r="AU377" i="12"/>
  <c r="BC377" i="12"/>
  <c r="BK377" i="12"/>
  <c r="BS377" i="12"/>
  <c r="CA377" i="12"/>
  <c r="N378" i="12"/>
  <c r="V378" i="12"/>
  <c r="AD378" i="12"/>
  <c r="AL378" i="12"/>
  <c r="AT378" i="12"/>
  <c r="BB378" i="12"/>
  <c r="BJ378" i="12"/>
  <c r="BR378" i="12"/>
  <c r="BZ378" i="12"/>
  <c r="M379" i="12"/>
  <c r="U379" i="12"/>
  <c r="AC379" i="12"/>
  <c r="AK379" i="12"/>
  <c r="AS379" i="12"/>
  <c r="BA379" i="12"/>
  <c r="BI379" i="12"/>
  <c r="BQ379" i="12"/>
  <c r="BY379" i="12"/>
  <c r="Q383" i="12"/>
  <c r="Y383" i="12"/>
  <c r="AG383" i="12"/>
  <c r="AO383" i="12"/>
  <c r="AW383" i="12"/>
  <c r="BE383" i="12"/>
  <c r="BM383" i="12"/>
  <c r="BU383" i="12"/>
  <c r="Q385" i="12"/>
  <c r="AB385" i="12"/>
  <c r="AM385" i="12"/>
  <c r="AW385" i="12"/>
  <c r="BH385" i="12"/>
  <c r="BS385" i="12"/>
  <c r="BV388" i="12"/>
  <c r="BN388" i="12"/>
  <c r="BF388" i="12"/>
  <c r="AX388" i="12"/>
  <c r="AP388" i="12"/>
  <c r="AH388" i="12"/>
  <c r="Z388" i="12"/>
  <c r="R388" i="12"/>
  <c r="J388" i="12"/>
  <c r="CB388" i="12"/>
  <c r="BT388" i="12"/>
  <c r="BL388" i="12"/>
  <c r="BD388" i="12"/>
  <c r="AV388" i="12"/>
  <c r="AN388" i="12"/>
  <c r="AF388" i="12"/>
  <c r="X388" i="12"/>
  <c r="P388" i="12"/>
  <c r="T388" i="12"/>
  <c r="AD388" i="12"/>
  <c r="AO388" i="12"/>
  <c r="AZ388" i="12"/>
  <c r="BJ388" i="12"/>
  <c r="BU388" i="12"/>
  <c r="O392" i="12"/>
  <c r="Y392" i="12"/>
  <c r="AI392" i="12"/>
  <c r="AU392" i="12"/>
  <c r="BE392" i="12"/>
  <c r="BO392" i="12"/>
  <c r="CA392" i="12"/>
  <c r="P393" i="12"/>
  <c r="Z393" i="12"/>
  <c r="AL393" i="12"/>
  <c r="AV393" i="12"/>
  <c r="BF393" i="12"/>
  <c r="BR393" i="12"/>
  <c r="CB393" i="12"/>
  <c r="Q394" i="12"/>
  <c r="AC394" i="12"/>
  <c r="AM394" i="12"/>
  <c r="AW394" i="12"/>
  <c r="BI394" i="12"/>
  <c r="BS394" i="12"/>
  <c r="BV396" i="12"/>
  <c r="BN396" i="12"/>
  <c r="BF396" i="12"/>
  <c r="AX396" i="12"/>
  <c r="AP396" i="12"/>
  <c r="AH396" i="12"/>
  <c r="Z396" i="12"/>
  <c r="R396" i="12"/>
  <c r="J396" i="12"/>
  <c r="CB396" i="12"/>
  <c r="BT396" i="12"/>
  <c r="BL396" i="12"/>
  <c r="BD396" i="12"/>
  <c r="AV396" i="12"/>
  <c r="AN396" i="12"/>
  <c r="AF396" i="12"/>
  <c r="X396" i="12"/>
  <c r="P396" i="12"/>
  <c r="T396" i="12"/>
  <c r="AD396" i="12"/>
  <c r="AO396" i="12"/>
  <c r="AZ396" i="12"/>
  <c r="BJ396" i="12"/>
  <c r="BU396" i="12"/>
  <c r="BZ407" i="12"/>
  <c r="BR407" i="12"/>
  <c r="BJ407" i="12"/>
  <c r="BB407" i="12"/>
  <c r="AT407" i="12"/>
  <c r="AL407" i="12"/>
  <c r="AD407" i="12"/>
  <c r="V407" i="12"/>
  <c r="N407" i="12"/>
  <c r="BX407" i="12"/>
  <c r="BP407" i="12"/>
  <c r="BH407" i="12"/>
  <c r="AZ407" i="12"/>
  <c r="AR407" i="12"/>
  <c r="AJ407" i="12"/>
  <c r="AB407" i="12"/>
  <c r="T407" i="12"/>
  <c r="L407" i="12"/>
  <c r="S407" i="12"/>
  <c r="AE407" i="12"/>
  <c r="AO407" i="12"/>
  <c r="AY407" i="12"/>
  <c r="BK407" i="12"/>
  <c r="BU407" i="12"/>
  <c r="N268" i="16"/>
  <c r="Y268" i="16"/>
  <c r="AJ268" i="16"/>
  <c r="AT268" i="16"/>
  <c r="BE268" i="16"/>
  <c r="BP268" i="16"/>
  <c r="BZ268" i="16"/>
  <c r="O270" i="16"/>
  <c r="Z270" i="16"/>
  <c r="AJ270" i="16"/>
  <c r="AU270" i="16"/>
  <c r="BF270" i="16"/>
  <c r="BP270" i="16"/>
  <c r="CA270" i="16"/>
  <c r="Q271" i="16"/>
  <c r="AA271" i="16"/>
  <c r="AL271" i="16"/>
  <c r="AW271" i="16"/>
  <c r="BG271" i="16"/>
  <c r="BR271" i="16"/>
  <c r="S273" i="16"/>
  <c r="AD273" i="16"/>
  <c r="AN273" i="16"/>
  <c r="AY273" i="16"/>
  <c r="BJ273" i="16"/>
  <c r="R274" i="16"/>
  <c r="AB274" i="16"/>
  <c r="AL274" i="16"/>
  <c r="AX274" i="16"/>
  <c r="BH274" i="16"/>
  <c r="CB275" i="16"/>
  <c r="BT275" i="16"/>
  <c r="BL275" i="16"/>
  <c r="BD275" i="16"/>
  <c r="AV275" i="16"/>
  <c r="AN275" i="16"/>
  <c r="AF275" i="16"/>
  <c r="X275" i="16"/>
  <c r="P275" i="16"/>
  <c r="BZ275" i="16"/>
  <c r="BR275" i="16"/>
  <c r="BJ275" i="16"/>
  <c r="BB275" i="16"/>
  <c r="AT275" i="16"/>
  <c r="AL275" i="16"/>
  <c r="AD275" i="16"/>
  <c r="V275" i="16"/>
  <c r="N275" i="16"/>
  <c r="S275" i="16"/>
  <c r="AC275" i="16"/>
  <c r="AO275" i="16"/>
  <c r="AY275" i="16"/>
  <c r="BI275" i="16"/>
  <c r="BU275" i="16"/>
  <c r="K277" i="16"/>
  <c r="W277" i="16"/>
  <c r="AG277" i="16"/>
  <c r="AQ277" i="16"/>
  <c r="BC277" i="16"/>
  <c r="BM277" i="16"/>
  <c r="BW277" i="16"/>
  <c r="O279" i="16"/>
  <c r="Y279" i="16"/>
  <c r="AK279" i="16"/>
  <c r="AU279" i="16"/>
  <c r="BE279" i="16"/>
  <c r="BQ279" i="16"/>
  <c r="CA279" i="16"/>
  <c r="AB281" i="16"/>
  <c r="AL281" i="16"/>
  <c r="AW281" i="16"/>
  <c r="BH281" i="16"/>
  <c r="BR281" i="16"/>
  <c r="CB283" i="16"/>
  <c r="BT283" i="16"/>
  <c r="BL283" i="16"/>
  <c r="BD283" i="16"/>
  <c r="AV283" i="16"/>
  <c r="AN283" i="16"/>
  <c r="AF283" i="16"/>
  <c r="X283" i="16"/>
  <c r="P283" i="16"/>
  <c r="BZ283" i="16"/>
  <c r="BR283" i="16"/>
  <c r="BJ283" i="16"/>
  <c r="BB283" i="16"/>
  <c r="AT283" i="16"/>
  <c r="AL283" i="16"/>
  <c r="AD283" i="16"/>
  <c r="V283" i="16"/>
  <c r="N283" i="16"/>
  <c r="BX283" i="16"/>
  <c r="BP283" i="16"/>
  <c r="BH283" i="16"/>
  <c r="AZ283" i="16"/>
  <c r="AR283" i="16"/>
  <c r="AJ283" i="16"/>
  <c r="S283" i="16"/>
  <c r="AC283" i="16"/>
  <c r="AP283" i="16"/>
  <c r="BC283" i="16"/>
  <c r="BO283" i="16"/>
  <c r="T284" i="16"/>
  <c r="AG284" i="16"/>
  <c r="AT284" i="16"/>
  <c r="BF284" i="16"/>
  <c r="S289" i="16"/>
  <c r="AI289" i="16"/>
  <c r="AY289" i="16"/>
  <c r="Q291" i="16"/>
  <c r="AG291" i="16"/>
  <c r="AW291" i="16"/>
  <c r="BM291" i="16"/>
  <c r="V293" i="16"/>
  <c r="AL293" i="16"/>
  <c r="BB293" i="16"/>
  <c r="R297" i="16"/>
  <c r="AH297" i="16"/>
  <c r="AX297" i="16"/>
  <c r="BN297" i="16"/>
  <c r="CA298" i="16"/>
  <c r="BS298" i="16"/>
  <c r="BK298" i="16"/>
  <c r="BC298" i="16"/>
  <c r="AU298" i="16"/>
  <c r="AM298" i="16"/>
  <c r="AE298" i="16"/>
  <c r="W298" i="16"/>
  <c r="O298" i="16"/>
  <c r="BZ298" i="16"/>
  <c r="BR298" i="16"/>
  <c r="BJ298" i="16"/>
  <c r="BB298" i="16"/>
  <c r="AT298" i="16"/>
  <c r="AL298" i="16"/>
  <c r="AD298" i="16"/>
  <c r="V298" i="16"/>
  <c r="N298" i="16"/>
  <c r="BY298" i="16"/>
  <c r="BQ298" i="16"/>
  <c r="BI298" i="16"/>
  <c r="BA298" i="16"/>
  <c r="AS298" i="16"/>
  <c r="AK298" i="16"/>
  <c r="AC298" i="16"/>
  <c r="U298" i="16"/>
  <c r="M298" i="16"/>
  <c r="BW298" i="16"/>
  <c r="BO298" i="16"/>
  <c r="BG298" i="16"/>
  <c r="AY298" i="16"/>
  <c r="AQ298" i="16"/>
  <c r="AI298" i="16"/>
  <c r="AA298" i="16"/>
  <c r="S298" i="16"/>
  <c r="K298" i="16"/>
  <c r="Y298" i="16"/>
  <c r="AO298" i="16"/>
  <c r="BE298" i="16"/>
  <c r="BU298" i="16"/>
  <c r="BX301" i="16"/>
  <c r="BP301" i="16"/>
  <c r="BH301" i="16"/>
  <c r="AZ301" i="16"/>
  <c r="AR301" i="16"/>
  <c r="AJ301" i="16"/>
  <c r="AB301" i="16"/>
  <c r="T301" i="16"/>
  <c r="L301" i="16"/>
  <c r="BW301" i="16"/>
  <c r="BO301" i="16"/>
  <c r="BG301" i="16"/>
  <c r="AY301" i="16"/>
  <c r="AQ301" i="16"/>
  <c r="AI301" i="16"/>
  <c r="AA301" i="16"/>
  <c r="S301" i="16"/>
  <c r="K301" i="16"/>
  <c r="BV301" i="16"/>
  <c r="BN301" i="16"/>
  <c r="BF301" i="16"/>
  <c r="AX301" i="16"/>
  <c r="AP301" i="16"/>
  <c r="AH301" i="16"/>
  <c r="Z301" i="16"/>
  <c r="R301" i="16"/>
  <c r="J301" i="16"/>
  <c r="CB301" i="16"/>
  <c r="BT301" i="16"/>
  <c r="BL301" i="16"/>
  <c r="BD301" i="16"/>
  <c r="AV301" i="16"/>
  <c r="AN301" i="16"/>
  <c r="AF301" i="16"/>
  <c r="X301" i="16"/>
  <c r="P301" i="16"/>
  <c r="Y301" i="16"/>
  <c r="AO301" i="16"/>
  <c r="BE301" i="16"/>
  <c r="BU301" i="16"/>
  <c r="AB315" i="16"/>
  <c r="AG325" i="16"/>
  <c r="AB346" i="16"/>
  <c r="BT346" i="16"/>
  <c r="AO347" i="16"/>
  <c r="BX273" i="16"/>
  <c r="BP273" i="16"/>
  <c r="BH273" i="16"/>
  <c r="AZ273" i="16"/>
  <c r="AR273" i="16"/>
  <c r="AJ273" i="16"/>
  <c r="AB273" i="16"/>
  <c r="T273" i="16"/>
  <c r="L273" i="16"/>
  <c r="BV273" i="16"/>
  <c r="BN273" i="16"/>
  <c r="BF273" i="16"/>
  <c r="AX273" i="16"/>
  <c r="AP273" i="16"/>
  <c r="AH273" i="16"/>
  <c r="Z273" i="16"/>
  <c r="R273" i="16"/>
  <c r="J273" i="16"/>
  <c r="U273" i="16"/>
  <c r="AE273" i="16"/>
  <c r="AO273" i="16"/>
  <c r="BA273" i="16"/>
  <c r="BK273" i="16"/>
  <c r="BU273" i="16"/>
  <c r="BU274" i="16"/>
  <c r="BM274" i="16"/>
  <c r="BE274" i="16"/>
  <c r="AW274" i="16"/>
  <c r="AO274" i="16"/>
  <c r="AG274" i="16"/>
  <c r="Y274" i="16"/>
  <c r="Q274" i="16"/>
  <c r="CA274" i="16"/>
  <c r="BS274" i="16"/>
  <c r="BK274" i="16"/>
  <c r="BC274" i="16"/>
  <c r="AU274" i="16"/>
  <c r="AM274" i="16"/>
  <c r="AE274" i="16"/>
  <c r="W274" i="16"/>
  <c r="O274" i="16"/>
  <c r="S274" i="16"/>
  <c r="AC274" i="16"/>
  <c r="AN274" i="16"/>
  <c r="AY274" i="16"/>
  <c r="BI274" i="16"/>
  <c r="BT274" i="16"/>
  <c r="M277" i="16"/>
  <c r="X277" i="16"/>
  <c r="AH277" i="16"/>
  <c r="AS277" i="16"/>
  <c r="BD277" i="16"/>
  <c r="BN277" i="16"/>
  <c r="BY277" i="16"/>
  <c r="CA284" i="16"/>
  <c r="BS284" i="16"/>
  <c r="BK284" i="16"/>
  <c r="BC284" i="16"/>
  <c r="AU284" i="16"/>
  <c r="AM284" i="16"/>
  <c r="AE284" i="16"/>
  <c r="W284" i="16"/>
  <c r="O284" i="16"/>
  <c r="BY284" i="16"/>
  <c r="BQ284" i="16"/>
  <c r="BI284" i="16"/>
  <c r="BA284" i="16"/>
  <c r="AS284" i="16"/>
  <c r="AK284" i="16"/>
  <c r="AC284" i="16"/>
  <c r="U284" i="16"/>
  <c r="M284" i="16"/>
  <c r="BW284" i="16"/>
  <c r="BO284" i="16"/>
  <c r="BG284" i="16"/>
  <c r="AY284" i="16"/>
  <c r="AQ284" i="16"/>
  <c r="AI284" i="16"/>
  <c r="AA284" i="16"/>
  <c r="S284" i="16"/>
  <c r="K284" i="16"/>
  <c r="V284" i="16"/>
  <c r="AH284" i="16"/>
  <c r="AV284" i="16"/>
  <c r="BH284" i="16"/>
  <c r="BU284" i="16"/>
  <c r="BX333" i="16"/>
  <c r="BP333" i="16"/>
  <c r="BH333" i="16"/>
  <c r="AZ333" i="16"/>
  <c r="AR333" i="16"/>
  <c r="AJ333" i="16"/>
  <c r="AB333" i="16"/>
  <c r="T333" i="16"/>
  <c r="L333" i="16"/>
  <c r="BW333" i="16"/>
  <c r="BO333" i="16"/>
  <c r="BG333" i="16"/>
  <c r="AY333" i="16"/>
  <c r="AQ333" i="16"/>
  <c r="AI333" i="16"/>
  <c r="AA333" i="16"/>
  <c r="S333" i="16"/>
  <c r="K333" i="16"/>
  <c r="BV333" i="16"/>
  <c r="BN333" i="16"/>
  <c r="BF333" i="16"/>
  <c r="AX333" i="16"/>
  <c r="AP333" i="16"/>
  <c r="AH333" i="16"/>
  <c r="Z333" i="16"/>
  <c r="R333" i="16"/>
  <c r="J333" i="16"/>
  <c r="CB333" i="16"/>
  <c r="BT333" i="16"/>
  <c r="BL333" i="16"/>
  <c r="BD333" i="16"/>
  <c r="AV333" i="16"/>
  <c r="AN333" i="16"/>
  <c r="AF333" i="16"/>
  <c r="X333" i="16"/>
  <c r="P333" i="16"/>
  <c r="BZ333" i="16"/>
  <c r="BR333" i="16"/>
  <c r="BJ333" i="16"/>
  <c r="BB333" i="16"/>
  <c r="AT333" i="16"/>
  <c r="AL333" i="16"/>
  <c r="AD333" i="16"/>
  <c r="V333" i="16"/>
  <c r="N333" i="16"/>
  <c r="BI333" i="16"/>
  <c r="AM333" i="16"/>
  <c r="Q333" i="16"/>
  <c r="CA333" i="16"/>
  <c r="BE333" i="16"/>
  <c r="AK333" i="16"/>
  <c r="O333" i="16"/>
  <c r="BY333" i="16"/>
  <c r="BC333" i="16"/>
  <c r="AG333" i="16"/>
  <c r="M333" i="16"/>
  <c r="BS333" i="16"/>
  <c r="AW333" i="16"/>
  <c r="AC333" i="16"/>
  <c r="BA333" i="16"/>
  <c r="BW348" i="16"/>
  <c r="BO348" i="16"/>
  <c r="BG348" i="16"/>
  <c r="AY348" i="16"/>
  <c r="AQ348" i="16"/>
  <c r="AI348" i="16"/>
  <c r="AA348" i="16"/>
  <c r="S348" i="16"/>
  <c r="K348" i="16"/>
  <c r="BV348" i="16"/>
  <c r="BN348" i="16"/>
  <c r="BF348" i="16"/>
  <c r="AX348" i="16"/>
  <c r="AP348" i="16"/>
  <c r="AH348" i="16"/>
  <c r="Z348" i="16"/>
  <c r="R348" i="16"/>
  <c r="J348" i="16"/>
  <c r="BU348" i="16"/>
  <c r="BM348" i="16"/>
  <c r="BE348" i="16"/>
  <c r="AW348" i="16"/>
  <c r="AO348" i="16"/>
  <c r="AG348" i="16"/>
  <c r="Y348" i="16"/>
  <c r="Q348" i="16"/>
  <c r="CA348" i="16"/>
  <c r="BS348" i="16"/>
  <c r="BK348" i="16"/>
  <c r="BC348" i="16"/>
  <c r="AU348" i="16"/>
  <c r="AM348" i="16"/>
  <c r="AE348" i="16"/>
  <c r="W348" i="16"/>
  <c r="O348" i="16"/>
  <c r="BY348" i="16"/>
  <c r="BQ348" i="16"/>
  <c r="BI348" i="16"/>
  <c r="BA348" i="16"/>
  <c r="AS348" i="16"/>
  <c r="AK348" i="16"/>
  <c r="AC348" i="16"/>
  <c r="U348" i="16"/>
  <c r="M348" i="16"/>
  <c r="BP348" i="16"/>
  <c r="AT348" i="16"/>
  <c r="X348" i="16"/>
  <c r="BL348" i="16"/>
  <c r="AR348" i="16"/>
  <c r="V348" i="16"/>
  <c r="BJ348" i="16"/>
  <c r="AN348" i="16"/>
  <c r="T348" i="16"/>
  <c r="BZ348" i="16"/>
  <c r="BD348" i="16"/>
  <c r="AJ348" i="16"/>
  <c r="N348" i="16"/>
  <c r="AZ348" i="16"/>
  <c r="BZ367" i="16"/>
  <c r="BR367" i="16"/>
  <c r="BJ367" i="16"/>
  <c r="BB367" i="16"/>
  <c r="AT367" i="16"/>
  <c r="BY367" i="16"/>
  <c r="BQ367" i="16"/>
  <c r="BI367" i="16"/>
  <c r="BA367" i="16"/>
  <c r="AS367" i="16"/>
  <c r="AK367" i="16"/>
  <c r="BX367" i="16"/>
  <c r="BP367" i="16"/>
  <c r="BH367" i="16"/>
  <c r="AZ367" i="16"/>
  <c r="AR367" i="16"/>
  <c r="CB367" i="16"/>
  <c r="BN367" i="16"/>
  <c r="BC367" i="16"/>
  <c r="AO367" i="16"/>
  <c r="AF367" i="16"/>
  <c r="X367" i="16"/>
  <c r="P367" i="16"/>
  <c r="CA367" i="16"/>
  <c r="BM367" i="16"/>
  <c r="AY367" i="16"/>
  <c r="AN367" i="16"/>
  <c r="AE367" i="16"/>
  <c r="W367" i="16"/>
  <c r="O367" i="16"/>
  <c r="BW367" i="16"/>
  <c r="BL367" i="16"/>
  <c r="AX367" i="16"/>
  <c r="AM367" i="16"/>
  <c r="AD367" i="16"/>
  <c r="V367" i="16"/>
  <c r="N367" i="16"/>
  <c r="BV367" i="16"/>
  <c r="BK367" i="16"/>
  <c r="AW367" i="16"/>
  <c r="AL367" i="16"/>
  <c r="AC367" i="16"/>
  <c r="U367" i="16"/>
  <c r="M367" i="16"/>
  <c r="BU367" i="16"/>
  <c r="BG367" i="16"/>
  <c r="AV367" i="16"/>
  <c r="AJ367" i="16"/>
  <c r="AB367" i="16"/>
  <c r="T367" i="16"/>
  <c r="L367" i="16"/>
  <c r="BS367" i="16"/>
  <c r="BE367" i="16"/>
  <c r="AQ367" i="16"/>
  <c r="AH367" i="16"/>
  <c r="Z367" i="16"/>
  <c r="R367" i="16"/>
  <c r="J367" i="16"/>
  <c r="BT367" i="16"/>
  <c r="AA367" i="16"/>
  <c r="BO367" i="16"/>
  <c r="Y367" i="16"/>
  <c r="BF367" i="16"/>
  <c r="S367" i="16"/>
  <c r="AU367" i="16"/>
  <c r="K367" i="16"/>
  <c r="Q341" i="12"/>
  <c r="Y341" i="12"/>
  <c r="AG341" i="12"/>
  <c r="AO341" i="12"/>
  <c r="AW341" i="12"/>
  <c r="BE341" i="12"/>
  <c r="BM341" i="12"/>
  <c r="BU341" i="12"/>
  <c r="BT342" i="12"/>
  <c r="CB342" i="12"/>
  <c r="Q347" i="12"/>
  <c r="Y347" i="12"/>
  <c r="AG347" i="12"/>
  <c r="AO347" i="12"/>
  <c r="AW347" i="12"/>
  <c r="BE347" i="12"/>
  <c r="BM347" i="12"/>
  <c r="BU347" i="12"/>
  <c r="K351" i="12"/>
  <c r="S351" i="12"/>
  <c r="AA351" i="12"/>
  <c r="AI351" i="12"/>
  <c r="AQ351" i="12"/>
  <c r="AY351" i="12"/>
  <c r="BG351" i="12"/>
  <c r="BO351" i="12"/>
  <c r="BW351" i="12"/>
  <c r="Q353" i="12"/>
  <c r="Y353" i="12"/>
  <c r="AG353" i="12"/>
  <c r="AO353" i="12"/>
  <c r="AW353" i="12"/>
  <c r="BE353" i="12"/>
  <c r="BM353" i="12"/>
  <c r="BU353" i="12"/>
  <c r="P354" i="12"/>
  <c r="X354" i="12"/>
  <c r="AF354" i="12"/>
  <c r="AN354" i="12"/>
  <c r="AV354" i="12"/>
  <c r="BD354" i="12"/>
  <c r="BL354" i="12"/>
  <c r="BT354" i="12"/>
  <c r="CB354" i="12"/>
  <c r="O355" i="12"/>
  <c r="W355" i="12"/>
  <c r="AE355" i="12"/>
  <c r="AM355" i="12"/>
  <c r="AU355" i="12"/>
  <c r="BC355" i="12"/>
  <c r="BK355" i="12"/>
  <c r="BS355" i="12"/>
  <c r="CA355" i="12"/>
  <c r="K359" i="12"/>
  <c r="S359" i="12"/>
  <c r="AA359" i="12"/>
  <c r="AI359" i="12"/>
  <c r="AQ359" i="12"/>
  <c r="AY359" i="12"/>
  <c r="BG359" i="12"/>
  <c r="BO359" i="12"/>
  <c r="BW359" i="12"/>
  <c r="Q361" i="12"/>
  <c r="Y361" i="12"/>
  <c r="AG361" i="12"/>
  <c r="AO361" i="12"/>
  <c r="AW361" i="12"/>
  <c r="BE361" i="12"/>
  <c r="BM361" i="12"/>
  <c r="BU361" i="12"/>
  <c r="P362" i="12"/>
  <c r="X362" i="12"/>
  <c r="AF362" i="12"/>
  <c r="AN362" i="12"/>
  <c r="AV362" i="12"/>
  <c r="BD362" i="12"/>
  <c r="BL362" i="12"/>
  <c r="BT362" i="12"/>
  <c r="CB362" i="12"/>
  <c r="O363" i="12"/>
  <c r="W363" i="12"/>
  <c r="AE363" i="12"/>
  <c r="AM363" i="12"/>
  <c r="AU363" i="12"/>
  <c r="BC363" i="12"/>
  <c r="BK363" i="12"/>
  <c r="BS363" i="12"/>
  <c r="CA363" i="12"/>
  <c r="K367" i="12"/>
  <c r="S367" i="12"/>
  <c r="AA367" i="12"/>
  <c r="AI367" i="12"/>
  <c r="AQ367" i="12"/>
  <c r="AY367" i="12"/>
  <c r="BG367" i="12"/>
  <c r="BO367" i="12"/>
  <c r="BW367" i="12"/>
  <c r="Q369" i="12"/>
  <c r="Y369" i="12"/>
  <c r="AG369" i="12"/>
  <c r="AO369" i="12"/>
  <c r="AW369" i="12"/>
  <c r="BE369" i="12"/>
  <c r="BM369" i="12"/>
  <c r="BU369" i="12"/>
  <c r="P370" i="12"/>
  <c r="X370" i="12"/>
  <c r="AF370" i="12"/>
  <c r="AN370" i="12"/>
  <c r="AV370" i="12"/>
  <c r="BD370" i="12"/>
  <c r="BL370" i="12"/>
  <c r="BT370" i="12"/>
  <c r="CB370" i="12"/>
  <c r="O371" i="12"/>
  <c r="W371" i="12"/>
  <c r="AE371" i="12"/>
  <c r="AM371" i="12"/>
  <c r="AU371" i="12"/>
  <c r="BC371" i="12"/>
  <c r="BK371" i="12"/>
  <c r="BS371" i="12"/>
  <c r="CA371" i="12"/>
  <c r="K375" i="12"/>
  <c r="S375" i="12"/>
  <c r="AA375" i="12"/>
  <c r="AI375" i="12"/>
  <c r="AQ375" i="12"/>
  <c r="AY375" i="12"/>
  <c r="BG375" i="12"/>
  <c r="BO375" i="12"/>
  <c r="BW375" i="12"/>
  <c r="Q377" i="12"/>
  <c r="Y377" i="12"/>
  <c r="AG377" i="12"/>
  <c r="AO377" i="12"/>
  <c r="AW377" i="12"/>
  <c r="BE377" i="12"/>
  <c r="BM377" i="12"/>
  <c r="BU377" i="12"/>
  <c r="P378" i="12"/>
  <c r="X378" i="12"/>
  <c r="AF378" i="12"/>
  <c r="AN378" i="12"/>
  <c r="AV378" i="12"/>
  <c r="BD378" i="12"/>
  <c r="BL378" i="12"/>
  <c r="BT378" i="12"/>
  <c r="CB378" i="12"/>
  <c r="O379" i="12"/>
  <c r="W379" i="12"/>
  <c r="AE379" i="12"/>
  <c r="AM379" i="12"/>
  <c r="AU379" i="12"/>
  <c r="BC379" i="12"/>
  <c r="BK379" i="12"/>
  <c r="BS379" i="12"/>
  <c r="CA379" i="12"/>
  <c r="K383" i="12"/>
  <c r="S383" i="12"/>
  <c r="AA383" i="12"/>
  <c r="AI383" i="12"/>
  <c r="AQ383" i="12"/>
  <c r="AY383" i="12"/>
  <c r="BG383" i="12"/>
  <c r="BO383" i="12"/>
  <c r="BW383" i="12"/>
  <c r="BY385" i="12"/>
  <c r="BQ385" i="12"/>
  <c r="BI385" i="12"/>
  <c r="BA385" i="12"/>
  <c r="AS385" i="12"/>
  <c r="AK385" i="12"/>
  <c r="AC385" i="12"/>
  <c r="U385" i="12"/>
  <c r="M385" i="12"/>
  <c r="BW385" i="12"/>
  <c r="BO385" i="12"/>
  <c r="BG385" i="12"/>
  <c r="AY385" i="12"/>
  <c r="AQ385" i="12"/>
  <c r="AI385" i="12"/>
  <c r="AA385" i="12"/>
  <c r="S385" i="12"/>
  <c r="K385" i="12"/>
  <c r="T385" i="12"/>
  <c r="AE385" i="12"/>
  <c r="AO385" i="12"/>
  <c r="AZ385" i="12"/>
  <c r="BK385" i="12"/>
  <c r="BU385" i="12"/>
  <c r="L388" i="12"/>
  <c r="V388" i="12"/>
  <c r="AG388" i="12"/>
  <c r="AR388" i="12"/>
  <c r="BB388" i="12"/>
  <c r="BM388" i="12"/>
  <c r="BX388" i="12"/>
  <c r="Q392" i="12"/>
  <c r="AA392" i="12"/>
  <c r="AM392" i="12"/>
  <c r="AW392" i="12"/>
  <c r="BG392" i="12"/>
  <c r="BS392" i="12"/>
  <c r="R393" i="12"/>
  <c r="AD393" i="12"/>
  <c r="AN393" i="12"/>
  <c r="AX393" i="12"/>
  <c r="BJ393" i="12"/>
  <c r="BX394" i="12"/>
  <c r="BP394" i="12"/>
  <c r="BH394" i="12"/>
  <c r="AZ394" i="12"/>
  <c r="AR394" i="12"/>
  <c r="AJ394" i="12"/>
  <c r="AB394" i="12"/>
  <c r="T394" i="12"/>
  <c r="L394" i="12"/>
  <c r="BV394" i="12"/>
  <c r="BN394" i="12"/>
  <c r="BF394" i="12"/>
  <c r="AX394" i="12"/>
  <c r="AP394" i="12"/>
  <c r="AH394" i="12"/>
  <c r="Z394" i="12"/>
  <c r="R394" i="12"/>
  <c r="J394" i="12"/>
  <c r="U394" i="12"/>
  <c r="AE394" i="12"/>
  <c r="AO394" i="12"/>
  <c r="BA394" i="12"/>
  <c r="BK394" i="12"/>
  <c r="BU394" i="12"/>
  <c r="L396" i="12"/>
  <c r="V396" i="12"/>
  <c r="AG396" i="12"/>
  <c r="AR396" i="12"/>
  <c r="BB396" i="12"/>
  <c r="BM396" i="12"/>
  <c r="BX396" i="12"/>
  <c r="Q401" i="12"/>
  <c r="AB401" i="12"/>
  <c r="AM401" i="12"/>
  <c r="AW401" i="12"/>
  <c r="BH401" i="12"/>
  <c r="BS401" i="12"/>
  <c r="S402" i="12"/>
  <c r="AD402" i="12"/>
  <c r="AN402" i="12"/>
  <c r="AY402" i="12"/>
  <c r="BJ402" i="12"/>
  <c r="K407" i="12"/>
  <c r="W407" i="12"/>
  <c r="AG407" i="12"/>
  <c r="AQ407" i="12"/>
  <c r="BC407" i="12"/>
  <c r="BM407" i="12"/>
  <c r="BW407" i="12"/>
  <c r="Q268" i="16"/>
  <c r="AB268" i="16"/>
  <c r="AL268" i="16"/>
  <c r="AW268" i="16"/>
  <c r="BH268" i="16"/>
  <c r="BR268" i="16"/>
  <c r="R270" i="16"/>
  <c r="AB270" i="16"/>
  <c r="AM270" i="16"/>
  <c r="AX270" i="16"/>
  <c r="BH270" i="16"/>
  <c r="CA271" i="16"/>
  <c r="BS271" i="16"/>
  <c r="BK271" i="16"/>
  <c r="BC271" i="16"/>
  <c r="AU271" i="16"/>
  <c r="AM271" i="16"/>
  <c r="AE271" i="16"/>
  <c r="W271" i="16"/>
  <c r="O271" i="16"/>
  <c r="BY271" i="16"/>
  <c r="BQ271" i="16"/>
  <c r="BI271" i="16"/>
  <c r="BA271" i="16"/>
  <c r="AS271" i="16"/>
  <c r="AK271" i="16"/>
  <c r="AC271" i="16"/>
  <c r="U271" i="16"/>
  <c r="M271" i="16"/>
  <c r="S271" i="16"/>
  <c r="AD271" i="16"/>
  <c r="AO271" i="16"/>
  <c r="AY271" i="16"/>
  <c r="BJ271" i="16"/>
  <c r="BU271" i="16"/>
  <c r="K273" i="16"/>
  <c r="V273" i="16"/>
  <c r="AF273" i="16"/>
  <c r="AQ273" i="16"/>
  <c r="BB273" i="16"/>
  <c r="BL273" i="16"/>
  <c r="BW273" i="16"/>
  <c r="J274" i="16"/>
  <c r="T274" i="16"/>
  <c r="AD274" i="16"/>
  <c r="AP274" i="16"/>
  <c r="AZ274" i="16"/>
  <c r="BJ274" i="16"/>
  <c r="BV274" i="16"/>
  <c r="K275" i="16"/>
  <c r="U275" i="16"/>
  <c r="AG275" i="16"/>
  <c r="AQ275" i="16"/>
  <c r="BA275" i="16"/>
  <c r="BM275" i="16"/>
  <c r="BW275" i="16"/>
  <c r="O277" i="16"/>
  <c r="Y277" i="16"/>
  <c r="AI277" i="16"/>
  <c r="AU277" i="16"/>
  <c r="BE277" i="16"/>
  <c r="BO277" i="16"/>
  <c r="CA277" i="16"/>
  <c r="Q279" i="16"/>
  <c r="AC279" i="16"/>
  <c r="AM279" i="16"/>
  <c r="AW279" i="16"/>
  <c r="BI279" i="16"/>
  <c r="BS279" i="16"/>
  <c r="BV281" i="16"/>
  <c r="BN281" i="16"/>
  <c r="BF281" i="16"/>
  <c r="AX281" i="16"/>
  <c r="AP281" i="16"/>
  <c r="AH281" i="16"/>
  <c r="Z281" i="16"/>
  <c r="R281" i="16"/>
  <c r="J281" i="16"/>
  <c r="CB281" i="16"/>
  <c r="BT281" i="16"/>
  <c r="BL281" i="16"/>
  <c r="BD281" i="16"/>
  <c r="AV281" i="16"/>
  <c r="AN281" i="16"/>
  <c r="AF281" i="16"/>
  <c r="X281" i="16"/>
  <c r="P281" i="16"/>
  <c r="T281" i="16"/>
  <c r="AD281" i="16"/>
  <c r="AO281" i="16"/>
  <c r="AZ281" i="16"/>
  <c r="BJ281" i="16"/>
  <c r="BU281" i="16"/>
  <c r="K283" i="16"/>
  <c r="U283" i="16"/>
  <c r="AG283" i="16"/>
  <c r="AS283" i="16"/>
  <c r="BF283" i="16"/>
  <c r="BS283" i="16"/>
  <c r="J284" i="16"/>
  <c r="X284" i="16"/>
  <c r="AJ284" i="16"/>
  <c r="AW284" i="16"/>
  <c r="BJ284" i="16"/>
  <c r="BV284" i="16"/>
  <c r="CB289" i="16"/>
  <c r="BT289" i="16"/>
  <c r="BL289" i="16"/>
  <c r="BD289" i="16"/>
  <c r="AV289" i="16"/>
  <c r="AN289" i="16"/>
  <c r="AF289" i="16"/>
  <c r="X289" i="16"/>
  <c r="P289" i="16"/>
  <c r="CA289" i="16"/>
  <c r="BS289" i="16"/>
  <c r="BK289" i="16"/>
  <c r="BC289" i="16"/>
  <c r="AU289" i="16"/>
  <c r="AM289" i="16"/>
  <c r="AE289" i="16"/>
  <c r="W289" i="16"/>
  <c r="O289" i="16"/>
  <c r="BZ289" i="16"/>
  <c r="BR289" i="16"/>
  <c r="BJ289" i="16"/>
  <c r="BB289" i="16"/>
  <c r="AT289" i="16"/>
  <c r="AL289" i="16"/>
  <c r="AD289" i="16"/>
  <c r="V289" i="16"/>
  <c r="N289" i="16"/>
  <c r="BX289" i="16"/>
  <c r="BP289" i="16"/>
  <c r="BH289" i="16"/>
  <c r="AZ289" i="16"/>
  <c r="AR289" i="16"/>
  <c r="AJ289" i="16"/>
  <c r="AB289" i="16"/>
  <c r="T289" i="16"/>
  <c r="L289" i="16"/>
  <c r="Y289" i="16"/>
  <c r="AO289" i="16"/>
  <c r="BE289" i="16"/>
  <c r="BU289" i="16"/>
  <c r="W291" i="16"/>
  <c r="AM291" i="16"/>
  <c r="BC291" i="16"/>
  <c r="BS291" i="16"/>
  <c r="BX293" i="16"/>
  <c r="BP293" i="16"/>
  <c r="BH293" i="16"/>
  <c r="AZ293" i="16"/>
  <c r="AR293" i="16"/>
  <c r="AJ293" i="16"/>
  <c r="AB293" i="16"/>
  <c r="T293" i="16"/>
  <c r="L293" i="16"/>
  <c r="BW293" i="16"/>
  <c r="BO293" i="16"/>
  <c r="BG293" i="16"/>
  <c r="AY293" i="16"/>
  <c r="AQ293" i="16"/>
  <c r="AI293" i="16"/>
  <c r="AA293" i="16"/>
  <c r="S293" i="16"/>
  <c r="K293" i="16"/>
  <c r="BV293" i="16"/>
  <c r="BN293" i="16"/>
  <c r="BF293" i="16"/>
  <c r="AX293" i="16"/>
  <c r="AP293" i="16"/>
  <c r="AH293" i="16"/>
  <c r="Z293" i="16"/>
  <c r="R293" i="16"/>
  <c r="J293" i="16"/>
  <c r="CB293" i="16"/>
  <c r="BT293" i="16"/>
  <c r="BL293" i="16"/>
  <c r="BD293" i="16"/>
  <c r="AV293" i="16"/>
  <c r="AN293" i="16"/>
  <c r="AF293" i="16"/>
  <c r="X293" i="16"/>
  <c r="P293" i="16"/>
  <c r="Y293" i="16"/>
  <c r="AO293" i="16"/>
  <c r="BE293" i="16"/>
  <c r="BU293" i="16"/>
  <c r="U297" i="16"/>
  <c r="AK297" i="16"/>
  <c r="BA297" i="16"/>
  <c r="L298" i="16"/>
  <c r="AB298" i="16"/>
  <c r="AR298" i="16"/>
  <c r="BH298" i="16"/>
  <c r="BX298" i="16"/>
  <c r="N301" i="16"/>
  <c r="AD301" i="16"/>
  <c r="AT301" i="16"/>
  <c r="BJ301" i="16"/>
  <c r="BZ301" i="16"/>
  <c r="U333" i="16"/>
  <c r="BK333" i="16"/>
  <c r="CB339" i="16"/>
  <c r="BT339" i="16"/>
  <c r="BL339" i="16"/>
  <c r="BD339" i="16"/>
  <c r="AV339" i="16"/>
  <c r="AN339" i="16"/>
  <c r="AF339" i="16"/>
  <c r="X339" i="16"/>
  <c r="P339" i="16"/>
  <c r="CA339" i="16"/>
  <c r="BS339" i="16"/>
  <c r="BK339" i="16"/>
  <c r="BC339" i="16"/>
  <c r="AU339" i="16"/>
  <c r="AM339" i="16"/>
  <c r="AE339" i="16"/>
  <c r="W339" i="16"/>
  <c r="O339" i="16"/>
  <c r="BZ339" i="16"/>
  <c r="BR339" i="16"/>
  <c r="BJ339" i="16"/>
  <c r="BB339" i="16"/>
  <c r="AT339" i="16"/>
  <c r="AL339" i="16"/>
  <c r="AD339" i="16"/>
  <c r="V339" i="16"/>
  <c r="N339" i="16"/>
  <c r="BX339" i="16"/>
  <c r="BP339" i="16"/>
  <c r="BH339" i="16"/>
  <c r="AZ339" i="16"/>
  <c r="AR339" i="16"/>
  <c r="AJ339" i="16"/>
  <c r="AB339" i="16"/>
  <c r="T339" i="16"/>
  <c r="L339" i="16"/>
  <c r="BV339" i="16"/>
  <c r="BN339" i="16"/>
  <c r="BF339" i="16"/>
  <c r="AX339" i="16"/>
  <c r="AP339" i="16"/>
  <c r="AH339" i="16"/>
  <c r="Z339" i="16"/>
  <c r="R339" i="16"/>
  <c r="J339" i="16"/>
  <c r="BG339" i="16"/>
  <c r="AK339" i="16"/>
  <c r="Q339" i="16"/>
  <c r="BY339" i="16"/>
  <c r="BE339" i="16"/>
  <c r="AI339" i="16"/>
  <c r="M339" i="16"/>
  <c r="BW339" i="16"/>
  <c r="BA339" i="16"/>
  <c r="AG339" i="16"/>
  <c r="K339" i="16"/>
  <c r="BQ339" i="16"/>
  <c r="AW339" i="16"/>
  <c r="AA339" i="16"/>
  <c r="AY339" i="16"/>
  <c r="AH346" i="16"/>
  <c r="L348" i="16"/>
  <c r="BB348" i="16"/>
  <c r="Q367" i="16"/>
  <c r="L339" i="12"/>
  <c r="T339" i="12"/>
  <c r="AB339" i="12"/>
  <c r="AJ339" i="12"/>
  <c r="AR339" i="12"/>
  <c r="AZ339" i="12"/>
  <c r="BH339" i="12"/>
  <c r="BP339" i="12"/>
  <c r="J341" i="12"/>
  <c r="R341" i="12"/>
  <c r="Z341" i="12"/>
  <c r="AH341" i="12"/>
  <c r="AP341" i="12"/>
  <c r="AX341" i="12"/>
  <c r="BF341" i="12"/>
  <c r="BN341" i="12"/>
  <c r="Q342" i="12"/>
  <c r="Y342" i="12"/>
  <c r="AG342" i="12"/>
  <c r="AO342" i="12"/>
  <c r="AW342" i="12"/>
  <c r="BE342" i="12"/>
  <c r="BM342" i="12"/>
  <c r="BU342" i="12"/>
  <c r="J347" i="12"/>
  <c r="R347" i="12"/>
  <c r="Z347" i="12"/>
  <c r="AH347" i="12"/>
  <c r="AP347" i="12"/>
  <c r="AX347" i="12"/>
  <c r="BF347" i="12"/>
  <c r="BN347" i="12"/>
  <c r="BV347" i="12"/>
  <c r="L351" i="12"/>
  <c r="T351" i="12"/>
  <c r="AB351" i="12"/>
  <c r="AJ351" i="12"/>
  <c r="AR351" i="12"/>
  <c r="AZ351" i="12"/>
  <c r="BH351" i="12"/>
  <c r="BP351" i="12"/>
  <c r="BX351" i="12"/>
  <c r="Q354" i="12"/>
  <c r="Y354" i="12"/>
  <c r="AG354" i="12"/>
  <c r="AO354" i="12"/>
  <c r="AW354" i="12"/>
  <c r="BE354" i="12"/>
  <c r="BM354" i="12"/>
  <c r="BU354" i="12"/>
  <c r="AP361" i="12"/>
  <c r="AX361" i="12"/>
  <c r="BF361" i="12"/>
  <c r="BN361" i="12"/>
  <c r="BV361" i="12"/>
  <c r="Q362" i="12"/>
  <c r="Y362" i="12"/>
  <c r="AG362" i="12"/>
  <c r="AO362" i="12"/>
  <c r="AW362" i="12"/>
  <c r="BE362" i="12"/>
  <c r="BM362" i="12"/>
  <c r="BU362" i="12"/>
  <c r="P363" i="12"/>
  <c r="X363" i="12"/>
  <c r="AF363" i="12"/>
  <c r="AN363" i="12"/>
  <c r="AV363" i="12"/>
  <c r="BD363" i="12"/>
  <c r="BL363" i="12"/>
  <c r="BT363" i="12"/>
  <c r="CB363" i="12"/>
  <c r="L367" i="12"/>
  <c r="T367" i="12"/>
  <c r="AB367" i="12"/>
  <c r="AJ367" i="12"/>
  <c r="AR367" i="12"/>
  <c r="AZ367" i="12"/>
  <c r="BH367" i="12"/>
  <c r="BP367" i="12"/>
  <c r="BX367" i="12"/>
  <c r="J369" i="12"/>
  <c r="R369" i="12"/>
  <c r="Z369" i="12"/>
  <c r="AH369" i="12"/>
  <c r="AP369" i="12"/>
  <c r="AX369" i="12"/>
  <c r="BF369" i="12"/>
  <c r="BN369" i="12"/>
  <c r="BV369" i="12"/>
  <c r="Q370" i="12"/>
  <c r="Y370" i="12"/>
  <c r="AG370" i="12"/>
  <c r="AO370" i="12"/>
  <c r="AW370" i="12"/>
  <c r="BE370" i="12"/>
  <c r="BM370" i="12"/>
  <c r="BU370" i="12"/>
  <c r="P371" i="12"/>
  <c r="X371" i="12"/>
  <c r="AF371" i="12"/>
  <c r="AN371" i="12"/>
  <c r="AV371" i="12"/>
  <c r="BD371" i="12"/>
  <c r="BL371" i="12"/>
  <c r="BT371" i="12"/>
  <c r="CB371" i="12"/>
  <c r="L375" i="12"/>
  <c r="T375" i="12"/>
  <c r="AB375" i="12"/>
  <c r="AJ375" i="12"/>
  <c r="AR375" i="12"/>
  <c r="AZ375" i="12"/>
  <c r="BH375" i="12"/>
  <c r="BP375" i="12"/>
  <c r="BX375" i="12"/>
  <c r="J377" i="12"/>
  <c r="R377" i="12"/>
  <c r="Z377" i="12"/>
  <c r="AH377" i="12"/>
  <c r="AP377" i="12"/>
  <c r="AX377" i="12"/>
  <c r="BF377" i="12"/>
  <c r="BN377" i="12"/>
  <c r="BV377" i="12"/>
  <c r="Q378" i="12"/>
  <c r="Y378" i="12"/>
  <c r="AG378" i="12"/>
  <c r="AO378" i="12"/>
  <c r="AW378" i="12"/>
  <c r="BE378" i="12"/>
  <c r="BM378" i="12"/>
  <c r="BU378" i="12"/>
  <c r="P379" i="12"/>
  <c r="X379" i="12"/>
  <c r="AF379" i="12"/>
  <c r="AN379" i="12"/>
  <c r="AV379" i="12"/>
  <c r="BD379" i="12"/>
  <c r="BL379" i="12"/>
  <c r="BT379" i="12"/>
  <c r="CB379" i="12"/>
  <c r="L383" i="12"/>
  <c r="T383" i="12"/>
  <c r="AB383" i="12"/>
  <c r="AJ383" i="12"/>
  <c r="AR383" i="12"/>
  <c r="AZ383" i="12"/>
  <c r="BH383" i="12"/>
  <c r="BP383" i="12"/>
  <c r="BX383" i="12"/>
  <c r="J385" i="12"/>
  <c r="V385" i="12"/>
  <c r="AF385" i="12"/>
  <c r="AP385" i="12"/>
  <c r="BB385" i="12"/>
  <c r="BL385" i="12"/>
  <c r="BV385" i="12"/>
  <c r="M388" i="12"/>
  <c r="W388" i="12"/>
  <c r="AI388" i="12"/>
  <c r="AS388" i="12"/>
  <c r="BC388" i="12"/>
  <c r="BO388" i="12"/>
  <c r="BY388" i="12"/>
  <c r="R392" i="12"/>
  <c r="AC392" i="12"/>
  <c r="AN392" i="12"/>
  <c r="AX392" i="12"/>
  <c r="BI392" i="12"/>
  <c r="BY393" i="12"/>
  <c r="BQ393" i="12"/>
  <c r="BI393" i="12"/>
  <c r="BA393" i="12"/>
  <c r="AS393" i="12"/>
  <c r="AK393" i="12"/>
  <c r="AC393" i="12"/>
  <c r="U393" i="12"/>
  <c r="M393" i="12"/>
  <c r="BW393" i="12"/>
  <c r="BO393" i="12"/>
  <c r="BG393" i="12"/>
  <c r="AY393" i="12"/>
  <c r="AQ393" i="12"/>
  <c r="AI393" i="12"/>
  <c r="AA393" i="12"/>
  <c r="S393" i="12"/>
  <c r="K393" i="12"/>
  <c r="T393" i="12"/>
  <c r="AE393" i="12"/>
  <c r="AO393" i="12"/>
  <c r="AZ393" i="12"/>
  <c r="BK393" i="12"/>
  <c r="BU393" i="12"/>
  <c r="K394" i="12"/>
  <c r="V394" i="12"/>
  <c r="AF394" i="12"/>
  <c r="AQ394" i="12"/>
  <c r="BB394" i="12"/>
  <c r="BL394" i="12"/>
  <c r="BW394" i="12"/>
  <c r="M396" i="12"/>
  <c r="W396" i="12"/>
  <c r="AI396" i="12"/>
  <c r="AS396" i="12"/>
  <c r="BC396" i="12"/>
  <c r="BO396" i="12"/>
  <c r="BY396" i="12"/>
  <c r="R401" i="12"/>
  <c r="AD401" i="12"/>
  <c r="AN401" i="12"/>
  <c r="AX401" i="12"/>
  <c r="BJ401" i="12"/>
  <c r="BX402" i="12"/>
  <c r="BP402" i="12"/>
  <c r="BH402" i="12"/>
  <c r="AZ402" i="12"/>
  <c r="AR402" i="12"/>
  <c r="AJ402" i="12"/>
  <c r="AB402" i="12"/>
  <c r="T402" i="12"/>
  <c r="L402" i="12"/>
  <c r="BV402" i="12"/>
  <c r="BN402" i="12"/>
  <c r="BF402" i="12"/>
  <c r="AX402" i="12"/>
  <c r="AP402" i="12"/>
  <c r="AH402" i="12"/>
  <c r="Z402" i="12"/>
  <c r="R402" i="12"/>
  <c r="J402" i="12"/>
  <c r="U402" i="12"/>
  <c r="AE402" i="12"/>
  <c r="AO402" i="12"/>
  <c r="BA402" i="12"/>
  <c r="BK402" i="12"/>
  <c r="BU402" i="12"/>
  <c r="CB270" i="16"/>
  <c r="BT270" i="16"/>
  <c r="BL270" i="16"/>
  <c r="BD270" i="16"/>
  <c r="AV270" i="16"/>
  <c r="AN270" i="16"/>
  <c r="AF270" i="16"/>
  <c r="X270" i="16"/>
  <c r="P270" i="16"/>
  <c r="BZ270" i="16"/>
  <c r="BR270" i="16"/>
  <c r="BJ270" i="16"/>
  <c r="BB270" i="16"/>
  <c r="AT270" i="16"/>
  <c r="AL270" i="16"/>
  <c r="AD270" i="16"/>
  <c r="V270" i="16"/>
  <c r="N270" i="16"/>
  <c r="S270" i="16"/>
  <c r="AC270" i="16"/>
  <c r="AO270" i="16"/>
  <c r="AY270" i="16"/>
  <c r="BI270" i="16"/>
  <c r="BU270" i="16"/>
  <c r="M273" i="16"/>
  <c r="W273" i="16"/>
  <c r="AG273" i="16"/>
  <c r="AS273" i="16"/>
  <c r="BC273" i="16"/>
  <c r="BM273" i="16"/>
  <c r="BY273" i="16"/>
  <c r="K274" i="16"/>
  <c r="U274" i="16"/>
  <c r="AF274" i="16"/>
  <c r="AQ274" i="16"/>
  <c r="BA274" i="16"/>
  <c r="BL274" i="16"/>
  <c r="BW274" i="16"/>
  <c r="P277" i="16"/>
  <c r="Z277" i="16"/>
  <c r="AK277" i="16"/>
  <c r="AV277" i="16"/>
  <c r="BF277" i="16"/>
  <c r="BQ277" i="16"/>
  <c r="CB277" i="16"/>
  <c r="L284" i="16"/>
  <c r="Y284" i="16"/>
  <c r="AL284" i="16"/>
  <c r="AX284" i="16"/>
  <c r="BL284" i="16"/>
  <c r="BX284" i="16"/>
  <c r="J289" i="16"/>
  <c r="Z289" i="16"/>
  <c r="AP289" i="16"/>
  <c r="BF289" i="16"/>
  <c r="BV289" i="16"/>
  <c r="X291" i="16"/>
  <c r="AN291" i="16"/>
  <c r="BD291" i="16"/>
  <c r="M293" i="16"/>
  <c r="AC293" i="16"/>
  <c r="AS293" i="16"/>
  <c r="BI293" i="16"/>
  <c r="BY293" i="16"/>
  <c r="CB297" i="16"/>
  <c r="BT297" i="16"/>
  <c r="BL297" i="16"/>
  <c r="BD297" i="16"/>
  <c r="AV297" i="16"/>
  <c r="AN297" i="16"/>
  <c r="AF297" i="16"/>
  <c r="X297" i="16"/>
  <c r="P297" i="16"/>
  <c r="CA297" i="16"/>
  <c r="BS297" i="16"/>
  <c r="BK297" i="16"/>
  <c r="BC297" i="16"/>
  <c r="AU297" i="16"/>
  <c r="AM297" i="16"/>
  <c r="AE297" i="16"/>
  <c r="W297" i="16"/>
  <c r="O297" i="16"/>
  <c r="BZ297" i="16"/>
  <c r="BR297" i="16"/>
  <c r="BJ297" i="16"/>
  <c r="BB297" i="16"/>
  <c r="AT297" i="16"/>
  <c r="AL297" i="16"/>
  <c r="AD297" i="16"/>
  <c r="V297" i="16"/>
  <c r="N297" i="16"/>
  <c r="BX297" i="16"/>
  <c r="BP297" i="16"/>
  <c r="BH297" i="16"/>
  <c r="AZ297" i="16"/>
  <c r="AR297" i="16"/>
  <c r="AJ297" i="16"/>
  <c r="AB297" i="16"/>
  <c r="T297" i="16"/>
  <c r="L297" i="16"/>
  <c r="Y297" i="16"/>
  <c r="AO297" i="16"/>
  <c r="BE297" i="16"/>
  <c r="BU297" i="16"/>
  <c r="P298" i="16"/>
  <c r="AF298" i="16"/>
  <c r="AV298" i="16"/>
  <c r="BL298" i="16"/>
  <c r="CB298" i="16"/>
  <c r="AE301" i="16"/>
  <c r="AU301" i="16"/>
  <c r="BK301" i="16"/>
  <c r="CA301" i="16"/>
  <c r="BZ315" i="16"/>
  <c r="BR315" i="16"/>
  <c r="BJ315" i="16"/>
  <c r="BB315" i="16"/>
  <c r="AT315" i="16"/>
  <c r="AL315" i="16"/>
  <c r="AD315" i="16"/>
  <c r="V315" i="16"/>
  <c r="N315" i="16"/>
  <c r="BY315" i="16"/>
  <c r="BQ315" i="16"/>
  <c r="BI315" i="16"/>
  <c r="BA315" i="16"/>
  <c r="AS315" i="16"/>
  <c r="AK315" i="16"/>
  <c r="AC315" i="16"/>
  <c r="U315" i="16"/>
  <c r="M315" i="16"/>
  <c r="BV315" i="16"/>
  <c r="BN315" i="16"/>
  <c r="BF315" i="16"/>
  <c r="AX315" i="16"/>
  <c r="AP315" i="16"/>
  <c r="AH315" i="16"/>
  <c r="Z315" i="16"/>
  <c r="R315" i="16"/>
  <c r="J315" i="16"/>
  <c r="CB315" i="16"/>
  <c r="BT315" i="16"/>
  <c r="BL315" i="16"/>
  <c r="BD315" i="16"/>
  <c r="AV315" i="16"/>
  <c r="AN315" i="16"/>
  <c r="AF315" i="16"/>
  <c r="BW315" i="16"/>
  <c r="BG315" i="16"/>
  <c r="AQ315" i="16"/>
  <c r="AA315" i="16"/>
  <c r="O315" i="16"/>
  <c r="BU315" i="16"/>
  <c r="BE315" i="16"/>
  <c r="AO315" i="16"/>
  <c r="Y315" i="16"/>
  <c r="L315" i="16"/>
  <c r="BS315" i="16"/>
  <c r="BC315" i="16"/>
  <c r="AM315" i="16"/>
  <c r="X315" i="16"/>
  <c r="K315" i="16"/>
  <c r="BO315" i="16"/>
  <c r="AY315" i="16"/>
  <c r="AI315" i="16"/>
  <c r="T315" i="16"/>
  <c r="AJ315" i="16"/>
  <c r="BP315" i="16"/>
  <c r="BX325" i="16"/>
  <c r="BP325" i="16"/>
  <c r="BH325" i="16"/>
  <c r="AZ325" i="16"/>
  <c r="AR325" i="16"/>
  <c r="AJ325" i="16"/>
  <c r="AB325" i="16"/>
  <c r="T325" i="16"/>
  <c r="L325" i="16"/>
  <c r="BW325" i="16"/>
  <c r="BO325" i="16"/>
  <c r="BG325" i="16"/>
  <c r="AY325" i="16"/>
  <c r="AQ325" i="16"/>
  <c r="AI325" i="16"/>
  <c r="AA325" i="16"/>
  <c r="S325" i="16"/>
  <c r="K325" i="16"/>
  <c r="BV325" i="16"/>
  <c r="BN325" i="16"/>
  <c r="BF325" i="16"/>
  <c r="AX325" i="16"/>
  <c r="AP325" i="16"/>
  <c r="AH325" i="16"/>
  <c r="Z325" i="16"/>
  <c r="R325" i="16"/>
  <c r="J325" i="16"/>
  <c r="CB325" i="16"/>
  <c r="BT325" i="16"/>
  <c r="BL325" i="16"/>
  <c r="BD325" i="16"/>
  <c r="AV325" i="16"/>
  <c r="AN325" i="16"/>
  <c r="AF325" i="16"/>
  <c r="X325" i="16"/>
  <c r="P325" i="16"/>
  <c r="BZ325" i="16"/>
  <c r="BR325" i="16"/>
  <c r="BJ325" i="16"/>
  <c r="BB325" i="16"/>
  <c r="AT325" i="16"/>
  <c r="AL325" i="16"/>
  <c r="AD325" i="16"/>
  <c r="V325" i="16"/>
  <c r="N325" i="16"/>
  <c r="BQ325" i="16"/>
  <c r="AU325" i="16"/>
  <c r="Y325" i="16"/>
  <c r="BM325" i="16"/>
  <c r="AS325" i="16"/>
  <c r="W325" i="16"/>
  <c r="BK325" i="16"/>
  <c r="AO325" i="16"/>
  <c r="U325" i="16"/>
  <c r="CA325" i="16"/>
  <c r="BE325" i="16"/>
  <c r="AK325" i="16"/>
  <c r="O325" i="16"/>
  <c r="BA325" i="16"/>
  <c r="W333" i="16"/>
  <c r="BM333" i="16"/>
  <c r="S339" i="16"/>
  <c r="BI339" i="16"/>
  <c r="BZ347" i="16"/>
  <c r="BR347" i="16"/>
  <c r="BJ347" i="16"/>
  <c r="BB347" i="16"/>
  <c r="AT347" i="16"/>
  <c r="AL347" i="16"/>
  <c r="AD347" i="16"/>
  <c r="V347" i="16"/>
  <c r="N347" i="16"/>
  <c r="BY347" i="16"/>
  <c r="BQ347" i="16"/>
  <c r="BI347" i="16"/>
  <c r="BA347" i="16"/>
  <c r="AS347" i="16"/>
  <c r="AK347" i="16"/>
  <c r="AC347" i="16"/>
  <c r="U347" i="16"/>
  <c r="M347" i="16"/>
  <c r="BX347" i="16"/>
  <c r="BP347" i="16"/>
  <c r="BH347" i="16"/>
  <c r="AZ347" i="16"/>
  <c r="AR347" i="16"/>
  <c r="AJ347" i="16"/>
  <c r="AB347" i="16"/>
  <c r="T347" i="16"/>
  <c r="L347" i="16"/>
  <c r="BV347" i="16"/>
  <c r="BN347" i="16"/>
  <c r="BF347" i="16"/>
  <c r="AX347" i="16"/>
  <c r="AP347" i="16"/>
  <c r="AH347" i="16"/>
  <c r="Z347" i="16"/>
  <c r="R347" i="16"/>
  <c r="J347" i="16"/>
  <c r="CB347" i="16"/>
  <c r="BT347" i="16"/>
  <c r="BL347" i="16"/>
  <c r="BD347" i="16"/>
  <c r="AV347" i="16"/>
  <c r="AN347" i="16"/>
  <c r="AF347" i="16"/>
  <c r="X347" i="16"/>
  <c r="P347" i="16"/>
  <c r="BG347" i="16"/>
  <c r="AM347" i="16"/>
  <c r="Q347" i="16"/>
  <c r="CA347" i="16"/>
  <c r="BE347" i="16"/>
  <c r="AI347" i="16"/>
  <c r="O347" i="16"/>
  <c r="BW347" i="16"/>
  <c r="BC347" i="16"/>
  <c r="AG347" i="16"/>
  <c r="K347" i="16"/>
  <c r="BS347" i="16"/>
  <c r="AW347" i="16"/>
  <c r="AA347" i="16"/>
  <c r="AY347" i="16"/>
  <c r="P348" i="16"/>
  <c r="BH348" i="16"/>
  <c r="AG367" i="16"/>
  <c r="BV373" i="16"/>
  <c r="BN373" i="16"/>
  <c r="BF373" i="16"/>
  <c r="AX373" i="16"/>
  <c r="AP373" i="16"/>
  <c r="AH373" i="16"/>
  <c r="Z373" i="16"/>
  <c r="R373" i="16"/>
  <c r="J373" i="16"/>
  <c r="CB373" i="16"/>
  <c r="BT373" i="16"/>
  <c r="BL373" i="16"/>
  <c r="BD373" i="16"/>
  <c r="AV373" i="16"/>
  <c r="AN373" i="16"/>
  <c r="AF373" i="16"/>
  <c r="X373" i="16"/>
  <c r="P373" i="16"/>
  <c r="CA373" i="16"/>
  <c r="BS373" i="16"/>
  <c r="BK373" i="16"/>
  <c r="BC373" i="16"/>
  <c r="AU373" i="16"/>
  <c r="AM373" i="16"/>
  <c r="AE373" i="16"/>
  <c r="W373" i="16"/>
  <c r="O373" i="16"/>
  <c r="BZ373" i="16"/>
  <c r="BR373" i="16"/>
  <c r="BJ373" i="16"/>
  <c r="BB373" i="16"/>
  <c r="AT373" i="16"/>
  <c r="AL373" i="16"/>
  <c r="AD373" i="16"/>
  <c r="V373" i="16"/>
  <c r="N373" i="16"/>
  <c r="BY373" i="16"/>
  <c r="BQ373" i="16"/>
  <c r="BI373" i="16"/>
  <c r="BA373" i="16"/>
  <c r="AS373" i="16"/>
  <c r="AK373" i="16"/>
  <c r="AC373" i="16"/>
  <c r="U373" i="16"/>
  <c r="M373" i="16"/>
  <c r="BP373" i="16"/>
  <c r="AW373" i="16"/>
  <c r="AA373" i="16"/>
  <c r="BO373" i="16"/>
  <c r="AR373" i="16"/>
  <c r="Y373" i="16"/>
  <c r="BM373" i="16"/>
  <c r="AQ373" i="16"/>
  <c r="T373" i="16"/>
  <c r="BH373" i="16"/>
  <c r="AO373" i="16"/>
  <c r="S373" i="16"/>
  <c r="BG373" i="16"/>
  <c r="AJ373" i="16"/>
  <c r="Q373" i="16"/>
  <c r="BW373" i="16"/>
  <c r="AZ373" i="16"/>
  <c r="AG373" i="16"/>
  <c r="K373" i="16"/>
  <c r="AI373" i="16"/>
  <c r="AB373" i="16"/>
  <c r="L373" i="16"/>
  <c r="BX373" i="16"/>
  <c r="CB375" i="16"/>
  <c r="BT375" i="16"/>
  <c r="BL375" i="16"/>
  <c r="BD375" i="16"/>
  <c r="AV375" i="16"/>
  <c r="AN375" i="16"/>
  <c r="AF375" i="16"/>
  <c r="X375" i="16"/>
  <c r="P375" i="16"/>
  <c r="BZ375" i="16"/>
  <c r="BR375" i="16"/>
  <c r="BJ375" i="16"/>
  <c r="BB375" i="16"/>
  <c r="AT375" i="16"/>
  <c r="AL375" i="16"/>
  <c r="AD375" i="16"/>
  <c r="V375" i="16"/>
  <c r="N375" i="16"/>
  <c r="BY375" i="16"/>
  <c r="BQ375" i="16"/>
  <c r="BI375" i="16"/>
  <c r="BA375" i="16"/>
  <c r="AS375" i="16"/>
  <c r="AK375" i="16"/>
  <c r="AC375" i="16"/>
  <c r="U375" i="16"/>
  <c r="M375" i="16"/>
  <c r="BX375" i="16"/>
  <c r="BP375" i="16"/>
  <c r="BH375" i="16"/>
  <c r="AZ375" i="16"/>
  <c r="AR375" i="16"/>
  <c r="AJ375" i="16"/>
  <c r="AB375" i="16"/>
  <c r="T375" i="16"/>
  <c r="L375" i="16"/>
  <c r="BW375" i="16"/>
  <c r="BO375" i="16"/>
  <c r="BG375" i="16"/>
  <c r="AY375" i="16"/>
  <c r="AQ375" i="16"/>
  <c r="AI375" i="16"/>
  <c r="AA375" i="16"/>
  <c r="S375" i="16"/>
  <c r="K375" i="16"/>
  <c r="BS375" i="16"/>
  <c r="AW375" i="16"/>
  <c r="Z375" i="16"/>
  <c r="BN375" i="16"/>
  <c r="AU375" i="16"/>
  <c r="Y375" i="16"/>
  <c r="BM375" i="16"/>
  <c r="AP375" i="16"/>
  <c r="W375" i="16"/>
  <c r="BK375" i="16"/>
  <c r="AO375" i="16"/>
  <c r="R375" i="16"/>
  <c r="BF375" i="16"/>
  <c r="AM375" i="16"/>
  <c r="Q375" i="16"/>
  <c r="BV375" i="16"/>
  <c r="BC375" i="16"/>
  <c r="AG375" i="16"/>
  <c r="J375" i="16"/>
  <c r="CA375" i="16"/>
  <c r="BU375" i="16"/>
  <c r="BE375" i="16"/>
  <c r="AH375" i="16"/>
  <c r="Q343" i="12"/>
  <c r="Y343" i="12"/>
  <c r="AG343" i="12"/>
  <c r="AO343" i="12"/>
  <c r="AW343" i="12"/>
  <c r="BE343" i="12"/>
  <c r="BM343" i="12"/>
  <c r="BU343" i="12"/>
  <c r="K347" i="12"/>
  <c r="S347" i="12"/>
  <c r="AA347" i="12"/>
  <c r="AI347" i="12"/>
  <c r="AQ347" i="12"/>
  <c r="AY347" i="12"/>
  <c r="BG347" i="12"/>
  <c r="BO347" i="12"/>
  <c r="M351" i="12"/>
  <c r="U351" i="12"/>
  <c r="AC351" i="12"/>
  <c r="AK351" i="12"/>
  <c r="AS351" i="12"/>
  <c r="BA351" i="12"/>
  <c r="BI351" i="12"/>
  <c r="BQ351" i="12"/>
  <c r="K353" i="12"/>
  <c r="S353" i="12"/>
  <c r="AA353" i="12"/>
  <c r="AI353" i="12"/>
  <c r="AQ353" i="12"/>
  <c r="AY353" i="12"/>
  <c r="BG353" i="12"/>
  <c r="BO353" i="12"/>
  <c r="J354" i="12"/>
  <c r="R354" i="12"/>
  <c r="Z354" i="12"/>
  <c r="AH354" i="12"/>
  <c r="AP354" i="12"/>
  <c r="AX354" i="12"/>
  <c r="BF354" i="12"/>
  <c r="BN354" i="12"/>
  <c r="Q355" i="12"/>
  <c r="Y355" i="12"/>
  <c r="AG355" i="12"/>
  <c r="AO355" i="12"/>
  <c r="AW355" i="12"/>
  <c r="BE355" i="12"/>
  <c r="BM355" i="12"/>
  <c r="BU355" i="12"/>
  <c r="M359" i="12"/>
  <c r="U359" i="12"/>
  <c r="AC359" i="12"/>
  <c r="AK359" i="12"/>
  <c r="AS359" i="12"/>
  <c r="BA359" i="12"/>
  <c r="BI359" i="12"/>
  <c r="BQ359" i="12"/>
  <c r="K361" i="12"/>
  <c r="S361" i="12"/>
  <c r="AA361" i="12"/>
  <c r="AI361" i="12"/>
  <c r="AQ361" i="12"/>
  <c r="AY361" i="12"/>
  <c r="BG361" i="12"/>
  <c r="BO361" i="12"/>
  <c r="J362" i="12"/>
  <c r="R362" i="12"/>
  <c r="Z362" i="12"/>
  <c r="AH362" i="12"/>
  <c r="AP362" i="12"/>
  <c r="AX362" i="12"/>
  <c r="BF362" i="12"/>
  <c r="BN362" i="12"/>
  <c r="Q363" i="12"/>
  <c r="Y363" i="12"/>
  <c r="AG363" i="12"/>
  <c r="AO363" i="12"/>
  <c r="AW363" i="12"/>
  <c r="BE363" i="12"/>
  <c r="BM363" i="12"/>
  <c r="BU363" i="12"/>
  <c r="M367" i="12"/>
  <c r="U367" i="12"/>
  <c r="AC367" i="12"/>
  <c r="AK367" i="12"/>
  <c r="AS367" i="12"/>
  <c r="BA367" i="12"/>
  <c r="BI367" i="12"/>
  <c r="BQ367" i="12"/>
  <c r="K369" i="12"/>
  <c r="S369" i="12"/>
  <c r="AA369" i="12"/>
  <c r="AI369" i="12"/>
  <c r="AQ369" i="12"/>
  <c r="AY369" i="12"/>
  <c r="BG369" i="12"/>
  <c r="BO369" i="12"/>
  <c r="J370" i="12"/>
  <c r="R370" i="12"/>
  <c r="Z370" i="12"/>
  <c r="AH370" i="12"/>
  <c r="AP370" i="12"/>
  <c r="AX370" i="12"/>
  <c r="BF370" i="12"/>
  <c r="BN370" i="12"/>
  <c r="Q371" i="12"/>
  <c r="Y371" i="12"/>
  <c r="AG371" i="12"/>
  <c r="AO371" i="12"/>
  <c r="AW371" i="12"/>
  <c r="BE371" i="12"/>
  <c r="BM371" i="12"/>
  <c r="BU371" i="12"/>
  <c r="M375" i="12"/>
  <c r="U375" i="12"/>
  <c r="AC375" i="12"/>
  <c r="AK375" i="12"/>
  <c r="AS375" i="12"/>
  <c r="BA375" i="12"/>
  <c r="BI375" i="12"/>
  <c r="BQ375" i="12"/>
  <c r="K377" i="12"/>
  <c r="S377" i="12"/>
  <c r="AA377" i="12"/>
  <c r="AI377" i="12"/>
  <c r="AQ377" i="12"/>
  <c r="AY377" i="12"/>
  <c r="BG377" i="12"/>
  <c r="BO377" i="12"/>
  <c r="J378" i="12"/>
  <c r="R378" i="12"/>
  <c r="Z378" i="12"/>
  <c r="AH378" i="12"/>
  <c r="AP378" i="12"/>
  <c r="AX378" i="12"/>
  <c r="BF378" i="12"/>
  <c r="BN378" i="12"/>
  <c r="Q379" i="12"/>
  <c r="Y379" i="12"/>
  <c r="AG379" i="12"/>
  <c r="AO379" i="12"/>
  <c r="AW379" i="12"/>
  <c r="BE379" i="12"/>
  <c r="BM379" i="12"/>
  <c r="BU379" i="12"/>
  <c r="M383" i="12"/>
  <c r="U383" i="12"/>
  <c r="AC383" i="12"/>
  <c r="AK383" i="12"/>
  <c r="AS383" i="12"/>
  <c r="BA383" i="12"/>
  <c r="BI383" i="12"/>
  <c r="BQ383" i="12"/>
  <c r="L385" i="12"/>
  <c r="W385" i="12"/>
  <c r="AG385" i="12"/>
  <c r="AR385" i="12"/>
  <c r="BC385" i="12"/>
  <c r="BM385" i="12"/>
  <c r="BX385" i="12"/>
  <c r="AJ388" i="12"/>
  <c r="AT388" i="12"/>
  <c r="BE388" i="12"/>
  <c r="BP388" i="12"/>
  <c r="BZ388" i="12"/>
  <c r="BZ392" i="12"/>
  <c r="BR392" i="12"/>
  <c r="BJ392" i="12"/>
  <c r="BB392" i="12"/>
  <c r="AT392" i="12"/>
  <c r="AL392" i="12"/>
  <c r="AD392" i="12"/>
  <c r="V392" i="12"/>
  <c r="N392" i="12"/>
  <c r="BX392" i="12"/>
  <c r="BP392" i="12"/>
  <c r="BH392" i="12"/>
  <c r="AZ392" i="12"/>
  <c r="AR392" i="12"/>
  <c r="AJ392" i="12"/>
  <c r="AB392" i="12"/>
  <c r="T392" i="12"/>
  <c r="L392" i="12"/>
  <c r="S392" i="12"/>
  <c r="AE392" i="12"/>
  <c r="AO392" i="12"/>
  <c r="AY392" i="12"/>
  <c r="BK392" i="12"/>
  <c r="BU392" i="12"/>
  <c r="BY401" i="12"/>
  <c r="BQ401" i="12"/>
  <c r="BI401" i="12"/>
  <c r="BA401" i="12"/>
  <c r="AS401" i="12"/>
  <c r="AK401" i="12"/>
  <c r="AC401" i="12"/>
  <c r="U401" i="12"/>
  <c r="M401" i="12"/>
  <c r="BW401" i="12"/>
  <c r="BO401" i="12"/>
  <c r="BG401" i="12"/>
  <c r="AY401" i="12"/>
  <c r="AQ401" i="12"/>
  <c r="AI401" i="12"/>
  <c r="AA401" i="12"/>
  <c r="S401" i="12"/>
  <c r="K401" i="12"/>
  <c r="T401" i="12"/>
  <c r="AE401" i="12"/>
  <c r="AO401" i="12"/>
  <c r="AZ401" i="12"/>
  <c r="BK401" i="12"/>
  <c r="BU401" i="12"/>
  <c r="K402" i="12"/>
  <c r="V402" i="12"/>
  <c r="AF402" i="12"/>
  <c r="AQ402" i="12"/>
  <c r="BB402" i="12"/>
  <c r="BL402" i="12"/>
  <c r="BW402" i="12"/>
  <c r="O407" i="12"/>
  <c r="Y407" i="12"/>
  <c r="AI407" i="12"/>
  <c r="AU407" i="12"/>
  <c r="BE407" i="12"/>
  <c r="BO407" i="12"/>
  <c r="CA407" i="12"/>
  <c r="BV268" i="16"/>
  <c r="BN268" i="16"/>
  <c r="BF268" i="16"/>
  <c r="AX268" i="16"/>
  <c r="AP268" i="16"/>
  <c r="AH268" i="16"/>
  <c r="Z268" i="16"/>
  <c r="R268" i="16"/>
  <c r="J268" i="16"/>
  <c r="CB268" i="16"/>
  <c r="BT268" i="16"/>
  <c r="BL268" i="16"/>
  <c r="BD268" i="16"/>
  <c r="AV268" i="16"/>
  <c r="AN268" i="16"/>
  <c r="AF268" i="16"/>
  <c r="X268" i="16"/>
  <c r="P268" i="16"/>
  <c r="T268" i="16"/>
  <c r="AD268" i="16"/>
  <c r="AO268" i="16"/>
  <c r="AZ268" i="16"/>
  <c r="BJ268" i="16"/>
  <c r="BU268" i="16"/>
  <c r="J270" i="16"/>
  <c r="T270" i="16"/>
  <c r="AE270" i="16"/>
  <c r="AP270" i="16"/>
  <c r="AZ270" i="16"/>
  <c r="BK270" i="16"/>
  <c r="BV270" i="16"/>
  <c r="K271" i="16"/>
  <c r="V271" i="16"/>
  <c r="AG271" i="16"/>
  <c r="AQ271" i="16"/>
  <c r="BB271" i="16"/>
  <c r="BM271" i="16"/>
  <c r="BW271" i="16"/>
  <c r="N273" i="16"/>
  <c r="X273" i="16"/>
  <c r="AI273" i="16"/>
  <c r="AT273" i="16"/>
  <c r="BD273" i="16"/>
  <c r="BO273" i="16"/>
  <c r="BZ273" i="16"/>
  <c r="L274" i="16"/>
  <c r="V274" i="16"/>
  <c r="AH274" i="16"/>
  <c r="AR274" i="16"/>
  <c r="BB274" i="16"/>
  <c r="BN274" i="16"/>
  <c r="BX274" i="16"/>
  <c r="M275" i="16"/>
  <c r="Y275" i="16"/>
  <c r="AI275" i="16"/>
  <c r="AS275" i="16"/>
  <c r="BE275" i="16"/>
  <c r="BO275" i="16"/>
  <c r="BY275" i="16"/>
  <c r="Q277" i="16"/>
  <c r="AA277" i="16"/>
  <c r="AM277" i="16"/>
  <c r="AW277" i="16"/>
  <c r="BG277" i="16"/>
  <c r="BS277" i="16"/>
  <c r="BX279" i="16"/>
  <c r="BP279" i="16"/>
  <c r="BH279" i="16"/>
  <c r="AZ279" i="16"/>
  <c r="AR279" i="16"/>
  <c r="AJ279" i="16"/>
  <c r="AB279" i="16"/>
  <c r="T279" i="16"/>
  <c r="L279" i="16"/>
  <c r="BV279" i="16"/>
  <c r="BN279" i="16"/>
  <c r="BF279" i="16"/>
  <c r="AX279" i="16"/>
  <c r="AP279" i="16"/>
  <c r="AH279" i="16"/>
  <c r="Z279" i="16"/>
  <c r="R279" i="16"/>
  <c r="J279" i="16"/>
  <c r="U279" i="16"/>
  <c r="AE279" i="16"/>
  <c r="AO279" i="16"/>
  <c r="BA279" i="16"/>
  <c r="BK279" i="16"/>
  <c r="BU279" i="16"/>
  <c r="AG281" i="16"/>
  <c r="AR281" i="16"/>
  <c r="BB281" i="16"/>
  <c r="BM281" i="16"/>
  <c r="BX281" i="16"/>
  <c r="M283" i="16"/>
  <c r="Y283" i="16"/>
  <c r="AI283" i="16"/>
  <c r="AW283" i="16"/>
  <c r="BI283" i="16"/>
  <c r="BV283" i="16"/>
  <c r="N284" i="16"/>
  <c r="Z284" i="16"/>
  <c r="AN284" i="16"/>
  <c r="AZ284" i="16"/>
  <c r="BM284" i="16"/>
  <c r="BZ284" i="16"/>
  <c r="K289" i="16"/>
  <c r="AA289" i="16"/>
  <c r="AQ289" i="16"/>
  <c r="BG289" i="16"/>
  <c r="BW289" i="16"/>
  <c r="BZ291" i="16"/>
  <c r="BR291" i="16"/>
  <c r="BJ291" i="16"/>
  <c r="BB291" i="16"/>
  <c r="AT291" i="16"/>
  <c r="AL291" i="16"/>
  <c r="AD291" i="16"/>
  <c r="V291" i="16"/>
  <c r="N291" i="16"/>
  <c r="BY291" i="16"/>
  <c r="BQ291" i="16"/>
  <c r="BI291" i="16"/>
  <c r="BA291" i="16"/>
  <c r="AS291" i="16"/>
  <c r="AK291" i="16"/>
  <c r="AC291" i="16"/>
  <c r="U291" i="16"/>
  <c r="M291" i="16"/>
  <c r="BX291" i="16"/>
  <c r="BP291" i="16"/>
  <c r="BH291" i="16"/>
  <c r="AZ291" i="16"/>
  <c r="AR291" i="16"/>
  <c r="AJ291" i="16"/>
  <c r="AB291" i="16"/>
  <c r="T291" i="16"/>
  <c r="L291" i="16"/>
  <c r="BV291" i="16"/>
  <c r="BN291" i="16"/>
  <c r="BF291" i="16"/>
  <c r="AX291" i="16"/>
  <c r="AP291" i="16"/>
  <c r="AH291" i="16"/>
  <c r="Z291" i="16"/>
  <c r="R291" i="16"/>
  <c r="J291" i="16"/>
  <c r="Y291" i="16"/>
  <c r="AO291" i="16"/>
  <c r="BE291" i="16"/>
  <c r="BU291" i="16"/>
  <c r="N293" i="16"/>
  <c r="AD293" i="16"/>
  <c r="AT293" i="16"/>
  <c r="BJ293" i="16"/>
  <c r="BZ293" i="16"/>
  <c r="J297" i="16"/>
  <c r="Z297" i="16"/>
  <c r="AP297" i="16"/>
  <c r="BF297" i="16"/>
  <c r="BV297" i="16"/>
  <c r="Q298" i="16"/>
  <c r="AG298" i="16"/>
  <c r="AW298" i="16"/>
  <c r="BM298" i="16"/>
  <c r="Q301" i="16"/>
  <c r="AG301" i="16"/>
  <c r="AW301" i="16"/>
  <c r="BM301" i="16"/>
  <c r="M325" i="16"/>
  <c r="BC325" i="16"/>
  <c r="Y333" i="16"/>
  <c r="BQ333" i="16"/>
  <c r="U339" i="16"/>
  <c r="BM339" i="16"/>
  <c r="CA346" i="16"/>
  <c r="BS346" i="16"/>
  <c r="BK346" i="16"/>
  <c r="BC346" i="16"/>
  <c r="AU346" i="16"/>
  <c r="AM346" i="16"/>
  <c r="AE346" i="16"/>
  <c r="W346" i="16"/>
  <c r="O346" i="16"/>
  <c r="BZ346" i="16"/>
  <c r="BR346" i="16"/>
  <c r="BJ346" i="16"/>
  <c r="BB346" i="16"/>
  <c r="AT346" i="16"/>
  <c r="AL346" i="16"/>
  <c r="AD346" i="16"/>
  <c r="V346" i="16"/>
  <c r="N346" i="16"/>
  <c r="BY346" i="16"/>
  <c r="BQ346" i="16"/>
  <c r="BI346" i="16"/>
  <c r="BA346" i="16"/>
  <c r="AS346" i="16"/>
  <c r="AK346" i="16"/>
  <c r="AC346" i="16"/>
  <c r="U346" i="16"/>
  <c r="M346" i="16"/>
  <c r="BW346" i="16"/>
  <c r="BO346" i="16"/>
  <c r="BG346" i="16"/>
  <c r="AY346" i="16"/>
  <c r="AQ346" i="16"/>
  <c r="AI346" i="16"/>
  <c r="AA346" i="16"/>
  <c r="S346" i="16"/>
  <c r="K346" i="16"/>
  <c r="BU346" i="16"/>
  <c r="BM346" i="16"/>
  <c r="BE346" i="16"/>
  <c r="AW346" i="16"/>
  <c r="AO346" i="16"/>
  <c r="AG346" i="16"/>
  <c r="Y346" i="16"/>
  <c r="Q346" i="16"/>
  <c r="BP346" i="16"/>
  <c r="AV346" i="16"/>
  <c r="Z346" i="16"/>
  <c r="BN346" i="16"/>
  <c r="AR346" i="16"/>
  <c r="X346" i="16"/>
  <c r="BL346" i="16"/>
  <c r="AP346" i="16"/>
  <c r="T346" i="16"/>
  <c r="CB346" i="16"/>
  <c r="BF346" i="16"/>
  <c r="AJ346" i="16"/>
  <c r="P346" i="16"/>
  <c r="AX346" i="16"/>
  <c r="S347" i="16"/>
  <c r="BK347" i="16"/>
  <c r="AB348" i="16"/>
  <c r="BR348" i="16"/>
  <c r="AI367" i="16"/>
  <c r="Q286" i="16"/>
  <c r="Y286" i="16"/>
  <c r="AG286" i="16"/>
  <c r="AO286" i="16"/>
  <c r="AW286" i="16"/>
  <c r="BE286" i="16"/>
  <c r="BM286" i="16"/>
  <c r="BU286" i="16"/>
  <c r="N287" i="16"/>
  <c r="V287" i="16"/>
  <c r="AD287" i="16"/>
  <c r="AL287" i="16"/>
  <c r="AT287" i="16"/>
  <c r="BB287" i="16"/>
  <c r="BJ287" i="16"/>
  <c r="BR287" i="16"/>
  <c r="BZ287" i="16"/>
  <c r="N295" i="16"/>
  <c r="V295" i="16"/>
  <c r="AD295" i="16"/>
  <c r="AL295" i="16"/>
  <c r="AT295" i="16"/>
  <c r="BB295" i="16"/>
  <c r="BJ295" i="16"/>
  <c r="BR295" i="16"/>
  <c r="BZ295" i="16"/>
  <c r="Q300" i="16"/>
  <c r="Y300" i="16"/>
  <c r="AG300" i="16"/>
  <c r="AO300" i="16"/>
  <c r="AW300" i="16"/>
  <c r="BE300" i="16"/>
  <c r="BM300" i="16"/>
  <c r="BU300" i="16"/>
  <c r="N303" i="16"/>
  <c r="V303" i="16"/>
  <c r="AD303" i="16"/>
  <c r="AL303" i="16"/>
  <c r="AT303" i="16"/>
  <c r="BC303" i="16"/>
  <c r="BL303" i="16"/>
  <c r="BU303" i="16"/>
  <c r="P308" i="16"/>
  <c r="Z308" i="16"/>
  <c r="AJ308" i="16"/>
  <c r="AV308" i="16"/>
  <c r="BF308" i="16"/>
  <c r="BP308" i="16"/>
  <c r="CB308" i="16"/>
  <c r="BW311" i="16"/>
  <c r="BO311" i="16"/>
  <c r="BG311" i="16"/>
  <c r="AY311" i="16"/>
  <c r="AQ311" i="16"/>
  <c r="AI311" i="16"/>
  <c r="AA311" i="16"/>
  <c r="S311" i="16"/>
  <c r="K311" i="16"/>
  <c r="BV311" i="16"/>
  <c r="BN311" i="16"/>
  <c r="BF311" i="16"/>
  <c r="AX311" i="16"/>
  <c r="AP311" i="16"/>
  <c r="AH311" i="16"/>
  <c r="Z311" i="16"/>
  <c r="R311" i="16"/>
  <c r="J311" i="16"/>
  <c r="CA311" i="16"/>
  <c r="BS311" i="16"/>
  <c r="BK311" i="16"/>
  <c r="BC311" i="16"/>
  <c r="U311" i="16"/>
  <c r="AE311" i="16"/>
  <c r="AO311" i="16"/>
  <c r="BA311" i="16"/>
  <c r="BM311" i="16"/>
  <c r="BZ311" i="16"/>
  <c r="Q314" i="16"/>
  <c r="AC314" i="16"/>
  <c r="AP314" i="16"/>
  <c r="BD314" i="16"/>
  <c r="BP314" i="16"/>
  <c r="T318" i="16"/>
  <c r="AJ318" i="16"/>
  <c r="AZ318" i="16"/>
  <c r="BT318" i="16"/>
  <c r="U321" i="16"/>
  <c r="AQ321" i="16"/>
  <c r="BM321" i="16"/>
  <c r="BZ331" i="16"/>
  <c r="BR331" i="16"/>
  <c r="BJ331" i="16"/>
  <c r="BB331" i="16"/>
  <c r="AT331" i="16"/>
  <c r="AL331" i="16"/>
  <c r="AD331" i="16"/>
  <c r="V331" i="16"/>
  <c r="N331" i="16"/>
  <c r="BY331" i="16"/>
  <c r="BQ331" i="16"/>
  <c r="BI331" i="16"/>
  <c r="BA331" i="16"/>
  <c r="AS331" i="16"/>
  <c r="AK331" i="16"/>
  <c r="AC331" i="16"/>
  <c r="U331" i="16"/>
  <c r="M331" i="16"/>
  <c r="BX331" i="16"/>
  <c r="BP331" i="16"/>
  <c r="BH331" i="16"/>
  <c r="AZ331" i="16"/>
  <c r="AR331" i="16"/>
  <c r="AJ331" i="16"/>
  <c r="AB331" i="16"/>
  <c r="T331" i="16"/>
  <c r="L331" i="16"/>
  <c r="BV331" i="16"/>
  <c r="BN331" i="16"/>
  <c r="BF331" i="16"/>
  <c r="AX331" i="16"/>
  <c r="AP331" i="16"/>
  <c r="AH331" i="16"/>
  <c r="Z331" i="16"/>
  <c r="R331" i="16"/>
  <c r="J331" i="16"/>
  <c r="CB331" i="16"/>
  <c r="BT331" i="16"/>
  <c r="BL331" i="16"/>
  <c r="BD331" i="16"/>
  <c r="AV331" i="16"/>
  <c r="AN331" i="16"/>
  <c r="AF331" i="16"/>
  <c r="X331" i="16"/>
  <c r="P331" i="16"/>
  <c r="AE331" i="16"/>
  <c r="AY331" i="16"/>
  <c r="BU331" i="16"/>
  <c r="W341" i="16"/>
  <c r="AQ341" i="16"/>
  <c r="BM341" i="16"/>
  <c r="W353" i="16"/>
  <c r="AQ353" i="16"/>
  <c r="BM353" i="16"/>
  <c r="Q387" i="12"/>
  <c r="Y387" i="12"/>
  <c r="AG387" i="12"/>
  <c r="AO387" i="12"/>
  <c r="AW387" i="12"/>
  <c r="BE387" i="12"/>
  <c r="BM387" i="12"/>
  <c r="BU387" i="12"/>
  <c r="O389" i="12"/>
  <c r="W389" i="12"/>
  <c r="AE389" i="12"/>
  <c r="AM389" i="12"/>
  <c r="AU389" i="12"/>
  <c r="BC389" i="12"/>
  <c r="BK389" i="12"/>
  <c r="BS389" i="12"/>
  <c r="CA389" i="12"/>
  <c r="Q395" i="12"/>
  <c r="Y395" i="12"/>
  <c r="AG395" i="12"/>
  <c r="AO395" i="12"/>
  <c r="AW395" i="12"/>
  <c r="BE395" i="12"/>
  <c r="BM395" i="12"/>
  <c r="BU395" i="12"/>
  <c r="Q403" i="12"/>
  <c r="Y403" i="12"/>
  <c r="AG403" i="12"/>
  <c r="AO403" i="12"/>
  <c r="AW403" i="12"/>
  <c r="BE403" i="12"/>
  <c r="BM403" i="12"/>
  <c r="BU403" i="12"/>
  <c r="Q267" i="16"/>
  <c r="Y267" i="16"/>
  <c r="AG267" i="16"/>
  <c r="AO267" i="16"/>
  <c r="AW267" i="16"/>
  <c r="BE267" i="16"/>
  <c r="BM267" i="16"/>
  <c r="BU267" i="16"/>
  <c r="Q280" i="16"/>
  <c r="Y280" i="16"/>
  <c r="AG280" i="16"/>
  <c r="AO280" i="16"/>
  <c r="AW280" i="16"/>
  <c r="BE280" i="16"/>
  <c r="BM280" i="16"/>
  <c r="BU280" i="16"/>
  <c r="O282" i="16"/>
  <c r="W282" i="16"/>
  <c r="AE282" i="16"/>
  <c r="AM282" i="16"/>
  <c r="AU282" i="16"/>
  <c r="BC282" i="16"/>
  <c r="BK282" i="16"/>
  <c r="BS282" i="16"/>
  <c r="CA282" i="16"/>
  <c r="K286" i="16"/>
  <c r="S286" i="16"/>
  <c r="AA286" i="16"/>
  <c r="AI286" i="16"/>
  <c r="AQ286" i="16"/>
  <c r="AY286" i="16"/>
  <c r="BG286" i="16"/>
  <c r="BO286" i="16"/>
  <c r="BW286" i="16"/>
  <c r="P287" i="16"/>
  <c r="X287" i="16"/>
  <c r="AF287" i="16"/>
  <c r="AN287" i="16"/>
  <c r="AV287" i="16"/>
  <c r="BD287" i="16"/>
  <c r="BL287" i="16"/>
  <c r="BT287" i="16"/>
  <c r="CB287" i="16"/>
  <c r="Q294" i="16"/>
  <c r="Y294" i="16"/>
  <c r="AG294" i="16"/>
  <c r="AO294" i="16"/>
  <c r="AW294" i="16"/>
  <c r="BE294" i="16"/>
  <c r="BM294" i="16"/>
  <c r="BU294" i="16"/>
  <c r="P295" i="16"/>
  <c r="X295" i="16"/>
  <c r="AF295" i="16"/>
  <c r="AN295" i="16"/>
  <c r="AV295" i="16"/>
  <c r="BD295" i="16"/>
  <c r="BL295" i="16"/>
  <c r="BT295" i="16"/>
  <c r="CB295" i="16"/>
  <c r="K300" i="16"/>
  <c r="S300" i="16"/>
  <c r="AA300" i="16"/>
  <c r="AI300" i="16"/>
  <c r="AQ300" i="16"/>
  <c r="AY300" i="16"/>
  <c r="BG300" i="16"/>
  <c r="BO300" i="16"/>
  <c r="BW300" i="16"/>
  <c r="Q302" i="16"/>
  <c r="Y302" i="16"/>
  <c r="AG302" i="16"/>
  <c r="AO302" i="16"/>
  <c r="AW302" i="16"/>
  <c r="BE302" i="16"/>
  <c r="BM302" i="16"/>
  <c r="BU302" i="16"/>
  <c r="P303" i="16"/>
  <c r="X303" i="16"/>
  <c r="AF303" i="16"/>
  <c r="AN303" i="16"/>
  <c r="AV303" i="16"/>
  <c r="BE303" i="16"/>
  <c r="BO303" i="16"/>
  <c r="R308" i="16"/>
  <c r="AB308" i="16"/>
  <c r="AN308" i="16"/>
  <c r="AX308" i="16"/>
  <c r="BH308" i="16"/>
  <c r="BY309" i="16"/>
  <c r="BQ309" i="16"/>
  <c r="BI309" i="16"/>
  <c r="BA309" i="16"/>
  <c r="AS309" i="16"/>
  <c r="AK309" i="16"/>
  <c r="AC309" i="16"/>
  <c r="U309" i="16"/>
  <c r="M309" i="16"/>
  <c r="BX309" i="16"/>
  <c r="BP309" i="16"/>
  <c r="BH309" i="16"/>
  <c r="AZ309" i="16"/>
  <c r="AR309" i="16"/>
  <c r="AJ309" i="16"/>
  <c r="AB309" i="16"/>
  <c r="T309" i="16"/>
  <c r="L309" i="16"/>
  <c r="S309" i="16"/>
  <c r="AE309" i="16"/>
  <c r="AO309" i="16"/>
  <c r="AY309" i="16"/>
  <c r="BK309" i="16"/>
  <c r="BU309" i="16"/>
  <c r="M311" i="16"/>
  <c r="W311" i="16"/>
  <c r="AG311" i="16"/>
  <c r="AS311" i="16"/>
  <c r="BD311" i="16"/>
  <c r="BQ311" i="16"/>
  <c r="T314" i="16"/>
  <c r="AG314" i="16"/>
  <c r="AS314" i="16"/>
  <c r="BF314" i="16"/>
  <c r="X318" i="16"/>
  <c r="AN318" i="16"/>
  <c r="BD318" i="16"/>
  <c r="AA321" i="16"/>
  <c r="AW321" i="16"/>
  <c r="O331" i="16"/>
  <c r="AI331" i="16"/>
  <c r="BE331" i="16"/>
  <c r="CA331" i="16"/>
  <c r="AA341" i="16"/>
  <c r="AW341" i="16"/>
  <c r="Y343" i="16"/>
  <c r="AU343" i="16"/>
  <c r="AA353" i="16"/>
  <c r="AW353" i="16"/>
  <c r="Y355" i="16"/>
  <c r="CA406" i="16"/>
  <c r="BS406" i="16"/>
  <c r="BK406" i="16"/>
  <c r="BC406" i="16"/>
  <c r="AU406" i="16"/>
  <c r="AM406" i="16"/>
  <c r="AE406" i="16"/>
  <c r="W406" i="16"/>
  <c r="O406" i="16"/>
  <c r="BZ406" i="16"/>
  <c r="BR406" i="16"/>
  <c r="BJ406" i="16"/>
  <c r="BB406" i="16"/>
  <c r="AT406" i="16"/>
  <c r="AL406" i="16"/>
  <c r="AD406" i="16"/>
  <c r="V406" i="16"/>
  <c r="N406" i="16"/>
  <c r="BY406" i="16"/>
  <c r="BQ406" i="16"/>
  <c r="BI406" i="16"/>
  <c r="BA406" i="16"/>
  <c r="AS406" i="16"/>
  <c r="AK406" i="16"/>
  <c r="AC406" i="16"/>
  <c r="U406" i="16"/>
  <c r="M406" i="16"/>
  <c r="BX406" i="16"/>
  <c r="BP406" i="16"/>
  <c r="BH406" i="16"/>
  <c r="AZ406" i="16"/>
  <c r="AR406" i="16"/>
  <c r="AJ406" i="16"/>
  <c r="AB406" i="16"/>
  <c r="T406" i="16"/>
  <c r="L406" i="16"/>
  <c r="BW406" i="16"/>
  <c r="BO406" i="16"/>
  <c r="BG406" i="16"/>
  <c r="AY406" i="16"/>
  <c r="AQ406" i="16"/>
  <c r="AI406" i="16"/>
  <c r="AA406" i="16"/>
  <c r="S406" i="16"/>
  <c r="K406" i="16"/>
  <c r="BF406" i="16"/>
  <c r="AN406" i="16"/>
  <c r="Q406" i="16"/>
  <c r="CB406" i="16"/>
  <c r="BE406" i="16"/>
  <c r="AH406" i="16"/>
  <c r="P406" i="16"/>
  <c r="BV406" i="16"/>
  <c r="BD406" i="16"/>
  <c r="AG406" i="16"/>
  <c r="J406" i="16"/>
  <c r="BU406" i="16"/>
  <c r="AX406" i="16"/>
  <c r="AF406" i="16"/>
  <c r="BT406" i="16"/>
  <c r="AW406" i="16"/>
  <c r="Z406" i="16"/>
  <c r="BN406" i="16"/>
  <c r="AV406" i="16"/>
  <c r="Y406" i="16"/>
  <c r="BL406" i="16"/>
  <c r="AP406" i="16"/>
  <c r="AO406" i="16"/>
  <c r="X406" i="16"/>
  <c r="R406" i="16"/>
  <c r="BV301" i="15"/>
  <c r="BN301" i="15"/>
  <c r="BF301" i="15"/>
  <c r="AX301" i="15"/>
  <c r="AP301" i="15"/>
  <c r="AH301" i="15"/>
  <c r="Z301" i="15"/>
  <c r="R301" i="15"/>
  <c r="J301" i="15"/>
  <c r="BU301" i="15"/>
  <c r="CA301" i="15"/>
  <c r="BS301" i="15"/>
  <c r="BK301" i="15"/>
  <c r="BC301" i="15"/>
  <c r="AU301" i="15"/>
  <c r="AM301" i="15"/>
  <c r="AE301" i="15"/>
  <c r="W301" i="15"/>
  <c r="O301" i="15"/>
  <c r="BZ301" i="15"/>
  <c r="BR301" i="15"/>
  <c r="BJ301" i="15"/>
  <c r="BB301" i="15"/>
  <c r="AT301" i="15"/>
  <c r="AL301" i="15"/>
  <c r="AD301" i="15"/>
  <c r="V301" i="15"/>
  <c r="N301" i="15"/>
  <c r="BY301" i="15"/>
  <c r="BQ301" i="15"/>
  <c r="BI301" i="15"/>
  <c r="BA301" i="15"/>
  <c r="AS301" i="15"/>
  <c r="AK301" i="15"/>
  <c r="AC301" i="15"/>
  <c r="U301" i="15"/>
  <c r="M301" i="15"/>
  <c r="BP301" i="15"/>
  <c r="AZ301" i="15"/>
  <c r="AJ301" i="15"/>
  <c r="T301" i="15"/>
  <c r="BO301" i="15"/>
  <c r="AY301" i="15"/>
  <c r="AI301" i="15"/>
  <c r="S301" i="15"/>
  <c r="BM301" i="15"/>
  <c r="AW301" i="15"/>
  <c r="AG301" i="15"/>
  <c r="Q301" i="15"/>
  <c r="BL301" i="15"/>
  <c r="AV301" i="15"/>
  <c r="AF301" i="15"/>
  <c r="P301" i="15"/>
  <c r="CB301" i="15"/>
  <c r="BH301" i="15"/>
  <c r="AR301" i="15"/>
  <c r="AB301" i="15"/>
  <c r="L301" i="15"/>
  <c r="BX301" i="15"/>
  <c r="BG301" i="15"/>
  <c r="AQ301" i="15"/>
  <c r="AA301" i="15"/>
  <c r="K301" i="15"/>
  <c r="BE301" i="15"/>
  <c r="BD301" i="15"/>
  <c r="AO301" i="15"/>
  <c r="AN301" i="15"/>
  <c r="Y301" i="15"/>
  <c r="X301" i="15"/>
  <c r="BW301" i="15"/>
  <c r="BT301" i="15"/>
  <c r="Q287" i="16"/>
  <c r="Y287" i="16"/>
  <c r="AG287" i="16"/>
  <c r="AO287" i="16"/>
  <c r="AW287" i="16"/>
  <c r="BE287" i="16"/>
  <c r="BM287" i="16"/>
  <c r="BU287" i="16"/>
  <c r="Q295" i="16"/>
  <c r="Y295" i="16"/>
  <c r="AG295" i="16"/>
  <c r="AO295" i="16"/>
  <c r="AW295" i="16"/>
  <c r="BE295" i="16"/>
  <c r="BM295" i="16"/>
  <c r="BU295" i="16"/>
  <c r="BV303" i="16"/>
  <c r="BN303" i="16"/>
  <c r="BF303" i="16"/>
  <c r="AX303" i="16"/>
  <c r="Q303" i="16"/>
  <c r="Y303" i="16"/>
  <c r="AG303" i="16"/>
  <c r="AO303" i="16"/>
  <c r="AW303" i="16"/>
  <c r="BG303" i="16"/>
  <c r="BP303" i="16"/>
  <c r="BY303" i="16"/>
  <c r="BZ308" i="16"/>
  <c r="BR308" i="16"/>
  <c r="BJ308" i="16"/>
  <c r="BB308" i="16"/>
  <c r="AT308" i="16"/>
  <c r="AL308" i="16"/>
  <c r="AD308" i="16"/>
  <c r="V308" i="16"/>
  <c r="N308" i="16"/>
  <c r="BY308" i="16"/>
  <c r="BQ308" i="16"/>
  <c r="BI308" i="16"/>
  <c r="BA308" i="16"/>
  <c r="AS308" i="16"/>
  <c r="AK308" i="16"/>
  <c r="AC308" i="16"/>
  <c r="U308" i="16"/>
  <c r="M308" i="16"/>
  <c r="S308" i="16"/>
  <c r="AE308" i="16"/>
  <c r="AO308" i="16"/>
  <c r="AY308" i="16"/>
  <c r="BK308" i="16"/>
  <c r="BU308" i="16"/>
  <c r="CA314" i="16"/>
  <c r="BS314" i="16"/>
  <c r="BK314" i="16"/>
  <c r="BC314" i="16"/>
  <c r="AU314" i="16"/>
  <c r="AM314" i="16"/>
  <c r="AE314" i="16"/>
  <c r="W314" i="16"/>
  <c r="O314" i="16"/>
  <c r="BZ314" i="16"/>
  <c r="BR314" i="16"/>
  <c r="BJ314" i="16"/>
  <c r="BB314" i="16"/>
  <c r="AT314" i="16"/>
  <c r="AL314" i="16"/>
  <c r="AD314" i="16"/>
  <c r="V314" i="16"/>
  <c r="N314" i="16"/>
  <c r="BW314" i="16"/>
  <c r="BO314" i="16"/>
  <c r="BG314" i="16"/>
  <c r="AY314" i="16"/>
  <c r="AQ314" i="16"/>
  <c r="AI314" i="16"/>
  <c r="AA314" i="16"/>
  <c r="S314" i="16"/>
  <c r="K314" i="16"/>
  <c r="U314" i="16"/>
  <c r="AH314" i="16"/>
  <c r="AV314" i="16"/>
  <c r="BH314" i="16"/>
  <c r="BU314" i="16"/>
  <c r="BW318" i="16"/>
  <c r="BO318" i="16"/>
  <c r="BG318" i="16"/>
  <c r="AY318" i="16"/>
  <c r="AQ318" i="16"/>
  <c r="AI318" i="16"/>
  <c r="AA318" i="16"/>
  <c r="S318" i="16"/>
  <c r="K318" i="16"/>
  <c r="BV318" i="16"/>
  <c r="BN318" i="16"/>
  <c r="BF318" i="16"/>
  <c r="AX318" i="16"/>
  <c r="AP318" i="16"/>
  <c r="AH318" i="16"/>
  <c r="Z318" i="16"/>
  <c r="R318" i="16"/>
  <c r="J318" i="16"/>
  <c r="BU318" i="16"/>
  <c r="BM318" i="16"/>
  <c r="BE318" i="16"/>
  <c r="CA318" i="16"/>
  <c r="BS318" i="16"/>
  <c r="BK318" i="16"/>
  <c r="BC318" i="16"/>
  <c r="AU318" i="16"/>
  <c r="AM318" i="16"/>
  <c r="AE318" i="16"/>
  <c r="W318" i="16"/>
  <c r="O318" i="16"/>
  <c r="BY318" i="16"/>
  <c r="BQ318" i="16"/>
  <c r="BI318" i="16"/>
  <c r="BA318" i="16"/>
  <c r="AS318" i="16"/>
  <c r="AK318" i="16"/>
  <c r="AC318" i="16"/>
  <c r="U318" i="16"/>
  <c r="M318" i="16"/>
  <c r="Y318" i="16"/>
  <c r="AO318" i="16"/>
  <c r="BH318" i="16"/>
  <c r="CB318" i="16"/>
  <c r="CB321" i="16"/>
  <c r="BT321" i="16"/>
  <c r="BL321" i="16"/>
  <c r="BD321" i="16"/>
  <c r="AV321" i="16"/>
  <c r="AN321" i="16"/>
  <c r="AF321" i="16"/>
  <c r="X321" i="16"/>
  <c r="P321" i="16"/>
  <c r="CA321" i="16"/>
  <c r="BS321" i="16"/>
  <c r="BK321" i="16"/>
  <c r="BC321" i="16"/>
  <c r="AU321" i="16"/>
  <c r="AM321" i="16"/>
  <c r="AE321" i="16"/>
  <c r="W321" i="16"/>
  <c r="O321" i="16"/>
  <c r="BZ321" i="16"/>
  <c r="BR321" i="16"/>
  <c r="BJ321" i="16"/>
  <c r="BB321" i="16"/>
  <c r="AT321" i="16"/>
  <c r="AL321" i="16"/>
  <c r="AD321" i="16"/>
  <c r="V321" i="16"/>
  <c r="N321" i="16"/>
  <c r="BX321" i="16"/>
  <c r="BP321" i="16"/>
  <c r="BH321" i="16"/>
  <c r="AZ321" i="16"/>
  <c r="AR321" i="16"/>
  <c r="AJ321" i="16"/>
  <c r="AB321" i="16"/>
  <c r="T321" i="16"/>
  <c r="L321" i="16"/>
  <c r="BV321" i="16"/>
  <c r="BN321" i="16"/>
  <c r="BF321" i="16"/>
  <c r="AX321" i="16"/>
  <c r="AP321" i="16"/>
  <c r="AH321" i="16"/>
  <c r="Z321" i="16"/>
  <c r="R321" i="16"/>
  <c r="J321" i="16"/>
  <c r="AC321" i="16"/>
  <c r="AY321" i="16"/>
  <c r="BU321" i="16"/>
  <c r="BZ341" i="16"/>
  <c r="BR341" i="16"/>
  <c r="BJ341" i="16"/>
  <c r="BB341" i="16"/>
  <c r="AT341" i="16"/>
  <c r="AL341" i="16"/>
  <c r="AD341" i="16"/>
  <c r="V341" i="16"/>
  <c r="N341" i="16"/>
  <c r="BY341" i="16"/>
  <c r="BQ341" i="16"/>
  <c r="BI341" i="16"/>
  <c r="BA341" i="16"/>
  <c r="AS341" i="16"/>
  <c r="AK341" i="16"/>
  <c r="AC341" i="16"/>
  <c r="U341" i="16"/>
  <c r="M341" i="16"/>
  <c r="BX341" i="16"/>
  <c r="BP341" i="16"/>
  <c r="BH341" i="16"/>
  <c r="AZ341" i="16"/>
  <c r="AR341" i="16"/>
  <c r="AJ341" i="16"/>
  <c r="AB341" i="16"/>
  <c r="T341" i="16"/>
  <c r="L341" i="16"/>
  <c r="BV341" i="16"/>
  <c r="BN341" i="16"/>
  <c r="BF341" i="16"/>
  <c r="AX341" i="16"/>
  <c r="AP341" i="16"/>
  <c r="AH341" i="16"/>
  <c r="Z341" i="16"/>
  <c r="R341" i="16"/>
  <c r="J341" i="16"/>
  <c r="CB341" i="16"/>
  <c r="BT341" i="16"/>
  <c r="BL341" i="16"/>
  <c r="BD341" i="16"/>
  <c r="AV341" i="16"/>
  <c r="AN341" i="16"/>
  <c r="AF341" i="16"/>
  <c r="X341" i="16"/>
  <c r="P341" i="16"/>
  <c r="AE341" i="16"/>
  <c r="AY341" i="16"/>
  <c r="BU341" i="16"/>
  <c r="BZ353" i="16"/>
  <c r="BR353" i="16"/>
  <c r="BJ353" i="16"/>
  <c r="BB353" i="16"/>
  <c r="AT353" i="16"/>
  <c r="AL353" i="16"/>
  <c r="AD353" i="16"/>
  <c r="V353" i="16"/>
  <c r="N353" i="16"/>
  <c r="BY353" i="16"/>
  <c r="BQ353" i="16"/>
  <c r="BI353" i="16"/>
  <c r="BA353" i="16"/>
  <c r="AS353" i="16"/>
  <c r="AK353" i="16"/>
  <c r="AC353" i="16"/>
  <c r="U353" i="16"/>
  <c r="M353" i="16"/>
  <c r="BX353" i="16"/>
  <c r="BP353" i="16"/>
  <c r="BH353" i="16"/>
  <c r="AZ353" i="16"/>
  <c r="AR353" i="16"/>
  <c r="AJ353" i="16"/>
  <c r="AB353" i="16"/>
  <c r="T353" i="16"/>
  <c r="L353" i="16"/>
  <c r="BV353" i="16"/>
  <c r="BN353" i="16"/>
  <c r="BF353" i="16"/>
  <c r="AX353" i="16"/>
  <c r="AP353" i="16"/>
  <c r="AH353" i="16"/>
  <c r="Z353" i="16"/>
  <c r="R353" i="16"/>
  <c r="J353" i="16"/>
  <c r="CB353" i="16"/>
  <c r="BT353" i="16"/>
  <c r="BL353" i="16"/>
  <c r="BD353" i="16"/>
  <c r="AV353" i="16"/>
  <c r="AN353" i="16"/>
  <c r="AF353" i="16"/>
  <c r="X353" i="16"/>
  <c r="P353" i="16"/>
  <c r="AE353" i="16"/>
  <c r="AY353" i="16"/>
  <c r="BU353" i="16"/>
  <c r="S387" i="12"/>
  <c r="AA387" i="12"/>
  <c r="AI387" i="12"/>
  <c r="AQ387" i="12"/>
  <c r="AY387" i="12"/>
  <c r="BG387" i="12"/>
  <c r="BO387" i="12"/>
  <c r="Q389" i="12"/>
  <c r="Y389" i="12"/>
  <c r="AG389" i="12"/>
  <c r="AO389" i="12"/>
  <c r="AW389" i="12"/>
  <c r="BE389" i="12"/>
  <c r="BM389" i="12"/>
  <c r="BU389" i="12"/>
  <c r="K395" i="12"/>
  <c r="S395" i="12"/>
  <c r="AA395" i="12"/>
  <c r="AI395" i="12"/>
  <c r="AQ395" i="12"/>
  <c r="AY395" i="12"/>
  <c r="BG395" i="12"/>
  <c r="BO395" i="12"/>
  <c r="Q397" i="12"/>
  <c r="Y397" i="12"/>
  <c r="AG397" i="12"/>
  <c r="AO397" i="12"/>
  <c r="AW397" i="12"/>
  <c r="BE397" i="12"/>
  <c r="BM397" i="12"/>
  <c r="BU397" i="12"/>
  <c r="K403" i="12"/>
  <c r="S403" i="12"/>
  <c r="AA403" i="12"/>
  <c r="AI403" i="12"/>
  <c r="AQ403" i="12"/>
  <c r="AY403" i="12"/>
  <c r="BG403" i="12"/>
  <c r="BO403" i="12"/>
  <c r="Q405" i="12"/>
  <c r="Y405" i="12"/>
  <c r="AG405" i="12"/>
  <c r="AO405" i="12"/>
  <c r="AW405" i="12"/>
  <c r="BE405" i="12"/>
  <c r="BM405" i="12"/>
  <c r="BU405" i="12"/>
  <c r="K267" i="16"/>
  <c r="S267" i="16"/>
  <c r="AA267" i="16"/>
  <c r="AI267" i="16"/>
  <c r="AQ267" i="16"/>
  <c r="AY267" i="16"/>
  <c r="BG267" i="16"/>
  <c r="BO267" i="16"/>
  <c r="Q269" i="16"/>
  <c r="Y269" i="16"/>
  <c r="AG269" i="16"/>
  <c r="AO269" i="16"/>
  <c r="AW269" i="16"/>
  <c r="BE269" i="16"/>
  <c r="BM269" i="16"/>
  <c r="BU269" i="16"/>
  <c r="K280" i="16"/>
  <c r="S280" i="16"/>
  <c r="AA280" i="16"/>
  <c r="AI280" i="16"/>
  <c r="AQ280" i="16"/>
  <c r="AY280" i="16"/>
  <c r="BG280" i="16"/>
  <c r="BO280" i="16"/>
  <c r="Q282" i="16"/>
  <c r="Y282" i="16"/>
  <c r="AG282" i="16"/>
  <c r="AO282" i="16"/>
  <c r="AW282" i="16"/>
  <c r="BE282" i="16"/>
  <c r="BM282" i="16"/>
  <c r="BU282" i="16"/>
  <c r="M286" i="16"/>
  <c r="U286" i="16"/>
  <c r="AC286" i="16"/>
  <c r="AK286" i="16"/>
  <c r="AS286" i="16"/>
  <c r="BA286" i="16"/>
  <c r="BI286" i="16"/>
  <c r="BQ286" i="16"/>
  <c r="J287" i="16"/>
  <c r="R287" i="16"/>
  <c r="Z287" i="16"/>
  <c r="AH287" i="16"/>
  <c r="AP287" i="16"/>
  <c r="AX287" i="16"/>
  <c r="BF287" i="16"/>
  <c r="BN287" i="16"/>
  <c r="Q288" i="16"/>
  <c r="Y288" i="16"/>
  <c r="AG288" i="16"/>
  <c r="AO288" i="16"/>
  <c r="AW288" i="16"/>
  <c r="BE288" i="16"/>
  <c r="BM288" i="16"/>
  <c r="BU288" i="16"/>
  <c r="K294" i="16"/>
  <c r="S294" i="16"/>
  <c r="AA294" i="16"/>
  <c r="AI294" i="16"/>
  <c r="AQ294" i="16"/>
  <c r="AY294" i="16"/>
  <c r="BG294" i="16"/>
  <c r="BO294" i="16"/>
  <c r="J295" i="16"/>
  <c r="R295" i="16"/>
  <c r="Z295" i="16"/>
  <c r="AH295" i="16"/>
  <c r="AP295" i="16"/>
  <c r="AX295" i="16"/>
  <c r="BF295" i="16"/>
  <c r="BN295" i="16"/>
  <c r="Q296" i="16"/>
  <c r="Y296" i="16"/>
  <c r="AG296" i="16"/>
  <c r="AO296" i="16"/>
  <c r="AW296" i="16"/>
  <c r="BE296" i="16"/>
  <c r="BM296" i="16"/>
  <c r="BU296" i="16"/>
  <c r="M300" i="16"/>
  <c r="U300" i="16"/>
  <c r="AC300" i="16"/>
  <c r="AK300" i="16"/>
  <c r="AS300" i="16"/>
  <c r="BA300" i="16"/>
  <c r="BI300" i="16"/>
  <c r="BQ300" i="16"/>
  <c r="K302" i="16"/>
  <c r="S302" i="16"/>
  <c r="AA302" i="16"/>
  <c r="AI302" i="16"/>
  <c r="AQ302" i="16"/>
  <c r="AY302" i="16"/>
  <c r="BG302" i="16"/>
  <c r="BO302" i="16"/>
  <c r="J303" i="16"/>
  <c r="R303" i="16"/>
  <c r="Z303" i="16"/>
  <c r="AH303" i="16"/>
  <c r="AP303" i="16"/>
  <c r="AY303" i="16"/>
  <c r="BH303" i="16"/>
  <c r="BQ303" i="16"/>
  <c r="BZ303" i="16"/>
  <c r="CA307" i="16"/>
  <c r="BS307" i="16"/>
  <c r="BK307" i="16"/>
  <c r="BC307" i="16"/>
  <c r="AU307" i="16"/>
  <c r="AM307" i="16"/>
  <c r="AE307" i="16"/>
  <c r="W307" i="16"/>
  <c r="O307" i="16"/>
  <c r="BZ307" i="16"/>
  <c r="BR307" i="16"/>
  <c r="BJ307" i="16"/>
  <c r="BB307" i="16"/>
  <c r="AT307" i="16"/>
  <c r="AL307" i="16"/>
  <c r="AD307" i="16"/>
  <c r="V307" i="16"/>
  <c r="N307" i="16"/>
  <c r="S307" i="16"/>
  <c r="AC307" i="16"/>
  <c r="AO307" i="16"/>
  <c r="AY307" i="16"/>
  <c r="BI307" i="16"/>
  <c r="BU307" i="16"/>
  <c r="J308" i="16"/>
  <c r="T308" i="16"/>
  <c r="AF308" i="16"/>
  <c r="AP308" i="16"/>
  <c r="AZ308" i="16"/>
  <c r="BL308" i="16"/>
  <c r="BV308" i="16"/>
  <c r="K309" i="16"/>
  <c r="W309" i="16"/>
  <c r="AG309" i="16"/>
  <c r="AQ309" i="16"/>
  <c r="BC309" i="16"/>
  <c r="BM309" i="16"/>
  <c r="BW309" i="16"/>
  <c r="O311" i="16"/>
  <c r="Y311" i="16"/>
  <c r="AK311" i="16"/>
  <c r="AU311" i="16"/>
  <c r="BH311" i="16"/>
  <c r="BT311" i="16"/>
  <c r="J314" i="16"/>
  <c r="X314" i="16"/>
  <c r="AJ314" i="16"/>
  <c r="AW314" i="16"/>
  <c r="BI314" i="16"/>
  <c r="BV314" i="16"/>
  <c r="L318" i="16"/>
  <c r="AB318" i="16"/>
  <c r="AR318" i="16"/>
  <c r="BJ318" i="16"/>
  <c r="K321" i="16"/>
  <c r="AG321" i="16"/>
  <c r="BA321" i="16"/>
  <c r="BW321" i="16"/>
  <c r="BZ323" i="16"/>
  <c r="BR323" i="16"/>
  <c r="BJ323" i="16"/>
  <c r="BB323" i="16"/>
  <c r="AT323" i="16"/>
  <c r="AL323" i="16"/>
  <c r="AD323" i="16"/>
  <c r="V323" i="16"/>
  <c r="N323" i="16"/>
  <c r="BY323" i="16"/>
  <c r="BQ323" i="16"/>
  <c r="BI323" i="16"/>
  <c r="BA323" i="16"/>
  <c r="AS323" i="16"/>
  <c r="AK323" i="16"/>
  <c r="AC323" i="16"/>
  <c r="U323" i="16"/>
  <c r="M323" i="16"/>
  <c r="BX323" i="16"/>
  <c r="BP323" i="16"/>
  <c r="BH323" i="16"/>
  <c r="AZ323" i="16"/>
  <c r="AR323" i="16"/>
  <c r="AJ323" i="16"/>
  <c r="AB323" i="16"/>
  <c r="T323" i="16"/>
  <c r="L323" i="16"/>
  <c r="BV323" i="16"/>
  <c r="BN323" i="16"/>
  <c r="BF323" i="16"/>
  <c r="AX323" i="16"/>
  <c r="AP323" i="16"/>
  <c r="AH323" i="16"/>
  <c r="Z323" i="16"/>
  <c r="R323" i="16"/>
  <c r="J323" i="16"/>
  <c r="CB323" i="16"/>
  <c r="BT323" i="16"/>
  <c r="BL323" i="16"/>
  <c r="BD323" i="16"/>
  <c r="AV323" i="16"/>
  <c r="AN323" i="16"/>
  <c r="AF323" i="16"/>
  <c r="X323" i="16"/>
  <c r="P323" i="16"/>
  <c r="AE323" i="16"/>
  <c r="AY323" i="16"/>
  <c r="BU323" i="16"/>
  <c r="S331" i="16"/>
  <c r="AO331" i="16"/>
  <c r="BK331" i="16"/>
  <c r="K341" i="16"/>
  <c r="AG341" i="16"/>
  <c r="BC341" i="16"/>
  <c r="BW341" i="16"/>
  <c r="BX343" i="16"/>
  <c r="BP343" i="16"/>
  <c r="BH343" i="16"/>
  <c r="AZ343" i="16"/>
  <c r="AR343" i="16"/>
  <c r="AJ343" i="16"/>
  <c r="AB343" i="16"/>
  <c r="T343" i="16"/>
  <c r="L343" i="16"/>
  <c r="BW343" i="16"/>
  <c r="BO343" i="16"/>
  <c r="BG343" i="16"/>
  <c r="AY343" i="16"/>
  <c r="AQ343" i="16"/>
  <c r="AI343" i="16"/>
  <c r="AA343" i="16"/>
  <c r="S343" i="16"/>
  <c r="K343" i="16"/>
  <c r="BV343" i="16"/>
  <c r="BN343" i="16"/>
  <c r="BF343" i="16"/>
  <c r="AX343" i="16"/>
  <c r="AP343" i="16"/>
  <c r="AH343" i="16"/>
  <c r="Z343" i="16"/>
  <c r="R343" i="16"/>
  <c r="J343" i="16"/>
  <c r="CB343" i="16"/>
  <c r="BT343" i="16"/>
  <c r="BL343" i="16"/>
  <c r="BD343" i="16"/>
  <c r="AV343" i="16"/>
  <c r="AN343" i="16"/>
  <c r="AF343" i="16"/>
  <c r="X343" i="16"/>
  <c r="P343" i="16"/>
  <c r="BZ343" i="16"/>
  <c r="BR343" i="16"/>
  <c r="BJ343" i="16"/>
  <c r="BB343" i="16"/>
  <c r="AT343" i="16"/>
  <c r="AL343" i="16"/>
  <c r="AD343" i="16"/>
  <c r="V343" i="16"/>
  <c r="N343" i="16"/>
  <c r="AE343" i="16"/>
  <c r="BA343" i="16"/>
  <c r="BU343" i="16"/>
  <c r="K353" i="16"/>
  <c r="AG353" i="16"/>
  <c r="BC353" i="16"/>
  <c r="BW353" i="16"/>
  <c r="BX355" i="16"/>
  <c r="BP355" i="16"/>
  <c r="BH355" i="16"/>
  <c r="AZ355" i="16"/>
  <c r="AR355" i="16"/>
  <c r="AJ355" i="16"/>
  <c r="AB355" i="16"/>
  <c r="T355" i="16"/>
  <c r="L355" i="16"/>
  <c r="BW355" i="16"/>
  <c r="BO355" i="16"/>
  <c r="BG355" i="16"/>
  <c r="AY355" i="16"/>
  <c r="AQ355" i="16"/>
  <c r="AI355" i="16"/>
  <c r="AA355" i="16"/>
  <c r="S355" i="16"/>
  <c r="K355" i="16"/>
  <c r="BV355" i="16"/>
  <c r="BN355" i="16"/>
  <c r="BF355" i="16"/>
  <c r="AX355" i="16"/>
  <c r="AP355" i="16"/>
  <c r="AH355" i="16"/>
  <c r="Z355" i="16"/>
  <c r="R355" i="16"/>
  <c r="J355" i="16"/>
  <c r="BU355" i="16"/>
  <c r="BM355" i="16"/>
  <c r="BE355" i="16"/>
  <c r="AW355" i="16"/>
  <c r="AO355" i="16"/>
  <c r="AG355" i="16"/>
  <c r="CB355" i="16"/>
  <c r="BT355" i="16"/>
  <c r="BL355" i="16"/>
  <c r="BD355" i="16"/>
  <c r="AV355" i="16"/>
  <c r="AN355" i="16"/>
  <c r="AF355" i="16"/>
  <c r="X355" i="16"/>
  <c r="P355" i="16"/>
  <c r="BZ355" i="16"/>
  <c r="BR355" i="16"/>
  <c r="BJ355" i="16"/>
  <c r="BB355" i="16"/>
  <c r="AT355" i="16"/>
  <c r="AL355" i="16"/>
  <c r="AD355" i="16"/>
  <c r="V355" i="16"/>
  <c r="N355" i="16"/>
  <c r="AE355" i="16"/>
  <c r="BK355" i="16"/>
  <c r="Q322" i="16"/>
  <c r="Y322" i="16"/>
  <c r="AG322" i="16"/>
  <c r="AO322" i="16"/>
  <c r="AW322" i="16"/>
  <c r="BE322" i="16"/>
  <c r="BM322" i="16"/>
  <c r="BU322" i="16"/>
  <c r="M326" i="16"/>
  <c r="U326" i="16"/>
  <c r="AC326" i="16"/>
  <c r="AK326" i="16"/>
  <c r="AS326" i="16"/>
  <c r="BA326" i="16"/>
  <c r="BI326" i="16"/>
  <c r="BQ326" i="16"/>
  <c r="BY326" i="16"/>
  <c r="Q330" i="16"/>
  <c r="Y330" i="16"/>
  <c r="AG330" i="16"/>
  <c r="AO330" i="16"/>
  <c r="AW330" i="16"/>
  <c r="BE330" i="16"/>
  <c r="BM330" i="16"/>
  <c r="BU330" i="16"/>
  <c r="O332" i="16"/>
  <c r="W332" i="16"/>
  <c r="AE332" i="16"/>
  <c r="AM332" i="16"/>
  <c r="AU332" i="16"/>
  <c r="BC332" i="16"/>
  <c r="BK332" i="16"/>
  <c r="BS332" i="16"/>
  <c r="CA332" i="16"/>
  <c r="M334" i="16"/>
  <c r="U334" i="16"/>
  <c r="AC334" i="16"/>
  <c r="AK334" i="16"/>
  <c r="AS334" i="16"/>
  <c r="BA334" i="16"/>
  <c r="BI334" i="16"/>
  <c r="BQ334" i="16"/>
  <c r="BY334" i="16"/>
  <c r="Q340" i="16"/>
  <c r="Y340" i="16"/>
  <c r="AG340" i="16"/>
  <c r="AO340" i="16"/>
  <c r="AW340" i="16"/>
  <c r="BE340" i="16"/>
  <c r="BM340" i="16"/>
  <c r="BU340" i="16"/>
  <c r="O342" i="16"/>
  <c r="W342" i="16"/>
  <c r="AE342" i="16"/>
  <c r="AM342" i="16"/>
  <c r="AU342" i="16"/>
  <c r="BC342" i="16"/>
  <c r="BK342" i="16"/>
  <c r="BS342" i="16"/>
  <c r="CA342" i="16"/>
  <c r="M344" i="16"/>
  <c r="U344" i="16"/>
  <c r="AC344" i="16"/>
  <c r="AK344" i="16"/>
  <c r="AS344" i="16"/>
  <c r="BA344" i="16"/>
  <c r="BI344" i="16"/>
  <c r="BQ344" i="16"/>
  <c r="BY344" i="16"/>
  <c r="Q352" i="16"/>
  <c r="Y352" i="16"/>
  <c r="AG352" i="16"/>
  <c r="AO352" i="16"/>
  <c r="AW352" i="16"/>
  <c r="BE352" i="16"/>
  <c r="BM352" i="16"/>
  <c r="BU352" i="16"/>
  <c r="O354" i="16"/>
  <c r="W354" i="16"/>
  <c r="AE354" i="16"/>
  <c r="AM354" i="16"/>
  <c r="AU354" i="16"/>
  <c r="BC354" i="16"/>
  <c r="BK354" i="16"/>
  <c r="BS354" i="16"/>
  <c r="CA354" i="16"/>
  <c r="M356" i="16"/>
  <c r="U356" i="16"/>
  <c r="AC356" i="16"/>
  <c r="AK356" i="16"/>
  <c r="AS356" i="16"/>
  <c r="BA356" i="16"/>
  <c r="BI356" i="16"/>
  <c r="BQ356" i="16"/>
  <c r="BY356" i="16"/>
  <c r="Q360" i="16"/>
  <c r="Y360" i="16"/>
  <c r="AG360" i="16"/>
  <c r="AO360" i="16"/>
  <c r="AW360" i="16"/>
  <c r="BE360" i="16"/>
  <c r="BM360" i="16"/>
  <c r="BU360" i="16"/>
  <c r="O362" i="16"/>
  <c r="W362" i="16"/>
  <c r="AE362" i="16"/>
  <c r="AM362" i="16"/>
  <c r="AU362" i="16"/>
  <c r="BC362" i="16"/>
  <c r="BK362" i="16"/>
  <c r="BS362" i="16"/>
  <c r="CA362" i="16"/>
  <c r="M364" i="16"/>
  <c r="U364" i="16"/>
  <c r="AC364" i="16"/>
  <c r="AK364" i="16"/>
  <c r="AS364" i="16"/>
  <c r="BA364" i="16"/>
  <c r="BI364" i="16"/>
  <c r="BQ364" i="16"/>
  <c r="BY364" i="16"/>
  <c r="BY368" i="16"/>
  <c r="BQ368" i="16"/>
  <c r="BI368" i="16"/>
  <c r="BA368" i="16"/>
  <c r="AS368" i="16"/>
  <c r="AK368" i="16"/>
  <c r="AC368" i="16"/>
  <c r="U368" i="16"/>
  <c r="M368" i="16"/>
  <c r="BX368" i="16"/>
  <c r="BP368" i="16"/>
  <c r="BH368" i="16"/>
  <c r="AZ368" i="16"/>
  <c r="AR368" i="16"/>
  <c r="AJ368" i="16"/>
  <c r="AB368" i="16"/>
  <c r="T368" i="16"/>
  <c r="L368" i="16"/>
  <c r="BW368" i="16"/>
  <c r="BO368" i="16"/>
  <c r="BG368" i="16"/>
  <c r="AY368" i="16"/>
  <c r="AQ368" i="16"/>
  <c r="AI368" i="16"/>
  <c r="AA368" i="16"/>
  <c r="S368" i="16"/>
  <c r="K368" i="16"/>
  <c r="W368" i="16"/>
  <c r="AH368" i="16"/>
  <c r="AV368" i="16"/>
  <c r="BJ368" i="16"/>
  <c r="BU368" i="16"/>
  <c r="Y384" i="16"/>
  <c r="AV384" i="16"/>
  <c r="R391" i="16"/>
  <c r="AP391" i="16"/>
  <c r="BV391" i="16"/>
  <c r="AG392" i="16"/>
  <c r="CA400" i="16"/>
  <c r="BS400" i="16"/>
  <c r="BK400" i="16"/>
  <c r="BC400" i="16"/>
  <c r="AU400" i="16"/>
  <c r="AM400" i="16"/>
  <c r="AE400" i="16"/>
  <c r="W400" i="16"/>
  <c r="O400" i="16"/>
  <c r="BZ400" i="16"/>
  <c r="BR400" i="16"/>
  <c r="BJ400" i="16"/>
  <c r="BB400" i="16"/>
  <c r="AT400" i="16"/>
  <c r="AL400" i="16"/>
  <c r="AD400" i="16"/>
  <c r="V400" i="16"/>
  <c r="N400" i="16"/>
  <c r="BY400" i="16"/>
  <c r="BQ400" i="16"/>
  <c r="BI400" i="16"/>
  <c r="BA400" i="16"/>
  <c r="AS400" i="16"/>
  <c r="AK400" i="16"/>
  <c r="AC400" i="16"/>
  <c r="U400" i="16"/>
  <c r="M400" i="16"/>
  <c r="BX400" i="16"/>
  <c r="BP400" i="16"/>
  <c r="BH400" i="16"/>
  <c r="AZ400" i="16"/>
  <c r="AR400" i="16"/>
  <c r="AJ400" i="16"/>
  <c r="AB400" i="16"/>
  <c r="T400" i="16"/>
  <c r="L400" i="16"/>
  <c r="BW400" i="16"/>
  <c r="BO400" i="16"/>
  <c r="BG400" i="16"/>
  <c r="AY400" i="16"/>
  <c r="AQ400" i="16"/>
  <c r="AI400" i="16"/>
  <c r="AA400" i="16"/>
  <c r="S400" i="16"/>
  <c r="K400" i="16"/>
  <c r="BV400" i="16"/>
  <c r="BN400" i="16"/>
  <c r="BF400" i="16"/>
  <c r="AX400" i="16"/>
  <c r="AP400" i="16"/>
  <c r="AH400" i="16"/>
  <c r="Z400" i="16"/>
  <c r="R400" i="16"/>
  <c r="J400" i="16"/>
  <c r="AO400" i="16"/>
  <c r="BU400" i="16"/>
  <c r="BZ407" i="16"/>
  <c r="BR407" i="16"/>
  <c r="BJ407" i="16"/>
  <c r="BB407" i="16"/>
  <c r="AT407" i="16"/>
  <c r="AL407" i="16"/>
  <c r="AD407" i="16"/>
  <c r="V407" i="16"/>
  <c r="N407" i="16"/>
  <c r="BY407" i="16"/>
  <c r="BQ407" i="16"/>
  <c r="BI407" i="16"/>
  <c r="BA407" i="16"/>
  <c r="AS407" i="16"/>
  <c r="AK407" i="16"/>
  <c r="AC407" i="16"/>
  <c r="U407" i="16"/>
  <c r="M407" i="16"/>
  <c r="BX407" i="16"/>
  <c r="BP407" i="16"/>
  <c r="BH407" i="16"/>
  <c r="AZ407" i="16"/>
  <c r="AR407" i="16"/>
  <c r="AJ407" i="16"/>
  <c r="AB407" i="16"/>
  <c r="T407" i="16"/>
  <c r="L407" i="16"/>
  <c r="BW407" i="16"/>
  <c r="BO407" i="16"/>
  <c r="BG407" i="16"/>
  <c r="AY407" i="16"/>
  <c r="AQ407" i="16"/>
  <c r="AI407" i="16"/>
  <c r="AA407" i="16"/>
  <c r="S407" i="16"/>
  <c r="K407" i="16"/>
  <c r="BV407" i="16"/>
  <c r="BN407" i="16"/>
  <c r="BF407" i="16"/>
  <c r="AX407" i="16"/>
  <c r="AP407" i="16"/>
  <c r="AH407" i="16"/>
  <c r="Z407" i="16"/>
  <c r="R407" i="16"/>
  <c r="J407" i="16"/>
  <c r="BT407" i="16"/>
  <c r="AW407" i="16"/>
  <c r="AE407" i="16"/>
  <c r="BS407" i="16"/>
  <c r="AV407" i="16"/>
  <c r="Y407" i="16"/>
  <c r="BM407" i="16"/>
  <c r="AU407" i="16"/>
  <c r="X407" i="16"/>
  <c r="BL407" i="16"/>
  <c r="AO407" i="16"/>
  <c r="W407" i="16"/>
  <c r="BK407" i="16"/>
  <c r="AN407" i="16"/>
  <c r="Q407" i="16"/>
  <c r="CB407" i="16"/>
  <c r="BE407" i="16"/>
  <c r="AM407" i="16"/>
  <c r="P407" i="16"/>
  <c r="CB283" i="15"/>
  <c r="BT283" i="15"/>
  <c r="BL283" i="15"/>
  <c r="BD283" i="15"/>
  <c r="AV283" i="15"/>
  <c r="AN283" i="15"/>
  <c r="AF283" i="15"/>
  <c r="X283" i="15"/>
  <c r="P283" i="15"/>
  <c r="CA283" i="15"/>
  <c r="BS283" i="15"/>
  <c r="BK283" i="15"/>
  <c r="BC283" i="15"/>
  <c r="AU283" i="15"/>
  <c r="AM283" i="15"/>
  <c r="AE283" i="15"/>
  <c r="W283" i="15"/>
  <c r="O283" i="15"/>
  <c r="BZ283" i="15"/>
  <c r="BR283" i="15"/>
  <c r="BJ283" i="15"/>
  <c r="BB283" i="15"/>
  <c r="AT283" i="15"/>
  <c r="AL283" i="15"/>
  <c r="AD283" i="15"/>
  <c r="V283" i="15"/>
  <c r="N283" i="15"/>
  <c r="BY283" i="15"/>
  <c r="BQ283" i="15"/>
  <c r="BI283" i="15"/>
  <c r="BA283" i="15"/>
  <c r="AS283" i="15"/>
  <c r="AK283" i="15"/>
  <c r="AC283" i="15"/>
  <c r="U283" i="15"/>
  <c r="M283" i="15"/>
  <c r="BX283" i="15"/>
  <c r="BP283" i="15"/>
  <c r="BH283" i="15"/>
  <c r="AZ283" i="15"/>
  <c r="AR283" i="15"/>
  <c r="AJ283" i="15"/>
  <c r="AB283" i="15"/>
  <c r="T283" i="15"/>
  <c r="L283" i="15"/>
  <c r="BW283" i="15"/>
  <c r="BO283" i="15"/>
  <c r="BG283" i="15"/>
  <c r="AY283" i="15"/>
  <c r="AQ283" i="15"/>
  <c r="AI283" i="15"/>
  <c r="AA283" i="15"/>
  <c r="S283" i="15"/>
  <c r="K283" i="15"/>
  <c r="BM283" i="15"/>
  <c r="AG283" i="15"/>
  <c r="BF283" i="15"/>
  <c r="Z283" i="15"/>
  <c r="BE283" i="15"/>
  <c r="Y283" i="15"/>
  <c r="AX283" i="15"/>
  <c r="R283" i="15"/>
  <c r="AW283" i="15"/>
  <c r="Q283" i="15"/>
  <c r="BV283" i="15"/>
  <c r="AP283" i="15"/>
  <c r="J283" i="15"/>
  <c r="Q316" i="16"/>
  <c r="Y316" i="16"/>
  <c r="AG316" i="16"/>
  <c r="AO316" i="16"/>
  <c r="AW316" i="16"/>
  <c r="BE316" i="16"/>
  <c r="BM316" i="16"/>
  <c r="BU316" i="16"/>
  <c r="K322" i="16"/>
  <c r="S322" i="16"/>
  <c r="AA322" i="16"/>
  <c r="AI322" i="16"/>
  <c r="AQ322" i="16"/>
  <c r="AY322" i="16"/>
  <c r="BG322" i="16"/>
  <c r="BO322" i="16"/>
  <c r="BW322" i="16"/>
  <c r="Q324" i="16"/>
  <c r="Y324" i="16"/>
  <c r="AG324" i="16"/>
  <c r="AO324" i="16"/>
  <c r="AW324" i="16"/>
  <c r="BE324" i="16"/>
  <c r="BM324" i="16"/>
  <c r="BU324" i="16"/>
  <c r="O326" i="16"/>
  <c r="W326" i="16"/>
  <c r="AE326" i="16"/>
  <c r="AM326" i="16"/>
  <c r="AU326" i="16"/>
  <c r="BC326" i="16"/>
  <c r="BK326" i="16"/>
  <c r="BS326" i="16"/>
  <c r="CA326" i="16"/>
  <c r="Q332" i="16"/>
  <c r="Y332" i="16"/>
  <c r="AG332" i="16"/>
  <c r="AO332" i="16"/>
  <c r="AW332" i="16"/>
  <c r="BE332" i="16"/>
  <c r="BM332" i="16"/>
  <c r="BU332" i="16"/>
  <c r="O334" i="16"/>
  <c r="W334" i="16"/>
  <c r="AE334" i="16"/>
  <c r="AM334" i="16"/>
  <c r="AU334" i="16"/>
  <c r="BC334" i="16"/>
  <c r="BK334" i="16"/>
  <c r="BS334" i="16"/>
  <c r="CA334" i="16"/>
  <c r="Q342" i="16"/>
  <c r="Y342" i="16"/>
  <c r="AG342" i="16"/>
  <c r="AO342" i="16"/>
  <c r="AW342" i="16"/>
  <c r="BE342" i="16"/>
  <c r="BM342" i="16"/>
  <c r="BU342" i="16"/>
  <c r="O344" i="16"/>
  <c r="W344" i="16"/>
  <c r="AE344" i="16"/>
  <c r="AM344" i="16"/>
  <c r="AU344" i="16"/>
  <c r="BC344" i="16"/>
  <c r="BK344" i="16"/>
  <c r="BS344" i="16"/>
  <c r="CA344" i="16"/>
  <c r="Q354" i="16"/>
  <c r="Y354" i="16"/>
  <c r="AG354" i="16"/>
  <c r="AO354" i="16"/>
  <c r="AW354" i="16"/>
  <c r="BE354" i="16"/>
  <c r="BM354" i="16"/>
  <c r="BU354" i="16"/>
  <c r="O356" i="16"/>
  <c r="W356" i="16"/>
  <c r="AE356" i="16"/>
  <c r="AM356" i="16"/>
  <c r="AU356" i="16"/>
  <c r="BC356" i="16"/>
  <c r="BK356" i="16"/>
  <c r="BS356" i="16"/>
  <c r="CA356" i="16"/>
  <c r="Q362" i="16"/>
  <c r="Y362" i="16"/>
  <c r="AG362" i="16"/>
  <c r="AO362" i="16"/>
  <c r="AW362" i="16"/>
  <c r="BE362" i="16"/>
  <c r="BM362" i="16"/>
  <c r="BU362" i="16"/>
  <c r="O364" i="16"/>
  <c r="W364" i="16"/>
  <c r="AE364" i="16"/>
  <c r="AM364" i="16"/>
  <c r="AU364" i="16"/>
  <c r="BC364" i="16"/>
  <c r="BK364" i="16"/>
  <c r="BS364" i="16"/>
  <c r="CA364" i="16"/>
  <c r="CA384" i="16"/>
  <c r="BS384" i="16"/>
  <c r="BK384" i="16"/>
  <c r="BC384" i="16"/>
  <c r="AU384" i="16"/>
  <c r="AM384" i="16"/>
  <c r="AE384" i="16"/>
  <c r="W384" i="16"/>
  <c r="O384" i="16"/>
  <c r="BY384" i="16"/>
  <c r="BQ384" i="16"/>
  <c r="BI384" i="16"/>
  <c r="BA384" i="16"/>
  <c r="AS384" i="16"/>
  <c r="AK384" i="16"/>
  <c r="AC384" i="16"/>
  <c r="U384" i="16"/>
  <c r="M384" i="16"/>
  <c r="BX384" i="16"/>
  <c r="BP384" i="16"/>
  <c r="BH384" i="16"/>
  <c r="AZ384" i="16"/>
  <c r="AR384" i="16"/>
  <c r="AJ384" i="16"/>
  <c r="AB384" i="16"/>
  <c r="T384" i="16"/>
  <c r="L384" i="16"/>
  <c r="BW384" i="16"/>
  <c r="BO384" i="16"/>
  <c r="BG384" i="16"/>
  <c r="AY384" i="16"/>
  <c r="AQ384" i="16"/>
  <c r="AI384" i="16"/>
  <c r="AA384" i="16"/>
  <c r="S384" i="16"/>
  <c r="K384" i="16"/>
  <c r="BV384" i="16"/>
  <c r="BN384" i="16"/>
  <c r="BF384" i="16"/>
  <c r="AX384" i="16"/>
  <c r="AP384" i="16"/>
  <c r="AH384" i="16"/>
  <c r="Z384" i="16"/>
  <c r="R384" i="16"/>
  <c r="J384" i="16"/>
  <c r="AF384" i="16"/>
  <c r="BB384" i="16"/>
  <c r="BU384" i="16"/>
  <c r="Y391" i="16"/>
  <c r="AX391" i="16"/>
  <c r="CA392" i="16"/>
  <c r="BS392" i="16"/>
  <c r="BK392" i="16"/>
  <c r="BC392" i="16"/>
  <c r="AU392" i="16"/>
  <c r="AM392" i="16"/>
  <c r="AE392" i="16"/>
  <c r="W392" i="16"/>
  <c r="O392" i="16"/>
  <c r="BZ392" i="16"/>
  <c r="BR392" i="16"/>
  <c r="BJ392" i="16"/>
  <c r="BB392" i="16"/>
  <c r="AT392" i="16"/>
  <c r="AL392" i="16"/>
  <c r="AD392" i="16"/>
  <c r="V392" i="16"/>
  <c r="N392" i="16"/>
  <c r="BY392" i="16"/>
  <c r="BQ392" i="16"/>
  <c r="BI392" i="16"/>
  <c r="BA392" i="16"/>
  <c r="AS392" i="16"/>
  <c r="AK392" i="16"/>
  <c r="AC392" i="16"/>
  <c r="U392" i="16"/>
  <c r="M392" i="16"/>
  <c r="BX392" i="16"/>
  <c r="BP392" i="16"/>
  <c r="BH392" i="16"/>
  <c r="AZ392" i="16"/>
  <c r="AR392" i="16"/>
  <c r="AJ392" i="16"/>
  <c r="AB392" i="16"/>
  <c r="T392" i="16"/>
  <c r="L392" i="16"/>
  <c r="BW392" i="16"/>
  <c r="BO392" i="16"/>
  <c r="BG392" i="16"/>
  <c r="AY392" i="16"/>
  <c r="AQ392" i="16"/>
  <c r="AI392" i="16"/>
  <c r="AA392" i="16"/>
  <c r="S392" i="16"/>
  <c r="K392" i="16"/>
  <c r="BV392" i="16"/>
  <c r="BN392" i="16"/>
  <c r="BF392" i="16"/>
  <c r="AX392" i="16"/>
  <c r="AP392" i="16"/>
  <c r="AH392" i="16"/>
  <c r="Z392" i="16"/>
  <c r="R392" i="16"/>
  <c r="J392" i="16"/>
  <c r="AO392" i="16"/>
  <c r="BU392" i="16"/>
  <c r="P356" i="16"/>
  <c r="X356" i="16"/>
  <c r="AF356" i="16"/>
  <c r="AN356" i="16"/>
  <c r="AV356" i="16"/>
  <c r="BD356" i="16"/>
  <c r="BL356" i="16"/>
  <c r="BT356" i="16"/>
  <c r="CB356" i="16"/>
  <c r="O357" i="16"/>
  <c r="W357" i="16"/>
  <c r="AE357" i="16"/>
  <c r="AM357" i="16"/>
  <c r="AU357" i="16"/>
  <c r="BC357" i="16"/>
  <c r="BK357" i="16"/>
  <c r="BS357" i="16"/>
  <c r="CA357" i="16"/>
  <c r="N358" i="16"/>
  <c r="V358" i="16"/>
  <c r="AD358" i="16"/>
  <c r="AL358" i="16"/>
  <c r="AT358" i="16"/>
  <c r="BB358" i="16"/>
  <c r="BJ358" i="16"/>
  <c r="BR358" i="16"/>
  <c r="BZ358" i="16"/>
  <c r="L360" i="16"/>
  <c r="T360" i="16"/>
  <c r="AB360" i="16"/>
  <c r="AJ360" i="16"/>
  <c r="AR360" i="16"/>
  <c r="AZ360" i="16"/>
  <c r="BH360" i="16"/>
  <c r="BP360" i="16"/>
  <c r="BX360" i="16"/>
  <c r="J362" i="16"/>
  <c r="R362" i="16"/>
  <c r="Z362" i="16"/>
  <c r="AH362" i="16"/>
  <c r="AP362" i="16"/>
  <c r="AX362" i="16"/>
  <c r="BF362" i="16"/>
  <c r="BN362" i="16"/>
  <c r="BV362" i="16"/>
  <c r="Q363" i="16"/>
  <c r="Y363" i="16"/>
  <c r="AG363" i="16"/>
  <c r="AO363" i="16"/>
  <c r="AW363" i="16"/>
  <c r="BE363" i="16"/>
  <c r="BM363" i="16"/>
  <c r="BU363" i="16"/>
  <c r="P364" i="16"/>
  <c r="X364" i="16"/>
  <c r="AF364" i="16"/>
  <c r="AN364" i="16"/>
  <c r="AV364" i="16"/>
  <c r="BD364" i="16"/>
  <c r="BL364" i="16"/>
  <c r="BT364" i="16"/>
  <c r="CB364" i="16"/>
  <c r="O365" i="16"/>
  <c r="W365" i="16"/>
  <c r="AE365" i="16"/>
  <c r="AM365" i="16"/>
  <c r="AU365" i="16"/>
  <c r="BC365" i="16"/>
  <c r="BK365" i="16"/>
  <c r="BS365" i="16"/>
  <c r="CA365" i="16"/>
  <c r="N366" i="16"/>
  <c r="V366" i="16"/>
  <c r="AD366" i="16"/>
  <c r="AL366" i="16"/>
  <c r="AT366" i="16"/>
  <c r="BB366" i="16"/>
  <c r="BJ366" i="16"/>
  <c r="BR366" i="16"/>
  <c r="BZ366" i="16"/>
  <c r="O368" i="16"/>
  <c r="Z368" i="16"/>
  <c r="AN368" i="16"/>
  <c r="BB368" i="16"/>
  <c r="BM368" i="16"/>
  <c r="CA368" i="16"/>
  <c r="U369" i="16"/>
  <c r="AN369" i="16"/>
  <c r="CA376" i="16"/>
  <c r="BS376" i="16"/>
  <c r="BK376" i="16"/>
  <c r="BC376" i="16"/>
  <c r="AU376" i="16"/>
  <c r="AM376" i="16"/>
  <c r="AE376" i="16"/>
  <c r="W376" i="16"/>
  <c r="O376" i="16"/>
  <c r="BY376" i="16"/>
  <c r="BQ376" i="16"/>
  <c r="BI376" i="16"/>
  <c r="BA376" i="16"/>
  <c r="AS376" i="16"/>
  <c r="AK376" i="16"/>
  <c r="AC376" i="16"/>
  <c r="U376" i="16"/>
  <c r="M376" i="16"/>
  <c r="BX376" i="16"/>
  <c r="BP376" i="16"/>
  <c r="BH376" i="16"/>
  <c r="AZ376" i="16"/>
  <c r="AR376" i="16"/>
  <c r="AJ376" i="16"/>
  <c r="AB376" i="16"/>
  <c r="T376" i="16"/>
  <c r="L376" i="16"/>
  <c r="BW376" i="16"/>
  <c r="BO376" i="16"/>
  <c r="BG376" i="16"/>
  <c r="AY376" i="16"/>
  <c r="AQ376" i="16"/>
  <c r="AI376" i="16"/>
  <c r="AA376" i="16"/>
  <c r="S376" i="16"/>
  <c r="K376" i="16"/>
  <c r="BV376" i="16"/>
  <c r="BN376" i="16"/>
  <c r="BF376" i="16"/>
  <c r="AX376" i="16"/>
  <c r="AP376" i="16"/>
  <c r="AH376" i="16"/>
  <c r="Z376" i="16"/>
  <c r="R376" i="16"/>
  <c r="J376" i="16"/>
  <c r="AF376" i="16"/>
  <c r="BB376" i="16"/>
  <c r="BU376" i="16"/>
  <c r="Y381" i="16"/>
  <c r="AR381" i="16"/>
  <c r="W383" i="16"/>
  <c r="AP383" i="16"/>
  <c r="N384" i="16"/>
  <c r="AG384" i="16"/>
  <c r="BD384" i="16"/>
  <c r="BZ384" i="16"/>
  <c r="BV389" i="16"/>
  <c r="BN389" i="16"/>
  <c r="BF389" i="16"/>
  <c r="AX389" i="16"/>
  <c r="AP389" i="16"/>
  <c r="AH389" i="16"/>
  <c r="Z389" i="16"/>
  <c r="R389" i="16"/>
  <c r="J389" i="16"/>
  <c r="CB389" i="16"/>
  <c r="BT389" i="16"/>
  <c r="BL389" i="16"/>
  <c r="BD389" i="16"/>
  <c r="AV389" i="16"/>
  <c r="AN389" i="16"/>
  <c r="AF389" i="16"/>
  <c r="X389" i="16"/>
  <c r="P389" i="16"/>
  <c r="CA389" i="16"/>
  <c r="BS389" i="16"/>
  <c r="BK389" i="16"/>
  <c r="BC389" i="16"/>
  <c r="AU389" i="16"/>
  <c r="AM389" i="16"/>
  <c r="AE389" i="16"/>
  <c r="W389" i="16"/>
  <c r="O389" i="16"/>
  <c r="BZ389" i="16"/>
  <c r="BR389" i="16"/>
  <c r="BJ389" i="16"/>
  <c r="BB389" i="16"/>
  <c r="AT389" i="16"/>
  <c r="AL389" i="16"/>
  <c r="AD389" i="16"/>
  <c r="V389" i="16"/>
  <c r="N389" i="16"/>
  <c r="BY389" i="16"/>
  <c r="BQ389" i="16"/>
  <c r="BI389" i="16"/>
  <c r="BA389" i="16"/>
  <c r="AS389" i="16"/>
  <c r="AK389" i="16"/>
  <c r="AC389" i="16"/>
  <c r="U389" i="16"/>
  <c r="M389" i="16"/>
  <c r="AB389" i="16"/>
  <c r="AY389" i="16"/>
  <c r="BU389" i="16"/>
  <c r="Z391" i="16"/>
  <c r="P392" i="16"/>
  <c r="AV392" i="16"/>
  <c r="CB392" i="16"/>
  <c r="AG399" i="16"/>
  <c r="X400" i="16"/>
  <c r="BD400" i="16"/>
  <c r="BX402" i="16"/>
  <c r="BP402" i="16"/>
  <c r="BH402" i="16"/>
  <c r="AZ402" i="16"/>
  <c r="AR402" i="16"/>
  <c r="AJ402" i="16"/>
  <c r="AB402" i="16"/>
  <c r="T402" i="16"/>
  <c r="L402" i="16"/>
  <c r="BW402" i="16"/>
  <c r="BO402" i="16"/>
  <c r="BG402" i="16"/>
  <c r="AY402" i="16"/>
  <c r="AQ402" i="16"/>
  <c r="AI402" i="16"/>
  <c r="AA402" i="16"/>
  <c r="S402" i="16"/>
  <c r="K402" i="16"/>
  <c r="BV402" i="16"/>
  <c r="BN402" i="16"/>
  <c r="BF402" i="16"/>
  <c r="AX402" i="16"/>
  <c r="AP402" i="16"/>
  <c r="AH402" i="16"/>
  <c r="Z402" i="16"/>
  <c r="R402" i="16"/>
  <c r="J402" i="16"/>
  <c r="CB402" i="16"/>
  <c r="BT402" i="16"/>
  <c r="BL402" i="16"/>
  <c r="BD402" i="16"/>
  <c r="AV402" i="16"/>
  <c r="AN402" i="16"/>
  <c r="AF402" i="16"/>
  <c r="X402" i="16"/>
  <c r="P402" i="16"/>
  <c r="BR402" i="16"/>
  <c r="BB402" i="16"/>
  <c r="AL402" i="16"/>
  <c r="V402" i="16"/>
  <c r="BQ402" i="16"/>
  <c r="BA402" i="16"/>
  <c r="AK402" i="16"/>
  <c r="U402" i="16"/>
  <c r="BM402" i="16"/>
  <c r="AW402" i="16"/>
  <c r="AG402" i="16"/>
  <c r="Q402" i="16"/>
  <c r="CA402" i="16"/>
  <c r="BK402" i="16"/>
  <c r="AU402" i="16"/>
  <c r="AE402" i="16"/>
  <c r="O402" i="16"/>
  <c r="BZ402" i="16"/>
  <c r="BJ402" i="16"/>
  <c r="AT402" i="16"/>
  <c r="AD402" i="16"/>
  <c r="N402" i="16"/>
  <c r="BY402" i="16"/>
  <c r="BI402" i="16"/>
  <c r="AS402" i="16"/>
  <c r="AC402" i="16"/>
  <c r="M402" i="16"/>
  <c r="BU402" i="16"/>
  <c r="AG407" i="16"/>
  <c r="BN283" i="15"/>
  <c r="Q326" i="16"/>
  <c r="Y326" i="16"/>
  <c r="AG326" i="16"/>
  <c r="AO326" i="16"/>
  <c r="AW326" i="16"/>
  <c r="BE326" i="16"/>
  <c r="BM326" i="16"/>
  <c r="BU326" i="16"/>
  <c r="Q334" i="16"/>
  <c r="Y334" i="16"/>
  <c r="AG334" i="16"/>
  <c r="AO334" i="16"/>
  <c r="AW334" i="16"/>
  <c r="BE334" i="16"/>
  <c r="BM334" i="16"/>
  <c r="BU334" i="16"/>
  <c r="Q344" i="16"/>
  <c r="Y344" i="16"/>
  <c r="AG344" i="16"/>
  <c r="AO344" i="16"/>
  <c r="AW344" i="16"/>
  <c r="BE344" i="16"/>
  <c r="BM344" i="16"/>
  <c r="BU344" i="16"/>
  <c r="Q356" i="16"/>
  <c r="Y356" i="16"/>
  <c r="AG356" i="16"/>
  <c r="AO356" i="16"/>
  <c r="AW356" i="16"/>
  <c r="BE356" i="16"/>
  <c r="BM356" i="16"/>
  <c r="BU356" i="16"/>
  <c r="Q364" i="16"/>
  <c r="Y364" i="16"/>
  <c r="AG364" i="16"/>
  <c r="AO364" i="16"/>
  <c r="AW364" i="16"/>
  <c r="BE364" i="16"/>
  <c r="BM364" i="16"/>
  <c r="BU364" i="16"/>
  <c r="CB391" i="16"/>
  <c r="BT391" i="16"/>
  <c r="BL391" i="16"/>
  <c r="BD391" i="16"/>
  <c r="AV391" i="16"/>
  <c r="AN391" i="16"/>
  <c r="AF391" i="16"/>
  <c r="X391" i="16"/>
  <c r="P391" i="16"/>
  <c r="CA391" i="16"/>
  <c r="BS391" i="16"/>
  <c r="BK391" i="16"/>
  <c r="BC391" i="16"/>
  <c r="AU391" i="16"/>
  <c r="AM391" i="16"/>
  <c r="BZ391" i="16"/>
  <c r="BR391" i="16"/>
  <c r="BJ391" i="16"/>
  <c r="BB391" i="16"/>
  <c r="AT391" i="16"/>
  <c r="AL391" i="16"/>
  <c r="AD391" i="16"/>
  <c r="V391" i="16"/>
  <c r="N391" i="16"/>
  <c r="BY391" i="16"/>
  <c r="BQ391" i="16"/>
  <c r="BI391" i="16"/>
  <c r="BA391" i="16"/>
  <c r="AS391" i="16"/>
  <c r="AK391" i="16"/>
  <c r="AC391" i="16"/>
  <c r="U391" i="16"/>
  <c r="M391" i="16"/>
  <c r="BX391" i="16"/>
  <c r="BP391" i="16"/>
  <c r="BH391" i="16"/>
  <c r="AZ391" i="16"/>
  <c r="AR391" i="16"/>
  <c r="AJ391" i="16"/>
  <c r="AB391" i="16"/>
  <c r="T391" i="16"/>
  <c r="L391" i="16"/>
  <c r="BW391" i="16"/>
  <c r="BO391" i="16"/>
  <c r="BG391" i="16"/>
  <c r="AY391" i="16"/>
  <c r="AQ391" i="16"/>
  <c r="AI391" i="16"/>
  <c r="AA391" i="16"/>
  <c r="S391" i="16"/>
  <c r="K391" i="16"/>
  <c r="AE391" i="16"/>
  <c r="BF391" i="16"/>
  <c r="BU274" i="15"/>
  <c r="BM274" i="15"/>
  <c r="BE274" i="15"/>
  <c r="AW274" i="15"/>
  <c r="AO274" i="15"/>
  <c r="AG274" i="15"/>
  <c r="Y274" i="15"/>
  <c r="Q274" i="15"/>
  <c r="CB274" i="15"/>
  <c r="BT274" i="15"/>
  <c r="BL274" i="15"/>
  <c r="BD274" i="15"/>
  <c r="AV274" i="15"/>
  <c r="AN274" i="15"/>
  <c r="AF274" i="15"/>
  <c r="X274" i="15"/>
  <c r="P274" i="15"/>
  <c r="CA274" i="15"/>
  <c r="BS274" i="15"/>
  <c r="BK274" i="15"/>
  <c r="BC274" i="15"/>
  <c r="AU274" i="15"/>
  <c r="AM274" i="15"/>
  <c r="AE274" i="15"/>
  <c r="W274" i="15"/>
  <c r="O274" i="15"/>
  <c r="BZ274" i="15"/>
  <c r="BR274" i="15"/>
  <c r="BJ274" i="15"/>
  <c r="BB274" i="15"/>
  <c r="AT274" i="15"/>
  <c r="AL274" i="15"/>
  <c r="AD274" i="15"/>
  <c r="V274" i="15"/>
  <c r="N274" i="15"/>
  <c r="BY274" i="15"/>
  <c r="BQ274" i="15"/>
  <c r="BI274" i="15"/>
  <c r="BA274" i="15"/>
  <c r="AS274" i="15"/>
  <c r="AK274" i="15"/>
  <c r="AC274" i="15"/>
  <c r="U274" i="15"/>
  <c r="M274" i="15"/>
  <c r="BX274" i="15"/>
  <c r="BP274" i="15"/>
  <c r="BH274" i="15"/>
  <c r="AZ274" i="15"/>
  <c r="AR274" i="15"/>
  <c r="AJ274" i="15"/>
  <c r="AB274" i="15"/>
  <c r="T274" i="15"/>
  <c r="L274" i="15"/>
  <c r="BN274" i="15"/>
  <c r="AH274" i="15"/>
  <c r="BG274" i="15"/>
  <c r="AA274" i="15"/>
  <c r="BF274" i="15"/>
  <c r="Z274" i="15"/>
  <c r="AY274" i="15"/>
  <c r="S274" i="15"/>
  <c r="AX274" i="15"/>
  <c r="R274" i="15"/>
  <c r="BW274" i="15"/>
  <c r="AQ274" i="15"/>
  <c r="K274" i="15"/>
  <c r="Q304" i="16"/>
  <c r="Y304" i="16"/>
  <c r="AG304" i="16"/>
  <c r="AO304" i="16"/>
  <c r="AW304" i="16"/>
  <c r="BE304" i="16"/>
  <c r="BM304" i="16"/>
  <c r="BU304" i="16"/>
  <c r="P305" i="16"/>
  <c r="X305" i="16"/>
  <c r="AF305" i="16"/>
  <c r="AN305" i="16"/>
  <c r="AV305" i="16"/>
  <c r="BD305" i="16"/>
  <c r="BL305" i="16"/>
  <c r="BT305" i="16"/>
  <c r="CB305" i="16"/>
  <c r="Q312" i="16"/>
  <c r="Y312" i="16"/>
  <c r="AG312" i="16"/>
  <c r="AO312" i="16"/>
  <c r="AW312" i="16"/>
  <c r="BE312" i="16"/>
  <c r="BM312" i="16"/>
  <c r="BU312" i="16"/>
  <c r="P313" i="16"/>
  <c r="X313" i="16"/>
  <c r="AF313" i="16"/>
  <c r="AN313" i="16"/>
  <c r="AV313" i="16"/>
  <c r="BD313" i="16"/>
  <c r="BL313" i="16"/>
  <c r="BT313" i="16"/>
  <c r="CB313" i="16"/>
  <c r="L316" i="16"/>
  <c r="T316" i="16"/>
  <c r="AB316" i="16"/>
  <c r="AJ316" i="16"/>
  <c r="AR316" i="16"/>
  <c r="AZ316" i="16"/>
  <c r="BH316" i="16"/>
  <c r="BP316" i="16"/>
  <c r="BX316" i="16"/>
  <c r="Q319" i="16"/>
  <c r="Y319" i="16"/>
  <c r="AG319" i="16"/>
  <c r="AO319" i="16"/>
  <c r="AW319" i="16"/>
  <c r="BE319" i="16"/>
  <c r="BM319" i="16"/>
  <c r="BU319" i="16"/>
  <c r="P320" i="16"/>
  <c r="X320" i="16"/>
  <c r="AF320" i="16"/>
  <c r="AN320" i="16"/>
  <c r="AV320" i="16"/>
  <c r="BD320" i="16"/>
  <c r="BL320" i="16"/>
  <c r="BT320" i="16"/>
  <c r="CB320" i="16"/>
  <c r="N322" i="16"/>
  <c r="V322" i="16"/>
  <c r="AD322" i="16"/>
  <c r="AL322" i="16"/>
  <c r="AT322" i="16"/>
  <c r="BB322" i="16"/>
  <c r="BJ322" i="16"/>
  <c r="BR322" i="16"/>
  <c r="BZ322" i="16"/>
  <c r="L324" i="16"/>
  <c r="T324" i="16"/>
  <c r="AB324" i="16"/>
  <c r="AJ324" i="16"/>
  <c r="AR324" i="16"/>
  <c r="AZ324" i="16"/>
  <c r="BH324" i="16"/>
  <c r="BP324" i="16"/>
  <c r="BX324" i="16"/>
  <c r="J326" i="16"/>
  <c r="R326" i="16"/>
  <c r="Z326" i="16"/>
  <c r="AH326" i="16"/>
  <c r="AP326" i="16"/>
  <c r="AX326" i="16"/>
  <c r="BF326" i="16"/>
  <c r="BN326" i="16"/>
  <c r="BV326" i="16"/>
  <c r="Q327" i="16"/>
  <c r="Y327" i="16"/>
  <c r="AG327" i="16"/>
  <c r="AO327" i="16"/>
  <c r="AW327" i="16"/>
  <c r="BE327" i="16"/>
  <c r="BM327" i="16"/>
  <c r="BU327" i="16"/>
  <c r="P328" i="16"/>
  <c r="X328" i="16"/>
  <c r="AF328" i="16"/>
  <c r="AN328" i="16"/>
  <c r="AV328" i="16"/>
  <c r="BD328" i="16"/>
  <c r="BL328" i="16"/>
  <c r="BT328" i="16"/>
  <c r="CB328" i="16"/>
  <c r="N330" i="16"/>
  <c r="V330" i="16"/>
  <c r="AD330" i="16"/>
  <c r="AL330" i="16"/>
  <c r="AT330" i="16"/>
  <c r="BB330" i="16"/>
  <c r="BJ330" i="16"/>
  <c r="BR330" i="16"/>
  <c r="L332" i="16"/>
  <c r="T332" i="16"/>
  <c r="AB332" i="16"/>
  <c r="AJ332" i="16"/>
  <c r="AR332" i="16"/>
  <c r="AZ332" i="16"/>
  <c r="BH332" i="16"/>
  <c r="BP332" i="16"/>
  <c r="BX332" i="16"/>
  <c r="J334" i="16"/>
  <c r="R334" i="16"/>
  <c r="Z334" i="16"/>
  <c r="AH334" i="16"/>
  <c r="AP334" i="16"/>
  <c r="AX334" i="16"/>
  <c r="BF334" i="16"/>
  <c r="BN334" i="16"/>
  <c r="BV334" i="16"/>
  <c r="P338" i="16"/>
  <c r="X338" i="16"/>
  <c r="AF338" i="16"/>
  <c r="AN338" i="16"/>
  <c r="AV338" i="16"/>
  <c r="BD338" i="16"/>
  <c r="BL338" i="16"/>
  <c r="BT338" i="16"/>
  <c r="CB338" i="16"/>
  <c r="N340" i="16"/>
  <c r="V340" i="16"/>
  <c r="AD340" i="16"/>
  <c r="AL340" i="16"/>
  <c r="AT340" i="16"/>
  <c r="BB340" i="16"/>
  <c r="BJ340" i="16"/>
  <c r="BR340" i="16"/>
  <c r="BZ340" i="16"/>
  <c r="L342" i="16"/>
  <c r="T342" i="16"/>
  <c r="AB342" i="16"/>
  <c r="AJ342" i="16"/>
  <c r="AR342" i="16"/>
  <c r="AZ342" i="16"/>
  <c r="BH342" i="16"/>
  <c r="BP342" i="16"/>
  <c r="BX342" i="16"/>
  <c r="J344" i="16"/>
  <c r="R344" i="16"/>
  <c r="Z344" i="16"/>
  <c r="AH344" i="16"/>
  <c r="AP344" i="16"/>
  <c r="AX344" i="16"/>
  <c r="BF344" i="16"/>
  <c r="BN344" i="16"/>
  <c r="BV344" i="16"/>
  <c r="Q345" i="16"/>
  <c r="Y345" i="16"/>
  <c r="AG345" i="16"/>
  <c r="AO345" i="16"/>
  <c r="AW345" i="16"/>
  <c r="BE345" i="16"/>
  <c r="BM345" i="16"/>
  <c r="BU345" i="16"/>
  <c r="Q349" i="16"/>
  <c r="Y349" i="16"/>
  <c r="AG349" i="16"/>
  <c r="AO349" i="16"/>
  <c r="AW349" i="16"/>
  <c r="BE349" i="16"/>
  <c r="BM349" i="16"/>
  <c r="BU349" i="16"/>
  <c r="N352" i="16"/>
  <c r="V352" i="16"/>
  <c r="AD352" i="16"/>
  <c r="AL352" i="16"/>
  <c r="AT352" i="16"/>
  <c r="BB352" i="16"/>
  <c r="BJ352" i="16"/>
  <c r="BR352" i="16"/>
  <c r="BZ352" i="16"/>
  <c r="L354" i="16"/>
  <c r="T354" i="16"/>
  <c r="AB354" i="16"/>
  <c r="AJ354" i="16"/>
  <c r="AR354" i="16"/>
  <c r="AZ354" i="16"/>
  <c r="BH354" i="16"/>
  <c r="BP354" i="16"/>
  <c r="BX354" i="16"/>
  <c r="J356" i="16"/>
  <c r="R356" i="16"/>
  <c r="Z356" i="16"/>
  <c r="AH356" i="16"/>
  <c r="AP356" i="16"/>
  <c r="AX356" i="16"/>
  <c r="BF356" i="16"/>
  <c r="BN356" i="16"/>
  <c r="BV356" i="16"/>
  <c r="Q357" i="16"/>
  <c r="Y357" i="16"/>
  <c r="AG357" i="16"/>
  <c r="AO357" i="16"/>
  <c r="AW357" i="16"/>
  <c r="BE357" i="16"/>
  <c r="BM357" i="16"/>
  <c r="BU357" i="16"/>
  <c r="N360" i="16"/>
  <c r="V360" i="16"/>
  <c r="AD360" i="16"/>
  <c r="AL360" i="16"/>
  <c r="AT360" i="16"/>
  <c r="BB360" i="16"/>
  <c r="BJ360" i="16"/>
  <c r="BR360" i="16"/>
  <c r="BZ360" i="16"/>
  <c r="L362" i="16"/>
  <c r="T362" i="16"/>
  <c r="AB362" i="16"/>
  <c r="AJ362" i="16"/>
  <c r="AR362" i="16"/>
  <c r="AZ362" i="16"/>
  <c r="BH362" i="16"/>
  <c r="BP362" i="16"/>
  <c r="BX362" i="16"/>
  <c r="J364" i="16"/>
  <c r="R364" i="16"/>
  <c r="Z364" i="16"/>
  <c r="AH364" i="16"/>
  <c r="AP364" i="16"/>
  <c r="AX364" i="16"/>
  <c r="BF364" i="16"/>
  <c r="BN364" i="16"/>
  <c r="BV364" i="16"/>
  <c r="Q365" i="16"/>
  <c r="Y365" i="16"/>
  <c r="AG365" i="16"/>
  <c r="AO365" i="16"/>
  <c r="AW365" i="16"/>
  <c r="BE365" i="16"/>
  <c r="BM365" i="16"/>
  <c r="BU365" i="16"/>
  <c r="Q368" i="16"/>
  <c r="AE368" i="16"/>
  <c r="AP368" i="16"/>
  <c r="BD368" i="16"/>
  <c r="BR368" i="16"/>
  <c r="BV381" i="16"/>
  <c r="BN381" i="16"/>
  <c r="BF381" i="16"/>
  <c r="AX381" i="16"/>
  <c r="AP381" i="16"/>
  <c r="AH381" i="16"/>
  <c r="Z381" i="16"/>
  <c r="R381" i="16"/>
  <c r="J381" i="16"/>
  <c r="CB381" i="16"/>
  <c r="BT381" i="16"/>
  <c r="BL381" i="16"/>
  <c r="BD381" i="16"/>
  <c r="AV381" i="16"/>
  <c r="AN381" i="16"/>
  <c r="AF381" i="16"/>
  <c r="X381" i="16"/>
  <c r="P381" i="16"/>
  <c r="CA381" i="16"/>
  <c r="BS381" i="16"/>
  <c r="BK381" i="16"/>
  <c r="BC381" i="16"/>
  <c r="AU381" i="16"/>
  <c r="AM381" i="16"/>
  <c r="AE381" i="16"/>
  <c r="W381" i="16"/>
  <c r="O381" i="16"/>
  <c r="BZ381" i="16"/>
  <c r="BR381" i="16"/>
  <c r="BJ381" i="16"/>
  <c r="BB381" i="16"/>
  <c r="AT381" i="16"/>
  <c r="AL381" i="16"/>
  <c r="AD381" i="16"/>
  <c r="V381" i="16"/>
  <c r="N381" i="16"/>
  <c r="BY381" i="16"/>
  <c r="BQ381" i="16"/>
  <c r="BI381" i="16"/>
  <c r="BA381" i="16"/>
  <c r="AS381" i="16"/>
  <c r="AK381" i="16"/>
  <c r="AC381" i="16"/>
  <c r="U381" i="16"/>
  <c r="M381" i="16"/>
  <c r="AB381" i="16"/>
  <c r="AY381" i="16"/>
  <c r="BU381" i="16"/>
  <c r="Q384" i="16"/>
  <c r="AN384" i="16"/>
  <c r="BJ384" i="16"/>
  <c r="J391" i="16"/>
  <c r="AG391" i="16"/>
  <c r="BM391" i="16"/>
  <c r="X392" i="16"/>
  <c r="BD392" i="16"/>
  <c r="CB399" i="16"/>
  <c r="BT399" i="16"/>
  <c r="BL399" i="16"/>
  <c r="BD399" i="16"/>
  <c r="AV399" i="16"/>
  <c r="AN399" i="16"/>
  <c r="AF399" i="16"/>
  <c r="X399" i="16"/>
  <c r="P399" i="16"/>
  <c r="CA399" i="16"/>
  <c r="BS399" i="16"/>
  <c r="BK399" i="16"/>
  <c r="BC399" i="16"/>
  <c r="AU399" i="16"/>
  <c r="AM399" i="16"/>
  <c r="AE399" i="16"/>
  <c r="W399" i="16"/>
  <c r="O399" i="16"/>
  <c r="BZ399" i="16"/>
  <c r="BR399" i="16"/>
  <c r="BJ399" i="16"/>
  <c r="BB399" i="16"/>
  <c r="AT399" i="16"/>
  <c r="AL399" i="16"/>
  <c r="AD399" i="16"/>
  <c r="V399" i="16"/>
  <c r="N399" i="16"/>
  <c r="BY399" i="16"/>
  <c r="BQ399" i="16"/>
  <c r="BI399" i="16"/>
  <c r="BA399" i="16"/>
  <c r="AS399" i="16"/>
  <c r="AK399" i="16"/>
  <c r="AC399" i="16"/>
  <c r="U399" i="16"/>
  <c r="M399" i="16"/>
  <c r="BX399" i="16"/>
  <c r="BP399" i="16"/>
  <c r="BH399" i="16"/>
  <c r="AZ399" i="16"/>
  <c r="AR399" i="16"/>
  <c r="AJ399" i="16"/>
  <c r="AB399" i="16"/>
  <c r="T399" i="16"/>
  <c r="L399" i="16"/>
  <c r="BW399" i="16"/>
  <c r="BO399" i="16"/>
  <c r="BG399" i="16"/>
  <c r="AY399" i="16"/>
  <c r="AQ399" i="16"/>
  <c r="AI399" i="16"/>
  <c r="AA399" i="16"/>
  <c r="S399" i="16"/>
  <c r="K399" i="16"/>
  <c r="AO399" i="16"/>
  <c r="BU399" i="16"/>
  <c r="AF400" i="16"/>
  <c r="BL400" i="16"/>
  <c r="BD407" i="16"/>
  <c r="CB270" i="15"/>
  <c r="BT270" i="15"/>
  <c r="BL270" i="15"/>
  <c r="BD270" i="15"/>
  <c r="AV270" i="15"/>
  <c r="AN270" i="15"/>
  <c r="AF270" i="15"/>
  <c r="X270" i="15"/>
  <c r="P270" i="15"/>
  <c r="CA270" i="15"/>
  <c r="BS270" i="15"/>
  <c r="BK270" i="15"/>
  <c r="BC270" i="15"/>
  <c r="AU270" i="15"/>
  <c r="AM270" i="15"/>
  <c r="AE270" i="15"/>
  <c r="W270" i="15"/>
  <c r="O270" i="15"/>
  <c r="BZ270" i="15"/>
  <c r="BR270" i="15"/>
  <c r="BJ270" i="15"/>
  <c r="BB270" i="15"/>
  <c r="AT270" i="15"/>
  <c r="AL270" i="15"/>
  <c r="AD270" i="15"/>
  <c r="V270" i="15"/>
  <c r="N270" i="15"/>
  <c r="BY270" i="15"/>
  <c r="BQ270" i="15"/>
  <c r="BI270" i="15"/>
  <c r="BA270" i="15"/>
  <c r="AS270" i="15"/>
  <c r="AK270" i="15"/>
  <c r="AC270" i="15"/>
  <c r="U270" i="15"/>
  <c r="M270" i="15"/>
  <c r="BX270" i="15"/>
  <c r="BP270" i="15"/>
  <c r="BH270" i="15"/>
  <c r="AZ270" i="15"/>
  <c r="AR270" i="15"/>
  <c r="AJ270" i="15"/>
  <c r="AB270" i="15"/>
  <c r="T270" i="15"/>
  <c r="L270" i="15"/>
  <c r="BW270" i="15"/>
  <c r="BO270" i="15"/>
  <c r="BG270" i="15"/>
  <c r="AY270" i="15"/>
  <c r="AQ270" i="15"/>
  <c r="AI270" i="15"/>
  <c r="AA270" i="15"/>
  <c r="S270" i="15"/>
  <c r="K270" i="15"/>
  <c r="BM270" i="15"/>
  <c r="AG270" i="15"/>
  <c r="BF270" i="15"/>
  <c r="BF270" i="3" s="1"/>
  <c r="Z270" i="15"/>
  <c r="BE270" i="15"/>
  <c r="Y270" i="15"/>
  <c r="AX270" i="15"/>
  <c r="R270" i="15"/>
  <c r="AW270" i="15"/>
  <c r="Q270" i="15"/>
  <c r="BV270" i="15"/>
  <c r="AP270" i="15"/>
  <c r="J270" i="15"/>
  <c r="J274" i="15"/>
  <c r="BN304" i="16"/>
  <c r="Q305" i="16"/>
  <c r="Y305" i="16"/>
  <c r="AG305" i="16"/>
  <c r="AO305" i="16"/>
  <c r="AW305" i="16"/>
  <c r="BE305" i="16"/>
  <c r="BM305" i="16"/>
  <c r="BU305" i="16"/>
  <c r="Q313" i="16"/>
  <c r="Y313" i="16"/>
  <c r="AG313" i="16"/>
  <c r="AO313" i="16"/>
  <c r="AW313" i="16"/>
  <c r="BE313" i="16"/>
  <c r="BM313" i="16"/>
  <c r="BU313" i="16"/>
  <c r="M316" i="16"/>
  <c r="U316" i="16"/>
  <c r="AC316" i="16"/>
  <c r="AK316" i="16"/>
  <c r="AS316" i="16"/>
  <c r="BA316" i="16"/>
  <c r="BI316" i="16"/>
  <c r="BQ316" i="16"/>
  <c r="Q320" i="16"/>
  <c r="Y320" i="16"/>
  <c r="AG320" i="16"/>
  <c r="AO320" i="16"/>
  <c r="AW320" i="16"/>
  <c r="BE320" i="16"/>
  <c r="BM320" i="16"/>
  <c r="BU320" i="16"/>
  <c r="O322" i="16"/>
  <c r="W322" i="16"/>
  <c r="AE322" i="16"/>
  <c r="AM322" i="16"/>
  <c r="AU322" i="16"/>
  <c r="BC322" i="16"/>
  <c r="BK322" i="16"/>
  <c r="BS322" i="16"/>
  <c r="M324" i="16"/>
  <c r="U324" i="16"/>
  <c r="AC324" i="16"/>
  <c r="AK324" i="16"/>
  <c r="AS324" i="16"/>
  <c r="BA324" i="16"/>
  <c r="BI324" i="16"/>
  <c r="BQ324" i="16"/>
  <c r="K326" i="16"/>
  <c r="S326" i="16"/>
  <c r="AA326" i="16"/>
  <c r="AI326" i="16"/>
  <c r="AQ326" i="16"/>
  <c r="AY326" i="16"/>
  <c r="BG326" i="16"/>
  <c r="BO326" i="16"/>
  <c r="Q328" i="16"/>
  <c r="Y328" i="16"/>
  <c r="AG328" i="16"/>
  <c r="AO328" i="16"/>
  <c r="AW328" i="16"/>
  <c r="BE328" i="16"/>
  <c r="BM328" i="16"/>
  <c r="BU328" i="16"/>
  <c r="M332" i="16"/>
  <c r="U332" i="16"/>
  <c r="AC332" i="16"/>
  <c r="AK332" i="16"/>
  <c r="AS332" i="16"/>
  <c r="BA332" i="16"/>
  <c r="BI332" i="16"/>
  <c r="BQ332" i="16"/>
  <c r="K334" i="16"/>
  <c r="S334" i="16"/>
  <c r="AA334" i="16"/>
  <c r="AI334" i="16"/>
  <c r="AQ334" i="16"/>
  <c r="AY334" i="16"/>
  <c r="BG334" i="16"/>
  <c r="BO334" i="16"/>
  <c r="Q338" i="16"/>
  <c r="Y338" i="16"/>
  <c r="AG338" i="16"/>
  <c r="AO338" i="16"/>
  <c r="AW338" i="16"/>
  <c r="BE338" i="16"/>
  <c r="BM338" i="16"/>
  <c r="BU338" i="16"/>
  <c r="O340" i="16"/>
  <c r="W340" i="16"/>
  <c r="AE340" i="16"/>
  <c r="AM340" i="16"/>
  <c r="AU340" i="16"/>
  <c r="BC340" i="16"/>
  <c r="BK340" i="16"/>
  <c r="BS340" i="16"/>
  <c r="M342" i="16"/>
  <c r="U342" i="16"/>
  <c r="AC342" i="16"/>
  <c r="AK342" i="16"/>
  <c r="AS342" i="16"/>
  <c r="BA342" i="16"/>
  <c r="BI342" i="16"/>
  <c r="BQ342" i="16"/>
  <c r="K344" i="16"/>
  <c r="S344" i="16"/>
  <c r="AA344" i="16"/>
  <c r="AI344" i="16"/>
  <c r="AQ344" i="16"/>
  <c r="AY344" i="16"/>
  <c r="BG344" i="16"/>
  <c r="BO344" i="16"/>
  <c r="J349" i="16"/>
  <c r="R349" i="16"/>
  <c r="Z349" i="16"/>
  <c r="AH349" i="16"/>
  <c r="AP349" i="16"/>
  <c r="AX349" i="16"/>
  <c r="BF349" i="16"/>
  <c r="BN349" i="16"/>
  <c r="Q350" i="16"/>
  <c r="Y350" i="16"/>
  <c r="AG350" i="16"/>
  <c r="AO350" i="16"/>
  <c r="AW350" i="16"/>
  <c r="BE350" i="16"/>
  <c r="BM350" i="16"/>
  <c r="BU350" i="16"/>
  <c r="O352" i="16"/>
  <c r="W352" i="16"/>
  <c r="AE352" i="16"/>
  <c r="AM352" i="16"/>
  <c r="AU352" i="16"/>
  <c r="BC352" i="16"/>
  <c r="BK352" i="16"/>
  <c r="BS352" i="16"/>
  <c r="M354" i="16"/>
  <c r="U354" i="16"/>
  <c r="AC354" i="16"/>
  <c r="AK354" i="16"/>
  <c r="AS354" i="16"/>
  <c r="BA354" i="16"/>
  <c r="BI354" i="16"/>
  <c r="BQ354" i="16"/>
  <c r="K356" i="16"/>
  <c r="S356" i="16"/>
  <c r="AA356" i="16"/>
  <c r="AI356" i="16"/>
  <c r="AQ356" i="16"/>
  <c r="AY356" i="16"/>
  <c r="BG356" i="16"/>
  <c r="BO356" i="16"/>
  <c r="J357" i="16"/>
  <c r="R357" i="16"/>
  <c r="Z357" i="16"/>
  <c r="AH357" i="16"/>
  <c r="AP357" i="16"/>
  <c r="AX357" i="16"/>
  <c r="BF357" i="16"/>
  <c r="BN357" i="16"/>
  <c r="Q358" i="16"/>
  <c r="Y358" i="16"/>
  <c r="AG358" i="16"/>
  <c r="AO358" i="16"/>
  <c r="AW358" i="16"/>
  <c r="BE358" i="16"/>
  <c r="BM358" i="16"/>
  <c r="BU358" i="16"/>
  <c r="O360" i="16"/>
  <c r="W360" i="16"/>
  <c r="AE360" i="16"/>
  <c r="AM360" i="16"/>
  <c r="AU360" i="16"/>
  <c r="BC360" i="16"/>
  <c r="BK360" i="16"/>
  <c r="BS360" i="16"/>
  <c r="M362" i="16"/>
  <c r="U362" i="16"/>
  <c r="AC362" i="16"/>
  <c r="AK362" i="16"/>
  <c r="AS362" i="16"/>
  <c r="BA362" i="16"/>
  <c r="BI362" i="16"/>
  <c r="BQ362" i="16"/>
  <c r="L363" i="16"/>
  <c r="T363" i="16"/>
  <c r="AB363" i="16"/>
  <c r="AJ363" i="16"/>
  <c r="AR363" i="16"/>
  <c r="AZ363" i="16"/>
  <c r="BH363" i="16"/>
  <c r="BP363" i="16"/>
  <c r="K364" i="16"/>
  <c r="S364" i="16"/>
  <c r="AA364" i="16"/>
  <c r="AI364" i="16"/>
  <c r="AQ364" i="16"/>
  <c r="AY364" i="16"/>
  <c r="BG364" i="16"/>
  <c r="BO364" i="16"/>
  <c r="J365" i="16"/>
  <c r="R365" i="16"/>
  <c r="Z365" i="16"/>
  <c r="AH365" i="16"/>
  <c r="AP365" i="16"/>
  <c r="AX365" i="16"/>
  <c r="BF365" i="16"/>
  <c r="BN365" i="16"/>
  <c r="Q366" i="16"/>
  <c r="Y366" i="16"/>
  <c r="AG366" i="16"/>
  <c r="AO366" i="16"/>
  <c r="AW366" i="16"/>
  <c r="BE366" i="16"/>
  <c r="BM366" i="16"/>
  <c r="BU366" i="16"/>
  <c r="R368" i="16"/>
  <c r="AF368" i="16"/>
  <c r="AT368" i="16"/>
  <c r="BE368" i="16"/>
  <c r="BS368" i="16"/>
  <c r="BZ369" i="16"/>
  <c r="BR369" i="16"/>
  <c r="BJ369" i="16"/>
  <c r="BB369" i="16"/>
  <c r="AT369" i="16"/>
  <c r="AL369" i="16"/>
  <c r="AD369" i="16"/>
  <c r="V369" i="16"/>
  <c r="N369" i="16"/>
  <c r="BX369" i="16"/>
  <c r="BP369" i="16"/>
  <c r="BH369" i="16"/>
  <c r="AZ369" i="16"/>
  <c r="AR369" i="16"/>
  <c r="AJ369" i="16"/>
  <c r="AB369" i="16"/>
  <c r="T369" i="16"/>
  <c r="L369" i="16"/>
  <c r="BW369" i="16"/>
  <c r="BO369" i="16"/>
  <c r="BG369" i="16"/>
  <c r="AY369" i="16"/>
  <c r="AQ369" i="16"/>
  <c r="AI369" i="16"/>
  <c r="AA369" i="16"/>
  <c r="S369" i="16"/>
  <c r="K369" i="16"/>
  <c r="BV369" i="16"/>
  <c r="BN369" i="16"/>
  <c r="BF369" i="16"/>
  <c r="AX369" i="16"/>
  <c r="AP369" i="16"/>
  <c r="AH369" i="16"/>
  <c r="Z369" i="16"/>
  <c r="R369" i="16"/>
  <c r="J369" i="16"/>
  <c r="BU369" i="16"/>
  <c r="BM369" i="16"/>
  <c r="BE369" i="16"/>
  <c r="AW369" i="16"/>
  <c r="AO369" i="16"/>
  <c r="AG369" i="16"/>
  <c r="Y369" i="16"/>
  <c r="AC369" i="16"/>
  <c r="AV369" i="16"/>
  <c r="BS369" i="16"/>
  <c r="K381" i="16"/>
  <c r="AG381" i="16"/>
  <c r="AZ381" i="16"/>
  <c r="BW381" i="16"/>
  <c r="CB383" i="16"/>
  <c r="BT383" i="16"/>
  <c r="BL383" i="16"/>
  <c r="BD383" i="16"/>
  <c r="AV383" i="16"/>
  <c r="AN383" i="16"/>
  <c r="AF383" i="16"/>
  <c r="X383" i="16"/>
  <c r="P383" i="16"/>
  <c r="BZ383" i="16"/>
  <c r="BR383" i="16"/>
  <c r="BJ383" i="16"/>
  <c r="BB383" i="16"/>
  <c r="AT383" i="16"/>
  <c r="AL383" i="16"/>
  <c r="AD383" i="16"/>
  <c r="V383" i="16"/>
  <c r="N383" i="16"/>
  <c r="BY383" i="16"/>
  <c r="BQ383" i="16"/>
  <c r="BI383" i="16"/>
  <c r="BA383" i="16"/>
  <c r="AS383" i="16"/>
  <c r="AK383" i="16"/>
  <c r="AC383" i="16"/>
  <c r="U383" i="16"/>
  <c r="M383" i="16"/>
  <c r="BX383" i="16"/>
  <c r="BP383" i="16"/>
  <c r="BH383" i="16"/>
  <c r="AZ383" i="16"/>
  <c r="AR383" i="16"/>
  <c r="AJ383" i="16"/>
  <c r="AB383" i="16"/>
  <c r="T383" i="16"/>
  <c r="L383" i="16"/>
  <c r="BW383" i="16"/>
  <c r="BO383" i="16"/>
  <c r="BG383" i="16"/>
  <c r="AY383" i="16"/>
  <c r="AQ383" i="16"/>
  <c r="AI383" i="16"/>
  <c r="AA383" i="16"/>
  <c r="S383" i="16"/>
  <c r="K383" i="16"/>
  <c r="AE383" i="16"/>
  <c r="AX383" i="16"/>
  <c r="BU383" i="16"/>
  <c r="V384" i="16"/>
  <c r="AO384" i="16"/>
  <c r="BL384" i="16"/>
  <c r="Q389" i="16"/>
  <c r="AJ389" i="16"/>
  <c r="BG389" i="16"/>
  <c r="O391" i="16"/>
  <c r="AH391" i="16"/>
  <c r="BN391" i="16"/>
  <c r="Y392" i="16"/>
  <c r="BE392" i="16"/>
  <c r="J399" i="16"/>
  <c r="AP399" i="16"/>
  <c r="BV399" i="16"/>
  <c r="AG400" i="16"/>
  <c r="BM400" i="16"/>
  <c r="BU407" i="16"/>
  <c r="AH270" i="15"/>
  <c r="AI274" i="15"/>
  <c r="BV287" i="15"/>
  <c r="BN287" i="15"/>
  <c r="BF287" i="15"/>
  <c r="AX287" i="15"/>
  <c r="AP287" i="15"/>
  <c r="AH287" i="15"/>
  <c r="Z287" i="15"/>
  <c r="R287" i="15"/>
  <c r="J287" i="15"/>
  <c r="BU287" i="15"/>
  <c r="BM287" i="15"/>
  <c r="BE287" i="15"/>
  <c r="AW287" i="15"/>
  <c r="AO287" i="15"/>
  <c r="AG287" i="15"/>
  <c r="Y287" i="15"/>
  <c r="Q287" i="15"/>
  <c r="CB287" i="15"/>
  <c r="BT287" i="15"/>
  <c r="BL287" i="15"/>
  <c r="BD287" i="15"/>
  <c r="AV287" i="15"/>
  <c r="AN287" i="15"/>
  <c r="AF287" i="15"/>
  <c r="X287" i="15"/>
  <c r="P287" i="15"/>
  <c r="CA287" i="15"/>
  <c r="BS287" i="15"/>
  <c r="BK287" i="15"/>
  <c r="BC287" i="15"/>
  <c r="AU287" i="15"/>
  <c r="AM287" i="15"/>
  <c r="AE287" i="15"/>
  <c r="W287" i="15"/>
  <c r="O287" i="15"/>
  <c r="BZ287" i="15"/>
  <c r="BR287" i="15"/>
  <c r="BJ287" i="15"/>
  <c r="BB287" i="15"/>
  <c r="AT287" i="15"/>
  <c r="AL287" i="15"/>
  <c r="AD287" i="15"/>
  <c r="V287" i="15"/>
  <c r="N287" i="15"/>
  <c r="BY287" i="15"/>
  <c r="BQ287" i="15"/>
  <c r="BI287" i="15"/>
  <c r="BA287" i="15"/>
  <c r="AS287" i="15"/>
  <c r="AK287" i="15"/>
  <c r="AC287" i="15"/>
  <c r="U287" i="15"/>
  <c r="M287" i="15"/>
  <c r="BO287" i="15"/>
  <c r="AI287" i="15"/>
  <c r="BH287" i="15"/>
  <c r="AB287" i="15"/>
  <c r="BG287" i="15"/>
  <c r="AA287" i="15"/>
  <c r="AZ287" i="15"/>
  <c r="T287" i="15"/>
  <c r="AY287" i="15"/>
  <c r="S287" i="15"/>
  <c r="BX287" i="15"/>
  <c r="AR287" i="15"/>
  <c r="L287" i="15"/>
  <c r="L374" i="16"/>
  <c r="T374" i="16"/>
  <c r="AB374" i="16"/>
  <c r="AJ374" i="16"/>
  <c r="AR374" i="16"/>
  <c r="AZ374" i="16"/>
  <c r="BH374" i="16"/>
  <c r="BP374" i="16"/>
  <c r="BX374" i="16"/>
  <c r="Q377" i="16"/>
  <c r="Y377" i="16"/>
  <c r="AG377" i="16"/>
  <c r="AO377" i="16"/>
  <c r="AW377" i="16"/>
  <c r="BE377" i="16"/>
  <c r="BM377" i="16"/>
  <c r="BU377" i="16"/>
  <c r="Q385" i="16"/>
  <c r="Y385" i="16"/>
  <c r="AG385" i="16"/>
  <c r="AO385" i="16"/>
  <c r="AW385" i="16"/>
  <c r="BE385" i="16"/>
  <c r="BM385" i="16"/>
  <c r="BU385" i="16"/>
  <c r="Q393" i="16"/>
  <c r="Y393" i="16"/>
  <c r="AG393" i="16"/>
  <c r="AO393" i="16"/>
  <c r="AW393" i="16"/>
  <c r="BE393" i="16"/>
  <c r="BM393" i="16"/>
  <c r="BU393" i="16"/>
  <c r="BY401" i="16"/>
  <c r="BQ401" i="16"/>
  <c r="BX401" i="16"/>
  <c r="BP401" i="16"/>
  <c r="BH401" i="16"/>
  <c r="BW401" i="16"/>
  <c r="BU401" i="16"/>
  <c r="BM401" i="16"/>
  <c r="BE401" i="16"/>
  <c r="Q401" i="16"/>
  <c r="Y401" i="16"/>
  <c r="AG401" i="16"/>
  <c r="AO401" i="16"/>
  <c r="AW401" i="16"/>
  <c r="BF401" i="16"/>
  <c r="BR401" i="16"/>
  <c r="CA290" i="15"/>
  <c r="BS290" i="15"/>
  <c r="BK290" i="15"/>
  <c r="BC290" i="15"/>
  <c r="AU290" i="15"/>
  <c r="AM290" i="15"/>
  <c r="AE290" i="15"/>
  <c r="W290" i="15"/>
  <c r="O290" i="15"/>
  <c r="BZ290" i="15"/>
  <c r="BR290" i="15"/>
  <c r="BJ290" i="15"/>
  <c r="BB290" i="15"/>
  <c r="AT290" i="15"/>
  <c r="AL290" i="15"/>
  <c r="AD290" i="15"/>
  <c r="V290" i="15"/>
  <c r="N290" i="15"/>
  <c r="BY290" i="15"/>
  <c r="BQ290" i="15"/>
  <c r="BI290" i="15"/>
  <c r="BA290" i="15"/>
  <c r="AS290" i="15"/>
  <c r="AK290" i="15"/>
  <c r="AC290" i="15"/>
  <c r="U290" i="15"/>
  <c r="M290" i="15"/>
  <c r="BX290" i="15"/>
  <c r="BP290" i="15"/>
  <c r="BH290" i="15"/>
  <c r="AZ290" i="15"/>
  <c r="AR290" i="15"/>
  <c r="AJ290" i="15"/>
  <c r="AB290" i="15"/>
  <c r="T290" i="15"/>
  <c r="L290" i="15"/>
  <c r="BW290" i="15"/>
  <c r="BO290" i="15"/>
  <c r="BG290" i="15"/>
  <c r="AY290" i="15"/>
  <c r="AQ290" i="15"/>
  <c r="AI290" i="15"/>
  <c r="AA290" i="15"/>
  <c r="S290" i="15"/>
  <c r="K290" i="15"/>
  <c r="BV290" i="15"/>
  <c r="BN290" i="15"/>
  <c r="BF290" i="15"/>
  <c r="AX290" i="15"/>
  <c r="AP290" i="15"/>
  <c r="AH290" i="15"/>
  <c r="Z290" i="15"/>
  <c r="R290" i="15"/>
  <c r="J290" i="15"/>
  <c r="AO290" i="15"/>
  <c r="BU290" i="15"/>
  <c r="Q370" i="16"/>
  <c r="Y370" i="16"/>
  <c r="AG370" i="16"/>
  <c r="AO370" i="16"/>
  <c r="AW370" i="16"/>
  <c r="BE370" i="16"/>
  <c r="BM370" i="16"/>
  <c r="BU370" i="16"/>
  <c r="P371" i="16"/>
  <c r="X371" i="16"/>
  <c r="AF371" i="16"/>
  <c r="AN371" i="16"/>
  <c r="AV371" i="16"/>
  <c r="BD371" i="16"/>
  <c r="BL371" i="16"/>
  <c r="BT371" i="16"/>
  <c r="CB371" i="16"/>
  <c r="O372" i="16"/>
  <c r="W372" i="16"/>
  <c r="AE372" i="16"/>
  <c r="AM372" i="16"/>
  <c r="AU372" i="16"/>
  <c r="BC372" i="16"/>
  <c r="BK372" i="16"/>
  <c r="BS372" i="16"/>
  <c r="CA372" i="16"/>
  <c r="M374" i="16"/>
  <c r="U374" i="16"/>
  <c r="AC374" i="16"/>
  <c r="AK374" i="16"/>
  <c r="AS374" i="16"/>
  <c r="BA374" i="16"/>
  <c r="BI374" i="16"/>
  <c r="BQ374" i="16"/>
  <c r="BY374" i="16"/>
  <c r="J377" i="16"/>
  <c r="R377" i="16"/>
  <c r="Z377" i="16"/>
  <c r="AH377" i="16"/>
  <c r="AP377" i="16"/>
  <c r="AX377" i="16"/>
  <c r="BF377" i="16"/>
  <c r="BN377" i="16"/>
  <c r="BV377" i="16"/>
  <c r="Q378" i="16"/>
  <c r="Y378" i="16"/>
  <c r="AG378" i="16"/>
  <c r="AO378" i="16"/>
  <c r="AW378" i="16"/>
  <c r="BE378" i="16"/>
  <c r="BM378" i="16"/>
  <c r="BU378" i="16"/>
  <c r="P379" i="16"/>
  <c r="X379" i="16"/>
  <c r="AF379" i="16"/>
  <c r="AN379" i="16"/>
  <c r="AV379" i="16"/>
  <c r="BD379" i="16"/>
  <c r="BL379" i="16"/>
  <c r="BT379" i="16"/>
  <c r="CB379" i="16"/>
  <c r="O380" i="16"/>
  <c r="W380" i="16"/>
  <c r="AE380" i="16"/>
  <c r="AM380" i="16"/>
  <c r="AU380" i="16"/>
  <c r="BC380" i="16"/>
  <c r="BK380" i="16"/>
  <c r="BS380" i="16"/>
  <c r="CA380" i="16"/>
  <c r="M382" i="16"/>
  <c r="U382" i="16"/>
  <c r="AC382" i="16"/>
  <c r="AK382" i="16"/>
  <c r="AS382" i="16"/>
  <c r="BA382" i="16"/>
  <c r="BI382" i="16"/>
  <c r="BQ382" i="16"/>
  <c r="BY382" i="16"/>
  <c r="J385" i="16"/>
  <c r="R385" i="16"/>
  <c r="Z385" i="16"/>
  <c r="AH385" i="16"/>
  <c r="AP385" i="16"/>
  <c r="AX385" i="16"/>
  <c r="BF385" i="16"/>
  <c r="BN385" i="16"/>
  <c r="BV385" i="16"/>
  <c r="Q386" i="16"/>
  <c r="Y386" i="16"/>
  <c r="AG386" i="16"/>
  <c r="AO386" i="16"/>
  <c r="AW386" i="16"/>
  <c r="BE386" i="16"/>
  <c r="BM386" i="16"/>
  <c r="BU386" i="16"/>
  <c r="P387" i="16"/>
  <c r="X387" i="16"/>
  <c r="AF387" i="16"/>
  <c r="AN387" i="16"/>
  <c r="AV387" i="16"/>
  <c r="BD387" i="16"/>
  <c r="BL387" i="16"/>
  <c r="BT387" i="16"/>
  <c r="CB387" i="16"/>
  <c r="O388" i="16"/>
  <c r="W388" i="16"/>
  <c r="AE388" i="16"/>
  <c r="AM388" i="16"/>
  <c r="AU388" i="16"/>
  <c r="BC388" i="16"/>
  <c r="BK388" i="16"/>
  <c r="BS388" i="16"/>
  <c r="CA388" i="16"/>
  <c r="M390" i="16"/>
  <c r="U390" i="16"/>
  <c r="AC390" i="16"/>
  <c r="AK390" i="16"/>
  <c r="AS390" i="16"/>
  <c r="BA390" i="16"/>
  <c r="BI390" i="16"/>
  <c r="BQ390" i="16"/>
  <c r="BY390" i="16"/>
  <c r="J393" i="16"/>
  <c r="R393" i="16"/>
  <c r="Z393" i="16"/>
  <c r="AH393" i="16"/>
  <c r="AP393" i="16"/>
  <c r="AX393" i="16"/>
  <c r="BF393" i="16"/>
  <c r="BN393" i="16"/>
  <c r="BV393" i="16"/>
  <c r="Q394" i="16"/>
  <c r="Y394" i="16"/>
  <c r="AG394" i="16"/>
  <c r="AO394" i="16"/>
  <c r="AW394" i="16"/>
  <c r="BE394" i="16"/>
  <c r="BM394" i="16"/>
  <c r="BU394" i="16"/>
  <c r="AF395" i="16"/>
  <c r="AN395" i="16"/>
  <c r="AV395" i="16"/>
  <c r="BD395" i="16"/>
  <c r="BL395" i="16"/>
  <c r="BT395" i="16"/>
  <c r="CB395" i="16"/>
  <c r="O396" i="16"/>
  <c r="W396" i="16"/>
  <c r="AE396" i="16"/>
  <c r="AM396" i="16"/>
  <c r="AU396" i="16"/>
  <c r="BC396" i="16"/>
  <c r="BK396" i="16"/>
  <c r="BS396" i="16"/>
  <c r="CA396" i="16"/>
  <c r="V397" i="16"/>
  <c r="AD397" i="16"/>
  <c r="AL397" i="16"/>
  <c r="AT397" i="16"/>
  <c r="BB397" i="16"/>
  <c r="BJ397" i="16"/>
  <c r="BR397" i="16"/>
  <c r="BZ397" i="16"/>
  <c r="M398" i="16"/>
  <c r="U398" i="16"/>
  <c r="AC398" i="16"/>
  <c r="AK398" i="16"/>
  <c r="AS398" i="16"/>
  <c r="BA398" i="16"/>
  <c r="BI398" i="16"/>
  <c r="BQ398" i="16"/>
  <c r="BY398" i="16"/>
  <c r="J401" i="16"/>
  <c r="R401" i="16"/>
  <c r="Z401" i="16"/>
  <c r="AH401" i="16"/>
  <c r="AP401" i="16"/>
  <c r="AX401" i="16"/>
  <c r="BG401" i="16"/>
  <c r="BS401" i="16"/>
  <c r="CB275" i="15"/>
  <c r="BT275" i="15"/>
  <c r="BL275" i="15"/>
  <c r="BD275" i="15"/>
  <c r="AV275" i="15"/>
  <c r="AN275" i="15"/>
  <c r="AF275" i="15"/>
  <c r="X275" i="15"/>
  <c r="P275" i="15"/>
  <c r="CA275" i="15"/>
  <c r="BS275" i="15"/>
  <c r="BK275" i="15"/>
  <c r="BC275" i="15"/>
  <c r="AU275" i="15"/>
  <c r="AM275" i="15"/>
  <c r="AE275" i="15"/>
  <c r="W275" i="15"/>
  <c r="O275" i="15"/>
  <c r="BZ275" i="15"/>
  <c r="BR275" i="15"/>
  <c r="BJ275" i="15"/>
  <c r="BB275" i="15"/>
  <c r="AT275" i="15"/>
  <c r="AL275" i="15"/>
  <c r="AD275" i="15"/>
  <c r="V275" i="15"/>
  <c r="N275" i="15"/>
  <c r="BY275" i="15"/>
  <c r="BQ275" i="15"/>
  <c r="BI275" i="15"/>
  <c r="BA275" i="15"/>
  <c r="AS275" i="15"/>
  <c r="AK275" i="15"/>
  <c r="AC275" i="15"/>
  <c r="U275" i="15"/>
  <c r="M275" i="15"/>
  <c r="BX275" i="15"/>
  <c r="BP275" i="15"/>
  <c r="BH275" i="15"/>
  <c r="AZ275" i="15"/>
  <c r="AR275" i="15"/>
  <c r="AJ275" i="15"/>
  <c r="AB275" i="15"/>
  <c r="T275" i="15"/>
  <c r="L275" i="15"/>
  <c r="BW275" i="15"/>
  <c r="BO275" i="15"/>
  <c r="BG275" i="15"/>
  <c r="AY275" i="15"/>
  <c r="AQ275" i="15"/>
  <c r="AI275" i="15"/>
  <c r="AA275" i="15"/>
  <c r="S275" i="15"/>
  <c r="K275" i="15"/>
  <c r="AO275" i="15"/>
  <c r="BU275" i="15"/>
  <c r="AN284" i="15"/>
  <c r="Y289" i="15"/>
  <c r="BE289" i="15"/>
  <c r="P290" i="15"/>
  <c r="AV290" i="15"/>
  <c r="CB290" i="15"/>
  <c r="Z370" i="16"/>
  <c r="AH370" i="16"/>
  <c r="AP370" i="16"/>
  <c r="AX370" i="16"/>
  <c r="BF370" i="16"/>
  <c r="BN370" i="16"/>
  <c r="BV370" i="16"/>
  <c r="Q371" i="16"/>
  <c r="Y371" i="16"/>
  <c r="AG371" i="16"/>
  <c r="AO371" i="16"/>
  <c r="AW371" i="16"/>
  <c r="BE371" i="16"/>
  <c r="BM371" i="16"/>
  <c r="BU371" i="16"/>
  <c r="P372" i="16"/>
  <c r="X372" i="16"/>
  <c r="AF372" i="16"/>
  <c r="AN372" i="16"/>
  <c r="AV372" i="16"/>
  <c r="BD372" i="16"/>
  <c r="BL372" i="16"/>
  <c r="BT372" i="16"/>
  <c r="CB372" i="16"/>
  <c r="N374" i="16"/>
  <c r="V374" i="16"/>
  <c r="AD374" i="16"/>
  <c r="AL374" i="16"/>
  <c r="AT374" i="16"/>
  <c r="BB374" i="16"/>
  <c r="BJ374" i="16"/>
  <c r="BR374" i="16"/>
  <c r="BZ374" i="16"/>
  <c r="K377" i="16"/>
  <c r="S377" i="16"/>
  <c r="AA377" i="16"/>
  <c r="AI377" i="16"/>
  <c r="AQ377" i="16"/>
  <c r="AY377" i="16"/>
  <c r="BG377" i="16"/>
  <c r="BO377" i="16"/>
  <c r="BW377" i="16"/>
  <c r="J378" i="16"/>
  <c r="R378" i="16"/>
  <c r="Z378" i="16"/>
  <c r="AH378" i="16"/>
  <c r="AP378" i="16"/>
  <c r="AX378" i="16"/>
  <c r="BF378" i="16"/>
  <c r="BN378" i="16"/>
  <c r="BV378" i="16"/>
  <c r="Q379" i="16"/>
  <c r="Y379" i="16"/>
  <c r="AG379" i="16"/>
  <c r="AO379" i="16"/>
  <c r="AW379" i="16"/>
  <c r="BE379" i="16"/>
  <c r="BM379" i="16"/>
  <c r="BU379" i="16"/>
  <c r="P380" i="16"/>
  <c r="X380" i="16"/>
  <c r="AF380" i="16"/>
  <c r="AN380" i="16"/>
  <c r="AV380" i="16"/>
  <c r="BD380" i="16"/>
  <c r="BL380" i="16"/>
  <c r="BT380" i="16"/>
  <c r="CB380" i="16"/>
  <c r="N382" i="16"/>
  <c r="V382" i="16"/>
  <c r="AD382" i="16"/>
  <c r="AL382" i="16"/>
  <c r="AT382" i="16"/>
  <c r="BB382" i="16"/>
  <c r="BJ382" i="16"/>
  <c r="BR382" i="16"/>
  <c r="BZ382" i="16"/>
  <c r="K385" i="16"/>
  <c r="S385" i="16"/>
  <c r="AA385" i="16"/>
  <c r="AI385" i="16"/>
  <c r="AQ385" i="16"/>
  <c r="AY385" i="16"/>
  <c r="BG385" i="16"/>
  <c r="BO385" i="16"/>
  <c r="BW385" i="16"/>
  <c r="J386" i="16"/>
  <c r="R386" i="16"/>
  <c r="Z386" i="16"/>
  <c r="AH386" i="16"/>
  <c r="AP386" i="16"/>
  <c r="AX386" i="16"/>
  <c r="BF386" i="16"/>
  <c r="BN386" i="16"/>
  <c r="BV386" i="16"/>
  <c r="Q387" i="16"/>
  <c r="Y387" i="16"/>
  <c r="AG387" i="16"/>
  <c r="AO387" i="16"/>
  <c r="AW387" i="16"/>
  <c r="BE387" i="16"/>
  <c r="BM387" i="16"/>
  <c r="BU387" i="16"/>
  <c r="P388" i="16"/>
  <c r="X388" i="16"/>
  <c r="AF388" i="16"/>
  <c r="AN388" i="16"/>
  <c r="AV388" i="16"/>
  <c r="BD388" i="16"/>
  <c r="BL388" i="16"/>
  <c r="BT388" i="16"/>
  <c r="CB388" i="16"/>
  <c r="N390" i="16"/>
  <c r="V390" i="16"/>
  <c r="AD390" i="16"/>
  <c r="AL390" i="16"/>
  <c r="AT390" i="16"/>
  <c r="BB390" i="16"/>
  <c r="BJ390" i="16"/>
  <c r="BR390" i="16"/>
  <c r="BZ390" i="16"/>
  <c r="K393" i="16"/>
  <c r="S393" i="16"/>
  <c r="AA393" i="16"/>
  <c r="AI393" i="16"/>
  <c r="AQ393" i="16"/>
  <c r="AY393" i="16"/>
  <c r="BG393" i="16"/>
  <c r="BO393" i="16"/>
  <c r="BW393" i="16"/>
  <c r="J394" i="16"/>
  <c r="R394" i="16"/>
  <c r="Z394" i="16"/>
  <c r="AH394" i="16"/>
  <c r="AP394" i="16"/>
  <c r="AX394" i="16"/>
  <c r="BF394" i="16"/>
  <c r="BN394" i="16"/>
  <c r="BV394" i="16"/>
  <c r="Q395" i="16"/>
  <c r="Y395" i="16"/>
  <c r="AG395" i="16"/>
  <c r="AO395" i="16"/>
  <c r="AW395" i="16"/>
  <c r="BE395" i="16"/>
  <c r="BM395" i="16"/>
  <c r="BU395" i="16"/>
  <c r="P396" i="16"/>
  <c r="X396" i="16"/>
  <c r="AF396" i="16"/>
  <c r="AN396" i="16"/>
  <c r="AV396" i="16"/>
  <c r="BD396" i="16"/>
  <c r="BL396" i="16"/>
  <c r="BT396" i="16"/>
  <c r="CB396" i="16"/>
  <c r="O397" i="16"/>
  <c r="W397" i="16"/>
  <c r="AE397" i="16"/>
  <c r="AM397" i="16"/>
  <c r="AU397" i="16"/>
  <c r="BC397" i="16"/>
  <c r="BK397" i="16"/>
  <c r="BS397" i="16"/>
  <c r="CA397" i="16"/>
  <c r="N398" i="16"/>
  <c r="V398" i="16"/>
  <c r="AD398" i="16"/>
  <c r="AL398" i="16"/>
  <c r="AT398" i="16"/>
  <c r="BB398" i="16"/>
  <c r="BJ398" i="16"/>
  <c r="BR398" i="16"/>
  <c r="BZ398" i="16"/>
  <c r="K401" i="16"/>
  <c r="S401" i="16"/>
  <c r="AA401" i="16"/>
  <c r="AI401" i="16"/>
  <c r="AQ401" i="16"/>
  <c r="AY401" i="16"/>
  <c r="BI401" i="16"/>
  <c r="BT401" i="16"/>
  <c r="CA271" i="15"/>
  <c r="BS271" i="15"/>
  <c r="BK271" i="15"/>
  <c r="BC271" i="15"/>
  <c r="AU271" i="15"/>
  <c r="AM271" i="15"/>
  <c r="AE271" i="15"/>
  <c r="W271" i="15"/>
  <c r="O271" i="15"/>
  <c r="BZ271" i="15"/>
  <c r="BR271" i="15"/>
  <c r="BJ271" i="15"/>
  <c r="BB271" i="15"/>
  <c r="AT271" i="15"/>
  <c r="AL271" i="15"/>
  <c r="AD271" i="15"/>
  <c r="V271" i="15"/>
  <c r="N271" i="15"/>
  <c r="BY271" i="15"/>
  <c r="BQ271" i="15"/>
  <c r="BI271" i="15"/>
  <c r="BA271" i="15"/>
  <c r="AS271" i="15"/>
  <c r="AK271" i="15"/>
  <c r="AC271" i="15"/>
  <c r="U271" i="15"/>
  <c r="M271" i="15"/>
  <c r="BX271" i="15"/>
  <c r="BP271" i="15"/>
  <c r="BH271" i="15"/>
  <c r="AZ271" i="15"/>
  <c r="AR271" i="15"/>
  <c r="AJ271" i="15"/>
  <c r="AB271" i="15"/>
  <c r="T271" i="15"/>
  <c r="L271" i="15"/>
  <c r="BW271" i="15"/>
  <c r="BO271" i="15"/>
  <c r="BG271" i="15"/>
  <c r="AY271" i="15"/>
  <c r="AQ271" i="15"/>
  <c r="AI271" i="15"/>
  <c r="AA271" i="15"/>
  <c r="S271" i="15"/>
  <c r="K271" i="15"/>
  <c r="BV271" i="15"/>
  <c r="BN271" i="15"/>
  <c r="BF271" i="15"/>
  <c r="AX271" i="15"/>
  <c r="AP271" i="15"/>
  <c r="AH271" i="15"/>
  <c r="Z271" i="15"/>
  <c r="R271" i="15"/>
  <c r="J271" i="15"/>
  <c r="AO271" i="15"/>
  <c r="BU271" i="15"/>
  <c r="J275" i="15"/>
  <c r="AP275" i="15"/>
  <c r="BV275" i="15"/>
  <c r="CA284" i="15"/>
  <c r="BS284" i="15"/>
  <c r="BK284" i="15"/>
  <c r="BC284" i="15"/>
  <c r="AU284" i="15"/>
  <c r="AM284" i="15"/>
  <c r="AE284" i="15"/>
  <c r="W284" i="15"/>
  <c r="O284" i="15"/>
  <c r="BZ284" i="15"/>
  <c r="BR284" i="15"/>
  <c r="BJ284" i="15"/>
  <c r="BB284" i="15"/>
  <c r="AT284" i="15"/>
  <c r="AL284" i="15"/>
  <c r="AD284" i="15"/>
  <c r="V284" i="15"/>
  <c r="N284" i="15"/>
  <c r="BY284" i="15"/>
  <c r="BQ284" i="15"/>
  <c r="BI284" i="15"/>
  <c r="BA284" i="15"/>
  <c r="AS284" i="15"/>
  <c r="AK284" i="15"/>
  <c r="AC284" i="15"/>
  <c r="U284" i="15"/>
  <c r="M284" i="15"/>
  <c r="BX284" i="15"/>
  <c r="BP284" i="15"/>
  <c r="BH284" i="15"/>
  <c r="AZ284" i="15"/>
  <c r="AR284" i="15"/>
  <c r="AJ284" i="15"/>
  <c r="AB284" i="15"/>
  <c r="T284" i="15"/>
  <c r="L284" i="15"/>
  <c r="BW284" i="15"/>
  <c r="BO284" i="15"/>
  <c r="BG284" i="15"/>
  <c r="AY284" i="15"/>
  <c r="AQ284" i="15"/>
  <c r="AI284" i="15"/>
  <c r="AA284" i="15"/>
  <c r="S284" i="15"/>
  <c r="K284" i="15"/>
  <c r="BV284" i="15"/>
  <c r="BN284" i="15"/>
  <c r="BF284" i="15"/>
  <c r="AX284" i="15"/>
  <c r="AP284" i="15"/>
  <c r="AH284" i="15"/>
  <c r="Z284" i="15"/>
  <c r="R284" i="15"/>
  <c r="J284" i="15"/>
  <c r="AO284" i="15"/>
  <c r="BU284" i="15"/>
  <c r="Z289" i="15"/>
  <c r="BF289" i="15"/>
  <c r="Q290" i="15"/>
  <c r="AW290" i="15"/>
  <c r="K370" i="16"/>
  <c r="S370" i="16"/>
  <c r="AA370" i="16"/>
  <c r="AI370" i="16"/>
  <c r="AQ370" i="16"/>
  <c r="AY370" i="16"/>
  <c r="BG370" i="16"/>
  <c r="BO370" i="16"/>
  <c r="J371" i="16"/>
  <c r="R371" i="16"/>
  <c r="Z371" i="16"/>
  <c r="AH371" i="16"/>
  <c r="AP371" i="16"/>
  <c r="AX371" i="16"/>
  <c r="BF371" i="16"/>
  <c r="BN371" i="16"/>
  <c r="Q372" i="16"/>
  <c r="Y372" i="16"/>
  <c r="AG372" i="16"/>
  <c r="AO372" i="16"/>
  <c r="AW372" i="16"/>
  <c r="BE372" i="16"/>
  <c r="BM372" i="16"/>
  <c r="BU372" i="16"/>
  <c r="O374" i="16"/>
  <c r="W374" i="16"/>
  <c r="AE374" i="16"/>
  <c r="AM374" i="16"/>
  <c r="AU374" i="16"/>
  <c r="BC374" i="16"/>
  <c r="BK374" i="16"/>
  <c r="BS374" i="16"/>
  <c r="CA374" i="16"/>
  <c r="L377" i="16"/>
  <c r="T377" i="16"/>
  <c r="AB377" i="16"/>
  <c r="AJ377" i="16"/>
  <c r="AR377" i="16"/>
  <c r="AZ377" i="16"/>
  <c r="BH377" i="16"/>
  <c r="BP377" i="16"/>
  <c r="BX377" i="16"/>
  <c r="K378" i="16"/>
  <c r="S378" i="16"/>
  <c r="AA378" i="16"/>
  <c r="AI378" i="16"/>
  <c r="AQ378" i="16"/>
  <c r="AY378" i="16"/>
  <c r="BG378" i="16"/>
  <c r="BO378" i="16"/>
  <c r="J379" i="16"/>
  <c r="R379" i="16"/>
  <c r="Z379" i="16"/>
  <c r="AH379" i="16"/>
  <c r="AP379" i="16"/>
  <c r="AX379" i="16"/>
  <c r="BF379" i="16"/>
  <c r="BN379" i="16"/>
  <c r="Q380" i="16"/>
  <c r="Y380" i="16"/>
  <c r="AG380" i="16"/>
  <c r="AO380" i="16"/>
  <c r="AW380" i="16"/>
  <c r="BE380" i="16"/>
  <c r="BM380" i="16"/>
  <c r="BU380" i="16"/>
  <c r="O382" i="16"/>
  <c r="W382" i="16"/>
  <c r="AE382" i="16"/>
  <c r="AM382" i="16"/>
  <c r="AU382" i="16"/>
  <c r="BC382" i="16"/>
  <c r="BK382" i="16"/>
  <c r="BS382" i="16"/>
  <c r="CA382" i="16"/>
  <c r="L385" i="16"/>
  <c r="T385" i="16"/>
  <c r="AB385" i="16"/>
  <c r="AJ385" i="16"/>
  <c r="AR385" i="16"/>
  <c r="AZ385" i="16"/>
  <c r="BH385" i="16"/>
  <c r="BP385" i="16"/>
  <c r="BX385" i="16"/>
  <c r="K386" i="16"/>
  <c r="S386" i="16"/>
  <c r="AA386" i="16"/>
  <c r="AI386" i="16"/>
  <c r="AQ386" i="16"/>
  <c r="AY386" i="16"/>
  <c r="BG386" i="16"/>
  <c r="BO386" i="16"/>
  <c r="J387" i="16"/>
  <c r="R387" i="16"/>
  <c r="Z387" i="16"/>
  <c r="AH387" i="16"/>
  <c r="AP387" i="16"/>
  <c r="AX387" i="16"/>
  <c r="BF387" i="16"/>
  <c r="BN387" i="16"/>
  <c r="BV387" i="16"/>
  <c r="Q388" i="16"/>
  <c r="Y388" i="16"/>
  <c r="AG388" i="16"/>
  <c r="AO388" i="16"/>
  <c r="AW388" i="16"/>
  <c r="BE388" i="16"/>
  <c r="BM388" i="16"/>
  <c r="BU388" i="16"/>
  <c r="O390" i="16"/>
  <c r="W390" i="16"/>
  <c r="AE390" i="16"/>
  <c r="AM390" i="16"/>
  <c r="AU390" i="16"/>
  <c r="BC390" i="16"/>
  <c r="BK390" i="16"/>
  <c r="BS390" i="16"/>
  <c r="CA390" i="16"/>
  <c r="L393" i="16"/>
  <c r="T393" i="16"/>
  <c r="AB393" i="16"/>
  <c r="AJ393" i="16"/>
  <c r="AR393" i="16"/>
  <c r="AZ393" i="16"/>
  <c r="BH393" i="16"/>
  <c r="BP393" i="16"/>
  <c r="BX393" i="16"/>
  <c r="K394" i="16"/>
  <c r="S394" i="16"/>
  <c r="AA394" i="16"/>
  <c r="AI394" i="16"/>
  <c r="AQ394" i="16"/>
  <c r="AY394" i="16"/>
  <c r="BG394" i="16"/>
  <c r="BO394" i="16"/>
  <c r="BW394" i="16"/>
  <c r="J395" i="16"/>
  <c r="R395" i="16"/>
  <c r="Z395" i="16"/>
  <c r="AH395" i="16"/>
  <c r="AP395" i="16"/>
  <c r="AX395" i="16"/>
  <c r="BF395" i="16"/>
  <c r="BN395" i="16"/>
  <c r="BV395" i="16"/>
  <c r="Q396" i="16"/>
  <c r="Y396" i="16"/>
  <c r="AG396" i="16"/>
  <c r="AO396" i="16"/>
  <c r="AW396" i="16"/>
  <c r="BE396" i="16"/>
  <c r="BM396" i="16"/>
  <c r="BU396" i="16"/>
  <c r="P397" i="16"/>
  <c r="X397" i="16"/>
  <c r="AF397" i="16"/>
  <c r="AN397" i="16"/>
  <c r="AV397" i="16"/>
  <c r="BD397" i="16"/>
  <c r="BL397" i="16"/>
  <c r="BT397" i="16"/>
  <c r="CB397" i="16"/>
  <c r="O398" i="16"/>
  <c r="W398" i="16"/>
  <c r="AE398" i="16"/>
  <c r="AM398" i="16"/>
  <c r="AU398" i="16"/>
  <c r="BC398" i="16"/>
  <c r="BK398" i="16"/>
  <c r="BS398" i="16"/>
  <c r="CA398" i="16"/>
  <c r="L401" i="16"/>
  <c r="T401" i="16"/>
  <c r="AB401" i="16"/>
  <c r="AJ401" i="16"/>
  <c r="AR401" i="16"/>
  <c r="AZ401" i="16"/>
  <c r="BJ401" i="16"/>
  <c r="BV401" i="16"/>
  <c r="P271" i="15"/>
  <c r="AV271" i="15"/>
  <c r="CB271" i="15"/>
  <c r="Q275" i="15"/>
  <c r="AW275" i="15"/>
  <c r="AN276" i="15"/>
  <c r="P284" i="15"/>
  <c r="AV284" i="15"/>
  <c r="CB284" i="15"/>
  <c r="AG289" i="15"/>
  <c r="BM289" i="15"/>
  <c r="X290" i="15"/>
  <c r="BD290" i="15"/>
  <c r="CA312" i="15"/>
  <c r="BS312" i="15"/>
  <c r="BK312" i="15"/>
  <c r="BC312" i="15"/>
  <c r="AU312" i="15"/>
  <c r="AM312" i="15"/>
  <c r="AE312" i="15"/>
  <c r="W312" i="15"/>
  <c r="O312" i="15"/>
  <c r="BZ312" i="15"/>
  <c r="BR312" i="15"/>
  <c r="BJ312" i="15"/>
  <c r="BB312" i="15"/>
  <c r="AT312" i="15"/>
  <c r="AL312" i="15"/>
  <c r="AD312" i="15"/>
  <c r="V312" i="15"/>
  <c r="N312" i="15"/>
  <c r="BY312" i="15"/>
  <c r="BQ312" i="15"/>
  <c r="BI312" i="15"/>
  <c r="BA312" i="15"/>
  <c r="AS312" i="15"/>
  <c r="AK312" i="15"/>
  <c r="AC312" i="15"/>
  <c r="U312" i="15"/>
  <c r="M312" i="15"/>
  <c r="BX312" i="15"/>
  <c r="BP312" i="15"/>
  <c r="BH312" i="15"/>
  <c r="AZ312" i="15"/>
  <c r="AR312" i="15"/>
  <c r="AJ312" i="15"/>
  <c r="AB312" i="15"/>
  <c r="T312" i="15"/>
  <c r="L312" i="15"/>
  <c r="BW312" i="15"/>
  <c r="BO312" i="15"/>
  <c r="BG312" i="15"/>
  <c r="AY312" i="15"/>
  <c r="AQ312" i="15"/>
  <c r="AI312" i="15"/>
  <c r="AA312" i="15"/>
  <c r="S312" i="15"/>
  <c r="K312" i="15"/>
  <c r="BV312" i="15"/>
  <c r="BN312" i="15"/>
  <c r="BF312" i="15"/>
  <c r="AX312" i="15"/>
  <c r="AP312" i="15"/>
  <c r="AH312" i="15"/>
  <c r="Z312" i="15"/>
  <c r="R312" i="15"/>
  <c r="J312" i="15"/>
  <c r="BT312" i="15"/>
  <c r="AN312" i="15"/>
  <c r="BM312" i="15"/>
  <c r="AG312" i="15"/>
  <c r="BL312" i="15"/>
  <c r="AF312" i="15"/>
  <c r="BE312" i="15"/>
  <c r="Y312" i="15"/>
  <c r="BD312" i="15"/>
  <c r="X312" i="15"/>
  <c r="AW312" i="15"/>
  <c r="Q312" i="15"/>
  <c r="M393" i="16"/>
  <c r="U393" i="16"/>
  <c r="AC393" i="16"/>
  <c r="AK393" i="16"/>
  <c r="AS393" i="16"/>
  <c r="BA393" i="16"/>
  <c r="BI393" i="16"/>
  <c r="BQ393" i="16"/>
  <c r="BY393" i="16"/>
  <c r="L394" i="16"/>
  <c r="T394" i="16"/>
  <c r="AB394" i="16"/>
  <c r="AJ394" i="16"/>
  <c r="AR394" i="16"/>
  <c r="AZ394" i="16"/>
  <c r="BH394" i="16"/>
  <c r="BP394" i="16"/>
  <c r="BX394" i="16"/>
  <c r="K395" i="16"/>
  <c r="S395" i="16"/>
  <c r="AA395" i="16"/>
  <c r="AI395" i="16"/>
  <c r="AQ395" i="16"/>
  <c r="AY395" i="16"/>
  <c r="BG395" i="16"/>
  <c r="BO395" i="16"/>
  <c r="BW395" i="16"/>
  <c r="J396" i="16"/>
  <c r="R396" i="16"/>
  <c r="Z396" i="16"/>
  <c r="AH396" i="16"/>
  <c r="AP396" i="16"/>
  <c r="AX396" i="16"/>
  <c r="BF396" i="16"/>
  <c r="BN396" i="16"/>
  <c r="BV396" i="16"/>
  <c r="Q397" i="16"/>
  <c r="Y397" i="16"/>
  <c r="AG397" i="16"/>
  <c r="AO397" i="16"/>
  <c r="AW397" i="16"/>
  <c r="BE397" i="16"/>
  <c r="BM397" i="16"/>
  <c r="BU397" i="16"/>
  <c r="P398" i="16"/>
  <c r="X398" i="16"/>
  <c r="AF398" i="16"/>
  <c r="AN398" i="16"/>
  <c r="AV398" i="16"/>
  <c r="BD398" i="16"/>
  <c r="BL398" i="16"/>
  <c r="BT398" i="16"/>
  <c r="CB398" i="16"/>
  <c r="M401" i="16"/>
  <c r="U401" i="16"/>
  <c r="AC401" i="16"/>
  <c r="AK401" i="16"/>
  <c r="AS401" i="16"/>
  <c r="BA401" i="16"/>
  <c r="BK401" i="16"/>
  <c r="BZ401" i="16"/>
  <c r="Q271" i="15"/>
  <c r="AW271" i="15"/>
  <c r="R275" i="15"/>
  <c r="AX275" i="15"/>
  <c r="CA276" i="15"/>
  <c r="BS276" i="15"/>
  <c r="BK276" i="15"/>
  <c r="BC276" i="15"/>
  <c r="AU276" i="15"/>
  <c r="AM276" i="15"/>
  <c r="AE276" i="15"/>
  <c r="W276" i="15"/>
  <c r="O276" i="15"/>
  <c r="BZ276" i="15"/>
  <c r="BR276" i="15"/>
  <c r="BJ276" i="15"/>
  <c r="BB276" i="15"/>
  <c r="AT276" i="15"/>
  <c r="AL276" i="15"/>
  <c r="AD276" i="15"/>
  <c r="V276" i="15"/>
  <c r="N276" i="15"/>
  <c r="BY276" i="15"/>
  <c r="BQ276" i="15"/>
  <c r="BI276" i="15"/>
  <c r="BA276" i="15"/>
  <c r="AS276" i="15"/>
  <c r="AK276" i="15"/>
  <c r="AC276" i="15"/>
  <c r="U276" i="15"/>
  <c r="M276" i="15"/>
  <c r="BX276" i="15"/>
  <c r="BP276" i="15"/>
  <c r="BH276" i="15"/>
  <c r="AZ276" i="15"/>
  <c r="AR276" i="15"/>
  <c r="AJ276" i="15"/>
  <c r="AB276" i="15"/>
  <c r="T276" i="15"/>
  <c r="L276" i="15"/>
  <c r="BW276" i="15"/>
  <c r="BO276" i="15"/>
  <c r="BG276" i="15"/>
  <c r="AY276" i="15"/>
  <c r="AQ276" i="15"/>
  <c r="AI276" i="15"/>
  <c r="AA276" i="15"/>
  <c r="S276" i="15"/>
  <c r="K276" i="15"/>
  <c r="BV276" i="15"/>
  <c r="BN276" i="15"/>
  <c r="BF276" i="15"/>
  <c r="AX276" i="15"/>
  <c r="AP276" i="15"/>
  <c r="AH276" i="15"/>
  <c r="Z276" i="15"/>
  <c r="R276" i="15"/>
  <c r="J276" i="15"/>
  <c r="AO276" i="15"/>
  <c r="BU276" i="15"/>
  <c r="Q284" i="15"/>
  <c r="AW284" i="15"/>
  <c r="AH289" i="15"/>
  <c r="Y290" i="15"/>
  <c r="BE290" i="15"/>
  <c r="P312" i="15"/>
  <c r="Q374" i="16"/>
  <c r="Y374" i="16"/>
  <c r="AG374" i="16"/>
  <c r="AO374" i="16"/>
  <c r="AW374" i="16"/>
  <c r="BE374" i="16"/>
  <c r="BM374" i="16"/>
  <c r="BU374" i="16"/>
  <c r="N377" i="16"/>
  <c r="V377" i="16"/>
  <c r="AD377" i="16"/>
  <c r="AL377" i="16"/>
  <c r="AT377" i="16"/>
  <c r="BB377" i="16"/>
  <c r="BJ377" i="16"/>
  <c r="BR377" i="16"/>
  <c r="Q382" i="16"/>
  <c r="Y382" i="16"/>
  <c r="AG382" i="16"/>
  <c r="AO382" i="16"/>
  <c r="AW382" i="16"/>
  <c r="BE382" i="16"/>
  <c r="BM382" i="16"/>
  <c r="BU382" i="16"/>
  <c r="N385" i="16"/>
  <c r="V385" i="16"/>
  <c r="AD385" i="16"/>
  <c r="AL385" i="16"/>
  <c r="AT385" i="16"/>
  <c r="BB385" i="16"/>
  <c r="BJ385" i="16"/>
  <c r="BR385" i="16"/>
  <c r="T387" i="16"/>
  <c r="AB387" i="16"/>
  <c r="AJ387" i="16"/>
  <c r="AR387" i="16"/>
  <c r="AZ387" i="16"/>
  <c r="BH387" i="16"/>
  <c r="BP387" i="16"/>
  <c r="K388" i="16"/>
  <c r="S388" i="16"/>
  <c r="AA388" i="16"/>
  <c r="AI388" i="16"/>
  <c r="AQ388" i="16"/>
  <c r="AY388" i="16"/>
  <c r="BG388" i="16"/>
  <c r="BO388" i="16"/>
  <c r="Q390" i="16"/>
  <c r="Y390" i="16"/>
  <c r="AG390" i="16"/>
  <c r="AO390" i="16"/>
  <c r="AW390" i="16"/>
  <c r="BE390" i="16"/>
  <c r="BM390" i="16"/>
  <c r="BU390" i="16"/>
  <c r="N393" i="16"/>
  <c r="V393" i="16"/>
  <c r="AD393" i="16"/>
  <c r="AL393" i="16"/>
  <c r="AT393" i="16"/>
  <c r="BB393" i="16"/>
  <c r="BJ393" i="16"/>
  <c r="BR393" i="16"/>
  <c r="M394" i="16"/>
  <c r="U394" i="16"/>
  <c r="AC394" i="16"/>
  <c r="AK394" i="16"/>
  <c r="AS394" i="16"/>
  <c r="BA394" i="16"/>
  <c r="BI394" i="16"/>
  <c r="BQ394" i="16"/>
  <c r="AJ395" i="16"/>
  <c r="AR395" i="16"/>
  <c r="AZ395" i="16"/>
  <c r="BH395" i="16"/>
  <c r="BP395" i="16"/>
  <c r="S396" i="16"/>
  <c r="AA396" i="16"/>
  <c r="AI396" i="16"/>
  <c r="AQ396" i="16"/>
  <c r="AY396" i="16"/>
  <c r="BG396" i="16"/>
  <c r="BO396" i="16"/>
  <c r="Z397" i="16"/>
  <c r="AH397" i="16"/>
  <c r="AP397" i="16"/>
  <c r="AX397" i="16"/>
  <c r="BF397" i="16"/>
  <c r="BN397" i="16"/>
  <c r="Q398" i="16"/>
  <c r="Y398" i="16"/>
  <c r="AG398" i="16"/>
  <c r="AO398" i="16"/>
  <c r="AW398" i="16"/>
  <c r="BE398" i="16"/>
  <c r="BM398" i="16"/>
  <c r="BU398" i="16"/>
  <c r="N401" i="16"/>
  <c r="V401" i="16"/>
  <c r="AD401" i="16"/>
  <c r="AL401" i="16"/>
  <c r="AT401" i="16"/>
  <c r="BB401" i="16"/>
  <c r="BL401" i="16"/>
  <c r="CA401" i="16"/>
  <c r="X271" i="15"/>
  <c r="BD271" i="15"/>
  <c r="Y275" i="15"/>
  <c r="BE275" i="15"/>
  <c r="BD284" i="15"/>
  <c r="CB289" i="15"/>
  <c r="BT289" i="15"/>
  <c r="BL289" i="15"/>
  <c r="BD289" i="15"/>
  <c r="AV289" i="15"/>
  <c r="AN289" i="15"/>
  <c r="AF289" i="15"/>
  <c r="X289" i="15"/>
  <c r="P289" i="15"/>
  <c r="CA289" i="15"/>
  <c r="BS289" i="15"/>
  <c r="BK289" i="15"/>
  <c r="BC289" i="15"/>
  <c r="AU289" i="15"/>
  <c r="AM289" i="15"/>
  <c r="AE289" i="15"/>
  <c r="W289" i="15"/>
  <c r="O289" i="15"/>
  <c r="BZ289" i="15"/>
  <c r="BR289" i="15"/>
  <c r="BJ289" i="15"/>
  <c r="BB289" i="15"/>
  <c r="AT289" i="15"/>
  <c r="AL289" i="15"/>
  <c r="AD289" i="15"/>
  <c r="V289" i="15"/>
  <c r="N289" i="15"/>
  <c r="BY289" i="15"/>
  <c r="BQ289" i="15"/>
  <c r="BI289" i="15"/>
  <c r="BA289" i="15"/>
  <c r="AS289" i="15"/>
  <c r="AK289" i="15"/>
  <c r="AC289" i="15"/>
  <c r="U289" i="15"/>
  <c r="M289" i="15"/>
  <c r="BX289" i="15"/>
  <c r="BP289" i="15"/>
  <c r="BH289" i="15"/>
  <c r="AZ289" i="15"/>
  <c r="AR289" i="15"/>
  <c r="AJ289" i="15"/>
  <c r="AB289" i="15"/>
  <c r="T289" i="15"/>
  <c r="L289" i="15"/>
  <c r="BW289" i="15"/>
  <c r="BO289" i="15"/>
  <c r="BG289" i="15"/>
  <c r="AY289" i="15"/>
  <c r="AQ289" i="15"/>
  <c r="AI289" i="15"/>
  <c r="AA289" i="15"/>
  <c r="S289" i="15"/>
  <c r="K289" i="15"/>
  <c r="AO289" i="15"/>
  <c r="BU289" i="15"/>
  <c r="AF290" i="15"/>
  <c r="BL290" i="15"/>
  <c r="AO312" i="15"/>
  <c r="P272" i="15"/>
  <c r="X272" i="15"/>
  <c r="AF272" i="15"/>
  <c r="AN272" i="15"/>
  <c r="AV272" i="15"/>
  <c r="BD272" i="15"/>
  <c r="BL272" i="15"/>
  <c r="BT272" i="15"/>
  <c r="CB272" i="15"/>
  <c r="O273" i="15"/>
  <c r="W273" i="15"/>
  <c r="AE273" i="15"/>
  <c r="AM273" i="15"/>
  <c r="AU273" i="15"/>
  <c r="BC273" i="15"/>
  <c r="BK273" i="15"/>
  <c r="BS273" i="15"/>
  <c r="CA273" i="15"/>
  <c r="Q277" i="15"/>
  <c r="Y277" i="15"/>
  <c r="AG277" i="15"/>
  <c r="AO277" i="15"/>
  <c r="AW277" i="15"/>
  <c r="BE277" i="15"/>
  <c r="BM277" i="15"/>
  <c r="BU277" i="15"/>
  <c r="O279" i="15"/>
  <c r="W279" i="15"/>
  <c r="AE279" i="15"/>
  <c r="AM279" i="15"/>
  <c r="AU279" i="15"/>
  <c r="BC279" i="15"/>
  <c r="BK279" i="15"/>
  <c r="BS279" i="15"/>
  <c r="CA279" i="15"/>
  <c r="Q285" i="15"/>
  <c r="Y285" i="15"/>
  <c r="AG285" i="15"/>
  <c r="AO285" i="15"/>
  <c r="AW285" i="15"/>
  <c r="BE285" i="15"/>
  <c r="BM285" i="15"/>
  <c r="BU285" i="15"/>
  <c r="Q291" i="15"/>
  <c r="Y291" i="15"/>
  <c r="AG291" i="15"/>
  <c r="AO291" i="15"/>
  <c r="AW291" i="15"/>
  <c r="BE291" i="15"/>
  <c r="BM291" i="15"/>
  <c r="BU291" i="15"/>
  <c r="CB318" i="15"/>
  <c r="BT318" i="15"/>
  <c r="BL318" i="15"/>
  <c r="BD318" i="15"/>
  <c r="AV318" i="15"/>
  <c r="AN318" i="15"/>
  <c r="AF318" i="15"/>
  <c r="X318" i="15"/>
  <c r="P318" i="15"/>
  <c r="CA318" i="15"/>
  <c r="BS318" i="15"/>
  <c r="BK318" i="15"/>
  <c r="BC318" i="15"/>
  <c r="AU318" i="15"/>
  <c r="AM318" i="15"/>
  <c r="AE318" i="15"/>
  <c r="W318" i="15"/>
  <c r="O318" i="15"/>
  <c r="BZ318" i="15"/>
  <c r="BR318" i="15"/>
  <c r="BJ318" i="15"/>
  <c r="BB318" i="15"/>
  <c r="AT318" i="15"/>
  <c r="AL318" i="15"/>
  <c r="AD318" i="15"/>
  <c r="V318" i="15"/>
  <c r="N318" i="15"/>
  <c r="BY318" i="15"/>
  <c r="BQ318" i="15"/>
  <c r="BI318" i="15"/>
  <c r="BA318" i="15"/>
  <c r="AS318" i="15"/>
  <c r="AK318" i="15"/>
  <c r="AC318" i="15"/>
  <c r="U318" i="15"/>
  <c r="M318" i="15"/>
  <c r="BX318" i="15"/>
  <c r="BP318" i="15"/>
  <c r="BH318" i="15"/>
  <c r="AZ318" i="15"/>
  <c r="AR318" i="15"/>
  <c r="AJ318" i="15"/>
  <c r="AB318" i="15"/>
  <c r="T318" i="15"/>
  <c r="L318" i="15"/>
  <c r="BW318" i="15"/>
  <c r="BO318" i="15"/>
  <c r="BG318" i="15"/>
  <c r="AY318" i="15"/>
  <c r="AQ318" i="15"/>
  <c r="AI318" i="15"/>
  <c r="AA318" i="15"/>
  <c r="S318" i="15"/>
  <c r="K318" i="15"/>
  <c r="AO318" i="15"/>
  <c r="BU318" i="15"/>
  <c r="BU338" i="15"/>
  <c r="AU403" i="16"/>
  <c r="BC403" i="16"/>
  <c r="BK403" i="16"/>
  <c r="BS403" i="16"/>
  <c r="CA403" i="16"/>
  <c r="Q265" i="15"/>
  <c r="Y265" i="15"/>
  <c r="AG265" i="15"/>
  <c r="AO265" i="15"/>
  <c r="AW265" i="15"/>
  <c r="BE265" i="15"/>
  <c r="BM265" i="15"/>
  <c r="BU265" i="15"/>
  <c r="Q272" i="15"/>
  <c r="Y272" i="15"/>
  <c r="AG272" i="15"/>
  <c r="AO272" i="15"/>
  <c r="AW272" i="15"/>
  <c r="BE272" i="15"/>
  <c r="BM272" i="15"/>
  <c r="BU272" i="15"/>
  <c r="J277" i="15"/>
  <c r="R277" i="15"/>
  <c r="Z277" i="15"/>
  <c r="AH277" i="15"/>
  <c r="AP277" i="15"/>
  <c r="AX277" i="15"/>
  <c r="BF277" i="15"/>
  <c r="BN277" i="15"/>
  <c r="BV277" i="15"/>
  <c r="Q278" i="15"/>
  <c r="Y278" i="15"/>
  <c r="AG278" i="15"/>
  <c r="AO278" i="15"/>
  <c r="AW278" i="15"/>
  <c r="BE278" i="15"/>
  <c r="BM278" i="15"/>
  <c r="BU278" i="15"/>
  <c r="P279" i="15"/>
  <c r="X279" i="15"/>
  <c r="AF279" i="15"/>
  <c r="AN279" i="15"/>
  <c r="AV279" i="15"/>
  <c r="BD279" i="15"/>
  <c r="BL279" i="15"/>
  <c r="BT279" i="15"/>
  <c r="CB279" i="15"/>
  <c r="O280" i="15"/>
  <c r="W280" i="15"/>
  <c r="AE280" i="15"/>
  <c r="AM280" i="15"/>
  <c r="AU280" i="15"/>
  <c r="BC280" i="15"/>
  <c r="BK280" i="15"/>
  <c r="BS280" i="15"/>
  <c r="CA280" i="15"/>
  <c r="N281" i="15"/>
  <c r="V281" i="15"/>
  <c r="AD281" i="15"/>
  <c r="AL281" i="15"/>
  <c r="AT281" i="15"/>
  <c r="BB281" i="15"/>
  <c r="BJ281" i="15"/>
  <c r="BR281" i="15"/>
  <c r="BZ281" i="15"/>
  <c r="M282" i="15"/>
  <c r="U282" i="15"/>
  <c r="AC282" i="15"/>
  <c r="AK282" i="15"/>
  <c r="AS282" i="15"/>
  <c r="BA282" i="15"/>
  <c r="BI282" i="15"/>
  <c r="BQ282" i="15"/>
  <c r="BY282" i="15"/>
  <c r="J285" i="15"/>
  <c r="R285" i="15"/>
  <c r="Z285" i="15"/>
  <c r="AH285" i="15"/>
  <c r="AP285" i="15"/>
  <c r="AX285" i="15"/>
  <c r="BF285" i="15"/>
  <c r="BN285" i="15"/>
  <c r="BV285" i="15"/>
  <c r="Q286" i="15"/>
  <c r="Y286" i="15"/>
  <c r="AG286" i="15"/>
  <c r="AO286" i="15"/>
  <c r="AW286" i="15"/>
  <c r="BE286" i="15"/>
  <c r="BM286" i="15"/>
  <c r="BU286" i="15"/>
  <c r="M288" i="15"/>
  <c r="U288" i="15"/>
  <c r="AC288" i="15"/>
  <c r="AK288" i="15"/>
  <c r="AS288" i="15"/>
  <c r="BA288" i="15"/>
  <c r="BI288" i="15"/>
  <c r="BQ288" i="15"/>
  <c r="BY288" i="15"/>
  <c r="J291" i="15"/>
  <c r="R291" i="15"/>
  <c r="Z291" i="15"/>
  <c r="AH291" i="15"/>
  <c r="AP291" i="15"/>
  <c r="AX291" i="15"/>
  <c r="BF291" i="15"/>
  <c r="BN291" i="15"/>
  <c r="BV291" i="15"/>
  <c r="P293" i="15"/>
  <c r="X293" i="15"/>
  <c r="AF293" i="15"/>
  <c r="AN293" i="15"/>
  <c r="AV293" i="15"/>
  <c r="BD293" i="15"/>
  <c r="BL293" i="15"/>
  <c r="BT293" i="15"/>
  <c r="CB293" i="15"/>
  <c r="O294" i="15"/>
  <c r="W294" i="15"/>
  <c r="AE294" i="15"/>
  <c r="AM294" i="15"/>
  <c r="AU294" i="15"/>
  <c r="BC294" i="15"/>
  <c r="BK294" i="15"/>
  <c r="BS294" i="15"/>
  <c r="R295" i="15"/>
  <c r="AF295" i="15"/>
  <c r="AT295" i="15"/>
  <c r="BE295" i="15"/>
  <c r="BX296" i="15"/>
  <c r="BP296" i="15"/>
  <c r="BH296" i="15"/>
  <c r="AZ296" i="15"/>
  <c r="AR296" i="15"/>
  <c r="AJ296" i="15"/>
  <c r="AB296" i="15"/>
  <c r="T296" i="15"/>
  <c r="L296" i="15"/>
  <c r="BW296" i="15"/>
  <c r="BO296" i="15"/>
  <c r="BG296" i="15"/>
  <c r="AY296" i="15"/>
  <c r="AQ296" i="15"/>
  <c r="AI296" i="15"/>
  <c r="AA296" i="15"/>
  <c r="S296" i="15"/>
  <c r="K296" i="15"/>
  <c r="BV296" i="15"/>
  <c r="BN296" i="15"/>
  <c r="BF296" i="15"/>
  <c r="AX296" i="15"/>
  <c r="AP296" i="15"/>
  <c r="AH296" i="15"/>
  <c r="Z296" i="15"/>
  <c r="R296" i="15"/>
  <c r="J296" i="15"/>
  <c r="W296" i="15"/>
  <c r="AK296" i="15"/>
  <c r="AV296" i="15"/>
  <c r="BJ296" i="15"/>
  <c r="BU296" i="15"/>
  <c r="U300" i="15"/>
  <c r="AK300" i="15"/>
  <c r="BA300" i="15"/>
  <c r="CB303" i="15"/>
  <c r="BT303" i="15"/>
  <c r="BL303" i="15"/>
  <c r="BD303" i="15"/>
  <c r="AV303" i="15"/>
  <c r="AN303" i="15"/>
  <c r="AF303" i="15"/>
  <c r="X303" i="15"/>
  <c r="P303" i="15"/>
  <c r="CA303" i="15"/>
  <c r="BS303" i="15"/>
  <c r="BK303" i="15"/>
  <c r="BC303" i="15"/>
  <c r="AU303" i="15"/>
  <c r="AM303" i="15"/>
  <c r="AE303" i="15"/>
  <c r="W303" i="15"/>
  <c r="O303" i="15"/>
  <c r="BY303" i="15"/>
  <c r="BQ303" i="15"/>
  <c r="BI303" i="15"/>
  <c r="BA303" i="15"/>
  <c r="AS303" i="15"/>
  <c r="AK303" i="15"/>
  <c r="AC303" i="15"/>
  <c r="U303" i="15"/>
  <c r="M303" i="15"/>
  <c r="BX303" i="15"/>
  <c r="BP303" i="15"/>
  <c r="BH303" i="15"/>
  <c r="AZ303" i="15"/>
  <c r="AR303" i="15"/>
  <c r="AJ303" i="15"/>
  <c r="AB303" i="15"/>
  <c r="T303" i="15"/>
  <c r="L303" i="15"/>
  <c r="BW303" i="15"/>
  <c r="BO303" i="15"/>
  <c r="BG303" i="15"/>
  <c r="AY303" i="15"/>
  <c r="AQ303" i="15"/>
  <c r="AI303" i="15"/>
  <c r="AA303" i="15"/>
  <c r="S303" i="15"/>
  <c r="K303" i="15"/>
  <c r="AD303" i="15"/>
  <c r="AX303" i="15"/>
  <c r="BU303" i="15"/>
  <c r="U304" i="15"/>
  <c r="AO304" i="15"/>
  <c r="BL304" i="15"/>
  <c r="AB308" i="15"/>
  <c r="AG311" i="15"/>
  <c r="BX314" i="15"/>
  <c r="BP314" i="15"/>
  <c r="BH314" i="15"/>
  <c r="AZ314" i="15"/>
  <c r="AR314" i="15"/>
  <c r="AJ314" i="15"/>
  <c r="AB314" i="15"/>
  <c r="T314" i="15"/>
  <c r="L314" i="15"/>
  <c r="BW314" i="15"/>
  <c r="BO314" i="15"/>
  <c r="BG314" i="15"/>
  <c r="AY314" i="15"/>
  <c r="AQ314" i="15"/>
  <c r="AI314" i="15"/>
  <c r="AA314" i="15"/>
  <c r="S314" i="15"/>
  <c r="K314" i="15"/>
  <c r="BV314" i="15"/>
  <c r="BN314" i="15"/>
  <c r="BF314" i="15"/>
  <c r="AX314" i="15"/>
  <c r="AP314" i="15"/>
  <c r="AH314" i="15"/>
  <c r="Z314" i="15"/>
  <c r="R314" i="15"/>
  <c r="J314" i="15"/>
  <c r="BU314" i="15"/>
  <c r="BM314" i="15"/>
  <c r="BE314" i="15"/>
  <c r="AW314" i="15"/>
  <c r="AO314" i="15"/>
  <c r="AG314" i="15"/>
  <c r="Y314" i="15"/>
  <c r="Q314" i="15"/>
  <c r="CB314" i="15"/>
  <c r="BT314" i="15"/>
  <c r="BL314" i="15"/>
  <c r="BD314" i="15"/>
  <c r="AV314" i="15"/>
  <c r="AN314" i="15"/>
  <c r="AF314" i="15"/>
  <c r="X314" i="15"/>
  <c r="P314" i="15"/>
  <c r="CA314" i="15"/>
  <c r="BS314" i="15"/>
  <c r="BK314" i="15"/>
  <c r="BC314" i="15"/>
  <c r="AU314" i="15"/>
  <c r="AM314" i="15"/>
  <c r="AE314" i="15"/>
  <c r="W314" i="15"/>
  <c r="O314" i="15"/>
  <c r="AL314" i="15"/>
  <c r="BR314" i="15"/>
  <c r="J318" i="15"/>
  <c r="AP318" i="15"/>
  <c r="BV318" i="15"/>
  <c r="AG319" i="15"/>
  <c r="CB326" i="15"/>
  <c r="BT326" i="15"/>
  <c r="BL326" i="15"/>
  <c r="BD326" i="15"/>
  <c r="AV326" i="15"/>
  <c r="AN326" i="15"/>
  <c r="AF326" i="15"/>
  <c r="X326" i="15"/>
  <c r="P326" i="15"/>
  <c r="CA326" i="15"/>
  <c r="BS326" i="15"/>
  <c r="BK326" i="15"/>
  <c r="BC326" i="15"/>
  <c r="AU326" i="15"/>
  <c r="AM326" i="15"/>
  <c r="AE326" i="15"/>
  <c r="W326" i="15"/>
  <c r="O326" i="15"/>
  <c r="BZ326" i="15"/>
  <c r="BR326" i="15"/>
  <c r="BJ326" i="15"/>
  <c r="BB326" i="15"/>
  <c r="AT326" i="15"/>
  <c r="AL326" i="15"/>
  <c r="AD326" i="15"/>
  <c r="V326" i="15"/>
  <c r="N326" i="15"/>
  <c r="BY326" i="15"/>
  <c r="BQ326" i="15"/>
  <c r="BI326" i="15"/>
  <c r="BA326" i="15"/>
  <c r="AS326" i="15"/>
  <c r="AK326" i="15"/>
  <c r="AC326" i="15"/>
  <c r="U326" i="15"/>
  <c r="M326" i="15"/>
  <c r="BX326" i="15"/>
  <c r="BP326" i="15"/>
  <c r="BH326" i="15"/>
  <c r="AZ326" i="15"/>
  <c r="AR326" i="15"/>
  <c r="AJ326" i="15"/>
  <c r="AB326" i="15"/>
  <c r="T326" i="15"/>
  <c r="L326" i="15"/>
  <c r="BW326" i="15"/>
  <c r="BO326" i="15"/>
  <c r="BG326" i="15"/>
  <c r="AY326" i="15"/>
  <c r="AQ326" i="15"/>
  <c r="AI326" i="15"/>
  <c r="AA326" i="15"/>
  <c r="S326" i="15"/>
  <c r="K326" i="15"/>
  <c r="AO326" i="15"/>
  <c r="BU326" i="15"/>
  <c r="AF327" i="15"/>
  <c r="BL327" i="15"/>
  <c r="J265" i="15"/>
  <c r="R265" i="15"/>
  <c r="Z265" i="15"/>
  <c r="AH265" i="15"/>
  <c r="AP265" i="15"/>
  <c r="AX265" i="15"/>
  <c r="BF265" i="15"/>
  <c r="BN265" i="15"/>
  <c r="BV265" i="15"/>
  <c r="Q266" i="15"/>
  <c r="Y266" i="15"/>
  <c r="AG266" i="15"/>
  <c r="AO266" i="15"/>
  <c r="AW266" i="15"/>
  <c r="BE266" i="15"/>
  <c r="BM266" i="15"/>
  <c r="BU266" i="15"/>
  <c r="J272" i="15"/>
  <c r="R272" i="15"/>
  <c r="Z272" i="15"/>
  <c r="AH272" i="15"/>
  <c r="AP272" i="15"/>
  <c r="AX272" i="15"/>
  <c r="BF272" i="15"/>
  <c r="BN272" i="15"/>
  <c r="BV272" i="15"/>
  <c r="Q273" i="15"/>
  <c r="Y273" i="15"/>
  <c r="AG273" i="15"/>
  <c r="AO273" i="15"/>
  <c r="AW273" i="15"/>
  <c r="BE273" i="15"/>
  <c r="BM273" i="15"/>
  <c r="BU273" i="15"/>
  <c r="Q279" i="15"/>
  <c r="Y279" i="15"/>
  <c r="AG279" i="15"/>
  <c r="AO279" i="15"/>
  <c r="AW279" i="15"/>
  <c r="BE279" i="15"/>
  <c r="BM279" i="15"/>
  <c r="BU279" i="15"/>
  <c r="N288" i="15"/>
  <c r="V288" i="15"/>
  <c r="AD288" i="15"/>
  <c r="AL288" i="15"/>
  <c r="AT288" i="15"/>
  <c r="BB288" i="15"/>
  <c r="BJ288" i="15"/>
  <c r="BR288" i="15"/>
  <c r="BZ288" i="15"/>
  <c r="K291" i="15"/>
  <c r="S291" i="15"/>
  <c r="AA291" i="15"/>
  <c r="AI291" i="15"/>
  <c r="AQ291" i="15"/>
  <c r="AY291" i="15"/>
  <c r="AY291" i="3" s="1"/>
  <c r="BG291" i="15"/>
  <c r="BO291" i="15"/>
  <c r="BW291" i="15"/>
  <c r="Q293" i="15"/>
  <c r="Y293" i="15"/>
  <c r="AG293" i="15"/>
  <c r="AO293" i="15"/>
  <c r="AW293" i="15"/>
  <c r="BE293" i="15"/>
  <c r="BM293" i="15"/>
  <c r="BU293" i="15"/>
  <c r="BY295" i="15"/>
  <c r="BQ295" i="15"/>
  <c r="BI295" i="15"/>
  <c r="BA295" i="15"/>
  <c r="AS295" i="15"/>
  <c r="AK295" i="15"/>
  <c r="AC295" i="15"/>
  <c r="U295" i="15"/>
  <c r="BX295" i="15"/>
  <c r="BP295" i="15"/>
  <c r="BH295" i="15"/>
  <c r="AZ295" i="15"/>
  <c r="AR295" i="15"/>
  <c r="AJ295" i="15"/>
  <c r="AB295" i="15"/>
  <c r="T295" i="15"/>
  <c r="L295" i="15"/>
  <c r="BW295" i="15"/>
  <c r="BO295" i="15"/>
  <c r="BG295" i="15"/>
  <c r="AY295" i="15"/>
  <c r="AQ295" i="15"/>
  <c r="AI295" i="15"/>
  <c r="AA295" i="15"/>
  <c r="S295" i="15"/>
  <c r="K295" i="15"/>
  <c r="V295" i="15"/>
  <c r="AG295" i="15"/>
  <c r="AU295" i="15"/>
  <c r="BF295" i="15"/>
  <c r="BT295" i="15"/>
  <c r="BW300" i="15"/>
  <c r="BO300" i="15"/>
  <c r="BG300" i="15"/>
  <c r="AY300" i="15"/>
  <c r="AQ300" i="15"/>
  <c r="AI300" i="15"/>
  <c r="AA300" i="15"/>
  <c r="S300" i="15"/>
  <c r="K300" i="15"/>
  <c r="CB300" i="15"/>
  <c r="BT300" i="15"/>
  <c r="BL300" i="15"/>
  <c r="BD300" i="15"/>
  <c r="AV300" i="15"/>
  <c r="AN300" i="15"/>
  <c r="AF300" i="15"/>
  <c r="X300" i="15"/>
  <c r="P300" i="15"/>
  <c r="CA300" i="15"/>
  <c r="BS300" i="15"/>
  <c r="BK300" i="15"/>
  <c r="BC300" i="15"/>
  <c r="AU300" i="15"/>
  <c r="AM300" i="15"/>
  <c r="AE300" i="15"/>
  <c r="W300" i="15"/>
  <c r="O300" i="15"/>
  <c r="BZ300" i="15"/>
  <c r="BR300" i="15"/>
  <c r="BJ300" i="15"/>
  <c r="BB300" i="15"/>
  <c r="AT300" i="15"/>
  <c r="AL300" i="15"/>
  <c r="AD300" i="15"/>
  <c r="V300" i="15"/>
  <c r="N300" i="15"/>
  <c r="Y300" i="15"/>
  <c r="AO300" i="15"/>
  <c r="BE300" i="15"/>
  <c r="BU300" i="15"/>
  <c r="BW308" i="15"/>
  <c r="BO308" i="15"/>
  <c r="BG308" i="15"/>
  <c r="AY308" i="15"/>
  <c r="AQ308" i="15"/>
  <c r="AI308" i="15"/>
  <c r="AA308" i="15"/>
  <c r="S308" i="15"/>
  <c r="K308" i="15"/>
  <c r="BV308" i="15"/>
  <c r="BN308" i="15"/>
  <c r="BF308" i="15"/>
  <c r="AX308" i="15"/>
  <c r="AP308" i="15"/>
  <c r="AH308" i="15"/>
  <c r="Z308" i="15"/>
  <c r="R308" i="15"/>
  <c r="J308" i="15"/>
  <c r="BU308" i="15"/>
  <c r="BM308" i="15"/>
  <c r="BE308" i="15"/>
  <c r="AW308" i="15"/>
  <c r="AO308" i="15"/>
  <c r="CB308" i="15"/>
  <c r="BT308" i="15"/>
  <c r="BL308" i="15"/>
  <c r="BD308" i="15"/>
  <c r="AV308" i="15"/>
  <c r="AN308" i="15"/>
  <c r="AF308" i="15"/>
  <c r="X308" i="15"/>
  <c r="P308" i="15"/>
  <c r="CA308" i="15"/>
  <c r="BS308" i="15"/>
  <c r="BK308" i="15"/>
  <c r="BC308" i="15"/>
  <c r="AU308" i="15"/>
  <c r="AM308" i="15"/>
  <c r="AE308" i="15"/>
  <c r="W308" i="15"/>
  <c r="O308" i="15"/>
  <c r="BZ308" i="15"/>
  <c r="BR308" i="15"/>
  <c r="BJ308" i="15"/>
  <c r="BB308" i="15"/>
  <c r="AT308" i="15"/>
  <c r="AL308" i="15"/>
  <c r="AD308" i="15"/>
  <c r="V308" i="15"/>
  <c r="N308" i="15"/>
  <c r="AC308" i="15"/>
  <c r="BH308" i="15"/>
  <c r="Q318" i="15"/>
  <c r="AW318" i="15"/>
  <c r="BX338" i="15"/>
  <c r="BP338" i="15"/>
  <c r="BH338" i="15"/>
  <c r="AZ338" i="15"/>
  <c r="AR338" i="15"/>
  <c r="AJ338" i="15"/>
  <c r="AB338" i="15"/>
  <c r="T338" i="15"/>
  <c r="L338" i="15"/>
  <c r="BW338" i="15"/>
  <c r="BO338" i="15"/>
  <c r="BG338" i="15"/>
  <c r="AY338" i="15"/>
  <c r="AQ338" i="15"/>
  <c r="AI338" i="15"/>
  <c r="AA338" i="15"/>
  <c r="S338" i="15"/>
  <c r="K338" i="15"/>
  <c r="BV338" i="15"/>
  <c r="BN338" i="15"/>
  <c r="BN338" i="3" s="1"/>
  <c r="BF338" i="15"/>
  <c r="AX338" i="15"/>
  <c r="AP338" i="15"/>
  <c r="AH338" i="15"/>
  <c r="Z338" i="15"/>
  <c r="R338" i="15"/>
  <c r="J338" i="15"/>
  <c r="CB338" i="15"/>
  <c r="BT338" i="15"/>
  <c r="BL338" i="15"/>
  <c r="BD338" i="15"/>
  <c r="AV338" i="15"/>
  <c r="AN338" i="15"/>
  <c r="AF338" i="15"/>
  <c r="X338" i="15"/>
  <c r="P338" i="15"/>
  <c r="CA338" i="15"/>
  <c r="BS338" i="15"/>
  <c r="BK338" i="15"/>
  <c r="BC338" i="15"/>
  <c r="AU338" i="15"/>
  <c r="AM338" i="15"/>
  <c r="AE338" i="15"/>
  <c r="W338" i="15"/>
  <c r="O338" i="15"/>
  <c r="BR338" i="15"/>
  <c r="AW338" i="15"/>
  <c r="AC338" i="15"/>
  <c r="BQ338" i="15"/>
  <c r="AT338" i="15"/>
  <c r="Y338" i="15"/>
  <c r="BM338" i="15"/>
  <c r="AS338" i="15"/>
  <c r="V338" i="15"/>
  <c r="BJ338" i="15"/>
  <c r="AO338" i="15"/>
  <c r="U338" i="15"/>
  <c r="BI338" i="15"/>
  <c r="AL338" i="15"/>
  <c r="Q338" i="15"/>
  <c r="BZ338" i="15"/>
  <c r="BE338" i="15"/>
  <c r="AK338" i="15"/>
  <c r="N338" i="15"/>
  <c r="Q403" i="16"/>
  <c r="Y403" i="16"/>
  <c r="AG403" i="16"/>
  <c r="AO403" i="16"/>
  <c r="AW403" i="16"/>
  <c r="BE403" i="16"/>
  <c r="BM403" i="16"/>
  <c r="BU403" i="16"/>
  <c r="P404" i="16"/>
  <c r="X404" i="16"/>
  <c r="AF404" i="16"/>
  <c r="AN404" i="16"/>
  <c r="AV404" i="16"/>
  <c r="BD404" i="16"/>
  <c r="BL404" i="16"/>
  <c r="BT404" i="16"/>
  <c r="CB404" i="16"/>
  <c r="O405" i="16"/>
  <c r="W405" i="16"/>
  <c r="AE405" i="16"/>
  <c r="AM405" i="16"/>
  <c r="AU405" i="16"/>
  <c r="BC405" i="16"/>
  <c r="BK405" i="16"/>
  <c r="BS405" i="16"/>
  <c r="CA405" i="16"/>
  <c r="K265" i="15"/>
  <c r="S265" i="15"/>
  <c r="AA265" i="15"/>
  <c r="AI265" i="15"/>
  <c r="AQ265" i="15"/>
  <c r="AY265" i="15"/>
  <c r="BG265" i="15"/>
  <c r="BO265" i="15"/>
  <c r="BW265" i="15"/>
  <c r="J266" i="15"/>
  <c r="R266" i="15"/>
  <c r="Z266" i="15"/>
  <c r="AH266" i="15"/>
  <c r="AP266" i="15"/>
  <c r="AX266" i="15"/>
  <c r="BF266" i="15"/>
  <c r="BN266" i="15"/>
  <c r="BV266" i="15"/>
  <c r="Q267" i="15"/>
  <c r="Y267" i="15"/>
  <c r="AG267" i="15"/>
  <c r="AO267" i="15"/>
  <c r="AW267" i="15"/>
  <c r="BE267" i="15"/>
  <c r="BM267" i="15"/>
  <c r="BU267" i="15"/>
  <c r="K272" i="15"/>
  <c r="S272" i="15"/>
  <c r="AA272" i="15"/>
  <c r="AI272" i="15"/>
  <c r="AQ272" i="15"/>
  <c r="AY272" i="15"/>
  <c r="BG272" i="15"/>
  <c r="BO272" i="15"/>
  <c r="BW272" i="15"/>
  <c r="J273" i="15"/>
  <c r="R273" i="15"/>
  <c r="Z273" i="15"/>
  <c r="AH273" i="15"/>
  <c r="AP273" i="15"/>
  <c r="AX273" i="15"/>
  <c r="BF273" i="15"/>
  <c r="BN273" i="15"/>
  <c r="BV273" i="15"/>
  <c r="L277" i="15"/>
  <c r="T277" i="15"/>
  <c r="AB277" i="15"/>
  <c r="AJ277" i="15"/>
  <c r="AR277" i="15"/>
  <c r="AZ277" i="15"/>
  <c r="BH277" i="15"/>
  <c r="BP277" i="15"/>
  <c r="BX277" i="15"/>
  <c r="K278" i="15"/>
  <c r="S278" i="15"/>
  <c r="AA278" i="15"/>
  <c r="AI278" i="15"/>
  <c r="AQ278" i="15"/>
  <c r="AY278" i="15"/>
  <c r="BG278" i="15"/>
  <c r="BO278" i="15"/>
  <c r="BW278" i="15"/>
  <c r="J279" i="15"/>
  <c r="R279" i="15"/>
  <c r="Z279" i="15"/>
  <c r="AH279" i="15"/>
  <c r="AP279" i="15"/>
  <c r="AX279" i="15"/>
  <c r="BF279" i="15"/>
  <c r="BN279" i="15"/>
  <c r="BV279" i="15"/>
  <c r="Q280" i="15"/>
  <c r="Y280" i="15"/>
  <c r="AG280" i="15"/>
  <c r="AO280" i="15"/>
  <c r="AW280" i="15"/>
  <c r="BE280" i="15"/>
  <c r="BM280" i="15"/>
  <c r="BU280" i="15"/>
  <c r="P281" i="15"/>
  <c r="X281" i="15"/>
  <c r="AF281" i="15"/>
  <c r="AN281" i="15"/>
  <c r="AV281" i="15"/>
  <c r="BD281" i="15"/>
  <c r="BL281" i="15"/>
  <c r="BT281" i="15"/>
  <c r="CB281" i="15"/>
  <c r="O282" i="15"/>
  <c r="W282" i="15"/>
  <c r="AE282" i="15"/>
  <c r="AM282" i="15"/>
  <c r="AU282" i="15"/>
  <c r="BC282" i="15"/>
  <c r="BK282" i="15"/>
  <c r="BS282" i="15"/>
  <c r="CA282" i="15"/>
  <c r="L285" i="15"/>
  <c r="T285" i="15"/>
  <c r="AB285" i="15"/>
  <c r="AJ285" i="15"/>
  <c r="AR285" i="15"/>
  <c r="AZ285" i="15"/>
  <c r="BH285" i="15"/>
  <c r="BP285" i="15"/>
  <c r="BX285" i="15"/>
  <c r="BG286" i="15"/>
  <c r="BO286" i="15"/>
  <c r="BW286" i="15"/>
  <c r="O288" i="15"/>
  <c r="W288" i="15"/>
  <c r="AE288" i="15"/>
  <c r="AM288" i="15"/>
  <c r="AU288" i="15"/>
  <c r="AU288" i="3" s="1"/>
  <c r="BC288" i="15"/>
  <c r="BK288" i="15"/>
  <c r="BS288" i="15"/>
  <c r="CA288" i="15"/>
  <c r="L291" i="15"/>
  <c r="T291" i="15"/>
  <c r="AB291" i="15"/>
  <c r="AJ291" i="15"/>
  <c r="AR291" i="15"/>
  <c r="AZ291" i="15"/>
  <c r="BH291" i="15"/>
  <c r="BP291" i="15"/>
  <c r="BX291" i="15"/>
  <c r="J293" i="15"/>
  <c r="R293" i="15"/>
  <c r="Z293" i="15"/>
  <c r="AH293" i="15"/>
  <c r="AP293" i="15"/>
  <c r="AX293" i="15"/>
  <c r="BF293" i="15"/>
  <c r="BN293" i="15"/>
  <c r="BV293" i="15"/>
  <c r="BY294" i="15"/>
  <c r="BX294" i="15"/>
  <c r="Q294" i="15"/>
  <c r="Y294" i="15"/>
  <c r="AG294" i="15"/>
  <c r="AO294" i="15"/>
  <c r="AW294" i="15"/>
  <c r="BE294" i="15"/>
  <c r="BM294" i="15"/>
  <c r="BU294" i="15"/>
  <c r="J295" i="15"/>
  <c r="W295" i="15"/>
  <c r="AH295" i="15"/>
  <c r="AV295" i="15"/>
  <c r="BJ295" i="15"/>
  <c r="BU295" i="15"/>
  <c r="J300" i="15"/>
  <c r="Z300" i="15"/>
  <c r="AP300" i="15"/>
  <c r="BF300" i="15"/>
  <c r="BV300" i="15"/>
  <c r="BQ304" i="15"/>
  <c r="L308" i="15"/>
  <c r="AG308" i="15"/>
  <c r="BI308" i="15"/>
  <c r="CB311" i="15"/>
  <c r="BT311" i="15"/>
  <c r="BL311" i="15"/>
  <c r="BD311" i="15"/>
  <c r="AV311" i="15"/>
  <c r="AN311" i="15"/>
  <c r="AF311" i="15"/>
  <c r="X311" i="15"/>
  <c r="P311" i="15"/>
  <c r="CA311" i="15"/>
  <c r="BS311" i="15"/>
  <c r="BK311" i="15"/>
  <c r="BC311" i="15"/>
  <c r="AU311" i="15"/>
  <c r="AM311" i="15"/>
  <c r="AE311" i="15"/>
  <c r="W311" i="15"/>
  <c r="O311" i="15"/>
  <c r="BZ311" i="15"/>
  <c r="BR311" i="15"/>
  <c r="BJ311" i="15"/>
  <c r="BB311" i="15"/>
  <c r="AT311" i="15"/>
  <c r="AL311" i="15"/>
  <c r="AD311" i="15"/>
  <c r="V311" i="15"/>
  <c r="N311" i="15"/>
  <c r="BY311" i="15"/>
  <c r="BQ311" i="15"/>
  <c r="BI311" i="15"/>
  <c r="BA311" i="15"/>
  <c r="AS311" i="15"/>
  <c r="AK311" i="15"/>
  <c r="AC311" i="15"/>
  <c r="U311" i="15"/>
  <c r="M311" i="15"/>
  <c r="BX311" i="15"/>
  <c r="BP311" i="15"/>
  <c r="BH311" i="15"/>
  <c r="AZ311" i="15"/>
  <c r="AR311" i="15"/>
  <c r="AJ311" i="15"/>
  <c r="AB311" i="15"/>
  <c r="T311" i="15"/>
  <c r="L311" i="15"/>
  <c r="BW311" i="15"/>
  <c r="BO311" i="15"/>
  <c r="BG311" i="15"/>
  <c r="AY311" i="15"/>
  <c r="AQ311" i="15"/>
  <c r="AI311" i="15"/>
  <c r="AA311" i="15"/>
  <c r="S311" i="15"/>
  <c r="K311" i="15"/>
  <c r="AO311" i="15"/>
  <c r="BU311" i="15"/>
  <c r="R318" i="15"/>
  <c r="AX318" i="15"/>
  <c r="CA319" i="15"/>
  <c r="BS319" i="15"/>
  <c r="BK319" i="15"/>
  <c r="BC319" i="15"/>
  <c r="AU319" i="15"/>
  <c r="AM319" i="15"/>
  <c r="AE319" i="15"/>
  <c r="W319" i="15"/>
  <c r="O319" i="15"/>
  <c r="BZ319" i="15"/>
  <c r="BR319" i="15"/>
  <c r="BJ319" i="15"/>
  <c r="BB319" i="15"/>
  <c r="AT319" i="15"/>
  <c r="AL319" i="15"/>
  <c r="AD319" i="15"/>
  <c r="V319" i="15"/>
  <c r="N319" i="15"/>
  <c r="BY319" i="15"/>
  <c r="BQ319" i="15"/>
  <c r="BI319" i="15"/>
  <c r="BA319" i="15"/>
  <c r="AS319" i="15"/>
  <c r="AK319" i="15"/>
  <c r="AC319" i="15"/>
  <c r="U319" i="15"/>
  <c r="M319" i="15"/>
  <c r="BX319" i="15"/>
  <c r="BP319" i="15"/>
  <c r="BH319" i="15"/>
  <c r="AZ319" i="15"/>
  <c r="AR319" i="15"/>
  <c r="AJ319" i="15"/>
  <c r="AB319" i="15"/>
  <c r="T319" i="15"/>
  <c r="L319" i="15"/>
  <c r="BW319" i="15"/>
  <c r="BO319" i="15"/>
  <c r="BG319" i="15"/>
  <c r="AY319" i="15"/>
  <c r="AQ319" i="15"/>
  <c r="AI319" i="15"/>
  <c r="AA319" i="15"/>
  <c r="S319" i="15"/>
  <c r="K319" i="15"/>
  <c r="BV319" i="15"/>
  <c r="BN319" i="15"/>
  <c r="BF319" i="15"/>
  <c r="AX319" i="15"/>
  <c r="AP319" i="15"/>
  <c r="AH319" i="15"/>
  <c r="Z319" i="15"/>
  <c r="R319" i="15"/>
  <c r="J319" i="15"/>
  <c r="J319" i="3" s="1"/>
  <c r="AO319" i="15"/>
  <c r="BU319" i="15"/>
  <c r="AN327" i="15"/>
  <c r="M338" i="15"/>
  <c r="J403" i="16"/>
  <c r="R403" i="16"/>
  <c r="Z403" i="16"/>
  <c r="AH403" i="16"/>
  <c r="AP403" i="16"/>
  <c r="AX403" i="16"/>
  <c r="BF403" i="16"/>
  <c r="BN403" i="16"/>
  <c r="BV403" i="16"/>
  <c r="Q404" i="16"/>
  <c r="Y404" i="16"/>
  <c r="AG404" i="16"/>
  <c r="AO404" i="16"/>
  <c r="AW404" i="16"/>
  <c r="BE404" i="16"/>
  <c r="BM404" i="16"/>
  <c r="BU404" i="16"/>
  <c r="P405" i="16"/>
  <c r="X405" i="16"/>
  <c r="AF405" i="16"/>
  <c r="AN405" i="16"/>
  <c r="AV405" i="16"/>
  <c r="BD405" i="16"/>
  <c r="BL405" i="16"/>
  <c r="BT405" i="16"/>
  <c r="CB405" i="16"/>
  <c r="L265" i="15"/>
  <c r="T265" i="15"/>
  <c r="AB265" i="15"/>
  <c r="AJ265" i="15"/>
  <c r="AR265" i="15"/>
  <c r="AZ265" i="15"/>
  <c r="BH265" i="15"/>
  <c r="BP265" i="15"/>
  <c r="BX265" i="15"/>
  <c r="K266" i="15"/>
  <c r="S266" i="15"/>
  <c r="AA266" i="15"/>
  <c r="AI266" i="15"/>
  <c r="AQ266" i="15"/>
  <c r="AY266" i="15"/>
  <c r="BG266" i="15"/>
  <c r="BO266" i="15"/>
  <c r="BW266" i="15"/>
  <c r="J267" i="15"/>
  <c r="R267" i="15"/>
  <c r="Z267" i="15"/>
  <c r="AH267" i="15"/>
  <c r="AP267" i="15"/>
  <c r="AX267" i="15"/>
  <c r="AX267" i="3" s="1"/>
  <c r="BF267" i="15"/>
  <c r="BN267" i="15"/>
  <c r="BV267" i="15"/>
  <c r="Q268" i="15"/>
  <c r="Y268" i="15"/>
  <c r="AG268" i="15"/>
  <c r="AO268" i="15"/>
  <c r="AW268" i="15"/>
  <c r="BE268" i="15"/>
  <c r="BM268" i="15"/>
  <c r="BU268" i="15"/>
  <c r="P269" i="15"/>
  <c r="P269" i="3" s="1"/>
  <c r="X269" i="15"/>
  <c r="X269" i="3" s="1"/>
  <c r="AF269" i="15"/>
  <c r="AN269" i="15"/>
  <c r="AV269" i="15"/>
  <c r="BD269" i="15"/>
  <c r="BD269" i="3" s="1"/>
  <c r="BL269" i="15"/>
  <c r="BL269" i="3" s="1"/>
  <c r="BT269" i="15"/>
  <c r="BT269" i="3" s="1"/>
  <c r="CB269" i="15"/>
  <c r="CB269" i="3" s="1"/>
  <c r="L272" i="15"/>
  <c r="T272" i="15"/>
  <c r="AB272" i="15"/>
  <c r="AJ272" i="15"/>
  <c r="AR272" i="15"/>
  <c r="AZ272" i="15"/>
  <c r="BH272" i="15"/>
  <c r="BP272" i="15"/>
  <c r="BX272" i="15"/>
  <c r="K273" i="15"/>
  <c r="S273" i="15"/>
  <c r="AA273" i="15"/>
  <c r="AI273" i="15"/>
  <c r="AQ273" i="15"/>
  <c r="AY273" i="15"/>
  <c r="BG273" i="15"/>
  <c r="BO273" i="15"/>
  <c r="BW273" i="15"/>
  <c r="M277" i="15"/>
  <c r="U277" i="15"/>
  <c r="AC277" i="15"/>
  <c r="AK277" i="15"/>
  <c r="AS277" i="15"/>
  <c r="BA277" i="15"/>
  <c r="BI277" i="15"/>
  <c r="BQ277" i="15"/>
  <c r="BY277" i="15"/>
  <c r="L278" i="15"/>
  <c r="T278" i="15"/>
  <c r="AB278" i="15"/>
  <c r="AJ278" i="15"/>
  <c r="AR278" i="15"/>
  <c r="AZ278" i="15"/>
  <c r="BH278" i="15"/>
  <c r="BP278" i="15"/>
  <c r="BX278" i="15"/>
  <c r="K279" i="15"/>
  <c r="S279" i="15"/>
  <c r="AA279" i="15"/>
  <c r="AI279" i="15"/>
  <c r="AQ279" i="15"/>
  <c r="AY279" i="15"/>
  <c r="BG279" i="15"/>
  <c r="BO279" i="15"/>
  <c r="BW279" i="15"/>
  <c r="J280" i="15"/>
  <c r="R280" i="15"/>
  <c r="Z280" i="15"/>
  <c r="AH280" i="15"/>
  <c r="AP280" i="15"/>
  <c r="AX280" i="15"/>
  <c r="BF280" i="15"/>
  <c r="BN280" i="15"/>
  <c r="BV280" i="15"/>
  <c r="Q281" i="15"/>
  <c r="Y281" i="15"/>
  <c r="AG281" i="15"/>
  <c r="AO281" i="15"/>
  <c r="AW281" i="15"/>
  <c r="BE281" i="15"/>
  <c r="BM281" i="15"/>
  <c r="BU281" i="15"/>
  <c r="P282" i="15"/>
  <c r="X282" i="15"/>
  <c r="AF282" i="15"/>
  <c r="AN282" i="15"/>
  <c r="AV282" i="15"/>
  <c r="BD282" i="15"/>
  <c r="BL282" i="15"/>
  <c r="BT282" i="15"/>
  <c r="CB282" i="15"/>
  <c r="M285" i="15"/>
  <c r="U285" i="15"/>
  <c r="AC285" i="15"/>
  <c r="AK285" i="15"/>
  <c r="AS285" i="15"/>
  <c r="BA285" i="15"/>
  <c r="BI285" i="15"/>
  <c r="BQ285" i="15"/>
  <c r="BY285" i="15"/>
  <c r="L286" i="15"/>
  <c r="T286" i="15"/>
  <c r="AB286" i="15"/>
  <c r="AJ286" i="15"/>
  <c r="AR286" i="15"/>
  <c r="AZ286" i="15"/>
  <c r="BH286" i="15"/>
  <c r="BP286" i="15"/>
  <c r="P288" i="15"/>
  <c r="X288" i="15"/>
  <c r="AF288" i="15"/>
  <c r="AN288" i="15"/>
  <c r="AV288" i="15"/>
  <c r="BD288" i="15"/>
  <c r="BL288" i="15"/>
  <c r="BT288" i="15"/>
  <c r="CB288" i="15"/>
  <c r="M291" i="15"/>
  <c r="U291" i="15"/>
  <c r="AC291" i="15"/>
  <c r="AK291" i="15"/>
  <c r="AS291" i="15"/>
  <c r="BA291" i="15"/>
  <c r="BI291" i="15"/>
  <c r="BQ291" i="15"/>
  <c r="BY291" i="15"/>
  <c r="K293" i="15"/>
  <c r="S293" i="15"/>
  <c r="AA293" i="15"/>
  <c r="AI293" i="15"/>
  <c r="AQ293" i="15"/>
  <c r="AY293" i="15"/>
  <c r="BG293" i="15"/>
  <c r="BO293" i="15"/>
  <c r="BW293" i="15"/>
  <c r="J294" i="15"/>
  <c r="R294" i="15"/>
  <c r="Z294" i="15"/>
  <c r="AH294" i="15"/>
  <c r="AP294" i="15"/>
  <c r="AX294" i="15"/>
  <c r="BF294" i="15"/>
  <c r="BN294" i="15"/>
  <c r="BV294" i="15"/>
  <c r="M295" i="15"/>
  <c r="X295" i="15"/>
  <c r="AL295" i="15"/>
  <c r="AW295" i="15"/>
  <c r="BK295" i="15"/>
  <c r="BV295" i="15"/>
  <c r="O296" i="15"/>
  <c r="AC296" i="15"/>
  <c r="AN296" i="15"/>
  <c r="BB296" i="15"/>
  <c r="BM296" i="15"/>
  <c r="CA296" i="15"/>
  <c r="L300" i="15"/>
  <c r="AB300" i="15"/>
  <c r="AR300" i="15"/>
  <c r="BH300" i="15"/>
  <c r="BX300" i="15"/>
  <c r="Q303" i="15"/>
  <c r="AL303" i="15"/>
  <c r="BF303" i="15"/>
  <c r="AC304" i="15"/>
  <c r="AW304" i="15"/>
  <c r="M308" i="15"/>
  <c r="AJ308" i="15"/>
  <c r="BP308" i="15"/>
  <c r="J311" i="15"/>
  <c r="AP311" i="15"/>
  <c r="BV311" i="15"/>
  <c r="U314" i="15"/>
  <c r="BA314" i="15"/>
  <c r="Y318" i="15"/>
  <c r="BE318" i="15"/>
  <c r="P319" i="15"/>
  <c r="AV319" i="15"/>
  <c r="CB319" i="15"/>
  <c r="CA327" i="15"/>
  <c r="BS327" i="15"/>
  <c r="BK327" i="15"/>
  <c r="BC327" i="15"/>
  <c r="BC327" i="3" s="1"/>
  <c r="AU327" i="15"/>
  <c r="AM327" i="15"/>
  <c r="AE327" i="15"/>
  <c r="W327" i="15"/>
  <c r="O327" i="15"/>
  <c r="BZ327" i="15"/>
  <c r="BR327" i="15"/>
  <c r="BJ327" i="15"/>
  <c r="BB327" i="15"/>
  <c r="AT327" i="15"/>
  <c r="AL327" i="15"/>
  <c r="AD327" i="15"/>
  <c r="V327" i="15"/>
  <c r="N327" i="15"/>
  <c r="BY327" i="15"/>
  <c r="BQ327" i="15"/>
  <c r="BI327" i="15"/>
  <c r="BA327" i="15"/>
  <c r="AS327" i="15"/>
  <c r="AK327" i="15"/>
  <c r="AC327" i="15"/>
  <c r="U327" i="15"/>
  <c r="M327" i="15"/>
  <c r="BX327" i="15"/>
  <c r="BP327" i="15"/>
  <c r="BH327" i="15"/>
  <c r="AZ327" i="15"/>
  <c r="AR327" i="15"/>
  <c r="AJ327" i="15"/>
  <c r="AB327" i="15"/>
  <c r="T327" i="15"/>
  <c r="L327" i="15"/>
  <c r="BW327" i="15"/>
  <c r="BO327" i="15"/>
  <c r="BG327" i="15"/>
  <c r="AY327" i="15"/>
  <c r="AQ327" i="15"/>
  <c r="AI327" i="15"/>
  <c r="AA327" i="15"/>
  <c r="S327" i="15"/>
  <c r="K327" i="15"/>
  <c r="BV327" i="15"/>
  <c r="BN327" i="15"/>
  <c r="BF327" i="15"/>
  <c r="AX327" i="15"/>
  <c r="AP327" i="15"/>
  <c r="AH327" i="15"/>
  <c r="Z327" i="15"/>
  <c r="R327" i="15"/>
  <c r="J327" i="15"/>
  <c r="AO327" i="15"/>
  <c r="BU327" i="15"/>
  <c r="AD338" i="15"/>
  <c r="K403" i="16"/>
  <c r="S403" i="16"/>
  <c r="AA403" i="16"/>
  <c r="AI403" i="16"/>
  <c r="AQ403" i="16"/>
  <c r="AY403" i="16"/>
  <c r="BG403" i="16"/>
  <c r="BO403" i="16"/>
  <c r="J404" i="16"/>
  <c r="R404" i="16"/>
  <c r="Z404" i="16"/>
  <c r="AH404" i="16"/>
  <c r="AP404" i="16"/>
  <c r="AX404" i="16"/>
  <c r="BF404" i="16"/>
  <c r="BN404" i="16"/>
  <c r="Q405" i="16"/>
  <c r="Y405" i="16"/>
  <c r="AG405" i="16"/>
  <c r="AO405" i="16"/>
  <c r="AW405" i="16"/>
  <c r="BE405" i="16"/>
  <c r="BM405" i="16"/>
  <c r="BU405" i="16"/>
  <c r="M265" i="15"/>
  <c r="U265" i="15"/>
  <c r="AC265" i="15"/>
  <c r="AK265" i="15"/>
  <c r="AS265" i="15"/>
  <c r="BA265" i="15"/>
  <c r="BI265" i="15"/>
  <c r="BQ265" i="15"/>
  <c r="L266" i="15"/>
  <c r="T266" i="15"/>
  <c r="AB266" i="15"/>
  <c r="AJ266" i="15"/>
  <c r="AR266" i="15"/>
  <c r="AZ266" i="15"/>
  <c r="BH266" i="15"/>
  <c r="BP266" i="15"/>
  <c r="K267" i="15"/>
  <c r="S267" i="15"/>
  <c r="AA267" i="15"/>
  <c r="AI267" i="15"/>
  <c r="AQ267" i="15"/>
  <c r="AY267" i="15"/>
  <c r="BG267" i="15"/>
  <c r="BO267" i="15"/>
  <c r="J268" i="15"/>
  <c r="R268" i="15"/>
  <c r="Z268" i="15"/>
  <c r="AH268" i="15"/>
  <c r="AP268" i="15"/>
  <c r="AX268" i="15"/>
  <c r="BF268" i="15"/>
  <c r="BN268" i="15"/>
  <c r="Q269" i="15"/>
  <c r="Y269" i="15"/>
  <c r="AG269" i="15"/>
  <c r="AO269" i="15"/>
  <c r="AW269" i="15"/>
  <c r="BE269" i="15"/>
  <c r="BM269" i="15"/>
  <c r="BU269" i="15"/>
  <c r="M272" i="15"/>
  <c r="U272" i="15"/>
  <c r="AC272" i="15"/>
  <c r="AK272" i="15"/>
  <c r="AS272" i="15"/>
  <c r="BA272" i="15"/>
  <c r="BI272" i="15"/>
  <c r="BQ272" i="15"/>
  <c r="L273" i="15"/>
  <c r="T273" i="15"/>
  <c r="AB273" i="15"/>
  <c r="AJ273" i="15"/>
  <c r="AR273" i="15"/>
  <c r="AZ273" i="15"/>
  <c r="BH273" i="15"/>
  <c r="BP273" i="15"/>
  <c r="N277" i="15"/>
  <c r="V277" i="15"/>
  <c r="AD277" i="15"/>
  <c r="AL277" i="15"/>
  <c r="AT277" i="15"/>
  <c r="BB277" i="15"/>
  <c r="BJ277" i="15"/>
  <c r="BR277" i="15"/>
  <c r="M278" i="15"/>
  <c r="U278" i="15"/>
  <c r="AC278" i="15"/>
  <c r="AK278" i="15"/>
  <c r="AS278" i="15"/>
  <c r="BA278" i="15"/>
  <c r="BI278" i="15"/>
  <c r="BQ278" i="15"/>
  <c r="L279" i="15"/>
  <c r="T279" i="15"/>
  <c r="AB279" i="15"/>
  <c r="AJ279" i="15"/>
  <c r="AR279" i="15"/>
  <c r="AZ279" i="15"/>
  <c r="BH279" i="15"/>
  <c r="BP279" i="15"/>
  <c r="S280" i="15"/>
  <c r="AA280" i="15"/>
  <c r="AI280" i="15"/>
  <c r="AQ280" i="15"/>
  <c r="AY280" i="15"/>
  <c r="BG280" i="15"/>
  <c r="BO280" i="15"/>
  <c r="AP281" i="15"/>
  <c r="AX281" i="15"/>
  <c r="BF281" i="15"/>
  <c r="BN281" i="15"/>
  <c r="Q282" i="15"/>
  <c r="Y282" i="15"/>
  <c r="AG282" i="15"/>
  <c r="AO282" i="15"/>
  <c r="AW282" i="15"/>
  <c r="BE282" i="15"/>
  <c r="BM282" i="15"/>
  <c r="BU282" i="15"/>
  <c r="N285" i="15"/>
  <c r="V285" i="15"/>
  <c r="AD285" i="15"/>
  <c r="AL285" i="15"/>
  <c r="AT285" i="15"/>
  <c r="BB285" i="15"/>
  <c r="BJ285" i="15"/>
  <c r="BR285" i="15"/>
  <c r="Q288" i="15"/>
  <c r="Y288" i="15"/>
  <c r="AG288" i="15"/>
  <c r="AO288" i="15"/>
  <c r="AW288" i="15"/>
  <c r="BE288" i="15"/>
  <c r="BM288" i="15"/>
  <c r="BU288" i="15"/>
  <c r="N291" i="15"/>
  <c r="V291" i="15"/>
  <c r="AD291" i="15"/>
  <c r="AL291" i="15"/>
  <c r="AT291" i="15"/>
  <c r="BB291" i="15"/>
  <c r="BJ291" i="15"/>
  <c r="BR291" i="15"/>
  <c r="L293" i="15"/>
  <c r="T293" i="15"/>
  <c r="AB293" i="15"/>
  <c r="AJ293" i="15"/>
  <c r="AR293" i="15"/>
  <c r="AZ293" i="15"/>
  <c r="BH293" i="15"/>
  <c r="BP293" i="15"/>
  <c r="AA294" i="15"/>
  <c r="AI294" i="15"/>
  <c r="AQ294" i="15"/>
  <c r="AY294" i="15"/>
  <c r="BG294" i="15"/>
  <c r="BO294" i="15"/>
  <c r="BW294" i="15"/>
  <c r="N295" i="15"/>
  <c r="Y295" i="15"/>
  <c r="AM295" i="15"/>
  <c r="AX295" i="15"/>
  <c r="BL295" i="15"/>
  <c r="BZ295" i="15"/>
  <c r="M300" i="15"/>
  <c r="AC300" i="15"/>
  <c r="AS300" i="15"/>
  <c r="BI300" i="15"/>
  <c r="BY300" i="15"/>
  <c r="CA304" i="15"/>
  <c r="BS304" i="15"/>
  <c r="BK304" i="15"/>
  <c r="BC304" i="15"/>
  <c r="AU304" i="15"/>
  <c r="AM304" i="15"/>
  <c r="AE304" i="15"/>
  <c r="W304" i="15"/>
  <c r="O304" i="15"/>
  <c r="BZ304" i="15"/>
  <c r="BR304" i="15"/>
  <c r="BJ304" i="15"/>
  <c r="BB304" i="15"/>
  <c r="AT304" i="15"/>
  <c r="AL304" i="15"/>
  <c r="AD304" i="15"/>
  <c r="V304" i="15"/>
  <c r="N304" i="15"/>
  <c r="BX304" i="15"/>
  <c r="BP304" i="15"/>
  <c r="BH304" i="15"/>
  <c r="AZ304" i="15"/>
  <c r="AR304" i="15"/>
  <c r="AJ304" i="15"/>
  <c r="AB304" i="15"/>
  <c r="T304" i="15"/>
  <c r="L304" i="15"/>
  <c r="BW304" i="15"/>
  <c r="BO304" i="15"/>
  <c r="BG304" i="15"/>
  <c r="AY304" i="15"/>
  <c r="AQ304" i="15"/>
  <c r="AI304" i="15"/>
  <c r="AA304" i="15"/>
  <c r="S304" i="15"/>
  <c r="K304" i="15"/>
  <c r="BV304" i="15"/>
  <c r="BN304" i="15"/>
  <c r="BF304" i="15"/>
  <c r="AX304" i="15"/>
  <c r="AP304" i="15"/>
  <c r="AH304" i="15"/>
  <c r="Z304" i="15"/>
  <c r="R304" i="15"/>
  <c r="J304" i="15"/>
  <c r="AF304" i="15"/>
  <c r="BA304" i="15"/>
  <c r="BU304" i="15"/>
  <c r="Q308" i="15"/>
  <c r="AK308" i="15"/>
  <c r="BQ308" i="15"/>
  <c r="Q311" i="15"/>
  <c r="AW311" i="15"/>
  <c r="Z318" i="15"/>
  <c r="BF318" i="15"/>
  <c r="Q319" i="15"/>
  <c r="AW319" i="15"/>
  <c r="Y326" i="15"/>
  <c r="BE326" i="15"/>
  <c r="P327" i="15"/>
  <c r="AV327" i="15"/>
  <c r="CB327" i="15"/>
  <c r="AG338" i="15"/>
  <c r="CA355" i="15"/>
  <c r="BS355" i="15"/>
  <c r="BK355" i="15"/>
  <c r="BC355" i="15"/>
  <c r="AU355" i="15"/>
  <c r="AM355" i="15"/>
  <c r="AE355" i="15"/>
  <c r="W355" i="15"/>
  <c r="O355" i="15"/>
  <c r="BZ355" i="15"/>
  <c r="BR355" i="15"/>
  <c r="BJ355" i="15"/>
  <c r="BB355" i="15"/>
  <c r="AT355" i="15"/>
  <c r="AL355" i="15"/>
  <c r="AD355" i="15"/>
  <c r="V355" i="15"/>
  <c r="N355" i="15"/>
  <c r="BY355" i="15"/>
  <c r="BQ355" i="15"/>
  <c r="BI355" i="15"/>
  <c r="BA355" i="15"/>
  <c r="AS355" i="15"/>
  <c r="AK355" i="15"/>
  <c r="AC355" i="15"/>
  <c r="U355" i="15"/>
  <c r="M355" i="15"/>
  <c r="BX355" i="15"/>
  <c r="BP355" i="15"/>
  <c r="BH355" i="15"/>
  <c r="AZ355" i="15"/>
  <c r="AR355" i="15"/>
  <c r="AJ355" i="15"/>
  <c r="AB355" i="15"/>
  <c r="T355" i="15"/>
  <c r="L355" i="15"/>
  <c r="BW355" i="15"/>
  <c r="BO355" i="15"/>
  <c r="BG355" i="15"/>
  <c r="AY355" i="15"/>
  <c r="AQ355" i="15"/>
  <c r="AI355" i="15"/>
  <c r="AA355" i="15"/>
  <c r="S355" i="15"/>
  <c r="K355" i="15"/>
  <c r="BV355" i="15"/>
  <c r="BN355" i="15"/>
  <c r="BF355" i="15"/>
  <c r="AX355" i="15"/>
  <c r="AP355" i="15"/>
  <c r="AH355" i="15"/>
  <c r="Z355" i="15"/>
  <c r="R355" i="15"/>
  <c r="J355" i="15"/>
  <c r="BT355" i="15"/>
  <c r="AN355" i="15"/>
  <c r="BM355" i="15"/>
  <c r="AG355" i="15"/>
  <c r="BL355" i="15"/>
  <c r="AF355" i="15"/>
  <c r="BE355" i="15"/>
  <c r="Y355" i="15"/>
  <c r="BD355" i="15"/>
  <c r="X355" i="15"/>
  <c r="AW355" i="15"/>
  <c r="Q355" i="15"/>
  <c r="Q297" i="15"/>
  <c r="Y297" i="15"/>
  <c r="AG297" i="15"/>
  <c r="AO297" i="15"/>
  <c r="AW297" i="15"/>
  <c r="BE297" i="15"/>
  <c r="BM297" i="15"/>
  <c r="BU297" i="15"/>
  <c r="P298" i="15"/>
  <c r="X298" i="15"/>
  <c r="AF298" i="15"/>
  <c r="AN298" i="15"/>
  <c r="AV298" i="15"/>
  <c r="BD298" i="15"/>
  <c r="BL298" i="15"/>
  <c r="BT298" i="15"/>
  <c r="CB298" i="15"/>
  <c r="O299" i="15"/>
  <c r="W299" i="15"/>
  <c r="AE299" i="15"/>
  <c r="AM299" i="15"/>
  <c r="AU299" i="15"/>
  <c r="BC299" i="15"/>
  <c r="BK299" i="15"/>
  <c r="BS299" i="15"/>
  <c r="CA299" i="15"/>
  <c r="L302" i="15"/>
  <c r="T302" i="15"/>
  <c r="AB302" i="15"/>
  <c r="AJ302" i="15"/>
  <c r="AR302" i="15"/>
  <c r="AZ302" i="15"/>
  <c r="BH302" i="15"/>
  <c r="BP302" i="15"/>
  <c r="BX302" i="15"/>
  <c r="Q305" i="15"/>
  <c r="Y305" i="15"/>
  <c r="AG305" i="15"/>
  <c r="AO305" i="15"/>
  <c r="AW305" i="15"/>
  <c r="BE305" i="15"/>
  <c r="BM305" i="15"/>
  <c r="BU305" i="15"/>
  <c r="P306" i="15"/>
  <c r="X306" i="15"/>
  <c r="AF306" i="15"/>
  <c r="AN306" i="15"/>
  <c r="AV306" i="15"/>
  <c r="BD306" i="15"/>
  <c r="BL306" i="15"/>
  <c r="BT306" i="15"/>
  <c r="CB306" i="15"/>
  <c r="O307" i="15"/>
  <c r="W307" i="15"/>
  <c r="AE307" i="15"/>
  <c r="AM307" i="15"/>
  <c r="AU307" i="15"/>
  <c r="BC307" i="15"/>
  <c r="BK307" i="15"/>
  <c r="BS307" i="15"/>
  <c r="CA307" i="15"/>
  <c r="M309" i="15"/>
  <c r="U309" i="15"/>
  <c r="AC309" i="15"/>
  <c r="AK309" i="15"/>
  <c r="AS309" i="15"/>
  <c r="BA309" i="15"/>
  <c r="BI309" i="15"/>
  <c r="BQ309" i="15"/>
  <c r="BY309" i="15"/>
  <c r="L310" i="15"/>
  <c r="T310" i="15"/>
  <c r="AB310" i="15"/>
  <c r="AJ310" i="15"/>
  <c r="AR310" i="15"/>
  <c r="AZ310" i="15"/>
  <c r="BH310" i="15"/>
  <c r="BP310" i="15"/>
  <c r="BX310" i="15"/>
  <c r="Q313" i="15"/>
  <c r="Y313" i="15"/>
  <c r="AG313" i="15"/>
  <c r="AO313" i="15"/>
  <c r="AW313" i="15"/>
  <c r="BE313" i="15"/>
  <c r="BM313" i="15"/>
  <c r="BU313" i="15"/>
  <c r="N315" i="15"/>
  <c r="V315" i="15"/>
  <c r="AD315" i="15"/>
  <c r="AL315" i="15"/>
  <c r="AT315" i="15"/>
  <c r="BB315" i="15"/>
  <c r="BJ315" i="15"/>
  <c r="BR315" i="15"/>
  <c r="BZ315" i="15"/>
  <c r="M316" i="15"/>
  <c r="U316" i="15"/>
  <c r="AC316" i="15"/>
  <c r="AK316" i="15"/>
  <c r="AS316" i="15"/>
  <c r="BA316" i="15"/>
  <c r="BI316" i="15"/>
  <c r="BQ316" i="15"/>
  <c r="BY316" i="15"/>
  <c r="L317" i="15"/>
  <c r="T317" i="15"/>
  <c r="AB317" i="15"/>
  <c r="AJ317" i="15"/>
  <c r="AR317" i="15"/>
  <c r="AZ317" i="15"/>
  <c r="BH317" i="15"/>
  <c r="BP317" i="15"/>
  <c r="BX317" i="15"/>
  <c r="Q320" i="15"/>
  <c r="Y320" i="15"/>
  <c r="AG320" i="15"/>
  <c r="AO320" i="15"/>
  <c r="AW320" i="15"/>
  <c r="BE320" i="15"/>
  <c r="BM320" i="15"/>
  <c r="BU320" i="15"/>
  <c r="P321" i="15"/>
  <c r="X321" i="15"/>
  <c r="AF321" i="15"/>
  <c r="AN321" i="15"/>
  <c r="AV321" i="15"/>
  <c r="BD321" i="15"/>
  <c r="BL321" i="15"/>
  <c r="BT321" i="15"/>
  <c r="CB321" i="15"/>
  <c r="O322" i="15"/>
  <c r="W322" i="15"/>
  <c r="AE322" i="15"/>
  <c r="AM322" i="15"/>
  <c r="AU322" i="15"/>
  <c r="BC322" i="15"/>
  <c r="BK322" i="15"/>
  <c r="BS322" i="15"/>
  <c r="CA322" i="15"/>
  <c r="N323" i="15"/>
  <c r="V323" i="15"/>
  <c r="AD323" i="15"/>
  <c r="AL323" i="15"/>
  <c r="AT323" i="15"/>
  <c r="BB323" i="15"/>
  <c r="BJ323" i="15"/>
  <c r="BR323" i="15"/>
  <c r="BZ323" i="15"/>
  <c r="M324" i="15"/>
  <c r="U324" i="15"/>
  <c r="AC324" i="15"/>
  <c r="AK324" i="15"/>
  <c r="AS324" i="15"/>
  <c r="BA324" i="15"/>
  <c r="BI324" i="15"/>
  <c r="BQ324" i="15"/>
  <c r="BY324" i="15"/>
  <c r="L325" i="15"/>
  <c r="T325" i="15"/>
  <c r="AB325" i="15"/>
  <c r="AJ325" i="15"/>
  <c r="AR325" i="15"/>
  <c r="AZ325" i="15"/>
  <c r="BH325" i="15"/>
  <c r="BP325" i="15"/>
  <c r="BX325" i="15"/>
  <c r="Q328" i="15"/>
  <c r="Y328" i="15"/>
  <c r="AG328" i="15"/>
  <c r="AO328" i="15"/>
  <c r="AW328" i="15"/>
  <c r="BE328" i="15"/>
  <c r="BM328" i="15"/>
  <c r="BU328" i="15"/>
  <c r="P329" i="15"/>
  <c r="X329" i="15"/>
  <c r="AF329" i="15"/>
  <c r="AN329" i="15"/>
  <c r="BB329" i="15"/>
  <c r="Q332" i="15"/>
  <c r="AG332" i="15"/>
  <c r="AX332" i="15"/>
  <c r="BU332" i="15"/>
  <c r="T333" i="15"/>
  <c r="AO333" i="15"/>
  <c r="BL333" i="15"/>
  <c r="AN343" i="15"/>
  <c r="W348" i="15"/>
  <c r="BC348" i="15"/>
  <c r="Z354" i="15"/>
  <c r="BF354" i="15"/>
  <c r="AH362" i="15"/>
  <c r="R297" i="15"/>
  <c r="Z297" i="15"/>
  <c r="AH297" i="15"/>
  <c r="AP297" i="15"/>
  <c r="AX297" i="15"/>
  <c r="BF297" i="15"/>
  <c r="BN297" i="15"/>
  <c r="BV297" i="15"/>
  <c r="Q298" i="15"/>
  <c r="Y298" i="15"/>
  <c r="AG298" i="15"/>
  <c r="AO298" i="15"/>
  <c r="AW298" i="15"/>
  <c r="BE298" i="15"/>
  <c r="BM298" i="15"/>
  <c r="BU298" i="15"/>
  <c r="P299" i="15"/>
  <c r="X299" i="15"/>
  <c r="AF299" i="15"/>
  <c r="AN299" i="15"/>
  <c r="AV299" i="15"/>
  <c r="BD299" i="15"/>
  <c r="BL299" i="15"/>
  <c r="BT299" i="15"/>
  <c r="CB299" i="15"/>
  <c r="AC302" i="15"/>
  <c r="AK302" i="15"/>
  <c r="AS302" i="15"/>
  <c r="BA302" i="15"/>
  <c r="BI302" i="15"/>
  <c r="BQ302" i="15"/>
  <c r="BY302" i="15"/>
  <c r="Z305" i="15"/>
  <c r="AH305" i="15"/>
  <c r="AP305" i="15"/>
  <c r="AX305" i="15"/>
  <c r="BF305" i="15"/>
  <c r="BN305" i="15"/>
  <c r="BV305" i="15"/>
  <c r="Q306" i="15"/>
  <c r="Y306" i="15"/>
  <c r="AG306" i="15"/>
  <c r="AO306" i="15"/>
  <c r="AW306" i="15"/>
  <c r="BE306" i="15"/>
  <c r="BM306" i="15"/>
  <c r="BU306" i="15"/>
  <c r="P307" i="15"/>
  <c r="X307" i="15"/>
  <c r="AF307" i="15"/>
  <c r="AN307" i="15"/>
  <c r="AV307" i="15"/>
  <c r="BD307" i="15"/>
  <c r="BL307" i="15"/>
  <c r="BT307" i="15"/>
  <c r="CB307" i="15"/>
  <c r="N309" i="15"/>
  <c r="V309" i="15"/>
  <c r="AD309" i="15"/>
  <c r="AL309" i="15"/>
  <c r="AT309" i="15"/>
  <c r="BB309" i="15"/>
  <c r="BJ309" i="15"/>
  <c r="BR309" i="15"/>
  <c r="BZ309" i="15"/>
  <c r="AK310" i="15"/>
  <c r="AS310" i="15"/>
  <c r="BA310" i="15"/>
  <c r="BI310" i="15"/>
  <c r="BQ310" i="15"/>
  <c r="BY310" i="15"/>
  <c r="AH313" i="15"/>
  <c r="AP313" i="15"/>
  <c r="AX313" i="15"/>
  <c r="BF313" i="15"/>
  <c r="BN313" i="15"/>
  <c r="BV313" i="15"/>
  <c r="O315" i="15"/>
  <c r="W315" i="15"/>
  <c r="AE315" i="15"/>
  <c r="AM315" i="15"/>
  <c r="AU315" i="15"/>
  <c r="BC315" i="15"/>
  <c r="BK315" i="15"/>
  <c r="BS315" i="15"/>
  <c r="CA315" i="15"/>
  <c r="N316" i="15"/>
  <c r="V316" i="15"/>
  <c r="AD316" i="15"/>
  <c r="AL316" i="15"/>
  <c r="AT316" i="15"/>
  <c r="BB316" i="15"/>
  <c r="BJ316" i="15"/>
  <c r="BR316" i="15"/>
  <c r="BZ316" i="15"/>
  <c r="M317" i="15"/>
  <c r="U317" i="15"/>
  <c r="AC317" i="15"/>
  <c r="AK317" i="15"/>
  <c r="AS317" i="15"/>
  <c r="BA317" i="15"/>
  <c r="BI317" i="15"/>
  <c r="BQ317" i="15"/>
  <c r="BY317" i="15"/>
  <c r="J320" i="15"/>
  <c r="R320" i="15"/>
  <c r="Z320" i="15"/>
  <c r="AH320" i="15"/>
  <c r="AP320" i="15"/>
  <c r="AX320" i="15"/>
  <c r="BF320" i="15"/>
  <c r="BN320" i="15"/>
  <c r="BV320" i="15"/>
  <c r="Q321" i="15"/>
  <c r="Y321" i="15"/>
  <c r="AG321" i="15"/>
  <c r="AO321" i="15"/>
  <c r="AW321" i="15"/>
  <c r="BE321" i="15"/>
  <c r="BM321" i="15"/>
  <c r="BU321" i="15"/>
  <c r="P322" i="15"/>
  <c r="X322" i="15"/>
  <c r="AF322" i="15"/>
  <c r="AN322" i="15"/>
  <c r="AV322" i="15"/>
  <c r="BD322" i="15"/>
  <c r="BL322" i="15"/>
  <c r="BT322" i="15"/>
  <c r="CB322" i="15"/>
  <c r="O323" i="15"/>
  <c r="W323" i="15"/>
  <c r="AE323" i="15"/>
  <c r="AM323" i="15"/>
  <c r="AU323" i="15"/>
  <c r="BC323" i="15"/>
  <c r="BK323" i="15"/>
  <c r="BS323" i="15"/>
  <c r="CA323" i="15"/>
  <c r="N324" i="15"/>
  <c r="V324" i="15"/>
  <c r="AD324" i="15"/>
  <c r="AL324" i="15"/>
  <c r="AT324" i="15"/>
  <c r="BB324" i="15"/>
  <c r="BJ324" i="15"/>
  <c r="BR324" i="15"/>
  <c r="BZ324" i="15"/>
  <c r="M325" i="15"/>
  <c r="U325" i="15"/>
  <c r="AC325" i="15"/>
  <c r="AK325" i="15"/>
  <c r="AS325" i="15"/>
  <c r="BA325" i="15"/>
  <c r="BI325" i="15"/>
  <c r="BQ325" i="15"/>
  <c r="BY325" i="15"/>
  <c r="J328" i="15"/>
  <c r="R328" i="15"/>
  <c r="Z328" i="15"/>
  <c r="AH328" i="15"/>
  <c r="AP328" i="15"/>
  <c r="AX328" i="15"/>
  <c r="BF328" i="15"/>
  <c r="BN328" i="15"/>
  <c r="BV328" i="15"/>
  <c r="BW329" i="15"/>
  <c r="BO329" i="15"/>
  <c r="BG329" i="15"/>
  <c r="AY329" i="15"/>
  <c r="AQ329" i="15"/>
  <c r="BV329" i="15"/>
  <c r="BN329" i="15"/>
  <c r="BF329" i="15"/>
  <c r="AX329" i="15"/>
  <c r="AP329" i="15"/>
  <c r="BU329" i="15"/>
  <c r="BM329" i="15"/>
  <c r="BE329" i="15"/>
  <c r="AW329" i="15"/>
  <c r="CA329" i="15"/>
  <c r="BS329" i="15"/>
  <c r="BK329" i="15"/>
  <c r="BC329" i="15"/>
  <c r="AU329" i="15"/>
  <c r="Q329" i="15"/>
  <c r="Y329" i="15"/>
  <c r="AG329" i="15"/>
  <c r="AO329" i="15"/>
  <c r="BD329" i="15"/>
  <c r="BT329" i="15"/>
  <c r="R332" i="15"/>
  <c r="AH332" i="15"/>
  <c r="BA332" i="15"/>
  <c r="BV332" i="15"/>
  <c r="X333" i="15"/>
  <c r="AR333" i="15"/>
  <c r="BM333" i="15"/>
  <c r="CA343" i="15"/>
  <c r="BS343" i="15"/>
  <c r="BK343" i="15"/>
  <c r="BC343" i="15"/>
  <c r="AU343" i="15"/>
  <c r="AM343" i="15"/>
  <c r="AE343" i="15"/>
  <c r="W343" i="15"/>
  <c r="O343" i="15"/>
  <c r="BZ343" i="15"/>
  <c r="BR343" i="15"/>
  <c r="BJ343" i="15"/>
  <c r="BB343" i="15"/>
  <c r="AT343" i="15"/>
  <c r="AL343" i="15"/>
  <c r="AD343" i="15"/>
  <c r="V343" i="15"/>
  <c r="N343" i="15"/>
  <c r="BY343" i="15"/>
  <c r="BQ343" i="15"/>
  <c r="BI343" i="15"/>
  <c r="BA343" i="15"/>
  <c r="AS343" i="15"/>
  <c r="AK343" i="15"/>
  <c r="AC343" i="15"/>
  <c r="U343" i="15"/>
  <c r="M343" i="15"/>
  <c r="BX343" i="15"/>
  <c r="BP343" i="15"/>
  <c r="BH343" i="15"/>
  <c r="AZ343" i="15"/>
  <c r="AR343" i="15"/>
  <c r="AJ343" i="15"/>
  <c r="AB343" i="15"/>
  <c r="T343" i="15"/>
  <c r="L343" i="15"/>
  <c r="BW343" i="15"/>
  <c r="BO343" i="15"/>
  <c r="BG343" i="15"/>
  <c r="AY343" i="15"/>
  <c r="AQ343" i="15"/>
  <c r="AI343" i="15"/>
  <c r="AA343" i="15"/>
  <c r="S343" i="15"/>
  <c r="K343" i="15"/>
  <c r="BV343" i="15"/>
  <c r="BN343" i="15"/>
  <c r="BF343" i="15"/>
  <c r="AX343" i="15"/>
  <c r="AP343" i="15"/>
  <c r="AH343" i="15"/>
  <c r="Z343" i="15"/>
  <c r="R343" i="15"/>
  <c r="J343" i="15"/>
  <c r="AO343" i="15"/>
  <c r="BU343" i="15"/>
  <c r="X348" i="15"/>
  <c r="BD348" i="15"/>
  <c r="AG354" i="15"/>
  <c r="BM354" i="15"/>
  <c r="CB362" i="15"/>
  <c r="BT362" i="15"/>
  <c r="BL362" i="15"/>
  <c r="BD362" i="15"/>
  <c r="AV362" i="15"/>
  <c r="AN362" i="15"/>
  <c r="AF362" i="15"/>
  <c r="X362" i="15"/>
  <c r="P362" i="15"/>
  <c r="CA362" i="15"/>
  <c r="BS362" i="15"/>
  <c r="BK362" i="15"/>
  <c r="BC362" i="15"/>
  <c r="AU362" i="15"/>
  <c r="AM362" i="15"/>
  <c r="AE362" i="15"/>
  <c r="W362" i="15"/>
  <c r="O362" i="15"/>
  <c r="BZ362" i="15"/>
  <c r="BR362" i="15"/>
  <c r="BJ362" i="15"/>
  <c r="BB362" i="15"/>
  <c r="AT362" i="15"/>
  <c r="AL362" i="15"/>
  <c r="AD362" i="15"/>
  <c r="V362" i="15"/>
  <c r="N362" i="15"/>
  <c r="BY362" i="15"/>
  <c r="BQ362" i="15"/>
  <c r="BI362" i="15"/>
  <c r="BA362" i="15"/>
  <c r="AS362" i="15"/>
  <c r="AK362" i="15"/>
  <c r="AC362" i="15"/>
  <c r="U362" i="15"/>
  <c r="M362" i="15"/>
  <c r="BX362" i="15"/>
  <c r="BP362" i="15"/>
  <c r="BH362" i="15"/>
  <c r="AZ362" i="15"/>
  <c r="AR362" i="15"/>
  <c r="AJ362" i="15"/>
  <c r="AB362" i="15"/>
  <c r="T362" i="15"/>
  <c r="L362" i="15"/>
  <c r="BW362" i="15"/>
  <c r="BO362" i="15"/>
  <c r="BG362" i="15"/>
  <c r="AY362" i="15"/>
  <c r="AQ362" i="15"/>
  <c r="AI362" i="15"/>
  <c r="AA362" i="15"/>
  <c r="S362" i="15"/>
  <c r="K362" i="15"/>
  <c r="AO362" i="15"/>
  <c r="BU362" i="15"/>
  <c r="K297" i="15"/>
  <c r="S297" i="15"/>
  <c r="AA297" i="15"/>
  <c r="AI297" i="15"/>
  <c r="AQ297" i="15"/>
  <c r="AY297" i="15"/>
  <c r="BG297" i="15"/>
  <c r="BO297" i="15"/>
  <c r="J298" i="15"/>
  <c r="R298" i="15"/>
  <c r="Z298" i="15"/>
  <c r="AH298" i="15"/>
  <c r="AP298" i="15"/>
  <c r="AX298" i="15"/>
  <c r="BF298" i="15"/>
  <c r="BN298" i="15"/>
  <c r="Q299" i="15"/>
  <c r="Y299" i="15"/>
  <c r="AG299" i="15"/>
  <c r="AO299" i="15"/>
  <c r="AW299" i="15"/>
  <c r="BE299" i="15"/>
  <c r="BM299" i="15"/>
  <c r="BU299" i="15"/>
  <c r="N302" i="15"/>
  <c r="V302" i="15"/>
  <c r="AD302" i="15"/>
  <c r="AL302" i="15"/>
  <c r="AT302" i="15"/>
  <c r="BB302" i="15"/>
  <c r="BJ302" i="15"/>
  <c r="BR302" i="15"/>
  <c r="BZ302" i="15"/>
  <c r="K305" i="15"/>
  <c r="S305" i="15"/>
  <c r="AA305" i="15"/>
  <c r="AI305" i="15"/>
  <c r="AQ305" i="15"/>
  <c r="AY305" i="15"/>
  <c r="BG305" i="15"/>
  <c r="BO305" i="15"/>
  <c r="BW305" i="15"/>
  <c r="J306" i="15"/>
  <c r="R306" i="15"/>
  <c r="Z306" i="15"/>
  <c r="AH306" i="15"/>
  <c r="AP306" i="15"/>
  <c r="AX306" i="15"/>
  <c r="BF306" i="15"/>
  <c r="BN306" i="15"/>
  <c r="BV306" i="15"/>
  <c r="Q307" i="15"/>
  <c r="Y307" i="15"/>
  <c r="AG307" i="15"/>
  <c r="AO307" i="15"/>
  <c r="AW307" i="15"/>
  <c r="BE307" i="15"/>
  <c r="BM307" i="15"/>
  <c r="BU307" i="15"/>
  <c r="O309" i="15"/>
  <c r="W309" i="15"/>
  <c r="AE309" i="15"/>
  <c r="AM309" i="15"/>
  <c r="AU309" i="15"/>
  <c r="BC309" i="15"/>
  <c r="BK309" i="15"/>
  <c r="BS309" i="15"/>
  <c r="CA309" i="15"/>
  <c r="N310" i="15"/>
  <c r="V310" i="15"/>
  <c r="AD310" i="15"/>
  <c r="AL310" i="15"/>
  <c r="AT310" i="15"/>
  <c r="BB310" i="15"/>
  <c r="BJ310" i="15"/>
  <c r="BR310" i="15"/>
  <c r="BZ310" i="15"/>
  <c r="K313" i="15"/>
  <c r="S313" i="15"/>
  <c r="AA313" i="15"/>
  <c r="AI313" i="15"/>
  <c r="AQ313" i="15"/>
  <c r="AY313" i="15"/>
  <c r="BG313" i="15"/>
  <c r="BO313" i="15"/>
  <c r="BW313" i="15"/>
  <c r="P315" i="15"/>
  <c r="X315" i="15"/>
  <c r="AF315" i="15"/>
  <c r="AN315" i="15"/>
  <c r="AV315" i="15"/>
  <c r="BD315" i="15"/>
  <c r="BL315" i="15"/>
  <c r="BT315" i="15"/>
  <c r="CB315" i="15"/>
  <c r="O316" i="15"/>
  <c r="W316" i="15"/>
  <c r="AE316" i="15"/>
  <c r="AM316" i="15"/>
  <c r="AU316" i="15"/>
  <c r="BC316" i="15"/>
  <c r="BK316" i="15"/>
  <c r="BS316" i="15"/>
  <c r="CA316" i="15"/>
  <c r="N317" i="15"/>
  <c r="V317" i="15"/>
  <c r="AD317" i="15"/>
  <c r="AL317" i="15"/>
  <c r="AT317" i="15"/>
  <c r="BB317" i="15"/>
  <c r="BJ317" i="15"/>
  <c r="BR317" i="15"/>
  <c r="BZ317" i="15"/>
  <c r="K320" i="15"/>
  <c r="S320" i="15"/>
  <c r="AA320" i="15"/>
  <c r="AI320" i="15"/>
  <c r="AQ320" i="15"/>
  <c r="AY320" i="15"/>
  <c r="BG320" i="15"/>
  <c r="BO320" i="15"/>
  <c r="BW320" i="15"/>
  <c r="J321" i="15"/>
  <c r="R321" i="15"/>
  <c r="Z321" i="15"/>
  <c r="AH321" i="15"/>
  <c r="AP321" i="15"/>
  <c r="AX321" i="15"/>
  <c r="BF321" i="15"/>
  <c r="BN321" i="15"/>
  <c r="BV321" i="15"/>
  <c r="Q322" i="15"/>
  <c r="Y322" i="15"/>
  <c r="AG322" i="15"/>
  <c r="AO322" i="15"/>
  <c r="AW322" i="15"/>
  <c r="BE322" i="15"/>
  <c r="BM322" i="15"/>
  <c r="BU322" i="15"/>
  <c r="P323" i="15"/>
  <c r="X323" i="15"/>
  <c r="AF323" i="15"/>
  <c r="AN323" i="15"/>
  <c r="AV323" i="15"/>
  <c r="BD323" i="15"/>
  <c r="BL323" i="15"/>
  <c r="BT323" i="15"/>
  <c r="CB323" i="15"/>
  <c r="O324" i="15"/>
  <c r="W324" i="15"/>
  <c r="AE324" i="15"/>
  <c r="AM324" i="15"/>
  <c r="AU324" i="15"/>
  <c r="BC324" i="15"/>
  <c r="BK324" i="15"/>
  <c r="BS324" i="15"/>
  <c r="CA324" i="15"/>
  <c r="N325" i="15"/>
  <c r="V325" i="15"/>
  <c r="AD325" i="15"/>
  <c r="AL325" i="15"/>
  <c r="AT325" i="15"/>
  <c r="BB325" i="15"/>
  <c r="BJ325" i="15"/>
  <c r="BR325" i="15"/>
  <c r="BZ325" i="15"/>
  <c r="S328" i="15"/>
  <c r="AA328" i="15"/>
  <c r="AI328" i="15"/>
  <c r="AQ328" i="15"/>
  <c r="AY328" i="15"/>
  <c r="BG328" i="15"/>
  <c r="BO328" i="15"/>
  <c r="BW328" i="15"/>
  <c r="J329" i="15"/>
  <c r="R329" i="15"/>
  <c r="Z329" i="15"/>
  <c r="AH329" i="15"/>
  <c r="AR329" i="15"/>
  <c r="BH329" i="15"/>
  <c r="BX329" i="15"/>
  <c r="S332" i="15"/>
  <c r="AI332" i="15"/>
  <c r="BE332" i="15"/>
  <c r="BY332" i="15"/>
  <c r="Y333" i="15"/>
  <c r="AV333" i="15"/>
  <c r="BP333" i="15"/>
  <c r="P343" i="15"/>
  <c r="AV343" i="15"/>
  <c r="CB343" i="15"/>
  <c r="AE348" i="15"/>
  <c r="BK348" i="15"/>
  <c r="AH354" i="15"/>
  <c r="J362" i="15"/>
  <c r="AP362" i="15"/>
  <c r="BV362" i="15"/>
  <c r="BV362" i="3" s="1"/>
  <c r="AG363" i="15"/>
  <c r="BM363" i="15"/>
  <c r="P309" i="15"/>
  <c r="X309" i="15"/>
  <c r="AF309" i="15"/>
  <c r="AN309" i="15"/>
  <c r="AV309" i="15"/>
  <c r="BD309" i="15"/>
  <c r="BL309" i="15"/>
  <c r="BT309" i="15"/>
  <c r="CB309" i="15"/>
  <c r="Q315" i="15"/>
  <c r="Y315" i="15"/>
  <c r="AG315" i="15"/>
  <c r="AO315" i="15"/>
  <c r="AW315" i="15"/>
  <c r="BE315" i="15"/>
  <c r="BM315" i="15"/>
  <c r="BU315" i="15"/>
  <c r="P316" i="15"/>
  <c r="X316" i="15"/>
  <c r="AF316" i="15"/>
  <c r="AN316" i="15"/>
  <c r="AV316" i="15"/>
  <c r="BD316" i="15"/>
  <c r="BL316" i="15"/>
  <c r="BT316" i="15"/>
  <c r="CB316" i="15"/>
  <c r="Q323" i="15"/>
  <c r="Y323" i="15"/>
  <c r="AG323" i="15"/>
  <c r="AO323" i="15"/>
  <c r="AW323" i="15"/>
  <c r="BE323" i="15"/>
  <c r="BM323" i="15"/>
  <c r="BU323" i="15"/>
  <c r="P324" i="15"/>
  <c r="X324" i="15"/>
  <c r="AF324" i="15"/>
  <c r="AN324" i="15"/>
  <c r="AV324" i="15"/>
  <c r="BD324" i="15"/>
  <c r="BL324" i="15"/>
  <c r="BT324" i="15"/>
  <c r="CB324" i="15"/>
  <c r="AR328" i="15"/>
  <c r="AZ328" i="15"/>
  <c r="BH328" i="15"/>
  <c r="BP328" i="15"/>
  <c r="BX328" i="15"/>
  <c r="K329" i="15"/>
  <c r="S329" i="15"/>
  <c r="AA329" i="15"/>
  <c r="AI329" i="15"/>
  <c r="AS329" i="15"/>
  <c r="BI329" i="15"/>
  <c r="BY329" i="15"/>
  <c r="U332" i="15"/>
  <c r="AK332" i="15"/>
  <c r="BF332" i="15"/>
  <c r="AB333" i="15"/>
  <c r="AW333" i="15"/>
  <c r="Q343" i="15"/>
  <c r="AW343" i="15"/>
  <c r="AF348" i="15"/>
  <c r="BL348" i="15"/>
  <c r="CB354" i="15"/>
  <c r="BT354" i="15"/>
  <c r="BL354" i="15"/>
  <c r="BD354" i="15"/>
  <c r="AV354" i="15"/>
  <c r="AN354" i="15"/>
  <c r="AF354" i="15"/>
  <c r="X354" i="15"/>
  <c r="P354" i="15"/>
  <c r="CA354" i="15"/>
  <c r="BS354" i="15"/>
  <c r="BK354" i="15"/>
  <c r="BC354" i="15"/>
  <c r="AU354" i="15"/>
  <c r="AM354" i="15"/>
  <c r="AE354" i="15"/>
  <c r="W354" i="15"/>
  <c r="O354" i="15"/>
  <c r="BZ354" i="15"/>
  <c r="BR354" i="15"/>
  <c r="BJ354" i="15"/>
  <c r="BB354" i="15"/>
  <c r="AT354" i="15"/>
  <c r="AL354" i="15"/>
  <c r="AD354" i="15"/>
  <c r="V354" i="15"/>
  <c r="N354" i="15"/>
  <c r="BY354" i="15"/>
  <c r="BQ354" i="15"/>
  <c r="BI354" i="15"/>
  <c r="BA354" i="15"/>
  <c r="AS354" i="15"/>
  <c r="AK354" i="15"/>
  <c r="AC354" i="15"/>
  <c r="U354" i="15"/>
  <c r="M354" i="15"/>
  <c r="BX354" i="15"/>
  <c r="BP354" i="15"/>
  <c r="BH354" i="15"/>
  <c r="AZ354" i="15"/>
  <c r="AR354" i="15"/>
  <c r="AJ354" i="15"/>
  <c r="AB354" i="15"/>
  <c r="T354" i="15"/>
  <c r="L354" i="15"/>
  <c r="BW354" i="15"/>
  <c r="BO354" i="15"/>
  <c r="BG354" i="15"/>
  <c r="AY354" i="15"/>
  <c r="AQ354" i="15"/>
  <c r="AI354" i="15"/>
  <c r="AA354" i="15"/>
  <c r="S354" i="15"/>
  <c r="K354" i="15"/>
  <c r="AO354" i="15"/>
  <c r="BU354" i="15"/>
  <c r="Q362" i="15"/>
  <c r="AW362" i="15"/>
  <c r="AN363" i="15"/>
  <c r="Q309" i="15"/>
  <c r="Y309" i="15"/>
  <c r="AG309" i="15"/>
  <c r="AO309" i="15"/>
  <c r="AW309" i="15"/>
  <c r="BE309" i="15"/>
  <c r="BM309" i="15"/>
  <c r="BU309" i="15"/>
  <c r="Q316" i="15"/>
  <c r="Y316" i="15"/>
  <c r="AG316" i="15"/>
  <c r="AO316" i="15"/>
  <c r="AW316" i="15"/>
  <c r="BE316" i="15"/>
  <c r="BM316" i="15"/>
  <c r="BU316" i="15"/>
  <c r="Q324" i="15"/>
  <c r="Y324" i="15"/>
  <c r="AG324" i="15"/>
  <c r="AO324" i="15"/>
  <c r="AW324" i="15"/>
  <c r="BE324" i="15"/>
  <c r="BM324" i="15"/>
  <c r="BU324" i="15"/>
  <c r="CB332" i="15"/>
  <c r="BT332" i="15"/>
  <c r="BL332" i="15"/>
  <c r="BD332" i="15"/>
  <c r="AV332" i="15"/>
  <c r="AN332" i="15"/>
  <c r="AF332" i="15"/>
  <c r="X332" i="15"/>
  <c r="P332" i="15"/>
  <c r="CA332" i="15"/>
  <c r="BS332" i="15"/>
  <c r="BK332" i="15"/>
  <c r="BC332" i="15"/>
  <c r="AU332" i="15"/>
  <c r="AM332" i="15"/>
  <c r="AE332" i="15"/>
  <c r="W332" i="15"/>
  <c r="O332" i="15"/>
  <c r="BZ332" i="15"/>
  <c r="BR332" i="15"/>
  <c r="BJ332" i="15"/>
  <c r="BB332" i="15"/>
  <c r="AT332" i="15"/>
  <c r="AL332" i="15"/>
  <c r="AD332" i="15"/>
  <c r="V332" i="15"/>
  <c r="N332" i="15"/>
  <c r="BX332" i="15"/>
  <c r="BP332" i="15"/>
  <c r="BH332" i="15"/>
  <c r="AZ332" i="15"/>
  <c r="AR332" i="15"/>
  <c r="AJ332" i="15"/>
  <c r="AB332" i="15"/>
  <c r="T332" i="15"/>
  <c r="L332" i="15"/>
  <c r="BW332" i="15"/>
  <c r="BW332" i="3" s="1"/>
  <c r="BO332" i="15"/>
  <c r="BG332" i="15"/>
  <c r="AY332" i="15"/>
  <c r="AQ332" i="15"/>
  <c r="Y332" i="15"/>
  <c r="AO332" i="15"/>
  <c r="BI332" i="15"/>
  <c r="CA333" i="15"/>
  <c r="BS333" i="15"/>
  <c r="BK333" i="15"/>
  <c r="BC333" i="15"/>
  <c r="AU333" i="15"/>
  <c r="AM333" i="15"/>
  <c r="AE333" i="15"/>
  <c r="W333" i="15"/>
  <c r="O333" i="15"/>
  <c r="BZ333" i="15"/>
  <c r="BR333" i="15"/>
  <c r="BJ333" i="15"/>
  <c r="BB333" i="15"/>
  <c r="AT333" i="15"/>
  <c r="AL333" i="15"/>
  <c r="AD333" i="15"/>
  <c r="V333" i="15"/>
  <c r="N333" i="15"/>
  <c r="BY333" i="15"/>
  <c r="BQ333" i="15"/>
  <c r="BI333" i="15"/>
  <c r="BA333" i="15"/>
  <c r="AS333" i="15"/>
  <c r="AK333" i="15"/>
  <c r="AC333" i="15"/>
  <c r="U333" i="15"/>
  <c r="M333" i="15"/>
  <c r="BW333" i="15"/>
  <c r="BO333" i="15"/>
  <c r="BG333" i="15"/>
  <c r="AY333" i="15"/>
  <c r="AQ333" i="15"/>
  <c r="AI333" i="15"/>
  <c r="AA333" i="15"/>
  <c r="S333" i="15"/>
  <c r="K333" i="15"/>
  <c r="BV333" i="15"/>
  <c r="BN333" i="15"/>
  <c r="BF333" i="15"/>
  <c r="AX333" i="15"/>
  <c r="AP333" i="15"/>
  <c r="AH333" i="15"/>
  <c r="Z333" i="15"/>
  <c r="R333" i="15"/>
  <c r="J333" i="15"/>
  <c r="AF333" i="15"/>
  <c r="AZ333" i="15"/>
  <c r="BU333" i="15"/>
  <c r="AM348" i="15"/>
  <c r="J354" i="15"/>
  <c r="AP354" i="15"/>
  <c r="BV354" i="15"/>
  <c r="R362" i="15"/>
  <c r="AX362" i="15"/>
  <c r="CA363" i="15"/>
  <c r="BS363" i="15"/>
  <c r="BK363" i="15"/>
  <c r="BC363" i="15"/>
  <c r="AU363" i="15"/>
  <c r="AM363" i="15"/>
  <c r="AE363" i="15"/>
  <c r="W363" i="15"/>
  <c r="O363" i="15"/>
  <c r="BZ363" i="15"/>
  <c r="BR363" i="15"/>
  <c r="BJ363" i="15"/>
  <c r="BB363" i="15"/>
  <c r="AT363" i="15"/>
  <c r="AL363" i="15"/>
  <c r="AD363" i="15"/>
  <c r="V363" i="15"/>
  <c r="N363" i="15"/>
  <c r="BY363" i="15"/>
  <c r="BQ363" i="15"/>
  <c r="BI363" i="15"/>
  <c r="BA363" i="15"/>
  <c r="AS363" i="15"/>
  <c r="AK363" i="15"/>
  <c r="AC363" i="15"/>
  <c r="U363" i="15"/>
  <c r="M363" i="15"/>
  <c r="BX363" i="15"/>
  <c r="BP363" i="15"/>
  <c r="BH363" i="15"/>
  <c r="AZ363" i="15"/>
  <c r="AR363" i="15"/>
  <c r="AJ363" i="15"/>
  <c r="AB363" i="15"/>
  <c r="T363" i="15"/>
  <c r="L363" i="15"/>
  <c r="BW363" i="15"/>
  <c r="BW363" i="3" s="1"/>
  <c r="BO363" i="15"/>
  <c r="BG363" i="15"/>
  <c r="AY363" i="15"/>
  <c r="AQ363" i="15"/>
  <c r="AI363" i="15"/>
  <c r="AA363" i="15"/>
  <c r="S363" i="15"/>
  <c r="K363" i="15"/>
  <c r="BV363" i="15"/>
  <c r="BN363" i="15"/>
  <c r="BF363" i="15"/>
  <c r="AX363" i="15"/>
  <c r="AP363" i="15"/>
  <c r="AH363" i="15"/>
  <c r="Z363" i="15"/>
  <c r="R363" i="15"/>
  <c r="J363" i="15"/>
  <c r="AO363" i="15"/>
  <c r="BU363" i="15"/>
  <c r="Q302" i="15"/>
  <c r="Y302" i="15"/>
  <c r="AG302" i="15"/>
  <c r="AO302" i="15"/>
  <c r="AW302" i="15"/>
  <c r="BE302" i="15"/>
  <c r="BM302" i="15"/>
  <c r="BU302" i="15"/>
  <c r="N305" i="15"/>
  <c r="V305" i="15"/>
  <c r="AD305" i="15"/>
  <c r="AL305" i="15"/>
  <c r="AT305" i="15"/>
  <c r="BB305" i="15"/>
  <c r="BJ305" i="15"/>
  <c r="BR305" i="15"/>
  <c r="M306" i="15"/>
  <c r="U306" i="15"/>
  <c r="AC306" i="15"/>
  <c r="AK306" i="15"/>
  <c r="AS306" i="15"/>
  <c r="BA306" i="15"/>
  <c r="BI306" i="15"/>
  <c r="BQ306" i="15"/>
  <c r="L307" i="15"/>
  <c r="T307" i="15"/>
  <c r="AB307" i="15"/>
  <c r="AJ307" i="15"/>
  <c r="AR307" i="15"/>
  <c r="AZ307" i="15"/>
  <c r="BH307" i="15"/>
  <c r="BP307" i="15"/>
  <c r="J309" i="15"/>
  <c r="R309" i="15"/>
  <c r="Z309" i="15"/>
  <c r="AH309" i="15"/>
  <c r="AP309" i="15"/>
  <c r="AX309" i="15"/>
  <c r="BF309" i="15"/>
  <c r="BN309" i="15"/>
  <c r="Q310" i="15"/>
  <c r="Y310" i="15"/>
  <c r="AG310" i="15"/>
  <c r="AO310" i="15"/>
  <c r="AW310" i="15"/>
  <c r="BE310" i="15"/>
  <c r="BM310" i="15"/>
  <c r="BU310" i="15"/>
  <c r="N313" i="15"/>
  <c r="V313" i="15"/>
  <c r="AD313" i="15"/>
  <c r="AL313" i="15"/>
  <c r="AT313" i="15"/>
  <c r="BB313" i="15"/>
  <c r="BJ313" i="15"/>
  <c r="BR313" i="15"/>
  <c r="K315" i="15"/>
  <c r="S315" i="15"/>
  <c r="AA315" i="15"/>
  <c r="AI315" i="15"/>
  <c r="AQ315" i="15"/>
  <c r="AY315" i="15"/>
  <c r="BG315" i="15"/>
  <c r="BO315" i="15"/>
  <c r="J316" i="15"/>
  <c r="R316" i="15"/>
  <c r="Z316" i="15"/>
  <c r="AH316" i="15"/>
  <c r="AP316" i="15"/>
  <c r="AX316" i="15"/>
  <c r="BF316" i="15"/>
  <c r="BN316" i="15"/>
  <c r="Q317" i="15"/>
  <c r="Y317" i="15"/>
  <c r="AG317" i="15"/>
  <c r="AO317" i="15"/>
  <c r="AW317" i="15"/>
  <c r="BE317" i="15"/>
  <c r="BM317" i="15"/>
  <c r="BU317" i="15"/>
  <c r="N320" i="15"/>
  <c r="V320" i="15"/>
  <c r="AD320" i="15"/>
  <c r="AL320" i="15"/>
  <c r="AT320" i="15"/>
  <c r="BB320" i="15"/>
  <c r="BJ320" i="15"/>
  <c r="BR320" i="15"/>
  <c r="M321" i="15"/>
  <c r="U321" i="15"/>
  <c r="AC321" i="15"/>
  <c r="AK321" i="15"/>
  <c r="AS321" i="15"/>
  <c r="BA321" i="15"/>
  <c r="BI321" i="15"/>
  <c r="BQ321" i="15"/>
  <c r="L322" i="15"/>
  <c r="T322" i="15"/>
  <c r="AB322" i="15"/>
  <c r="AJ322" i="15"/>
  <c r="AR322" i="15"/>
  <c r="AZ322" i="15"/>
  <c r="BH322" i="15"/>
  <c r="BP322" i="15"/>
  <c r="K323" i="15"/>
  <c r="K323" i="3" s="1"/>
  <c r="S323" i="15"/>
  <c r="AA323" i="15"/>
  <c r="AI323" i="15"/>
  <c r="AQ323" i="15"/>
  <c r="AY323" i="15"/>
  <c r="BG323" i="15"/>
  <c r="BO323" i="15"/>
  <c r="J324" i="15"/>
  <c r="R324" i="15"/>
  <c r="Z324" i="15"/>
  <c r="AH324" i="15"/>
  <c r="AP324" i="15"/>
  <c r="AX324" i="15"/>
  <c r="BF324" i="15"/>
  <c r="BN324" i="15"/>
  <c r="Q325" i="15"/>
  <c r="Y325" i="15"/>
  <c r="AG325" i="15"/>
  <c r="AO325" i="15"/>
  <c r="AW325" i="15"/>
  <c r="BE325" i="15"/>
  <c r="BM325" i="15"/>
  <c r="BU325" i="15"/>
  <c r="N328" i="15"/>
  <c r="V328" i="15"/>
  <c r="AD328" i="15"/>
  <c r="AL328" i="15"/>
  <c r="AT328" i="15"/>
  <c r="BB328" i="15"/>
  <c r="BJ328" i="15"/>
  <c r="BR328" i="15"/>
  <c r="M329" i="15"/>
  <c r="U329" i="15"/>
  <c r="AC329" i="15"/>
  <c r="AK329" i="15"/>
  <c r="AV329" i="15"/>
  <c r="BL329" i="15"/>
  <c r="CB329" i="15"/>
  <c r="J332" i="15"/>
  <c r="Z332" i="15"/>
  <c r="AP332" i="15"/>
  <c r="BM332" i="15"/>
  <c r="L333" i="15"/>
  <c r="AG333" i="15"/>
  <c r="BD333" i="15"/>
  <c r="BX333" i="15"/>
  <c r="Y343" i="15"/>
  <c r="BE343" i="15"/>
  <c r="BZ348" i="15"/>
  <c r="BR348" i="15"/>
  <c r="BJ348" i="15"/>
  <c r="BB348" i="15"/>
  <c r="AT348" i="15"/>
  <c r="AL348" i="15"/>
  <c r="AD348" i="15"/>
  <c r="V348" i="15"/>
  <c r="N348" i="15"/>
  <c r="BY348" i="15"/>
  <c r="BQ348" i="15"/>
  <c r="BI348" i="15"/>
  <c r="BA348" i="15"/>
  <c r="AS348" i="15"/>
  <c r="AK348" i="15"/>
  <c r="AC348" i="15"/>
  <c r="U348" i="15"/>
  <c r="M348" i="15"/>
  <c r="BX348" i="15"/>
  <c r="BP348" i="15"/>
  <c r="BH348" i="15"/>
  <c r="AZ348" i="15"/>
  <c r="AR348" i="15"/>
  <c r="AJ348" i="15"/>
  <c r="AB348" i="15"/>
  <c r="T348" i="15"/>
  <c r="L348" i="15"/>
  <c r="BW348" i="15"/>
  <c r="BO348" i="15"/>
  <c r="BG348" i="15"/>
  <c r="AY348" i="15"/>
  <c r="AQ348" i="15"/>
  <c r="AI348" i="15"/>
  <c r="AA348" i="15"/>
  <c r="S348" i="15"/>
  <c r="K348" i="15"/>
  <c r="BV348" i="15"/>
  <c r="BN348" i="15"/>
  <c r="BF348" i="15"/>
  <c r="AX348" i="15"/>
  <c r="AP348" i="15"/>
  <c r="AH348" i="15"/>
  <c r="Z348" i="15"/>
  <c r="R348" i="15"/>
  <c r="J348" i="15"/>
  <c r="BU348" i="15"/>
  <c r="BM348" i="15"/>
  <c r="BE348" i="15"/>
  <c r="AW348" i="15"/>
  <c r="AO348" i="15"/>
  <c r="AG348" i="15"/>
  <c r="Y348" i="15"/>
  <c r="Q348" i="15"/>
  <c r="AN348" i="15"/>
  <c r="BT348" i="15"/>
  <c r="Q354" i="15"/>
  <c r="AW354" i="15"/>
  <c r="Y362" i="15"/>
  <c r="BE362" i="15"/>
  <c r="P363" i="15"/>
  <c r="AV363" i="15"/>
  <c r="CB363" i="15"/>
  <c r="Q334" i="15"/>
  <c r="Y334" i="15"/>
  <c r="AG334" i="15"/>
  <c r="AO334" i="15"/>
  <c r="AW334" i="15"/>
  <c r="BE334" i="15"/>
  <c r="BM334" i="15"/>
  <c r="BU334" i="15"/>
  <c r="N339" i="15"/>
  <c r="V339" i="15"/>
  <c r="AD339" i="15"/>
  <c r="AL339" i="15"/>
  <c r="AT339" i="15"/>
  <c r="BB339" i="15"/>
  <c r="BJ339" i="15"/>
  <c r="BR339" i="15"/>
  <c r="BZ339" i="15"/>
  <c r="M340" i="15"/>
  <c r="U340" i="15"/>
  <c r="AC340" i="15"/>
  <c r="AK340" i="15"/>
  <c r="AS340" i="15"/>
  <c r="BA340" i="15"/>
  <c r="BI340" i="15"/>
  <c r="BQ340" i="15"/>
  <c r="BY340" i="15"/>
  <c r="L341" i="15"/>
  <c r="T341" i="15"/>
  <c r="AB341" i="15"/>
  <c r="AJ341" i="15"/>
  <c r="AR341" i="15"/>
  <c r="AZ341" i="15"/>
  <c r="BH341" i="15"/>
  <c r="BP341" i="15"/>
  <c r="BX341" i="15"/>
  <c r="Q344" i="15"/>
  <c r="Y344" i="15"/>
  <c r="AG344" i="15"/>
  <c r="AO344" i="15"/>
  <c r="AW344" i="15"/>
  <c r="BE344" i="15"/>
  <c r="BM344" i="15"/>
  <c r="BU344" i="15"/>
  <c r="P345" i="15"/>
  <c r="X345" i="15"/>
  <c r="AF345" i="15"/>
  <c r="AN345" i="15"/>
  <c r="AV345" i="15"/>
  <c r="BD345" i="15"/>
  <c r="BL345" i="15"/>
  <c r="BT345" i="15"/>
  <c r="CB345" i="15"/>
  <c r="M346" i="15"/>
  <c r="U346" i="15"/>
  <c r="AC346" i="15"/>
  <c r="AK346" i="15"/>
  <c r="AS346" i="15"/>
  <c r="BA346" i="15"/>
  <c r="BI346" i="15"/>
  <c r="BQ346" i="15"/>
  <c r="BY346" i="15"/>
  <c r="P349" i="15"/>
  <c r="X349" i="15"/>
  <c r="AF349" i="15"/>
  <c r="AN349" i="15"/>
  <c r="AV349" i="15"/>
  <c r="BD349" i="15"/>
  <c r="BL349" i="15"/>
  <c r="BT349" i="15"/>
  <c r="CB349" i="15"/>
  <c r="AB353" i="15"/>
  <c r="AJ353" i="15"/>
  <c r="AR353" i="15"/>
  <c r="AZ353" i="15"/>
  <c r="BH353" i="15"/>
  <c r="BP353" i="15"/>
  <c r="BX353" i="15"/>
  <c r="Q356" i="15"/>
  <c r="Y356" i="15"/>
  <c r="AG356" i="15"/>
  <c r="AO356" i="15"/>
  <c r="AW356" i="15"/>
  <c r="BE356" i="15"/>
  <c r="BM356" i="15"/>
  <c r="BU356" i="15"/>
  <c r="P357" i="15"/>
  <c r="X357" i="15"/>
  <c r="AF357" i="15"/>
  <c r="AN357" i="15"/>
  <c r="AV357" i="15"/>
  <c r="BD357" i="15"/>
  <c r="BL357" i="15"/>
  <c r="BT357" i="15"/>
  <c r="CB357" i="15"/>
  <c r="L361" i="15"/>
  <c r="T361" i="15"/>
  <c r="AB361" i="15"/>
  <c r="AJ361" i="15"/>
  <c r="AR361" i="15"/>
  <c r="AZ361" i="15"/>
  <c r="BH361" i="15"/>
  <c r="BP361" i="15"/>
  <c r="BX361" i="15"/>
  <c r="Q364" i="15"/>
  <c r="Y364" i="15"/>
  <c r="AG364" i="15"/>
  <c r="AO364" i="15"/>
  <c r="AW364" i="15"/>
  <c r="BE364" i="15"/>
  <c r="BM364" i="15"/>
  <c r="BU364" i="15"/>
  <c r="P365" i="15"/>
  <c r="X365" i="15"/>
  <c r="AF365" i="15"/>
  <c r="AN365" i="15"/>
  <c r="AV365" i="15"/>
  <c r="BD365" i="15"/>
  <c r="BL365" i="15"/>
  <c r="BT365" i="15"/>
  <c r="CB365" i="15"/>
  <c r="BX369" i="15"/>
  <c r="BP369" i="15"/>
  <c r="BH369" i="15"/>
  <c r="AZ369" i="15"/>
  <c r="AR369" i="15"/>
  <c r="AJ369" i="15"/>
  <c r="AB369" i="15"/>
  <c r="T369" i="15"/>
  <c r="L369" i="15"/>
  <c r="BV369" i="15"/>
  <c r="BN369" i="15"/>
  <c r="BF369" i="15"/>
  <c r="AX369" i="15"/>
  <c r="AP369" i="15"/>
  <c r="AH369" i="15"/>
  <c r="Z369" i="15"/>
  <c r="R369" i="15"/>
  <c r="J369" i="15"/>
  <c r="CB369" i="15"/>
  <c r="BT369" i="15"/>
  <c r="BL369" i="15"/>
  <c r="BD369" i="15"/>
  <c r="AV369" i="15"/>
  <c r="AN369" i="15"/>
  <c r="AF369" i="15"/>
  <c r="X369" i="15"/>
  <c r="P369" i="15"/>
  <c r="CA369" i="15"/>
  <c r="BS369" i="15"/>
  <c r="BK369" i="15"/>
  <c r="BC369" i="15"/>
  <c r="AU369" i="15"/>
  <c r="AM369" i="15"/>
  <c r="AE369" i="15"/>
  <c r="W369" i="15"/>
  <c r="O369" i="15"/>
  <c r="Y369" i="15"/>
  <c r="AO369" i="15"/>
  <c r="BE369" i="15"/>
  <c r="BU369" i="15"/>
  <c r="O373" i="15"/>
  <c r="AE373" i="15"/>
  <c r="AU373" i="15"/>
  <c r="BK373" i="15"/>
  <c r="CA373" i="15"/>
  <c r="CB381" i="15"/>
  <c r="BT381" i="15"/>
  <c r="BL381" i="15"/>
  <c r="BD381" i="15"/>
  <c r="AV381" i="15"/>
  <c r="AN381" i="15"/>
  <c r="AF381" i="15"/>
  <c r="X381" i="15"/>
  <c r="P381" i="15"/>
  <c r="CA381" i="15"/>
  <c r="BS381" i="15"/>
  <c r="BK381" i="15"/>
  <c r="BC381" i="15"/>
  <c r="AU381" i="15"/>
  <c r="AM381" i="15"/>
  <c r="AE381" i="15"/>
  <c r="W381" i="15"/>
  <c r="O381" i="15"/>
  <c r="BZ381" i="15"/>
  <c r="BR381" i="15"/>
  <c r="BJ381" i="15"/>
  <c r="BB381" i="15"/>
  <c r="AT381" i="15"/>
  <c r="AL381" i="15"/>
  <c r="AD381" i="15"/>
  <c r="V381" i="15"/>
  <c r="N381" i="15"/>
  <c r="BX381" i="15"/>
  <c r="BP381" i="15"/>
  <c r="BH381" i="15"/>
  <c r="AZ381" i="15"/>
  <c r="AR381" i="15"/>
  <c r="AJ381" i="15"/>
  <c r="AB381" i="15"/>
  <c r="T381" i="15"/>
  <c r="L381" i="15"/>
  <c r="BW381" i="15"/>
  <c r="BO381" i="15"/>
  <c r="BG381" i="15"/>
  <c r="AY381" i="15"/>
  <c r="AQ381" i="15"/>
  <c r="AI381" i="15"/>
  <c r="AA381" i="15"/>
  <c r="S381" i="15"/>
  <c r="K381" i="15"/>
  <c r="AC381" i="15"/>
  <c r="AX381" i="15"/>
  <c r="BU381" i="15"/>
  <c r="CB398" i="15"/>
  <c r="BT398" i="15"/>
  <c r="BL398" i="15"/>
  <c r="BD398" i="15"/>
  <c r="AV398" i="15"/>
  <c r="AN398" i="15"/>
  <c r="AF398" i="15"/>
  <c r="X398" i="15"/>
  <c r="P398" i="15"/>
  <c r="CA398" i="15"/>
  <c r="BS398" i="15"/>
  <c r="BK398" i="15"/>
  <c r="BC398" i="15"/>
  <c r="AU398" i="15"/>
  <c r="AM398" i="15"/>
  <c r="AE398" i="15"/>
  <c r="W398" i="15"/>
  <c r="O398" i="15"/>
  <c r="BZ398" i="15"/>
  <c r="BR398" i="15"/>
  <c r="BJ398" i="15"/>
  <c r="BB398" i="15"/>
  <c r="AT398" i="15"/>
  <c r="AL398" i="15"/>
  <c r="AD398" i="15"/>
  <c r="V398" i="15"/>
  <c r="N398" i="15"/>
  <c r="BY398" i="15"/>
  <c r="BQ398" i="15"/>
  <c r="BI398" i="15"/>
  <c r="BA398" i="15"/>
  <c r="AS398" i="15"/>
  <c r="AK398" i="15"/>
  <c r="AC398" i="15"/>
  <c r="U398" i="15"/>
  <c r="M398" i="15"/>
  <c r="BX398" i="15"/>
  <c r="BP398" i="15"/>
  <c r="BH398" i="15"/>
  <c r="AZ398" i="15"/>
  <c r="AR398" i="15"/>
  <c r="AJ398" i="15"/>
  <c r="AB398" i="15"/>
  <c r="T398" i="15"/>
  <c r="L398" i="15"/>
  <c r="BV398" i="15"/>
  <c r="BN398" i="15"/>
  <c r="BF398" i="15"/>
  <c r="AX398" i="15"/>
  <c r="AP398" i="15"/>
  <c r="AH398" i="15"/>
  <c r="Z398" i="15"/>
  <c r="R398" i="15"/>
  <c r="J398" i="15"/>
  <c r="BO398" i="15"/>
  <c r="AI398" i="15"/>
  <c r="BM398" i="15"/>
  <c r="AG398" i="15"/>
  <c r="BG398" i="15"/>
  <c r="AA398" i="15"/>
  <c r="AY398" i="15"/>
  <c r="S398" i="15"/>
  <c r="AW398" i="15"/>
  <c r="Q398" i="15"/>
  <c r="BV404" i="15"/>
  <c r="BN404" i="15"/>
  <c r="BF404" i="15"/>
  <c r="AX404" i="15"/>
  <c r="AP404" i="15"/>
  <c r="AH404" i="15"/>
  <c r="Z404" i="15"/>
  <c r="R404" i="15"/>
  <c r="J404" i="15"/>
  <c r="CB404" i="15"/>
  <c r="BT404" i="15"/>
  <c r="BL404" i="15"/>
  <c r="BD404" i="15"/>
  <c r="AV404" i="15"/>
  <c r="AN404" i="15"/>
  <c r="AF404" i="15"/>
  <c r="X404" i="15"/>
  <c r="P404" i="15"/>
  <c r="CA404" i="15"/>
  <c r="BS404" i="15"/>
  <c r="BK404" i="15"/>
  <c r="BC404" i="15"/>
  <c r="AU404" i="15"/>
  <c r="AM404" i="15"/>
  <c r="AE404" i="15"/>
  <c r="W404" i="15"/>
  <c r="O404" i="15"/>
  <c r="BZ404" i="15"/>
  <c r="BR404" i="15"/>
  <c r="BJ404" i="15"/>
  <c r="BB404" i="15"/>
  <c r="AT404" i="15"/>
  <c r="AL404" i="15"/>
  <c r="AD404" i="15"/>
  <c r="V404" i="15"/>
  <c r="N404" i="15"/>
  <c r="BO404" i="15"/>
  <c r="AY404" i="15"/>
  <c r="AI404" i="15"/>
  <c r="S404" i="15"/>
  <c r="BM404" i="15"/>
  <c r="AW404" i="15"/>
  <c r="AG404" i="15"/>
  <c r="Q404" i="15"/>
  <c r="BY404" i="15"/>
  <c r="BI404" i="15"/>
  <c r="AS404" i="15"/>
  <c r="AC404" i="15"/>
  <c r="M404" i="15"/>
  <c r="BX404" i="15"/>
  <c r="BH404" i="15"/>
  <c r="AR404" i="15"/>
  <c r="AB404" i="15"/>
  <c r="L404" i="15"/>
  <c r="BW404" i="15"/>
  <c r="BG404" i="15"/>
  <c r="AQ404" i="15"/>
  <c r="AA404" i="15"/>
  <c r="K404" i="15"/>
  <c r="BQ404" i="15"/>
  <c r="BA404" i="15"/>
  <c r="AK404" i="15"/>
  <c r="U404" i="15"/>
  <c r="AJ404" i="15"/>
  <c r="Y404" i="15"/>
  <c r="T404" i="15"/>
  <c r="BP404" i="15"/>
  <c r="BE404" i="15"/>
  <c r="N330" i="15"/>
  <c r="V330" i="15"/>
  <c r="AD330" i="15"/>
  <c r="AL330" i="15"/>
  <c r="AT330" i="15"/>
  <c r="BB330" i="15"/>
  <c r="BJ330" i="15"/>
  <c r="BR330" i="15"/>
  <c r="BZ330" i="15"/>
  <c r="M331" i="15"/>
  <c r="U331" i="15"/>
  <c r="AC331" i="15"/>
  <c r="AK331" i="15"/>
  <c r="AS331" i="15"/>
  <c r="BA331" i="15"/>
  <c r="BI331" i="15"/>
  <c r="BQ331" i="15"/>
  <c r="BY331" i="15"/>
  <c r="J334" i="15"/>
  <c r="R334" i="15"/>
  <c r="Z334" i="15"/>
  <c r="AH334" i="15"/>
  <c r="AP334" i="15"/>
  <c r="AX334" i="15"/>
  <c r="BF334" i="15"/>
  <c r="BN334" i="15"/>
  <c r="BV334" i="15"/>
  <c r="O339" i="15"/>
  <c r="W339" i="15"/>
  <c r="AE339" i="15"/>
  <c r="AM339" i="15"/>
  <c r="AU339" i="15"/>
  <c r="BC339" i="15"/>
  <c r="BK339" i="15"/>
  <c r="BS339" i="15"/>
  <c r="CA339" i="15"/>
  <c r="N340" i="15"/>
  <c r="V340" i="15"/>
  <c r="AD340" i="15"/>
  <c r="AL340" i="15"/>
  <c r="AT340" i="15"/>
  <c r="BB340" i="15"/>
  <c r="BJ340" i="15"/>
  <c r="BR340" i="15"/>
  <c r="BZ340" i="15"/>
  <c r="M341" i="15"/>
  <c r="U341" i="15"/>
  <c r="AC341" i="15"/>
  <c r="AK341" i="15"/>
  <c r="AS341" i="15"/>
  <c r="BA341" i="15"/>
  <c r="BI341" i="15"/>
  <c r="BQ341" i="15"/>
  <c r="BY341" i="15"/>
  <c r="J344" i="15"/>
  <c r="R344" i="15"/>
  <c r="Z344" i="15"/>
  <c r="AH344" i="15"/>
  <c r="AP344" i="15"/>
  <c r="AX344" i="15"/>
  <c r="BF344" i="15"/>
  <c r="BN344" i="15"/>
  <c r="BV344" i="15"/>
  <c r="Q345" i="15"/>
  <c r="Y345" i="15"/>
  <c r="AG345" i="15"/>
  <c r="AO345" i="15"/>
  <c r="AW345" i="15"/>
  <c r="BE345" i="15"/>
  <c r="BM345" i="15"/>
  <c r="BU345" i="15"/>
  <c r="N346" i="15"/>
  <c r="V346" i="15"/>
  <c r="AD346" i="15"/>
  <c r="AL346" i="15"/>
  <c r="AT346" i="15"/>
  <c r="BB346" i="15"/>
  <c r="BJ346" i="15"/>
  <c r="BR346" i="15"/>
  <c r="BZ346" i="15"/>
  <c r="Q349" i="15"/>
  <c r="Y349" i="15"/>
  <c r="AG349" i="15"/>
  <c r="AO349" i="15"/>
  <c r="AW349" i="15"/>
  <c r="BE349" i="15"/>
  <c r="BM349" i="15"/>
  <c r="BU349" i="15"/>
  <c r="Q357" i="15"/>
  <c r="Y357" i="15"/>
  <c r="AG357" i="15"/>
  <c r="AO357" i="15"/>
  <c r="AW357" i="15"/>
  <c r="BE357" i="15"/>
  <c r="BM357" i="15"/>
  <c r="BU357" i="15"/>
  <c r="Q365" i="15"/>
  <c r="Y365" i="15"/>
  <c r="AG365" i="15"/>
  <c r="AO365" i="15"/>
  <c r="AO365" i="3" s="1"/>
  <c r="AW365" i="15"/>
  <c r="BE365" i="15"/>
  <c r="BM365" i="15"/>
  <c r="BU365" i="15"/>
  <c r="AM346" i="15"/>
  <c r="AU346" i="15"/>
  <c r="BC346" i="15"/>
  <c r="BK346" i="15"/>
  <c r="BS346" i="15"/>
  <c r="CA346" i="15"/>
  <c r="N347" i="15"/>
  <c r="V347" i="15"/>
  <c r="AD347" i="15"/>
  <c r="AL347" i="15"/>
  <c r="AT347" i="15"/>
  <c r="BB347" i="15"/>
  <c r="BJ347" i="15"/>
  <c r="BR347" i="15"/>
  <c r="BZ347" i="15"/>
  <c r="J349" i="15"/>
  <c r="R349" i="15"/>
  <c r="Z349" i="15"/>
  <c r="AH349" i="15"/>
  <c r="AP349" i="15"/>
  <c r="AX349" i="15"/>
  <c r="BF349" i="15"/>
  <c r="BN349" i="15"/>
  <c r="BV349" i="15"/>
  <c r="Q350" i="15"/>
  <c r="Y350" i="15"/>
  <c r="AG350" i="15"/>
  <c r="AO350" i="15"/>
  <c r="AW350" i="15"/>
  <c r="BE350" i="15"/>
  <c r="BM350" i="15"/>
  <c r="BU350" i="15"/>
  <c r="P351" i="15"/>
  <c r="X351" i="15"/>
  <c r="AF351" i="15"/>
  <c r="AN351" i="15"/>
  <c r="AV351" i="15"/>
  <c r="BD351" i="15"/>
  <c r="BL351" i="15"/>
  <c r="BT351" i="15"/>
  <c r="CB351" i="15"/>
  <c r="O352" i="15"/>
  <c r="W352" i="15"/>
  <c r="AE352" i="15"/>
  <c r="AM352" i="15"/>
  <c r="AU352" i="15"/>
  <c r="BC352" i="15"/>
  <c r="BK352" i="15"/>
  <c r="BS352" i="15"/>
  <c r="CA352" i="15"/>
  <c r="N353" i="15"/>
  <c r="V353" i="15"/>
  <c r="AD353" i="15"/>
  <c r="AL353" i="15"/>
  <c r="AT353" i="15"/>
  <c r="BB353" i="15"/>
  <c r="BJ353" i="15"/>
  <c r="BR353" i="15"/>
  <c r="BZ353" i="15"/>
  <c r="K356" i="15"/>
  <c r="S356" i="15"/>
  <c r="AA356" i="15"/>
  <c r="AI356" i="15"/>
  <c r="AQ356" i="15"/>
  <c r="AY356" i="15"/>
  <c r="BG356" i="15"/>
  <c r="BO356" i="15"/>
  <c r="BW356" i="15"/>
  <c r="J357" i="15"/>
  <c r="R357" i="15"/>
  <c r="Z357" i="15"/>
  <c r="AH357" i="15"/>
  <c r="AP357" i="15"/>
  <c r="AX357" i="15"/>
  <c r="BF357" i="15"/>
  <c r="BN357" i="15"/>
  <c r="BV357" i="15"/>
  <c r="Q358" i="15"/>
  <c r="Y358" i="15"/>
  <c r="AG358" i="15"/>
  <c r="AO358" i="15"/>
  <c r="AW358" i="15"/>
  <c r="BE358" i="15"/>
  <c r="BM358" i="15"/>
  <c r="BU358" i="15"/>
  <c r="BD359" i="15"/>
  <c r="BL359" i="15"/>
  <c r="BT359" i="15"/>
  <c r="CB359" i="15"/>
  <c r="AU360" i="15"/>
  <c r="BC360" i="15"/>
  <c r="BK360" i="15"/>
  <c r="BS360" i="15"/>
  <c r="CA360" i="15"/>
  <c r="N361" i="15"/>
  <c r="V361" i="15"/>
  <c r="AD361" i="15"/>
  <c r="AL361" i="15"/>
  <c r="AT361" i="15"/>
  <c r="BB361" i="15"/>
  <c r="BJ361" i="15"/>
  <c r="BR361" i="15"/>
  <c r="BZ361" i="15"/>
  <c r="K364" i="15"/>
  <c r="S364" i="15"/>
  <c r="AA364" i="15"/>
  <c r="AI364" i="15"/>
  <c r="AQ364" i="15"/>
  <c r="AY364" i="15"/>
  <c r="BG364" i="15"/>
  <c r="BO364" i="15"/>
  <c r="BW364" i="15"/>
  <c r="J365" i="15"/>
  <c r="R365" i="15"/>
  <c r="Z365" i="15"/>
  <c r="AH365" i="15"/>
  <c r="AP365" i="15"/>
  <c r="AX365" i="15"/>
  <c r="BF365" i="15"/>
  <c r="BN365" i="15"/>
  <c r="BV365" i="15"/>
  <c r="Q366" i="15"/>
  <c r="Y366" i="15"/>
  <c r="AG366" i="15"/>
  <c r="AO366" i="15"/>
  <c r="AW366" i="15"/>
  <c r="BE366" i="15"/>
  <c r="BM366" i="15"/>
  <c r="BU366" i="15"/>
  <c r="M369" i="15"/>
  <c r="AC369" i="15"/>
  <c r="AS369" i="15"/>
  <c r="BI369" i="15"/>
  <c r="BY369" i="15"/>
  <c r="BV371" i="15"/>
  <c r="BN371" i="15"/>
  <c r="BF371" i="15"/>
  <c r="AX371" i="15"/>
  <c r="AP371" i="15"/>
  <c r="AH371" i="15"/>
  <c r="Z371" i="15"/>
  <c r="R371" i="15"/>
  <c r="J371" i="15"/>
  <c r="CB371" i="15"/>
  <c r="BT371" i="15"/>
  <c r="BL371" i="15"/>
  <c r="BD371" i="15"/>
  <c r="AV371" i="15"/>
  <c r="AN371" i="15"/>
  <c r="AF371" i="15"/>
  <c r="X371" i="15"/>
  <c r="P371" i="15"/>
  <c r="BZ371" i="15"/>
  <c r="BR371" i="15"/>
  <c r="BJ371" i="15"/>
  <c r="BB371" i="15"/>
  <c r="AT371" i="15"/>
  <c r="AL371" i="15"/>
  <c r="AD371" i="15"/>
  <c r="V371" i="15"/>
  <c r="N371" i="15"/>
  <c r="BY371" i="15"/>
  <c r="BQ371" i="15"/>
  <c r="BI371" i="15"/>
  <c r="BA371" i="15"/>
  <c r="AS371" i="15"/>
  <c r="AK371" i="15"/>
  <c r="AC371" i="15"/>
  <c r="U371" i="15"/>
  <c r="M371" i="15"/>
  <c r="Y371" i="15"/>
  <c r="AO371" i="15"/>
  <c r="BE371" i="15"/>
  <c r="BU371" i="15"/>
  <c r="R373" i="15"/>
  <c r="AH373" i="15"/>
  <c r="AX373" i="15"/>
  <c r="BN373" i="15"/>
  <c r="CA374" i="15"/>
  <c r="BS374" i="15"/>
  <c r="BK374" i="15"/>
  <c r="BC374" i="15"/>
  <c r="AU374" i="15"/>
  <c r="AM374" i="15"/>
  <c r="AE374" i="15"/>
  <c r="W374" i="15"/>
  <c r="O374" i="15"/>
  <c r="BY374" i="15"/>
  <c r="BQ374" i="15"/>
  <c r="BI374" i="15"/>
  <c r="BA374" i="15"/>
  <c r="AS374" i="15"/>
  <c r="AK374" i="15"/>
  <c r="AC374" i="15"/>
  <c r="U374" i="15"/>
  <c r="M374" i="15"/>
  <c r="BW374" i="15"/>
  <c r="BO374" i="15"/>
  <c r="BG374" i="15"/>
  <c r="AY374" i="15"/>
  <c r="AQ374" i="15"/>
  <c r="AI374" i="15"/>
  <c r="AA374" i="15"/>
  <c r="S374" i="15"/>
  <c r="K374" i="15"/>
  <c r="BV374" i="15"/>
  <c r="BN374" i="15"/>
  <c r="BF374" i="15"/>
  <c r="AX374" i="15"/>
  <c r="AP374" i="15"/>
  <c r="AH374" i="15"/>
  <c r="Z374" i="15"/>
  <c r="R374" i="15"/>
  <c r="J374" i="15"/>
  <c r="Y374" i="15"/>
  <c r="AO374" i="15"/>
  <c r="BE374" i="15"/>
  <c r="BU374" i="15"/>
  <c r="M381" i="15"/>
  <c r="AH381" i="15"/>
  <c r="BE381" i="15"/>
  <c r="BY381" i="15"/>
  <c r="BZ392" i="15"/>
  <c r="BR392" i="15"/>
  <c r="BJ392" i="15"/>
  <c r="BB392" i="15"/>
  <c r="AT392" i="15"/>
  <c r="AL392" i="15"/>
  <c r="AD392" i="15"/>
  <c r="V392" i="15"/>
  <c r="N392" i="15"/>
  <c r="BX392" i="15"/>
  <c r="BP392" i="15"/>
  <c r="BH392" i="15"/>
  <c r="AZ392" i="15"/>
  <c r="AR392" i="15"/>
  <c r="AJ392" i="15"/>
  <c r="AB392" i="15"/>
  <c r="T392" i="15"/>
  <c r="L392" i="15"/>
  <c r="BW392" i="15"/>
  <c r="BO392" i="15"/>
  <c r="BG392" i="15"/>
  <c r="AY392" i="15"/>
  <c r="AQ392" i="15"/>
  <c r="AI392" i="15"/>
  <c r="AA392" i="15"/>
  <c r="S392" i="15"/>
  <c r="K392" i="15"/>
  <c r="BV392" i="15"/>
  <c r="BN392" i="15"/>
  <c r="BF392" i="15"/>
  <c r="AX392" i="15"/>
  <c r="AP392" i="15"/>
  <c r="AH392" i="15"/>
  <c r="Z392" i="15"/>
  <c r="R392" i="15"/>
  <c r="J392" i="15"/>
  <c r="CB392" i="15"/>
  <c r="BT392" i="15"/>
  <c r="BL392" i="15"/>
  <c r="BD392" i="15"/>
  <c r="AV392" i="15"/>
  <c r="AN392" i="15"/>
  <c r="AF392" i="15"/>
  <c r="X392" i="15"/>
  <c r="P392" i="15"/>
  <c r="BQ392" i="15"/>
  <c r="AU392" i="15"/>
  <c r="Y392" i="15"/>
  <c r="BM392" i="15"/>
  <c r="AS392" i="15"/>
  <c r="W392" i="15"/>
  <c r="BK392" i="15"/>
  <c r="AO392" i="15"/>
  <c r="U392" i="15"/>
  <c r="CA392" i="15"/>
  <c r="BE392" i="15"/>
  <c r="AK392" i="15"/>
  <c r="O392" i="15"/>
  <c r="BY392" i="15"/>
  <c r="BC392" i="15"/>
  <c r="AG392" i="15"/>
  <c r="M392" i="15"/>
  <c r="BS392" i="15"/>
  <c r="Y398" i="15"/>
  <c r="AN330" i="15"/>
  <c r="AV330" i="15"/>
  <c r="BD330" i="15"/>
  <c r="BL330" i="15"/>
  <c r="BT330" i="15"/>
  <c r="CB330" i="15"/>
  <c r="Q339" i="15"/>
  <c r="Y339" i="15"/>
  <c r="AG339" i="15"/>
  <c r="AO339" i="15"/>
  <c r="AW339" i="15"/>
  <c r="BE339" i="15"/>
  <c r="BM339" i="15"/>
  <c r="BU339" i="15"/>
  <c r="P340" i="15"/>
  <c r="X340" i="15"/>
  <c r="AF340" i="15"/>
  <c r="AN340" i="15"/>
  <c r="AV340" i="15"/>
  <c r="BD340" i="15"/>
  <c r="BL340" i="15"/>
  <c r="BT340" i="15"/>
  <c r="CB340" i="15"/>
  <c r="O341" i="15"/>
  <c r="W341" i="15"/>
  <c r="AE341" i="15"/>
  <c r="AM341" i="15"/>
  <c r="AU341" i="15"/>
  <c r="BC341" i="15"/>
  <c r="BK341" i="15"/>
  <c r="BS341" i="15"/>
  <c r="CA341" i="15"/>
  <c r="L344" i="15"/>
  <c r="T344" i="15"/>
  <c r="AB344" i="15"/>
  <c r="AJ344" i="15"/>
  <c r="AR344" i="15"/>
  <c r="AZ344" i="15"/>
  <c r="BH344" i="15"/>
  <c r="BP344" i="15"/>
  <c r="BX344" i="15"/>
  <c r="K345" i="15"/>
  <c r="S345" i="15"/>
  <c r="AA345" i="15"/>
  <c r="AI345" i="15"/>
  <c r="AQ345" i="15"/>
  <c r="AY345" i="15"/>
  <c r="BG345" i="15"/>
  <c r="BO345" i="15"/>
  <c r="BW345" i="15"/>
  <c r="P346" i="15"/>
  <c r="X346" i="15"/>
  <c r="AF346" i="15"/>
  <c r="AN346" i="15"/>
  <c r="AV346" i="15"/>
  <c r="BD346" i="15"/>
  <c r="BL346" i="15"/>
  <c r="BT346" i="15"/>
  <c r="CB346" i="15"/>
  <c r="O347" i="15"/>
  <c r="W347" i="15"/>
  <c r="AE347" i="15"/>
  <c r="AM347" i="15"/>
  <c r="AU347" i="15"/>
  <c r="BC347" i="15"/>
  <c r="BK347" i="15"/>
  <c r="BS347" i="15"/>
  <c r="CA347" i="15"/>
  <c r="K349" i="15"/>
  <c r="S349" i="15"/>
  <c r="AA349" i="15"/>
  <c r="AI349" i="15"/>
  <c r="AQ349" i="15"/>
  <c r="AY349" i="15"/>
  <c r="BG349" i="15"/>
  <c r="BO349" i="15"/>
  <c r="BW349" i="15"/>
  <c r="J350" i="15"/>
  <c r="R350" i="15"/>
  <c r="Z350" i="15"/>
  <c r="AH350" i="15"/>
  <c r="AP350" i="15"/>
  <c r="AX350" i="15"/>
  <c r="BF350" i="15"/>
  <c r="BN350" i="15"/>
  <c r="BV350" i="15"/>
  <c r="BV350" i="3" s="1"/>
  <c r="Q351" i="15"/>
  <c r="Y351" i="15"/>
  <c r="AG351" i="15"/>
  <c r="AO351" i="15"/>
  <c r="AW351" i="15"/>
  <c r="BE351" i="15"/>
  <c r="BM351" i="15"/>
  <c r="BU351" i="15"/>
  <c r="P352" i="15"/>
  <c r="X352" i="15"/>
  <c r="AF352" i="15"/>
  <c r="AN352" i="15"/>
  <c r="AV352" i="15"/>
  <c r="BD352" i="15"/>
  <c r="BL352" i="15"/>
  <c r="BT352" i="15"/>
  <c r="CB352" i="15"/>
  <c r="O353" i="15"/>
  <c r="W353" i="15"/>
  <c r="AE353" i="15"/>
  <c r="AM353" i="15"/>
  <c r="AU353" i="15"/>
  <c r="BC353" i="15"/>
  <c r="BK353" i="15"/>
  <c r="BS353" i="15"/>
  <c r="CA353" i="15"/>
  <c r="CA353" i="3" s="1"/>
  <c r="L356" i="15"/>
  <c r="T356" i="15"/>
  <c r="AB356" i="15"/>
  <c r="AJ356" i="15"/>
  <c r="AR356" i="15"/>
  <c r="AZ356" i="15"/>
  <c r="BH356" i="15"/>
  <c r="BP356" i="15"/>
  <c r="BX356" i="15"/>
  <c r="K357" i="15"/>
  <c r="S357" i="15"/>
  <c r="AA357" i="15"/>
  <c r="AI357" i="15"/>
  <c r="AQ357" i="15"/>
  <c r="AQ357" i="3" s="1"/>
  <c r="AY357" i="15"/>
  <c r="BG357" i="15"/>
  <c r="BO357" i="15"/>
  <c r="BW357" i="15"/>
  <c r="J358" i="15"/>
  <c r="R358" i="15"/>
  <c r="Z358" i="15"/>
  <c r="AH358" i="15"/>
  <c r="AP358" i="15"/>
  <c r="AX358" i="15"/>
  <c r="BF358" i="15"/>
  <c r="BN358" i="15"/>
  <c r="BV358" i="15"/>
  <c r="Q359" i="15"/>
  <c r="Y359" i="15"/>
  <c r="AG359" i="15"/>
  <c r="AO359" i="15"/>
  <c r="AW359" i="15"/>
  <c r="BE359" i="15"/>
  <c r="BM359" i="15"/>
  <c r="BU359" i="15"/>
  <c r="P360" i="15"/>
  <c r="X360" i="15"/>
  <c r="AF360" i="15"/>
  <c r="AN360" i="15"/>
  <c r="AV360" i="15"/>
  <c r="BD360" i="15"/>
  <c r="BL360" i="15"/>
  <c r="BT360" i="15"/>
  <c r="CB360" i="15"/>
  <c r="O361" i="15"/>
  <c r="W361" i="15"/>
  <c r="AE361" i="15"/>
  <c r="AM361" i="15"/>
  <c r="AU361" i="15"/>
  <c r="BC361" i="15"/>
  <c r="BK361" i="15"/>
  <c r="BS361" i="15"/>
  <c r="CA361" i="15"/>
  <c r="L364" i="15"/>
  <c r="T364" i="15"/>
  <c r="AB364" i="15"/>
  <c r="AJ364" i="15"/>
  <c r="AR364" i="15"/>
  <c r="AZ364" i="15"/>
  <c r="BH364" i="15"/>
  <c r="BP364" i="15"/>
  <c r="BX364" i="15"/>
  <c r="K365" i="15"/>
  <c r="S365" i="15"/>
  <c r="AA365" i="15"/>
  <c r="AI365" i="15"/>
  <c r="AQ365" i="15"/>
  <c r="AY365" i="15"/>
  <c r="BG365" i="15"/>
  <c r="BO365" i="15"/>
  <c r="BW365" i="15"/>
  <c r="J366" i="15"/>
  <c r="R366" i="15"/>
  <c r="Z366" i="15"/>
  <c r="AH366" i="15"/>
  <c r="AP366" i="15"/>
  <c r="AX366" i="15"/>
  <c r="BF366" i="15"/>
  <c r="BN366" i="15"/>
  <c r="BV366" i="15"/>
  <c r="Q367" i="15"/>
  <c r="Y367" i="15"/>
  <c r="AG367" i="15"/>
  <c r="AO367" i="15"/>
  <c r="AW367" i="15"/>
  <c r="BE367" i="15"/>
  <c r="BM367" i="15"/>
  <c r="BU367" i="15"/>
  <c r="P368" i="15"/>
  <c r="X368" i="15"/>
  <c r="AF368" i="15"/>
  <c r="AP368" i="15"/>
  <c r="BC368" i="15"/>
  <c r="N369" i="15"/>
  <c r="AD369" i="15"/>
  <c r="AT369" i="15"/>
  <c r="BJ369" i="15"/>
  <c r="BZ369" i="15"/>
  <c r="K371" i="15"/>
  <c r="AA371" i="15"/>
  <c r="AQ371" i="15"/>
  <c r="BG371" i="15"/>
  <c r="BW371" i="15"/>
  <c r="U373" i="15"/>
  <c r="AK373" i="15"/>
  <c r="BA373" i="15"/>
  <c r="BQ373" i="15"/>
  <c r="L374" i="15"/>
  <c r="AB374" i="15"/>
  <c r="AR374" i="15"/>
  <c r="BH374" i="15"/>
  <c r="BX374" i="15"/>
  <c r="BX377" i="15"/>
  <c r="BP377" i="15"/>
  <c r="BH377" i="15"/>
  <c r="AZ377" i="15"/>
  <c r="AR377" i="15"/>
  <c r="AJ377" i="15"/>
  <c r="AB377" i="15"/>
  <c r="T377" i="15"/>
  <c r="L377" i="15"/>
  <c r="BW377" i="15"/>
  <c r="BO377" i="15"/>
  <c r="BG377" i="15"/>
  <c r="AY377" i="15"/>
  <c r="AQ377" i="15"/>
  <c r="AI377" i="15"/>
  <c r="AA377" i="15"/>
  <c r="S377" i="15"/>
  <c r="K377" i="15"/>
  <c r="BV377" i="15"/>
  <c r="BN377" i="15"/>
  <c r="BF377" i="15"/>
  <c r="AX377" i="15"/>
  <c r="AP377" i="15"/>
  <c r="AH377" i="15"/>
  <c r="Z377" i="15"/>
  <c r="R377" i="15"/>
  <c r="J377" i="15"/>
  <c r="CB377" i="15"/>
  <c r="BT377" i="15"/>
  <c r="BL377" i="15"/>
  <c r="BD377" i="15"/>
  <c r="AV377" i="15"/>
  <c r="AN377" i="15"/>
  <c r="AF377" i="15"/>
  <c r="X377" i="15"/>
  <c r="P377" i="15"/>
  <c r="CA377" i="15"/>
  <c r="CA377" i="3" s="1"/>
  <c r="BS377" i="15"/>
  <c r="BK377" i="15"/>
  <c r="BC377" i="15"/>
  <c r="AU377" i="15"/>
  <c r="AM377" i="15"/>
  <c r="AE377" i="15"/>
  <c r="W377" i="15"/>
  <c r="O377" i="15"/>
  <c r="AD377" i="15"/>
  <c r="BA377" i="15"/>
  <c r="BU377" i="15"/>
  <c r="Q381" i="15"/>
  <c r="AK381" i="15"/>
  <c r="BF381" i="15"/>
  <c r="AB382" i="15"/>
  <c r="AW382" i="15"/>
  <c r="AC385" i="15"/>
  <c r="AZ385" i="15"/>
  <c r="Q392" i="15"/>
  <c r="BU392" i="15"/>
  <c r="AO398" i="15"/>
  <c r="BU404" i="15"/>
  <c r="Q330" i="15"/>
  <c r="Y330" i="15"/>
  <c r="AG330" i="15"/>
  <c r="AO330" i="15"/>
  <c r="AW330" i="15"/>
  <c r="BE330" i="15"/>
  <c r="BM330" i="15"/>
  <c r="BU330" i="15"/>
  <c r="P331" i="15"/>
  <c r="X331" i="15"/>
  <c r="AF331" i="15"/>
  <c r="AN331" i="15"/>
  <c r="AV331" i="15"/>
  <c r="BD331" i="15"/>
  <c r="BL331" i="15"/>
  <c r="BT331" i="15"/>
  <c r="CB331" i="15"/>
  <c r="M334" i="15"/>
  <c r="U334" i="15"/>
  <c r="AC334" i="15"/>
  <c r="AK334" i="15"/>
  <c r="AS334" i="15"/>
  <c r="BA334" i="15"/>
  <c r="BI334" i="15"/>
  <c r="BQ334" i="15"/>
  <c r="BY334" i="15"/>
  <c r="J339" i="15"/>
  <c r="R339" i="15"/>
  <c r="Z339" i="15"/>
  <c r="AH339" i="15"/>
  <c r="AP339" i="15"/>
  <c r="AX339" i="15"/>
  <c r="BF339" i="15"/>
  <c r="BN339" i="15"/>
  <c r="BV339" i="15"/>
  <c r="Q340" i="15"/>
  <c r="Y340" i="15"/>
  <c r="AG340" i="15"/>
  <c r="AO340" i="15"/>
  <c r="AW340" i="15"/>
  <c r="BE340" i="15"/>
  <c r="BM340" i="15"/>
  <c r="BU340" i="15"/>
  <c r="P341" i="15"/>
  <c r="X341" i="15"/>
  <c r="AF341" i="15"/>
  <c r="AN341" i="15"/>
  <c r="AV341" i="15"/>
  <c r="BD341" i="15"/>
  <c r="BL341" i="15"/>
  <c r="BT341" i="15"/>
  <c r="CB341" i="15"/>
  <c r="Q346" i="15"/>
  <c r="Y346" i="15"/>
  <c r="AG346" i="15"/>
  <c r="AO346" i="15"/>
  <c r="AW346" i="15"/>
  <c r="BE346" i="15"/>
  <c r="BM346" i="15"/>
  <c r="BU346" i="15"/>
  <c r="L349" i="15"/>
  <c r="T349" i="15"/>
  <c r="AB349" i="15"/>
  <c r="AJ349" i="15"/>
  <c r="AR349" i="15"/>
  <c r="AZ349" i="15"/>
  <c r="BH349" i="15"/>
  <c r="BP349" i="15"/>
  <c r="BX349" i="15"/>
  <c r="K350" i="15"/>
  <c r="S350" i="15"/>
  <c r="AA350" i="15"/>
  <c r="AI350" i="15"/>
  <c r="AQ350" i="15"/>
  <c r="AY350" i="15"/>
  <c r="BG350" i="15"/>
  <c r="BO350" i="15"/>
  <c r="J351" i="15"/>
  <c r="R351" i="15"/>
  <c r="Z351" i="15"/>
  <c r="AH351" i="15"/>
  <c r="AP351" i="15"/>
  <c r="AX351" i="15"/>
  <c r="BF351" i="15"/>
  <c r="BN351" i="15"/>
  <c r="Q352" i="15"/>
  <c r="Y352" i="15"/>
  <c r="AG352" i="15"/>
  <c r="AO352" i="15"/>
  <c r="AW352" i="15"/>
  <c r="BE352" i="15"/>
  <c r="BM352" i="15"/>
  <c r="BU352" i="15"/>
  <c r="P353" i="15"/>
  <c r="X353" i="15"/>
  <c r="AF353" i="15"/>
  <c r="AN353" i="15"/>
  <c r="AV353" i="15"/>
  <c r="BD353" i="15"/>
  <c r="BL353" i="15"/>
  <c r="BT353" i="15"/>
  <c r="CB353" i="15"/>
  <c r="M356" i="15"/>
  <c r="U356" i="15"/>
  <c r="AC356" i="15"/>
  <c r="AK356" i="15"/>
  <c r="AS356" i="15"/>
  <c r="BA356" i="15"/>
  <c r="BI356" i="15"/>
  <c r="BQ356" i="15"/>
  <c r="BY356" i="15"/>
  <c r="L357" i="15"/>
  <c r="T357" i="15"/>
  <c r="AB357" i="15"/>
  <c r="AJ357" i="15"/>
  <c r="AR357" i="15"/>
  <c r="AZ357" i="15"/>
  <c r="BH357" i="15"/>
  <c r="BP357" i="15"/>
  <c r="BX357" i="15"/>
  <c r="K358" i="15"/>
  <c r="S358" i="15"/>
  <c r="AA358" i="15"/>
  <c r="AI358" i="15"/>
  <c r="AQ358" i="15"/>
  <c r="AY358" i="15"/>
  <c r="BG358" i="15"/>
  <c r="BO358" i="15"/>
  <c r="Z359" i="15"/>
  <c r="AH359" i="15"/>
  <c r="AP359" i="15"/>
  <c r="AX359" i="15"/>
  <c r="BF359" i="15"/>
  <c r="BN359" i="15"/>
  <c r="Q360" i="15"/>
  <c r="Y360" i="15"/>
  <c r="AG360" i="15"/>
  <c r="AO360" i="15"/>
  <c r="AW360" i="15"/>
  <c r="BE360" i="15"/>
  <c r="BM360" i="15"/>
  <c r="BU360" i="15"/>
  <c r="P361" i="15"/>
  <c r="X361" i="15"/>
  <c r="AF361" i="15"/>
  <c r="AN361" i="15"/>
  <c r="AV361" i="15"/>
  <c r="BD361" i="15"/>
  <c r="BL361" i="15"/>
  <c r="BT361" i="15"/>
  <c r="CB361" i="15"/>
  <c r="M364" i="15"/>
  <c r="U364" i="15"/>
  <c r="AC364" i="15"/>
  <c r="AK364" i="15"/>
  <c r="AS364" i="15"/>
  <c r="BA364" i="15"/>
  <c r="BI364" i="15"/>
  <c r="BQ364" i="15"/>
  <c r="BY364" i="15"/>
  <c r="L365" i="15"/>
  <c r="T365" i="15"/>
  <c r="AB365" i="15"/>
  <c r="AJ365" i="15"/>
  <c r="AR365" i="15"/>
  <c r="AZ365" i="15"/>
  <c r="BH365" i="15"/>
  <c r="BP365" i="15"/>
  <c r="BX365" i="15"/>
  <c r="K366" i="15"/>
  <c r="S366" i="15"/>
  <c r="AA366" i="15"/>
  <c r="AI366" i="15"/>
  <c r="AQ366" i="15"/>
  <c r="AY366" i="15"/>
  <c r="BG366" i="15"/>
  <c r="BO366" i="15"/>
  <c r="BY368" i="15"/>
  <c r="BQ368" i="15"/>
  <c r="BI368" i="15"/>
  <c r="BA368" i="15"/>
  <c r="AS368" i="15"/>
  <c r="AK368" i="15"/>
  <c r="BW368" i="15"/>
  <c r="BO368" i="15"/>
  <c r="BG368" i="15"/>
  <c r="AY368" i="15"/>
  <c r="BU368" i="15"/>
  <c r="BM368" i="15"/>
  <c r="BE368" i="15"/>
  <c r="AW368" i="15"/>
  <c r="AO368" i="15"/>
  <c r="CB368" i="15"/>
  <c r="BT368" i="15"/>
  <c r="BL368" i="15"/>
  <c r="BD368" i="15"/>
  <c r="AV368" i="15"/>
  <c r="Q368" i="15"/>
  <c r="Y368" i="15"/>
  <c r="AG368" i="15"/>
  <c r="AQ368" i="15"/>
  <c r="BF368" i="15"/>
  <c r="BV368" i="15"/>
  <c r="Q369" i="15"/>
  <c r="AG369" i="15"/>
  <c r="AW369" i="15"/>
  <c r="BM369" i="15"/>
  <c r="L371" i="15"/>
  <c r="AB371" i="15"/>
  <c r="AR371" i="15"/>
  <c r="BH371" i="15"/>
  <c r="BX371" i="15"/>
  <c r="W373" i="15"/>
  <c r="AM373" i="15"/>
  <c r="BC373" i="15"/>
  <c r="N374" i="15"/>
  <c r="AD374" i="15"/>
  <c r="AT374" i="15"/>
  <c r="BJ374" i="15"/>
  <c r="BZ374" i="15"/>
  <c r="R381" i="15"/>
  <c r="AO381" i="15"/>
  <c r="BI381" i="15"/>
  <c r="CA382" i="15"/>
  <c r="BS382" i="15"/>
  <c r="BK382" i="15"/>
  <c r="BC382" i="15"/>
  <c r="AU382" i="15"/>
  <c r="AM382" i="15"/>
  <c r="AE382" i="15"/>
  <c r="W382" i="15"/>
  <c r="O382" i="15"/>
  <c r="BZ382" i="15"/>
  <c r="BR382" i="15"/>
  <c r="BJ382" i="15"/>
  <c r="BB382" i="15"/>
  <c r="AT382" i="15"/>
  <c r="AL382" i="15"/>
  <c r="AD382" i="15"/>
  <c r="V382" i="15"/>
  <c r="N382" i="15"/>
  <c r="BY382" i="15"/>
  <c r="BQ382" i="15"/>
  <c r="BI382" i="15"/>
  <c r="BA382" i="15"/>
  <c r="AS382" i="15"/>
  <c r="AK382" i="15"/>
  <c r="AC382" i="15"/>
  <c r="U382" i="15"/>
  <c r="M382" i="15"/>
  <c r="BW382" i="15"/>
  <c r="BO382" i="15"/>
  <c r="BG382" i="15"/>
  <c r="AY382" i="15"/>
  <c r="AQ382" i="15"/>
  <c r="AI382" i="15"/>
  <c r="AA382" i="15"/>
  <c r="S382" i="15"/>
  <c r="K382" i="15"/>
  <c r="BV382" i="15"/>
  <c r="BN382" i="15"/>
  <c r="BF382" i="15"/>
  <c r="AX382" i="15"/>
  <c r="AP382" i="15"/>
  <c r="AH382" i="15"/>
  <c r="Z382" i="15"/>
  <c r="R382" i="15"/>
  <c r="J382" i="15"/>
  <c r="AF382" i="15"/>
  <c r="AZ382" i="15"/>
  <c r="BU382" i="15"/>
  <c r="CA385" i="15"/>
  <c r="BS385" i="15"/>
  <c r="BK385" i="15"/>
  <c r="BC385" i="15"/>
  <c r="AU385" i="15"/>
  <c r="AM385" i="15"/>
  <c r="AE385" i="15"/>
  <c r="BV385" i="15"/>
  <c r="BM385" i="15"/>
  <c r="BD385" i="15"/>
  <c r="AT385" i="15"/>
  <c r="AK385" i="15"/>
  <c r="AB385" i="15"/>
  <c r="T385" i="15"/>
  <c r="L385" i="15"/>
  <c r="BU385" i="15"/>
  <c r="BL385" i="15"/>
  <c r="BB385" i="15"/>
  <c r="AS385" i="15"/>
  <c r="AJ385" i="15"/>
  <c r="AA385" i="15"/>
  <c r="S385" i="15"/>
  <c r="K385" i="15"/>
  <c r="BT385" i="15"/>
  <c r="BJ385" i="15"/>
  <c r="BA385" i="15"/>
  <c r="AR385" i="15"/>
  <c r="AI385" i="15"/>
  <c r="Z385" i="15"/>
  <c r="R385" i="15"/>
  <c r="J385" i="15"/>
  <c r="BZ385" i="15"/>
  <c r="BQ385" i="15"/>
  <c r="BH385" i="15"/>
  <c r="AY385" i="15"/>
  <c r="AP385" i="15"/>
  <c r="AG385" i="15"/>
  <c r="X385" i="15"/>
  <c r="P385" i="15"/>
  <c r="P385" i="3" s="1"/>
  <c r="BY385" i="15"/>
  <c r="BP385" i="15"/>
  <c r="BG385" i="15"/>
  <c r="AX385" i="15"/>
  <c r="AO385" i="15"/>
  <c r="AF385" i="15"/>
  <c r="W385" i="15"/>
  <c r="O385" i="15"/>
  <c r="AD385" i="15"/>
  <c r="BE385" i="15"/>
  <c r="CB385" i="15"/>
  <c r="AC392" i="15"/>
  <c r="AQ398" i="15"/>
  <c r="J330" i="15"/>
  <c r="R330" i="15"/>
  <c r="Z330" i="15"/>
  <c r="AH330" i="15"/>
  <c r="AP330" i="15"/>
  <c r="AX330" i="15"/>
  <c r="BF330" i="15"/>
  <c r="BN330" i="15"/>
  <c r="Q331" i="15"/>
  <c r="Y331" i="15"/>
  <c r="AG331" i="15"/>
  <c r="AO331" i="15"/>
  <c r="AW331" i="15"/>
  <c r="BE331" i="15"/>
  <c r="BM331" i="15"/>
  <c r="BU331" i="15"/>
  <c r="N334" i="15"/>
  <c r="V334" i="15"/>
  <c r="AD334" i="15"/>
  <c r="AL334" i="15"/>
  <c r="AT334" i="15"/>
  <c r="BB334" i="15"/>
  <c r="BJ334" i="15"/>
  <c r="BR334" i="15"/>
  <c r="K339" i="15"/>
  <c r="S339" i="15"/>
  <c r="AA339" i="15"/>
  <c r="AI339" i="15"/>
  <c r="AQ339" i="15"/>
  <c r="AY339" i="15"/>
  <c r="BG339" i="15"/>
  <c r="BO339" i="15"/>
  <c r="J340" i="15"/>
  <c r="R340" i="15"/>
  <c r="Z340" i="15"/>
  <c r="AH340" i="15"/>
  <c r="AP340" i="15"/>
  <c r="AX340" i="15"/>
  <c r="BF340" i="15"/>
  <c r="BN340" i="15"/>
  <c r="BN340" i="3" s="1"/>
  <c r="Q341" i="15"/>
  <c r="Y341" i="15"/>
  <c r="AG341" i="15"/>
  <c r="AO341" i="15"/>
  <c r="AW341" i="15"/>
  <c r="BE341" i="15"/>
  <c r="BM341" i="15"/>
  <c r="BU341" i="15"/>
  <c r="N344" i="15"/>
  <c r="V344" i="15"/>
  <c r="AD344" i="15"/>
  <c r="AL344" i="15"/>
  <c r="AT344" i="15"/>
  <c r="BB344" i="15"/>
  <c r="BJ344" i="15"/>
  <c r="BR344" i="15"/>
  <c r="M345" i="15"/>
  <c r="U345" i="15"/>
  <c r="AC345" i="15"/>
  <c r="AK345" i="15"/>
  <c r="AS345" i="15"/>
  <c r="BA345" i="15"/>
  <c r="BI345" i="15"/>
  <c r="BQ345" i="15"/>
  <c r="J346" i="15"/>
  <c r="R346" i="15"/>
  <c r="Z346" i="15"/>
  <c r="AH346" i="15"/>
  <c r="AP346" i="15"/>
  <c r="AX346" i="15"/>
  <c r="BF346" i="15"/>
  <c r="BN346" i="15"/>
  <c r="Q347" i="15"/>
  <c r="Y347" i="15"/>
  <c r="AG347" i="15"/>
  <c r="AO347" i="15"/>
  <c r="AW347" i="15"/>
  <c r="BE347" i="15"/>
  <c r="BM347" i="15"/>
  <c r="BU347" i="15"/>
  <c r="M349" i="15"/>
  <c r="U349" i="15"/>
  <c r="AC349" i="15"/>
  <c r="AK349" i="15"/>
  <c r="AS349" i="15"/>
  <c r="BA349" i="15"/>
  <c r="BI349" i="15"/>
  <c r="BQ349" i="15"/>
  <c r="Q353" i="15"/>
  <c r="Y353" i="15"/>
  <c r="AG353" i="15"/>
  <c r="AO353" i="15"/>
  <c r="AW353" i="15"/>
  <c r="BE353" i="15"/>
  <c r="BM353" i="15"/>
  <c r="BU353" i="15"/>
  <c r="N356" i="15"/>
  <c r="V356" i="15"/>
  <c r="AD356" i="15"/>
  <c r="AL356" i="15"/>
  <c r="AT356" i="15"/>
  <c r="BB356" i="15"/>
  <c r="BJ356" i="15"/>
  <c r="BR356" i="15"/>
  <c r="M357" i="15"/>
  <c r="U357" i="15"/>
  <c r="AC357" i="15"/>
  <c r="AK357" i="15"/>
  <c r="AS357" i="15"/>
  <c r="BA357" i="15"/>
  <c r="BI357" i="15"/>
  <c r="BQ357" i="15"/>
  <c r="Q361" i="15"/>
  <c r="Y361" i="15"/>
  <c r="AG361" i="15"/>
  <c r="AO361" i="15"/>
  <c r="AW361" i="15"/>
  <c r="BE361" i="15"/>
  <c r="BM361" i="15"/>
  <c r="BU361" i="15"/>
  <c r="V364" i="15"/>
  <c r="AD364" i="15"/>
  <c r="AL364" i="15"/>
  <c r="AT364" i="15"/>
  <c r="BB364" i="15"/>
  <c r="BJ364" i="15"/>
  <c r="BR364" i="15"/>
  <c r="M365" i="15"/>
  <c r="U365" i="15"/>
  <c r="AC365" i="15"/>
  <c r="AK365" i="15"/>
  <c r="AS365" i="15"/>
  <c r="BA365" i="15"/>
  <c r="BI365" i="15"/>
  <c r="BQ365" i="15"/>
  <c r="AI369" i="15"/>
  <c r="AY369" i="15"/>
  <c r="BO369" i="15"/>
  <c r="CB373" i="15"/>
  <c r="BT373" i="15"/>
  <c r="BL373" i="15"/>
  <c r="BD373" i="15"/>
  <c r="AV373" i="15"/>
  <c r="AN373" i="15"/>
  <c r="AF373" i="15"/>
  <c r="X373" i="15"/>
  <c r="P373" i="15"/>
  <c r="BZ373" i="15"/>
  <c r="BR373" i="15"/>
  <c r="BJ373" i="15"/>
  <c r="BB373" i="15"/>
  <c r="AT373" i="15"/>
  <c r="AL373" i="15"/>
  <c r="AD373" i="15"/>
  <c r="V373" i="15"/>
  <c r="N373" i="15"/>
  <c r="BX373" i="15"/>
  <c r="BP373" i="15"/>
  <c r="BH373" i="15"/>
  <c r="AZ373" i="15"/>
  <c r="AR373" i="15"/>
  <c r="AJ373" i="15"/>
  <c r="AB373" i="15"/>
  <c r="T373" i="15"/>
  <c r="L373" i="15"/>
  <c r="BW373" i="15"/>
  <c r="BO373" i="15"/>
  <c r="BG373" i="15"/>
  <c r="AY373" i="15"/>
  <c r="AQ373" i="15"/>
  <c r="AI373" i="15"/>
  <c r="AA373" i="15"/>
  <c r="S373" i="15"/>
  <c r="K373" i="15"/>
  <c r="Y373" i="15"/>
  <c r="AO373" i="15"/>
  <c r="BE373" i="15"/>
  <c r="BU373" i="15"/>
  <c r="U381" i="15"/>
  <c r="AP381" i="15"/>
  <c r="BM381" i="15"/>
  <c r="AE392" i="15"/>
  <c r="BE398" i="15"/>
  <c r="N370" i="15"/>
  <c r="V370" i="15"/>
  <c r="AD370" i="15"/>
  <c r="AL370" i="15"/>
  <c r="AT370" i="15"/>
  <c r="BB370" i="15"/>
  <c r="BJ370" i="15"/>
  <c r="BR370" i="15"/>
  <c r="BZ370" i="15"/>
  <c r="T372" i="15"/>
  <c r="AB372" i="15"/>
  <c r="AJ372" i="15"/>
  <c r="AR372" i="15"/>
  <c r="AZ372" i="15"/>
  <c r="BH372" i="15"/>
  <c r="BP372" i="15"/>
  <c r="BX372" i="15"/>
  <c r="Q375" i="15"/>
  <c r="Y375" i="15"/>
  <c r="AG375" i="15"/>
  <c r="AO375" i="15"/>
  <c r="AW375" i="15"/>
  <c r="BE375" i="15"/>
  <c r="BM375" i="15"/>
  <c r="BU375" i="15"/>
  <c r="V378" i="15"/>
  <c r="AD378" i="15"/>
  <c r="AL378" i="15"/>
  <c r="AT378" i="15"/>
  <c r="BB378" i="15"/>
  <c r="BJ378" i="15"/>
  <c r="BR378" i="15"/>
  <c r="BZ378" i="15"/>
  <c r="M379" i="15"/>
  <c r="U379" i="15"/>
  <c r="AC379" i="15"/>
  <c r="AK379" i="15"/>
  <c r="AS379" i="15"/>
  <c r="BA379" i="15"/>
  <c r="BI379" i="15"/>
  <c r="BQ379" i="15"/>
  <c r="BY379" i="15"/>
  <c r="Q383" i="15"/>
  <c r="Y383" i="15"/>
  <c r="AG383" i="15"/>
  <c r="AO383" i="15"/>
  <c r="AW383" i="15"/>
  <c r="BE383" i="15"/>
  <c r="BM383" i="15"/>
  <c r="BU383" i="15"/>
  <c r="M386" i="15"/>
  <c r="W386" i="15"/>
  <c r="AF386" i="15"/>
  <c r="AO386" i="15"/>
  <c r="AX386" i="15"/>
  <c r="BG386" i="15"/>
  <c r="BP386" i="15"/>
  <c r="BY386" i="15"/>
  <c r="N387" i="15"/>
  <c r="W387" i="15"/>
  <c r="AF387" i="15"/>
  <c r="AO387" i="15"/>
  <c r="AX387" i="15"/>
  <c r="BG387" i="15"/>
  <c r="BP387" i="15"/>
  <c r="BZ387" i="15"/>
  <c r="N388" i="15"/>
  <c r="W388" i="15"/>
  <c r="AH388" i="15"/>
  <c r="AS388" i="15"/>
  <c r="BC388" i="15"/>
  <c r="BN388" i="15"/>
  <c r="BY388" i="15"/>
  <c r="N389" i="15"/>
  <c r="Z389" i="15"/>
  <c r="AP389" i="15"/>
  <c r="BF389" i="15"/>
  <c r="BV389" i="15"/>
  <c r="Q390" i="15"/>
  <c r="AG390" i="15"/>
  <c r="AW390" i="15"/>
  <c r="BM390" i="15"/>
  <c r="CB275" i="10"/>
  <c r="BT275" i="10"/>
  <c r="BL275" i="10"/>
  <c r="BD275" i="10"/>
  <c r="AV275" i="10"/>
  <c r="AN275" i="10"/>
  <c r="AF275" i="10"/>
  <c r="X275" i="10"/>
  <c r="P275" i="10"/>
  <c r="CA275" i="10"/>
  <c r="BS275" i="10"/>
  <c r="BK275" i="10"/>
  <c r="BC275" i="10"/>
  <c r="AU275" i="10"/>
  <c r="AM275" i="10"/>
  <c r="AE275" i="10"/>
  <c r="W275" i="10"/>
  <c r="O275" i="10"/>
  <c r="BZ275" i="10"/>
  <c r="BR275" i="10"/>
  <c r="BJ275" i="10"/>
  <c r="BB275" i="10"/>
  <c r="AT275" i="10"/>
  <c r="AL275" i="10"/>
  <c r="AD275" i="10"/>
  <c r="V275" i="10"/>
  <c r="N275" i="10"/>
  <c r="BY275" i="10"/>
  <c r="BQ275" i="10"/>
  <c r="BI275" i="10"/>
  <c r="BA275" i="10"/>
  <c r="AS275" i="10"/>
  <c r="AK275" i="10"/>
  <c r="AC275" i="10"/>
  <c r="U275" i="10"/>
  <c r="M275" i="10"/>
  <c r="BX275" i="10"/>
  <c r="BP275" i="10"/>
  <c r="BH275" i="10"/>
  <c r="AZ275" i="10"/>
  <c r="AR275" i="10"/>
  <c r="AJ275" i="10"/>
  <c r="AB275" i="10"/>
  <c r="T275" i="10"/>
  <c r="L275" i="10"/>
  <c r="BO275" i="10"/>
  <c r="AW275" i="10"/>
  <c r="Z275" i="10"/>
  <c r="BN275" i="10"/>
  <c r="AQ275" i="10"/>
  <c r="Y275" i="10"/>
  <c r="BM275" i="10"/>
  <c r="AP275" i="10"/>
  <c r="S275" i="10"/>
  <c r="BG275" i="10"/>
  <c r="AO275" i="10"/>
  <c r="R275" i="10"/>
  <c r="BF275" i="10"/>
  <c r="AI275" i="10"/>
  <c r="Q275" i="10"/>
  <c r="BV275" i="10"/>
  <c r="AY275" i="10"/>
  <c r="AG275" i="10"/>
  <c r="J275" i="10"/>
  <c r="O370" i="15"/>
  <c r="W370" i="15"/>
  <c r="AE370" i="15"/>
  <c r="AM370" i="15"/>
  <c r="AU370" i="15"/>
  <c r="BC370" i="15"/>
  <c r="BK370" i="15"/>
  <c r="BS370" i="15"/>
  <c r="CA370" i="15"/>
  <c r="M372" i="15"/>
  <c r="U372" i="15"/>
  <c r="AC372" i="15"/>
  <c r="AK372" i="15"/>
  <c r="AS372" i="15"/>
  <c r="BA372" i="15"/>
  <c r="BI372" i="15"/>
  <c r="BQ372" i="15"/>
  <c r="BY372" i="15"/>
  <c r="J375" i="15"/>
  <c r="R375" i="15"/>
  <c r="Z375" i="15"/>
  <c r="AH375" i="15"/>
  <c r="AP375" i="15"/>
  <c r="AX375" i="15"/>
  <c r="BF375" i="15"/>
  <c r="BN375" i="15"/>
  <c r="BV375" i="15"/>
  <c r="Q376" i="15"/>
  <c r="Y376" i="15"/>
  <c r="AG376" i="15"/>
  <c r="AO376" i="15"/>
  <c r="AW376" i="15"/>
  <c r="BE376" i="15"/>
  <c r="BM376" i="15"/>
  <c r="BU376" i="15"/>
  <c r="O378" i="15"/>
  <c r="W378" i="15"/>
  <c r="AE378" i="15"/>
  <c r="AM378" i="15"/>
  <c r="AU378" i="15"/>
  <c r="BC378" i="15"/>
  <c r="BK378" i="15"/>
  <c r="BS378" i="15"/>
  <c r="CA378" i="15"/>
  <c r="N379" i="15"/>
  <c r="V379" i="15"/>
  <c r="AD379" i="15"/>
  <c r="AL379" i="15"/>
  <c r="AT379" i="15"/>
  <c r="BB379" i="15"/>
  <c r="BJ379" i="15"/>
  <c r="BR379" i="15"/>
  <c r="BZ379" i="15"/>
  <c r="M380" i="15"/>
  <c r="U380" i="15"/>
  <c r="AC380" i="15"/>
  <c r="AK380" i="15"/>
  <c r="AS380" i="15"/>
  <c r="BA380" i="15"/>
  <c r="BI380" i="15"/>
  <c r="BQ380" i="15"/>
  <c r="BY380" i="15"/>
  <c r="J383" i="15"/>
  <c r="R383" i="15"/>
  <c r="Z383" i="15"/>
  <c r="AH383" i="15"/>
  <c r="AP383" i="15"/>
  <c r="AX383" i="15"/>
  <c r="BF383" i="15"/>
  <c r="BN383" i="15"/>
  <c r="BV383" i="15"/>
  <c r="Q384" i="15"/>
  <c r="Y384" i="15"/>
  <c r="AG384" i="15"/>
  <c r="AO384" i="15"/>
  <c r="AW384" i="15"/>
  <c r="BE384" i="15"/>
  <c r="BM384" i="15"/>
  <c r="BU384" i="15"/>
  <c r="O386" i="15"/>
  <c r="X386" i="15"/>
  <c r="AG386" i="15"/>
  <c r="AP386" i="15"/>
  <c r="AY386" i="15"/>
  <c r="BH386" i="15"/>
  <c r="BQ386" i="15"/>
  <c r="CA386" i="15"/>
  <c r="CA386" i="3" s="1"/>
  <c r="O387" i="15"/>
  <c r="X387" i="15"/>
  <c r="AG387" i="15"/>
  <c r="AP387" i="15"/>
  <c r="AY387" i="15"/>
  <c r="BH387" i="15"/>
  <c r="BR387" i="15"/>
  <c r="CA387" i="15"/>
  <c r="O388" i="15"/>
  <c r="Y388" i="15"/>
  <c r="AI388" i="15"/>
  <c r="AT388" i="15"/>
  <c r="BE388" i="15"/>
  <c r="BO388" i="15"/>
  <c r="BZ388" i="15"/>
  <c r="P389" i="15"/>
  <c r="AB389" i="15"/>
  <c r="AR389" i="15"/>
  <c r="BH389" i="15"/>
  <c r="BX389" i="15"/>
  <c r="S390" i="15"/>
  <c r="AI390" i="15"/>
  <c r="AY390" i="15"/>
  <c r="BO390" i="15"/>
  <c r="K275" i="10"/>
  <c r="Q370" i="15"/>
  <c r="Y370" i="15"/>
  <c r="AG370" i="15"/>
  <c r="AO370" i="15"/>
  <c r="AW370" i="15"/>
  <c r="BE370" i="15"/>
  <c r="BM370" i="15"/>
  <c r="BU370" i="15"/>
  <c r="O372" i="15"/>
  <c r="W372" i="15"/>
  <c r="AE372" i="15"/>
  <c r="AM372" i="15"/>
  <c r="AU372" i="15"/>
  <c r="BC372" i="15"/>
  <c r="BK372" i="15"/>
  <c r="BS372" i="15"/>
  <c r="CA372" i="15"/>
  <c r="L375" i="15"/>
  <c r="T375" i="15"/>
  <c r="AB375" i="15"/>
  <c r="AJ375" i="15"/>
  <c r="AR375" i="15"/>
  <c r="AZ375" i="15"/>
  <c r="BH375" i="15"/>
  <c r="BP375" i="15"/>
  <c r="BX375" i="15"/>
  <c r="Q378" i="15"/>
  <c r="Y378" i="15"/>
  <c r="AG378" i="15"/>
  <c r="AO378" i="15"/>
  <c r="AW378" i="15"/>
  <c r="BE378" i="15"/>
  <c r="BM378" i="15"/>
  <c r="BU378" i="15"/>
  <c r="P379" i="15"/>
  <c r="X379" i="15"/>
  <c r="AF379" i="15"/>
  <c r="AN379" i="15"/>
  <c r="AV379" i="15"/>
  <c r="BD379" i="15"/>
  <c r="BL379" i="15"/>
  <c r="BT379" i="15"/>
  <c r="CB379" i="15"/>
  <c r="L383" i="15"/>
  <c r="T383" i="15"/>
  <c r="AB383" i="15"/>
  <c r="AJ383" i="15"/>
  <c r="AR383" i="15"/>
  <c r="AZ383" i="15"/>
  <c r="BH383" i="15"/>
  <c r="BP383" i="15"/>
  <c r="BX383" i="15"/>
  <c r="Q386" i="15"/>
  <c r="Z386" i="15"/>
  <c r="AI386" i="15"/>
  <c r="AR386" i="15"/>
  <c r="BA386" i="15"/>
  <c r="BK386" i="15"/>
  <c r="BT386" i="15"/>
  <c r="Q387" i="15"/>
  <c r="Z387" i="15"/>
  <c r="AI387" i="15"/>
  <c r="AR387" i="15"/>
  <c r="BB387" i="15"/>
  <c r="BK387" i="15"/>
  <c r="BT387" i="15"/>
  <c r="Q388" i="15"/>
  <c r="AA388" i="15"/>
  <c r="AL388" i="15"/>
  <c r="AW388" i="15"/>
  <c r="BG388" i="15"/>
  <c r="BR388" i="15"/>
  <c r="R389" i="15"/>
  <c r="AF389" i="15"/>
  <c r="AV389" i="15"/>
  <c r="BL389" i="15"/>
  <c r="W390" i="15"/>
  <c r="AM390" i="15"/>
  <c r="BC390" i="15"/>
  <c r="AH275" i="10"/>
  <c r="CB283" i="10"/>
  <c r="BT283" i="10"/>
  <c r="BL283" i="10"/>
  <c r="BL283" i="3" s="1"/>
  <c r="BD283" i="10"/>
  <c r="AV283" i="10"/>
  <c r="AN283" i="10"/>
  <c r="AF283" i="10"/>
  <c r="X283" i="10"/>
  <c r="P283" i="10"/>
  <c r="CA283" i="10"/>
  <c r="BS283" i="10"/>
  <c r="BS283" i="3" s="1"/>
  <c r="BK283" i="10"/>
  <c r="BC283" i="10"/>
  <c r="AU283" i="10"/>
  <c r="AM283" i="10"/>
  <c r="AE283" i="10"/>
  <c r="AE283" i="3" s="1"/>
  <c r="W283" i="10"/>
  <c r="O283" i="10"/>
  <c r="BZ283" i="10"/>
  <c r="BR283" i="10"/>
  <c r="BJ283" i="10"/>
  <c r="BB283" i="10"/>
  <c r="AT283" i="10"/>
  <c r="AL283" i="10"/>
  <c r="AD283" i="10"/>
  <c r="V283" i="10"/>
  <c r="N283" i="10"/>
  <c r="BY283" i="10"/>
  <c r="BQ283" i="10"/>
  <c r="BI283" i="10"/>
  <c r="BA283" i="10"/>
  <c r="AS283" i="10"/>
  <c r="AK283" i="10"/>
  <c r="AC283" i="10"/>
  <c r="U283" i="10"/>
  <c r="U283" i="3" s="1"/>
  <c r="M283" i="10"/>
  <c r="BX283" i="10"/>
  <c r="BP283" i="10"/>
  <c r="BH283" i="10"/>
  <c r="AZ283" i="10"/>
  <c r="AR283" i="10"/>
  <c r="AJ283" i="10"/>
  <c r="AB283" i="10"/>
  <c r="AB283" i="3" s="1"/>
  <c r="T283" i="10"/>
  <c r="L283" i="10"/>
  <c r="BW283" i="10"/>
  <c r="BO283" i="10"/>
  <c r="BG283" i="10"/>
  <c r="AY283" i="10"/>
  <c r="AQ283" i="10"/>
  <c r="AI283" i="10"/>
  <c r="AI283" i="3" s="1"/>
  <c r="AA283" i="10"/>
  <c r="S283" i="10"/>
  <c r="K283" i="10"/>
  <c r="BF283" i="10"/>
  <c r="Z283" i="10"/>
  <c r="BE283" i="10"/>
  <c r="Y283" i="10"/>
  <c r="AX283" i="10"/>
  <c r="R283" i="10"/>
  <c r="AW283" i="10"/>
  <c r="Q283" i="10"/>
  <c r="BV283" i="10"/>
  <c r="AP283" i="10"/>
  <c r="J283" i="10"/>
  <c r="BN283" i="10"/>
  <c r="AH283" i="10"/>
  <c r="AH283" i="3" s="1"/>
  <c r="Q379" i="15"/>
  <c r="Y379" i="15"/>
  <c r="AG379" i="15"/>
  <c r="AO379" i="15"/>
  <c r="AW379" i="15"/>
  <c r="BE379" i="15"/>
  <c r="BM379" i="15"/>
  <c r="BU379" i="15"/>
  <c r="BZ386" i="15"/>
  <c r="BR386" i="15"/>
  <c r="BJ386" i="15"/>
  <c r="BB386" i="15"/>
  <c r="AT386" i="15"/>
  <c r="AL386" i="15"/>
  <c r="AD386" i="15"/>
  <c r="V386" i="15"/>
  <c r="N386" i="15"/>
  <c r="R386" i="15"/>
  <c r="AA386" i="15"/>
  <c r="AJ386" i="15"/>
  <c r="AS386" i="15"/>
  <c r="BC386" i="15"/>
  <c r="BL386" i="15"/>
  <c r="BU386" i="15"/>
  <c r="BY387" i="15"/>
  <c r="BQ387" i="15"/>
  <c r="BI387" i="15"/>
  <c r="BA387" i="15"/>
  <c r="AS387" i="15"/>
  <c r="AK387" i="15"/>
  <c r="AC387" i="15"/>
  <c r="U387" i="15"/>
  <c r="M387" i="15"/>
  <c r="R387" i="15"/>
  <c r="AA387" i="15"/>
  <c r="AJ387" i="15"/>
  <c r="AT387" i="15"/>
  <c r="BC387" i="15"/>
  <c r="BL387" i="15"/>
  <c r="BU387" i="15"/>
  <c r="CB388" i="15"/>
  <c r="BT388" i="15"/>
  <c r="BT388" i="3" s="1"/>
  <c r="BL388" i="15"/>
  <c r="BD388" i="15"/>
  <c r="AV388" i="15"/>
  <c r="AN388" i="15"/>
  <c r="AF388" i="15"/>
  <c r="X388" i="15"/>
  <c r="BX388" i="15"/>
  <c r="BP388" i="15"/>
  <c r="BH388" i="15"/>
  <c r="AZ388" i="15"/>
  <c r="AR388" i="15"/>
  <c r="AJ388" i="15"/>
  <c r="AB388" i="15"/>
  <c r="T388" i="15"/>
  <c r="L388" i="15"/>
  <c r="R388" i="15"/>
  <c r="AC388" i="15"/>
  <c r="AM388" i="15"/>
  <c r="AX388" i="15"/>
  <c r="BI388" i="15"/>
  <c r="BS388" i="15"/>
  <c r="BU389" i="15"/>
  <c r="BM389" i="15"/>
  <c r="BE389" i="15"/>
  <c r="AW389" i="15"/>
  <c r="AO389" i="15"/>
  <c r="AG389" i="15"/>
  <c r="Y389" i="15"/>
  <c r="CA389" i="15"/>
  <c r="BS389" i="15"/>
  <c r="BK389" i="15"/>
  <c r="BC389" i="15"/>
  <c r="AU389" i="15"/>
  <c r="AM389" i="15"/>
  <c r="AE389" i="15"/>
  <c r="W389" i="15"/>
  <c r="O389" i="15"/>
  <c r="BY389" i="15"/>
  <c r="BQ389" i="15"/>
  <c r="BI389" i="15"/>
  <c r="BA389" i="15"/>
  <c r="AS389" i="15"/>
  <c r="AK389" i="15"/>
  <c r="AC389" i="15"/>
  <c r="BW389" i="15"/>
  <c r="BO389" i="15"/>
  <c r="BG389" i="15"/>
  <c r="AY389" i="15"/>
  <c r="AQ389" i="15"/>
  <c r="AI389" i="15"/>
  <c r="AA389" i="15"/>
  <c r="S389" i="15"/>
  <c r="K389" i="15"/>
  <c r="T389" i="15"/>
  <c r="AH389" i="15"/>
  <c r="AX389" i="15"/>
  <c r="BN389" i="15"/>
  <c r="CB390" i="15"/>
  <c r="BT390" i="15"/>
  <c r="BL390" i="15"/>
  <c r="BD390" i="15"/>
  <c r="AV390" i="15"/>
  <c r="AN390" i="15"/>
  <c r="AF390" i="15"/>
  <c r="X390" i="15"/>
  <c r="P390" i="15"/>
  <c r="BZ390" i="15"/>
  <c r="BR390" i="15"/>
  <c r="BJ390" i="15"/>
  <c r="BB390" i="15"/>
  <c r="AT390" i="15"/>
  <c r="AL390" i="15"/>
  <c r="AD390" i="15"/>
  <c r="V390" i="15"/>
  <c r="N390" i="15"/>
  <c r="BX390" i="15"/>
  <c r="BP390" i="15"/>
  <c r="BH390" i="15"/>
  <c r="AZ390" i="15"/>
  <c r="AR390" i="15"/>
  <c r="AJ390" i="15"/>
  <c r="AB390" i="15"/>
  <c r="T390" i="15"/>
  <c r="L390" i="15"/>
  <c r="BV390" i="15"/>
  <c r="BN390" i="15"/>
  <c r="BF390" i="15"/>
  <c r="AX390" i="15"/>
  <c r="AP390" i="15"/>
  <c r="AH390" i="15"/>
  <c r="Z390" i="15"/>
  <c r="R390" i="15"/>
  <c r="J390" i="15"/>
  <c r="Y390" i="15"/>
  <c r="AO390" i="15"/>
  <c r="BE390" i="15"/>
  <c r="BU390" i="15"/>
  <c r="AX275" i="10"/>
  <c r="AG283" i="10"/>
  <c r="K370" i="15"/>
  <c r="S370" i="15"/>
  <c r="AA370" i="15"/>
  <c r="AI370" i="15"/>
  <c r="AQ370" i="15"/>
  <c r="AY370" i="15"/>
  <c r="BG370" i="15"/>
  <c r="BO370" i="15"/>
  <c r="Q372" i="15"/>
  <c r="Y372" i="15"/>
  <c r="AG372" i="15"/>
  <c r="AO372" i="15"/>
  <c r="AW372" i="15"/>
  <c r="BE372" i="15"/>
  <c r="BM372" i="15"/>
  <c r="BU372" i="15"/>
  <c r="N375" i="15"/>
  <c r="V375" i="15"/>
  <c r="AD375" i="15"/>
  <c r="AL375" i="15"/>
  <c r="AT375" i="15"/>
  <c r="BB375" i="15"/>
  <c r="BJ375" i="15"/>
  <c r="BR375" i="15"/>
  <c r="M376" i="15"/>
  <c r="U376" i="15"/>
  <c r="AC376" i="15"/>
  <c r="AK376" i="15"/>
  <c r="AS376" i="15"/>
  <c r="BA376" i="15"/>
  <c r="BI376" i="15"/>
  <c r="BQ376" i="15"/>
  <c r="K378" i="15"/>
  <c r="S378" i="15"/>
  <c r="AA378" i="15"/>
  <c r="AI378" i="15"/>
  <c r="AQ378" i="15"/>
  <c r="AY378" i="15"/>
  <c r="BG378" i="15"/>
  <c r="BO378" i="15"/>
  <c r="J379" i="15"/>
  <c r="R379" i="15"/>
  <c r="Z379" i="15"/>
  <c r="AH379" i="15"/>
  <c r="AP379" i="15"/>
  <c r="AX379" i="15"/>
  <c r="BF379" i="15"/>
  <c r="BN379" i="15"/>
  <c r="Q380" i="15"/>
  <c r="Y380" i="15"/>
  <c r="AG380" i="15"/>
  <c r="AO380" i="15"/>
  <c r="AW380" i="15"/>
  <c r="BE380" i="15"/>
  <c r="BM380" i="15"/>
  <c r="BU380" i="15"/>
  <c r="N383" i="15"/>
  <c r="V383" i="15"/>
  <c r="AD383" i="15"/>
  <c r="AL383" i="15"/>
  <c r="AT383" i="15"/>
  <c r="BB383" i="15"/>
  <c r="BJ383" i="15"/>
  <c r="BR383" i="15"/>
  <c r="M384" i="15"/>
  <c r="U384" i="15"/>
  <c r="AC384" i="15"/>
  <c r="AK384" i="15"/>
  <c r="AS384" i="15"/>
  <c r="BA384" i="15"/>
  <c r="BI384" i="15"/>
  <c r="BQ384" i="15"/>
  <c r="J386" i="15"/>
  <c r="S386" i="15"/>
  <c r="AB386" i="15"/>
  <c r="AK386" i="15"/>
  <c r="AU386" i="15"/>
  <c r="BD386" i="15"/>
  <c r="BM386" i="15"/>
  <c r="BV386" i="15"/>
  <c r="J387" i="15"/>
  <c r="S387" i="15"/>
  <c r="AB387" i="15"/>
  <c r="AL387" i="15"/>
  <c r="AU387" i="15"/>
  <c r="BD387" i="15"/>
  <c r="BM387" i="15"/>
  <c r="BV387" i="15"/>
  <c r="J388" i="15"/>
  <c r="S388" i="15"/>
  <c r="AD388" i="15"/>
  <c r="AO388" i="15"/>
  <c r="AY388" i="15"/>
  <c r="BJ388" i="15"/>
  <c r="BU388" i="15"/>
  <c r="J389" i="15"/>
  <c r="U389" i="15"/>
  <c r="AJ389" i="15"/>
  <c r="AZ389" i="15"/>
  <c r="BP389" i="15"/>
  <c r="K390" i="15"/>
  <c r="AA390" i="15"/>
  <c r="AQ390" i="15"/>
  <c r="BG390" i="15"/>
  <c r="BW390" i="15"/>
  <c r="BE275" i="10"/>
  <c r="BZ277" i="10"/>
  <c r="BZ277" i="3" s="1"/>
  <c r="BR277" i="10"/>
  <c r="BJ277" i="10"/>
  <c r="BB277" i="10"/>
  <c r="AT277" i="10"/>
  <c r="AL277" i="10"/>
  <c r="AD277" i="10"/>
  <c r="V277" i="10"/>
  <c r="N277" i="10"/>
  <c r="BY277" i="10"/>
  <c r="BY277" i="3" s="1"/>
  <c r="BQ277" i="10"/>
  <c r="BI277" i="10"/>
  <c r="BA277" i="10"/>
  <c r="BA277" i="3" s="1"/>
  <c r="AS277" i="10"/>
  <c r="AK277" i="10"/>
  <c r="AC277" i="10"/>
  <c r="U277" i="10"/>
  <c r="U277" i="3" s="1"/>
  <c r="M277" i="10"/>
  <c r="BX277" i="10"/>
  <c r="BP277" i="10"/>
  <c r="BH277" i="10"/>
  <c r="BH277" i="3" s="1"/>
  <c r="AZ277" i="10"/>
  <c r="AR277" i="10"/>
  <c r="AJ277" i="10"/>
  <c r="AB277" i="10"/>
  <c r="AB277" i="3" s="1"/>
  <c r="T277" i="10"/>
  <c r="L277" i="10"/>
  <c r="BW277" i="10"/>
  <c r="BO277" i="10"/>
  <c r="BO277" i="3" s="1"/>
  <c r="BG277" i="10"/>
  <c r="AY277" i="10"/>
  <c r="AQ277" i="10"/>
  <c r="AI277" i="10"/>
  <c r="AA277" i="10"/>
  <c r="AA277" i="3" s="1"/>
  <c r="S277" i="10"/>
  <c r="K277" i="10"/>
  <c r="BV277" i="10"/>
  <c r="BV277" i="3" s="1"/>
  <c r="BN277" i="10"/>
  <c r="BF277" i="10"/>
  <c r="AX277" i="10"/>
  <c r="AP277" i="10"/>
  <c r="AP277" i="3" s="1"/>
  <c r="AH277" i="10"/>
  <c r="AH277" i="3" s="1"/>
  <c r="Z277" i="10"/>
  <c r="R277" i="10"/>
  <c r="J277" i="10"/>
  <c r="J277" i="3" s="1"/>
  <c r="BT277" i="10"/>
  <c r="AW277" i="10"/>
  <c r="AE277" i="10"/>
  <c r="BS277" i="10"/>
  <c r="AV277" i="10"/>
  <c r="Y277" i="10"/>
  <c r="BM277" i="10"/>
  <c r="BM277" i="3" s="1"/>
  <c r="AU277" i="10"/>
  <c r="AU277" i="3" s="1"/>
  <c r="X277" i="10"/>
  <c r="BL277" i="10"/>
  <c r="BL277" i="3" s="1"/>
  <c r="AO277" i="10"/>
  <c r="W277" i="10"/>
  <c r="W277" i="3" s="1"/>
  <c r="BK277" i="10"/>
  <c r="AN277" i="10"/>
  <c r="Q277" i="10"/>
  <c r="CA277" i="10"/>
  <c r="CA277" i="3" s="1"/>
  <c r="BD277" i="10"/>
  <c r="AG277" i="10"/>
  <c r="O277" i="10"/>
  <c r="AO283" i="10"/>
  <c r="AO283" i="3" s="1"/>
  <c r="Q391" i="15"/>
  <c r="Y391" i="15"/>
  <c r="AG391" i="15"/>
  <c r="AO391" i="15"/>
  <c r="AW391" i="15"/>
  <c r="BE391" i="15"/>
  <c r="BM391" i="15"/>
  <c r="BU391" i="15"/>
  <c r="O393" i="15"/>
  <c r="W393" i="15"/>
  <c r="AE393" i="15"/>
  <c r="AM393" i="15"/>
  <c r="AU393" i="15"/>
  <c r="BC393" i="15"/>
  <c r="BK393" i="15"/>
  <c r="BS393" i="15"/>
  <c r="CA393" i="15"/>
  <c r="M395" i="15"/>
  <c r="U395" i="15"/>
  <c r="AC395" i="15"/>
  <c r="AK395" i="15"/>
  <c r="AS395" i="15"/>
  <c r="BA395" i="15"/>
  <c r="BI395" i="15"/>
  <c r="BQ395" i="15"/>
  <c r="BY395" i="15"/>
  <c r="L396" i="15"/>
  <c r="T396" i="15"/>
  <c r="AB396" i="15"/>
  <c r="AJ396" i="15"/>
  <c r="AR396" i="15"/>
  <c r="AZ396" i="15"/>
  <c r="BH396" i="15"/>
  <c r="BP396" i="15"/>
  <c r="BX396" i="15"/>
  <c r="K397" i="15"/>
  <c r="S397" i="15"/>
  <c r="AA397" i="15"/>
  <c r="AI397" i="15"/>
  <c r="AQ397" i="15"/>
  <c r="AY397" i="15"/>
  <c r="BG397" i="15"/>
  <c r="BO397" i="15"/>
  <c r="BW397" i="15"/>
  <c r="CA399" i="15"/>
  <c r="BS399" i="15"/>
  <c r="BK399" i="15"/>
  <c r="BC399" i="15"/>
  <c r="AU399" i="15"/>
  <c r="AM399" i="15"/>
  <c r="AE399" i="15"/>
  <c r="BY399" i="15"/>
  <c r="BQ399" i="15"/>
  <c r="BI399" i="15"/>
  <c r="BA399" i="15"/>
  <c r="AS399" i="15"/>
  <c r="AK399" i="15"/>
  <c r="AC399" i="15"/>
  <c r="U399" i="15"/>
  <c r="BW399" i="15"/>
  <c r="BO399" i="15"/>
  <c r="BG399" i="15"/>
  <c r="AY399" i="15"/>
  <c r="AQ399" i="15"/>
  <c r="AI399" i="15"/>
  <c r="AA399" i="15"/>
  <c r="S399" i="15"/>
  <c r="Q399" i="15"/>
  <c r="AB399" i="15"/>
  <c r="AO399" i="15"/>
  <c r="BB399" i="15"/>
  <c r="BN399" i="15"/>
  <c r="CB399" i="15"/>
  <c r="S400" i="15"/>
  <c r="AF400" i="15"/>
  <c r="AS400" i="15"/>
  <c r="BE400" i="15"/>
  <c r="P406" i="15"/>
  <c r="AF406" i="15"/>
  <c r="AV406" i="15"/>
  <c r="BL406" i="15"/>
  <c r="CB406" i="15"/>
  <c r="W407" i="15"/>
  <c r="AM407" i="15"/>
  <c r="BE407" i="15"/>
  <c r="Y270" i="10"/>
  <c r="AQ270" i="10"/>
  <c r="P271" i="10"/>
  <c r="AH271" i="10"/>
  <c r="BE271" i="10"/>
  <c r="BE271" i="3" s="1"/>
  <c r="CB271" i="10"/>
  <c r="X272" i="10"/>
  <c r="X272" i="3" s="1"/>
  <c r="X276" i="10"/>
  <c r="AP276" i="10"/>
  <c r="Y284" i="10"/>
  <c r="BE284" i="10"/>
  <c r="CB309" i="10"/>
  <c r="BT309" i="10"/>
  <c r="BL309" i="10"/>
  <c r="BD309" i="10"/>
  <c r="AV309" i="10"/>
  <c r="AN309" i="10"/>
  <c r="AF309" i="10"/>
  <c r="X309" i="10"/>
  <c r="P309" i="10"/>
  <c r="CA309" i="10"/>
  <c r="BS309" i="10"/>
  <c r="BK309" i="10"/>
  <c r="BC309" i="10"/>
  <c r="AU309" i="10"/>
  <c r="AM309" i="10"/>
  <c r="AE309" i="10"/>
  <c r="W309" i="10"/>
  <c r="O309" i="10"/>
  <c r="BY309" i="10"/>
  <c r="BQ309" i="10"/>
  <c r="BI309" i="10"/>
  <c r="BA309" i="10"/>
  <c r="AS309" i="10"/>
  <c r="AK309" i="10"/>
  <c r="AC309" i="10"/>
  <c r="U309" i="10"/>
  <c r="M309" i="10"/>
  <c r="BX309" i="10"/>
  <c r="BX309" i="3" s="1"/>
  <c r="BP309" i="10"/>
  <c r="BH309" i="10"/>
  <c r="AZ309" i="10"/>
  <c r="AR309" i="10"/>
  <c r="AJ309" i="10"/>
  <c r="AB309" i="10"/>
  <c r="T309" i="10"/>
  <c r="L309" i="10"/>
  <c r="L309" i="3" s="1"/>
  <c r="BW309" i="10"/>
  <c r="BO309" i="10"/>
  <c r="BG309" i="10"/>
  <c r="BG309" i="3" s="1"/>
  <c r="AY309" i="10"/>
  <c r="AQ309" i="10"/>
  <c r="AI309" i="10"/>
  <c r="AA309" i="10"/>
  <c r="AA309" i="3" s="1"/>
  <c r="S309" i="10"/>
  <c r="S309" i="3" s="1"/>
  <c r="K309" i="10"/>
  <c r="BR309" i="10"/>
  <c r="AW309" i="10"/>
  <c r="Z309" i="10"/>
  <c r="Z309" i="3" s="1"/>
  <c r="BN309" i="10"/>
  <c r="AT309" i="10"/>
  <c r="Y309" i="10"/>
  <c r="BM309" i="10"/>
  <c r="AP309" i="10"/>
  <c r="AP309" i="3" s="1"/>
  <c r="V309" i="10"/>
  <c r="BJ309" i="10"/>
  <c r="AO309" i="10"/>
  <c r="R309" i="10"/>
  <c r="BF309" i="10"/>
  <c r="AL309" i="10"/>
  <c r="Q309" i="10"/>
  <c r="Q309" i="3" s="1"/>
  <c r="BZ309" i="10"/>
  <c r="BE309" i="10"/>
  <c r="AH309" i="10"/>
  <c r="N309" i="10"/>
  <c r="BV309" i="10"/>
  <c r="BV309" i="3" s="1"/>
  <c r="BB309" i="10"/>
  <c r="AG309" i="10"/>
  <c r="J309" i="10"/>
  <c r="Q393" i="15"/>
  <c r="Y393" i="15"/>
  <c r="AG393" i="15"/>
  <c r="AO393" i="15"/>
  <c r="AW393" i="15"/>
  <c r="BE393" i="15"/>
  <c r="BM393" i="15"/>
  <c r="BU393" i="15"/>
  <c r="BK395" i="15"/>
  <c r="BS395" i="15"/>
  <c r="CA395" i="15"/>
  <c r="N396" i="15"/>
  <c r="V396" i="15"/>
  <c r="AD396" i="15"/>
  <c r="AL396" i="15"/>
  <c r="AT396" i="15"/>
  <c r="BB396" i="15"/>
  <c r="BJ396" i="15"/>
  <c r="BR396" i="15"/>
  <c r="BZ396" i="15"/>
  <c r="M397" i="15"/>
  <c r="U397" i="15"/>
  <c r="AC397" i="15"/>
  <c r="AK397" i="15"/>
  <c r="AS397" i="15"/>
  <c r="BA397" i="15"/>
  <c r="BI397" i="15"/>
  <c r="BQ397" i="15"/>
  <c r="BY397" i="15"/>
  <c r="BZ400" i="15"/>
  <c r="BR400" i="15"/>
  <c r="BJ400" i="15"/>
  <c r="BB400" i="15"/>
  <c r="AT400" i="15"/>
  <c r="AL400" i="15"/>
  <c r="AD400" i="15"/>
  <c r="V400" i="15"/>
  <c r="N400" i="15"/>
  <c r="BX400" i="15"/>
  <c r="BP400" i="15"/>
  <c r="BH400" i="15"/>
  <c r="AZ400" i="15"/>
  <c r="AR400" i="15"/>
  <c r="AJ400" i="15"/>
  <c r="AB400" i="15"/>
  <c r="T400" i="15"/>
  <c r="L400" i="15"/>
  <c r="BV400" i="15"/>
  <c r="BN400" i="15"/>
  <c r="BF400" i="15"/>
  <c r="AX400" i="15"/>
  <c r="AP400" i="15"/>
  <c r="AH400" i="15"/>
  <c r="Z400" i="15"/>
  <c r="R400" i="15"/>
  <c r="J400" i="15"/>
  <c r="W400" i="15"/>
  <c r="AI400" i="15"/>
  <c r="AV400" i="15"/>
  <c r="BI400" i="15"/>
  <c r="BU400" i="15"/>
  <c r="R406" i="15"/>
  <c r="AH406" i="15"/>
  <c r="AX406" i="15"/>
  <c r="BN406" i="15"/>
  <c r="BZ407" i="15"/>
  <c r="BR407" i="15"/>
  <c r="BJ407" i="15"/>
  <c r="BB407" i="15"/>
  <c r="AT407" i="15"/>
  <c r="AL407" i="15"/>
  <c r="AD407" i="15"/>
  <c r="V407" i="15"/>
  <c r="N407" i="15"/>
  <c r="BY407" i="15"/>
  <c r="BQ407" i="15"/>
  <c r="BI407" i="15"/>
  <c r="BA407" i="15"/>
  <c r="AS407" i="15"/>
  <c r="BX407" i="15"/>
  <c r="BP407" i="15"/>
  <c r="BH407" i="15"/>
  <c r="AZ407" i="15"/>
  <c r="AR407" i="15"/>
  <c r="AJ407" i="15"/>
  <c r="AB407" i="15"/>
  <c r="T407" i="15"/>
  <c r="L407" i="15"/>
  <c r="BW407" i="15"/>
  <c r="BO407" i="15"/>
  <c r="BG407" i="15"/>
  <c r="AY407" i="15"/>
  <c r="AQ407" i="15"/>
  <c r="AI407" i="15"/>
  <c r="AA407" i="15"/>
  <c r="S407" i="15"/>
  <c r="K407" i="15"/>
  <c r="BV407" i="15"/>
  <c r="BN407" i="15"/>
  <c r="BF407" i="15"/>
  <c r="AX407" i="15"/>
  <c r="AP407" i="15"/>
  <c r="AH407" i="15"/>
  <c r="Z407" i="15"/>
  <c r="R407" i="15"/>
  <c r="J407" i="15"/>
  <c r="Y407" i="15"/>
  <c r="AO407" i="15"/>
  <c r="BL407" i="15"/>
  <c r="CB270" i="10"/>
  <c r="BT270" i="10"/>
  <c r="BL270" i="10"/>
  <c r="BD270" i="10"/>
  <c r="AV270" i="10"/>
  <c r="AN270" i="10"/>
  <c r="AF270" i="10"/>
  <c r="X270" i="10"/>
  <c r="X270" i="3" s="1"/>
  <c r="P270" i="10"/>
  <c r="P270" i="3" s="1"/>
  <c r="CA270" i="10"/>
  <c r="BS270" i="10"/>
  <c r="BK270" i="10"/>
  <c r="BC270" i="10"/>
  <c r="AU270" i="10"/>
  <c r="AM270" i="10"/>
  <c r="AE270" i="10"/>
  <c r="W270" i="10"/>
  <c r="W270" i="3" s="1"/>
  <c r="O270" i="10"/>
  <c r="BZ270" i="10"/>
  <c r="BR270" i="10"/>
  <c r="BJ270" i="10"/>
  <c r="BB270" i="10"/>
  <c r="AT270" i="10"/>
  <c r="AL270" i="10"/>
  <c r="AD270" i="10"/>
  <c r="V270" i="10"/>
  <c r="N270" i="10"/>
  <c r="BY270" i="10"/>
  <c r="BQ270" i="10"/>
  <c r="BI270" i="10"/>
  <c r="BA270" i="10"/>
  <c r="AS270" i="10"/>
  <c r="AS270" i="3" s="1"/>
  <c r="AK270" i="10"/>
  <c r="AK270" i="3" s="1"/>
  <c r="AC270" i="10"/>
  <c r="U270" i="10"/>
  <c r="M270" i="10"/>
  <c r="BX270" i="10"/>
  <c r="BP270" i="10"/>
  <c r="BH270" i="10"/>
  <c r="AZ270" i="10"/>
  <c r="AZ270" i="3" s="1"/>
  <c r="AR270" i="10"/>
  <c r="AJ270" i="10"/>
  <c r="AB270" i="10"/>
  <c r="T270" i="10"/>
  <c r="L270" i="10"/>
  <c r="AA270" i="10"/>
  <c r="AX270" i="10"/>
  <c r="BU270" i="10"/>
  <c r="BU270" i="3" s="1"/>
  <c r="R271" i="10"/>
  <c r="AO271" i="10"/>
  <c r="BL271" i="10"/>
  <c r="AS272" i="10"/>
  <c r="AK272" i="10"/>
  <c r="AK272" i="3" s="1"/>
  <c r="AC272" i="10"/>
  <c r="AZ272" i="10"/>
  <c r="AR272" i="10"/>
  <c r="AJ272" i="10"/>
  <c r="BG272" i="10"/>
  <c r="AY272" i="10"/>
  <c r="AQ272" i="10"/>
  <c r="AQ272" i="3" s="1"/>
  <c r="BN272" i="10"/>
  <c r="BF272" i="10"/>
  <c r="AX272" i="10"/>
  <c r="BU272" i="10"/>
  <c r="BM272" i="10"/>
  <c r="BE272" i="10"/>
  <c r="AE272" i="10"/>
  <c r="BB272" i="10"/>
  <c r="BT272" i="10"/>
  <c r="BP391" i="15"/>
  <c r="J393" i="15"/>
  <c r="R393" i="15"/>
  <c r="Z393" i="15"/>
  <c r="AH393" i="15"/>
  <c r="AP393" i="15"/>
  <c r="AX393" i="15"/>
  <c r="BF393" i="15"/>
  <c r="BN393" i="15"/>
  <c r="BV393" i="15"/>
  <c r="Q394" i="15"/>
  <c r="Y394" i="15"/>
  <c r="AG394" i="15"/>
  <c r="AO394" i="15"/>
  <c r="AW394" i="15"/>
  <c r="BE394" i="15"/>
  <c r="BM394" i="15"/>
  <c r="BU394" i="15"/>
  <c r="P395" i="15"/>
  <c r="X395" i="15"/>
  <c r="AF395" i="15"/>
  <c r="AN395" i="15"/>
  <c r="AV395" i="15"/>
  <c r="BD395" i="15"/>
  <c r="BL395" i="15"/>
  <c r="BT395" i="15"/>
  <c r="CB395" i="15"/>
  <c r="O396" i="15"/>
  <c r="W396" i="15"/>
  <c r="AE396" i="15"/>
  <c r="AM396" i="15"/>
  <c r="AU396" i="15"/>
  <c r="BC396" i="15"/>
  <c r="BK396" i="15"/>
  <c r="BS396" i="15"/>
  <c r="CA396" i="15"/>
  <c r="N397" i="15"/>
  <c r="V397" i="15"/>
  <c r="AD397" i="15"/>
  <c r="AL397" i="15"/>
  <c r="AT397" i="15"/>
  <c r="BB397" i="15"/>
  <c r="BJ397" i="15"/>
  <c r="BR397" i="15"/>
  <c r="BZ397" i="15"/>
  <c r="L399" i="15"/>
  <c r="V399" i="15"/>
  <c r="AG399" i="15"/>
  <c r="AT399" i="15"/>
  <c r="BF399" i="15"/>
  <c r="BT399" i="15"/>
  <c r="K400" i="15"/>
  <c r="X400" i="15"/>
  <c r="AK400" i="15"/>
  <c r="AW400" i="15"/>
  <c r="BK400" i="15"/>
  <c r="BW400" i="15"/>
  <c r="V406" i="15"/>
  <c r="AL406" i="15"/>
  <c r="BB406" i="15"/>
  <c r="BR406" i="15"/>
  <c r="M407" i="15"/>
  <c r="AC407" i="15"/>
  <c r="AU407" i="15"/>
  <c r="BM407" i="15"/>
  <c r="J270" i="10"/>
  <c r="AG270" i="10"/>
  <c r="AG270" i="3" s="1"/>
  <c r="AY270" i="10"/>
  <c r="AY270" i="3" s="1"/>
  <c r="BV270" i="10"/>
  <c r="X271" i="10"/>
  <c r="X271" i="3" s="1"/>
  <c r="AP271" i="10"/>
  <c r="BM271" i="10"/>
  <c r="BM271" i="3" s="1"/>
  <c r="CA276" i="10"/>
  <c r="BS276" i="10"/>
  <c r="BK276" i="10"/>
  <c r="BC276" i="10"/>
  <c r="AU276" i="10"/>
  <c r="AM276" i="10"/>
  <c r="AE276" i="10"/>
  <c r="W276" i="10"/>
  <c r="O276" i="10"/>
  <c r="BZ276" i="10"/>
  <c r="BR276" i="10"/>
  <c r="BJ276" i="10"/>
  <c r="BB276" i="10"/>
  <c r="AT276" i="10"/>
  <c r="AL276" i="10"/>
  <c r="AD276" i="10"/>
  <c r="V276" i="10"/>
  <c r="N276" i="10"/>
  <c r="BY276" i="10"/>
  <c r="BQ276" i="10"/>
  <c r="BI276" i="10"/>
  <c r="BA276" i="10"/>
  <c r="AS276" i="10"/>
  <c r="AK276" i="10"/>
  <c r="AC276" i="10"/>
  <c r="U276" i="10"/>
  <c r="M276" i="10"/>
  <c r="BX276" i="10"/>
  <c r="BP276" i="10"/>
  <c r="BH276" i="10"/>
  <c r="AZ276" i="10"/>
  <c r="AR276" i="10"/>
  <c r="AJ276" i="10"/>
  <c r="AB276" i="10"/>
  <c r="T276" i="10"/>
  <c r="L276" i="10"/>
  <c r="BW276" i="10"/>
  <c r="BO276" i="10"/>
  <c r="BG276" i="10"/>
  <c r="AY276" i="10"/>
  <c r="AQ276" i="10"/>
  <c r="AI276" i="10"/>
  <c r="AA276" i="10"/>
  <c r="S276" i="10"/>
  <c r="K276" i="10"/>
  <c r="AF276" i="10"/>
  <c r="AX276" i="10"/>
  <c r="BU276" i="10"/>
  <c r="AN284" i="10"/>
  <c r="K393" i="15"/>
  <c r="S393" i="15"/>
  <c r="AA393" i="15"/>
  <c r="AI393" i="15"/>
  <c r="AQ393" i="15"/>
  <c r="AY393" i="15"/>
  <c r="BG393" i="15"/>
  <c r="BO393" i="15"/>
  <c r="BW393" i="15"/>
  <c r="Q395" i="15"/>
  <c r="Y395" i="15"/>
  <c r="AG395" i="15"/>
  <c r="AO395" i="15"/>
  <c r="AO395" i="3" s="1"/>
  <c r="AW395" i="15"/>
  <c r="BE395" i="15"/>
  <c r="BM395" i="15"/>
  <c r="BU395" i="15"/>
  <c r="P396" i="15"/>
  <c r="X396" i="15"/>
  <c r="AF396" i="15"/>
  <c r="AN396" i="15"/>
  <c r="AV396" i="15"/>
  <c r="BD396" i="15"/>
  <c r="BL396" i="15"/>
  <c r="BT396" i="15"/>
  <c r="CB396" i="15"/>
  <c r="O397" i="15"/>
  <c r="W397" i="15"/>
  <c r="AE397" i="15"/>
  <c r="AM397" i="15"/>
  <c r="AU397" i="15"/>
  <c r="BC397" i="15"/>
  <c r="BK397" i="15"/>
  <c r="BS397" i="15"/>
  <c r="CA397" i="15"/>
  <c r="M400" i="15"/>
  <c r="Y400" i="15"/>
  <c r="AM400" i="15"/>
  <c r="AY400" i="15"/>
  <c r="BL400" i="15"/>
  <c r="BY400" i="15"/>
  <c r="X406" i="15"/>
  <c r="AN406" i="15"/>
  <c r="BD406" i="15"/>
  <c r="O407" i="15"/>
  <c r="AE407" i="15"/>
  <c r="AV407" i="15"/>
  <c r="BS407" i="15"/>
  <c r="K270" i="10"/>
  <c r="AH270" i="10"/>
  <c r="BE270" i="10"/>
  <c r="BW270" i="10"/>
  <c r="Y271" i="10"/>
  <c r="Y271" i="3" s="1"/>
  <c r="AV271" i="10"/>
  <c r="BD272" i="10"/>
  <c r="CA272" i="10"/>
  <c r="CA284" i="10"/>
  <c r="BS284" i="10"/>
  <c r="BK284" i="10"/>
  <c r="BC284" i="10"/>
  <c r="AU284" i="10"/>
  <c r="AM284" i="10"/>
  <c r="AE284" i="10"/>
  <c r="W284" i="10"/>
  <c r="O284" i="10"/>
  <c r="BZ284" i="10"/>
  <c r="BR284" i="10"/>
  <c r="BR284" i="3" s="1"/>
  <c r="BJ284" i="10"/>
  <c r="BB284" i="10"/>
  <c r="AT284" i="10"/>
  <c r="AL284" i="10"/>
  <c r="AD284" i="10"/>
  <c r="V284" i="10"/>
  <c r="N284" i="10"/>
  <c r="N284" i="3" s="1"/>
  <c r="BY284" i="10"/>
  <c r="BQ284" i="10"/>
  <c r="BI284" i="10"/>
  <c r="BA284" i="10"/>
  <c r="AS284" i="10"/>
  <c r="AK284" i="10"/>
  <c r="AC284" i="10"/>
  <c r="U284" i="10"/>
  <c r="U284" i="3" s="1"/>
  <c r="M284" i="10"/>
  <c r="BX284" i="10"/>
  <c r="BP284" i="10"/>
  <c r="BH284" i="10"/>
  <c r="AZ284" i="10"/>
  <c r="AR284" i="10"/>
  <c r="AJ284" i="10"/>
  <c r="AB284" i="10"/>
  <c r="AB284" i="3" s="1"/>
  <c r="T284" i="10"/>
  <c r="T284" i="3" s="1"/>
  <c r="L284" i="10"/>
  <c r="BW284" i="10"/>
  <c r="BO284" i="10"/>
  <c r="BG284" i="10"/>
  <c r="AY284" i="10"/>
  <c r="AQ284" i="10"/>
  <c r="AI284" i="10"/>
  <c r="AI284" i="3" s="1"/>
  <c r="AA284" i="10"/>
  <c r="AA284" i="3" s="1"/>
  <c r="S284" i="10"/>
  <c r="K284" i="10"/>
  <c r="BV284" i="10"/>
  <c r="BN284" i="10"/>
  <c r="BF284" i="10"/>
  <c r="AX284" i="10"/>
  <c r="AP284" i="10"/>
  <c r="AP284" i="3" s="1"/>
  <c r="AH284" i="10"/>
  <c r="Z284" i="10"/>
  <c r="R284" i="10"/>
  <c r="J284" i="10"/>
  <c r="AO284" i="10"/>
  <c r="BU284" i="10"/>
  <c r="Q396" i="15"/>
  <c r="Y396" i="15"/>
  <c r="AG396" i="15"/>
  <c r="AO396" i="15"/>
  <c r="AW396" i="15"/>
  <c r="BE396" i="15"/>
  <c r="BM396" i="15"/>
  <c r="BU396" i="15"/>
  <c r="CA406" i="15"/>
  <c r="BS406" i="15"/>
  <c r="BK406" i="15"/>
  <c r="BC406" i="15"/>
  <c r="AU406" i="15"/>
  <c r="AM406" i="15"/>
  <c r="AE406" i="15"/>
  <c r="W406" i="15"/>
  <c r="O406" i="15"/>
  <c r="BY406" i="15"/>
  <c r="BQ406" i="15"/>
  <c r="BI406" i="15"/>
  <c r="BA406" i="15"/>
  <c r="AS406" i="15"/>
  <c r="AK406" i="15"/>
  <c r="AC406" i="15"/>
  <c r="U406" i="15"/>
  <c r="M406" i="15"/>
  <c r="BX406" i="15"/>
  <c r="BP406" i="15"/>
  <c r="BH406" i="15"/>
  <c r="AZ406" i="15"/>
  <c r="AR406" i="15"/>
  <c r="AJ406" i="15"/>
  <c r="AB406" i="15"/>
  <c r="T406" i="15"/>
  <c r="L406" i="15"/>
  <c r="BW406" i="15"/>
  <c r="BO406" i="15"/>
  <c r="BG406" i="15"/>
  <c r="AY406" i="15"/>
  <c r="AQ406" i="15"/>
  <c r="AI406" i="15"/>
  <c r="AA406" i="15"/>
  <c r="S406" i="15"/>
  <c r="K406" i="15"/>
  <c r="Y406" i="15"/>
  <c r="AO406" i="15"/>
  <c r="BE406" i="15"/>
  <c r="BU406" i="15"/>
  <c r="AV284" i="10"/>
  <c r="CB284" i="10"/>
  <c r="M393" i="15"/>
  <c r="U393" i="15"/>
  <c r="AC393" i="15"/>
  <c r="AK393" i="15"/>
  <c r="AS393" i="15"/>
  <c r="BA393" i="15"/>
  <c r="BI393" i="15"/>
  <c r="BQ393" i="15"/>
  <c r="BG395" i="15"/>
  <c r="BO395" i="15"/>
  <c r="J396" i="15"/>
  <c r="R396" i="15"/>
  <c r="Z396" i="15"/>
  <c r="AH396" i="15"/>
  <c r="AP396" i="15"/>
  <c r="AX396" i="15"/>
  <c r="BF396" i="15"/>
  <c r="BN396" i="15"/>
  <c r="Q397" i="15"/>
  <c r="Y397" i="15"/>
  <c r="AG397" i="15"/>
  <c r="AO397" i="15"/>
  <c r="AW397" i="15"/>
  <c r="BE397" i="15"/>
  <c r="BM397" i="15"/>
  <c r="BU397" i="15"/>
  <c r="P400" i="15"/>
  <c r="AC400" i="15"/>
  <c r="AO400" i="15"/>
  <c r="BC400" i="15"/>
  <c r="BO400" i="15"/>
  <c r="CB400" i="15"/>
  <c r="J406" i="15"/>
  <c r="Z406" i="15"/>
  <c r="AP406" i="15"/>
  <c r="BF406" i="15"/>
  <c r="BV406" i="15"/>
  <c r="CA271" i="10"/>
  <c r="BS271" i="10"/>
  <c r="BK271" i="10"/>
  <c r="BC271" i="10"/>
  <c r="AU271" i="10"/>
  <c r="AM271" i="10"/>
  <c r="AE271" i="10"/>
  <c r="W271" i="10"/>
  <c r="O271" i="10"/>
  <c r="BZ271" i="10"/>
  <c r="BZ271" i="3" s="1"/>
  <c r="BR271" i="10"/>
  <c r="BJ271" i="10"/>
  <c r="BB271" i="10"/>
  <c r="AT271" i="10"/>
  <c r="AT271" i="3" s="1"/>
  <c r="AL271" i="10"/>
  <c r="AD271" i="10"/>
  <c r="V271" i="10"/>
  <c r="N271" i="10"/>
  <c r="N271" i="3" s="1"/>
  <c r="BY271" i="10"/>
  <c r="BQ271" i="10"/>
  <c r="BI271" i="10"/>
  <c r="BA271" i="10"/>
  <c r="BA271" i="3" s="1"/>
  <c r="AS271" i="10"/>
  <c r="AK271" i="10"/>
  <c r="AC271" i="10"/>
  <c r="U271" i="10"/>
  <c r="M271" i="10"/>
  <c r="BX271" i="10"/>
  <c r="BP271" i="10"/>
  <c r="BH271" i="10"/>
  <c r="BH271" i="3" s="1"/>
  <c r="AZ271" i="10"/>
  <c r="AR271" i="10"/>
  <c r="AJ271" i="10"/>
  <c r="AB271" i="10"/>
  <c r="AB271" i="3" s="1"/>
  <c r="T271" i="10"/>
  <c r="L271" i="10"/>
  <c r="BW271" i="10"/>
  <c r="BO271" i="10"/>
  <c r="BO271" i="3" s="1"/>
  <c r="BG271" i="10"/>
  <c r="AY271" i="10"/>
  <c r="AQ271" i="10"/>
  <c r="AI271" i="10"/>
  <c r="AI271" i="3" s="1"/>
  <c r="AA271" i="10"/>
  <c r="S271" i="10"/>
  <c r="K271" i="10"/>
  <c r="AF271" i="10"/>
  <c r="AX271" i="10"/>
  <c r="BU271" i="10"/>
  <c r="Q284" i="10"/>
  <c r="AW284" i="10"/>
  <c r="Q285" i="10"/>
  <c r="Y285" i="10"/>
  <c r="Y285" i="3" s="1"/>
  <c r="AG285" i="10"/>
  <c r="AO285" i="10"/>
  <c r="AW285" i="10"/>
  <c r="BE285" i="10"/>
  <c r="BM285" i="10"/>
  <c r="BU285" i="10"/>
  <c r="Q401" i="15"/>
  <c r="Y401" i="15"/>
  <c r="AG401" i="15"/>
  <c r="AO401" i="15"/>
  <c r="AW401" i="15"/>
  <c r="BE401" i="15"/>
  <c r="BM401" i="15"/>
  <c r="BU401" i="15"/>
  <c r="P402" i="15"/>
  <c r="X402" i="15"/>
  <c r="AF402" i="15"/>
  <c r="AN402" i="15"/>
  <c r="AV402" i="15"/>
  <c r="BD402" i="15"/>
  <c r="BL402" i="15"/>
  <c r="BT402" i="15"/>
  <c r="CB402" i="15"/>
  <c r="O403" i="15"/>
  <c r="W403" i="15"/>
  <c r="AE403" i="15"/>
  <c r="AM403" i="15"/>
  <c r="AU403" i="15"/>
  <c r="BC403" i="15"/>
  <c r="BK403" i="15"/>
  <c r="BS403" i="15"/>
  <c r="CA403" i="15"/>
  <c r="M405" i="15"/>
  <c r="U405" i="15"/>
  <c r="AC405" i="15"/>
  <c r="AK405" i="15"/>
  <c r="AS405" i="15"/>
  <c r="BA405" i="15"/>
  <c r="BI405" i="15"/>
  <c r="BQ405" i="15"/>
  <c r="BY405" i="15"/>
  <c r="Q265" i="10"/>
  <c r="Y265" i="10"/>
  <c r="Y265" i="3" s="1"/>
  <c r="AG265" i="10"/>
  <c r="AG265" i="3" s="1"/>
  <c r="AO265" i="10"/>
  <c r="AW265" i="10"/>
  <c r="BE265" i="10"/>
  <c r="BE265" i="3" s="1"/>
  <c r="BM265" i="10"/>
  <c r="BU265" i="10"/>
  <c r="P266" i="10"/>
  <c r="P266" i="3" s="1"/>
  <c r="X266" i="10"/>
  <c r="AF266" i="10"/>
  <c r="AN266" i="10"/>
  <c r="AV266" i="10"/>
  <c r="BD266" i="10"/>
  <c r="BL266" i="10"/>
  <c r="BT266" i="10"/>
  <c r="CB266" i="10"/>
  <c r="O267" i="10"/>
  <c r="W267" i="10"/>
  <c r="W267" i="3" s="1"/>
  <c r="AE267" i="10"/>
  <c r="AM267" i="10"/>
  <c r="AU267" i="10"/>
  <c r="BC267" i="10"/>
  <c r="BK267" i="10"/>
  <c r="BK267" i="3" s="1"/>
  <c r="BS267" i="10"/>
  <c r="CA267" i="10"/>
  <c r="N268" i="10"/>
  <c r="V268" i="10"/>
  <c r="AD268" i="10"/>
  <c r="AL268" i="10"/>
  <c r="AT268" i="10"/>
  <c r="AT268" i="3" s="1"/>
  <c r="BB268" i="10"/>
  <c r="BJ268" i="10"/>
  <c r="BJ268" i="3" s="1"/>
  <c r="BR268" i="10"/>
  <c r="BR268" i="3" s="1"/>
  <c r="BZ268" i="10"/>
  <c r="BA269" i="10"/>
  <c r="BI269" i="10"/>
  <c r="BQ269" i="10"/>
  <c r="BY269" i="10"/>
  <c r="P273" i="10"/>
  <c r="X273" i="10"/>
  <c r="AF273" i="10"/>
  <c r="AF273" i="3" s="1"/>
  <c r="AN273" i="10"/>
  <c r="AV273" i="10"/>
  <c r="BD273" i="10"/>
  <c r="BL273" i="10"/>
  <c r="BL273" i="3" s="1"/>
  <c r="BT273" i="10"/>
  <c r="CB273" i="10"/>
  <c r="Q278" i="10"/>
  <c r="Y278" i="10"/>
  <c r="Y278" i="3" s="1"/>
  <c r="AG278" i="10"/>
  <c r="AG278" i="3" s="1"/>
  <c r="AO278" i="10"/>
  <c r="AW278" i="10"/>
  <c r="BE278" i="10"/>
  <c r="BM278" i="10"/>
  <c r="BU278" i="10"/>
  <c r="P279" i="10"/>
  <c r="X279" i="10"/>
  <c r="AF279" i="10"/>
  <c r="AN279" i="10"/>
  <c r="AV279" i="10"/>
  <c r="BD279" i="10"/>
  <c r="BL279" i="10"/>
  <c r="BT279" i="10"/>
  <c r="CB279" i="10"/>
  <c r="N281" i="10"/>
  <c r="V281" i="10"/>
  <c r="AD281" i="10"/>
  <c r="AL281" i="10"/>
  <c r="AT281" i="10"/>
  <c r="BB281" i="10"/>
  <c r="BJ281" i="10"/>
  <c r="BR281" i="10"/>
  <c r="BR281" i="3" s="1"/>
  <c r="BZ281" i="10"/>
  <c r="J285" i="10"/>
  <c r="R285" i="10"/>
  <c r="Z285" i="10"/>
  <c r="Z285" i="3" s="1"/>
  <c r="AH285" i="10"/>
  <c r="AP285" i="10"/>
  <c r="AX285" i="10"/>
  <c r="BF285" i="10"/>
  <c r="BF285" i="3" s="1"/>
  <c r="BN285" i="10"/>
  <c r="BV285" i="10"/>
  <c r="Q286" i="10"/>
  <c r="Y286" i="10"/>
  <c r="AG286" i="10"/>
  <c r="AO286" i="10"/>
  <c r="AW286" i="10"/>
  <c r="BE286" i="10"/>
  <c r="BM286" i="10"/>
  <c r="BU286" i="10"/>
  <c r="AD287" i="10"/>
  <c r="AD287" i="3" s="1"/>
  <c r="AL287" i="10"/>
  <c r="AT287" i="10"/>
  <c r="BB287" i="10"/>
  <c r="BJ287" i="10"/>
  <c r="Q290" i="10"/>
  <c r="AC290" i="10"/>
  <c r="AQ290" i="10"/>
  <c r="BE290" i="10"/>
  <c r="BU290" i="10"/>
  <c r="CB344" i="10"/>
  <c r="CB344" i="3" s="1"/>
  <c r="BT344" i="10"/>
  <c r="BL344" i="10"/>
  <c r="BD344" i="10"/>
  <c r="AV344" i="10"/>
  <c r="AN344" i="10"/>
  <c r="AN344" i="3" s="1"/>
  <c r="AF344" i="10"/>
  <c r="X344" i="10"/>
  <c r="P344" i="10"/>
  <c r="P344" i="3" s="1"/>
  <c r="BS344" i="10"/>
  <c r="BJ344" i="10"/>
  <c r="BJ344" i="3" s="1"/>
  <c r="BA344" i="10"/>
  <c r="BA344" i="3" s="1"/>
  <c r="AR344" i="10"/>
  <c r="AI344" i="10"/>
  <c r="AI344" i="3" s="1"/>
  <c r="Z344" i="10"/>
  <c r="Q344" i="10"/>
  <c r="CA344" i="10"/>
  <c r="BR344" i="10"/>
  <c r="BI344" i="10"/>
  <c r="BI344" i="3" s="1"/>
  <c r="AZ344" i="10"/>
  <c r="AZ344" i="3" s="1"/>
  <c r="AQ344" i="10"/>
  <c r="AH344" i="10"/>
  <c r="Y344" i="10"/>
  <c r="O344" i="10"/>
  <c r="BY344" i="10"/>
  <c r="BP344" i="10"/>
  <c r="BG344" i="10"/>
  <c r="AX344" i="10"/>
  <c r="AO344" i="10"/>
  <c r="AO344" i="3" s="1"/>
  <c r="AE344" i="10"/>
  <c r="V344" i="10"/>
  <c r="M344" i="10"/>
  <c r="BX344" i="10"/>
  <c r="BO344" i="10"/>
  <c r="BF344" i="10"/>
  <c r="AW344" i="10"/>
  <c r="AW344" i="3" s="1"/>
  <c r="AM344" i="10"/>
  <c r="AD344" i="10"/>
  <c r="AD344" i="3" s="1"/>
  <c r="U344" i="10"/>
  <c r="U344" i="3" s="1"/>
  <c r="L344" i="10"/>
  <c r="BW344" i="10"/>
  <c r="BW344" i="3" s="1"/>
  <c r="BN344" i="10"/>
  <c r="BE344" i="10"/>
  <c r="AU344" i="10"/>
  <c r="AL344" i="10"/>
  <c r="AC344" i="10"/>
  <c r="T344" i="10"/>
  <c r="K344" i="10"/>
  <c r="BV344" i="10"/>
  <c r="BM344" i="10"/>
  <c r="BC344" i="10"/>
  <c r="AT344" i="10"/>
  <c r="AK344" i="10"/>
  <c r="AB344" i="10"/>
  <c r="S344" i="10"/>
  <c r="J344" i="10"/>
  <c r="BZ344" i="10"/>
  <c r="AP344" i="10"/>
  <c r="BU344" i="10"/>
  <c r="AJ344" i="10"/>
  <c r="AJ344" i="3" s="1"/>
  <c r="BQ344" i="10"/>
  <c r="AG344" i="10"/>
  <c r="BK344" i="10"/>
  <c r="AA344" i="10"/>
  <c r="BH344" i="10"/>
  <c r="W344" i="10"/>
  <c r="W344" i="3" s="1"/>
  <c r="BB344" i="10"/>
  <c r="R344" i="10"/>
  <c r="AY344" i="10"/>
  <c r="AS344" i="10"/>
  <c r="Q402" i="15"/>
  <c r="Y402" i="15"/>
  <c r="AG402" i="15"/>
  <c r="AO402" i="15"/>
  <c r="AW402" i="15"/>
  <c r="BE402" i="15"/>
  <c r="BM402" i="15"/>
  <c r="BU402" i="15"/>
  <c r="Q266" i="10"/>
  <c r="Y266" i="10"/>
  <c r="AG266" i="10"/>
  <c r="AO266" i="10"/>
  <c r="AW266" i="10"/>
  <c r="BE266" i="10"/>
  <c r="BE266" i="3" s="1"/>
  <c r="BM266" i="10"/>
  <c r="BM266" i="3" s="1"/>
  <c r="BU266" i="10"/>
  <c r="BS268" i="10"/>
  <c r="CA268" i="10"/>
  <c r="Q273" i="10"/>
  <c r="Y273" i="10"/>
  <c r="AG273" i="10"/>
  <c r="AO273" i="10"/>
  <c r="AW273" i="10"/>
  <c r="BE273" i="10"/>
  <c r="BM273" i="10"/>
  <c r="BU273" i="10"/>
  <c r="Q279" i="10"/>
  <c r="Y279" i="10"/>
  <c r="AG279" i="10"/>
  <c r="AO279" i="10"/>
  <c r="AO279" i="3" s="1"/>
  <c r="AW279" i="10"/>
  <c r="BE279" i="10"/>
  <c r="BM279" i="10"/>
  <c r="BU279" i="10"/>
  <c r="BU279" i="3" s="1"/>
  <c r="K285" i="10"/>
  <c r="S285" i="10"/>
  <c r="S285" i="3" s="1"/>
  <c r="AA285" i="10"/>
  <c r="AI285" i="10"/>
  <c r="AQ285" i="10"/>
  <c r="AY285" i="10"/>
  <c r="BG285" i="10"/>
  <c r="BO285" i="10"/>
  <c r="BO285" i="3" s="1"/>
  <c r="BW285" i="10"/>
  <c r="BW285" i="3" s="1"/>
  <c r="AM287" i="10"/>
  <c r="AU287" i="10"/>
  <c r="BC287" i="10"/>
  <c r="BK287" i="10"/>
  <c r="BS287" i="10"/>
  <c r="N288" i="10"/>
  <c r="V288" i="10"/>
  <c r="AD288" i="10"/>
  <c r="AL288" i="10"/>
  <c r="AT288" i="10"/>
  <c r="BB288" i="10"/>
  <c r="BJ288" i="10"/>
  <c r="BJ288" i="3" s="1"/>
  <c r="BR288" i="10"/>
  <c r="BZ288" i="10"/>
  <c r="M289" i="10"/>
  <c r="M289" i="3" s="1"/>
  <c r="U289" i="10"/>
  <c r="AC289" i="10"/>
  <c r="AK289" i="10"/>
  <c r="AS289" i="10"/>
  <c r="BA289" i="10"/>
  <c r="BA289" i="3" s="1"/>
  <c r="BI289" i="10"/>
  <c r="BQ289" i="10"/>
  <c r="BZ289" i="10"/>
  <c r="S290" i="10"/>
  <c r="AD290" i="10"/>
  <c r="AR290" i="10"/>
  <c r="BG290" i="10"/>
  <c r="BG290" i="3" s="1"/>
  <c r="BW290" i="10"/>
  <c r="Q293" i="10"/>
  <c r="AG293" i="10"/>
  <c r="AW293" i="10"/>
  <c r="BM293" i="10"/>
  <c r="X294" i="10"/>
  <c r="X294" i="3" s="1"/>
  <c r="AN294" i="10"/>
  <c r="BD294" i="10"/>
  <c r="BD294" i="3" s="1"/>
  <c r="U298" i="10"/>
  <c r="U298" i="3" s="1"/>
  <c r="AK298" i="10"/>
  <c r="BA298" i="10"/>
  <c r="R301" i="10"/>
  <c r="AO301" i="10"/>
  <c r="AO301" i="3" s="1"/>
  <c r="BJ301" i="10"/>
  <c r="CA302" i="10"/>
  <c r="BS302" i="10"/>
  <c r="BS302" i="3" s="1"/>
  <c r="BK302" i="10"/>
  <c r="BK302" i="3" s="1"/>
  <c r="BC302" i="10"/>
  <c r="AU302" i="10"/>
  <c r="AM302" i="10"/>
  <c r="AM302" i="3" s="1"/>
  <c r="AE302" i="10"/>
  <c r="AE302" i="3" s="1"/>
  <c r="W302" i="10"/>
  <c r="O302" i="10"/>
  <c r="BZ302" i="10"/>
  <c r="BR302" i="10"/>
  <c r="BJ302" i="10"/>
  <c r="BB302" i="10"/>
  <c r="AT302" i="10"/>
  <c r="AL302" i="10"/>
  <c r="AD302" i="10"/>
  <c r="AD302" i="3" s="1"/>
  <c r="V302" i="10"/>
  <c r="N302" i="10"/>
  <c r="BX302" i="10"/>
  <c r="BP302" i="10"/>
  <c r="BH302" i="10"/>
  <c r="AZ302" i="10"/>
  <c r="AR302" i="10"/>
  <c r="AJ302" i="10"/>
  <c r="AB302" i="10"/>
  <c r="T302" i="10"/>
  <c r="L302" i="10"/>
  <c r="BW302" i="10"/>
  <c r="BO302" i="10"/>
  <c r="BG302" i="10"/>
  <c r="AY302" i="10"/>
  <c r="AQ302" i="10"/>
  <c r="AQ302" i="3" s="1"/>
  <c r="AI302" i="10"/>
  <c r="AA302" i="10"/>
  <c r="AA302" i="3" s="1"/>
  <c r="S302" i="10"/>
  <c r="S302" i="3" s="1"/>
  <c r="K302" i="10"/>
  <c r="BV302" i="10"/>
  <c r="BV302" i="3" s="1"/>
  <c r="BN302" i="10"/>
  <c r="BN302" i="3" s="1"/>
  <c r="BF302" i="10"/>
  <c r="AX302" i="10"/>
  <c r="AP302" i="10"/>
  <c r="AH302" i="10"/>
  <c r="AH302" i="3" s="1"/>
  <c r="Z302" i="10"/>
  <c r="R302" i="10"/>
  <c r="J302" i="10"/>
  <c r="J302" i="3" s="1"/>
  <c r="AF302" i="10"/>
  <c r="AF302" i="3" s="1"/>
  <c r="BA302" i="10"/>
  <c r="BU302" i="10"/>
  <c r="BW306" i="10"/>
  <c r="BW306" i="3" s="1"/>
  <c r="BO306" i="10"/>
  <c r="BG306" i="10"/>
  <c r="AY306" i="10"/>
  <c r="AQ306" i="10"/>
  <c r="AI306" i="10"/>
  <c r="AI306" i="3" s="1"/>
  <c r="AA306" i="10"/>
  <c r="S306" i="10"/>
  <c r="K306" i="10"/>
  <c r="BV306" i="10"/>
  <c r="BN306" i="10"/>
  <c r="BF306" i="10"/>
  <c r="AX306" i="10"/>
  <c r="AP306" i="10"/>
  <c r="AH306" i="10"/>
  <c r="Z306" i="10"/>
  <c r="R306" i="10"/>
  <c r="J306" i="10"/>
  <c r="J306" i="3" s="1"/>
  <c r="CB306" i="10"/>
  <c r="BT306" i="10"/>
  <c r="BL306" i="10"/>
  <c r="BD306" i="10"/>
  <c r="AV306" i="10"/>
  <c r="AN306" i="10"/>
  <c r="AF306" i="10"/>
  <c r="AF306" i="3" s="1"/>
  <c r="X306" i="10"/>
  <c r="P306" i="10"/>
  <c r="P306" i="3" s="1"/>
  <c r="CA306" i="10"/>
  <c r="CA306" i="3" s="1"/>
  <c r="BS306" i="10"/>
  <c r="BS306" i="3" s="1"/>
  <c r="BK306" i="10"/>
  <c r="BC306" i="10"/>
  <c r="AU306" i="10"/>
  <c r="AM306" i="10"/>
  <c r="AE306" i="10"/>
  <c r="W306" i="10"/>
  <c r="O306" i="10"/>
  <c r="O306" i="3" s="1"/>
  <c r="BZ306" i="10"/>
  <c r="BR306" i="10"/>
  <c r="BJ306" i="10"/>
  <c r="BB306" i="10"/>
  <c r="AT306" i="10"/>
  <c r="AT306" i="3" s="1"/>
  <c r="AL306" i="10"/>
  <c r="AD306" i="10"/>
  <c r="V306" i="10"/>
  <c r="N306" i="10"/>
  <c r="AC306" i="10"/>
  <c r="AZ306" i="10"/>
  <c r="AZ306" i="3" s="1"/>
  <c r="BU306" i="10"/>
  <c r="AC310" i="10"/>
  <c r="N344" i="10"/>
  <c r="K401" i="15"/>
  <c r="S401" i="15"/>
  <c r="AA401" i="15"/>
  <c r="AI401" i="15"/>
  <c r="AQ401" i="15"/>
  <c r="AY401" i="15"/>
  <c r="BG401" i="15"/>
  <c r="BO401" i="15"/>
  <c r="BW401" i="15"/>
  <c r="J402" i="15"/>
  <c r="R402" i="15"/>
  <c r="Z402" i="15"/>
  <c r="AH402" i="15"/>
  <c r="AP402" i="15"/>
  <c r="AX402" i="15"/>
  <c r="BF402" i="15"/>
  <c r="BN402" i="15"/>
  <c r="BV402" i="15"/>
  <c r="Q403" i="15"/>
  <c r="Y403" i="15"/>
  <c r="AG403" i="15"/>
  <c r="AO403" i="15"/>
  <c r="AW403" i="15"/>
  <c r="BE403" i="15"/>
  <c r="BM403" i="15"/>
  <c r="BU403" i="15"/>
  <c r="O405" i="15"/>
  <c r="W405" i="15"/>
  <c r="AE405" i="15"/>
  <c r="AM405" i="15"/>
  <c r="AU405" i="15"/>
  <c r="BC405" i="15"/>
  <c r="BK405" i="15"/>
  <c r="BS405" i="15"/>
  <c r="CA405" i="15"/>
  <c r="J266" i="10"/>
  <c r="J266" i="3" s="1"/>
  <c r="R266" i="10"/>
  <c r="Z266" i="10"/>
  <c r="AH266" i="10"/>
  <c r="AP266" i="10"/>
  <c r="AX266" i="10"/>
  <c r="AX266" i="3" s="1"/>
  <c r="BF266" i="10"/>
  <c r="BN266" i="10"/>
  <c r="BV266" i="10"/>
  <c r="Q267" i="10"/>
  <c r="Y267" i="10"/>
  <c r="AG267" i="10"/>
  <c r="AO267" i="10"/>
  <c r="AO267" i="3" s="1"/>
  <c r="AW267" i="10"/>
  <c r="BE267" i="10"/>
  <c r="BM267" i="10"/>
  <c r="BU267" i="10"/>
  <c r="BU267" i="3" s="1"/>
  <c r="P268" i="10"/>
  <c r="X268" i="10"/>
  <c r="X268" i="3" s="1"/>
  <c r="AF268" i="10"/>
  <c r="AN268" i="10"/>
  <c r="AN268" i="3" s="1"/>
  <c r="AV268" i="10"/>
  <c r="AV268" i="3" s="1"/>
  <c r="BD268" i="10"/>
  <c r="BD268" i="3" s="1"/>
  <c r="BL268" i="10"/>
  <c r="BT268" i="10"/>
  <c r="CB268" i="10"/>
  <c r="J273" i="10"/>
  <c r="R273" i="10"/>
  <c r="Z273" i="10"/>
  <c r="Z273" i="3" s="1"/>
  <c r="AH273" i="10"/>
  <c r="AP273" i="10"/>
  <c r="AX273" i="10"/>
  <c r="BF273" i="10"/>
  <c r="BN273" i="10"/>
  <c r="BV273" i="10"/>
  <c r="K278" i="10"/>
  <c r="K278" i="3" s="1"/>
  <c r="S278" i="10"/>
  <c r="AA278" i="10"/>
  <c r="AI278" i="10"/>
  <c r="AQ278" i="10"/>
  <c r="AY278" i="10"/>
  <c r="BG278" i="10"/>
  <c r="BO278" i="10"/>
  <c r="BW278" i="10"/>
  <c r="BW278" i="3" s="1"/>
  <c r="J279" i="10"/>
  <c r="J279" i="3" s="1"/>
  <c r="R279" i="10"/>
  <c r="Z279" i="10"/>
  <c r="AH279" i="10"/>
  <c r="AP279" i="10"/>
  <c r="AP279" i="3" s="1"/>
  <c r="AX279" i="10"/>
  <c r="BF279" i="10"/>
  <c r="BN279" i="10"/>
  <c r="BV279" i="10"/>
  <c r="BV279" i="3" s="1"/>
  <c r="Q280" i="10"/>
  <c r="Y280" i="10"/>
  <c r="AG280" i="10"/>
  <c r="AO280" i="10"/>
  <c r="AW280" i="10"/>
  <c r="BE280" i="10"/>
  <c r="BM280" i="10"/>
  <c r="BU280" i="10"/>
  <c r="BU280" i="3" s="1"/>
  <c r="P281" i="10"/>
  <c r="X281" i="10"/>
  <c r="AF281" i="10"/>
  <c r="AN281" i="10"/>
  <c r="AV281" i="10"/>
  <c r="BD281" i="10"/>
  <c r="BL281" i="10"/>
  <c r="BT281" i="10"/>
  <c r="BT281" i="3" s="1"/>
  <c r="CB281" i="10"/>
  <c r="L285" i="10"/>
  <c r="T285" i="10"/>
  <c r="AB285" i="10"/>
  <c r="AJ285" i="10"/>
  <c r="AR285" i="10"/>
  <c r="AZ285" i="10"/>
  <c r="AZ285" i="3" s="1"/>
  <c r="BH285" i="10"/>
  <c r="BP285" i="10"/>
  <c r="BX285" i="10"/>
  <c r="K286" i="10"/>
  <c r="S286" i="10"/>
  <c r="S286" i="3" s="1"/>
  <c r="AA286" i="10"/>
  <c r="AI286" i="10"/>
  <c r="AQ286" i="10"/>
  <c r="AY286" i="10"/>
  <c r="BG286" i="10"/>
  <c r="BO286" i="10"/>
  <c r="BW286" i="10"/>
  <c r="X287" i="10"/>
  <c r="AF287" i="10"/>
  <c r="AN287" i="10"/>
  <c r="AV287" i="10"/>
  <c r="BD287" i="10"/>
  <c r="BD287" i="3" s="1"/>
  <c r="N289" i="10"/>
  <c r="V289" i="10"/>
  <c r="AD289" i="10"/>
  <c r="AL289" i="10"/>
  <c r="AT289" i="10"/>
  <c r="BB289" i="10"/>
  <c r="BJ289" i="10"/>
  <c r="BR289" i="10"/>
  <c r="CA289" i="10"/>
  <c r="T290" i="10"/>
  <c r="AG290" i="10"/>
  <c r="AS290" i="10"/>
  <c r="BH290" i="10"/>
  <c r="R293" i="10"/>
  <c r="AH293" i="10"/>
  <c r="AX293" i="10"/>
  <c r="BN293" i="10"/>
  <c r="BZ294" i="10"/>
  <c r="BR294" i="10"/>
  <c r="BJ294" i="10"/>
  <c r="BJ294" i="3" s="1"/>
  <c r="BB294" i="10"/>
  <c r="BB294" i="3" s="1"/>
  <c r="AT294" i="10"/>
  <c r="AT294" i="3" s="1"/>
  <c r="AL294" i="10"/>
  <c r="AD294" i="10"/>
  <c r="AD294" i="3" s="1"/>
  <c r="V294" i="10"/>
  <c r="N294" i="10"/>
  <c r="N294" i="3" s="1"/>
  <c r="BX294" i="10"/>
  <c r="BP294" i="10"/>
  <c r="BP294" i="3" s="1"/>
  <c r="BH294" i="10"/>
  <c r="AZ294" i="10"/>
  <c r="AR294" i="10"/>
  <c r="AR294" i="3" s="1"/>
  <c r="AJ294" i="10"/>
  <c r="AJ294" i="3" s="1"/>
  <c r="AB294" i="10"/>
  <c r="T294" i="10"/>
  <c r="L294" i="10"/>
  <c r="BW294" i="10"/>
  <c r="BO294" i="10"/>
  <c r="BG294" i="10"/>
  <c r="AY294" i="10"/>
  <c r="AQ294" i="10"/>
  <c r="AI294" i="10"/>
  <c r="AA294" i="10"/>
  <c r="S294" i="10"/>
  <c r="S294" i="3" s="1"/>
  <c r="K294" i="10"/>
  <c r="K294" i="3" s="1"/>
  <c r="BV294" i="10"/>
  <c r="BN294" i="10"/>
  <c r="BF294" i="10"/>
  <c r="AX294" i="10"/>
  <c r="AP294" i="10"/>
  <c r="AH294" i="10"/>
  <c r="Z294" i="10"/>
  <c r="R294" i="10"/>
  <c r="J294" i="10"/>
  <c r="Y294" i="10"/>
  <c r="AO294" i="10"/>
  <c r="BE294" i="10"/>
  <c r="BE294" i="3" s="1"/>
  <c r="BU294" i="10"/>
  <c r="BV298" i="10"/>
  <c r="BV298" i="3" s="1"/>
  <c r="BN298" i="10"/>
  <c r="BF298" i="10"/>
  <c r="AX298" i="10"/>
  <c r="AP298" i="10"/>
  <c r="AH298" i="10"/>
  <c r="Z298" i="10"/>
  <c r="Z298" i="3" s="1"/>
  <c r="R298" i="10"/>
  <c r="J298" i="10"/>
  <c r="CB298" i="10"/>
  <c r="BT298" i="10"/>
  <c r="BL298" i="10"/>
  <c r="BD298" i="10"/>
  <c r="BD298" i="3" s="1"/>
  <c r="AV298" i="10"/>
  <c r="AN298" i="10"/>
  <c r="AF298" i="10"/>
  <c r="X298" i="10"/>
  <c r="P298" i="10"/>
  <c r="CA298" i="10"/>
  <c r="BS298" i="10"/>
  <c r="BK298" i="10"/>
  <c r="BK298" i="3" s="1"/>
  <c r="BC298" i="10"/>
  <c r="AU298" i="10"/>
  <c r="AM298" i="10"/>
  <c r="AE298" i="10"/>
  <c r="W298" i="10"/>
  <c r="O298" i="10"/>
  <c r="BZ298" i="10"/>
  <c r="BR298" i="10"/>
  <c r="BJ298" i="10"/>
  <c r="BB298" i="10"/>
  <c r="AT298" i="10"/>
  <c r="AL298" i="10"/>
  <c r="AL298" i="3" s="1"/>
  <c r="AD298" i="10"/>
  <c r="V298" i="10"/>
  <c r="N298" i="10"/>
  <c r="Y298" i="10"/>
  <c r="AO298" i="10"/>
  <c r="BE298" i="10"/>
  <c r="BE298" i="3" s="1"/>
  <c r="BU298" i="10"/>
  <c r="CA310" i="10"/>
  <c r="CA310" i="3" s="1"/>
  <c r="BS310" i="10"/>
  <c r="BK310" i="10"/>
  <c r="BC310" i="10"/>
  <c r="AU310" i="10"/>
  <c r="AM310" i="10"/>
  <c r="AE310" i="10"/>
  <c r="AE310" i="3" s="1"/>
  <c r="W310" i="10"/>
  <c r="O310" i="10"/>
  <c r="BZ310" i="10"/>
  <c r="BR310" i="10"/>
  <c r="BJ310" i="10"/>
  <c r="BB310" i="10"/>
  <c r="AT310" i="10"/>
  <c r="AL310" i="10"/>
  <c r="AD310" i="10"/>
  <c r="V310" i="10"/>
  <c r="N310" i="10"/>
  <c r="BY310" i="10"/>
  <c r="BQ310" i="10"/>
  <c r="BI310" i="10"/>
  <c r="BA310" i="10"/>
  <c r="BA310" i="3" s="1"/>
  <c r="AS310" i="10"/>
  <c r="AK310" i="10"/>
  <c r="BX310" i="10"/>
  <c r="BP310" i="10"/>
  <c r="BP310" i="3" s="1"/>
  <c r="BH310" i="10"/>
  <c r="AZ310" i="10"/>
  <c r="AR310" i="10"/>
  <c r="AJ310" i="10"/>
  <c r="AJ310" i="3" s="1"/>
  <c r="AB310" i="10"/>
  <c r="T310" i="10"/>
  <c r="L310" i="10"/>
  <c r="BW310" i="10"/>
  <c r="BW310" i="3" s="1"/>
  <c r="BO310" i="10"/>
  <c r="BG310" i="10"/>
  <c r="AY310" i="10"/>
  <c r="AQ310" i="10"/>
  <c r="AI310" i="10"/>
  <c r="AA310" i="10"/>
  <c r="S310" i="10"/>
  <c r="K310" i="10"/>
  <c r="K310" i="3" s="1"/>
  <c r="BV310" i="10"/>
  <c r="BN310" i="10"/>
  <c r="BF310" i="10"/>
  <c r="AX310" i="10"/>
  <c r="AX310" i="3" s="1"/>
  <c r="AP310" i="10"/>
  <c r="AH310" i="10"/>
  <c r="Z310" i="10"/>
  <c r="Z310" i="3" s="1"/>
  <c r="R310" i="10"/>
  <c r="J310" i="10"/>
  <c r="J310" i="3" s="1"/>
  <c r="AF310" i="10"/>
  <c r="BL310" i="10"/>
  <c r="BL310" i="3" s="1"/>
  <c r="K266" i="10"/>
  <c r="S266" i="10"/>
  <c r="S266" i="3" s="1"/>
  <c r="AA266" i="10"/>
  <c r="AI266" i="10"/>
  <c r="AQ266" i="10"/>
  <c r="AY266" i="10"/>
  <c r="BG266" i="10"/>
  <c r="BG266" i="3" s="1"/>
  <c r="BO266" i="10"/>
  <c r="BW266" i="10"/>
  <c r="Q268" i="10"/>
  <c r="Y268" i="10"/>
  <c r="AG268" i="10"/>
  <c r="AO268" i="10"/>
  <c r="AW268" i="10"/>
  <c r="BE268" i="10"/>
  <c r="BM268" i="10"/>
  <c r="BU268" i="10"/>
  <c r="K273" i="10"/>
  <c r="S273" i="10"/>
  <c r="AA273" i="10"/>
  <c r="AA273" i="3" s="1"/>
  <c r="AI273" i="10"/>
  <c r="AQ273" i="10"/>
  <c r="AY273" i="10"/>
  <c r="BG273" i="10"/>
  <c r="BO273" i="10"/>
  <c r="BW273" i="10"/>
  <c r="K279" i="10"/>
  <c r="S279" i="10"/>
  <c r="AA279" i="10"/>
  <c r="AI279" i="10"/>
  <c r="AQ279" i="10"/>
  <c r="AY279" i="10"/>
  <c r="BG279" i="10"/>
  <c r="BG279" i="3" s="1"/>
  <c r="BO279" i="10"/>
  <c r="BO279" i="3" s="1"/>
  <c r="BW279" i="10"/>
  <c r="Q281" i="10"/>
  <c r="Y281" i="10"/>
  <c r="AG281" i="10"/>
  <c r="AO281" i="10"/>
  <c r="AW281" i="10"/>
  <c r="AW281" i="3" s="1"/>
  <c r="BE281" i="10"/>
  <c r="BM281" i="10"/>
  <c r="BM281" i="3" s="1"/>
  <c r="BU281" i="10"/>
  <c r="M285" i="10"/>
  <c r="U285" i="10"/>
  <c r="AC285" i="10"/>
  <c r="AK285" i="10"/>
  <c r="AS285" i="10"/>
  <c r="BA285" i="10"/>
  <c r="BI285" i="10"/>
  <c r="BQ285" i="10"/>
  <c r="BQ285" i="3" s="1"/>
  <c r="BY285" i="10"/>
  <c r="Q287" i="10"/>
  <c r="Y287" i="10"/>
  <c r="AG287" i="10"/>
  <c r="BM287" i="10"/>
  <c r="BU287" i="10"/>
  <c r="BU287" i="3" s="1"/>
  <c r="BV290" i="10"/>
  <c r="BN290" i="10"/>
  <c r="BF290" i="10"/>
  <c r="AX290" i="10"/>
  <c r="AP290" i="10"/>
  <c r="AP290" i="3" s="1"/>
  <c r="AH290" i="10"/>
  <c r="Z290" i="10"/>
  <c r="R290" i="10"/>
  <c r="J290" i="10"/>
  <c r="CB290" i="10"/>
  <c r="BT290" i="10"/>
  <c r="BL290" i="10"/>
  <c r="BD290" i="10"/>
  <c r="BD290" i="3" s="1"/>
  <c r="AV290" i="10"/>
  <c r="AN290" i="10"/>
  <c r="AF290" i="10"/>
  <c r="X290" i="10"/>
  <c r="X290" i="3" s="1"/>
  <c r="P290" i="10"/>
  <c r="CA290" i="10"/>
  <c r="BS290" i="10"/>
  <c r="BK290" i="10"/>
  <c r="BK290" i="3" s="1"/>
  <c r="BC290" i="10"/>
  <c r="AU290" i="10"/>
  <c r="AM290" i="10"/>
  <c r="AM290" i="3" s="1"/>
  <c r="AE290" i="10"/>
  <c r="AE290" i="3" s="1"/>
  <c r="W290" i="10"/>
  <c r="O290" i="10"/>
  <c r="BZ290" i="10"/>
  <c r="BZ290" i="3" s="1"/>
  <c r="BR290" i="10"/>
  <c r="BR290" i="3" s="1"/>
  <c r="BJ290" i="10"/>
  <c r="BB290" i="10"/>
  <c r="U290" i="10"/>
  <c r="U290" i="3" s="1"/>
  <c r="AI290" i="10"/>
  <c r="AI290" i="3" s="1"/>
  <c r="AT290" i="10"/>
  <c r="BI290" i="10"/>
  <c r="BY290" i="10"/>
  <c r="M310" i="10"/>
  <c r="AG310" i="10"/>
  <c r="BM310" i="10"/>
  <c r="BM310" i="3" s="1"/>
  <c r="M401" i="15"/>
  <c r="U401" i="15"/>
  <c r="AC401" i="15"/>
  <c r="AK401" i="15"/>
  <c r="AS401" i="15"/>
  <c r="BA401" i="15"/>
  <c r="BI401" i="15"/>
  <c r="BQ401" i="15"/>
  <c r="L402" i="15"/>
  <c r="T402" i="15"/>
  <c r="AB402" i="15"/>
  <c r="AJ402" i="15"/>
  <c r="AR402" i="15"/>
  <c r="AZ402" i="15"/>
  <c r="BH402" i="15"/>
  <c r="BP402" i="15"/>
  <c r="K403" i="15"/>
  <c r="S403" i="15"/>
  <c r="AA403" i="15"/>
  <c r="AI403" i="15"/>
  <c r="AQ403" i="15"/>
  <c r="AY403" i="15"/>
  <c r="BG403" i="15"/>
  <c r="BO403" i="15"/>
  <c r="Q405" i="15"/>
  <c r="Y405" i="15"/>
  <c r="AG405" i="15"/>
  <c r="AO405" i="15"/>
  <c r="AW405" i="15"/>
  <c r="BE405" i="15"/>
  <c r="BM405" i="15"/>
  <c r="BU405" i="15"/>
  <c r="M265" i="10"/>
  <c r="U265" i="10"/>
  <c r="AC265" i="10"/>
  <c r="AC265" i="3" s="1"/>
  <c r="AK265" i="10"/>
  <c r="AS265" i="10"/>
  <c r="BA265" i="10"/>
  <c r="BI265" i="10"/>
  <c r="BQ265" i="10"/>
  <c r="L266" i="10"/>
  <c r="T266" i="10"/>
  <c r="AB266" i="10"/>
  <c r="AB266" i="3" s="1"/>
  <c r="AJ266" i="10"/>
  <c r="AR266" i="10"/>
  <c r="AZ266" i="10"/>
  <c r="BH266" i="10"/>
  <c r="BP266" i="10"/>
  <c r="K267" i="10"/>
  <c r="S267" i="10"/>
  <c r="AA267" i="10"/>
  <c r="AI267" i="10"/>
  <c r="AQ267" i="10"/>
  <c r="AY267" i="10"/>
  <c r="BG267" i="10"/>
  <c r="BO267" i="10"/>
  <c r="J268" i="10"/>
  <c r="R268" i="10"/>
  <c r="Z268" i="10"/>
  <c r="AH268" i="10"/>
  <c r="AP268" i="10"/>
  <c r="AX268" i="10"/>
  <c r="BF268" i="10"/>
  <c r="BN268" i="10"/>
  <c r="Q269" i="10"/>
  <c r="Y269" i="10"/>
  <c r="AG269" i="10"/>
  <c r="AO269" i="10"/>
  <c r="AW269" i="10"/>
  <c r="BE269" i="10"/>
  <c r="BM269" i="10"/>
  <c r="BU269" i="10"/>
  <c r="L273" i="10"/>
  <c r="T273" i="10"/>
  <c r="AB273" i="10"/>
  <c r="AB273" i="3" s="1"/>
  <c r="AJ273" i="10"/>
  <c r="AR273" i="10"/>
  <c r="AZ273" i="10"/>
  <c r="BH273" i="10"/>
  <c r="BP273" i="10"/>
  <c r="M278" i="10"/>
  <c r="U278" i="10"/>
  <c r="AC278" i="10"/>
  <c r="AK278" i="10"/>
  <c r="AS278" i="10"/>
  <c r="BA278" i="10"/>
  <c r="BI278" i="10"/>
  <c r="BQ278" i="10"/>
  <c r="L279" i="10"/>
  <c r="T279" i="10"/>
  <c r="AB279" i="10"/>
  <c r="AJ279" i="10"/>
  <c r="AR279" i="10"/>
  <c r="AZ279" i="10"/>
  <c r="BH279" i="10"/>
  <c r="BP279" i="10"/>
  <c r="K280" i="10"/>
  <c r="K280" i="3" s="1"/>
  <c r="S280" i="10"/>
  <c r="S280" i="3" s="1"/>
  <c r="AA280" i="10"/>
  <c r="AI280" i="10"/>
  <c r="AQ280" i="10"/>
  <c r="AY280" i="10"/>
  <c r="AY280" i="3" s="1"/>
  <c r="BG280" i="10"/>
  <c r="BO280" i="10"/>
  <c r="J281" i="10"/>
  <c r="R281" i="10"/>
  <c r="Z281" i="10"/>
  <c r="AH281" i="10"/>
  <c r="AP281" i="10"/>
  <c r="AX281" i="10"/>
  <c r="BF281" i="10"/>
  <c r="BN281" i="10"/>
  <c r="BN281" i="3" s="1"/>
  <c r="Q282" i="10"/>
  <c r="Q282" i="3" s="1"/>
  <c r="Y282" i="10"/>
  <c r="Y282" i="3" s="1"/>
  <c r="AG282" i="10"/>
  <c r="AO282" i="10"/>
  <c r="AW282" i="10"/>
  <c r="BE282" i="10"/>
  <c r="BM282" i="10"/>
  <c r="BU282" i="10"/>
  <c r="N285" i="10"/>
  <c r="V285" i="10"/>
  <c r="AD285" i="10"/>
  <c r="AL285" i="10"/>
  <c r="AT285" i="10"/>
  <c r="BB285" i="10"/>
  <c r="BJ285" i="10"/>
  <c r="BR285" i="10"/>
  <c r="BR285" i="3" s="1"/>
  <c r="M286" i="10"/>
  <c r="M286" i="3" s="1"/>
  <c r="U286" i="10"/>
  <c r="U286" i="3" s="1"/>
  <c r="AC286" i="10"/>
  <c r="AK286" i="10"/>
  <c r="AS286" i="10"/>
  <c r="AS286" i="3" s="1"/>
  <c r="BA286" i="10"/>
  <c r="BA286" i="3" s="1"/>
  <c r="BI286" i="10"/>
  <c r="BQ286" i="10"/>
  <c r="J287" i="10"/>
  <c r="R287" i="10"/>
  <c r="Z287" i="10"/>
  <c r="AH287" i="10"/>
  <c r="BN287" i="10"/>
  <c r="Q288" i="10"/>
  <c r="Q288" i="3" s="1"/>
  <c r="Y288" i="10"/>
  <c r="AG288" i="10"/>
  <c r="AO288" i="10"/>
  <c r="AW288" i="10"/>
  <c r="AW288" i="3" s="1"/>
  <c r="BE288" i="10"/>
  <c r="BM288" i="10"/>
  <c r="BU288" i="10"/>
  <c r="P289" i="10"/>
  <c r="P289" i="3" s="1"/>
  <c r="X289" i="10"/>
  <c r="AF289" i="10"/>
  <c r="AN289" i="10"/>
  <c r="AV289" i="10"/>
  <c r="AV289" i="3" s="1"/>
  <c r="BD289" i="10"/>
  <c r="BL289" i="10"/>
  <c r="K290" i="10"/>
  <c r="V290" i="10"/>
  <c r="AJ290" i="10"/>
  <c r="AJ290" i="3" s="1"/>
  <c r="AW290" i="10"/>
  <c r="BM290" i="10"/>
  <c r="BM290" i="3" s="1"/>
  <c r="X293" i="10"/>
  <c r="AN293" i="10"/>
  <c r="AN293" i="3" s="1"/>
  <c r="BD293" i="10"/>
  <c r="O294" i="10"/>
  <c r="AE294" i="10"/>
  <c r="AE294" i="3" s="1"/>
  <c r="AU294" i="10"/>
  <c r="BK294" i="10"/>
  <c r="CA294" i="10"/>
  <c r="L298" i="10"/>
  <c r="AB298" i="10"/>
  <c r="AB298" i="3" s="1"/>
  <c r="AR298" i="10"/>
  <c r="BH298" i="10"/>
  <c r="BX298" i="10"/>
  <c r="BX298" i="3" s="1"/>
  <c r="Z301" i="10"/>
  <c r="AW301" i="10"/>
  <c r="Q302" i="10"/>
  <c r="AN302" i="10"/>
  <c r="AN302" i="3" s="1"/>
  <c r="BI302" i="10"/>
  <c r="Q306" i="10"/>
  <c r="Q306" i="3" s="1"/>
  <c r="AK306" i="10"/>
  <c r="BH306" i="10"/>
  <c r="BH306" i="3" s="1"/>
  <c r="P310" i="10"/>
  <c r="P310" i="3" s="1"/>
  <c r="AN310" i="10"/>
  <c r="AN310" i="3" s="1"/>
  <c r="BT310" i="10"/>
  <c r="BU289" i="10"/>
  <c r="CB289" i="10"/>
  <c r="Q289" i="10"/>
  <c r="Y289" i="10"/>
  <c r="Y289" i="3" s="1"/>
  <c r="AG289" i="10"/>
  <c r="AO289" i="10"/>
  <c r="AW289" i="10"/>
  <c r="BE289" i="10"/>
  <c r="BM289" i="10"/>
  <c r="BM289" i="3" s="1"/>
  <c r="BV289" i="10"/>
  <c r="L290" i="10"/>
  <c r="Y290" i="10"/>
  <c r="AK290" i="10"/>
  <c r="AK290" i="3" s="1"/>
  <c r="AY290" i="10"/>
  <c r="BO290" i="10"/>
  <c r="CA293" i="10"/>
  <c r="CA293" i="3" s="1"/>
  <c r="BS293" i="10"/>
  <c r="BS293" i="3" s="1"/>
  <c r="BK293" i="10"/>
  <c r="BK293" i="3" s="1"/>
  <c r="BC293" i="10"/>
  <c r="BC293" i="3" s="1"/>
  <c r="AU293" i="10"/>
  <c r="AU293" i="3" s="1"/>
  <c r="AM293" i="10"/>
  <c r="AM293" i="3" s="1"/>
  <c r="AE293" i="10"/>
  <c r="AE293" i="3" s="1"/>
  <c r="W293" i="10"/>
  <c r="W293" i="3" s="1"/>
  <c r="O293" i="10"/>
  <c r="O293" i="3" s="1"/>
  <c r="BY293" i="10"/>
  <c r="BQ293" i="10"/>
  <c r="BQ293" i="3" s="1"/>
  <c r="BI293" i="10"/>
  <c r="BA293" i="10"/>
  <c r="AS293" i="10"/>
  <c r="AK293" i="10"/>
  <c r="AK293" i="3" s="1"/>
  <c r="AC293" i="10"/>
  <c r="AC293" i="3" s="1"/>
  <c r="U293" i="10"/>
  <c r="M293" i="10"/>
  <c r="BX293" i="10"/>
  <c r="BX293" i="3" s="1"/>
  <c r="BP293" i="10"/>
  <c r="BP293" i="3" s="1"/>
  <c r="BH293" i="10"/>
  <c r="AZ293" i="10"/>
  <c r="AR293" i="10"/>
  <c r="AJ293" i="10"/>
  <c r="AB293" i="10"/>
  <c r="T293" i="10"/>
  <c r="L293" i="10"/>
  <c r="L293" i="3" s="1"/>
  <c r="BW293" i="10"/>
  <c r="BW293" i="3" s="1"/>
  <c r="BO293" i="10"/>
  <c r="BG293" i="10"/>
  <c r="AY293" i="10"/>
  <c r="AQ293" i="10"/>
  <c r="AI293" i="10"/>
  <c r="AA293" i="10"/>
  <c r="S293" i="10"/>
  <c r="S293" i="3" s="1"/>
  <c r="K293" i="10"/>
  <c r="K293" i="3" s="1"/>
  <c r="Y293" i="10"/>
  <c r="AO293" i="10"/>
  <c r="BE293" i="10"/>
  <c r="BU293" i="10"/>
  <c r="P294" i="10"/>
  <c r="P294" i="3" s="1"/>
  <c r="AF294" i="10"/>
  <c r="AF294" i="3" s="1"/>
  <c r="AV294" i="10"/>
  <c r="BL294" i="10"/>
  <c r="BL294" i="3" s="1"/>
  <c r="CB294" i="10"/>
  <c r="CB294" i="3" s="1"/>
  <c r="M298" i="10"/>
  <c r="M298" i="3" s="1"/>
  <c r="AC298" i="10"/>
  <c r="AS298" i="10"/>
  <c r="BI298" i="10"/>
  <c r="BY298" i="10"/>
  <c r="CB301" i="10"/>
  <c r="BT301" i="10"/>
  <c r="BL301" i="10"/>
  <c r="BD301" i="10"/>
  <c r="AV301" i="10"/>
  <c r="AN301" i="10"/>
  <c r="AF301" i="10"/>
  <c r="X301" i="10"/>
  <c r="P301" i="10"/>
  <c r="CA301" i="10"/>
  <c r="BS301" i="10"/>
  <c r="BK301" i="10"/>
  <c r="BC301" i="10"/>
  <c r="AU301" i="10"/>
  <c r="AM301" i="10"/>
  <c r="AE301" i="10"/>
  <c r="W301" i="10"/>
  <c r="W301" i="3" s="1"/>
  <c r="O301" i="10"/>
  <c r="BY301" i="10"/>
  <c r="BQ301" i="10"/>
  <c r="BI301" i="10"/>
  <c r="BA301" i="10"/>
  <c r="AS301" i="10"/>
  <c r="AK301" i="10"/>
  <c r="AK301" i="3" s="1"/>
  <c r="AC301" i="10"/>
  <c r="U301" i="10"/>
  <c r="M301" i="10"/>
  <c r="BX301" i="10"/>
  <c r="BP301" i="10"/>
  <c r="BH301" i="10"/>
  <c r="AZ301" i="10"/>
  <c r="AR301" i="10"/>
  <c r="AR301" i="3" s="1"/>
  <c r="AJ301" i="10"/>
  <c r="AB301" i="10"/>
  <c r="T301" i="10"/>
  <c r="L301" i="10"/>
  <c r="BW301" i="10"/>
  <c r="BO301" i="10"/>
  <c r="BG301" i="10"/>
  <c r="AY301" i="10"/>
  <c r="AY301" i="3" s="1"/>
  <c r="AQ301" i="10"/>
  <c r="AI301" i="10"/>
  <c r="AA301" i="10"/>
  <c r="S301" i="10"/>
  <c r="K301" i="10"/>
  <c r="AD301" i="10"/>
  <c r="AX301" i="10"/>
  <c r="BU301" i="10"/>
  <c r="BU301" i="3" s="1"/>
  <c r="Q310" i="10"/>
  <c r="AO310" i="10"/>
  <c r="BU310" i="10"/>
  <c r="AC291" i="10"/>
  <c r="AC291" i="3" s="1"/>
  <c r="AK291" i="10"/>
  <c r="AS291" i="10"/>
  <c r="BA291" i="10"/>
  <c r="BI291" i="10"/>
  <c r="BI291" i="3" s="1"/>
  <c r="BQ291" i="10"/>
  <c r="BY291" i="10"/>
  <c r="Q295" i="10"/>
  <c r="Y295" i="10"/>
  <c r="AG295" i="10"/>
  <c r="AO295" i="10"/>
  <c r="AW295" i="10"/>
  <c r="BE295" i="10"/>
  <c r="BM295" i="10"/>
  <c r="BM295" i="3" s="1"/>
  <c r="BU295" i="10"/>
  <c r="BA299" i="10"/>
  <c r="BI299" i="10"/>
  <c r="BQ299" i="10"/>
  <c r="BY299" i="10"/>
  <c r="BY299" i="3" s="1"/>
  <c r="L300" i="10"/>
  <c r="T300" i="10"/>
  <c r="T300" i="3" s="1"/>
  <c r="AB300" i="10"/>
  <c r="AB300" i="3" s="1"/>
  <c r="AJ300" i="10"/>
  <c r="AR300" i="10"/>
  <c r="AZ300" i="10"/>
  <c r="AZ300" i="3" s="1"/>
  <c r="BH300" i="10"/>
  <c r="BP300" i="10"/>
  <c r="BP300" i="3" s="1"/>
  <c r="BX300" i="10"/>
  <c r="Q303" i="10"/>
  <c r="Y303" i="10"/>
  <c r="AG303" i="10"/>
  <c r="AG303" i="3" s="1"/>
  <c r="AO303" i="10"/>
  <c r="AW303" i="10"/>
  <c r="BE303" i="10"/>
  <c r="BM303" i="10"/>
  <c r="BU303" i="10"/>
  <c r="M307" i="10"/>
  <c r="M307" i="3" s="1"/>
  <c r="U307" i="10"/>
  <c r="AC307" i="10"/>
  <c r="AK307" i="10"/>
  <c r="AK307" i="3" s="1"/>
  <c r="AS307" i="10"/>
  <c r="BA307" i="10"/>
  <c r="BI307" i="10"/>
  <c r="BQ307" i="10"/>
  <c r="BY307" i="10"/>
  <c r="BY307" i="3" s="1"/>
  <c r="L308" i="10"/>
  <c r="T308" i="10"/>
  <c r="AB308" i="10"/>
  <c r="AJ308" i="10"/>
  <c r="AR308" i="10"/>
  <c r="AZ308" i="10"/>
  <c r="BH308" i="10"/>
  <c r="BP308" i="10"/>
  <c r="BP308" i="3" s="1"/>
  <c r="BX308" i="10"/>
  <c r="Q311" i="10"/>
  <c r="Y311" i="10"/>
  <c r="AG311" i="10"/>
  <c r="AG311" i="3" s="1"/>
  <c r="AO311" i="10"/>
  <c r="AW311" i="10"/>
  <c r="AW311" i="3" s="1"/>
  <c r="BE311" i="10"/>
  <c r="BE311" i="3" s="1"/>
  <c r="BM311" i="10"/>
  <c r="BM311" i="3" s="1"/>
  <c r="BU311" i="10"/>
  <c r="P312" i="10"/>
  <c r="X312" i="10"/>
  <c r="AF312" i="10"/>
  <c r="AN312" i="10"/>
  <c r="AV312" i="10"/>
  <c r="AV312" i="3" s="1"/>
  <c r="BD312" i="10"/>
  <c r="BD312" i="3" s="1"/>
  <c r="BL312" i="10"/>
  <c r="BL312" i="3" s="1"/>
  <c r="BX313" i="10"/>
  <c r="BX313" i="3" s="1"/>
  <c r="BP313" i="10"/>
  <c r="BP313" i="3" s="1"/>
  <c r="BH313" i="10"/>
  <c r="BH313" i="3" s="1"/>
  <c r="AZ313" i="10"/>
  <c r="BW313" i="10"/>
  <c r="BW313" i="3" s="1"/>
  <c r="BO313" i="10"/>
  <c r="BG313" i="10"/>
  <c r="AY313" i="10"/>
  <c r="AY313" i="3" s="1"/>
  <c r="AQ313" i="10"/>
  <c r="AQ313" i="3" s="1"/>
  <c r="AI313" i="10"/>
  <c r="AA313" i="10"/>
  <c r="S313" i="10"/>
  <c r="K313" i="10"/>
  <c r="K313" i="3" s="1"/>
  <c r="CA313" i="10"/>
  <c r="BS313" i="10"/>
  <c r="BS313" i="3" s="1"/>
  <c r="BK313" i="10"/>
  <c r="BK313" i="3" s="1"/>
  <c r="R313" i="10"/>
  <c r="AB313" i="10"/>
  <c r="AK313" i="10"/>
  <c r="AT313" i="10"/>
  <c r="BD313" i="10"/>
  <c r="BQ313" i="10"/>
  <c r="AF314" i="10"/>
  <c r="AT314" i="10"/>
  <c r="BG314" i="10"/>
  <c r="M316" i="10"/>
  <c r="AC316" i="10"/>
  <c r="AW316" i="10"/>
  <c r="BQ316" i="10"/>
  <c r="AI318" i="10"/>
  <c r="N291" i="10"/>
  <c r="V291" i="10"/>
  <c r="V291" i="3" s="1"/>
  <c r="AD291" i="10"/>
  <c r="AL291" i="10"/>
  <c r="AT291" i="10"/>
  <c r="BB291" i="10"/>
  <c r="BJ291" i="10"/>
  <c r="BR291" i="10"/>
  <c r="BZ291" i="10"/>
  <c r="J295" i="10"/>
  <c r="J295" i="3" s="1"/>
  <c r="R295" i="10"/>
  <c r="R295" i="3" s="1"/>
  <c r="Z295" i="10"/>
  <c r="AH295" i="10"/>
  <c r="AP295" i="10"/>
  <c r="AP295" i="3" s="1"/>
  <c r="AX295" i="10"/>
  <c r="BF295" i="10"/>
  <c r="BN295" i="10"/>
  <c r="BV295" i="10"/>
  <c r="Q296" i="10"/>
  <c r="Y296" i="10"/>
  <c r="AG296" i="10"/>
  <c r="AO296" i="10"/>
  <c r="AW296" i="10"/>
  <c r="BE296" i="10"/>
  <c r="BM296" i="10"/>
  <c r="BU296" i="10"/>
  <c r="P297" i="10"/>
  <c r="P297" i="3" s="1"/>
  <c r="X297" i="10"/>
  <c r="AF297" i="10"/>
  <c r="AN297" i="10"/>
  <c r="AN297" i="3" s="1"/>
  <c r="AV297" i="10"/>
  <c r="BD297" i="10"/>
  <c r="BD297" i="3" s="1"/>
  <c r="BL297" i="10"/>
  <c r="BT297" i="10"/>
  <c r="BT297" i="3" s="1"/>
  <c r="CB297" i="10"/>
  <c r="N299" i="10"/>
  <c r="V299" i="10"/>
  <c r="AD299" i="10"/>
  <c r="AL299" i="10"/>
  <c r="AT299" i="10"/>
  <c r="AT299" i="3" s="1"/>
  <c r="BB299" i="10"/>
  <c r="BJ299" i="10"/>
  <c r="BJ299" i="3" s="1"/>
  <c r="BR299" i="10"/>
  <c r="BZ299" i="10"/>
  <c r="M300" i="10"/>
  <c r="U300" i="10"/>
  <c r="AC300" i="10"/>
  <c r="AK300" i="10"/>
  <c r="AS300" i="10"/>
  <c r="BA300" i="10"/>
  <c r="BA300" i="3" s="1"/>
  <c r="BI300" i="10"/>
  <c r="BQ300" i="10"/>
  <c r="BY300" i="10"/>
  <c r="J303" i="10"/>
  <c r="R303" i="10"/>
  <c r="R303" i="3" s="1"/>
  <c r="Z303" i="10"/>
  <c r="AH303" i="10"/>
  <c r="AP303" i="10"/>
  <c r="AX303" i="10"/>
  <c r="BF303" i="10"/>
  <c r="BN303" i="10"/>
  <c r="BV303" i="10"/>
  <c r="BV303" i="3" s="1"/>
  <c r="Q304" i="10"/>
  <c r="Y304" i="10"/>
  <c r="AG304" i="10"/>
  <c r="AO304" i="10"/>
  <c r="AW304" i="10"/>
  <c r="AW304" i="3" s="1"/>
  <c r="BE304" i="10"/>
  <c r="BM304" i="10"/>
  <c r="BU304" i="10"/>
  <c r="P305" i="10"/>
  <c r="X305" i="10"/>
  <c r="AF305" i="10"/>
  <c r="AN305" i="10"/>
  <c r="AV305" i="10"/>
  <c r="BD305" i="10"/>
  <c r="BL305" i="10"/>
  <c r="BT305" i="10"/>
  <c r="BT305" i="3" s="1"/>
  <c r="CB305" i="10"/>
  <c r="N307" i="10"/>
  <c r="V307" i="10"/>
  <c r="AD307" i="10"/>
  <c r="AD307" i="3" s="1"/>
  <c r="AL307" i="10"/>
  <c r="AT307" i="10"/>
  <c r="BB307" i="10"/>
  <c r="BJ307" i="10"/>
  <c r="BR307" i="10"/>
  <c r="BR307" i="3" s="1"/>
  <c r="BZ307" i="10"/>
  <c r="M308" i="10"/>
  <c r="U308" i="10"/>
  <c r="U308" i="3" s="1"/>
  <c r="AC308" i="10"/>
  <c r="AK308" i="10"/>
  <c r="AS308" i="10"/>
  <c r="BA308" i="10"/>
  <c r="BA308" i="3" s="1"/>
  <c r="BI308" i="10"/>
  <c r="BI308" i="3" s="1"/>
  <c r="BQ308" i="10"/>
  <c r="BY308" i="10"/>
  <c r="J311" i="10"/>
  <c r="R311" i="10"/>
  <c r="Z311" i="10"/>
  <c r="AH311" i="10"/>
  <c r="AH311" i="3" s="1"/>
  <c r="AP311" i="10"/>
  <c r="AP311" i="3" s="1"/>
  <c r="AX311" i="10"/>
  <c r="BF311" i="10"/>
  <c r="BN311" i="10"/>
  <c r="BX312" i="10"/>
  <c r="BP312" i="10"/>
  <c r="Q312" i="10"/>
  <c r="Y312" i="10"/>
  <c r="AG312" i="10"/>
  <c r="AG312" i="3" s="1"/>
  <c r="AO312" i="10"/>
  <c r="AO312" i="3" s="1"/>
  <c r="AW312" i="10"/>
  <c r="BE312" i="10"/>
  <c r="BM312" i="10"/>
  <c r="BV312" i="10"/>
  <c r="BV312" i="3" s="1"/>
  <c r="AC313" i="10"/>
  <c r="AC313" i="3" s="1"/>
  <c r="AL313" i="10"/>
  <c r="AU313" i="10"/>
  <c r="BE313" i="10"/>
  <c r="BE313" i="3" s="1"/>
  <c r="BR313" i="10"/>
  <c r="BV314" i="10"/>
  <c r="BN314" i="10"/>
  <c r="BF314" i="10"/>
  <c r="J314" i="10"/>
  <c r="BU314" i="10"/>
  <c r="BM314" i="10"/>
  <c r="Q314" i="10"/>
  <c r="BY314" i="10"/>
  <c r="BQ314" i="10"/>
  <c r="U314" i="10"/>
  <c r="M314" i="10"/>
  <c r="V314" i="10"/>
  <c r="Q316" i="10"/>
  <c r="AG316" i="10"/>
  <c r="BA316" i="10"/>
  <c r="BA316" i="3" s="1"/>
  <c r="BW316" i="10"/>
  <c r="BW316" i="3" s="1"/>
  <c r="BY318" i="10"/>
  <c r="BQ318" i="10"/>
  <c r="BQ318" i="3" s="1"/>
  <c r="BI318" i="10"/>
  <c r="BA318" i="10"/>
  <c r="AS318" i="10"/>
  <c r="AK318" i="10"/>
  <c r="AK318" i="3" s="1"/>
  <c r="AC318" i="10"/>
  <c r="U318" i="10"/>
  <c r="M318" i="10"/>
  <c r="BX318" i="10"/>
  <c r="BX318" i="3" s="1"/>
  <c r="BP318" i="10"/>
  <c r="BH318" i="10"/>
  <c r="AZ318" i="10"/>
  <c r="AR318" i="10"/>
  <c r="AR318" i="3" s="1"/>
  <c r="AJ318" i="10"/>
  <c r="AB318" i="10"/>
  <c r="T318" i="10"/>
  <c r="L318" i="10"/>
  <c r="BZ318" i="10"/>
  <c r="BN318" i="10"/>
  <c r="BD318" i="10"/>
  <c r="AT318" i="10"/>
  <c r="AH318" i="10"/>
  <c r="X318" i="10"/>
  <c r="N318" i="10"/>
  <c r="BW318" i="10"/>
  <c r="BW318" i="3" s="1"/>
  <c r="BM318" i="10"/>
  <c r="BM318" i="3" s="1"/>
  <c r="BC318" i="10"/>
  <c r="AQ318" i="10"/>
  <c r="AG318" i="10"/>
  <c r="AG318" i="3" s="1"/>
  <c r="W318" i="10"/>
  <c r="K318" i="10"/>
  <c r="BV318" i="10"/>
  <c r="BL318" i="10"/>
  <c r="BL318" i="3" s="1"/>
  <c r="BB318" i="10"/>
  <c r="AP318" i="10"/>
  <c r="AF318" i="10"/>
  <c r="V318" i="10"/>
  <c r="V318" i="3" s="1"/>
  <c r="J318" i="10"/>
  <c r="BT318" i="10"/>
  <c r="BT318" i="3" s="1"/>
  <c r="BJ318" i="10"/>
  <c r="AX318" i="10"/>
  <c r="AX318" i="3" s="1"/>
  <c r="AN318" i="10"/>
  <c r="AD318" i="10"/>
  <c r="AD318" i="3" s="1"/>
  <c r="R318" i="10"/>
  <c r="BS318" i="10"/>
  <c r="BS318" i="3" s="1"/>
  <c r="BG318" i="10"/>
  <c r="AW318" i="10"/>
  <c r="AM318" i="10"/>
  <c r="AA318" i="10"/>
  <c r="Q318" i="10"/>
  <c r="Q318" i="3" s="1"/>
  <c r="AL318" i="10"/>
  <c r="BO318" i="10"/>
  <c r="BW320" i="10"/>
  <c r="BW320" i="3" s="1"/>
  <c r="BO320" i="10"/>
  <c r="BG320" i="10"/>
  <c r="AY320" i="10"/>
  <c r="AY320" i="3" s="1"/>
  <c r="AQ320" i="10"/>
  <c r="AQ320" i="3" s="1"/>
  <c r="AI320" i="10"/>
  <c r="AA320" i="10"/>
  <c r="S320" i="10"/>
  <c r="S320" i="3" s="1"/>
  <c r="K320" i="10"/>
  <c r="K320" i="3" s="1"/>
  <c r="BV320" i="10"/>
  <c r="BN320" i="10"/>
  <c r="BF320" i="10"/>
  <c r="AX320" i="10"/>
  <c r="AX320" i="3" s="1"/>
  <c r="AP320" i="10"/>
  <c r="AP320" i="3" s="1"/>
  <c r="AH320" i="10"/>
  <c r="AH320" i="3" s="1"/>
  <c r="Z320" i="10"/>
  <c r="R320" i="10"/>
  <c r="J320" i="10"/>
  <c r="CB320" i="10"/>
  <c r="CB320" i="3" s="1"/>
  <c r="BT320" i="10"/>
  <c r="BL320" i="10"/>
  <c r="BL320" i="3" s="1"/>
  <c r="BD320" i="10"/>
  <c r="AV320" i="10"/>
  <c r="AV320" i="3" s="1"/>
  <c r="AN320" i="10"/>
  <c r="AF320" i="10"/>
  <c r="AF320" i="3" s="1"/>
  <c r="X320" i="10"/>
  <c r="X320" i="3" s="1"/>
  <c r="P320" i="10"/>
  <c r="CA320" i="10"/>
  <c r="CA320" i="3" s="1"/>
  <c r="BS320" i="10"/>
  <c r="BS320" i="3" s="1"/>
  <c r="BK320" i="10"/>
  <c r="BC320" i="10"/>
  <c r="BC320" i="3" s="1"/>
  <c r="AU320" i="10"/>
  <c r="AM320" i="10"/>
  <c r="AM320" i="3" s="1"/>
  <c r="AE320" i="10"/>
  <c r="AE320" i="3" s="1"/>
  <c r="W320" i="10"/>
  <c r="O320" i="10"/>
  <c r="O320" i="3" s="1"/>
  <c r="BZ320" i="10"/>
  <c r="BZ320" i="3" s="1"/>
  <c r="BJ320" i="10"/>
  <c r="BJ320" i="3" s="1"/>
  <c r="AT320" i="10"/>
  <c r="AD320" i="10"/>
  <c r="N320" i="10"/>
  <c r="BY320" i="10"/>
  <c r="BY320" i="3" s="1"/>
  <c r="BI320" i="10"/>
  <c r="AS320" i="10"/>
  <c r="AC320" i="10"/>
  <c r="AC320" i="3" s="1"/>
  <c r="M320" i="10"/>
  <c r="M320" i="3" s="1"/>
  <c r="BX320" i="10"/>
  <c r="BH320" i="10"/>
  <c r="AR320" i="10"/>
  <c r="AR320" i="3" s="1"/>
  <c r="AB320" i="10"/>
  <c r="AB320" i="3" s="1"/>
  <c r="L320" i="10"/>
  <c r="BR320" i="10"/>
  <c r="BB320" i="10"/>
  <c r="BB320" i="3" s="1"/>
  <c r="AL320" i="10"/>
  <c r="V320" i="10"/>
  <c r="V320" i="3" s="1"/>
  <c r="BQ320" i="10"/>
  <c r="BQ320" i="3" s="1"/>
  <c r="BA320" i="10"/>
  <c r="BA320" i="3" s="1"/>
  <c r="AK320" i="10"/>
  <c r="U320" i="10"/>
  <c r="U320" i="3" s="1"/>
  <c r="AZ320" i="10"/>
  <c r="O291" i="10"/>
  <c r="O291" i="3" s="1"/>
  <c r="W291" i="10"/>
  <c r="W291" i="3" s="1"/>
  <c r="AE291" i="10"/>
  <c r="AE291" i="3" s="1"/>
  <c r="AM291" i="10"/>
  <c r="AU291" i="10"/>
  <c r="AU291" i="3" s="1"/>
  <c r="BC291" i="10"/>
  <c r="BK291" i="10"/>
  <c r="BS291" i="10"/>
  <c r="CA291" i="10"/>
  <c r="CA291" i="3" s="1"/>
  <c r="K295" i="10"/>
  <c r="S295" i="10"/>
  <c r="AA295" i="10"/>
  <c r="AI295" i="10"/>
  <c r="AI295" i="3" s="1"/>
  <c r="AQ295" i="10"/>
  <c r="AY295" i="10"/>
  <c r="AY295" i="3" s="1"/>
  <c r="BG295" i="10"/>
  <c r="BO295" i="10"/>
  <c r="BO295" i="3" s="1"/>
  <c r="BW295" i="10"/>
  <c r="J296" i="10"/>
  <c r="R296" i="10"/>
  <c r="Z296" i="10"/>
  <c r="AH296" i="10"/>
  <c r="AP296" i="10"/>
  <c r="AX296" i="10"/>
  <c r="BF296" i="10"/>
  <c r="BN296" i="10"/>
  <c r="BV296" i="10"/>
  <c r="Q297" i="10"/>
  <c r="Q297" i="3" s="1"/>
  <c r="Y297" i="10"/>
  <c r="Y297" i="3" s="1"/>
  <c r="AG297" i="10"/>
  <c r="AO297" i="10"/>
  <c r="AO297" i="3" s="1"/>
  <c r="AW297" i="10"/>
  <c r="BE297" i="10"/>
  <c r="BE297" i="3" s="1"/>
  <c r="BM297" i="10"/>
  <c r="BU297" i="10"/>
  <c r="O299" i="10"/>
  <c r="W299" i="10"/>
  <c r="AE299" i="10"/>
  <c r="AM299" i="10"/>
  <c r="AM299" i="3" s="1"/>
  <c r="AU299" i="10"/>
  <c r="AU299" i="3" s="1"/>
  <c r="BC299" i="10"/>
  <c r="BC299" i="3" s="1"/>
  <c r="BK299" i="10"/>
  <c r="BS299" i="10"/>
  <c r="CA299" i="10"/>
  <c r="N300" i="10"/>
  <c r="V300" i="10"/>
  <c r="AD300" i="10"/>
  <c r="AL300" i="10"/>
  <c r="AT300" i="10"/>
  <c r="BB300" i="10"/>
  <c r="BJ300" i="10"/>
  <c r="BJ300" i="3" s="1"/>
  <c r="BR300" i="10"/>
  <c r="BZ300" i="10"/>
  <c r="K303" i="10"/>
  <c r="S303" i="10"/>
  <c r="S303" i="3" s="1"/>
  <c r="AA303" i="10"/>
  <c r="AI303" i="10"/>
  <c r="AQ303" i="10"/>
  <c r="AY303" i="10"/>
  <c r="BG303" i="10"/>
  <c r="BO303" i="10"/>
  <c r="BW303" i="10"/>
  <c r="Q305" i="10"/>
  <c r="Y305" i="10"/>
  <c r="AG305" i="10"/>
  <c r="AG305" i="3" s="1"/>
  <c r="AO305" i="10"/>
  <c r="AW305" i="10"/>
  <c r="BE305" i="10"/>
  <c r="BM305" i="10"/>
  <c r="BM305" i="3" s="1"/>
  <c r="BU305" i="10"/>
  <c r="O307" i="10"/>
  <c r="W307" i="10"/>
  <c r="W307" i="3" s="1"/>
  <c r="AE307" i="10"/>
  <c r="AM307" i="10"/>
  <c r="AU307" i="10"/>
  <c r="BC307" i="10"/>
  <c r="BK307" i="10"/>
  <c r="BS307" i="10"/>
  <c r="CA307" i="10"/>
  <c r="N308" i="10"/>
  <c r="V308" i="10"/>
  <c r="AD308" i="10"/>
  <c r="AL308" i="10"/>
  <c r="AT308" i="10"/>
  <c r="BB308" i="10"/>
  <c r="BB308" i="3" s="1"/>
  <c r="BJ308" i="10"/>
  <c r="BR308" i="10"/>
  <c r="BZ308" i="10"/>
  <c r="R316" i="10"/>
  <c r="R316" i="3" s="1"/>
  <c r="AH316" i="10"/>
  <c r="BD316" i="10"/>
  <c r="BD316" i="3" s="1"/>
  <c r="BX316" i="10"/>
  <c r="BV342" i="10"/>
  <c r="BV342" i="3" s="1"/>
  <c r="BN342" i="10"/>
  <c r="BN342" i="3" s="1"/>
  <c r="BF342" i="10"/>
  <c r="BF342" i="3" s="1"/>
  <c r="AX342" i="10"/>
  <c r="AP342" i="10"/>
  <c r="AP342" i="3" s="1"/>
  <c r="AH342" i="10"/>
  <c r="AH342" i="3" s="1"/>
  <c r="Z342" i="10"/>
  <c r="R342" i="10"/>
  <c r="R342" i="3" s="1"/>
  <c r="J342" i="10"/>
  <c r="J342" i="3" s="1"/>
  <c r="BT342" i="10"/>
  <c r="BT342" i="3" s="1"/>
  <c r="BK342" i="10"/>
  <c r="BK342" i="3" s="1"/>
  <c r="BB342" i="10"/>
  <c r="BB342" i="3" s="1"/>
  <c r="AS342" i="10"/>
  <c r="AS342" i="3" s="1"/>
  <c r="AJ342" i="10"/>
  <c r="AJ342" i="3" s="1"/>
  <c r="AA342" i="10"/>
  <c r="Q342" i="10"/>
  <c r="CB342" i="10"/>
  <c r="CB342" i="3" s="1"/>
  <c r="BS342" i="10"/>
  <c r="BJ342" i="10"/>
  <c r="BA342" i="10"/>
  <c r="AR342" i="10"/>
  <c r="AR342" i="3" s="1"/>
  <c r="AI342" i="10"/>
  <c r="AI342" i="3" s="1"/>
  <c r="Y342" i="10"/>
  <c r="P342" i="10"/>
  <c r="BZ342" i="10"/>
  <c r="BZ342" i="3" s="1"/>
  <c r="BQ342" i="10"/>
  <c r="BH342" i="10"/>
  <c r="BH342" i="3" s="1"/>
  <c r="AY342" i="10"/>
  <c r="AO342" i="10"/>
  <c r="AF342" i="10"/>
  <c r="W342" i="10"/>
  <c r="N342" i="10"/>
  <c r="BY342" i="10"/>
  <c r="BY342" i="3" s="1"/>
  <c r="BP342" i="10"/>
  <c r="BP342" i="3" s="1"/>
  <c r="BG342" i="10"/>
  <c r="AW342" i="10"/>
  <c r="AN342" i="10"/>
  <c r="AN342" i="3" s="1"/>
  <c r="AE342" i="10"/>
  <c r="V342" i="10"/>
  <c r="V342" i="3" s="1"/>
  <c r="M342" i="10"/>
  <c r="BX342" i="10"/>
  <c r="BO342" i="10"/>
  <c r="BE342" i="10"/>
  <c r="AV342" i="10"/>
  <c r="AM342" i="10"/>
  <c r="AM342" i="3" s="1"/>
  <c r="AD342" i="10"/>
  <c r="AD342" i="3" s="1"/>
  <c r="U342" i="10"/>
  <c r="L342" i="10"/>
  <c r="BW342" i="10"/>
  <c r="BW342" i="3" s="1"/>
  <c r="BM342" i="10"/>
  <c r="BD342" i="10"/>
  <c r="BD342" i="3" s="1"/>
  <c r="AU342" i="10"/>
  <c r="AL342" i="10"/>
  <c r="AL342" i="3" s="1"/>
  <c r="AC342" i="10"/>
  <c r="AC342" i="3" s="1"/>
  <c r="T342" i="10"/>
  <c r="K342" i="10"/>
  <c r="K342" i="3" s="1"/>
  <c r="CA342" i="10"/>
  <c r="AQ342" i="10"/>
  <c r="AQ342" i="3" s="1"/>
  <c r="BU342" i="10"/>
  <c r="AK342" i="10"/>
  <c r="BR342" i="10"/>
  <c r="BR342" i="3" s="1"/>
  <c r="AG342" i="10"/>
  <c r="BL342" i="10"/>
  <c r="BL342" i="3" s="1"/>
  <c r="AB342" i="10"/>
  <c r="BI342" i="10"/>
  <c r="X342" i="10"/>
  <c r="BC342" i="10"/>
  <c r="S342" i="10"/>
  <c r="CA345" i="10"/>
  <c r="CA345" i="3" s="1"/>
  <c r="BS345" i="10"/>
  <c r="BS345" i="3" s="1"/>
  <c r="BK345" i="10"/>
  <c r="BC345" i="10"/>
  <c r="AU345" i="10"/>
  <c r="AM345" i="10"/>
  <c r="AM345" i="3" s="1"/>
  <c r="AE345" i="10"/>
  <c r="AE345" i="3" s="1"/>
  <c r="BX345" i="10"/>
  <c r="BP345" i="10"/>
  <c r="BP345" i="3" s="1"/>
  <c r="BH345" i="10"/>
  <c r="BH345" i="3" s="1"/>
  <c r="AZ345" i="10"/>
  <c r="AZ345" i="3" s="1"/>
  <c r="AR345" i="10"/>
  <c r="AJ345" i="10"/>
  <c r="BV345" i="10"/>
  <c r="BL345" i="10"/>
  <c r="BA345" i="10"/>
  <c r="BA345" i="3" s="1"/>
  <c r="AP345" i="10"/>
  <c r="AP345" i="3" s="1"/>
  <c r="AF345" i="10"/>
  <c r="AF345" i="3" s="1"/>
  <c r="W345" i="10"/>
  <c r="O345" i="10"/>
  <c r="O345" i="3" s="1"/>
  <c r="BU345" i="10"/>
  <c r="BI345" i="10"/>
  <c r="AW345" i="10"/>
  <c r="AK345" i="10"/>
  <c r="Z345" i="10"/>
  <c r="Z345" i="3" s="1"/>
  <c r="Q345" i="10"/>
  <c r="BT345" i="10"/>
  <c r="BT345" i="3" s="1"/>
  <c r="BG345" i="10"/>
  <c r="BG345" i="3" s="1"/>
  <c r="AV345" i="10"/>
  <c r="AI345" i="10"/>
  <c r="Y345" i="10"/>
  <c r="P345" i="10"/>
  <c r="P345" i="3" s="1"/>
  <c r="BR345" i="10"/>
  <c r="BR345" i="3" s="1"/>
  <c r="BF345" i="10"/>
  <c r="BF345" i="3" s="1"/>
  <c r="AT345" i="10"/>
  <c r="AT345" i="3" s="1"/>
  <c r="AH345" i="10"/>
  <c r="X345" i="10"/>
  <c r="BQ345" i="10"/>
  <c r="BE345" i="10"/>
  <c r="BE345" i="3" s="1"/>
  <c r="AS345" i="10"/>
  <c r="AG345" i="10"/>
  <c r="AG345" i="3" s="1"/>
  <c r="V345" i="10"/>
  <c r="V345" i="3" s="1"/>
  <c r="M345" i="10"/>
  <c r="CB345" i="10"/>
  <c r="BO345" i="10"/>
  <c r="BD345" i="10"/>
  <c r="AQ345" i="10"/>
  <c r="AD345" i="10"/>
  <c r="U345" i="10"/>
  <c r="U345" i="3" s="1"/>
  <c r="L345" i="10"/>
  <c r="L345" i="3" s="1"/>
  <c r="BZ345" i="10"/>
  <c r="BN345" i="10"/>
  <c r="BN345" i="3" s="1"/>
  <c r="BB345" i="10"/>
  <c r="AO345" i="10"/>
  <c r="AC345" i="10"/>
  <c r="AC345" i="3" s="1"/>
  <c r="T345" i="10"/>
  <c r="T345" i="3" s="1"/>
  <c r="K345" i="10"/>
  <c r="K345" i="3" s="1"/>
  <c r="BY345" i="10"/>
  <c r="BM345" i="10"/>
  <c r="AY345" i="10"/>
  <c r="AN345" i="10"/>
  <c r="AN345" i="3" s="1"/>
  <c r="AB345" i="10"/>
  <c r="S345" i="10"/>
  <c r="J345" i="10"/>
  <c r="J345" i="3" s="1"/>
  <c r="BW345" i="10"/>
  <c r="BW345" i="3" s="1"/>
  <c r="BJ345" i="10"/>
  <c r="BJ345" i="3" s="1"/>
  <c r="AX345" i="10"/>
  <c r="AL345" i="10"/>
  <c r="AL345" i="3" s="1"/>
  <c r="AA345" i="10"/>
  <c r="AA345" i="3" s="1"/>
  <c r="R345" i="10"/>
  <c r="R345" i="3" s="1"/>
  <c r="T316" i="10"/>
  <c r="T316" i="3" s="1"/>
  <c r="AJ316" i="10"/>
  <c r="BF316" i="10"/>
  <c r="BF316" i="3" s="1"/>
  <c r="CB316" i="10"/>
  <c r="Q291" i="10"/>
  <c r="Y291" i="10"/>
  <c r="AG291" i="10"/>
  <c r="AO291" i="10"/>
  <c r="AW291" i="10"/>
  <c r="AW291" i="3" s="1"/>
  <c r="BE291" i="10"/>
  <c r="BE291" i="3" s="1"/>
  <c r="BM291" i="10"/>
  <c r="BM291" i="3" s="1"/>
  <c r="BU291" i="10"/>
  <c r="M295" i="10"/>
  <c r="U295" i="10"/>
  <c r="AC295" i="10"/>
  <c r="AC295" i="3" s="1"/>
  <c r="AK295" i="10"/>
  <c r="AK295" i="3" s="1"/>
  <c r="AS295" i="10"/>
  <c r="AS295" i="3" s="1"/>
  <c r="BA295" i="10"/>
  <c r="BI295" i="10"/>
  <c r="BI295" i="3" s="1"/>
  <c r="BQ295" i="10"/>
  <c r="L296" i="10"/>
  <c r="T296" i="10"/>
  <c r="AB296" i="10"/>
  <c r="AJ296" i="10"/>
  <c r="AR296" i="10"/>
  <c r="AZ296" i="10"/>
  <c r="BH296" i="10"/>
  <c r="BH296" i="3" s="1"/>
  <c r="BP296" i="10"/>
  <c r="BP296" i="3" s="1"/>
  <c r="AA297" i="10"/>
  <c r="AA297" i="3" s="1"/>
  <c r="AI297" i="10"/>
  <c r="AQ297" i="10"/>
  <c r="AY297" i="10"/>
  <c r="AY297" i="3" s="1"/>
  <c r="BG297" i="10"/>
  <c r="BO297" i="10"/>
  <c r="Q299" i="10"/>
  <c r="Y299" i="10"/>
  <c r="Y299" i="3" s="1"/>
  <c r="AG299" i="10"/>
  <c r="AO299" i="10"/>
  <c r="AW299" i="10"/>
  <c r="BE299" i="10"/>
  <c r="BM299" i="10"/>
  <c r="BU299" i="10"/>
  <c r="P300" i="10"/>
  <c r="P300" i="3" s="1"/>
  <c r="X300" i="10"/>
  <c r="AF300" i="10"/>
  <c r="AN300" i="10"/>
  <c r="AN300" i="3" s="1"/>
  <c r="AV300" i="10"/>
  <c r="BD300" i="10"/>
  <c r="BL300" i="10"/>
  <c r="BT300" i="10"/>
  <c r="CB300" i="10"/>
  <c r="CB300" i="3" s="1"/>
  <c r="M303" i="10"/>
  <c r="U303" i="10"/>
  <c r="AC303" i="10"/>
  <c r="AK303" i="10"/>
  <c r="AS303" i="10"/>
  <c r="BA303" i="10"/>
  <c r="BI303" i="10"/>
  <c r="BQ303" i="10"/>
  <c r="Q307" i="10"/>
  <c r="Y307" i="10"/>
  <c r="AG307" i="10"/>
  <c r="AO307" i="10"/>
  <c r="AO307" i="3" s="1"/>
  <c r="AW307" i="10"/>
  <c r="BE307" i="10"/>
  <c r="BM307" i="10"/>
  <c r="BU307" i="10"/>
  <c r="BU307" i="3" s="1"/>
  <c r="P308" i="10"/>
  <c r="X308" i="10"/>
  <c r="X308" i="3" s="1"/>
  <c r="AF308" i="10"/>
  <c r="AN308" i="10"/>
  <c r="AN308" i="3" s="1"/>
  <c r="AV308" i="10"/>
  <c r="BD308" i="10"/>
  <c r="BL308" i="10"/>
  <c r="BT308" i="10"/>
  <c r="CB308" i="10"/>
  <c r="U316" i="10"/>
  <c r="AK316" i="10"/>
  <c r="BG316" i="10"/>
  <c r="Q300" i="10"/>
  <c r="Y300" i="10"/>
  <c r="AG300" i="10"/>
  <c r="AO300" i="10"/>
  <c r="AW300" i="10"/>
  <c r="AW300" i="3" s="1"/>
  <c r="BE300" i="10"/>
  <c r="BM300" i="10"/>
  <c r="BU300" i="10"/>
  <c r="Q308" i="10"/>
  <c r="Y308" i="10"/>
  <c r="Y308" i="3" s="1"/>
  <c r="AG308" i="10"/>
  <c r="AO308" i="10"/>
  <c r="AO308" i="3" s="1"/>
  <c r="AW308" i="10"/>
  <c r="AW308" i="3" s="1"/>
  <c r="BE308" i="10"/>
  <c r="BM308" i="10"/>
  <c r="BU308" i="10"/>
  <c r="BU308" i="3" s="1"/>
  <c r="CA316" i="10"/>
  <c r="BS316" i="10"/>
  <c r="BK316" i="10"/>
  <c r="BK316" i="3" s="1"/>
  <c r="BC316" i="10"/>
  <c r="AU316" i="10"/>
  <c r="AM316" i="10"/>
  <c r="AM316" i="3" s="1"/>
  <c r="BZ316" i="10"/>
  <c r="BR316" i="10"/>
  <c r="BR316" i="3" s="1"/>
  <c r="BJ316" i="10"/>
  <c r="BJ316" i="3" s="1"/>
  <c r="BB316" i="10"/>
  <c r="BB316" i="3" s="1"/>
  <c r="AT316" i="10"/>
  <c r="AL316" i="10"/>
  <c r="AL316" i="3" s="1"/>
  <c r="BV316" i="10"/>
  <c r="BV316" i="3" s="1"/>
  <c r="BL316" i="10"/>
  <c r="AZ316" i="10"/>
  <c r="AP316" i="10"/>
  <c r="AF316" i="10"/>
  <c r="AF316" i="3" s="1"/>
  <c r="X316" i="10"/>
  <c r="P316" i="10"/>
  <c r="BU316" i="10"/>
  <c r="BU316" i="3" s="1"/>
  <c r="BI316" i="10"/>
  <c r="AY316" i="10"/>
  <c r="AY316" i="3" s="1"/>
  <c r="AO316" i="10"/>
  <c r="AE316" i="10"/>
  <c r="W316" i="10"/>
  <c r="O316" i="10"/>
  <c r="BT316" i="10"/>
  <c r="BH316" i="10"/>
  <c r="BH316" i="3" s="1"/>
  <c r="AX316" i="10"/>
  <c r="AN316" i="10"/>
  <c r="AD316" i="10"/>
  <c r="V316" i="10"/>
  <c r="V316" i="3" s="1"/>
  <c r="N316" i="10"/>
  <c r="BY316" i="10"/>
  <c r="BY316" i="3" s="1"/>
  <c r="BO316" i="10"/>
  <c r="BO316" i="3" s="1"/>
  <c r="BE316" i="10"/>
  <c r="BE316" i="3" s="1"/>
  <c r="AS316" i="10"/>
  <c r="AS316" i="3" s="1"/>
  <c r="AI316" i="10"/>
  <c r="AA316" i="10"/>
  <c r="S316" i="10"/>
  <c r="S316" i="3" s="1"/>
  <c r="K316" i="10"/>
  <c r="K316" i="3" s="1"/>
  <c r="Y316" i="10"/>
  <c r="AQ316" i="10"/>
  <c r="AQ316" i="3" s="1"/>
  <c r="BM316" i="10"/>
  <c r="L315" i="10"/>
  <c r="L315" i="3" s="1"/>
  <c r="T315" i="10"/>
  <c r="T315" i="3" s="1"/>
  <c r="AB315" i="10"/>
  <c r="AJ315" i="10"/>
  <c r="AJ315" i="3" s="1"/>
  <c r="AR315" i="10"/>
  <c r="AR315" i="3" s="1"/>
  <c r="AZ315" i="10"/>
  <c r="AZ315" i="3" s="1"/>
  <c r="BH315" i="10"/>
  <c r="BH315" i="3" s="1"/>
  <c r="BP315" i="10"/>
  <c r="BP315" i="3" s="1"/>
  <c r="BX315" i="10"/>
  <c r="BX315" i="3" s="1"/>
  <c r="P317" i="10"/>
  <c r="P317" i="3" s="1"/>
  <c r="Z317" i="10"/>
  <c r="AJ317" i="10"/>
  <c r="AJ317" i="3" s="1"/>
  <c r="AV317" i="10"/>
  <c r="AV317" i="3" s="1"/>
  <c r="BF317" i="10"/>
  <c r="BF317" i="3" s="1"/>
  <c r="BP317" i="10"/>
  <c r="BP317" i="3" s="1"/>
  <c r="R319" i="10"/>
  <c r="R319" i="3" s="1"/>
  <c r="AD319" i="10"/>
  <c r="AN319" i="10"/>
  <c r="AN319" i="3" s="1"/>
  <c r="BA319" i="10"/>
  <c r="BL319" i="10"/>
  <c r="BL319" i="3" s="1"/>
  <c r="Q323" i="10"/>
  <c r="AL323" i="10"/>
  <c r="BG323" i="10"/>
  <c r="BG323" i="3" s="1"/>
  <c r="Q325" i="10"/>
  <c r="AM325" i="10"/>
  <c r="AM325" i="3" s="1"/>
  <c r="BH325" i="10"/>
  <c r="BW328" i="10"/>
  <c r="BO328" i="10"/>
  <c r="BG328" i="10"/>
  <c r="AY328" i="10"/>
  <c r="AQ328" i="10"/>
  <c r="AI328" i="10"/>
  <c r="AA328" i="10"/>
  <c r="S328" i="10"/>
  <c r="K328" i="10"/>
  <c r="K328" i="3" s="1"/>
  <c r="BV328" i="10"/>
  <c r="BN328" i="10"/>
  <c r="BN328" i="3" s="1"/>
  <c r="BF328" i="10"/>
  <c r="AX328" i="10"/>
  <c r="AP328" i="10"/>
  <c r="AP328" i="3" s="1"/>
  <c r="AH328" i="10"/>
  <c r="Z328" i="10"/>
  <c r="R328" i="10"/>
  <c r="J328" i="10"/>
  <c r="J328" i="3" s="1"/>
  <c r="CB328" i="10"/>
  <c r="CB328" i="3" s="1"/>
  <c r="BT328" i="10"/>
  <c r="BL328" i="10"/>
  <c r="BD328" i="10"/>
  <c r="AV328" i="10"/>
  <c r="AV328" i="3" s="1"/>
  <c r="AN328" i="10"/>
  <c r="AF328" i="10"/>
  <c r="X328" i="10"/>
  <c r="X328" i="3" s="1"/>
  <c r="P328" i="10"/>
  <c r="P328" i="3" s="1"/>
  <c r="CA328" i="10"/>
  <c r="CA328" i="3" s="1"/>
  <c r="BS328" i="10"/>
  <c r="BS328" i="3" s="1"/>
  <c r="BK328" i="10"/>
  <c r="BK328" i="3" s="1"/>
  <c r="BC328" i="10"/>
  <c r="BC328" i="3" s="1"/>
  <c r="AU328" i="10"/>
  <c r="AU328" i="3" s="1"/>
  <c r="AM328" i="10"/>
  <c r="AE328" i="10"/>
  <c r="W328" i="10"/>
  <c r="W328" i="3" s="1"/>
  <c r="O328" i="10"/>
  <c r="O328" i="3" s="1"/>
  <c r="BY328" i="10"/>
  <c r="BY328" i="3" s="1"/>
  <c r="BQ328" i="10"/>
  <c r="BQ328" i="3" s="1"/>
  <c r="BI328" i="10"/>
  <c r="BI328" i="3" s="1"/>
  <c r="BA328" i="10"/>
  <c r="BA328" i="3" s="1"/>
  <c r="AS328" i="10"/>
  <c r="AK328" i="10"/>
  <c r="AK328" i="3" s="1"/>
  <c r="AC328" i="10"/>
  <c r="AC328" i="3" s="1"/>
  <c r="U328" i="10"/>
  <c r="M328" i="10"/>
  <c r="M328" i="3" s="1"/>
  <c r="AD328" i="10"/>
  <c r="AD328" i="3" s="1"/>
  <c r="AZ328" i="10"/>
  <c r="BU328" i="10"/>
  <c r="Y331" i="10"/>
  <c r="AT331" i="10"/>
  <c r="BO331" i="10"/>
  <c r="X338" i="10"/>
  <c r="AV338" i="10"/>
  <c r="X339" i="10"/>
  <c r="AV339" i="10"/>
  <c r="BU339" i="10"/>
  <c r="X340" i="10"/>
  <c r="X340" i="3" s="1"/>
  <c r="AV340" i="10"/>
  <c r="BU340" i="10"/>
  <c r="X341" i="10"/>
  <c r="X341" i="3" s="1"/>
  <c r="BC341" i="10"/>
  <c r="BZ358" i="10"/>
  <c r="BZ358" i="3" s="1"/>
  <c r="BR358" i="10"/>
  <c r="BJ358" i="10"/>
  <c r="BB358" i="10"/>
  <c r="AT358" i="10"/>
  <c r="AL358" i="10"/>
  <c r="AD358" i="10"/>
  <c r="AD358" i="3" s="1"/>
  <c r="V358" i="10"/>
  <c r="N358" i="10"/>
  <c r="N358" i="3" s="1"/>
  <c r="BY358" i="10"/>
  <c r="BQ358" i="10"/>
  <c r="BI358" i="10"/>
  <c r="BA358" i="10"/>
  <c r="AS358" i="10"/>
  <c r="AS358" i="3" s="1"/>
  <c r="AK358" i="10"/>
  <c r="AK358" i="3" s="1"/>
  <c r="AC358" i="10"/>
  <c r="U358" i="10"/>
  <c r="U358" i="3" s="1"/>
  <c r="M358" i="10"/>
  <c r="BW358" i="10"/>
  <c r="BW358" i="3" s="1"/>
  <c r="BO358" i="10"/>
  <c r="BG358" i="10"/>
  <c r="AY358" i="10"/>
  <c r="AY358" i="3" s="1"/>
  <c r="AQ358" i="10"/>
  <c r="AQ358" i="3" s="1"/>
  <c r="AI358" i="10"/>
  <c r="AA358" i="10"/>
  <c r="AA358" i="3" s="1"/>
  <c r="S358" i="10"/>
  <c r="K358" i="10"/>
  <c r="BP358" i="10"/>
  <c r="BP358" i="3" s="1"/>
  <c r="BD358" i="10"/>
  <c r="BD358" i="3" s="1"/>
  <c r="AP358" i="10"/>
  <c r="AE358" i="10"/>
  <c r="AE358" i="3" s="1"/>
  <c r="Q358" i="10"/>
  <c r="CB358" i="10"/>
  <c r="CB358" i="3" s="1"/>
  <c r="BN358" i="10"/>
  <c r="BC358" i="10"/>
  <c r="BC358" i="3" s="1"/>
  <c r="AO358" i="10"/>
  <c r="AB358" i="10"/>
  <c r="P358" i="10"/>
  <c r="BX358" i="10"/>
  <c r="BL358" i="10"/>
  <c r="AX358" i="10"/>
  <c r="AX358" i="3" s="1"/>
  <c r="AM358" i="10"/>
  <c r="AM358" i="3" s="1"/>
  <c r="Y358" i="10"/>
  <c r="L358" i="10"/>
  <c r="BS358" i="10"/>
  <c r="AV358" i="10"/>
  <c r="AV358" i="3" s="1"/>
  <c r="Z358" i="10"/>
  <c r="BM358" i="10"/>
  <c r="AU358" i="10"/>
  <c r="AU358" i="3" s="1"/>
  <c r="X358" i="10"/>
  <c r="X358" i="3" s="1"/>
  <c r="BK358" i="10"/>
  <c r="BK358" i="3" s="1"/>
  <c r="AR358" i="10"/>
  <c r="AR358" i="3" s="1"/>
  <c r="W358" i="10"/>
  <c r="W358" i="3" s="1"/>
  <c r="BH358" i="10"/>
  <c r="BH358" i="3" s="1"/>
  <c r="AN358" i="10"/>
  <c r="AN358" i="3" s="1"/>
  <c r="T358" i="10"/>
  <c r="CA358" i="10"/>
  <c r="CA358" i="3" s="1"/>
  <c r="BF358" i="10"/>
  <c r="AJ358" i="10"/>
  <c r="R358" i="10"/>
  <c r="BV358" i="10"/>
  <c r="BE358" i="10"/>
  <c r="AH358" i="10"/>
  <c r="O358" i="10"/>
  <c r="BU358" i="10"/>
  <c r="AZ358" i="10"/>
  <c r="AZ358" i="3" s="1"/>
  <c r="AG358" i="10"/>
  <c r="J358" i="10"/>
  <c r="BX319" i="10"/>
  <c r="BX319" i="3" s="1"/>
  <c r="BP319" i="10"/>
  <c r="BH319" i="10"/>
  <c r="AZ319" i="10"/>
  <c r="AZ319" i="3" s="1"/>
  <c r="AR319" i="10"/>
  <c r="AR319" i="3" s="1"/>
  <c r="AJ319" i="10"/>
  <c r="AB319" i="10"/>
  <c r="T319" i="10"/>
  <c r="T319" i="3" s="1"/>
  <c r="L319" i="10"/>
  <c r="L319" i="3" s="1"/>
  <c r="BW319" i="10"/>
  <c r="BO319" i="10"/>
  <c r="BG319" i="10"/>
  <c r="BG319" i="3" s="1"/>
  <c r="AY319" i="10"/>
  <c r="AY319" i="3" s="1"/>
  <c r="AQ319" i="10"/>
  <c r="AI319" i="10"/>
  <c r="AA319" i="10"/>
  <c r="AA319" i="3" s="1"/>
  <c r="S319" i="10"/>
  <c r="S319" i="3" s="1"/>
  <c r="K319" i="10"/>
  <c r="BU319" i="10"/>
  <c r="BM319" i="10"/>
  <c r="BE319" i="10"/>
  <c r="BE319" i="3" s="1"/>
  <c r="AW319" i="10"/>
  <c r="CB319" i="10"/>
  <c r="U319" i="10"/>
  <c r="AE319" i="10"/>
  <c r="AE319" i="3" s="1"/>
  <c r="AO319" i="10"/>
  <c r="AO319" i="3" s="1"/>
  <c r="BB319" i="10"/>
  <c r="BN319" i="10"/>
  <c r="BN319" i="3" s="1"/>
  <c r="CA319" i="10"/>
  <c r="CA319" i="3" s="1"/>
  <c r="AA331" i="10"/>
  <c r="AA331" i="3" s="1"/>
  <c r="AW331" i="10"/>
  <c r="AA340" i="10"/>
  <c r="AY340" i="10"/>
  <c r="AY340" i="3" s="1"/>
  <c r="AB341" i="10"/>
  <c r="AF358" i="10"/>
  <c r="AF358" i="3" s="1"/>
  <c r="BZ374" i="10"/>
  <c r="BR374" i="10"/>
  <c r="BR374" i="3" s="1"/>
  <c r="BJ374" i="10"/>
  <c r="BB374" i="10"/>
  <c r="AT374" i="10"/>
  <c r="AL374" i="10"/>
  <c r="AL374" i="3" s="1"/>
  <c r="AD374" i="10"/>
  <c r="V374" i="10"/>
  <c r="V374" i="3" s="1"/>
  <c r="N374" i="10"/>
  <c r="BY374" i="10"/>
  <c r="BY374" i="3" s="1"/>
  <c r="BQ374" i="10"/>
  <c r="BQ374" i="3" s="1"/>
  <c r="BI374" i="10"/>
  <c r="BA374" i="10"/>
  <c r="AS374" i="10"/>
  <c r="AS374" i="3" s="1"/>
  <c r="AK374" i="10"/>
  <c r="AK374" i="3" s="1"/>
  <c r="AC374" i="10"/>
  <c r="AC374" i="3" s="1"/>
  <c r="U374" i="10"/>
  <c r="M374" i="10"/>
  <c r="M374" i="3" s="1"/>
  <c r="BX374" i="10"/>
  <c r="BP374" i="10"/>
  <c r="BP374" i="3" s="1"/>
  <c r="BH374" i="10"/>
  <c r="AZ374" i="10"/>
  <c r="AZ374" i="3" s="1"/>
  <c r="AR374" i="10"/>
  <c r="AJ374" i="10"/>
  <c r="AB374" i="10"/>
  <c r="AB374" i="3" s="1"/>
  <c r="T374" i="10"/>
  <c r="T374" i="3" s="1"/>
  <c r="L374" i="10"/>
  <c r="BV374" i="10"/>
  <c r="BN374" i="10"/>
  <c r="BN374" i="3" s="1"/>
  <c r="BF374" i="10"/>
  <c r="BF374" i="3" s="1"/>
  <c r="AX374" i="10"/>
  <c r="AX374" i="3" s="1"/>
  <c r="AP374" i="10"/>
  <c r="AP374" i="3" s="1"/>
  <c r="AH374" i="10"/>
  <c r="AH374" i="3" s="1"/>
  <c r="Z374" i="10"/>
  <c r="Z374" i="3" s="1"/>
  <c r="R374" i="10"/>
  <c r="R374" i="3" s="1"/>
  <c r="J374" i="10"/>
  <c r="CA374" i="10"/>
  <c r="BK374" i="10"/>
  <c r="BK374" i="3" s="1"/>
  <c r="AU374" i="10"/>
  <c r="AE374" i="10"/>
  <c r="O374" i="10"/>
  <c r="BW374" i="10"/>
  <c r="BG374" i="10"/>
  <c r="BG374" i="3" s="1"/>
  <c r="AQ374" i="10"/>
  <c r="AA374" i="10"/>
  <c r="K374" i="10"/>
  <c r="K374" i="3" s="1"/>
  <c r="BT374" i="10"/>
  <c r="BT374" i="3" s="1"/>
  <c r="BD374" i="10"/>
  <c r="BD374" i="3" s="1"/>
  <c r="AN374" i="10"/>
  <c r="AN374" i="3" s="1"/>
  <c r="X374" i="10"/>
  <c r="X374" i="3" s="1"/>
  <c r="BS374" i="10"/>
  <c r="BC374" i="10"/>
  <c r="AM374" i="10"/>
  <c r="W374" i="10"/>
  <c r="BL374" i="10"/>
  <c r="AF374" i="10"/>
  <c r="AF374" i="3" s="1"/>
  <c r="BE374" i="10"/>
  <c r="Y374" i="10"/>
  <c r="Y374" i="3" s="1"/>
  <c r="AW374" i="10"/>
  <c r="AW374" i="3" s="1"/>
  <c r="Q374" i="10"/>
  <c r="Q374" i="3" s="1"/>
  <c r="AY374" i="10"/>
  <c r="AV374" i="10"/>
  <c r="AV374" i="3" s="1"/>
  <c r="AO374" i="10"/>
  <c r="AI374" i="10"/>
  <c r="CB374" i="10"/>
  <c r="CB374" i="3" s="1"/>
  <c r="AG374" i="10"/>
  <c r="AG374" i="3" s="1"/>
  <c r="BU374" i="10"/>
  <c r="S374" i="10"/>
  <c r="BO374" i="10"/>
  <c r="P374" i="10"/>
  <c r="P374" i="3" s="1"/>
  <c r="CB331" i="10"/>
  <c r="BT331" i="10"/>
  <c r="BL331" i="10"/>
  <c r="BD331" i="10"/>
  <c r="BD331" i="3" s="1"/>
  <c r="AV331" i="10"/>
  <c r="AN331" i="10"/>
  <c r="AF331" i="10"/>
  <c r="X331" i="10"/>
  <c r="P331" i="10"/>
  <c r="CA331" i="10"/>
  <c r="BS331" i="10"/>
  <c r="BK331" i="10"/>
  <c r="BK331" i="3" s="1"/>
  <c r="BC331" i="10"/>
  <c r="BC331" i="3" s="1"/>
  <c r="AU331" i="10"/>
  <c r="AM331" i="10"/>
  <c r="AE331" i="10"/>
  <c r="AE331" i="3" s="1"/>
  <c r="W331" i="10"/>
  <c r="W331" i="3" s="1"/>
  <c r="O331" i="10"/>
  <c r="BY331" i="10"/>
  <c r="BY331" i="3" s="1"/>
  <c r="BQ331" i="10"/>
  <c r="BQ331" i="3" s="1"/>
  <c r="BI331" i="10"/>
  <c r="BA331" i="10"/>
  <c r="AS331" i="10"/>
  <c r="AK331" i="10"/>
  <c r="AK331" i="3" s="1"/>
  <c r="AC331" i="10"/>
  <c r="U331" i="10"/>
  <c r="M331" i="10"/>
  <c r="M331" i="3" s="1"/>
  <c r="BX331" i="10"/>
  <c r="BX331" i="3" s="1"/>
  <c r="BP331" i="10"/>
  <c r="BH331" i="10"/>
  <c r="AZ331" i="10"/>
  <c r="AZ331" i="3" s="1"/>
  <c r="AR331" i="10"/>
  <c r="AJ331" i="10"/>
  <c r="AB331" i="10"/>
  <c r="T331" i="10"/>
  <c r="T331" i="3" s="1"/>
  <c r="L331" i="10"/>
  <c r="L331" i="3" s="1"/>
  <c r="BV331" i="10"/>
  <c r="BN331" i="10"/>
  <c r="BF331" i="10"/>
  <c r="BF331" i="3" s="1"/>
  <c r="AX331" i="10"/>
  <c r="AX331" i="3" s="1"/>
  <c r="AP331" i="10"/>
  <c r="AH331" i="10"/>
  <c r="Z331" i="10"/>
  <c r="Z331" i="3" s="1"/>
  <c r="R331" i="10"/>
  <c r="R331" i="3" s="1"/>
  <c r="J331" i="10"/>
  <c r="AD331" i="10"/>
  <c r="AD331" i="3" s="1"/>
  <c r="AY331" i="10"/>
  <c r="BU331" i="10"/>
  <c r="CA349" i="10"/>
  <c r="CA349" i="3" s="1"/>
  <c r="BS349" i="10"/>
  <c r="BK349" i="10"/>
  <c r="BC349" i="10"/>
  <c r="BC349" i="3" s="1"/>
  <c r="AU349" i="10"/>
  <c r="AM349" i="10"/>
  <c r="AM349" i="3" s="1"/>
  <c r="AE349" i="10"/>
  <c r="W349" i="10"/>
  <c r="O349" i="10"/>
  <c r="O349" i="3" s="1"/>
  <c r="BZ349" i="10"/>
  <c r="BZ349" i="3" s="1"/>
  <c r="BR349" i="10"/>
  <c r="BJ349" i="10"/>
  <c r="BJ349" i="3" s="1"/>
  <c r="BB349" i="10"/>
  <c r="BB349" i="3" s="1"/>
  <c r="AT349" i="10"/>
  <c r="AT349" i="3" s="1"/>
  <c r="AL349" i="10"/>
  <c r="AD349" i="10"/>
  <c r="AD349" i="3" s="1"/>
  <c r="V349" i="10"/>
  <c r="N349" i="10"/>
  <c r="BX349" i="10"/>
  <c r="BP349" i="10"/>
  <c r="BH349" i="10"/>
  <c r="AZ349" i="10"/>
  <c r="AR349" i="10"/>
  <c r="AR349" i="3" s="1"/>
  <c r="AJ349" i="10"/>
  <c r="AB349" i="10"/>
  <c r="T349" i="10"/>
  <c r="T349" i="3" s="1"/>
  <c r="L349" i="10"/>
  <c r="L349" i="3" s="1"/>
  <c r="BY349" i="10"/>
  <c r="BY349" i="3" s="1"/>
  <c r="BM349" i="10"/>
  <c r="AY349" i="10"/>
  <c r="AN349" i="10"/>
  <c r="Z349" i="10"/>
  <c r="Z349" i="3" s="1"/>
  <c r="M349" i="10"/>
  <c r="BW349" i="10"/>
  <c r="BL349" i="10"/>
  <c r="BL349" i="3" s="1"/>
  <c r="AX349" i="10"/>
  <c r="AK349" i="10"/>
  <c r="Y349" i="10"/>
  <c r="Y349" i="3" s="1"/>
  <c r="K349" i="10"/>
  <c r="BV349" i="10"/>
  <c r="BF349" i="10"/>
  <c r="BF349" i="3" s="1"/>
  <c r="AP349" i="10"/>
  <c r="X349" i="10"/>
  <c r="X349" i="3" s="1"/>
  <c r="BU349" i="10"/>
  <c r="BU349" i="3" s="1"/>
  <c r="BE349" i="10"/>
  <c r="BE349" i="3" s="1"/>
  <c r="AO349" i="10"/>
  <c r="U349" i="10"/>
  <c r="U349" i="3" s="1"/>
  <c r="BT349" i="10"/>
  <c r="BD349" i="10"/>
  <c r="BD349" i="3" s="1"/>
  <c r="AI349" i="10"/>
  <c r="AI349" i="3" s="1"/>
  <c r="S349" i="10"/>
  <c r="BQ349" i="10"/>
  <c r="BQ349" i="3" s="1"/>
  <c r="BA349" i="10"/>
  <c r="BA349" i="3" s="1"/>
  <c r="AH349" i="10"/>
  <c r="R349" i="10"/>
  <c r="BO349" i="10"/>
  <c r="BO349" i="3" s="1"/>
  <c r="AW349" i="10"/>
  <c r="AG349" i="10"/>
  <c r="Q349" i="10"/>
  <c r="BN349" i="10"/>
  <c r="BN349" i="3" s="1"/>
  <c r="AV349" i="10"/>
  <c r="AF349" i="10"/>
  <c r="AF349" i="3" s="1"/>
  <c r="P349" i="10"/>
  <c r="BI349" i="10"/>
  <c r="AS349" i="10"/>
  <c r="AC349" i="10"/>
  <c r="AC349" i="3" s="1"/>
  <c r="J349" i="10"/>
  <c r="BZ317" i="10"/>
  <c r="BR317" i="10"/>
  <c r="BJ317" i="10"/>
  <c r="BB317" i="10"/>
  <c r="BB317" i="3" s="1"/>
  <c r="AT317" i="10"/>
  <c r="AL317" i="10"/>
  <c r="AD317" i="10"/>
  <c r="AD317" i="3" s="1"/>
  <c r="V317" i="10"/>
  <c r="N317" i="10"/>
  <c r="BY317" i="10"/>
  <c r="BY317" i="3" s="1"/>
  <c r="BQ317" i="10"/>
  <c r="BI317" i="10"/>
  <c r="BA317" i="10"/>
  <c r="BA317" i="3" s="1"/>
  <c r="AS317" i="10"/>
  <c r="AS317" i="3" s="1"/>
  <c r="AK317" i="10"/>
  <c r="AK317" i="3" s="1"/>
  <c r="AC317" i="10"/>
  <c r="U317" i="10"/>
  <c r="U317" i="3" s="1"/>
  <c r="M317" i="10"/>
  <c r="M317" i="3" s="1"/>
  <c r="S317" i="10"/>
  <c r="S317" i="3" s="1"/>
  <c r="AE317" i="10"/>
  <c r="AE317" i="3" s="1"/>
  <c r="AO317" i="10"/>
  <c r="AY317" i="10"/>
  <c r="AY317" i="3" s="1"/>
  <c r="BK317" i="10"/>
  <c r="BU317" i="10"/>
  <c r="M319" i="10"/>
  <c r="M319" i="3" s="1"/>
  <c r="W319" i="10"/>
  <c r="AG319" i="10"/>
  <c r="AS319" i="10"/>
  <c r="BD319" i="10"/>
  <c r="BD319" i="3" s="1"/>
  <c r="BR319" i="10"/>
  <c r="BR319" i="3" s="1"/>
  <c r="K331" i="10"/>
  <c r="K331" i="3" s="1"/>
  <c r="AG331" i="10"/>
  <c r="AG331" i="3" s="1"/>
  <c r="BB331" i="10"/>
  <c r="BB331" i="3" s="1"/>
  <c r="BW331" i="10"/>
  <c r="BW331" i="3" s="1"/>
  <c r="BZ338" i="10"/>
  <c r="BR338" i="10"/>
  <c r="BJ338" i="10"/>
  <c r="BJ338" i="3" s="1"/>
  <c r="BB338" i="10"/>
  <c r="AT338" i="10"/>
  <c r="AL338" i="10"/>
  <c r="AD338" i="10"/>
  <c r="AD338" i="3" s="1"/>
  <c r="V338" i="10"/>
  <c r="N338" i="10"/>
  <c r="BT338" i="10"/>
  <c r="BK338" i="10"/>
  <c r="BK338" i="3" s="1"/>
  <c r="BA338" i="10"/>
  <c r="BA338" i="3" s="1"/>
  <c r="AR338" i="10"/>
  <c r="AI338" i="10"/>
  <c r="Z338" i="10"/>
  <c r="Z338" i="3" s="1"/>
  <c r="Q338" i="10"/>
  <c r="CB338" i="10"/>
  <c r="BS338" i="10"/>
  <c r="BI338" i="10"/>
  <c r="BI338" i="3" s="1"/>
  <c r="AZ338" i="10"/>
  <c r="AZ338" i="3" s="1"/>
  <c r="AQ338" i="10"/>
  <c r="AH338" i="10"/>
  <c r="AH338" i="3" s="1"/>
  <c r="Y338" i="10"/>
  <c r="P338" i="10"/>
  <c r="BY338" i="10"/>
  <c r="BY338" i="3" s="1"/>
  <c r="BP338" i="10"/>
  <c r="BG338" i="10"/>
  <c r="BG338" i="3" s="1"/>
  <c r="AX338" i="10"/>
  <c r="AO338" i="10"/>
  <c r="AF338" i="10"/>
  <c r="W338" i="10"/>
  <c r="W338" i="3" s="1"/>
  <c r="M338" i="10"/>
  <c r="M338" i="3" s="1"/>
  <c r="BX338" i="10"/>
  <c r="BO338" i="10"/>
  <c r="BF338" i="10"/>
  <c r="BF338" i="3" s="1"/>
  <c r="AW338" i="10"/>
  <c r="AN338" i="10"/>
  <c r="AE338" i="10"/>
  <c r="U338" i="10"/>
  <c r="U338" i="3" s="1"/>
  <c r="L338" i="10"/>
  <c r="BV338" i="10"/>
  <c r="BM338" i="10"/>
  <c r="BM338" i="3" s="1"/>
  <c r="BD338" i="10"/>
  <c r="BD338" i="3" s="1"/>
  <c r="AU338" i="10"/>
  <c r="AK338" i="10"/>
  <c r="AK338" i="3" s="1"/>
  <c r="AB338" i="10"/>
  <c r="S338" i="10"/>
  <c r="S338" i="3" s="1"/>
  <c r="J338" i="10"/>
  <c r="AG338" i="10"/>
  <c r="BE338" i="10"/>
  <c r="BY339" i="10"/>
  <c r="BY339" i="3" s="1"/>
  <c r="BQ339" i="10"/>
  <c r="BI339" i="10"/>
  <c r="BI339" i="3" s="1"/>
  <c r="BA339" i="10"/>
  <c r="BA339" i="3" s="1"/>
  <c r="AS339" i="10"/>
  <c r="AS339" i="3" s="1"/>
  <c r="AK339" i="10"/>
  <c r="AK339" i="3" s="1"/>
  <c r="AC339" i="10"/>
  <c r="U339" i="10"/>
  <c r="U339" i="3" s="1"/>
  <c r="M339" i="10"/>
  <c r="M339" i="3" s="1"/>
  <c r="BT339" i="10"/>
  <c r="BK339" i="10"/>
  <c r="BK339" i="3" s="1"/>
  <c r="BB339" i="10"/>
  <c r="AR339" i="10"/>
  <c r="AR339" i="3" s="1"/>
  <c r="AI339" i="10"/>
  <c r="Z339" i="10"/>
  <c r="Z339" i="3" s="1"/>
  <c r="Q339" i="10"/>
  <c r="CB339" i="10"/>
  <c r="CB339" i="3" s="1"/>
  <c r="BS339" i="10"/>
  <c r="BJ339" i="10"/>
  <c r="AZ339" i="10"/>
  <c r="AZ339" i="3" s="1"/>
  <c r="AQ339" i="10"/>
  <c r="AQ339" i="3" s="1"/>
  <c r="AH339" i="10"/>
  <c r="AH339" i="3" s="1"/>
  <c r="Y339" i="10"/>
  <c r="Y339" i="3" s="1"/>
  <c r="P339" i="10"/>
  <c r="P339" i="3" s="1"/>
  <c r="BZ339" i="10"/>
  <c r="BP339" i="10"/>
  <c r="BG339" i="10"/>
  <c r="AX339" i="10"/>
  <c r="AO339" i="10"/>
  <c r="AF339" i="10"/>
  <c r="AF339" i="3" s="1"/>
  <c r="W339" i="10"/>
  <c r="N339" i="10"/>
  <c r="BX339" i="10"/>
  <c r="BX339" i="3" s="1"/>
  <c r="BO339" i="10"/>
  <c r="BF339" i="10"/>
  <c r="BF339" i="3" s="1"/>
  <c r="AW339" i="10"/>
  <c r="AN339" i="10"/>
  <c r="AE339" i="10"/>
  <c r="V339" i="10"/>
  <c r="L339" i="10"/>
  <c r="L339" i="3" s="1"/>
  <c r="BV339" i="10"/>
  <c r="BM339" i="10"/>
  <c r="BD339" i="10"/>
  <c r="AU339" i="10"/>
  <c r="AL339" i="10"/>
  <c r="AL339" i="3" s="1"/>
  <c r="AB339" i="10"/>
  <c r="AB339" i="3" s="1"/>
  <c r="S339" i="10"/>
  <c r="S339" i="3" s="1"/>
  <c r="J339" i="10"/>
  <c r="AG339" i="10"/>
  <c r="AG339" i="3" s="1"/>
  <c r="BE339" i="10"/>
  <c r="BE339" i="3" s="1"/>
  <c r="BX340" i="10"/>
  <c r="BX340" i="3" s="1"/>
  <c r="BP340" i="10"/>
  <c r="BH340" i="10"/>
  <c r="BH340" i="3" s="1"/>
  <c r="AZ340" i="10"/>
  <c r="AR340" i="10"/>
  <c r="AR340" i="3" s="1"/>
  <c r="AJ340" i="10"/>
  <c r="AB340" i="10"/>
  <c r="AB340" i="3" s="1"/>
  <c r="T340" i="10"/>
  <c r="L340" i="10"/>
  <c r="L340" i="3" s="1"/>
  <c r="BT340" i="10"/>
  <c r="BK340" i="10"/>
  <c r="BK340" i="3" s="1"/>
  <c r="BB340" i="10"/>
  <c r="BB340" i="3" s="1"/>
  <c r="AS340" i="10"/>
  <c r="AI340" i="10"/>
  <c r="Z340" i="10"/>
  <c r="Z340" i="3" s="1"/>
  <c r="Q340" i="10"/>
  <c r="CB340" i="10"/>
  <c r="CB340" i="3" s="1"/>
  <c r="BS340" i="10"/>
  <c r="BJ340" i="10"/>
  <c r="BA340" i="10"/>
  <c r="BA340" i="3" s="1"/>
  <c r="AQ340" i="10"/>
  <c r="AQ340" i="3" s="1"/>
  <c r="AH340" i="10"/>
  <c r="Y340" i="10"/>
  <c r="Y340" i="3" s="1"/>
  <c r="P340" i="10"/>
  <c r="BZ340" i="10"/>
  <c r="BZ340" i="3" s="1"/>
  <c r="BQ340" i="10"/>
  <c r="BG340" i="10"/>
  <c r="BG340" i="3" s="1"/>
  <c r="AX340" i="10"/>
  <c r="AX340" i="3" s="1"/>
  <c r="AO340" i="10"/>
  <c r="AF340" i="10"/>
  <c r="W340" i="10"/>
  <c r="W340" i="3" s="1"/>
  <c r="N340" i="10"/>
  <c r="BY340" i="10"/>
  <c r="BO340" i="10"/>
  <c r="BO340" i="3" s="1"/>
  <c r="BF340" i="10"/>
  <c r="AW340" i="10"/>
  <c r="AN340" i="10"/>
  <c r="AE340" i="10"/>
  <c r="V340" i="10"/>
  <c r="V340" i="3" s="1"/>
  <c r="M340" i="10"/>
  <c r="M340" i="3" s="1"/>
  <c r="BV340" i="10"/>
  <c r="BV340" i="3" s="1"/>
  <c r="BM340" i="10"/>
  <c r="BD340" i="10"/>
  <c r="BD340" i="3" s="1"/>
  <c r="AU340" i="10"/>
  <c r="AL340" i="10"/>
  <c r="AC340" i="10"/>
  <c r="S340" i="10"/>
  <c r="S340" i="3" s="1"/>
  <c r="J340" i="10"/>
  <c r="AG340" i="10"/>
  <c r="AG340" i="3" s="1"/>
  <c r="BE340" i="10"/>
  <c r="BW341" i="10"/>
  <c r="BW341" i="3" s="1"/>
  <c r="BO341" i="10"/>
  <c r="BO341" i="3" s="1"/>
  <c r="BG341" i="10"/>
  <c r="BG341" i="3" s="1"/>
  <c r="AY341" i="10"/>
  <c r="AY341" i="3" s="1"/>
  <c r="AQ341" i="10"/>
  <c r="AQ341" i="3" s="1"/>
  <c r="AI341" i="10"/>
  <c r="AA341" i="10"/>
  <c r="S341" i="10"/>
  <c r="K341" i="10"/>
  <c r="K341" i="3" s="1"/>
  <c r="BT341" i="10"/>
  <c r="BK341" i="10"/>
  <c r="BB341" i="10"/>
  <c r="AS341" i="10"/>
  <c r="AJ341" i="10"/>
  <c r="Z341" i="10"/>
  <c r="Z341" i="3" s="1"/>
  <c r="Q341" i="10"/>
  <c r="CB341" i="10"/>
  <c r="BS341" i="10"/>
  <c r="BS341" i="3" s="1"/>
  <c r="BJ341" i="10"/>
  <c r="BA341" i="10"/>
  <c r="AR341" i="10"/>
  <c r="AR341" i="3" s="1"/>
  <c r="AH341" i="10"/>
  <c r="AH341" i="3" s="1"/>
  <c r="Y341" i="10"/>
  <c r="P341" i="10"/>
  <c r="BZ341" i="10"/>
  <c r="BZ341" i="3" s="1"/>
  <c r="BQ341" i="10"/>
  <c r="BQ341" i="3" s="1"/>
  <c r="BH341" i="10"/>
  <c r="AX341" i="10"/>
  <c r="AO341" i="10"/>
  <c r="AF341" i="10"/>
  <c r="AF341" i="3" s="1"/>
  <c r="W341" i="10"/>
  <c r="N341" i="10"/>
  <c r="N341" i="3" s="1"/>
  <c r="BY341" i="10"/>
  <c r="BY341" i="3" s="1"/>
  <c r="BP341" i="10"/>
  <c r="BF341" i="10"/>
  <c r="AW341" i="10"/>
  <c r="AN341" i="10"/>
  <c r="AE341" i="10"/>
  <c r="V341" i="10"/>
  <c r="V341" i="3" s="1"/>
  <c r="M341" i="10"/>
  <c r="M341" i="3" s="1"/>
  <c r="BX341" i="10"/>
  <c r="BX341" i="3" s="1"/>
  <c r="BN341" i="10"/>
  <c r="BE341" i="10"/>
  <c r="AV341" i="10"/>
  <c r="AM341" i="10"/>
  <c r="BV341" i="10"/>
  <c r="BM341" i="10"/>
  <c r="BD341" i="10"/>
  <c r="AU341" i="10"/>
  <c r="AU341" i="3" s="1"/>
  <c r="AL341" i="10"/>
  <c r="AC341" i="10"/>
  <c r="T341" i="10"/>
  <c r="J341" i="10"/>
  <c r="AG341" i="10"/>
  <c r="BR341" i="10"/>
  <c r="AA349" i="10"/>
  <c r="P315" i="10"/>
  <c r="P315" i="3" s="1"/>
  <c r="X315" i="10"/>
  <c r="AF315" i="10"/>
  <c r="AN315" i="10"/>
  <c r="AN315" i="3" s="1"/>
  <c r="AV315" i="10"/>
  <c r="AV315" i="3" s="1"/>
  <c r="BD315" i="10"/>
  <c r="BL315" i="10"/>
  <c r="BT315" i="10"/>
  <c r="BT315" i="3" s="1"/>
  <c r="CB315" i="10"/>
  <c r="CB315" i="3" s="1"/>
  <c r="J317" i="10"/>
  <c r="J317" i="3" s="1"/>
  <c r="T317" i="10"/>
  <c r="AF317" i="10"/>
  <c r="AF317" i="3" s="1"/>
  <c r="AP317" i="10"/>
  <c r="AP317" i="3" s="1"/>
  <c r="AZ317" i="10"/>
  <c r="BL317" i="10"/>
  <c r="BV317" i="10"/>
  <c r="N319" i="10"/>
  <c r="N319" i="3" s="1"/>
  <c r="X319" i="10"/>
  <c r="X319" i="3" s="1"/>
  <c r="AH319" i="10"/>
  <c r="AT319" i="10"/>
  <c r="BF319" i="10"/>
  <c r="BF319" i="3" s="1"/>
  <c r="BS319" i="10"/>
  <c r="AA323" i="10"/>
  <c r="AW323" i="10"/>
  <c r="AW323" i="3" s="1"/>
  <c r="AB325" i="10"/>
  <c r="AB325" i="3" s="1"/>
  <c r="AW325" i="10"/>
  <c r="T328" i="10"/>
  <c r="AO328" i="10"/>
  <c r="BJ328" i="10"/>
  <c r="N331" i="10"/>
  <c r="N331" i="3" s="1"/>
  <c r="AI331" i="10"/>
  <c r="BE331" i="10"/>
  <c r="BE331" i="3" s="1"/>
  <c r="BZ331" i="10"/>
  <c r="BZ331" i="3" s="1"/>
  <c r="K338" i="10"/>
  <c r="K338" i="3" s="1"/>
  <c r="AJ338" i="10"/>
  <c r="BH338" i="10"/>
  <c r="K339" i="10"/>
  <c r="AJ339" i="10"/>
  <c r="AJ339" i="3" s="1"/>
  <c r="BH339" i="10"/>
  <c r="BH339" i="3" s="1"/>
  <c r="K340" i="10"/>
  <c r="AK340" i="10"/>
  <c r="AK340" i="3" s="1"/>
  <c r="BI340" i="10"/>
  <c r="BI340" i="3" s="1"/>
  <c r="L341" i="10"/>
  <c r="AK341" i="10"/>
  <c r="BU341" i="10"/>
  <c r="AQ349" i="10"/>
  <c r="AQ349" i="3" s="1"/>
  <c r="Q315" i="10"/>
  <c r="Y315" i="10"/>
  <c r="Y315" i="3" s="1"/>
  <c r="AG315" i="10"/>
  <c r="AG315" i="3" s="1"/>
  <c r="AO315" i="10"/>
  <c r="AW315" i="10"/>
  <c r="BE315" i="10"/>
  <c r="BM315" i="10"/>
  <c r="BM315" i="3" s="1"/>
  <c r="BU315" i="10"/>
  <c r="K317" i="10"/>
  <c r="W317" i="10"/>
  <c r="W317" i="3" s="1"/>
  <c r="AG317" i="10"/>
  <c r="AG317" i="3" s="1"/>
  <c r="AQ317" i="10"/>
  <c r="AQ317" i="3" s="1"/>
  <c r="BC317" i="10"/>
  <c r="BM317" i="10"/>
  <c r="BW317" i="10"/>
  <c r="O319" i="10"/>
  <c r="Y319" i="10"/>
  <c r="Y319" i="3" s="1"/>
  <c r="AK319" i="10"/>
  <c r="AK319" i="3" s="1"/>
  <c r="AU319" i="10"/>
  <c r="AU319" i="3" s="1"/>
  <c r="BI319" i="10"/>
  <c r="BI319" i="3" s="1"/>
  <c r="BT319" i="10"/>
  <c r="BT319" i="3" s="1"/>
  <c r="CB323" i="10"/>
  <c r="BT323" i="10"/>
  <c r="BT323" i="3" s="1"/>
  <c r="BL323" i="10"/>
  <c r="BL323" i="3" s="1"/>
  <c r="BD323" i="10"/>
  <c r="BD323" i="3" s="1"/>
  <c r="AV323" i="10"/>
  <c r="AN323" i="10"/>
  <c r="AN323" i="3" s="1"/>
  <c r="AF323" i="10"/>
  <c r="AF323" i="3" s="1"/>
  <c r="X323" i="10"/>
  <c r="P323" i="10"/>
  <c r="CA323" i="10"/>
  <c r="CA323" i="3" s="1"/>
  <c r="BS323" i="10"/>
  <c r="BK323" i="10"/>
  <c r="BC323" i="10"/>
  <c r="BC323" i="3" s="1"/>
  <c r="AU323" i="10"/>
  <c r="AU323" i="3" s="1"/>
  <c r="AM323" i="10"/>
  <c r="AM323" i="3" s="1"/>
  <c r="AE323" i="10"/>
  <c r="AE323" i="3" s="1"/>
  <c r="W323" i="10"/>
  <c r="O323" i="10"/>
  <c r="O323" i="3" s="1"/>
  <c r="BY323" i="10"/>
  <c r="BY323" i="3" s="1"/>
  <c r="BQ323" i="10"/>
  <c r="BQ323" i="3" s="1"/>
  <c r="BI323" i="10"/>
  <c r="BA323" i="10"/>
  <c r="BA323" i="3" s="1"/>
  <c r="AS323" i="10"/>
  <c r="AS323" i="3" s="1"/>
  <c r="AK323" i="10"/>
  <c r="AK323" i="3" s="1"/>
  <c r="AC323" i="10"/>
  <c r="AC323" i="3" s="1"/>
  <c r="U323" i="10"/>
  <c r="U323" i="3" s="1"/>
  <c r="M323" i="10"/>
  <c r="M323" i="3" s="1"/>
  <c r="BX323" i="10"/>
  <c r="BX323" i="3" s="1"/>
  <c r="BP323" i="10"/>
  <c r="BH323" i="10"/>
  <c r="BH323" i="3" s="1"/>
  <c r="AZ323" i="10"/>
  <c r="AZ323" i="3" s="1"/>
  <c r="AR323" i="10"/>
  <c r="AR323" i="3" s="1"/>
  <c r="AJ323" i="10"/>
  <c r="AJ323" i="3" s="1"/>
  <c r="AB323" i="10"/>
  <c r="AB323" i="3" s="1"/>
  <c r="T323" i="10"/>
  <c r="T323" i="3" s="1"/>
  <c r="L323" i="10"/>
  <c r="L323" i="3" s="1"/>
  <c r="BV323" i="10"/>
  <c r="BN323" i="10"/>
  <c r="BN323" i="3" s="1"/>
  <c r="BF323" i="10"/>
  <c r="AX323" i="10"/>
  <c r="AX323" i="3" s="1"/>
  <c r="AP323" i="10"/>
  <c r="AH323" i="10"/>
  <c r="AH323" i="3" s="1"/>
  <c r="Z323" i="10"/>
  <c r="Z323" i="3" s="1"/>
  <c r="R323" i="10"/>
  <c r="R323" i="3" s="1"/>
  <c r="J323" i="10"/>
  <c r="AD323" i="10"/>
  <c r="AD323" i="3" s="1"/>
  <c r="AY323" i="10"/>
  <c r="AY323" i="3" s="1"/>
  <c r="BU323" i="10"/>
  <c r="BZ325" i="10"/>
  <c r="BZ325" i="3" s="1"/>
  <c r="BR325" i="10"/>
  <c r="BJ325" i="10"/>
  <c r="BB325" i="10"/>
  <c r="AT325" i="10"/>
  <c r="AL325" i="10"/>
  <c r="AD325" i="10"/>
  <c r="V325" i="10"/>
  <c r="N325" i="10"/>
  <c r="N325" i="3" s="1"/>
  <c r="BY325" i="10"/>
  <c r="BY325" i="3" s="1"/>
  <c r="BQ325" i="10"/>
  <c r="BQ325" i="3" s="1"/>
  <c r="BI325" i="10"/>
  <c r="BA325" i="10"/>
  <c r="AS325" i="10"/>
  <c r="AS325" i="3" s="1"/>
  <c r="AK325" i="10"/>
  <c r="AK325" i="3" s="1"/>
  <c r="AC325" i="10"/>
  <c r="U325" i="10"/>
  <c r="M325" i="10"/>
  <c r="M325" i="3" s="1"/>
  <c r="BW325" i="10"/>
  <c r="BW325" i="3" s="1"/>
  <c r="BO325" i="10"/>
  <c r="BG325" i="10"/>
  <c r="AY325" i="10"/>
  <c r="AY325" i="3" s="1"/>
  <c r="AQ325" i="10"/>
  <c r="AI325" i="10"/>
  <c r="AI325" i="3" s="1"/>
  <c r="AA325" i="10"/>
  <c r="S325" i="10"/>
  <c r="S325" i="3" s="1"/>
  <c r="K325" i="10"/>
  <c r="K325" i="3" s="1"/>
  <c r="BV325" i="10"/>
  <c r="BN325" i="10"/>
  <c r="BN325" i="3" s="1"/>
  <c r="BF325" i="10"/>
  <c r="BF325" i="3" s="1"/>
  <c r="AX325" i="10"/>
  <c r="AX325" i="3" s="1"/>
  <c r="AP325" i="10"/>
  <c r="AP325" i="3" s="1"/>
  <c r="AH325" i="10"/>
  <c r="Z325" i="10"/>
  <c r="Z325" i="3" s="1"/>
  <c r="R325" i="10"/>
  <c r="R325" i="3" s="1"/>
  <c r="J325" i="10"/>
  <c r="CB325" i="10"/>
  <c r="BT325" i="10"/>
  <c r="BT325" i="3" s="1"/>
  <c r="BL325" i="10"/>
  <c r="BL325" i="3" s="1"/>
  <c r="BD325" i="10"/>
  <c r="BD325" i="3" s="1"/>
  <c r="AV325" i="10"/>
  <c r="AN325" i="10"/>
  <c r="AN325" i="3" s="1"/>
  <c r="AF325" i="10"/>
  <c r="AF325" i="3" s="1"/>
  <c r="X325" i="10"/>
  <c r="P325" i="10"/>
  <c r="P325" i="3" s="1"/>
  <c r="AE325" i="10"/>
  <c r="AE325" i="3" s="1"/>
  <c r="AZ325" i="10"/>
  <c r="AZ325" i="3" s="1"/>
  <c r="BU325" i="10"/>
  <c r="BU325" i="3" s="1"/>
  <c r="V328" i="10"/>
  <c r="V328" i="3" s="1"/>
  <c r="AR328" i="10"/>
  <c r="AR328" i="3" s="1"/>
  <c r="BM328" i="10"/>
  <c r="BM328" i="3" s="1"/>
  <c r="Q331" i="10"/>
  <c r="AL331" i="10"/>
  <c r="BG331" i="10"/>
  <c r="BG331" i="3" s="1"/>
  <c r="O338" i="10"/>
  <c r="AM338" i="10"/>
  <c r="AM338" i="3" s="1"/>
  <c r="BL338" i="10"/>
  <c r="O339" i="10"/>
  <c r="AM339" i="10"/>
  <c r="AM339" i="3" s="1"/>
  <c r="BL339" i="10"/>
  <c r="BL339" i="3" s="1"/>
  <c r="O340" i="10"/>
  <c r="AM340" i="10"/>
  <c r="BL340" i="10"/>
  <c r="O341" i="10"/>
  <c r="AP341" i="10"/>
  <c r="CA341" i="10"/>
  <c r="CB348" i="10"/>
  <c r="BT348" i="10"/>
  <c r="AV348" i="10"/>
  <c r="AV348" i="3" s="1"/>
  <c r="AN348" i="10"/>
  <c r="AN348" i="3" s="1"/>
  <c r="AF348" i="10"/>
  <c r="AF348" i="3" s="1"/>
  <c r="X348" i="10"/>
  <c r="P348" i="10"/>
  <c r="CA348" i="10"/>
  <c r="BC348" i="10"/>
  <c r="BC348" i="3" s="1"/>
  <c r="AU348" i="10"/>
  <c r="AM348" i="10"/>
  <c r="AM348" i="3" s="1"/>
  <c r="AE348" i="10"/>
  <c r="AE348" i="3" s="1"/>
  <c r="W348" i="10"/>
  <c r="O348" i="10"/>
  <c r="BI348" i="10"/>
  <c r="BA348" i="10"/>
  <c r="AS348" i="10"/>
  <c r="AS348" i="3" s="1"/>
  <c r="AK348" i="10"/>
  <c r="AC348" i="10"/>
  <c r="U348" i="10"/>
  <c r="BH348" i="10"/>
  <c r="AW348" i="10"/>
  <c r="AI348" i="10"/>
  <c r="V348" i="10"/>
  <c r="J348" i="10"/>
  <c r="BN348" i="10"/>
  <c r="T348" i="10"/>
  <c r="BZ348" i="10"/>
  <c r="BM348" i="10"/>
  <c r="AX348" i="10"/>
  <c r="AH348" i="10"/>
  <c r="S348" i="10"/>
  <c r="AT348" i="10"/>
  <c r="AT348" i="3" s="1"/>
  <c r="AG348" i="10"/>
  <c r="R348" i="10"/>
  <c r="BW348" i="10"/>
  <c r="BG348" i="10"/>
  <c r="AR348" i="10"/>
  <c r="BU348" i="10"/>
  <c r="BF348" i="10"/>
  <c r="AQ348" i="10"/>
  <c r="AQ348" i="3" s="1"/>
  <c r="AB348" i="10"/>
  <c r="N348" i="10"/>
  <c r="BR348" i="10"/>
  <c r="BR348" i="3" s="1"/>
  <c r="AA348" i="10"/>
  <c r="L348" i="10"/>
  <c r="BP348" i="10"/>
  <c r="BB348" i="10"/>
  <c r="AO348" i="10"/>
  <c r="Z348" i="10"/>
  <c r="BG349" i="10"/>
  <c r="Q324" i="10"/>
  <c r="Q324" i="3" s="1"/>
  <c r="Y324" i="10"/>
  <c r="AG324" i="10"/>
  <c r="AO324" i="10"/>
  <c r="AO324" i="3" s="1"/>
  <c r="AW324" i="10"/>
  <c r="BE324" i="10"/>
  <c r="BM324" i="10"/>
  <c r="BU324" i="10"/>
  <c r="BU324" i="3" s="1"/>
  <c r="BV332" i="10"/>
  <c r="BN332" i="10"/>
  <c r="BF332" i="10"/>
  <c r="Q332" i="10"/>
  <c r="Q332" i="3" s="1"/>
  <c r="Y332" i="10"/>
  <c r="Y332" i="3" s="1"/>
  <c r="AG332" i="10"/>
  <c r="AG332" i="3" s="1"/>
  <c r="AO332" i="10"/>
  <c r="AW332" i="10"/>
  <c r="BE332" i="10"/>
  <c r="BE332" i="3" s="1"/>
  <c r="BO332" i="10"/>
  <c r="BX332" i="10"/>
  <c r="BX332" i="3" s="1"/>
  <c r="X350" i="10"/>
  <c r="X350" i="3" s="1"/>
  <c r="AN350" i="10"/>
  <c r="BF350" i="10"/>
  <c r="AA364" i="10"/>
  <c r="AA364" i="3" s="1"/>
  <c r="BI364" i="10"/>
  <c r="BI364" i="3" s="1"/>
  <c r="BZ350" i="10"/>
  <c r="BZ350" i="3" s="1"/>
  <c r="BR350" i="10"/>
  <c r="BR350" i="3" s="1"/>
  <c r="BJ350" i="10"/>
  <c r="BJ350" i="3" s="1"/>
  <c r="BB350" i="10"/>
  <c r="BB350" i="3" s="1"/>
  <c r="AT350" i="10"/>
  <c r="AT350" i="3" s="1"/>
  <c r="AL350" i="10"/>
  <c r="AD350" i="10"/>
  <c r="AD350" i="3" s="1"/>
  <c r="V350" i="10"/>
  <c r="V350" i="3" s="1"/>
  <c r="N350" i="10"/>
  <c r="N350" i="3" s="1"/>
  <c r="BY350" i="10"/>
  <c r="BY350" i="3" s="1"/>
  <c r="BQ350" i="10"/>
  <c r="BI350" i="10"/>
  <c r="BA350" i="10"/>
  <c r="BA350" i="3" s="1"/>
  <c r="AS350" i="10"/>
  <c r="AK350" i="10"/>
  <c r="AK350" i="3" s="1"/>
  <c r="AC350" i="10"/>
  <c r="AC350" i="3" s="1"/>
  <c r="U350" i="10"/>
  <c r="U350" i="3" s="1"/>
  <c r="M350" i="10"/>
  <c r="BW350" i="10"/>
  <c r="BO350" i="10"/>
  <c r="BG350" i="10"/>
  <c r="AY350" i="10"/>
  <c r="AQ350" i="10"/>
  <c r="AI350" i="10"/>
  <c r="AI350" i="3" s="1"/>
  <c r="AA350" i="10"/>
  <c r="AA350" i="3" s="1"/>
  <c r="S350" i="10"/>
  <c r="S350" i="3" s="1"/>
  <c r="K350" i="10"/>
  <c r="K350" i="3" s="1"/>
  <c r="BP350" i="10"/>
  <c r="BD350" i="10"/>
  <c r="AP350" i="10"/>
  <c r="AE350" i="10"/>
  <c r="Q350" i="10"/>
  <c r="CB350" i="10"/>
  <c r="CB350" i="3" s="1"/>
  <c r="BN350" i="10"/>
  <c r="BC350" i="10"/>
  <c r="AO350" i="10"/>
  <c r="AB350" i="10"/>
  <c r="AB350" i="3" s="1"/>
  <c r="P350" i="10"/>
  <c r="Y350" i="10"/>
  <c r="Y350" i="3" s="1"/>
  <c r="AR350" i="10"/>
  <c r="BH350" i="10"/>
  <c r="BH350" i="3" s="1"/>
  <c r="BX350" i="10"/>
  <c r="BX350" i="3" s="1"/>
  <c r="BZ366" i="10"/>
  <c r="BZ366" i="3" s="1"/>
  <c r="BR366" i="10"/>
  <c r="BJ366" i="10"/>
  <c r="BJ366" i="3" s="1"/>
  <c r="BB366" i="10"/>
  <c r="BB366" i="3" s="1"/>
  <c r="AT366" i="10"/>
  <c r="AT366" i="3" s="1"/>
  <c r="AL366" i="10"/>
  <c r="AL366" i="3" s="1"/>
  <c r="AD366" i="10"/>
  <c r="AD366" i="3" s="1"/>
  <c r="V366" i="10"/>
  <c r="V366" i="3" s="1"/>
  <c r="N366" i="10"/>
  <c r="N366" i="3" s="1"/>
  <c r="BY366" i="10"/>
  <c r="BY366" i="3" s="1"/>
  <c r="BQ366" i="10"/>
  <c r="BI366" i="10"/>
  <c r="BI366" i="3" s="1"/>
  <c r="BA366" i="10"/>
  <c r="BA366" i="3" s="1"/>
  <c r="AS366" i="10"/>
  <c r="AS366" i="3" s="1"/>
  <c r="AK366" i="10"/>
  <c r="AK366" i="3" s="1"/>
  <c r="AC366" i="10"/>
  <c r="U366" i="10"/>
  <c r="U366" i="3" s="1"/>
  <c r="M366" i="10"/>
  <c r="M366" i="3" s="1"/>
  <c r="BX366" i="10"/>
  <c r="BX366" i="3" s="1"/>
  <c r="BP366" i="10"/>
  <c r="BP366" i="3" s="1"/>
  <c r="BH366" i="10"/>
  <c r="BH366" i="3" s="1"/>
  <c r="AZ366" i="10"/>
  <c r="AR366" i="10"/>
  <c r="AJ366" i="10"/>
  <c r="AJ366" i="3" s="1"/>
  <c r="AB366" i="10"/>
  <c r="AB366" i="3" s="1"/>
  <c r="T366" i="10"/>
  <c r="L366" i="10"/>
  <c r="L366" i="3" s="1"/>
  <c r="BV366" i="10"/>
  <c r="BV366" i="3" s="1"/>
  <c r="BN366" i="10"/>
  <c r="BN366" i="3" s="1"/>
  <c r="BF366" i="10"/>
  <c r="AX366" i="10"/>
  <c r="AX366" i="3" s="1"/>
  <c r="AP366" i="10"/>
  <c r="AP366" i="3" s="1"/>
  <c r="AH366" i="10"/>
  <c r="Z366" i="10"/>
  <c r="R366" i="10"/>
  <c r="J366" i="10"/>
  <c r="J366" i="3" s="1"/>
  <c r="BO366" i="10"/>
  <c r="BO366" i="3" s="1"/>
  <c r="AY366" i="10"/>
  <c r="AY366" i="3" s="1"/>
  <c r="AI366" i="10"/>
  <c r="AI366" i="3" s="1"/>
  <c r="S366" i="10"/>
  <c r="BM366" i="10"/>
  <c r="BM366" i="3" s="1"/>
  <c r="AW366" i="10"/>
  <c r="AW366" i="3" s="1"/>
  <c r="AG366" i="10"/>
  <c r="Q366" i="10"/>
  <c r="CA366" i="10"/>
  <c r="CA366" i="3" s="1"/>
  <c r="BK366" i="10"/>
  <c r="BK366" i="3" s="1"/>
  <c r="AU366" i="10"/>
  <c r="AE366" i="10"/>
  <c r="AE366" i="3" s="1"/>
  <c r="O366" i="10"/>
  <c r="O366" i="3" s="1"/>
  <c r="BE366" i="10"/>
  <c r="AF366" i="10"/>
  <c r="CB366" i="10"/>
  <c r="CB366" i="3" s="1"/>
  <c r="BD366" i="10"/>
  <c r="BD366" i="3" s="1"/>
  <c r="AA366" i="10"/>
  <c r="BU366" i="10"/>
  <c r="BU366" i="3" s="1"/>
  <c r="AV366" i="10"/>
  <c r="AV366" i="3" s="1"/>
  <c r="X366" i="10"/>
  <c r="X366" i="3" s="1"/>
  <c r="AQ366" i="10"/>
  <c r="K324" i="10"/>
  <c r="K324" i="3" s="1"/>
  <c r="S324" i="10"/>
  <c r="S324" i="3" s="1"/>
  <c r="AA324" i="10"/>
  <c r="AA324" i="3" s="1"/>
  <c r="AI324" i="10"/>
  <c r="AI324" i="3" s="1"/>
  <c r="AQ324" i="10"/>
  <c r="AQ324" i="3" s="1"/>
  <c r="AY324" i="10"/>
  <c r="AY324" i="3" s="1"/>
  <c r="BG324" i="10"/>
  <c r="BG324" i="3" s="1"/>
  <c r="BO324" i="10"/>
  <c r="BW324" i="10"/>
  <c r="BW324" i="3" s="1"/>
  <c r="Q326" i="10"/>
  <c r="Y326" i="10"/>
  <c r="Y326" i="3" s="1"/>
  <c r="AG326" i="10"/>
  <c r="AO326" i="10"/>
  <c r="AO326" i="3" s="1"/>
  <c r="AW326" i="10"/>
  <c r="AW326" i="3" s="1"/>
  <c r="BE326" i="10"/>
  <c r="BM326" i="10"/>
  <c r="BU326" i="10"/>
  <c r="BU326" i="3" s="1"/>
  <c r="P327" i="10"/>
  <c r="X327" i="10"/>
  <c r="X327" i="3" s="1"/>
  <c r="AF327" i="10"/>
  <c r="AN327" i="10"/>
  <c r="AN327" i="3" s="1"/>
  <c r="AV327" i="10"/>
  <c r="BD327" i="10"/>
  <c r="BD327" i="3" s="1"/>
  <c r="BL327" i="10"/>
  <c r="BL327" i="3" s="1"/>
  <c r="BT327" i="10"/>
  <c r="BT327" i="3" s="1"/>
  <c r="CB327" i="10"/>
  <c r="CB327" i="3" s="1"/>
  <c r="K332" i="10"/>
  <c r="K332" i="3" s="1"/>
  <c r="S332" i="10"/>
  <c r="S332" i="3" s="1"/>
  <c r="AA332" i="10"/>
  <c r="AA332" i="3" s="1"/>
  <c r="AI332" i="10"/>
  <c r="AI332" i="3" s="1"/>
  <c r="AQ332" i="10"/>
  <c r="AQ332" i="3" s="1"/>
  <c r="AY332" i="10"/>
  <c r="AY332" i="3" s="1"/>
  <c r="BH332" i="10"/>
  <c r="BQ332" i="10"/>
  <c r="BQ332" i="3" s="1"/>
  <c r="BZ332" i="10"/>
  <c r="J350" i="10"/>
  <c r="Z350" i="10"/>
  <c r="AU350" i="10"/>
  <c r="BK350" i="10"/>
  <c r="BK350" i="3" s="1"/>
  <c r="CA350" i="10"/>
  <c r="CA350" i="3" s="1"/>
  <c r="X351" i="10"/>
  <c r="X351" i="3" s="1"/>
  <c r="AN351" i="10"/>
  <c r="BD351" i="10"/>
  <c r="Y359" i="10"/>
  <c r="Y359" i="3" s="1"/>
  <c r="AV359" i="10"/>
  <c r="AV359" i="3" s="1"/>
  <c r="AH364" i="10"/>
  <c r="AH364" i="3" s="1"/>
  <c r="BY364" i="10"/>
  <c r="K366" i="10"/>
  <c r="BC366" i="10"/>
  <c r="BC366" i="3" s="1"/>
  <c r="L324" i="10"/>
  <c r="L324" i="3" s="1"/>
  <c r="T324" i="10"/>
  <c r="AB324" i="10"/>
  <c r="AB324" i="3" s="1"/>
  <c r="AJ324" i="10"/>
  <c r="AJ324" i="3" s="1"/>
  <c r="AR324" i="10"/>
  <c r="AZ324" i="10"/>
  <c r="BH324" i="10"/>
  <c r="BP324" i="10"/>
  <c r="BP324" i="3" s="1"/>
  <c r="BX324" i="10"/>
  <c r="BX324" i="3" s="1"/>
  <c r="AX326" i="10"/>
  <c r="BF326" i="10"/>
  <c r="BF326" i="3" s="1"/>
  <c r="BN326" i="10"/>
  <c r="BN326" i="3" s="1"/>
  <c r="BV326" i="10"/>
  <c r="BV326" i="3" s="1"/>
  <c r="Q327" i="10"/>
  <c r="Q327" i="3" s="1"/>
  <c r="Y327" i="10"/>
  <c r="AG327" i="10"/>
  <c r="AO327" i="10"/>
  <c r="AO327" i="3" s="1"/>
  <c r="AW327" i="10"/>
  <c r="BE327" i="10"/>
  <c r="BE327" i="3" s="1"/>
  <c r="BM327" i="10"/>
  <c r="BM327" i="3" s="1"/>
  <c r="BU327" i="10"/>
  <c r="BU327" i="3" s="1"/>
  <c r="L332" i="10"/>
  <c r="L332" i="3" s="1"/>
  <c r="T332" i="10"/>
  <c r="AB332" i="10"/>
  <c r="AB332" i="3" s="1"/>
  <c r="AJ332" i="10"/>
  <c r="AJ332" i="3" s="1"/>
  <c r="AR332" i="10"/>
  <c r="AR332" i="3" s="1"/>
  <c r="AZ332" i="10"/>
  <c r="BI332" i="10"/>
  <c r="BI332" i="3" s="1"/>
  <c r="BR332" i="10"/>
  <c r="BR332" i="3" s="1"/>
  <c r="CA332" i="10"/>
  <c r="CA332" i="3" s="1"/>
  <c r="L350" i="10"/>
  <c r="AF350" i="10"/>
  <c r="AV350" i="10"/>
  <c r="AV350" i="3" s="1"/>
  <c r="BL350" i="10"/>
  <c r="BL350" i="3" s="1"/>
  <c r="BY351" i="10"/>
  <c r="BY351" i="3" s="1"/>
  <c r="BQ351" i="10"/>
  <c r="BQ351" i="3" s="1"/>
  <c r="BI351" i="10"/>
  <c r="BA351" i="10"/>
  <c r="AS351" i="10"/>
  <c r="AK351" i="10"/>
  <c r="AC351" i="10"/>
  <c r="AC351" i="3" s="1"/>
  <c r="U351" i="10"/>
  <c r="M351" i="10"/>
  <c r="M351" i="3" s="1"/>
  <c r="BX351" i="10"/>
  <c r="BX351" i="3" s="1"/>
  <c r="BP351" i="10"/>
  <c r="BH351" i="10"/>
  <c r="AZ351" i="10"/>
  <c r="AR351" i="10"/>
  <c r="AR351" i="3" s="1"/>
  <c r="AJ351" i="10"/>
  <c r="AB351" i="10"/>
  <c r="T351" i="10"/>
  <c r="T351" i="3" s="1"/>
  <c r="L351" i="10"/>
  <c r="L351" i="3" s="1"/>
  <c r="BV351" i="10"/>
  <c r="BN351" i="10"/>
  <c r="BF351" i="10"/>
  <c r="AX351" i="10"/>
  <c r="AP351" i="10"/>
  <c r="AH351" i="10"/>
  <c r="AH351" i="3" s="1"/>
  <c r="Z351" i="10"/>
  <c r="Z351" i="3" s="1"/>
  <c r="R351" i="10"/>
  <c r="R351" i="3" s="1"/>
  <c r="J351" i="10"/>
  <c r="J351" i="3" s="1"/>
  <c r="BT351" i="10"/>
  <c r="BT351" i="3" s="1"/>
  <c r="BG351" i="10"/>
  <c r="AU351" i="10"/>
  <c r="AU351" i="3" s="1"/>
  <c r="AG351" i="10"/>
  <c r="V351" i="10"/>
  <c r="BS351" i="10"/>
  <c r="BE351" i="10"/>
  <c r="BE351" i="3" s="1"/>
  <c r="AT351" i="10"/>
  <c r="AF351" i="10"/>
  <c r="S351" i="10"/>
  <c r="Y351" i="10"/>
  <c r="AO351" i="10"/>
  <c r="BJ351" i="10"/>
  <c r="BJ351" i="3" s="1"/>
  <c r="BZ351" i="10"/>
  <c r="BZ351" i="3" s="1"/>
  <c r="BY359" i="10"/>
  <c r="BQ359" i="10"/>
  <c r="BI359" i="10"/>
  <c r="BA359" i="10"/>
  <c r="AS359" i="10"/>
  <c r="AK359" i="10"/>
  <c r="AC359" i="10"/>
  <c r="U359" i="10"/>
  <c r="U359" i="3" s="1"/>
  <c r="M359" i="10"/>
  <c r="M359" i="3" s="1"/>
  <c r="BX359" i="10"/>
  <c r="BX359" i="3" s="1"/>
  <c r="BP359" i="10"/>
  <c r="BH359" i="10"/>
  <c r="AZ359" i="10"/>
  <c r="AZ359" i="3" s="1"/>
  <c r="AR359" i="10"/>
  <c r="AJ359" i="10"/>
  <c r="AJ359" i="3" s="1"/>
  <c r="AB359" i="10"/>
  <c r="AB359" i="3" s="1"/>
  <c r="T359" i="10"/>
  <c r="L359" i="10"/>
  <c r="L359" i="3" s="1"/>
  <c r="BV359" i="10"/>
  <c r="BV359" i="3" s="1"/>
  <c r="BN359" i="10"/>
  <c r="BF359" i="10"/>
  <c r="AX359" i="10"/>
  <c r="AP359" i="10"/>
  <c r="AH359" i="10"/>
  <c r="AH359" i="3" s="1"/>
  <c r="Z359" i="10"/>
  <c r="R359" i="10"/>
  <c r="J359" i="10"/>
  <c r="J359" i="3" s="1"/>
  <c r="BT359" i="10"/>
  <c r="BT359" i="3" s="1"/>
  <c r="BG359" i="10"/>
  <c r="AU359" i="10"/>
  <c r="AU359" i="3" s="1"/>
  <c r="AG359" i="10"/>
  <c r="V359" i="10"/>
  <c r="BS359" i="10"/>
  <c r="BE359" i="10"/>
  <c r="AT359" i="10"/>
  <c r="AF359" i="10"/>
  <c r="S359" i="10"/>
  <c r="S359" i="3" s="1"/>
  <c r="CB359" i="10"/>
  <c r="CB359" i="3" s="1"/>
  <c r="BO359" i="10"/>
  <c r="BO359" i="3" s="1"/>
  <c r="BC359" i="10"/>
  <c r="BC359" i="3" s="1"/>
  <c r="AO359" i="10"/>
  <c r="AD359" i="10"/>
  <c r="AD359" i="3" s="1"/>
  <c r="P359" i="10"/>
  <c r="P359" i="3" s="1"/>
  <c r="AA359" i="10"/>
  <c r="AW359" i="10"/>
  <c r="BR359" i="10"/>
  <c r="BR359" i="3" s="1"/>
  <c r="CA365" i="10"/>
  <c r="BS365" i="10"/>
  <c r="BS365" i="3" s="1"/>
  <c r="BK365" i="10"/>
  <c r="BK365" i="3" s="1"/>
  <c r="BC365" i="10"/>
  <c r="BC365" i="3" s="1"/>
  <c r="AU365" i="10"/>
  <c r="AU365" i="3" s="1"/>
  <c r="AM365" i="10"/>
  <c r="AE365" i="10"/>
  <c r="AE365" i="3" s="1"/>
  <c r="W365" i="10"/>
  <c r="W365" i="3" s="1"/>
  <c r="O365" i="10"/>
  <c r="BZ365" i="10"/>
  <c r="BZ365" i="3" s="1"/>
  <c r="BR365" i="10"/>
  <c r="BR365" i="3" s="1"/>
  <c r="BJ365" i="10"/>
  <c r="BJ365" i="3" s="1"/>
  <c r="BB365" i="10"/>
  <c r="BB365" i="3" s="1"/>
  <c r="AT365" i="10"/>
  <c r="AT365" i="3" s="1"/>
  <c r="AL365" i="10"/>
  <c r="AL365" i="3" s="1"/>
  <c r="AD365" i="10"/>
  <c r="V365" i="10"/>
  <c r="V365" i="3" s="1"/>
  <c r="N365" i="10"/>
  <c r="N365" i="3" s="1"/>
  <c r="BY365" i="10"/>
  <c r="BY365" i="3" s="1"/>
  <c r="BQ365" i="10"/>
  <c r="BQ365" i="3" s="1"/>
  <c r="BI365" i="10"/>
  <c r="BA365" i="10"/>
  <c r="AS365" i="10"/>
  <c r="AS365" i="3" s="1"/>
  <c r="AK365" i="10"/>
  <c r="AK365" i="3" s="1"/>
  <c r="AC365" i="10"/>
  <c r="AC365" i="3" s="1"/>
  <c r="U365" i="10"/>
  <c r="M365" i="10"/>
  <c r="M365" i="3" s="1"/>
  <c r="BW365" i="10"/>
  <c r="BW365" i="3" s="1"/>
  <c r="BO365" i="10"/>
  <c r="BG365" i="10"/>
  <c r="BG365" i="3" s="1"/>
  <c r="AY365" i="10"/>
  <c r="AY365" i="3" s="1"/>
  <c r="AQ365" i="10"/>
  <c r="AQ365" i="3" s="1"/>
  <c r="AI365" i="10"/>
  <c r="AA365" i="10"/>
  <c r="AA365" i="3" s="1"/>
  <c r="S365" i="10"/>
  <c r="S365" i="3" s="1"/>
  <c r="K365" i="10"/>
  <c r="K365" i="3" s="1"/>
  <c r="BX365" i="10"/>
  <c r="BX365" i="3" s="1"/>
  <c r="BH365" i="10"/>
  <c r="BH365" i="3" s="1"/>
  <c r="AR365" i="10"/>
  <c r="AB365" i="10"/>
  <c r="L365" i="10"/>
  <c r="L365" i="3" s="1"/>
  <c r="BV365" i="10"/>
  <c r="BV365" i="3" s="1"/>
  <c r="BF365" i="10"/>
  <c r="BF365" i="3" s="1"/>
  <c r="AP365" i="10"/>
  <c r="AP365" i="3" s="1"/>
  <c r="Z365" i="10"/>
  <c r="Z365" i="3" s="1"/>
  <c r="J365" i="10"/>
  <c r="BT365" i="10"/>
  <c r="BT365" i="3" s="1"/>
  <c r="BD365" i="10"/>
  <c r="AN365" i="10"/>
  <c r="X365" i="10"/>
  <c r="X365" i="3" s="1"/>
  <c r="AZ365" i="10"/>
  <c r="AZ365" i="3" s="1"/>
  <c r="AF365" i="10"/>
  <c r="CB365" i="10"/>
  <c r="CB365" i="3" s="1"/>
  <c r="AX365" i="10"/>
  <c r="Y365" i="10"/>
  <c r="Y365" i="3" s="1"/>
  <c r="BP365" i="10"/>
  <c r="AV365" i="10"/>
  <c r="AV365" i="3" s="1"/>
  <c r="R365" i="10"/>
  <c r="R365" i="3" s="1"/>
  <c r="AW365" i="10"/>
  <c r="AW365" i="3" s="1"/>
  <c r="P366" i="10"/>
  <c r="P366" i="3" s="1"/>
  <c r="BG366" i="10"/>
  <c r="O350" i="10"/>
  <c r="O350" i="3" s="1"/>
  <c r="AG350" i="10"/>
  <c r="AG350" i="3" s="1"/>
  <c r="AW350" i="10"/>
  <c r="BM350" i="10"/>
  <c r="BM350" i="3" s="1"/>
  <c r="CB364" i="10"/>
  <c r="CB364" i="3" s="1"/>
  <c r="BT364" i="10"/>
  <c r="BT364" i="3" s="1"/>
  <c r="BL364" i="10"/>
  <c r="BL364" i="3" s="1"/>
  <c r="BD364" i="10"/>
  <c r="BD364" i="3" s="1"/>
  <c r="AV364" i="10"/>
  <c r="AN364" i="10"/>
  <c r="AF364" i="10"/>
  <c r="X364" i="10"/>
  <c r="P364" i="10"/>
  <c r="P364" i="3" s="1"/>
  <c r="CA364" i="10"/>
  <c r="CA364" i="3" s="1"/>
  <c r="BS364" i="10"/>
  <c r="BS364" i="3" s="1"/>
  <c r="BK364" i="10"/>
  <c r="BK364" i="3" s="1"/>
  <c r="BC364" i="10"/>
  <c r="BC364" i="3" s="1"/>
  <c r="AU364" i="10"/>
  <c r="AM364" i="10"/>
  <c r="AE364" i="10"/>
  <c r="AE364" i="3" s="1"/>
  <c r="W364" i="10"/>
  <c r="W364" i="3" s="1"/>
  <c r="O364" i="10"/>
  <c r="O364" i="3" s="1"/>
  <c r="BZ364" i="10"/>
  <c r="BZ364" i="3" s="1"/>
  <c r="BR364" i="10"/>
  <c r="BJ364" i="10"/>
  <c r="BJ364" i="3" s="1"/>
  <c r="BB364" i="10"/>
  <c r="AT364" i="10"/>
  <c r="AL364" i="10"/>
  <c r="AD364" i="10"/>
  <c r="AD364" i="3" s="1"/>
  <c r="V364" i="10"/>
  <c r="V364" i="3" s="1"/>
  <c r="N364" i="10"/>
  <c r="N364" i="3" s="1"/>
  <c r="BX364" i="10"/>
  <c r="BP364" i="10"/>
  <c r="BP364" i="3" s="1"/>
  <c r="BH364" i="10"/>
  <c r="BH364" i="3" s="1"/>
  <c r="AZ364" i="10"/>
  <c r="AR364" i="10"/>
  <c r="AJ364" i="10"/>
  <c r="AJ364" i="3" s="1"/>
  <c r="AB364" i="10"/>
  <c r="AB364" i="3" s="1"/>
  <c r="T364" i="10"/>
  <c r="T364" i="3" s="1"/>
  <c r="L364" i="10"/>
  <c r="BQ364" i="10"/>
  <c r="BA364" i="10"/>
  <c r="BA364" i="3" s="1"/>
  <c r="AK364" i="10"/>
  <c r="U364" i="10"/>
  <c r="U364" i="3" s="1"/>
  <c r="BO364" i="10"/>
  <c r="BO364" i="3" s="1"/>
  <c r="AY364" i="10"/>
  <c r="AY364" i="3" s="1"/>
  <c r="AI364" i="10"/>
  <c r="AI364" i="3" s="1"/>
  <c r="S364" i="10"/>
  <c r="BM364" i="10"/>
  <c r="BM364" i="3" s="1"/>
  <c r="AW364" i="10"/>
  <c r="AG364" i="10"/>
  <c r="Q364" i="10"/>
  <c r="BW364" i="10"/>
  <c r="AX364" i="10"/>
  <c r="AX364" i="3" s="1"/>
  <c r="Z364" i="10"/>
  <c r="Z364" i="3" s="1"/>
  <c r="BV364" i="10"/>
  <c r="BV364" i="3" s="1"/>
  <c r="AS364" i="10"/>
  <c r="AS364" i="3" s="1"/>
  <c r="Y364" i="10"/>
  <c r="BN364" i="10"/>
  <c r="BN364" i="3" s="1"/>
  <c r="AP364" i="10"/>
  <c r="M364" i="10"/>
  <c r="M364" i="3" s="1"/>
  <c r="AQ364" i="10"/>
  <c r="AQ364" i="3" s="1"/>
  <c r="P365" i="10"/>
  <c r="P365" i="3" s="1"/>
  <c r="BE365" i="10"/>
  <c r="W366" i="10"/>
  <c r="W366" i="3" s="1"/>
  <c r="BL366" i="10"/>
  <c r="BL366" i="3" s="1"/>
  <c r="Q321" i="10"/>
  <c r="Y321" i="10"/>
  <c r="Y321" i="3" s="1"/>
  <c r="AG321" i="10"/>
  <c r="AG321" i="3" s="1"/>
  <c r="AO321" i="10"/>
  <c r="AO321" i="3" s="1"/>
  <c r="AW321" i="10"/>
  <c r="AW321" i="3" s="1"/>
  <c r="BE321" i="10"/>
  <c r="BM321" i="10"/>
  <c r="BM321" i="3" s="1"/>
  <c r="BU321" i="10"/>
  <c r="P322" i="10"/>
  <c r="X322" i="10"/>
  <c r="AF322" i="10"/>
  <c r="AF322" i="3" s="1"/>
  <c r="AN322" i="10"/>
  <c r="AN322" i="3" s="1"/>
  <c r="AV322" i="10"/>
  <c r="AV322" i="3" s="1"/>
  <c r="BD322" i="10"/>
  <c r="BL322" i="10"/>
  <c r="BL322" i="3" s="1"/>
  <c r="BT322" i="10"/>
  <c r="CB322" i="10"/>
  <c r="N324" i="10"/>
  <c r="N324" i="3" s="1"/>
  <c r="V324" i="10"/>
  <c r="AD324" i="10"/>
  <c r="AL324" i="10"/>
  <c r="AL324" i="3" s="1"/>
  <c r="AT324" i="10"/>
  <c r="AT324" i="3" s="1"/>
  <c r="BB324" i="10"/>
  <c r="BB324" i="3" s="1"/>
  <c r="BJ324" i="10"/>
  <c r="BR324" i="10"/>
  <c r="BZ324" i="10"/>
  <c r="BZ324" i="3" s="1"/>
  <c r="L326" i="10"/>
  <c r="L326" i="3" s="1"/>
  <c r="T326" i="10"/>
  <c r="T326" i="3" s="1"/>
  <c r="AB326" i="10"/>
  <c r="AB326" i="3" s="1"/>
  <c r="AJ326" i="10"/>
  <c r="AJ326" i="3" s="1"/>
  <c r="AR326" i="10"/>
  <c r="AZ326" i="10"/>
  <c r="AZ326" i="3" s="1"/>
  <c r="BH326" i="10"/>
  <c r="BH326" i="3" s="1"/>
  <c r="BP326" i="10"/>
  <c r="BX326" i="10"/>
  <c r="BX326" i="3" s="1"/>
  <c r="K327" i="10"/>
  <c r="K327" i="3" s="1"/>
  <c r="S327" i="10"/>
  <c r="S327" i="3" s="1"/>
  <c r="AA327" i="10"/>
  <c r="AA327" i="3" s="1"/>
  <c r="AI327" i="10"/>
  <c r="AQ327" i="10"/>
  <c r="AQ327" i="3" s="1"/>
  <c r="AY327" i="10"/>
  <c r="AY327" i="3" s="1"/>
  <c r="BG327" i="10"/>
  <c r="BO327" i="10"/>
  <c r="BO327" i="3" s="1"/>
  <c r="BW327" i="10"/>
  <c r="BW327" i="3" s="1"/>
  <c r="Q329" i="10"/>
  <c r="Y329" i="10"/>
  <c r="AG329" i="10"/>
  <c r="AG329" i="3" s="1"/>
  <c r="AO329" i="10"/>
  <c r="AW329" i="10"/>
  <c r="AW329" i="3" s="1"/>
  <c r="BE329" i="10"/>
  <c r="BE329" i="3" s="1"/>
  <c r="BM329" i="10"/>
  <c r="BU329" i="10"/>
  <c r="BU329" i="3" s="1"/>
  <c r="P330" i="10"/>
  <c r="X330" i="10"/>
  <c r="AF330" i="10"/>
  <c r="AF330" i="3" s="1"/>
  <c r="AN330" i="10"/>
  <c r="AN330" i="3" s="1"/>
  <c r="AV330" i="10"/>
  <c r="AV330" i="3" s="1"/>
  <c r="BD330" i="10"/>
  <c r="BL330" i="10"/>
  <c r="BL330" i="3" s="1"/>
  <c r="BT330" i="10"/>
  <c r="BT330" i="3" s="1"/>
  <c r="CB330" i="10"/>
  <c r="N332" i="10"/>
  <c r="V332" i="10"/>
  <c r="V332" i="3" s="1"/>
  <c r="AD332" i="10"/>
  <c r="AD332" i="3" s="1"/>
  <c r="AL332" i="10"/>
  <c r="AT332" i="10"/>
  <c r="BB332" i="10"/>
  <c r="BK332" i="10"/>
  <c r="BK332" i="3" s="1"/>
  <c r="BT332" i="10"/>
  <c r="BT332" i="3" s="1"/>
  <c r="Q334" i="10"/>
  <c r="Z334" i="10"/>
  <c r="Z334" i="3" s="1"/>
  <c r="AI334" i="10"/>
  <c r="AI334" i="3" s="1"/>
  <c r="AR334" i="10"/>
  <c r="BA334" i="10"/>
  <c r="BA334" i="3" s="1"/>
  <c r="BJ334" i="10"/>
  <c r="BJ334" i="3" s="1"/>
  <c r="BS334" i="10"/>
  <c r="BS334" i="3" s="1"/>
  <c r="BP346" i="10"/>
  <c r="T346" i="10"/>
  <c r="T346" i="3" s="1"/>
  <c r="BU346" i="10"/>
  <c r="Y346" i="10"/>
  <c r="BV346" i="10"/>
  <c r="J346" i="10"/>
  <c r="AH346" i="10"/>
  <c r="AH346" i="3" s="1"/>
  <c r="BW347" i="10"/>
  <c r="BW347" i="3" s="1"/>
  <c r="BO347" i="10"/>
  <c r="BO347" i="3" s="1"/>
  <c r="BG347" i="10"/>
  <c r="AY347" i="10"/>
  <c r="AQ347" i="10"/>
  <c r="AI347" i="10"/>
  <c r="AI347" i="3" s="1"/>
  <c r="AA347" i="10"/>
  <c r="AA347" i="3" s="1"/>
  <c r="S347" i="10"/>
  <c r="S347" i="3" s="1"/>
  <c r="K347" i="10"/>
  <c r="K347" i="3" s="1"/>
  <c r="CB347" i="10"/>
  <c r="CB347" i="3" s="1"/>
  <c r="BT347" i="10"/>
  <c r="BT347" i="3" s="1"/>
  <c r="BL347" i="10"/>
  <c r="BL347" i="3" s="1"/>
  <c r="BD347" i="10"/>
  <c r="BD347" i="3" s="1"/>
  <c r="AV347" i="10"/>
  <c r="AV347" i="3" s="1"/>
  <c r="AN347" i="10"/>
  <c r="AF347" i="10"/>
  <c r="AF347" i="3" s="1"/>
  <c r="X347" i="10"/>
  <c r="X347" i="3" s="1"/>
  <c r="P347" i="10"/>
  <c r="P347" i="3" s="1"/>
  <c r="BX347" i="10"/>
  <c r="BX347" i="3" s="1"/>
  <c r="BM347" i="10"/>
  <c r="BM347" i="3" s="1"/>
  <c r="BB347" i="10"/>
  <c r="AR347" i="10"/>
  <c r="AR347" i="3" s="1"/>
  <c r="AG347" i="10"/>
  <c r="AG347" i="3" s="1"/>
  <c r="V347" i="10"/>
  <c r="V347" i="3" s="1"/>
  <c r="L347" i="10"/>
  <c r="L347" i="3" s="1"/>
  <c r="U347" i="10"/>
  <c r="U347" i="3" s="1"/>
  <c r="AH347" i="10"/>
  <c r="AH347" i="3" s="1"/>
  <c r="AT347" i="10"/>
  <c r="AT347" i="3" s="1"/>
  <c r="BF347" i="10"/>
  <c r="BF347" i="3" s="1"/>
  <c r="BR347" i="10"/>
  <c r="BR347" i="3" s="1"/>
  <c r="R350" i="10"/>
  <c r="AH350" i="10"/>
  <c r="AH350" i="3" s="1"/>
  <c r="AX350" i="10"/>
  <c r="AX350" i="3" s="1"/>
  <c r="BS350" i="10"/>
  <c r="BS350" i="3" s="1"/>
  <c r="N351" i="10"/>
  <c r="AD351" i="10"/>
  <c r="AV351" i="10"/>
  <c r="AV351" i="3" s="1"/>
  <c r="BL351" i="10"/>
  <c r="BL351" i="3" s="1"/>
  <c r="CB351" i="10"/>
  <c r="BW353" i="10"/>
  <c r="BO353" i="10"/>
  <c r="BO353" i="3" s="1"/>
  <c r="BG353" i="10"/>
  <c r="BG353" i="3" s="1"/>
  <c r="AY353" i="10"/>
  <c r="AY353" i="3" s="1"/>
  <c r="AQ353" i="10"/>
  <c r="AI353" i="10"/>
  <c r="AI353" i="3" s="1"/>
  <c r="AA353" i="10"/>
  <c r="AA353" i="3" s="1"/>
  <c r="S353" i="10"/>
  <c r="K353" i="10"/>
  <c r="BV353" i="10"/>
  <c r="BV353" i="3" s="1"/>
  <c r="BN353" i="10"/>
  <c r="BN353" i="3" s="1"/>
  <c r="BF353" i="10"/>
  <c r="AX353" i="10"/>
  <c r="AX353" i="3" s="1"/>
  <c r="AP353" i="10"/>
  <c r="AP353" i="3" s="1"/>
  <c r="AH353" i="10"/>
  <c r="AH353" i="3" s="1"/>
  <c r="Z353" i="10"/>
  <c r="Z353" i="3" s="1"/>
  <c r="R353" i="10"/>
  <c r="R353" i="3" s="1"/>
  <c r="J353" i="10"/>
  <c r="J353" i="3" s="1"/>
  <c r="CB353" i="10"/>
  <c r="CB353" i="3" s="1"/>
  <c r="BT353" i="10"/>
  <c r="BL353" i="10"/>
  <c r="BD353" i="10"/>
  <c r="AV353" i="10"/>
  <c r="AN353" i="10"/>
  <c r="AN353" i="3" s="1"/>
  <c r="AF353" i="10"/>
  <c r="AF353" i="3" s="1"/>
  <c r="X353" i="10"/>
  <c r="P353" i="10"/>
  <c r="P353" i="3" s="1"/>
  <c r="BZ353" i="10"/>
  <c r="BM353" i="10"/>
  <c r="BA353" i="10"/>
  <c r="BA353" i="3" s="1"/>
  <c r="AM353" i="10"/>
  <c r="AM353" i="3" s="1"/>
  <c r="AB353" i="10"/>
  <c r="N353" i="10"/>
  <c r="N353" i="3" s="1"/>
  <c r="BY353" i="10"/>
  <c r="BY353" i="3" s="1"/>
  <c r="BK353" i="10"/>
  <c r="AZ353" i="10"/>
  <c r="AL353" i="10"/>
  <c r="Y353" i="10"/>
  <c r="M353" i="10"/>
  <c r="BU353" i="10"/>
  <c r="BI353" i="10"/>
  <c r="BI353" i="3" s="1"/>
  <c r="AU353" i="10"/>
  <c r="AU353" i="3" s="1"/>
  <c r="AJ353" i="10"/>
  <c r="AJ353" i="3" s="1"/>
  <c r="AC353" i="10"/>
  <c r="AC353" i="3" s="1"/>
  <c r="AT353" i="10"/>
  <c r="AT353" i="3" s="1"/>
  <c r="BQ353" i="10"/>
  <c r="BQ353" i="3" s="1"/>
  <c r="N359" i="10"/>
  <c r="N359" i="3" s="1"/>
  <c r="AI359" i="10"/>
  <c r="BB359" i="10"/>
  <c r="BW359" i="10"/>
  <c r="BW359" i="3" s="1"/>
  <c r="J364" i="10"/>
  <c r="BE364" i="10"/>
  <c r="Q365" i="10"/>
  <c r="BL365" i="10"/>
  <c r="BL365" i="3" s="1"/>
  <c r="Y366" i="10"/>
  <c r="Y366" i="3" s="1"/>
  <c r="BS366" i="10"/>
  <c r="J321" i="10"/>
  <c r="J321" i="3" s="1"/>
  <c r="R321" i="10"/>
  <c r="R321" i="3" s="1"/>
  <c r="Z321" i="10"/>
  <c r="Z321" i="3" s="1"/>
  <c r="AH321" i="10"/>
  <c r="AH321" i="3" s="1"/>
  <c r="AP321" i="10"/>
  <c r="AP321" i="3" s="1"/>
  <c r="AX321" i="10"/>
  <c r="BF321" i="10"/>
  <c r="BF321" i="3" s="1"/>
  <c r="BN321" i="10"/>
  <c r="Q322" i="10"/>
  <c r="Q322" i="3" s="1"/>
  <c r="Y322" i="10"/>
  <c r="Y322" i="3" s="1"/>
  <c r="AG322" i="10"/>
  <c r="AG322" i="3" s="1"/>
  <c r="AO322" i="10"/>
  <c r="AW322" i="10"/>
  <c r="BE322" i="10"/>
  <c r="BE322" i="3" s="1"/>
  <c r="BM322" i="10"/>
  <c r="BM322" i="3" s="1"/>
  <c r="BU322" i="10"/>
  <c r="BU322" i="3" s="1"/>
  <c r="O324" i="10"/>
  <c r="W324" i="10"/>
  <c r="W324" i="3" s="1"/>
  <c r="AE324" i="10"/>
  <c r="AE324" i="3" s="1"/>
  <c r="AM324" i="10"/>
  <c r="AU324" i="10"/>
  <c r="BC324" i="10"/>
  <c r="BC324" i="3" s="1"/>
  <c r="BK324" i="10"/>
  <c r="BK324" i="3" s="1"/>
  <c r="BS324" i="10"/>
  <c r="M326" i="10"/>
  <c r="M326" i="3" s="1"/>
  <c r="U326" i="10"/>
  <c r="U326" i="3" s="1"/>
  <c r="AC326" i="10"/>
  <c r="AC326" i="3" s="1"/>
  <c r="AK326" i="10"/>
  <c r="AS326" i="10"/>
  <c r="AS326" i="3" s="1"/>
  <c r="BA326" i="10"/>
  <c r="BA326" i="3" s="1"/>
  <c r="BI326" i="10"/>
  <c r="BI326" i="3" s="1"/>
  <c r="BQ326" i="10"/>
  <c r="BQ326" i="3" s="1"/>
  <c r="L327" i="10"/>
  <c r="L327" i="3" s="1"/>
  <c r="T327" i="10"/>
  <c r="T327" i="3" s="1"/>
  <c r="AB327" i="10"/>
  <c r="AJ327" i="10"/>
  <c r="AJ327" i="3" s="1"/>
  <c r="AR327" i="10"/>
  <c r="AR327" i="3" s="1"/>
  <c r="AZ327" i="10"/>
  <c r="AZ327" i="3" s="1"/>
  <c r="BH327" i="10"/>
  <c r="BH327" i="3" s="1"/>
  <c r="BP327" i="10"/>
  <c r="BP327" i="3" s="1"/>
  <c r="J329" i="10"/>
  <c r="J329" i="3" s="1"/>
  <c r="R329" i="10"/>
  <c r="R329" i="3" s="1"/>
  <c r="Z329" i="10"/>
  <c r="AH329" i="10"/>
  <c r="AP329" i="10"/>
  <c r="AP329" i="3" s="1"/>
  <c r="AX329" i="10"/>
  <c r="AX329" i="3" s="1"/>
  <c r="BF329" i="10"/>
  <c r="BF329" i="3" s="1"/>
  <c r="BN329" i="10"/>
  <c r="BN329" i="3" s="1"/>
  <c r="Q330" i="10"/>
  <c r="Q330" i="3" s="1"/>
  <c r="Y330" i="10"/>
  <c r="Y330" i="3" s="1"/>
  <c r="AG330" i="10"/>
  <c r="AO330" i="10"/>
  <c r="AW330" i="10"/>
  <c r="AW330" i="3" s="1"/>
  <c r="BE330" i="10"/>
  <c r="BE330" i="3" s="1"/>
  <c r="BM330" i="10"/>
  <c r="BM330" i="3" s="1"/>
  <c r="BU330" i="10"/>
  <c r="O332" i="10"/>
  <c r="O332" i="3" s="1"/>
  <c r="W332" i="10"/>
  <c r="W332" i="3" s="1"/>
  <c r="AE332" i="10"/>
  <c r="AM332" i="10"/>
  <c r="AU332" i="10"/>
  <c r="BC332" i="10"/>
  <c r="BC332" i="3" s="1"/>
  <c r="BL332" i="10"/>
  <c r="BL332" i="3" s="1"/>
  <c r="BU332" i="10"/>
  <c r="CB334" i="10"/>
  <c r="CB334" i="3" s="1"/>
  <c r="BT334" i="10"/>
  <c r="BT334" i="3" s="1"/>
  <c r="BL334" i="10"/>
  <c r="BD334" i="10"/>
  <c r="BD334" i="3" s="1"/>
  <c r="AV334" i="10"/>
  <c r="AN334" i="10"/>
  <c r="AF334" i="10"/>
  <c r="AF334" i="3" s="1"/>
  <c r="X334" i="10"/>
  <c r="X334" i="3" s="1"/>
  <c r="P334" i="10"/>
  <c r="R334" i="10"/>
  <c r="R334" i="3" s="1"/>
  <c r="AA334" i="10"/>
  <c r="AA334" i="3" s="1"/>
  <c r="AJ334" i="10"/>
  <c r="AJ334" i="3" s="1"/>
  <c r="AS334" i="10"/>
  <c r="BB334" i="10"/>
  <c r="BK334" i="10"/>
  <c r="BU334" i="10"/>
  <c r="BS346" i="10"/>
  <c r="BS346" i="3" s="1"/>
  <c r="W347" i="10"/>
  <c r="W347" i="3" s="1"/>
  <c r="AJ347" i="10"/>
  <c r="AJ347" i="3" s="1"/>
  <c r="AU347" i="10"/>
  <c r="AU347" i="3" s="1"/>
  <c r="BH347" i="10"/>
  <c r="BH347" i="3" s="1"/>
  <c r="BS347" i="10"/>
  <c r="BS347" i="3" s="1"/>
  <c r="T350" i="10"/>
  <c r="AJ350" i="10"/>
  <c r="AZ350" i="10"/>
  <c r="BT350" i="10"/>
  <c r="BT350" i="3" s="1"/>
  <c r="O351" i="10"/>
  <c r="O351" i="3" s="1"/>
  <c r="AE351" i="10"/>
  <c r="AE351" i="3" s="1"/>
  <c r="AW351" i="10"/>
  <c r="BM351" i="10"/>
  <c r="O359" i="10"/>
  <c r="O359" i="3" s="1"/>
  <c r="AL359" i="10"/>
  <c r="AL359" i="3" s="1"/>
  <c r="BD359" i="10"/>
  <c r="BZ359" i="10"/>
  <c r="BZ359" i="3" s="1"/>
  <c r="K364" i="10"/>
  <c r="BF364" i="10"/>
  <c r="T365" i="10"/>
  <c r="T365" i="3" s="1"/>
  <c r="BM365" i="10"/>
  <c r="BM365" i="3" s="1"/>
  <c r="AM366" i="10"/>
  <c r="BT366" i="10"/>
  <c r="BT366" i="3" s="1"/>
  <c r="CA357" i="10"/>
  <c r="BS357" i="10"/>
  <c r="BS357" i="3" s="1"/>
  <c r="BK357" i="10"/>
  <c r="BK357" i="3" s="1"/>
  <c r="BC357" i="10"/>
  <c r="AU357" i="10"/>
  <c r="AU357" i="3" s="1"/>
  <c r="AM357" i="10"/>
  <c r="AE357" i="10"/>
  <c r="AE357" i="3" s="1"/>
  <c r="W357" i="10"/>
  <c r="O357" i="10"/>
  <c r="BZ357" i="10"/>
  <c r="BZ357" i="3" s="1"/>
  <c r="BR357" i="10"/>
  <c r="BR357" i="3" s="1"/>
  <c r="BJ357" i="10"/>
  <c r="BB357" i="10"/>
  <c r="BB357" i="3" s="1"/>
  <c r="AT357" i="10"/>
  <c r="AL357" i="10"/>
  <c r="AL357" i="3" s="1"/>
  <c r="AD357" i="10"/>
  <c r="V357" i="10"/>
  <c r="N357" i="10"/>
  <c r="BX357" i="10"/>
  <c r="BX357" i="3" s="1"/>
  <c r="BP357" i="10"/>
  <c r="BP357" i="3" s="1"/>
  <c r="BH357" i="10"/>
  <c r="BH357" i="3" s="1"/>
  <c r="AZ357" i="10"/>
  <c r="AR357" i="10"/>
  <c r="AR357" i="3" s="1"/>
  <c r="AJ357" i="10"/>
  <c r="AB357" i="10"/>
  <c r="AB357" i="3" s="1"/>
  <c r="T357" i="10"/>
  <c r="T357" i="3" s="1"/>
  <c r="L357" i="10"/>
  <c r="L357" i="3" s="1"/>
  <c r="U357" i="10"/>
  <c r="AH357" i="10"/>
  <c r="AH357" i="3" s="1"/>
  <c r="AV357" i="10"/>
  <c r="AV357" i="3" s="1"/>
  <c r="BG357" i="10"/>
  <c r="BG357" i="3" s="1"/>
  <c r="BU357" i="10"/>
  <c r="BU357" i="3" s="1"/>
  <c r="Z373" i="10"/>
  <c r="Z373" i="3" s="1"/>
  <c r="CB356" i="10"/>
  <c r="CB356" i="3" s="1"/>
  <c r="BT356" i="10"/>
  <c r="BT356" i="3" s="1"/>
  <c r="BL356" i="10"/>
  <c r="BD356" i="10"/>
  <c r="BD356" i="3" s="1"/>
  <c r="AV356" i="10"/>
  <c r="AV356" i="3" s="1"/>
  <c r="AN356" i="10"/>
  <c r="AN356" i="3" s="1"/>
  <c r="AF356" i="10"/>
  <c r="AF356" i="3" s="1"/>
  <c r="X356" i="10"/>
  <c r="P356" i="10"/>
  <c r="CA356" i="10"/>
  <c r="CA356" i="3" s="1"/>
  <c r="BS356" i="10"/>
  <c r="BK356" i="10"/>
  <c r="BK356" i="3" s="1"/>
  <c r="BC356" i="10"/>
  <c r="AU356" i="10"/>
  <c r="AU356" i="3" s="1"/>
  <c r="AM356" i="10"/>
  <c r="AM356" i="3" s="1"/>
  <c r="AE356" i="10"/>
  <c r="W356" i="10"/>
  <c r="W356" i="3" s="1"/>
  <c r="O356" i="10"/>
  <c r="O356" i="3" s="1"/>
  <c r="BY356" i="10"/>
  <c r="BY356" i="3" s="1"/>
  <c r="BQ356" i="10"/>
  <c r="BQ356" i="3" s="1"/>
  <c r="BI356" i="10"/>
  <c r="BI356" i="3" s="1"/>
  <c r="BA356" i="10"/>
  <c r="AS356" i="10"/>
  <c r="AK356" i="10"/>
  <c r="AK356" i="3" s="1"/>
  <c r="AC356" i="10"/>
  <c r="U356" i="10"/>
  <c r="U356" i="3" s="1"/>
  <c r="M356" i="10"/>
  <c r="M356" i="3" s="1"/>
  <c r="T356" i="10"/>
  <c r="AH356" i="10"/>
  <c r="AH356" i="3" s="1"/>
  <c r="AT356" i="10"/>
  <c r="BG356" i="10"/>
  <c r="BU356" i="10"/>
  <c r="K357" i="10"/>
  <c r="K357" i="3" s="1"/>
  <c r="Y357" i="10"/>
  <c r="Y357" i="3" s="1"/>
  <c r="AK357" i="10"/>
  <c r="AK357" i="3" s="1"/>
  <c r="AX357" i="10"/>
  <c r="AX357" i="3" s="1"/>
  <c r="BL357" i="10"/>
  <c r="BL357" i="3" s="1"/>
  <c r="BW357" i="10"/>
  <c r="Q333" i="10"/>
  <c r="Q333" i="3" s="1"/>
  <c r="Y333" i="10"/>
  <c r="Y333" i="3" s="1"/>
  <c r="AG333" i="10"/>
  <c r="AO333" i="10"/>
  <c r="AO333" i="3" s="1"/>
  <c r="AW333" i="10"/>
  <c r="AW333" i="3" s="1"/>
  <c r="BE333" i="10"/>
  <c r="BE333" i="3" s="1"/>
  <c r="BM333" i="10"/>
  <c r="BM333" i="3" s="1"/>
  <c r="BU333" i="10"/>
  <c r="BU333" i="3" s="1"/>
  <c r="Q343" i="10"/>
  <c r="Y343" i="10"/>
  <c r="Y343" i="3" s="1"/>
  <c r="AG343" i="10"/>
  <c r="AG343" i="3" s="1"/>
  <c r="AO343" i="10"/>
  <c r="AW343" i="10"/>
  <c r="BE343" i="10"/>
  <c r="BE343" i="3" s="1"/>
  <c r="BM343" i="10"/>
  <c r="BM343" i="3" s="1"/>
  <c r="BU343" i="10"/>
  <c r="BU343" i="3" s="1"/>
  <c r="J356" i="10"/>
  <c r="V356" i="10"/>
  <c r="V356" i="3" s="1"/>
  <c r="AI356" i="10"/>
  <c r="AI356" i="3" s="1"/>
  <c r="AW356" i="10"/>
  <c r="AW356" i="3" s="1"/>
  <c r="BH356" i="10"/>
  <c r="BV356" i="10"/>
  <c r="M357" i="10"/>
  <c r="M357" i="3" s="1"/>
  <c r="Z357" i="10"/>
  <c r="Z357" i="3" s="1"/>
  <c r="AN357" i="10"/>
  <c r="AN357" i="3" s="1"/>
  <c r="AY357" i="10"/>
  <c r="AY357" i="3" s="1"/>
  <c r="BM357" i="10"/>
  <c r="BM357" i="3" s="1"/>
  <c r="BY357" i="10"/>
  <c r="BY357" i="3" s="1"/>
  <c r="CA373" i="10"/>
  <c r="BS373" i="10"/>
  <c r="BS373" i="3" s="1"/>
  <c r="BK373" i="10"/>
  <c r="BC373" i="10"/>
  <c r="AU373" i="10"/>
  <c r="AU373" i="3" s="1"/>
  <c r="AM373" i="10"/>
  <c r="AE373" i="10"/>
  <c r="AE373" i="3" s="1"/>
  <c r="W373" i="10"/>
  <c r="W373" i="3" s="1"/>
  <c r="O373" i="10"/>
  <c r="BZ373" i="10"/>
  <c r="BZ373" i="3" s="1"/>
  <c r="BR373" i="10"/>
  <c r="BJ373" i="10"/>
  <c r="BJ373" i="3" s="1"/>
  <c r="BB373" i="10"/>
  <c r="BB373" i="3" s="1"/>
  <c r="AT373" i="10"/>
  <c r="AL373" i="10"/>
  <c r="AD373" i="10"/>
  <c r="AD373" i="3" s="1"/>
  <c r="V373" i="10"/>
  <c r="N373" i="10"/>
  <c r="N373" i="3" s="1"/>
  <c r="BY373" i="10"/>
  <c r="BQ373" i="10"/>
  <c r="BQ373" i="3" s="1"/>
  <c r="BI373" i="10"/>
  <c r="BA373" i="10"/>
  <c r="AS373" i="10"/>
  <c r="AS373" i="3" s="1"/>
  <c r="AK373" i="10"/>
  <c r="AC373" i="10"/>
  <c r="AC373" i="3" s="1"/>
  <c r="U373" i="10"/>
  <c r="U373" i="3" s="1"/>
  <c r="M373" i="10"/>
  <c r="BW373" i="10"/>
  <c r="BO373" i="10"/>
  <c r="BO373" i="3" s="1"/>
  <c r="BG373" i="10"/>
  <c r="AY373" i="10"/>
  <c r="AQ373" i="10"/>
  <c r="AI373" i="10"/>
  <c r="AA373" i="10"/>
  <c r="AA373" i="3" s="1"/>
  <c r="S373" i="10"/>
  <c r="S373" i="3" s="1"/>
  <c r="K373" i="10"/>
  <c r="K373" i="3" s="1"/>
  <c r="BT373" i="10"/>
  <c r="BT373" i="3" s="1"/>
  <c r="BD373" i="10"/>
  <c r="AN373" i="10"/>
  <c r="X373" i="10"/>
  <c r="X373" i="3" s="1"/>
  <c r="BP373" i="10"/>
  <c r="BP373" i="3" s="1"/>
  <c r="AZ373" i="10"/>
  <c r="AJ373" i="10"/>
  <c r="AJ373" i="3" s="1"/>
  <c r="T373" i="10"/>
  <c r="BM373" i="10"/>
  <c r="BM373" i="3" s="1"/>
  <c r="AW373" i="10"/>
  <c r="AG373" i="10"/>
  <c r="AG373" i="3" s="1"/>
  <c r="Q373" i="10"/>
  <c r="Q373" i="3" s="1"/>
  <c r="CB373" i="10"/>
  <c r="BL373" i="10"/>
  <c r="AV373" i="10"/>
  <c r="AV373" i="3" s="1"/>
  <c r="AF373" i="10"/>
  <c r="P373" i="10"/>
  <c r="P373" i="3" s="1"/>
  <c r="AO373" i="10"/>
  <c r="BU373" i="10"/>
  <c r="BU373" i="3" s="1"/>
  <c r="CB372" i="10"/>
  <c r="CB372" i="3" s="1"/>
  <c r="BT372" i="10"/>
  <c r="BL372" i="10"/>
  <c r="BD372" i="10"/>
  <c r="BD372" i="3" s="1"/>
  <c r="AV372" i="10"/>
  <c r="AV372" i="3" s="1"/>
  <c r="AN372" i="10"/>
  <c r="AN372" i="3" s="1"/>
  <c r="AF372" i="10"/>
  <c r="AF372" i="3" s="1"/>
  <c r="X372" i="10"/>
  <c r="X372" i="3" s="1"/>
  <c r="P372" i="10"/>
  <c r="P372" i="3" s="1"/>
  <c r="CA372" i="10"/>
  <c r="BS372" i="10"/>
  <c r="BK372" i="10"/>
  <c r="BC372" i="10"/>
  <c r="BC372" i="3" s="1"/>
  <c r="AU372" i="10"/>
  <c r="AU372" i="3" s="1"/>
  <c r="AM372" i="10"/>
  <c r="AE372" i="10"/>
  <c r="AE372" i="3" s="1"/>
  <c r="W372" i="10"/>
  <c r="O372" i="10"/>
  <c r="BZ372" i="10"/>
  <c r="BZ372" i="3" s="1"/>
  <c r="BR372" i="10"/>
  <c r="BR372" i="3" s="1"/>
  <c r="BJ372" i="10"/>
  <c r="BB372" i="10"/>
  <c r="AT372" i="10"/>
  <c r="AT372" i="3" s="1"/>
  <c r="AL372" i="10"/>
  <c r="AL372" i="3" s="1"/>
  <c r="AD372" i="10"/>
  <c r="V372" i="10"/>
  <c r="N372" i="10"/>
  <c r="N372" i="3" s="1"/>
  <c r="BX372" i="10"/>
  <c r="BP372" i="10"/>
  <c r="BP372" i="3" s="1"/>
  <c r="BH372" i="10"/>
  <c r="BH372" i="3" s="1"/>
  <c r="AZ372" i="10"/>
  <c r="AR372" i="10"/>
  <c r="AR372" i="3" s="1"/>
  <c r="AJ372" i="10"/>
  <c r="AB372" i="10"/>
  <c r="T372" i="10"/>
  <c r="L372" i="10"/>
  <c r="L372" i="3" s="1"/>
  <c r="Y372" i="10"/>
  <c r="AO372" i="10"/>
  <c r="BE372" i="10"/>
  <c r="BE372" i="3" s="1"/>
  <c r="BU372" i="10"/>
  <c r="BU372" i="3" s="1"/>
  <c r="Q352" i="10"/>
  <c r="Y352" i="10"/>
  <c r="AG352" i="10"/>
  <c r="AG352" i="3" s="1"/>
  <c r="AO352" i="10"/>
  <c r="AO352" i="3" s="1"/>
  <c r="AW352" i="10"/>
  <c r="AW352" i="3" s="1"/>
  <c r="BE352" i="10"/>
  <c r="BM352" i="10"/>
  <c r="BU352" i="10"/>
  <c r="BU352" i="3" s="1"/>
  <c r="O354" i="10"/>
  <c r="O354" i="3" s="1"/>
  <c r="W354" i="10"/>
  <c r="AE354" i="10"/>
  <c r="AE354" i="3" s="1"/>
  <c r="AM354" i="10"/>
  <c r="AM354" i="3" s="1"/>
  <c r="AU354" i="10"/>
  <c r="AU354" i="3" s="1"/>
  <c r="BC354" i="10"/>
  <c r="BC354" i="3" s="1"/>
  <c r="BK354" i="10"/>
  <c r="BS354" i="10"/>
  <c r="BS354" i="3" s="1"/>
  <c r="CA354" i="10"/>
  <c r="CA354" i="3" s="1"/>
  <c r="N355" i="10"/>
  <c r="N355" i="3" s="1"/>
  <c r="V355" i="10"/>
  <c r="V355" i="3" s="1"/>
  <c r="AD355" i="10"/>
  <c r="AL355" i="10"/>
  <c r="AL355" i="3" s="1"/>
  <c r="AT355" i="10"/>
  <c r="BB355" i="10"/>
  <c r="BJ355" i="10"/>
  <c r="BJ355" i="3" s="1"/>
  <c r="BR355" i="10"/>
  <c r="BR355" i="3" s="1"/>
  <c r="BZ355" i="10"/>
  <c r="BZ355" i="3" s="1"/>
  <c r="BX360" i="10"/>
  <c r="BX360" i="3" s="1"/>
  <c r="BP360" i="10"/>
  <c r="BH360" i="10"/>
  <c r="AZ360" i="10"/>
  <c r="AZ360" i="3" s="1"/>
  <c r="AR360" i="10"/>
  <c r="AR360" i="3" s="1"/>
  <c r="AJ360" i="10"/>
  <c r="AJ360" i="3" s="1"/>
  <c r="BW360" i="10"/>
  <c r="BO360" i="10"/>
  <c r="BG360" i="10"/>
  <c r="AY360" i="10"/>
  <c r="AQ360" i="10"/>
  <c r="AQ360" i="3" s="1"/>
  <c r="AI360" i="10"/>
  <c r="AA360" i="10"/>
  <c r="AA360" i="3" s="1"/>
  <c r="BV360" i="10"/>
  <c r="BV360" i="3" s="1"/>
  <c r="BN360" i="10"/>
  <c r="BN360" i="3" s="1"/>
  <c r="BF360" i="10"/>
  <c r="BF360" i="3" s="1"/>
  <c r="AX360" i="10"/>
  <c r="AX360" i="3" s="1"/>
  <c r="AP360" i="10"/>
  <c r="AH360" i="10"/>
  <c r="Z360" i="10"/>
  <c r="Z360" i="3" s="1"/>
  <c r="CB360" i="10"/>
  <c r="CB360" i="3" s="1"/>
  <c r="BT360" i="10"/>
  <c r="BT360" i="3" s="1"/>
  <c r="BL360" i="10"/>
  <c r="BL360" i="3" s="1"/>
  <c r="BD360" i="10"/>
  <c r="AV360" i="10"/>
  <c r="AN360" i="10"/>
  <c r="AN360" i="3" s="1"/>
  <c r="AF360" i="10"/>
  <c r="X360" i="10"/>
  <c r="Q360" i="10"/>
  <c r="Q360" i="3" s="1"/>
  <c r="AB360" i="10"/>
  <c r="AB360" i="3" s="1"/>
  <c r="AO360" i="10"/>
  <c r="BE360" i="10"/>
  <c r="BU360" i="10"/>
  <c r="BU360" i="3" s="1"/>
  <c r="BX368" i="10"/>
  <c r="BX368" i="3" s="1"/>
  <c r="BP368" i="10"/>
  <c r="BH368" i="10"/>
  <c r="AZ368" i="10"/>
  <c r="AZ368" i="3" s="1"/>
  <c r="AR368" i="10"/>
  <c r="AR368" i="3" s="1"/>
  <c r="AJ368" i="10"/>
  <c r="AJ368" i="3" s="1"/>
  <c r="AB368" i="10"/>
  <c r="AB368" i="3" s="1"/>
  <c r="T368" i="10"/>
  <c r="L368" i="10"/>
  <c r="L368" i="3" s="1"/>
  <c r="BW368" i="10"/>
  <c r="BO368" i="10"/>
  <c r="BG368" i="10"/>
  <c r="BG368" i="3" s="1"/>
  <c r="AY368" i="10"/>
  <c r="AY368" i="3" s="1"/>
  <c r="AQ368" i="10"/>
  <c r="AQ368" i="3" s="1"/>
  <c r="AI368" i="10"/>
  <c r="AI368" i="3" s="1"/>
  <c r="AA368" i="10"/>
  <c r="S368" i="10"/>
  <c r="S368" i="3" s="1"/>
  <c r="K368" i="10"/>
  <c r="BV368" i="10"/>
  <c r="BN368" i="10"/>
  <c r="BN368" i="3" s="1"/>
  <c r="BF368" i="10"/>
  <c r="BF368" i="3" s="1"/>
  <c r="AX368" i="10"/>
  <c r="AX368" i="3" s="1"/>
  <c r="AP368" i="10"/>
  <c r="AP368" i="3" s="1"/>
  <c r="AH368" i="10"/>
  <c r="AH368" i="3" s="1"/>
  <c r="Z368" i="10"/>
  <c r="R368" i="10"/>
  <c r="J368" i="10"/>
  <c r="CB368" i="10"/>
  <c r="CB368" i="3" s="1"/>
  <c r="BT368" i="10"/>
  <c r="BT368" i="3" s="1"/>
  <c r="BL368" i="10"/>
  <c r="BD368" i="10"/>
  <c r="BD368" i="3" s="1"/>
  <c r="AV368" i="10"/>
  <c r="AN368" i="10"/>
  <c r="AF368" i="10"/>
  <c r="X368" i="10"/>
  <c r="P368" i="10"/>
  <c r="P368" i="3" s="1"/>
  <c r="Y368" i="10"/>
  <c r="Y368" i="3" s="1"/>
  <c r="AO368" i="10"/>
  <c r="AO368" i="3" s="1"/>
  <c r="BE368" i="10"/>
  <c r="BE368" i="3" s="1"/>
  <c r="BU368" i="10"/>
  <c r="J372" i="10"/>
  <c r="Z372" i="10"/>
  <c r="Z372" i="3" s="1"/>
  <c r="AP372" i="10"/>
  <c r="BF372" i="10"/>
  <c r="BV372" i="10"/>
  <c r="BV372" i="3" s="1"/>
  <c r="K352" i="10"/>
  <c r="K352" i="3" s="1"/>
  <c r="S352" i="10"/>
  <c r="AA352" i="10"/>
  <c r="AA352" i="3" s="1"/>
  <c r="AI352" i="10"/>
  <c r="AI352" i="3" s="1"/>
  <c r="AQ352" i="10"/>
  <c r="AY352" i="10"/>
  <c r="BG352" i="10"/>
  <c r="BG352" i="3" s="1"/>
  <c r="BO352" i="10"/>
  <c r="BO352" i="3" s="1"/>
  <c r="BW352" i="10"/>
  <c r="BW352" i="3" s="1"/>
  <c r="Q354" i="10"/>
  <c r="Q354" i="3" s="1"/>
  <c r="Y354" i="10"/>
  <c r="AG354" i="10"/>
  <c r="AG354" i="3" s="1"/>
  <c r="AO354" i="10"/>
  <c r="AO354" i="3" s="1"/>
  <c r="AW354" i="10"/>
  <c r="AW354" i="3" s="1"/>
  <c r="BE354" i="10"/>
  <c r="BM354" i="10"/>
  <c r="BM354" i="3" s="1"/>
  <c r="BU354" i="10"/>
  <c r="BU354" i="3" s="1"/>
  <c r="P355" i="10"/>
  <c r="X355" i="10"/>
  <c r="AF355" i="10"/>
  <c r="AF355" i="3" s="1"/>
  <c r="AN355" i="10"/>
  <c r="AN355" i="3" s="1"/>
  <c r="AV355" i="10"/>
  <c r="AV355" i="3" s="1"/>
  <c r="BD355" i="10"/>
  <c r="BD355" i="3" s="1"/>
  <c r="BL355" i="10"/>
  <c r="BL355" i="3" s="1"/>
  <c r="BT355" i="10"/>
  <c r="BT355" i="3" s="1"/>
  <c r="CB355" i="10"/>
  <c r="CB355" i="3" s="1"/>
  <c r="K360" i="10"/>
  <c r="S360" i="10"/>
  <c r="S360" i="3" s="1"/>
  <c r="AD360" i="10"/>
  <c r="AD360" i="3" s="1"/>
  <c r="AT360" i="10"/>
  <c r="BJ360" i="10"/>
  <c r="BJ360" i="3" s="1"/>
  <c r="BZ360" i="10"/>
  <c r="BZ360" i="3" s="1"/>
  <c r="N368" i="10"/>
  <c r="N368" i="3" s="1"/>
  <c r="AD368" i="10"/>
  <c r="AD368" i="3" s="1"/>
  <c r="AT368" i="10"/>
  <c r="BJ368" i="10"/>
  <c r="BJ368" i="3" s="1"/>
  <c r="BZ368" i="10"/>
  <c r="BZ368" i="3" s="1"/>
  <c r="M372" i="10"/>
  <c r="AC372" i="10"/>
  <c r="AS372" i="10"/>
  <c r="AS372" i="3" s="1"/>
  <c r="BI372" i="10"/>
  <c r="BI372" i="3" s="1"/>
  <c r="BY372" i="10"/>
  <c r="W376" i="10"/>
  <c r="W376" i="3" s="1"/>
  <c r="AM376" i="10"/>
  <c r="AM376" i="3" s="1"/>
  <c r="BC376" i="10"/>
  <c r="BC376" i="3" s="1"/>
  <c r="L352" i="10"/>
  <c r="L352" i="3" s="1"/>
  <c r="T352" i="10"/>
  <c r="T352" i="3" s="1"/>
  <c r="AB352" i="10"/>
  <c r="AB352" i="3" s="1"/>
  <c r="AJ352" i="10"/>
  <c r="AR352" i="10"/>
  <c r="AR352" i="3" s="1"/>
  <c r="AZ352" i="10"/>
  <c r="AZ352" i="3" s="1"/>
  <c r="BH352" i="10"/>
  <c r="BH352" i="3" s="1"/>
  <c r="BP352" i="10"/>
  <c r="BP352" i="3" s="1"/>
  <c r="J354" i="10"/>
  <c r="R354" i="10"/>
  <c r="R354" i="3" s="1"/>
  <c r="Z354" i="10"/>
  <c r="Z354" i="3" s="1"/>
  <c r="AH354" i="10"/>
  <c r="AH354" i="3" s="1"/>
  <c r="AP354" i="10"/>
  <c r="AX354" i="10"/>
  <c r="BF354" i="10"/>
  <c r="BF354" i="3" s="1"/>
  <c r="BN354" i="10"/>
  <c r="BN354" i="3" s="1"/>
  <c r="Q355" i="10"/>
  <c r="Y355" i="10"/>
  <c r="AG355" i="10"/>
  <c r="AG355" i="3" s="1"/>
  <c r="AO355" i="10"/>
  <c r="AO355" i="3" s="1"/>
  <c r="AW355" i="10"/>
  <c r="BE355" i="10"/>
  <c r="BM355" i="10"/>
  <c r="BM355" i="3" s="1"/>
  <c r="BU355" i="10"/>
  <c r="L360" i="10"/>
  <c r="L360" i="3" s="1"/>
  <c r="T360" i="10"/>
  <c r="T360" i="3" s="1"/>
  <c r="AE360" i="10"/>
  <c r="AE360" i="3" s="1"/>
  <c r="AU360" i="10"/>
  <c r="AU360" i="3" s="1"/>
  <c r="BK360" i="10"/>
  <c r="CA360" i="10"/>
  <c r="O368" i="10"/>
  <c r="O368" i="3" s="1"/>
  <c r="AE368" i="10"/>
  <c r="AU368" i="10"/>
  <c r="AU368" i="3" s="1"/>
  <c r="BK368" i="10"/>
  <c r="BK368" i="3" s="1"/>
  <c r="CA368" i="10"/>
  <c r="CA368" i="3" s="1"/>
  <c r="Q372" i="10"/>
  <c r="Q372" i="3" s="1"/>
  <c r="AG372" i="10"/>
  <c r="AG372" i="3" s="1"/>
  <c r="AW372" i="10"/>
  <c r="AW372" i="3" s="1"/>
  <c r="BM372" i="10"/>
  <c r="BX376" i="10"/>
  <c r="BX376" i="3" s="1"/>
  <c r="BP376" i="10"/>
  <c r="BP376" i="3" s="1"/>
  <c r="BH376" i="10"/>
  <c r="AZ376" i="10"/>
  <c r="AZ376" i="3" s="1"/>
  <c r="AR376" i="10"/>
  <c r="AJ376" i="10"/>
  <c r="AJ376" i="3" s="1"/>
  <c r="AB376" i="10"/>
  <c r="AB376" i="3" s="1"/>
  <c r="T376" i="10"/>
  <c r="L376" i="10"/>
  <c r="BW376" i="10"/>
  <c r="BW376" i="3" s="1"/>
  <c r="BO376" i="10"/>
  <c r="BG376" i="10"/>
  <c r="BG376" i="3" s="1"/>
  <c r="AY376" i="10"/>
  <c r="AQ376" i="10"/>
  <c r="AQ376" i="3" s="1"/>
  <c r="AI376" i="10"/>
  <c r="AI376" i="3" s="1"/>
  <c r="AA376" i="10"/>
  <c r="S376" i="10"/>
  <c r="K376" i="10"/>
  <c r="K376" i="3" s="1"/>
  <c r="BV376" i="10"/>
  <c r="BN376" i="10"/>
  <c r="BN376" i="3" s="1"/>
  <c r="BF376" i="10"/>
  <c r="AX376" i="10"/>
  <c r="AX376" i="3" s="1"/>
  <c r="AP376" i="10"/>
  <c r="AH376" i="10"/>
  <c r="Z376" i="10"/>
  <c r="Z376" i="3" s="1"/>
  <c r="R376" i="10"/>
  <c r="J376" i="10"/>
  <c r="CB376" i="10"/>
  <c r="BT376" i="10"/>
  <c r="BL376" i="10"/>
  <c r="BL376" i="3" s="1"/>
  <c r="BD376" i="10"/>
  <c r="AV376" i="10"/>
  <c r="AV376" i="3" s="1"/>
  <c r="AN376" i="10"/>
  <c r="AN376" i="3" s="1"/>
  <c r="AF376" i="10"/>
  <c r="AF376" i="3" s="1"/>
  <c r="X376" i="10"/>
  <c r="P376" i="10"/>
  <c r="P376" i="3" s="1"/>
  <c r="Y376" i="10"/>
  <c r="AO376" i="10"/>
  <c r="BE376" i="10"/>
  <c r="BU376" i="10"/>
  <c r="BU376" i="3" s="1"/>
  <c r="O361" i="10"/>
  <c r="O361" i="3" s="1"/>
  <c r="W361" i="10"/>
  <c r="AE361" i="10"/>
  <c r="AE361" i="3" s="1"/>
  <c r="AM361" i="10"/>
  <c r="AM361" i="3" s="1"/>
  <c r="AU361" i="10"/>
  <c r="BC361" i="10"/>
  <c r="BK361" i="10"/>
  <c r="BS361" i="10"/>
  <c r="BS361" i="3" s="1"/>
  <c r="CA361" i="10"/>
  <c r="CA361" i="3" s="1"/>
  <c r="N362" i="10"/>
  <c r="N362" i="3" s="1"/>
  <c r="V362" i="10"/>
  <c r="V362" i="3" s="1"/>
  <c r="AD362" i="10"/>
  <c r="AD362" i="3" s="1"/>
  <c r="AL362" i="10"/>
  <c r="AT362" i="10"/>
  <c r="AT362" i="3" s="1"/>
  <c r="BB362" i="10"/>
  <c r="BB362" i="3" s="1"/>
  <c r="BJ362" i="10"/>
  <c r="BJ362" i="3" s="1"/>
  <c r="BR362" i="10"/>
  <c r="BZ362" i="10"/>
  <c r="BZ362" i="3" s="1"/>
  <c r="M363" i="10"/>
  <c r="M363" i="3" s="1"/>
  <c r="U363" i="10"/>
  <c r="U363" i="3" s="1"/>
  <c r="AC363" i="10"/>
  <c r="AC363" i="3" s="1"/>
  <c r="AK363" i="10"/>
  <c r="AK363" i="3" s="1"/>
  <c r="AS363" i="10"/>
  <c r="AS363" i="3" s="1"/>
  <c r="BA363" i="10"/>
  <c r="BA363" i="3" s="1"/>
  <c r="BI363" i="10"/>
  <c r="BI363" i="3" s="1"/>
  <c r="BQ363" i="10"/>
  <c r="BY363" i="10"/>
  <c r="BY363" i="3" s="1"/>
  <c r="Q367" i="10"/>
  <c r="Q367" i="3" s="1"/>
  <c r="Y367" i="10"/>
  <c r="AG367" i="10"/>
  <c r="AG367" i="3" s="1"/>
  <c r="AO367" i="10"/>
  <c r="AO367" i="3" s="1"/>
  <c r="AW367" i="10"/>
  <c r="BE367" i="10"/>
  <c r="BM367" i="10"/>
  <c r="BM367" i="3" s="1"/>
  <c r="BU367" i="10"/>
  <c r="BU367" i="3" s="1"/>
  <c r="Q375" i="10"/>
  <c r="Y375" i="10"/>
  <c r="Y375" i="3" s="1"/>
  <c r="AG375" i="10"/>
  <c r="AO375" i="10"/>
  <c r="AO375" i="3" s="1"/>
  <c r="AW375" i="10"/>
  <c r="AW375" i="3" s="1"/>
  <c r="BE375" i="10"/>
  <c r="BM375" i="10"/>
  <c r="BM375" i="3" s="1"/>
  <c r="BU375" i="10"/>
  <c r="S380" i="10"/>
  <c r="S380" i="3" s="1"/>
  <c r="AO380" i="10"/>
  <c r="AO380" i="3" s="1"/>
  <c r="CA381" i="10"/>
  <c r="BS381" i="10"/>
  <c r="BK381" i="10"/>
  <c r="BK381" i="3" s="1"/>
  <c r="BC381" i="10"/>
  <c r="AU381" i="10"/>
  <c r="AU381" i="3" s="1"/>
  <c r="AM381" i="10"/>
  <c r="AM381" i="3" s="1"/>
  <c r="AE381" i="10"/>
  <c r="AE381" i="3" s="1"/>
  <c r="W381" i="10"/>
  <c r="O381" i="10"/>
  <c r="BZ381" i="10"/>
  <c r="BR381" i="10"/>
  <c r="BR381" i="3" s="1"/>
  <c r="BJ381" i="10"/>
  <c r="BB381" i="10"/>
  <c r="BB381" i="3" s="1"/>
  <c r="AT381" i="10"/>
  <c r="AT381" i="3" s="1"/>
  <c r="AL381" i="10"/>
  <c r="AL381" i="3" s="1"/>
  <c r="AD381" i="10"/>
  <c r="V381" i="10"/>
  <c r="N381" i="10"/>
  <c r="BY381" i="10"/>
  <c r="BY381" i="3" s="1"/>
  <c r="BQ381" i="10"/>
  <c r="BQ381" i="3" s="1"/>
  <c r="BI381" i="10"/>
  <c r="BI381" i="3" s="1"/>
  <c r="BA381" i="10"/>
  <c r="AS381" i="10"/>
  <c r="AS381" i="3" s="1"/>
  <c r="AK381" i="10"/>
  <c r="AC381" i="10"/>
  <c r="U381" i="10"/>
  <c r="M381" i="10"/>
  <c r="BX381" i="10"/>
  <c r="BX381" i="3" s="1"/>
  <c r="BP381" i="10"/>
  <c r="BH381" i="10"/>
  <c r="BH381" i="3" s="1"/>
  <c r="AZ381" i="10"/>
  <c r="AZ381" i="3" s="1"/>
  <c r="AR381" i="10"/>
  <c r="AJ381" i="10"/>
  <c r="AB381" i="10"/>
  <c r="AB381" i="3" s="1"/>
  <c r="T381" i="10"/>
  <c r="L381" i="10"/>
  <c r="BW381" i="10"/>
  <c r="BO381" i="10"/>
  <c r="BO381" i="3" s="1"/>
  <c r="BG381" i="10"/>
  <c r="BG381" i="3" s="1"/>
  <c r="AY381" i="10"/>
  <c r="AQ381" i="10"/>
  <c r="AI381" i="10"/>
  <c r="AA381" i="10"/>
  <c r="S381" i="10"/>
  <c r="S381" i="3" s="1"/>
  <c r="K381" i="10"/>
  <c r="AF381" i="10"/>
  <c r="AF381" i="3" s="1"/>
  <c r="AX381" i="10"/>
  <c r="AX381" i="3" s="1"/>
  <c r="BU381" i="10"/>
  <c r="W382" i="10"/>
  <c r="AO382" i="10"/>
  <c r="BN382" i="10"/>
  <c r="CB386" i="10"/>
  <c r="BT386" i="10"/>
  <c r="BT386" i="3" s="1"/>
  <c r="BL386" i="10"/>
  <c r="BL386" i="3" s="1"/>
  <c r="BD386" i="10"/>
  <c r="BD386" i="3" s="1"/>
  <c r="AV386" i="10"/>
  <c r="AN386" i="10"/>
  <c r="AN386" i="3" s="1"/>
  <c r="BZ386" i="10"/>
  <c r="BR386" i="10"/>
  <c r="BJ386" i="10"/>
  <c r="BB386" i="10"/>
  <c r="AT386" i="10"/>
  <c r="AL386" i="10"/>
  <c r="AD386" i="10"/>
  <c r="AD386" i="3" s="1"/>
  <c r="V386" i="10"/>
  <c r="V386" i="3" s="1"/>
  <c r="N386" i="10"/>
  <c r="BY386" i="10"/>
  <c r="BQ386" i="10"/>
  <c r="BI386" i="10"/>
  <c r="BI386" i="3" s="1"/>
  <c r="BA386" i="10"/>
  <c r="AS386" i="10"/>
  <c r="AK386" i="10"/>
  <c r="AK386" i="3" s="1"/>
  <c r="AC386" i="10"/>
  <c r="AC386" i="3" s="1"/>
  <c r="U386" i="10"/>
  <c r="M386" i="10"/>
  <c r="BX386" i="10"/>
  <c r="BP386" i="10"/>
  <c r="BH386" i="10"/>
  <c r="AZ386" i="10"/>
  <c r="AZ386" i="3" s="1"/>
  <c r="AR386" i="10"/>
  <c r="AJ386" i="10"/>
  <c r="AB386" i="10"/>
  <c r="AB386" i="3" s="1"/>
  <c r="T386" i="10"/>
  <c r="L386" i="10"/>
  <c r="L386" i="3" s="1"/>
  <c r="BW386" i="10"/>
  <c r="BG386" i="10"/>
  <c r="BG386" i="3" s="1"/>
  <c r="AQ386" i="10"/>
  <c r="AQ386" i="3" s="1"/>
  <c r="AE386" i="10"/>
  <c r="Q386" i="10"/>
  <c r="BV386" i="10"/>
  <c r="BF386" i="10"/>
  <c r="AP386" i="10"/>
  <c r="AP386" i="3" s="1"/>
  <c r="AA386" i="10"/>
  <c r="P386" i="10"/>
  <c r="BU386" i="10"/>
  <c r="BE386" i="10"/>
  <c r="AO386" i="10"/>
  <c r="Z386" i="10"/>
  <c r="O386" i="10"/>
  <c r="BS386" i="10"/>
  <c r="BC386" i="10"/>
  <c r="AM386" i="10"/>
  <c r="Y386" i="10"/>
  <c r="Y386" i="3" s="1"/>
  <c r="K386" i="10"/>
  <c r="K386" i="3" s="1"/>
  <c r="BO386" i="10"/>
  <c r="AY386" i="10"/>
  <c r="AI386" i="10"/>
  <c r="X386" i="10"/>
  <c r="J386" i="10"/>
  <c r="BM386" i="10"/>
  <c r="AW386" i="10"/>
  <c r="AW386" i="3" s="1"/>
  <c r="AG386" i="10"/>
  <c r="AG386" i="3" s="1"/>
  <c r="S386" i="10"/>
  <c r="BN386" i="10"/>
  <c r="BN386" i="3" s="1"/>
  <c r="Q361" i="10"/>
  <c r="Y361" i="10"/>
  <c r="Y361" i="3" s="1"/>
  <c r="AG361" i="10"/>
  <c r="AO361" i="10"/>
  <c r="AO361" i="3" s="1"/>
  <c r="AW361" i="10"/>
  <c r="AW361" i="3" s="1"/>
  <c r="BE361" i="10"/>
  <c r="BM361" i="10"/>
  <c r="BU361" i="10"/>
  <c r="P362" i="10"/>
  <c r="P362" i="3" s="1"/>
  <c r="X362" i="10"/>
  <c r="AF362" i="10"/>
  <c r="AN362" i="10"/>
  <c r="AN362" i="3" s="1"/>
  <c r="AV362" i="10"/>
  <c r="AV362" i="3" s="1"/>
  <c r="BD362" i="10"/>
  <c r="BL362" i="10"/>
  <c r="BL362" i="3" s="1"/>
  <c r="BT362" i="10"/>
  <c r="CB362" i="10"/>
  <c r="CB362" i="3" s="1"/>
  <c r="O363" i="10"/>
  <c r="O363" i="3" s="1"/>
  <c r="W363" i="10"/>
  <c r="W363" i="3" s="1"/>
  <c r="AE363" i="10"/>
  <c r="AE363" i="3" s="1"/>
  <c r="AM363" i="10"/>
  <c r="AM363" i="3" s="1"/>
  <c r="AU363" i="10"/>
  <c r="AU363" i="3" s="1"/>
  <c r="BC363" i="10"/>
  <c r="BK363" i="10"/>
  <c r="BS363" i="10"/>
  <c r="BS363" i="3" s="1"/>
  <c r="CA363" i="10"/>
  <c r="CA363" i="3" s="1"/>
  <c r="K367" i="10"/>
  <c r="K367" i="3" s="1"/>
  <c r="S367" i="10"/>
  <c r="AA367" i="10"/>
  <c r="AA367" i="3" s="1"/>
  <c r="AI367" i="10"/>
  <c r="AI367" i="3" s="1"/>
  <c r="AQ367" i="10"/>
  <c r="AQ367" i="3" s="1"/>
  <c r="AY367" i="10"/>
  <c r="BG367" i="10"/>
  <c r="BO367" i="10"/>
  <c r="BO367" i="3" s="1"/>
  <c r="BW367" i="10"/>
  <c r="BW367" i="3" s="1"/>
  <c r="Q369" i="10"/>
  <c r="Y369" i="10"/>
  <c r="Y369" i="3" s="1"/>
  <c r="AG369" i="10"/>
  <c r="AO369" i="10"/>
  <c r="AO369" i="3" s="1"/>
  <c r="AW369" i="10"/>
  <c r="BE369" i="10"/>
  <c r="BM369" i="10"/>
  <c r="BM369" i="3" s="1"/>
  <c r="BU369" i="10"/>
  <c r="BU369" i="3" s="1"/>
  <c r="P370" i="10"/>
  <c r="P370" i="3" s="1"/>
  <c r="X370" i="10"/>
  <c r="X370" i="3" s="1"/>
  <c r="AF370" i="10"/>
  <c r="AF370" i="3" s="1"/>
  <c r="AN370" i="10"/>
  <c r="AN370" i="3" s="1"/>
  <c r="AV370" i="10"/>
  <c r="BD370" i="10"/>
  <c r="BL370" i="10"/>
  <c r="BL370" i="3" s="1"/>
  <c r="BT370" i="10"/>
  <c r="BT370" i="3" s="1"/>
  <c r="CB370" i="10"/>
  <c r="CB370" i="3" s="1"/>
  <c r="O371" i="10"/>
  <c r="O371" i="3" s="1"/>
  <c r="W371" i="10"/>
  <c r="AE371" i="10"/>
  <c r="AM371" i="10"/>
  <c r="AU371" i="10"/>
  <c r="AU371" i="3" s="1"/>
  <c r="BC371" i="10"/>
  <c r="BK371" i="10"/>
  <c r="BS371" i="10"/>
  <c r="BS371" i="3" s="1"/>
  <c r="CA371" i="10"/>
  <c r="CA371" i="3" s="1"/>
  <c r="K375" i="10"/>
  <c r="K375" i="3" s="1"/>
  <c r="S375" i="10"/>
  <c r="S375" i="3" s="1"/>
  <c r="AA375" i="10"/>
  <c r="AI375" i="10"/>
  <c r="AI375" i="3" s="1"/>
  <c r="AQ375" i="10"/>
  <c r="AY375" i="10"/>
  <c r="BG375" i="10"/>
  <c r="BG375" i="3" s="1"/>
  <c r="BO375" i="10"/>
  <c r="BO375" i="3" s="1"/>
  <c r="BW375" i="10"/>
  <c r="BW375" i="3" s="1"/>
  <c r="BW377" i="10"/>
  <c r="BO377" i="10"/>
  <c r="BV377" i="10"/>
  <c r="Q377" i="10"/>
  <c r="Y377" i="10"/>
  <c r="AG377" i="10"/>
  <c r="AO377" i="10"/>
  <c r="AO377" i="3" s="1"/>
  <c r="AW377" i="10"/>
  <c r="AW377" i="3" s="1"/>
  <c r="BE377" i="10"/>
  <c r="BE377" i="3" s="1"/>
  <c r="BM377" i="10"/>
  <c r="BM377" i="3" s="1"/>
  <c r="BX377" i="10"/>
  <c r="BX377" i="3" s="1"/>
  <c r="CB380" i="10"/>
  <c r="BT380" i="10"/>
  <c r="BT380" i="3" s="1"/>
  <c r="BL380" i="10"/>
  <c r="BD380" i="10"/>
  <c r="BD380" i="3" s="1"/>
  <c r="AV380" i="10"/>
  <c r="AN380" i="10"/>
  <c r="AN380" i="3" s="1"/>
  <c r="AF380" i="10"/>
  <c r="AF380" i="3" s="1"/>
  <c r="X380" i="10"/>
  <c r="X380" i="3" s="1"/>
  <c r="P380" i="10"/>
  <c r="CA380" i="10"/>
  <c r="CA380" i="3" s="1"/>
  <c r="BS380" i="10"/>
  <c r="BK380" i="10"/>
  <c r="BK380" i="3" s="1"/>
  <c r="BC380" i="10"/>
  <c r="AU380" i="10"/>
  <c r="AU380" i="3" s="1"/>
  <c r="AM380" i="10"/>
  <c r="AM380" i="3" s="1"/>
  <c r="AE380" i="10"/>
  <c r="W380" i="10"/>
  <c r="W380" i="3" s="1"/>
  <c r="O380" i="10"/>
  <c r="BZ380" i="10"/>
  <c r="BZ380" i="3" s="1"/>
  <c r="BR380" i="10"/>
  <c r="BR380" i="3" s="1"/>
  <c r="BJ380" i="10"/>
  <c r="BB380" i="10"/>
  <c r="AT380" i="10"/>
  <c r="AT380" i="3" s="1"/>
  <c r="AL380" i="10"/>
  <c r="AL380" i="3" s="1"/>
  <c r="AD380" i="10"/>
  <c r="V380" i="10"/>
  <c r="N380" i="10"/>
  <c r="BY380" i="10"/>
  <c r="BQ380" i="10"/>
  <c r="BQ380" i="3" s="1"/>
  <c r="BI380" i="10"/>
  <c r="BA380" i="10"/>
  <c r="AS380" i="10"/>
  <c r="AK380" i="10"/>
  <c r="AK380" i="3" s="1"/>
  <c r="AC380" i="10"/>
  <c r="BX380" i="10"/>
  <c r="BP380" i="10"/>
  <c r="BP380" i="3" s="1"/>
  <c r="BH380" i="10"/>
  <c r="BH380" i="3" s="1"/>
  <c r="AZ380" i="10"/>
  <c r="AR380" i="10"/>
  <c r="AJ380" i="10"/>
  <c r="AB380" i="10"/>
  <c r="T380" i="10"/>
  <c r="L380" i="10"/>
  <c r="L380" i="3" s="1"/>
  <c r="Y380" i="10"/>
  <c r="AQ380" i="10"/>
  <c r="AQ380" i="3" s="1"/>
  <c r="BN380" i="10"/>
  <c r="CB381" i="10"/>
  <c r="Y382" i="10"/>
  <c r="AV382" i="10"/>
  <c r="AV382" i="3" s="1"/>
  <c r="BV382" i="10"/>
  <c r="CA387" i="10"/>
  <c r="BS387" i="10"/>
  <c r="BS387" i="3" s="1"/>
  <c r="BK387" i="10"/>
  <c r="BC387" i="10"/>
  <c r="AU387" i="10"/>
  <c r="AM387" i="10"/>
  <c r="AE387" i="10"/>
  <c r="AE387" i="3" s="1"/>
  <c r="W387" i="10"/>
  <c r="W387" i="3" s="1"/>
  <c r="O387" i="10"/>
  <c r="BY387" i="10"/>
  <c r="BY387" i="3" s="1"/>
  <c r="BQ387" i="10"/>
  <c r="BI387" i="10"/>
  <c r="BA387" i="10"/>
  <c r="AS387" i="10"/>
  <c r="AK387" i="10"/>
  <c r="AK387" i="3" s="1"/>
  <c r="AC387" i="10"/>
  <c r="AC387" i="3" s="1"/>
  <c r="U387" i="10"/>
  <c r="U387" i="3" s="1"/>
  <c r="M387" i="10"/>
  <c r="M387" i="3" s="1"/>
  <c r="BX387" i="10"/>
  <c r="BP387" i="10"/>
  <c r="BH387" i="10"/>
  <c r="AZ387" i="10"/>
  <c r="AR387" i="10"/>
  <c r="AJ387" i="10"/>
  <c r="AB387" i="10"/>
  <c r="AB387" i="3" s="1"/>
  <c r="T387" i="10"/>
  <c r="L387" i="10"/>
  <c r="L387" i="3" s="1"/>
  <c r="BW387" i="10"/>
  <c r="BW387" i="3" s="1"/>
  <c r="BO387" i="10"/>
  <c r="BG387" i="10"/>
  <c r="AY387" i="10"/>
  <c r="AY387" i="3" s="1"/>
  <c r="AQ387" i="10"/>
  <c r="AQ387" i="3" s="1"/>
  <c r="AI387" i="10"/>
  <c r="AI387" i="3" s="1"/>
  <c r="AA387" i="10"/>
  <c r="S387" i="10"/>
  <c r="K387" i="10"/>
  <c r="BN387" i="10"/>
  <c r="AX387" i="10"/>
  <c r="AH387" i="10"/>
  <c r="AH387" i="3" s="1"/>
  <c r="R387" i="10"/>
  <c r="R387" i="3" s="1"/>
  <c r="BM387" i="10"/>
  <c r="AW387" i="10"/>
  <c r="AG387" i="10"/>
  <c r="Q387" i="10"/>
  <c r="CB387" i="10"/>
  <c r="CB387" i="3" s="1"/>
  <c r="BL387" i="10"/>
  <c r="AV387" i="10"/>
  <c r="AV387" i="3" s="1"/>
  <c r="AF387" i="10"/>
  <c r="AF387" i="3" s="1"/>
  <c r="P387" i="10"/>
  <c r="BZ387" i="10"/>
  <c r="BJ387" i="10"/>
  <c r="BJ387" i="3" s="1"/>
  <c r="AT387" i="10"/>
  <c r="AD387" i="10"/>
  <c r="AD387" i="3" s="1"/>
  <c r="N387" i="10"/>
  <c r="BV387" i="10"/>
  <c r="BF387" i="10"/>
  <c r="BF387" i="3" s="1"/>
  <c r="AP387" i="10"/>
  <c r="AP387" i="3" s="1"/>
  <c r="Z387" i="10"/>
  <c r="J387" i="10"/>
  <c r="BT387" i="10"/>
  <c r="BD387" i="10"/>
  <c r="AN387" i="10"/>
  <c r="X387" i="10"/>
  <c r="X387" i="3" s="1"/>
  <c r="BU387" i="10"/>
  <c r="BU387" i="3" s="1"/>
  <c r="J361" i="10"/>
  <c r="R361" i="10"/>
  <c r="R361" i="3" s="1"/>
  <c r="Z361" i="10"/>
  <c r="AH361" i="10"/>
  <c r="AP361" i="10"/>
  <c r="AP361" i="3" s="1"/>
  <c r="AX361" i="10"/>
  <c r="BF361" i="10"/>
  <c r="BF361" i="3" s="1"/>
  <c r="BN361" i="10"/>
  <c r="BN361" i="3" s="1"/>
  <c r="BV361" i="10"/>
  <c r="BV361" i="3" s="1"/>
  <c r="Q362" i="10"/>
  <c r="Q362" i="3" s="1"/>
  <c r="Y362" i="10"/>
  <c r="AG362" i="10"/>
  <c r="AG362" i="3" s="1"/>
  <c r="AO362" i="10"/>
  <c r="AW362" i="10"/>
  <c r="BE362" i="10"/>
  <c r="BM362" i="10"/>
  <c r="BM362" i="3" s="1"/>
  <c r="BU362" i="10"/>
  <c r="P363" i="10"/>
  <c r="P363" i="3" s="1"/>
  <c r="X363" i="10"/>
  <c r="X363" i="3" s="1"/>
  <c r="AF363" i="10"/>
  <c r="AF363" i="3" s="1"/>
  <c r="AN363" i="10"/>
  <c r="AN363" i="3" s="1"/>
  <c r="AV363" i="10"/>
  <c r="AV363" i="3" s="1"/>
  <c r="BD363" i="10"/>
  <c r="BD363" i="3" s="1"/>
  <c r="BL363" i="10"/>
  <c r="BL363" i="3" s="1"/>
  <c r="BT363" i="10"/>
  <c r="BT363" i="3" s="1"/>
  <c r="CB363" i="10"/>
  <c r="CB363" i="3" s="1"/>
  <c r="L367" i="10"/>
  <c r="L367" i="3" s="1"/>
  <c r="T367" i="10"/>
  <c r="T367" i="3" s="1"/>
  <c r="AB367" i="10"/>
  <c r="AB367" i="3" s="1"/>
  <c r="AJ367" i="10"/>
  <c r="AR367" i="10"/>
  <c r="AZ367" i="10"/>
  <c r="BH367" i="10"/>
  <c r="BH367" i="3" s="1"/>
  <c r="BP367" i="10"/>
  <c r="BP367" i="3" s="1"/>
  <c r="BX367" i="10"/>
  <c r="BX367" i="3" s="1"/>
  <c r="J369" i="10"/>
  <c r="R369" i="10"/>
  <c r="Z369" i="10"/>
  <c r="Z369" i="3" s="1"/>
  <c r="AH369" i="10"/>
  <c r="AP369" i="10"/>
  <c r="AP369" i="3" s="1"/>
  <c r="AX369" i="10"/>
  <c r="BF369" i="10"/>
  <c r="BF369" i="3" s="1"/>
  <c r="BN369" i="10"/>
  <c r="BV369" i="10"/>
  <c r="Q370" i="10"/>
  <c r="Q370" i="3" s="1"/>
  <c r="Y370" i="10"/>
  <c r="Y370" i="3" s="1"/>
  <c r="AG370" i="10"/>
  <c r="AG370" i="3" s="1"/>
  <c r="AO370" i="10"/>
  <c r="AW370" i="10"/>
  <c r="BE370" i="10"/>
  <c r="BE370" i="3" s="1"/>
  <c r="BM370" i="10"/>
  <c r="BU370" i="10"/>
  <c r="BU370" i="3" s="1"/>
  <c r="P371" i="10"/>
  <c r="X371" i="10"/>
  <c r="AF371" i="10"/>
  <c r="AF371" i="3" s="1"/>
  <c r="AN371" i="10"/>
  <c r="AV371" i="10"/>
  <c r="BD371" i="10"/>
  <c r="BD371" i="3" s="1"/>
  <c r="BL371" i="10"/>
  <c r="BL371" i="3" s="1"/>
  <c r="BT371" i="10"/>
  <c r="CB371" i="10"/>
  <c r="L375" i="10"/>
  <c r="T375" i="10"/>
  <c r="T375" i="3" s="1"/>
  <c r="AB375" i="10"/>
  <c r="AB375" i="3" s="1"/>
  <c r="AJ375" i="10"/>
  <c r="AR375" i="10"/>
  <c r="AR375" i="3" s="1"/>
  <c r="AZ375" i="10"/>
  <c r="BH375" i="10"/>
  <c r="BP375" i="10"/>
  <c r="BP375" i="3" s="1"/>
  <c r="BX375" i="10"/>
  <c r="J377" i="10"/>
  <c r="R377" i="10"/>
  <c r="Z377" i="10"/>
  <c r="Z377" i="3" s="1"/>
  <c r="AH377" i="10"/>
  <c r="AP377" i="10"/>
  <c r="AP377" i="3" s="1"/>
  <c r="AX377" i="10"/>
  <c r="BF377" i="10"/>
  <c r="BN377" i="10"/>
  <c r="BN377" i="3" s="1"/>
  <c r="BY377" i="10"/>
  <c r="J380" i="10"/>
  <c r="Z380" i="10"/>
  <c r="AW380" i="10"/>
  <c r="BO380" i="10"/>
  <c r="AE382" i="10"/>
  <c r="AW382" i="10"/>
  <c r="AW382" i="3" s="1"/>
  <c r="V387" i="10"/>
  <c r="K361" i="10"/>
  <c r="K361" i="3" s="1"/>
  <c r="S361" i="10"/>
  <c r="S361" i="3" s="1"/>
  <c r="AA361" i="10"/>
  <c r="AI361" i="10"/>
  <c r="AI361" i="3" s="1"/>
  <c r="AQ361" i="10"/>
  <c r="AY361" i="10"/>
  <c r="AY361" i="3" s="1"/>
  <c r="BG361" i="10"/>
  <c r="BG361" i="3" s="1"/>
  <c r="BO361" i="10"/>
  <c r="BO361" i="3" s="1"/>
  <c r="J362" i="10"/>
  <c r="J362" i="3" s="1"/>
  <c r="R362" i="10"/>
  <c r="R362" i="3" s="1"/>
  <c r="Z362" i="10"/>
  <c r="Z362" i="3" s="1"/>
  <c r="AH362" i="10"/>
  <c r="AH362" i="3" s="1"/>
  <c r="AP362" i="10"/>
  <c r="AX362" i="10"/>
  <c r="BF362" i="10"/>
  <c r="BF362" i="3" s="1"/>
  <c r="BN362" i="10"/>
  <c r="BN362" i="3" s="1"/>
  <c r="Q363" i="10"/>
  <c r="Q363" i="3" s="1"/>
  <c r="Y363" i="10"/>
  <c r="Y363" i="3" s="1"/>
  <c r="AG363" i="10"/>
  <c r="AG363" i="3" s="1"/>
  <c r="AO363" i="10"/>
  <c r="AO363" i="3" s="1"/>
  <c r="AW363" i="10"/>
  <c r="BE363" i="10"/>
  <c r="BE363" i="3" s="1"/>
  <c r="BM363" i="10"/>
  <c r="BM363" i="3" s="1"/>
  <c r="BU363" i="10"/>
  <c r="BU363" i="3" s="1"/>
  <c r="M367" i="10"/>
  <c r="U367" i="10"/>
  <c r="AC367" i="10"/>
  <c r="AC367" i="3" s="1"/>
  <c r="AK367" i="10"/>
  <c r="AK367" i="3" s="1"/>
  <c r="AS367" i="10"/>
  <c r="BA367" i="10"/>
  <c r="BA367" i="3" s="1"/>
  <c r="BI367" i="10"/>
  <c r="BQ367" i="10"/>
  <c r="BQ367" i="3" s="1"/>
  <c r="K369" i="10"/>
  <c r="K369" i="3" s="1"/>
  <c r="S369" i="10"/>
  <c r="S369" i="3" s="1"/>
  <c r="AA369" i="10"/>
  <c r="AA369" i="3" s="1"/>
  <c r="AI369" i="10"/>
  <c r="AI369" i="3" s="1"/>
  <c r="AQ369" i="10"/>
  <c r="AY369" i="10"/>
  <c r="AY369" i="3" s="1"/>
  <c r="BG369" i="10"/>
  <c r="BO369" i="10"/>
  <c r="J370" i="10"/>
  <c r="J370" i="3" s="1"/>
  <c r="R370" i="10"/>
  <c r="Z370" i="10"/>
  <c r="AH370" i="10"/>
  <c r="AP370" i="10"/>
  <c r="AX370" i="10"/>
  <c r="AX370" i="3" s="1"/>
  <c r="BF370" i="10"/>
  <c r="BN370" i="10"/>
  <c r="BN370" i="3" s="1"/>
  <c r="Q371" i="10"/>
  <c r="Q371" i="3" s="1"/>
  <c r="Y371" i="10"/>
  <c r="AG371" i="10"/>
  <c r="AO371" i="10"/>
  <c r="AO371" i="3" s="1"/>
  <c r="AW371" i="10"/>
  <c r="BE371" i="10"/>
  <c r="BE371" i="3" s="1"/>
  <c r="BM371" i="10"/>
  <c r="BM371" i="3" s="1"/>
  <c r="BU371" i="10"/>
  <c r="BU371" i="3" s="1"/>
  <c r="M375" i="10"/>
  <c r="M375" i="3" s="1"/>
  <c r="U375" i="10"/>
  <c r="U375" i="3" s="1"/>
  <c r="AC375" i="10"/>
  <c r="AK375" i="10"/>
  <c r="AS375" i="10"/>
  <c r="BA375" i="10"/>
  <c r="BA375" i="3" s="1"/>
  <c r="BI375" i="10"/>
  <c r="BI375" i="3" s="1"/>
  <c r="BQ375" i="10"/>
  <c r="BQ375" i="3" s="1"/>
  <c r="K377" i="10"/>
  <c r="S377" i="10"/>
  <c r="S377" i="3" s="1"/>
  <c r="AA377" i="10"/>
  <c r="AI377" i="10"/>
  <c r="AI377" i="3" s="1"/>
  <c r="AQ377" i="10"/>
  <c r="AY377" i="10"/>
  <c r="BG377" i="10"/>
  <c r="BG377" i="3" s="1"/>
  <c r="BP377" i="10"/>
  <c r="BP377" i="3" s="1"/>
  <c r="BZ377" i="10"/>
  <c r="BZ377" i="3" s="1"/>
  <c r="K380" i="10"/>
  <c r="K380" i="3" s="1"/>
  <c r="AA380" i="10"/>
  <c r="AX380" i="10"/>
  <c r="BU380" i="10"/>
  <c r="CB382" i="10"/>
  <c r="CB382" i="3" s="1"/>
  <c r="BT382" i="10"/>
  <c r="BL382" i="10"/>
  <c r="BD382" i="10"/>
  <c r="BU382" i="10"/>
  <c r="BU382" i="3" s="1"/>
  <c r="BK382" i="10"/>
  <c r="BK382" i="3" s="1"/>
  <c r="BB382" i="10"/>
  <c r="AT382" i="10"/>
  <c r="AL382" i="10"/>
  <c r="AD382" i="10"/>
  <c r="AD382" i="3" s="1"/>
  <c r="V382" i="10"/>
  <c r="V382" i="3" s="1"/>
  <c r="N382" i="10"/>
  <c r="N382" i="3" s="1"/>
  <c r="BS382" i="10"/>
  <c r="BS382" i="3" s="1"/>
  <c r="BJ382" i="10"/>
  <c r="BA382" i="10"/>
  <c r="BA382" i="3" s="1"/>
  <c r="AS382" i="10"/>
  <c r="AK382" i="10"/>
  <c r="AK382" i="3" s="1"/>
  <c r="AC382" i="10"/>
  <c r="AC382" i="3" s="1"/>
  <c r="U382" i="10"/>
  <c r="U382" i="3" s="1"/>
  <c r="M382" i="10"/>
  <c r="M382" i="3" s="1"/>
  <c r="CA382" i="10"/>
  <c r="CA382" i="3" s="1"/>
  <c r="BR382" i="10"/>
  <c r="BR382" i="3" s="1"/>
  <c r="BI382" i="10"/>
  <c r="AZ382" i="10"/>
  <c r="AR382" i="10"/>
  <c r="AJ382" i="10"/>
  <c r="AJ382" i="3" s="1"/>
  <c r="AB382" i="10"/>
  <c r="AB382" i="3" s="1"/>
  <c r="T382" i="10"/>
  <c r="T382" i="3" s="1"/>
  <c r="L382" i="10"/>
  <c r="L382" i="3" s="1"/>
  <c r="BZ382" i="10"/>
  <c r="BZ382" i="3" s="1"/>
  <c r="BQ382" i="10"/>
  <c r="BQ382" i="3" s="1"/>
  <c r="BH382" i="10"/>
  <c r="AY382" i="10"/>
  <c r="AQ382" i="10"/>
  <c r="AQ382" i="3" s="1"/>
  <c r="AI382" i="10"/>
  <c r="AI382" i="3" s="1"/>
  <c r="AA382" i="10"/>
  <c r="AA382" i="3" s="1"/>
  <c r="S382" i="10"/>
  <c r="S382" i="3" s="1"/>
  <c r="K382" i="10"/>
  <c r="BY382" i="10"/>
  <c r="BY382" i="3" s="1"/>
  <c r="BP382" i="10"/>
  <c r="BP382" i="3" s="1"/>
  <c r="BG382" i="10"/>
  <c r="BG382" i="3" s="1"/>
  <c r="AX382" i="10"/>
  <c r="AX382" i="3" s="1"/>
  <c r="AP382" i="10"/>
  <c r="AP382" i="3" s="1"/>
  <c r="AH382" i="10"/>
  <c r="AH382" i="3" s="1"/>
  <c r="Z382" i="10"/>
  <c r="Z382" i="3" s="1"/>
  <c r="R382" i="10"/>
  <c r="J382" i="10"/>
  <c r="J382" i="3" s="1"/>
  <c r="AF382" i="10"/>
  <c r="AF382" i="3" s="1"/>
  <c r="BC382" i="10"/>
  <c r="BX382" i="10"/>
  <c r="BX382" i="3" s="1"/>
  <c r="AH386" i="10"/>
  <c r="AH386" i="3" s="1"/>
  <c r="Y387" i="10"/>
  <c r="CB395" i="10"/>
  <c r="BT395" i="10"/>
  <c r="BL395" i="10"/>
  <c r="BD395" i="10"/>
  <c r="AV395" i="10"/>
  <c r="AN395" i="10"/>
  <c r="AF395" i="10"/>
  <c r="X395" i="10"/>
  <c r="P395" i="10"/>
  <c r="BZ395" i="10"/>
  <c r="BR395" i="10"/>
  <c r="BJ395" i="10"/>
  <c r="BB395" i="10"/>
  <c r="AT395" i="10"/>
  <c r="AL395" i="10"/>
  <c r="AD395" i="10"/>
  <c r="V395" i="10"/>
  <c r="N395" i="10"/>
  <c r="BQ395" i="10"/>
  <c r="BG395" i="10"/>
  <c r="AW395" i="10"/>
  <c r="AK395" i="10"/>
  <c r="AA395" i="10"/>
  <c r="Q395" i="10"/>
  <c r="CA395" i="10"/>
  <c r="BP395" i="10"/>
  <c r="BF395" i="10"/>
  <c r="AU395" i="10"/>
  <c r="AJ395" i="10"/>
  <c r="Z395" i="10"/>
  <c r="O395" i="10"/>
  <c r="BY395" i="10"/>
  <c r="BO395" i="10"/>
  <c r="BE395" i="10"/>
  <c r="AS395" i="10"/>
  <c r="AI395" i="10"/>
  <c r="Y395" i="10"/>
  <c r="M395" i="10"/>
  <c r="BX395" i="10"/>
  <c r="BN395" i="10"/>
  <c r="BC395" i="10"/>
  <c r="AR395" i="10"/>
  <c r="AH395" i="10"/>
  <c r="W395" i="10"/>
  <c r="L395" i="10"/>
  <c r="BW395" i="10"/>
  <c r="BM395" i="10"/>
  <c r="BA395" i="10"/>
  <c r="AQ395" i="10"/>
  <c r="AG395" i="10"/>
  <c r="U395" i="10"/>
  <c r="K395" i="10"/>
  <c r="AM395" i="10"/>
  <c r="BK395" i="10"/>
  <c r="AD378" i="10"/>
  <c r="AL378" i="10"/>
  <c r="AT378" i="10"/>
  <c r="BB378" i="10"/>
  <c r="BJ378" i="10"/>
  <c r="BR378" i="10"/>
  <c r="BZ378" i="10"/>
  <c r="AS379" i="10"/>
  <c r="BA379" i="10"/>
  <c r="BI379" i="10"/>
  <c r="BI379" i="3" s="1"/>
  <c r="BQ379" i="10"/>
  <c r="BY379" i="10"/>
  <c r="S385" i="10"/>
  <c r="AG385" i="10"/>
  <c r="AG385" i="3" s="1"/>
  <c r="AR385" i="10"/>
  <c r="AR385" i="3" s="1"/>
  <c r="BF385" i="10"/>
  <c r="R395" i="10"/>
  <c r="AP395" i="10"/>
  <c r="BU395" i="10"/>
  <c r="AD396" i="10"/>
  <c r="AK399" i="10"/>
  <c r="AK399" i="3" s="1"/>
  <c r="CA385" i="10"/>
  <c r="CA385" i="3" s="1"/>
  <c r="BS385" i="10"/>
  <c r="BK385" i="10"/>
  <c r="BC385" i="10"/>
  <c r="AU385" i="10"/>
  <c r="AM385" i="10"/>
  <c r="AE385" i="10"/>
  <c r="W385" i="10"/>
  <c r="O385" i="10"/>
  <c r="BZ385" i="10"/>
  <c r="BR385" i="10"/>
  <c r="BR385" i="3" s="1"/>
  <c r="BJ385" i="10"/>
  <c r="BB385" i="10"/>
  <c r="AT385" i="10"/>
  <c r="AT385" i="3" s="1"/>
  <c r="AL385" i="10"/>
  <c r="AL385" i="3" s="1"/>
  <c r="AD385" i="10"/>
  <c r="AD385" i="3" s="1"/>
  <c r="V385" i="10"/>
  <c r="N385" i="10"/>
  <c r="BY385" i="10"/>
  <c r="BQ385" i="10"/>
  <c r="BI385" i="10"/>
  <c r="BA385" i="10"/>
  <c r="BA385" i="3" s="1"/>
  <c r="AS385" i="10"/>
  <c r="AS385" i="3" s="1"/>
  <c r="AK385" i="10"/>
  <c r="AC385" i="10"/>
  <c r="U385" i="10"/>
  <c r="U385" i="3" s="1"/>
  <c r="M385" i="10"/>
  <c r="M385" i="3" s="1"/>
  <c r="T385" i="10"/>
  <c r="AH385" i="10"/>
  <c r="AV385" i="10"/>
  <c r="BG385" i="10"/>
  <c r="BU385" i="10"/>
  <c r="BU385" i="3" s="1"/>
  <c r="S395" i="10"/>
  <c r="AX395" i="10"/>
  <c r="BV395" i="10"/>
  <c r="J385" i="10"/>
  <c r="X385" i="10"/>
  <c r="X385" i="3" s="1"/>
  <c r="AI385" i="10"/>
  <c r="AW385" i="10"/>
  <c r="BH385" i="10"/>
  <c r="BH385" i="3" s="1"/>
  <c r="BV385" i="10"/>
  <c r="BV385" i="3" s="1"/>
  <c r="T395" i="10"/>
  <c r="AY395" i="10"/>
  <c r="CA396" i="10"/>
  <c r="BS396" i="10"/>
  <c r="BK396" i="10"/>
  <c r="BC396" i="10"/>
  <c r="AU396" i="10"/>
  <c r="AM396" i="10"/>
  <c r="AE396" i="10"/>
  <c r="W396" i="10"/>
  <c r="O396" i="10"/>
  <c r="BY396" i="10"/>
  <c r="BQ396" i="10"/>
  <c r="BI396" i="10"/>
  <c r="BA396" i="10"/>
  <c r="AS396" i="10"/>
  <c r="AK396" i="10"/>
  <c r="AC396" i="10"/>
  <c r="U396" i="10"/>
  <c r="M396" i="10"/>
  <c r="BT396" i="10"/>
  <c r="BH396" i="10"/>
  <c r="AX396" i="10"/>
  <c r="AN396" i="10"/>
  <c r="AB396" i="10"/>
  <c r="R396" i="10"/>
  <c r="BR396" i="10"/>
  <c r="BG396" i="10"/>
  <c r="AW396" i="10"/>
  <c r="AL396" i="10"/>
  <c r="AA396" i="10"/>
  <c r="Q396" i="10"/>
  <c r="CB396" i="10"/>
  <c r="BP396" i="10"/>
  <c r="BF396" i="10"/>
  <c r="AV396" i="10"/>
  <c r="AJ396" i="10"/>
  <c r="Z396" i="10"/>
  <c r="P396" i="10"/>
  <c r="BZ396" i="10"/>
  <c r="BO396" i="10"/>
  <c r="BE396" i="10"/>
  <c r="AT396" i="10"/>
  <c r="AI396" i="10"/>
  <c r="Y396" i="10"/>
  <c r="N396" i="10"/>
  <c r="BX396" i="10"/>
  <c r="BN396" i="10"/>
  <c r="BD396" i="10"/>
  <c r="AR396" i="10"/>
  <c r="AH396" i="10"/>
  <c r="X396" i="10"/>
  <c r="L396" i="10"/>
  <c r="AG396" i="10"/>
  <c r="BL396" i="10"/>
  <c r="Q378" i="10"/>
  <c r="Q378" i="3" s="1"/>
  <c r="Y378" i="10"/>
  <c r="AG378" i="10"/>
  <c r="AO378" i="10"/>
  <c r="AW378" i="10"/>
  <c r="BE378" i="10"/>
  <c r="BM378" i="10"/>
  <c r="BU378" i="10"/>
  <c r="P379" i="10"/>
  <c r="X379" i="10"/>
  <c r="AF379" i="10"/>
  <c r="AN379" i="10"/>
  <c r="AN379" i="3" s="1"/>
  <c r="AV379" i="10"/>
  <c r="BD379" i="10"/>
  <c r="BL379" i="10"/>
  <c r="BL379" i="3" s="1"/>
  <c r="BT379" i="10"/>
  <c r="CB379" i="10"/>
  <c r="Q383" i="10"/>
  <c r="Z383" i="10"/>
  <c r="AI383" i="10"/>
  <c r="AR383" i="10"/>
  <c r="BA383" i="10"/>
  <c r="BA383" i="3" s="1"/>
  <c r="BJ383" i="10"/>
  <c r="CB384" i="10"/>
  <c r="CB384" i="3" s="1"/>
  <c r="BT384" i="10"/>
  <c r="BL384" i="10"/>
  <c r="BL384" i="3" s="1"/>
  <c r="BD384" i="10"/>
  <c r="BD384" i="3" s="1"/>
  <c r="AV384" i="10"/>
  <c r="AV384" i="3" s="1"/>
  <c r="AN384" i="10"/>
  <c r="AF384" i="10"/>
  <c r="AF384" i="3" s="1"/>
  <c r="X384" i="10"/>
  <c r="X384" i="3" s="1"/>
  <c r="P384" i="10"/>
  <c r="CA384" i="10"/>
  <c r="CA384" i="3" s="1"/>
  <c r="BS384" i="10"/>
  <c r="BS384" i="3" s="1"/>
  <c r="BK384" i="10"/>
  <c r="BK384" i="3" s="1"/>
  <c r="BC384" i="10"/>
  <c r="AU384" i="10"/>
  <c r="AU384" i="3" s="1"/>
  <c r="AM384" i="10"/>
  <c r="AE384" i="10"/>
  <c r="AE384" i="3" s="1"/>
  <c r="W384" i="10"/>
  <c r="W384" i="3" s="1"/>
  <c r="O384" i="10"/>
  <c r="BZ384" i="10"/>
  <c r="BZ384" i="3" s="1"/>
  <c r="BR384" i="10"/>
  <c r="BJ384" i="10"/>
  <c r="BB384" i="10"/>
  <c r="BB384" i="3" s="1"/>
  <c r="AT384" i="10"/>
  <c r="AT384" i="3" s="1"/>
  <c r="AL384" i="10"/>
  <c r="AL384" i="3" s="1"/>
  <c r="AD384" i="10"/>
  <c r="AD384" i="3" s="1"/>
  <c r="V384" i="10"/>
  <c r="N384" i="10"/>
  <c r="T384" i="10"/>
  <c r="T384" i="3" s="1"/>
  <c r="AH384" i="10"/>
  <c r="AH384" i="3" s="1"/>
  <c r="AS384" i="10"/>
  <c r="BG384" i="10"/>
  <c r="BG384" i="3" s="1"/>
  <c r="BU384" i="10"/>
  <c r="K385" i="10"/>
  <c r="Y385" i="10"/>
  <c r="AJ385" i="10"/>
  <c r="AX385" i="10"/>
  <c r="AX385" i="3" s="1"/>
  <c r="BL385" i="10"/>
  <c r="BW385" i="10"/>
  <c r="BW385" i="3" s="1"/>
  <c r="X388" i="10"/>
  <c r="AN388" i="10"/>
  <c r="AN388" i="3" s="1"/>
  <c r="BD388" i="10"/>
  <c r="BD388" i="3" s="1"/>
  <c r="AB395" i="10"/>
  <c r="AZ395" i="10"/>
  <c r="J396" i="10"/>
  <c r="AO396" i="10"/>
  <c r="BM396" i="10"/>
  <c r="CA399" i="10"/>
  <c r="CA399" i="3" s="1"/>
  <c r="BS399" i="10"/>
  <c r="BK399" i="10"/>
  <c r="BK399" i="3" s="1"/>
  <c r="BC399" i="10"/>
  <c r="AU399" i="10"/>
  <c r="AU399" i="3" s="1"/>
  <c r="AM399" i="10"/>
  <c r="AM399" i="3" s="1"/>
  <c r="AE399" i="10"/>
  <c r="AE399" i="3" s="1"/>
  <c r="W399" i="10"/>
  <c r="O399" i="10"/>
  <c r="O399" i="3" s="1"/>
  <c r="BZ399" i="10"/>
  <c r="BR399" i="10"/>
  <c r="BR399" i="3" s="1"/>
  <c r="BJ399" i="10"/>
  <c r="BJ399" i="3" s="1"/>
  <c r="BB399" i="10"/>
  <c r="BB399" i="3" s="1"/>
  <c r="AT399" i="10"/>
  <c r="AT399" i="3" s="1"/>
  <c r="AL399" i="10"/>
  <c r="AL399" i="3" s="1"/>
  <c r="AD399" i="10"/>
  <c r="V399" i="10"/>
  <c r="N399" i="10"/>
  <c r="BX399" i="10"/>
  <c r="BX399" i="3" s="1"/>
  <c r="BP399" i="10"/>
  <c r="BP399" i="3" s="1"/>
  <c r="BH399" i="10"/>
  <c r="BH399" i="3" s="1"/>
  <c r="AZ399" i="10"/>
  <c r="AZ399" i="3" s="1"/>
  <c r="AR399" i="10"/>
  <c r="AJ399" i="10"/>
  <c r="AJ399" i="3" s="1"/>
  <c r="AB399" i="10"/>
  <c r="T399" i="10"/>
  <c r="T399" i="3" s="1"/>
  <c r="L399" i="10"/>
  <c r="L399" i="3" s="1"/>
  <c r="BW399" i="10"/>
  <c r="BO399" i="10"/>
  <c r="BO399" i="3" s="1"/>
  <c r="BG399" i="10"/>
  <c r="AY399" i="10"/>
  <c r="AQ399" i="10"/>
  <c r="AQ399" i="3" s="1"/>
  <c r="AI399" i="10"/>
  <c r="AA399" i="10"/>
  <c r="AA399" i="3" s="1"/>
  <c r="S399" i="10"/>
  <c r="S399" i="3" s="1"/>
  <c r="K399" i="10"/>
  <c r="K399" i="3" s="1"/>
  <c r="BM399" i="10"/>
  <c r="BM399" i="3" s="1"/>
  <c r="AW399" i="10"/>
  <c r="AW399" i="3" s="1"/>
  <c r="AG399" i="10"/>
  <c r="AG399" i="3" s="1"/>
  <c r="Q399" i="10"/>
  <c r="BY399" i="10"/>
  <c r="BI399" i="10"/>
  <c r="AS399" i="10"/>
  <c r="AS399" i="3" s="1"/>
  <c r="AC399" i="10"/>
  <c r="AC399" i="3" s="1"/>
  <c r="M399" i="10"/>
  <c r="M399" i="3" s="1"/>
  <c r="BT399" i="10"/>
  <c r="BT399" i="3" s="1"/>
  <c r="AX399" i="10"/>
  <c r="AX399" i="3" s="1"/>
  <c r="Z399" i="10"/>
  <c r="Z399" i="3" s="1"/>
  <c r="BQ399" i="10"/>
  <c r="BQ399" i="3" s="1"/>
  <c r="AV399" i="10"/>
  <c r="Y399" i="10"/>
  <c r="Y399" i="3" s="1"/>
  <c r="BN399" i="10"/>
  <c r="BN399" i="3" s="1"/>
  <c r="AP399" i="10"/>
  <c r="AP399" i="3" s="1"/>
  <c r="X399" i="10"/>
  <c r="X399" i="3" s="1"/>
  <c r="BL399" i="10"/>
  <c r="BL399" i="3" s="1"/>
  <c r="AO399" i="10"/>
  <c r="AO399" i="3" s="1"/>
  <c r="U399" i="10"/>
  <c r="BF399" i="10"/>
  <c r="BF399" i="3" s="1"/>
  <c r="AN399" i="10"/>
  <c r="AN399" i="3" s="1"/>
  <c r="R399" i="10"/>
  <c r="R399" i="3" s="1"/>
  <c r="BE399" i="10"/>
  <c r="BE399" i="3" s="1"/>
  <c r="J378" i="10"/>
  <c r="J378" i="3" s="1"/>
  <c r="R378" i="10"/>
  <c r="Z378" i="10"/>
  <c r="Z378" i="3" s="1"/>
  <c r="AH378" i="10"/>
  <c r="AH378" i="3" s="1"/>
  <c r="AP378" i="10"/>
  <c r="AX378" i="10"/>
  <c r="AX378" i="3" s="1"/>
  <c r="BF378" i="10"/>
  <c r="BN378" i="10"/>
  <c r="BN378" i="3" s="1"/>
  <c r="Q379" i="10"/>
  <c r="Y379" i="10"/>
  <c r="AG379" i="10"/>
  <c r="AG379" i="3" s="1"/>
  <c r="AO379" i="10"/>
  <c r="AW379" i="10"/>
  <c r="BE379" i="10"/>
  <c r="BM379" i="10"/>
  <c r="BU379" i="10"/>
  <c r="BU379" i="3" s="1"/>
  <c r="CB383" i="10"/>
  <c r="CB383" i="3" s="1"/>
  <c r="CA383" i="10"/>
  <c r="CA383" i="3" s="1"/>
  <c r="BS383" i="10"/>
  <c r="BK383" i="10"/>
  <c r="BC383" i="10"/>
  <c r="BC383" i="3" s="1"/>
  <c r="AU383" i="10"/>
  <c r="AU383" i="3" s="1"/>
  <c r="AM383" i="10"/>
  <c r="AE383" i="10"/>
  <c r="AE383" i="3" s="1"/>
  <c r="W383" i="10"/>
  <c r="O383" i="10"/>
  <c r="O383" i="3" s="1"/>
  <c r="R383" i="10"/>
  <c r="AA383" i="10"/>
  <c r="AJ383" i="10"/>
  <c r="AS383" i="10"/>
  <c r="BB383" i="10"/>
  <c r="BB383" i="3" s="1"/>
  <c r="BL383" i="10"/>
  <c r="BL383" i="3" s="1"/>
  <c r="BU383" i="10"/>
  <c r="J384" i="10"/>
  <c r="J384" i="3" s="1"/>
  <c r="U384" i="10"/>
  <c r="AI384" i="10"/>
  <c r="AI384" i="3" s="1"/>
  <c r="AW384" i="10"/>
  <c r="AW384" i="3" s="1"/>
  <c r="BH384" i="10"/>
  <c r="BH384" i="3" s="1"/>
  <c r="BV384" i="10"/>
  <c r="L385" i="10"/>
  <c r="Z385" i="10"/>
  <c r="AN385" i="10"/>
  <c r="AN385" i="3" s="1"/>
  <c r="AY385" i="10"/>
  <c r="AY385" i="3" s="1"/>
  <c r="BM385" i="10"/>
  <c r="BX385" i="10"/>
  <c r="BZ388" i="10"/>
  <c r="BZ388" i="3" s="1"/>
  <c r="BR388" i="10"/>
  <c r="BR388" i="3" s="1"/>
  <c r="BJ388" i="10"/>
  <c r="BB388" i="10"/>
  <c r="AT388" i="10"/>
  <c r="AT388" i="3" s="1"/>
  <c r="AL388" i="10"/>
  <c r="AL388" i="3" s="1"/>
  <c r="AD388" i="10"/>
  <c r="AD388" i="3" s="1"/>
  <c r="V388" i="10"/>
  <c r="V388" i="3" s="1"/>
  <c r="N388" i="10"/>
  <c r="N388" i="3" s="1"/>
  <c r="BX388" i="10"/>
  <c r="BP388" i="10"/>
  <c r="BP388" i="3" s="1"/>
  <c r="BH388" i="10"/>
  <c r="AZ388" i="10"/>
  <c r="AR388" i="10"/>
  <c r="AR388" i="3" s="1"/>
  <c r="AJ388" i="10"/>
  <c r="AJ388" i="3" s="1"/>
  <c r="AB388" i="10"/>
  <c r="AB388" i="3" s="1"/>
  <c r="T388" i="10"/>
  <c r="T388" i="3" s="1"/>
  <c r="L388" i="10"/>
  <c r="L388" i="3" s="1"/>
  <c r="BW388" i="10"/>
  <c r="BW388" i="3" s="1"/>
  <c r="BO388" i="10"/>
  <c r="BO388" i="3" s="1"/>
  <c r="BG388" i="10"/>
  <c r="AY388" i="10"/>
  <c r="AY388" i="3" s="1"/>
  <c r="AQ388" i="10"/>
  <c r="AQ388" i="3" s="1"/>
  <c r="AI388" i="10"/>
  <c r="AA388" i="10"/>
  <c r="AA388" i="3" s="1"/>
  <c r="S388" i="10"/>
  <c r="S388" i="3" s="1"/>
  <c r="K388" i="10"/>
  <c r="K388" i="3" s="1"/>
  <c r="BV388" i="10"/>
  <c r="BV388" i="3" s="1"/>
  <c r="BN388" i="10"/>
  <c r="BF388" i="10"/>
  <c r="BF388" i="3" s="1"/>
  <c r="AX388" i="10"/>
  <c r="AX388" i="3" s="1"/>
  <c r="AP388" i="10"/>
  <c r="AH388" i="10"/>
  <c r="AH388" i="3" s="1"/>
  <c r="Z388" i="10"/>
  <c r="Z388" i="3" s="1"/>
  <c r="R388" i="10"/>
  <c r="R388" i="3" s="1"/>
  <c r="J388" i="10"/>
  <c r="J388" i="3" s="1"/>
  <c r="Y388" i="10"/>
  <c r="Y388" i="3" s="1"/>
  <c r="AO388" i="10"/>
  <c r="BE388" i="10"/>
  <c r="BE388" i="3" s="1"/>
  <c r="BU388" i="10"/>
  <c r="AC395" i="10"/>
  <c r="BH395" i="10"/>
  <c r="K396" i="10"/>
  <c r="AP396" i="10"/>
  <c r="BU396" i="10"/>
  <c r="J399" i="10"/>
  <c r="BU399" i="10"/>
  <c r="BU399" i="3" s="1"/>
  <c r="Q389" i="10"/>
  <c r="Y389" i="10"/>
  <c r="AG389" i="10"/>
  <c r="AG389" i="3" s="1"/>
  <c r="AO389" i="10"/>
  <c r="AW389" i="10"/>
  <c r="BE389" i="10"/>
  <c r="BM389" i="10"/>
  <c r="BU389" i="10"/>
  <c r="BU389" i="3" s="1"/>
  <c r="P390" i="10"/>
  <c r="X390" i="10"/>
  <c r="X390" i="3" s="1"/>
  <c r="AF390" i="10"/>
  <c r="AF390" i="3" s="1"/>
  <c r="AN390" i="10"/>
  <c r="AN390" i="3" s="1"/>
  <c r="AW390" i="10"/>
  <c r="BF390" i="10"/>
  <c r="BF390" i="3" s="1"/>
  <c r="BR390" i="10"/>
  <c r="BR390" i="3" s="1"/>
  <c r="Q391" i="10"/>
  <c r="AC391" i="10"/>
  <c r="AC391" i="3" s="1"/>
  <c r="AM391" i="10"/>
  <c r="AM391" i="3" s="1"/>
  <c r="AW391" i="10"/>
  <c r="BI391" i="10"/>
  <c r="BI391" i="3" s="1"/>
  <c r="BS391" i="10"/>
  <c r="BS391" i="3" s="1"/>
  <c r="BV393" i="10"/>
  <c r="BN393" i="10"/>
  <c r="BN393" i="3" s="1"/>
  <c r="BF393" i="10"/>
  <c r="BF393" i="3" s="1"/>
  <c r="AX393" i="10"/>
  <c r="AX393" i="3" s="1"/>
  <c r="AP393" i="10"/>
  <c r="AH393" i="10"/>
  <c r="AH393" i="3" s="1"/>
  <c r="Z393" i="10"/>
  <c r="Z393" i="3" s="1"/>
  <c r="R393" i="10"/>
  <c r="J393" i="10"/>
  <c r="CB393" i="10"/>
  <c r="BT393" i="10"/>
  <c r="BT393" i="3" s="1"/>
  <c r="BL393" i="10"/>
  <c r="BL393" i="3" s="1"/>
  <c r="BD393" i="10"/>
  <c r="BD393" i="3" s="1"/>
  <c r="AV393" i="10"/>
  <c r="AV393" i="3" s="1"/>
  <c r="AN393" i="10"/>
  <c r="AF393" i="10"/>
  <c r="X393" i="10"/>
  <c r="X393" i="3" s="1"/>
  <c r="P393" i="10"/>
  <c r="T393" i="10"/>
  <c r="T393" i="3" s="1"/>
  <c r="AD393" i="10"/>
  <c r="AO393" i="10"/>
  <c r="AZ393" i="10"/>
  <c r="BJ393" i="10"/>
  <c r="BJ393" i="3" s="1"/>
  <c r="BU393" i="10"/>
  <c r="O397" i="10"/>
  <c r="Y397" i="10"/>
  <c r="AI397" i="10"/>
  <c r="AU397" i="10"/>
  <c r="BE397" i="10"/>
  <c r="BO397" i="10"/>
  <c r="CA397" i="10"/>
  <c r="P398" i="10"/>
  <c r="P398" i="3" s="1"/>
  <c r="Z398" i="10"/>
  <c r="Z398" i="3" s="1"/>
  <c r="AL398" i="10"/>
  <c r="AW398" i="10"/>
  <c r="AW398" i="3" s="1"/>
  <c r="BO398" i="10"/>
  <c r="BO398" i="3" s="1"/>
  <c r="CA400" i="10"/>
  <c r="CA400" i="3" s="1"/>
  <c r="BZ400" i="10"/>
  <c r="BR400" i="10"/>
  <c r="BJ400" i="10"/>
  <c r="BB400" i="10"/>
  <c r="AT400" i="10"/>
  <c r="AL400" i="10"/>
  <c r="AD400" i="10"/>
  <c r="AD400" i="3" s="1"/>
  <c r="V400" i="10"/>
  <c r="N400" i="10"/>
  <c r="BY400" i="10"/>
  <c r="BQ400" i="10"/>
  <c r="BI400" i="10"/>
  <c r="BA400" i="10"/>
  <c r="AS400" i="10"/>
  <c r="AK400" i="10"/>
  <c r="AC400" i="10"/>
  <c r="U400" i="10"/>
  <c r="U400" i="3" s="1"/>
  <c r="M400" i="10"/>
  <c r="BW400" i="10"/>
  <c r="BO400" i="10"/>
  <c r="BO400" i="3" s="1"/>
  <c r="BG400" i="10"/>
  <c r="BG400" i="3" s="1"/>
  <c r="AY400" i="10"/>
  <c r="AY400" i="3" s="1"/>
  <c r="AQ400" i="10"/>
  <c r="AQ400" i="3" s="1"/>
  <c r="AI400" i="10"/>
  <c r="AA400" i="10"/>
  <c r="AA400" i="3" s="1"/>
  <c r="S400" i="10"/>
  <c r="S400" i="3" s="1"/>
  <c r="K400" i="10"/>
  <c r="BV400" i="10"/>
  <c r="BN400" i="10"/>
  <c r="BF400" i="10"/>
  <c r="AX400" i="10"/>
  <c r="AP400" i="10"/>
  <c r="AP400" i="3" s="1"/>
  <c r="AH400" i="10"/>
  <c r="Z400" i="10"/>
  <c r="R400" i="10"/>
  <c r="J400" i="10"/>
  <c r="BT400" i="10"/>
  <c r="BT400" i="3" s="1"/>
  <c r="BD400" i="10"/>
  <c r="BD400" i="3" s="1"/>
  <c r="AN400" i="10"/>
  <c r="AN400" i="3" s="1"/>
  <c r="X400" i="10"/>
  <c r="X400" i="3" s="1"/>
  <c r="BP400" i="10"/>
  <c r="AZ400" i="10"/>
  <c r="AJ400" i="10"/>
  <c r="AJ400" i="3" s="1"/>
  <c r="T400" i="10"/>
  <c r="AE400" i="10"/>
  <c r="AE400" i="3" s="1"/>
  <c r="AW400" i="10"/>
  <c r="BU400" i="10"/>
  <c r="BY390" i="10"/>
  <c r="BY390" i="3" s="1"/>
  <c r="BQ390" i="10"/>
  <c r="BQ390" i="3" s="1"/>
  <c r="BI390" i="10"/>
  <c r="BI390" i="3" s="1"/>
  <c r="BA390" i="10"/>
  <c r="AS390" i="10"/>
  <c r="AS390" i="3" s="1"/>
  <c r="BW390" i="10"/>
  <c r="BW390" i="3" s="1"/>
  <c r="BO390" i="10"/>
  <c r="BG390" i="10"/>
  <c r="Q390" i="10"/>
  <c r="Q390" i="3" s="1"/>
  <c r="Y390" i="10"/>
  <c r="Y390" i="3" s="1"/>
  <c r="AG390" i="10"/>
  <c r="AG390" i="3" s="1"/>
  <c r="AO390" i="10"/>
  <c r="AX390" i="10"/>
  <c r="AX390" i="3" s="1"/>
  <c r="BH390" i="10"/>
  <c r="BH390" i="3" s="1"/>
  <c r="BS390" i="10"/>
  <c r="BS390" i="3" s="1"/>
  <c r="S391" i="10"/>
  <c r="AD391" i="10"/>
  <c r="AD391" i="3" s="1"/>
  <c r="AN391" i="10"/>
  <c r="AN391" i="3" s="1"/>
  <c r="AY391" i="10"/>
  <c r="BJ391" i="10"/>
  <c r="K393" i="10"/>
  <c r="U393" i="10"/>
  <c r="AE393" i="10"/>
  <c r="AE393" i="3" s="1"/>
  <c r="AQ393" i="10"/>
  <c r="BA393" i="10"/>
  <c r="BA393" i="3" s="1"/>
  <c r="BK393" i="10"/>
  <c r="BW393" i="10"/>
  <c r="P397" i="10"/>
  <c r="Z397" i="10"/>
  <c r="AK397" i="10"/>
  <c r="AV397" i="10"/>
  <c r="BF397" i="10"/>
  <c r="BQ397" i="10"/>
  <c r="CB397" i="10"/>
  <c r="Q398" i="10"/>
  <c r="AB398" i="10"/>
  <c r="AB398" i="3" s="1"/>
  <c r="AM398" i="10"/>
  <c r="AM398" i="3" s="1"/>
  <c r="AX398" i="10"/>
  <c r="AX398" i="3" s="1"/>
  <c r="BU398" i="10"/>
  <c r="L400" i="10"/>
  <c r="L400" i="3" s="1"/>
  <c r="AF400" i="10"/>
  <c r="AF400" i="3" s="1"/>
  <c r="BC400" i="10"/>
  <c r="BX400" i="10"/>
  <c r="BX400" i="3" s="1"/>
  <c r="BM406" i="10"/>
  <c r="BX391" i="10"/>
  <c r="BP391" i="10"/>
  <c r="BP391" i="3" s="1"/>
  <c r="BH391" i="10"/>
  <c r="BH391" i="3" s="1"/>
  <c r="AZ391" i="10"/>
  <c r="AZ391" i="3" s="1"/>
  <c r="AR391" i="10"/>
  <c r="AJ391" i="10"/>
  <c r="AB391" i="10"/>
  <c r="T391" i="10"/>
  <c r="L391" i="10"/>
  <c r="BV391" i="10"/>
  <c r="BN391" i="10"/>
  <c r="BN391" i="3" s="1"/>
  <c r="BF391" i="10"/>
  <c r="AX391" i="10"/>
  <c r="AP391" i="10"/>
  <c r="AH391" i="10"/>
  <c r="AH391" i="3" s="1"/>
  <c r="Z391" i="10"/>
  <c r="Z391" i="3" s="1"/>
  <c r="R391" i="10"/>
  <c r="J391" i="10"/>
  <c r="J391" i="3" s="1"/>
  <c r="U391" i="10"/>
  <c r="U391" i="3" s="1"/>
  <c r="AE391" i="10"/>
  <c r="AE391" i="3" s="1"/>
  <c r="AO391" i="10"/>
  <c r="BA391" i="10"/>
  <c r="BA391" i="3" s="1"/>
  <c r="BK391" i="10"/>
  <c r="BU391" i="10"/>
  <c r="BU391" i="3" s="1"/>
  <c r="Q397" i="10"/>
  <c r="AA397" i="10"/>
  <c r="AM397" i="10"/>
  <c r="AW397" i="10"/>
  <c r="BG397" i="10"/>
  <c r="BS397" i="10"/>
  <c r="R398" i="10"/>
  <c r="AD398" i="10"/>
  <c r="AD398" i="3" s="1"/>
  <c r="AN398" i="10"/>
  <c r="AN398" i="3" s="1"/>
  <c r="AY398" i="10"/>
  <c r="AY398" i="3" s="1"/>
  <c r="O400" i="10"/>
  <c r="O400" i="3" s="1"/>
  <c r="AG400" i="10"/>
  <c r="AG400" i="3" s="1"/>
  <c r="BE400" i="10"/>
  <c r="CB400" i="10"/>
  <c r="CB398" i="10"/>
  <c r="CB398" i="3" s="1"/>
  <c r="BT398" i="10"/>
  <c r="BL398" i="10"/>
  <c r="BL398" i="3" s="1"/>
  <c r="BD398" i="10"/>
  <c r="CA398" i="10"/>
  <c r="BS398" i="10"/>
  <c r="BS398" i="3" s="1"/>
  <c r="BK398" i="10"/>
  <c r="BK398" i="3" s="1"/>
  <c r="BC398" i="10"/>
  <c r="BC398" i="3" s="1"/>
  <c r="AU398" i="10"/>
  <c r="AU398" i="3" s="1"/>
  <c r="BY398" i="10"/>
  <c r="BY398" i="3" s="1"/>
  <c r="BQ398" i="10"/>
  <c r="BI398" i="10"/>
  <c r="BI398" i="3" s="1"/>
  <c r="BA398" i="10"/>
  <c r="BA398" i="3" s="1"/>
  <c r="BX398" i="10"/>
  <c r="BX398" i="3" s="1"/>
  <c r="BP398" i="10"/>
  <c r="BP398" i="3" s="1"/>
  <c r="BH398" i="10"/>
  <c r="BH398" i="3" s="1"/>
  <c r="AZ398" i="10"/>
  <c r="BV398" i="10"/>
  <c r="BV398" i="3" s="1"/>
  <c r="BF398" i="10"/>
  <c r="AS398" i="10"/>
  <c r="AK398" i="10"/>
  <c r="AK398" i="3" s="1"/>
  <c r="AC398" i="10"/>
  <c r="U398" i="10"/>
  <c r="U398" i="3" s="1"/>
  <c r="M398" i="10"/>
  <c r="M398" i="3" s="1"/>
  <c r="BR398" i="10"/>
  <c r="BR398" i="3" s="1"/>
  <c r="BB398" i="10"/>
  <c r="AQ398" i="10"/>
  <c r="AI398" i="10"/>
  <c r="AA398" i="10"/>
  <c r="AA398" i="3" s="1"/>
  <c r="S398" i="10"/>
  <c r="S398" i="3" s="1"/>
  <c r="K398" i="10"/>
  <c r="K398" i="3" s="1"/>
  <c r="T398" i="10"/>
  <c r="AE398" i="10"/>
  <c r="AO398" i="10"/>
  <c r="AO398" i="3" s="1"/>
  <c r="BE398" i="10"/>
  <c r="BE398" i="3" s="1"/>
  <c r="BZ398" i="10"/>
  <c r="BZ398" i="3" s="1"/>
  <c r="BZ397" i="10"/>
  <c r="BR397" i="10"/>
  <c r="BJ397" i="10"/>
  <c r="BB397" i="10"/>
  <c r="AT397" i="10"/>
  <c r="AL397" i="10"/>
  <c r="AD397" i="10"/>
  <c r="V397" i="10"/>
  <c r="N397" i="10"/>
  <c r="BX397" i="10"/>
  <c r="BP397" i="10"/>
  <c r="BH397" i="10"/>
  <c r="AZ397" i="10"/>
  <c r="AR397" i="10"/>
  <c r="AJ397" i="10"/>
  <c r="AB397" i="10"/>
  <c r="T397" i="10"/>
  <c r="L397" i="10"/>
  <c r="S397" i="10"/>
  <c r="AE397" i="10"/>
  <c r="AO397" i="10"/>
  <c r="AY397" i="10"/>
  <c r="BK397" i="10"/>
  <c r="BU397" i="10"/>
  <c r="J398" i="10"/>
  <c r="J398" i="3" s="1"/>
  <c r="V398" i="10"/>
  <c r="AF398" i="10"/>
  <c r="AF398" i="3" s="1"/>
  <c r="AP398" i="10"/>
  <c r="BG398" i="10"/>
  <c r="BG398" i="3" s="1"/>
  <c r="BV406" i="10"/>
  <c r="BV406" i="3" s="1"/>
  <c r="BN406" i="10"/>
  <c r="BN406" i="3" s="1"/>
  <c r="BF406" i="10"/>
  <c r="BF406" i="3" s="1"/>
  <c r="AX406" i="10"/>
  <c r="J406" i="10"/>
  <c r="CB406" i="10"/>
  <c r="BT406" i="10"/>
  <c r="BL406" i="10"/>
  <c r="X406" i="10"/>
  <c r="P406" i="10"/>
  <c r="P406" i="3" s="1"/>
  <c r="CA406" i="10"/>
  <c r="BS406" i="10"/>
  <c r="AE406" i="10"/>
  <c r="W406" i="10"/>
  <c r="W406" i="3" s="1"/>
  <c r="O406" i="10"/>
  <c r="BZ406" i="10"/>
  <c r="AL406" i="10"/>
  <c r="AD406" i="10"/>
  <c r="V406" i="10"/>
  <c r="N406" i="10"/>
  <c r="AS406" i="10"/>
  <c r="AS406" i="3" s="1"/>
  <c r="AK406" i="10"/>
  <c r="AK406" i="3" s="1"/>
  <c r="AC406" i="10"/>
  <c r="U406" i="10"/>
  <c r="AZ406" i="10"/>
  <c r="AZ406" i="3" s="1"/>
  <c r="AR406" i="10"/>
  <c r="AR406" i="3" s="1"/>
  <c r="AJ406" i="10"/>
  <c r="AB406" i="10"/>
  <c r="BG406" i="10"/>
  <c r="BG406" i="3" s="1"/>
  <c r="AY406" i="10"/>
  <c r="AY406" i="3" s="1"/>
  <c r="AQ406" i="10"/>
  <c r="AI406" i="10"/>
  <c r="Q406" i="10"/>
  <c r="Q406" i="3" s="1"/>
  <c r="Q392" i="10"/>
  <c r="Q392" i="3" s="1"/>
  <c r="Y392" i="10"/>
  <c r="AG392" i="10"/>
  <c r="AO392" i="10"/>
  <c r="AO392" i="3" s="1"/>
  <c r="AW392" i="10"/>
  <c r="AW392" i="3" s="1"/>
  <c r="BE392" i="10"/>
  <c r="BM392" i="10"/>
  <c r="BU392" i="10"/>
  <c r="O394" i="10"/>
  <c r="O394" i="3" s="1"/>
  <c r="W394" i="10"/>
  <c r="W394" i="3" s="1"/>
  <c r="AE394" i="10"/>
  <c r="AE394" i="3" s="1"/>
  <c r="AM394" i="10"/>
  <c r="AM394" i="3" s="1"/>
  <c r="AU394" i="10"/>
  <c r="AU394" i="3" s="1"/>
  <c r="BC394" i="10"/>
  <c r="BC394" i="3" s="1"/>
  <c r="BK394" i="10"/>
  <c r="BK394" i="3" s="1"/>
  <c r="BS394" i="10"/>
  <c r="BS394" i="3" s="1"/>
  <c r="CA394" i="10"/>
  <c r="CA394" i="3" s="1"/>
  <c r="K392" i="10"/>
  <c r="K392" i="3" s="1"/>
  <c r="S392" i="10"/>
  <c r="S392" i="3" s="1"/>
  <c r="AA392" i="10"/>
  <c r="AI392" i="10"/>
  <c r="AI392" i="3" s="1"/>
  <c r="AQ392" i="10"/>
  <c r="AQ392" i="3" s="1"/>
  <c r="AY392" i="10"/>
  <c r="BG392" i="10"/>
  <c r="BO392" i="10"/>
  <c r="Q394" i="10"/>
  <c r="Q394" i="3" s="1"/>
  <c r="Y394" i="10"/>
  <c r="Y394" i="3" s="1"/>
  <c r="AG394" i="10"/>
  <c r="AG394" i="3" s="1"/>
  <c r="AO394" i="10"/>
  <c r="AO394" i="3" s="1"/>
  <c r="AW394" i="10"/>
  <c r="AW394" i="3" s="1"/>
  <c r="BE394" i="10"/>
  <c r="BE394" i="3" s="1"/>
  <c r="BM394" i="10"/>
  <c r="BM394" i="3" s="1"/>
  <c r="BU394" i="10"/>
  <c r="Q401" i="10"/>
  <c r="Q401" i="3" s="1"/>
  <c r="Y401" i="10"/>
  <c r="Y401" i="3" s="1"/>
  <c r="AG401" i="10"/>
  <c r="AO401" i="10"/>
  <c r="AO401" i="3" s="1"/>
  <c r="AW401" i="10"/>
  <c r="AW401" i="3" s="1"/>
  <c r="BE401" i="10"/>
  <c r="BE401" i="3" s="1"/>
  <c r="BM401" i="10"/>
  <c r="BM401" i="3" s="1"/>
  <c r="BU401" i="10"/>
  <c r="BU401" i="3" s="1"/>
  <c r="P402" i="10"/>
  <c r="P402" i="3" s="1"/>
  <c r="X402" i="10"/>
  <c r="AF402" i="10"/>
  <c r="AN402" i="10"/>
  <c r="AN402" i="3" s="1"/>
  <c r="AV402" i="10"/>
  <c r="AV402" i="3" s="1"/>
  <c r="BD402" i="10"/>
  <c r="BD402" i="3" s="1"/>
  <c r="BL402" i="10"/>
  <c r="BL402" i="3" s="1"/>
  <c r="BT402" i="10"/>
  <c r="BT402" i="3" s="1"/>
  <c r="CB402" i="10"/>
  <c r="CB402" i="3" s="1"/>
  <c r="O403" i="10"/>
  <c r="O403" i="3" s="1"/>
  <c r="W403" i="10"/>
  <c r="W403" i="3" s="1"/>
  <c r="AE403" i="10"/>
  <c r="AE403" i="3" s="1"/>
  <c r="AM403" i="10"/>
  <c r="AM403" i="3" s="1"/>
  <c r="AU403" i="10"/>
  <c r="AU403" i="3" s="1"/>
  <c r="BC403" i="10"/>
  <c r="BK403" i="10"/>
  <c r="BK403" i="3" s="1"/>
  <c r="BS403" i="10"/>
  <c r="BS403" i="3" s="1"/>
  <c r="CA403" i="10"/>
  <c r="CA403" i="3" s="1"/>
  <c r="N404" i="10"/>
  <c r="N404" i="3" s="1"/>
  <c r="V404" i="10"/>
  <c r="AD404" i="10"/>
  <c r="AD404" i="3" s="1"/>
  <c r="AL404" i="10"/>
  <c r="AT404" i="10"/>
  <c r="BB404" i="10"/>
  <c r="BJ404" i="10"/>
  <c r="BR404" i="10"/>
  <c r="BR404" i="3" s="1"/>
  <c r="BZ404" i="10"/>
  <c r="BZ404" i="3" s="1"/>
  <c r="M405" i="10"/>
  <c r="M405" i="3" s="1"/>
  <c r="U405" i="10"/>
  <c r="AC405" i="10"/>
  <c r="AC405" i="3" s="1"/>
  <c r="AK405" i="10"/>
  <c r="AK405" i="3" s="1"/>
  <c r="AS405" i="10"/>
  <c r="AS405" i="3" s="1"/>
  <c r="BA405" i="10"/>
  <c r="BA405" i="3" s="1"/>
  <c r="BI405" i="10"/>
  <c r="BI405" i="3" s="1"/>
  <c r="BQ405" i="10"/>
  <c r="BQ405" i="3" s="1"/>
  <c r="BY405" i="10"/>
  <c r="BY405" i="3" s="1"/>
  <c r="J407" i="10"/>
  <c r="R407" i="10"/>
  <c r="R407" i="3" s="1"/>
  <c r="Z407" i="10"/>
  <c r="AH407" i="10"/>
  <c r="AH407" i="3" s="1"/>
  <c r="AP407" i="10"/>
  <c r="AP407" i="3" s="1"/>
  <c r="AX407" i="10"/>
  <c r="BF407" i="10"/>
  <c r="BN407" i="10"/>
  <c r="BV407" i="10"/>
  <c r="J401" i="10"/>
  <c r="R401" i="10"/>
  <c r="Z401" i="10"/>
  <c r="Z401" i="3" s="1"/>
  <c r="AH401" i="10"/>
  <c r="AH401" i="3" s="1"/>
  <c r="AP401" i="10"/>
  <c r="AP401" i="3" s="1"/>
  <c r="AX401" i="10"/>
  <c r="AX401" i="3" s="1"/>
  <c r="BF401" i="10"/>
  <c r="BF401" i="3" s="1"/>
  <c r="BN401" i="10"/>
  <c r="BN401" i="3" s="1"/>
  <c r="BV401" i="10"/>
  <c r="BV401" i="3" s="1"/>
  <c r="Q402" i="10"/>
  <c r="Y402" i="10"/>
  <c r="Y402" i="3" s="1"/>
  <c r="AG402" i="10"/>
  <c r="AG402" i="3" s="1"/>
  <c r="AO402" i="10"/>
  <c r="AO402" i="3" s="1"/>
  <c r="AW402" i="10"/>
  <c r="AW402" i="3" s="1"/>
  <c r="BE402" i="10"/>
  <c r="BE402" i="3" s="1"/>
  <c r="BM402" i="10"/>
  <c r="BM402" i="3" s="1"/>
  <c r="BU402" i="10"/>
  <c r="BU402" i="3" s="1"/>
  <c r="P403" i="10"/>
  <c r="X403" i="10"/>
  <c r="X403" i="3" s="1"/>
  <c r="AF403" i="10"/>
  <c r="AF403" i="3" s="1"/>
  <c r="AN403" i="10"/>
  <c r="AN403" i="3" s="1"/>
  <c r="AV403" i="10"/>
  <c r="AV403" i="3" s="1"/>
  <c r="BD403" i="10"/>
  <c r="BD403" i="3" s="1"/>
  <c r="BL403" i="10"/>
  <c r="BL403" i="3" s="1"/>
  <c r="BT403" i="10"/>
  <c r="CB403" i="10"/>
  <c r="CB403" i="3" s="1"/>
  <c r="O404" i="10"/>
  <c r="W404" i="10"/>
  <c r="AE404" i="10"/>
  <c r="AM404" i="10"/>
  <c r="AU404" i="10"/>
  <c r="AU404" i="3" s="1"/>
  <c r="BC404" i="10"/>
  <c r="BC404" i="3" s="1"/>
  <c r="BK404" i="10"/>
  <c r="BK404" i="3" s="1"/>
  <c r="BS404" i="10"/>
  <c r="BS404" i="3" s="1"/>
  <c r="CA404" i="10"/>
  <c r="N405" i="10"/>
  <c r="N405" i="3" s="1"/>
  <c r="V405" i="10"/>
  <c r="V405" i="3" s="1"/>
  <c r="AD405" i="10"/>
  <c r="AD405" i="3" s="1"/>
  <c r="AL405" i="10"/>
  <c r="AL405" i="3" s="1"/>
  <c r="AT405" i="10"/>
  <c r="AT405" i="3" s="1"/>
  <c r="BB405" i="10"/>
  <c r="BB405" i="3" s="1"/>
  <c r="BJ405" i="10"/>
  <c r="BJ405" i="3" s="1"/>
  <c r="BR405" i="10"/>
  <c r="BR405" i="3" s="1"/>
  <c r="BZ405" i="10"/>
  <c r="BZ405" i="3" s="1"/>
  <c r="K407" i="10"/>
  <c r="K407" i="3" s="1"/>
  <c r="S407" i="10"/>
  <c r="AA407" i="10"/>
  <c r="AA407" i="3" s="1"/>
  <c r="AI407" i="10"/>
  <c r="AI407" i="3" s="1"/>
  <c r="AQ407" i="10"/>
  <c r="AY407" i="10"/>
  <c r="BG407" i="10"/>
  <c r="BG407" i="3" s="1"/>
  <c r="BO407" i="10"/>
  <c r="BW407" i="10"/>
  <c r="BW407" i="3" s="1"/>
  <c r="Q403" i="10"/>
  <c r="Q403" i="3" s="1"/>
  <c r="Y403" i="10"/>
  <c r="AG403" i="10"/>
  <c r="AO403" i="10"/>
  <c r="AO403" i="3" s="1"/>
  <c r="AW403" i="10"/>
  <c r="BE403" i="10"/>
  <c r="BM403" i="10"/>
  <c r="BU403" i="10"/>
  <c r="L407" i="10"/>
  <c r="T407" i="10"/>
  <c r="T407" i="3" s="1"/>
  <c r="AB407" i="10"/>
  <c r="AB407" i="3" s="1"/>
  <c r="AJ407" i="10"/>
  <c r="AR407" i="10"/>
  <c r="AZ407" i="10"/>
  <c r="AZ407" i="3" s="1"/>
  <c r="BH407" i="10"/>
  <c r="BP407" i="10"/>
  <c r="BP407" i="3" s="1"/>
  <c r="BX407" i="10"/>
  <c r="T401" i="10"/>
  <c r="T401" i="3" s="1"/>
  <c r="AB401" i="10"/>
  <c r="AB401" i="3" s="1"/>
  <c r="AJ401" i="10"/>
  <c r="AJ401" i="3" s="1"/>
  <c r="AR401" i="10"/>
  <c r="AR401" i="3" s="1"/>
  <c r="AZ401" i="10"/>
  <c r="BH401" i="10"/>
  <c r="BH401" i="3" s="1"/>
  <c r="BP401" i="10"/>
  <c r="BX401" i="10"/>
  <c r="BX401" i="3" s="1"/>
  <c r="K402" i="10"/>
  <c r="S402" i="10"/>
  <c r="S402" i="3" s="1"/>
  <c r="AA402" i="10"/>
  <c r="AI402" i="10"/>
  <c r="AQ402" i="10"/>
  <c r="AQ402" i="3" s="1"/>
  <c r="AY402" i="10"/>
  <c r="AY402" i="3" s="1"/>
  <c r="BG402" i="10"/>
  <c r="BG402" i="3" s="1"/>
  <c r="BO402" i="10"/>
  <c r="BW402" i="10"/>
  <c r="BW402" i="3" s="1"/>
  <c r="J403" i="10"/>
  <c r="R403" i="10"/>
  <c r="R403" i="3" s="1"/>
  <c r="Z403" i="10"/>
  <c r="AH403" i="10"/>
  <c r="AH403" i="3" s="1"/>
  <c r="AP403" i="10"/>
  <c r="AX403" i="10"/>
  <c r="AX403" i="3" s="1"/>
  <c r="BF403" i="10"/>
  <c r="BN403" i="10"/>
  <c r="BN403" i="3" s="1"/>
  <c r="BV403" i="10"/>
  <c r="Q404" i="10"/>
  <c r="Q404" i="3" s="1"/>
  <c r="Y404" i="10"/>
  <c r="AG404" i="10"/>
  <c r="AO404" i="10"/>
  <c r="AW404" i="10"/>
  <c r="AW404" i="3" s="1"/>
  <c r="BE404" i="10"/>
  <c r="BM404" i="10"/>
  <c r="BU404" i="10"/>
  <c r="P405" i="10"/>
  <c r="P405" i="3" s="1"/>
  <c r="X405" i="10"/>
  <c r="X405" i="3" s="1"/>
  <c r="AF405" i="10"/>
  <c r="AF405" i="3" s="1"/>
  <c r="AN405" i="10"/>
  <c r="AN405" i="3" s="1"/>
  <c r="AV405" i="10"/>
  <c r="AV405" i="3" s="1"/>
  <c r="BD405" i="10"/>
  <c r="BL405" i="10"/>
  <c r="BL405" i="3" s="1"/>
  <c r="BT405" i="10"/>
  <c r="BT405" i="3" s="1"/>
  <c r="CB405" i="10"/>
  <c r="CB405" i="3" s="1"/>
  <c r="M407" i="10"/>
  <c r="U407" i="10"/>
  <c r="U407" i="3" s="1"/>
  <c r="AC407" i="10"/>
  <c r="AC407" i="3" s="1"/>
  <c r="AK407" i="10"/>
  <c r="AK407" i="3" s="1"/>
  <c r="AS407" i="10"/>
  <c r="AS407" i="3" s="1"/>
  <c r="BA407" i="10"/>
  <c r="BA407" i="3" s="1"/>
  <c r="BI407" i="10"/>
  <c r="BQ407" i="10"/>
  <c r="BY407" i="10"/>
  <c r="BY407" i="3" s="1"/>
  <c r="M401" i="10"/>
  <c r="U401" i="10"/>
  <c r="AC401" i="10"/>
  <c r="AK401" i="10"/>
  <c r="AK401" i="3" s="1"/>
  <c r="AS401" i="10"/>
  <c r="AS401" i="3" s="1"/>
  <c r="BA401" i="10"/>
  <c r="BA401" i="3" s="1"/>
  <c r="BI401" i="10"/>
  <c r="BQ401" i="10"/>
  <c r="L402" i="10"/>
  <c r="L402" i="3" s="1"/>
  <c r="T402" i="10"/>
  <c r="AB402" i="10"/>
  <c r="AJ402" i="10"/>
  <c r="AJ402" i="3" s="1"/>
  <c r="AR402" i="10"/>
  <c r="AR402" i="3" s="1"/>
  <c r="AZ402" i="10"/>
  <c r="AZ402" i="3" s="1"/>
  <c r="BH402" i="10"/>
  <c r="BP402" i="10"/>
  <c r="K403" i="10"/>
  <c r="S403" i="10"/>
  <c r="AA403" i="10"/>
  <c r="AI403" i="10"/>
  <c r="AI403" i="3" s="1"/>
  <c r="AQ403" i="10"/>
  <c r="AY403" i="10"/>
  <c r="AY403" i="3" s="1"/>
  <c r="BG403" i="10"/>
  <c r="BO403" i="10"/>
  <c r="BO403" i="3" s="1"/>
  <c r="BW403" i="10"/>
  <c r="J404" i="10"/>
  <c r="R404" i="10"/>
  <c r="Z404" i="10"/>
  <c r="AH404" i="10"/>
  <c r="AH404" i="3" s="1"/>
  <c r="AP404" i="10"/>
  <c r="AP404" i="3" s="1"/>
  <c r="AX404" i="10"/>
  <c r="BF404" i="10"/>
  <c r="BN404" i="10"/>
  <c r="Q405" i="10"/>
  <c r="Y405" i="10"/>
  <c r="AG405" i="10"/>
  <c r="AG405" i="3" s="1"/>
  <c r="AO405" i="10"/>
  <c r="AO405" i="3" s="1"/>
  <c r="AW405" i="10"/>
  <c r="AW405" i="3" s="1"/>
  <c r="BE405" i="10"/>
  <c r="BE405" i="3" s="1"/>
  <c r="BM405" i="10"/>
  <c r="BU405" i="10"/>
  <c r="BU405" i="3" s="1"/>
  <c r="N407" i="10"/>
  <c r="V407" i="10"/>
  <c r="V407" i="3" s="1"/>
  <c r="AD407" i="10"/>
  <c r="AL407" i="10"/>
  <c r="AL407" i="3" s="1"/>
  <c r="AT407" i="10"/>
  <c r="BB407" i="10"/>
  <c r="BJ407" i="10"/>
  <c r="BR407" i="10"/>
  <c r="BR407" i="3" s="1"/>
  <c r="BZ407" i="10"/>
  <c r="L403" i="10"/>
  <c r="L403" i="3" s="1"/>
  <c r="T403" i="10"/>
  <c r="T403" i="3" s="1"/>
  <c r="AB403" i="10"/>
  <c r="AB403" i="3" s="1"/>
  <c r="AJ403" i="10"/>
  <c r="AJ403" i="3" s="1"/>
  <c r="AR403" i="10"/>
  <c r="AR403" i="3" s="1"/>
  <c r="AZ403" i="10"/>
  <c r="AZ403" i="3" s="1"/>
  <c r="BH403" i="10"/>
  <c r="BH403" i="3" s="1"/>
  <c r="BP403" i="10"/>
  <c r="BP403" i="3" s="1"/>
  <c r="BX403" i="10"/>
  <c r="BX403" i="3" s="1"/>
  <c r="O407" i="10"/>
  <c r="W407" i="10"/>
  <c r="W407" i="3" s="1"/>
  <c r="AE407" i="10"/>
  <c r="AE407" i="3" s="1"/>
  <c r="AM407" i="10"/>
  <c r="AU407" i="10"/>
  <c r="BC407" i="10"/>
  <c r="BC407" i="3" s="1"/>
  <c r="BK407" i="10"/>
  <c r="BK407" i="3" s="1"/>
  <c r="BS407" i="10"/>
  <c r="CA407" i="10"/>
  <c r="CA407" i="3" s="1"/>
  <c r="N403" i="10"/>
  <c r="N403" i="3" s="1"/>
  <c r="V403" i="10"/>
  <c r="V403" i="3" s="1"/>
  <c r="AD403" i="10"/>
  <c r="AD403" i="3" s="1"/>
  <c r="AL403" i="10"/>
  <c r="AL403" i="3" s="1"/>
  <c r="AT403" i="10"/>
  <c r="AT403" i="3" s="1"/>
  <c r="BB403" i="10"/>
  <c r="BJ403" i="10"/>
  <c r="BJ403" i="3" s="1"/>
  <c r="BR403" i="10"/>
  <c r="BR403" i="3" s="1"/>
  <c r="Q407" i="10"/>
  <c r="Q407" i="3" s="1"/>
  <c r="Y407" i="10"/>
  <c r="AG407" i="10"/>
  <c r="AO407" i="10"/>
  <c r="AW407" i="10"/>
  <c r="AW407" i="3" s="1"/>
  <c r="BE407" i="10"/>
  <c r="BE407" i="3" s="1"/>
  <c r="BM407" i="10"/>
  <c r="BU407" i="10"/>
  <c r="BU407" i="3" s="1"/>
  <c r="AB348" i="3" l="1"/>
  <c r="BN348" i="3"/>
  <c r="CA348" i="3"/>
  <c r="BU348" i="3"/>
  <c r="P348" i="3"/>
  <c r="O348" i="3"/>
  <c r="BQ449" i="3"/>
  <c r="AD449" i="3"/>
  <c r="BE403" i="3"/>
  <c r="AW362" i="3"/>
  <c r="BN382" i="3"/>
  <c r="AD355" i="3"/>
  <c r="M373" i="3"/>
  <c r="BB347" i="3"/>
  <c r="BJ324" i="3"/>
  <c r="AK351" i="3"/>
  <c r="BZ406" i="3"/>
  <c r="BK391" i="3"/>
  <c r="AT407" i="3"/>
  <c r="BV407" i="3"/>
  <c r="J407" i="3"/>
  <c r="U405" i="3"/>
  <c r="BE392" i="3"/>
  <c r="T398" i="3"/>
  <c r="BP400" i="3"/>
  <c r="N400" i="3"/>
  <c r="BZ400" i="3"/>
  <c r="AW391" i="3"/>
  <c r="BX388" i="3"/>
  <c r="BW399" i="3"/>
  <c r="BC399" i="3"/>
  <c r="V385" i="3"/>
  <c r="BH382" i="3"/>
  <c r="AT382" i="3"/>
  <c r="AS375" i="3"/>
  <c r="AW371" i="3"/>
  <c r="AP370" i="3"/>
  <c r="AQ369" i="3"/>
  <c r="AW363" i="3"/>
  <c r="AZ375" i="3"/>
  <c r="BQ387" i="3"/>
  <c r="BC380" i="3"/>
  <c r="AV380" i="3"/>
  <c r="BE361" i="3"/>
  <c r="AR386" i="3"/>
  <c r="BU381" i="3"/>
  <c r="AY381" i="3"/>
  <c r="AJ352" i="3"/>
  <c r="BL368" i="3"/>
  <c r="AQ373" i="3"/>
  <c r="Q329" i="3"/>
  <c r="AF365" i="3"/>
  <c r="AR324" i="3"/>
  <c r="AU350" i="3"/>
  <c r="AV327" i="3"/>
  <c r="BO332" i="3"/>
  <c r="BN332" i="3"/>
  <c r="BH348" i="3"/>
  <c r="W348" i="3"/>
  <c r="BL340" i="3"/>
  <c r="BF323" i="3"/>
  <c r="AO315" i="3"/>
  <c r="AW325" i="3"/>
  <c r="X315" i="3"/>
  <c r="BN341" i="3"/>
  <c r="AZ340" i="3"/>
  <c r="AE339" i="3"/>
  <c r="AI339" i="3"/>
  <c r="W319" i="3"/>
  <c r="BR317" i="3"/>
  <c r="AK349" i="3"/>
  <c r="BH349" i="3"/>
  <c r="BS374" i="3"/>
  <c r="BJ374" i="3"/>
  <c r="AQ319" i="3"/>
  <c r="O407" i="3"/>
  <c r="BE404" i="3"/>
  <c r="L407" i="3"/>
  <c r="S407" i="3"/>
  <c r="AE406" i="3"/>
  <c r="BG390" i="3"/>
  <c r="AI388" i="3"/>
  <c r="AV399" i="3"/>
  <c r="BI399" i="3"/>
  <c r="S367" i="3"/>
  <c r="AW373" i="3"/>
  <c r="BD373" i="3"/>
  <c r="BA373" i="3"/>
  <c r="AM373" i="3"/>
  <c r="BU356" i="3"/>
  <c r="X356" i="3"/>
  <c r="O324" i="3"/>
  <c r="BM329" i="3"/>
  <c r="V324" i="3"/>
  <c r="J350" i="3"/>
  <c r="AG326" i="3"/>
  <c r="AW332" i="3"/>
  <c r="O340" i="3"/>
  <c r="AL331" i="3"/>
  <c r="BG325" i="3"/>
  <c r="AT325" i="3"/>
  <c r="J323" i="3"/>
  <c r="BV323" i="3"/>
  <c r="BP323" i="3"/>
  <c r="BI323" i="3"/>
  <c r="AV323" i="3"/>
  <c r="K340" i="3"/>
  <c r="BV317" i="3"/>
  <c r="BP340" i="3"/>
  <c r="AC317" i="3"/>
  <c r="V317" i="3"/>
  <c r="BM319" i="3"/>
  <c r="BL358" i="3"/>
  <c r="BT316" i="3"/>
  <c r="BL308" i="3"/>
  <c r="BX345" i="3"/>
  <c r="BZ308" i="3"/>
  <c r="N308" i="3"/>
  <c r="AW297" i="3"/>
  <c r="BJ318" i="3"/>
  <c r="BB299" i="3"/>
  <c r="BL297" i="3"/>
  <c r="BM296" i="3"/>
  <c r="BT310" i="3"/>
  <c r="BJ298" i="3"/>
  <c r="AV298" i="3"/>
  <c r="AM306" i="3"/>
  <c r="K306" i="3"/>
  <c r="O302" i="3"/>
  <c r="BL344" i="3"/>
  <c r="BT266" i="3"/>
  <c r="BU265" i="3"/>
  <c r="Q283" i="3"/>
  <c r="BD405" i="3"/>
  <c r="BF403" i="3"/>
  <c r="BO402" i="3"/>
  <c r="BX407" i="3"/>
  <c r="AD393" i="3"/>
  <c r="AP388" i="3"/>
  <c r="Z370" i="3"/>
  <c r="AA361" i="3"/>
  <c r="AX369" i="3"/>
  <c r="BU375" i="3"/>
  <c r="J376" i="3"/>
  <c r="BO376" i="3"/>
  <c r="X402" i="3"/>
  <c r="AB406" i="3"/>
  <c r="N406" i="3"/>
  <c r="BU398" i="3"/>
  <c r="BF400" i="3"/>
  <c r="AO379" i="3"/>
  <c r="BY399" i="3"/>
  <c r="V399" i="3"/>
  <c r="X388" i="3"/>
  <c r="BQ379" i="3"/>
  <c r="AT378" i="3"/>
  <c r="Y371" i="3"/>
  <c r="J380" i="3"/>
  <c r="AN371" i="3"/>
  <c r="AO370" i="3"/>
  <c r="AJ387" i="3"/>
  <c r="BV382" i="3"/>
  <c r="Y377" i="3"/>
  <c r="BQ363" i="3"/>
  <c r="AY352" i="3"/>
  <c r="X368" i="3"/>
  <c r="J368" i="3"/>
  <c r="BV368" i="3"/>
  <c r="AI360" i="3"/>
  <c r="BE352" i="3"/>
  <c r="J356" i="3"/>
  <c r="Q343" i="3"/>
  <c r="BG356" i="3"/>
  <c r="AS356" i="3"/>
  <c r="BN321" i="3"/>
  <c r="AN347" i="3"/>
  <c r="X322" i="3"/>
  <c r="AN365" i="3"/>
  <c r="AI365" i="3"/>
  <c r="AG359" i="3"/>
  <c r="AP359" i="3"/>
  <c r="AC359" i="3"/>
  <c r="AW327" i="3"/>
  <c r="AX326" i="3"/>
  <c r="AQ350" i="3"/>
  <c r="Q331" i="3"/>
  <c r="BO325" i="3"/>
  <c r="BK323" i="3"/>
  <c r="K317" i="3"/>
  <c r="Q315" i="3"/>
  <c r="AA323" i="3"/>
  <c r="BG339" i="3"/>
  <c r="BK317" i="3"/>
  <c r="AG349" i="3"/>
  <c r="AP349" i="3"/>
  <c r="BS349" i="3"/>
  <c r="CA331" i="3"/>
  <c r="BB319" i="3"/>
  <c r="BU319" i="3"/>
  <c r="Z358" i="3"/>
  <c r="AD407" i="3"/>
  <c r="J406" i="3"/>
  <c r="AQ393" i="3"/>
  <c r="X376" i="3"/>
  <c r="BV376" i="3"/>
  <c r="BH376" i="3"/>
  <c r="BM352" i="3"/>
  <c r="Y405" i="3"/>
  <c r="BP401" i="3"/>
  <c r="BZ407" i="3"/>
  <c r="N407" i="3"/>
  <c r="Q405" i="3"/>
  <c r="S403" i="3"/>
  <c r="T402" i="3"/>
  <c r="U401" i="3"/>
  <c r="BH407" i="3"/>
  <c r="BO407" i="3"/>
  <c r="Y392" i="3"/>
  <c r="BD398" i="3"/>
  <c r="BV391" i="3"/>
  <c r="BM389" i="3"/>
  <c r="AO388" i="3"/>
  <c r="Q399" i="3"/>
  <c r="AD399" i="3"/>
  <c r="W399" i="3"/>
  <c r="AW378" i="3"/>
  <c r="Y387" i="3"/>
  <c r="J377" i="3"/>
  <c r="AR367" i="3"/>
  <c r="L381" i="3"/>
  <c r="BE375" i="3"/>
  <c r="AE368" i="3"/>
  <c r="AQ352" i="3"/>
  <c r="R368" i="3"/>
  <c r="K368" i="3"/>
  <c r="BW368" i="3"/>
  <c r="BP368" i="3"/>
  <c r="BH360" i="3"/>
  <c r="BW373" i="3"/>
  <c r="AT356" i="3"/>
  <c r="T350" i="3"/>
  <c r="AL332" i="3"/>
  <c r="CB322" i="3"/>
  <c r="P322" i="3"/>
  <c r="Q321" i="3"/>
  <c r="AM364" i="3"/>
  <c r="AF364" i="3"/>
  <c r="BP365" i="3"/>
  <c r="BD365" i="3"/>
  <c r="AB365" i="3"/>
  <c r="AD365" i="3"/>
  <c r="AR359" i="3"/>
  <c r="AG351" i="3"/>
  <c r="Q326" i="3"/>
  <c r="AY350" i="3"/>
  <c r="AS350" i="3"/>
  <c r="AL350" i="3"/>
  <c r="BF350" i="3"/>
  <c r="J348" i="3"/>
  <c r="BS323" i="3"/>
  <c r="O319" i="3"/>
  <c r="BU315" i="3"/>
  <c r="T340" i="3"/>
  <c r="BM339" i="3"/>
  <c r="BP339" i="3"/>
  <c r="BB404" i="3"/>
  <c r="BV377" i="3"/>
  <c r="BK373" i="3"/>
  <c r="AQ347" i="3"/>
  <c r="BT322" i="3"/>
  <c r="AR365" i="3"/>
  <c r="AS359" i="3"/>
  <c r="AG327" i="3"/>
  <c r="AW324" i="3"/>
  <c r="CA341" i="3"/>
  <c r="BW317" i="3"/>
  <c r="K339" i="3"/>
  <c r="AO317" i="3"/>
  <c r="BT349" i="3"/>
  <c r="W349" i="3"/>
  <c r="BU331" i="3"/>
  <c r="AP316" i="3"/>
  <c r="AG291" i="3"/>
  <c r="BB345" i="3"/>
  <c r="BO345" i="3"/>
  <c r="X345" i="3"/>
  <c r="AV345" i="3"/>
  <c r="AJ345" i="3"/>
  <c r="AU345" i="3"/>
  <c r="BI342" i="3"/>
  <c r="CA342" i="3"/>
  <c r="BZ300" i="3"/>
  <c r="N300" i="3"/>
  <c r="R320" i="3"/>
  <c r="AT318" i="3"/>
  <c r="AJ308" i="3"/>
  <c r="AW303" i="3"/>
  <c r="BI299" i="3"/>
  <c r="L301" i="3"/>
  <c r="M310" i="3"/>
  <c r="AW268" i="3"/>
  <c r="AS290" i="3"/>
  <c r="AN281" i="3"/>
  <c r="BF273" i="3"/>
  <c r="BT268" i="3"/>
  <c r="BG302" i="3"/>
  <c r="BZ289" i="3"/>
  <c r="J344" i="3"/>
  <c r="K344" i="3"/>
  <c r="AV266" i="3"/>
  <c r="U271" i="3"/>
  <c r="AV284" i="3"/>
  <c r="AE309" i="3"/>
  <c r="N277" i="3"/>
  <c r="AX283" i="3"/>
  <c r="M401" i="3"/>
  <c r="BQ398" i="3"/>
  <c r="R391" i="3"/>
  <c r="AY399" i="3"/>
  <c r="BC384" i="3"/>
  <c r="AP360" i="3"/>
  <c r="BU321" i="3"/>
  <c r="Z407" i="3"/>
  <c r="BB398" i="3"/>
  <c r="AO390" i="3"/>
  <c r="R400" i="3"/>
  <c r="K400" i="3"/>
  <c r="BW400" i="3"/>
  <c r="BU393" i="3"/>
  <c r="BG399" i="3"/>
  <c r="BK385" i="3"/>
  <c r="BI367" i="3"/>
  <c r="BO377" i="3"/>
  <c r="AA375" i="3"/>
  <c r="AM371" i="3"/>
  <c r="AV370" i="3"/>
  <c r="AW369" i="3"/>
  <c r="BK363" i="3"/>
  <c r="BT362" i="3"/>
  <c r="AI381" i="3"/>
  <c r="AT368" i="3"/>
  <c r="X355" i="3"/>
  <c r="T356" i="3"/>
  <c r="AW322" i="3"/>
  <c r="AY347" i="3"/>
  <c r="AM365" i="3"/>
  <c r="BF351" i="3"/>
  <c r="AZ351" i="3"/>
  <c r="AS351" i="3"/>
  <c r="K366" i="3"/>
  <c r="AO350" i="3"/>
  <c r="BL338" i="3"/>
  <c r="W323" i="3"/>
  <c r="AF340" i="3"/>
  <c r="K403" i="3"/>
  <c r="BU394" i="3"/>
  <c r="AR399" i="3"/>
  <c r="BJ384" i="3"/>
  <c r="AJ367" i="3"/>
  <c r="Y382" i="3"/>
  <c r="Q361" i="3"/>
  <c r="AW367" i="3"/>
  <c r="Z368" i="3"/>
  <c r="BR373" i="3"/>
  <c r="BC356" i="3"/>
  <c r="AX321" i="3"/>
  <c r="AU407" i="3"/>
  <c r="M407" i="3"/>
  <c r="AM407" i="3"/>
  <c r="AX404" i="3"/>
  <c r="AI406" i="3"/>
  <c r="U406" i="3"/>
  <c r="R398" i="3"/>
  <c r="BV369" i="3"/>
  <c r="J369" i="3"/>
  <c r="AH361" i="3"/>
  <c r="BI387" i="3"/>
  <c r="AE371" i="3"/>
  <c r="BC363" i="3"/>
  <c r="S386" i="3"/>
  <c r="BO386" i="3"/>
  <c r="W382" i="3"/>
  <c r="V381" i="3"/>
  <c r="O381" i="3"/>
  <c r="CA381" i="3"/>
  <c r="AW355" i="3"/>
  <c r="BE360" i="3"/>
  <c r="BD360" i="3"/>
  <c r="BO360" i="3"/>
  <c r="AB372" i="3"/>
  <c r="V372" i="3"/>
  <c r="O372" i="3"/>
  <c r="CA372" i="3"/>
  <c r="BT372" i="3"/>
  <c r="BS356" i="3"/>
  <c r="BL356" i="3"/>
  <c r="BJ357" i="3"/>
  <c r="BC357" i="3"/>
  <c r="BF364" i="3"/>
  <c r="AO322" i="3"/>
  <c r="BT353" i="3"/>
  <c r="BF353" i="3"/>
  <c r="BG347" i="3"/>
  <c r="Q334" i="3"/>
  <c r="X330" i="3"/>
  <c r="BE365" i="3"/>
  <c r="BO365" i="3"/>
  <c r="BI365" i="3"/>
  <c r="O341" i="3"/>
  <c r="V325" i="3"/>
  <c r="AH319" i="3"/>
  <c r="T317" i="3"/>
  <c r="BF341" i="3"/>
  <c r="AC339" i="3"/>
  <c r="AJ319" i="3"/>
  <c r="BN358" i="3"/>
  <c r="S358" i="3"/>
  <c r="AZ328" i="3"/>
  <c r="AH328" i="3"/>
  <c r="AD319" i="3"/>
  <c r="AX316" i="3"/>
  <c r="BI316" i="3"/>
  <c r="AU316" i="3"/>
  <c r="CB308" i="3"/>
  <c r="P308" i="3"/>
  <c r="Q307" i="3"/>
  <c r="BQ295" i="3"/>
  <c r="CB316" i="3"/>
  <c r="BY345" i="3"/>
  <c r="AE342" i="3"/>
  <c r="AF342" i="3"/>
  <c r="AD308" i="3"/>
  <c r="BM297" i="3"/>
  <c r="BW295" i="3"/>
  <c r="K295" i="3"/>
  <c r="AL320" i="3"/>
  <c r="BK320" i="3"/>
  <c r="BD320" i="3"/>
  <c r="AN318" i="3"/>
  <c r="BZ318" i="3"/>
  <c r="BP318" i="3"/>
  <c r="BI318" i="3"/>
  <c r="BP312" i="3"/>
  <c r="AC308" i="3"/>
  <c r="AL307" i="3"/>
  <c r="AX303" i="3"/>
  <c r="L308" i="3"/>
  <c r="U307" i="3"/>
  <c r="CB289" i="3"/>
  <c r="BD289" i="3"/>
  <c r="BE288" i="3"/>
  <c r="AC286" i="3"/>
  <c r="Z281" i="3"/>
  <c r="AA280" i="3"/>
  <c r="AC278" i="3"/>
  <c r="Z268" i="3"/>
  <c r="AA267" i="3"/>
  <c r="AT290" i="3"/>
  <c r="W290" i="3"/>
  <c r="CB290" i="3"/>
  <c r="BN290" i="3"/>
  <c r="S273" i="3"/>
  <c r="Y268" i="3"/>
  <c r="AA266" i="3"/>
  <c r="AH310" i="3"/>
  <c r="AA310" i="3"/>
  <c r="AD310" i="3"/>
  <c r="W310" i="3"/>
  <c r="BU298" i="3"/>
  <c r="AF298" i="3"/>
  <c r="R298" i="3"/>
  <c r="AP294" i="3"/>
  <c r="V294" i="3"/>
  <c r="N289" i="3"/>
  <c r="BG286" i="3"/>
  <c r="AH273" i="3"/>
  <c r="AW267" i="3"/>
  <c r="AD306" i="3"/>
  <c r="CB306" i="3"/>
  <c r="BN306" i="3"/>
  <c r="AW273" i="3"/>
  <c r="AV344" i="3"/>
  <c r="X266" i="3"/>
  <c r="AV271" i="3"/>
  <c r="AP271" i="3"/>
  <c r="BZ309" i="3"/>
  <c r="BD277" i="3"/>
  <c r="BN277" i="3"/>
  <c r="AL283" i="3"/>
  <c r="X283" i="3"/>
  <c r="BS360" i="3"/>
  <c r="CB349" i="3"/>
  <c r="AD309" i="3"/>
  <c r="BE276" i="3"/>
  <c r="AB405" i="3"/>
  <c r="CB394" i="3"/>
  <c r="BI370" i="3"/>
  <c r="AC322" i="3"/>
  <c r="AC449" i="3"/>
  <c r="Y316" i="3"/>
  <c r="BD308" i="3"/>
  <c r="BG297" i="3"/>
  <c r="AW345" i="3"/>
  <c r="BU342" i="3"/>
  <c r="BE342" i="3"/>
  <c r="L320" i="3"/>
  <c r="BI320" i="3"/>
  <c r="W320" i="3"/>
  <c r="BG320" i="3"/>
  <c r="AW318" i="3"/>
  <c r="K318" i="3"/>
  <c r="X318" i="3"/>
  <c r="AB318" i="3"/>
  <c r="BQ308" i="3"/>
  <c r="BZ307" i="3"/>
  <c r="N307" i="3"/>
  <c r="Y304" i="3"/>
  <c r="BE296" i="3"/>
  <c r="BF295" i="3"/>
  <c r="BR291" i="3"/>
  <c r="AO295" i="3"/>
  <c r="BA301" i="3"/>
  <c r="AU301" i="3"/>
  <c r="AQ293" i="3"/>
  <c r="AJ293" i="3"/>
  <c r="BO290" i="3"/>
  <c r="BK294" i="3"/>
  <c r="BP279" i="3"/>
  <c r="BQ278" i="3"/>
  <c r="BP266" i="3"/>
  <c r="BQ265" i="3"/>
  <c r="Z290" i="3"/>
  <c r="BM287" i="3"/>
  <c r="AS285" i="3"/>
  <c r="BG273" i="3"/>
  <c r="BF310" i="3"/>
  <c r="BI310" i="3"/>
  <c r="BB310" i="3"/>
  <c r="AU310" i="3"/>
  <c r="Y298" i="3"/>
  <c r="BR298" i="3"/>
  <c r="BN294" i="3"/>
  <c r="BG294" i="3"/>
  <c r="AI286" i="3"/>
  <c r="BV273" i="3"/>
  <c r="J273" i="3"/>
  <c r="Z266" i="3"/>
  <c r="BB306" i="3"/>
  <c r="AJ302" i="3"/>
  <c r="AO266" i="3"/>
  <c r="AP344" i="3"/>
  <c r="BO344" i="3"/>
  <c r="BT344" i="3"/>
  <c r="BL279" i="3"/>
  <c r="BM278" i="3"/>
  <c r="BC267" i="3"/>
  <c r="BM265" i="3"/>
  <c r="AJ272" i="3"/>
  <c r="BF309" i="3"/>
  <c r="BT309" i="3"/>
  <c r="AN277" i="3"/>
  <c r="L283" i="3"/>
  <c r="BX283" i="3"/>
  <c r="BQ283" i="3"/>
  <c r="BY295" i="3"/>
  <c r="AY396" i="3"/>
  <c r="BI322" i="3"/>
  <c r="R449" i="3"/>
  <c r="K449" i="3"/>
  <c r="BW449" i="3"/>
  <c r="BP449" i="3"/>
  <c r="BS339" i="3"/>
  <c r="BE358" i="3"/>
  <c r="Q323" i="3"/>
  <c r="N316" i="3"/>
  <c r="Q308" i="3"/>
  <c r="Q300" i="3"/>
  <c r="AW307" i="3"/>
  <c r="BE299" i="3"/>
  <c r="AB345" i="3"/>
  <c r="AO345" i="3"/>
  <c r="AI345" i="3"/>
  <c r="BI345" i="3"/>
  <c r="BV345" i="3"/>
  <c r="X342" i="3"/>
  <c r="BM342" i="3"/>
  <c r="BO342" i="3"/>
  <c r="BQ342" i="3"/>
  <c r="BS342" i="3"/>
  <c r="AQ295" i="3"/>
  <c r="BC291" i="3"/>
  <c r="AK320" i="3"/>
  <c r="J320" i="3"/>
  <c r="BV320" i="3"/>
  <c r="AJ318" i="3"/>
  <c r="CB305" i="3"/>
  <c r="P305" i="3"/>
  <c r="AV297" i="3"/>
  <c r="AX295" i="3"/>
  <c r="BQ316" i="3"/>
  <c r="BH300" i="3"/>
  <c r="BQ299" i="3"/>
  <c r="BI301" i="3"/>
  <c r="Z301" i="3"/>
  <c r="AG310" i="3"/>
  <c r="AV290" i="3"/>
  <c r="AH290" i="3"/>
  <c r="AF310" i="3"/>
  <c r="J294" i="3"/>
  <c r="BV294" i="3"/>
  <c r="AA286" i="3"/>
  <c r="CB268" i="3"/>
  <c r="BC306" i="3"/>
  <c r="AV306" i="3"/>
  <c r="AG266" i="3"/>
  <c r="BZ344" i="3"/>
  <c r="CA344" i="3"/>
  <c r="AL268" i="3"/>
  <c r="AU267" i="3"/>
  <c r="BD266" i="3"/>
  <c r="Q285" i="3"/>
  <c r="BZ284" i="3"/>
  <c r="BU272" i="3"/>
  <c r="AQ309" i="3"/>
  <c r="AJ309" i="3"/>
  <c r="AC309" i="3"/>
  <c r="W309" i="3"/>
  <c r="AV277" i="3"/>
  <c r="T277" i="3"/>
  <c r="BR277" i="3"/>
  <c r="BY283" i="3"/>
  <c r="BR283" i="3"/>
  <c r="BK283" i="3"/>
  <c r="BK318" i="3"/>
  <c r="AQ396" i="3"/>
  <c r="CB276" i="3"/>
  <c r="BS265" i="3"/>
  <c r="K379" i="3"/>
  <c r="AA307" i="3"/>
  <c r="BR338" i="3"/>
  <c r="AS319" i="3"/>
  <c r="K349" i="3"/>
  <c r="AY331" i="3"/>
  <c r="AF331" i="3"/>
  <c r="AA374" i="3"/>
  <c r="R358" i="3"/>
  <c r="BW328" i="3"/>
  <c r="AB315" i="3"/>
  <c r="AO316" i="3"/>
  <c r="BM308" i="3"/>
  <c r="CB345" i="3"/>
  <c r="AH345" i="3"/>
  <c r="AR345" i="3"/>
  <c r="BC345" i="3"/>
  <c r="BC307" i="3"/>
  <c r="R296" i="3"/>
  <c r="AD320" i="3"/>
  <c r="AU320" i="3"/>
  <c r="R318" i="3"/>
  <c r="Q316" i="3"/>
  <c r="Y311" i="3"/>
  <c r="AO303" i="3"/>
  <c r="BH298" i="3"/>
  <c r="AW282" i="3"/>
  <c r="BS290" i="3"/>
  <c r="Y281" i="3"/>
  <c r="BS310" i="3"/>
  <c r="AD298" i="3"/>
  <c r="W298" i="3"/>
  <c r="T285" i="3"/>
  <c r="BS268" i="3"/>
  <c r="AV273" i="3"/>
  <c r="V268" i="3"/>
  <c r="AW309" i="3"/>
  <c r="AE277" i="3"/>
  <c r="BN283" i="3"/>
  <c r="P394" i="3"/>
  <c r="BA322" i="3"/>
  <c r="BQ297" i="3"/>
  <c r="N296" i="3"/>
  <c r="AG319" i="3"/>
  <c r="AY349" i="3"/>
  <c r="S374" i="3"/>
  <c r="CB319" i="3"/>
  <c r="AG358" i="3"/>
  <c r="BQ358" i="3"/>
  <c r="BJ358" i="3"/>
  <c r="Z328" i="3"/>
  <c r="S328" i="3"/>
  <c r="BH325" i="3"/>
  <c r="AX345" i="3"/>
  <c r="BM345" i="3"/>
  <c r="BZ345" i="3"/>
  <c r="BK345" i="3"/>
  <c r="BX320" i="3"/>
  <c r="BC318" i="3"/>
  <c r="BN318" i="3"/>
  <c r="J314" i="3"/>
  <c r="Q312" i="3"/>
  <c r="AK308" i="3"/>
  <c r="M316" i="3"/>
  <c r="AR298" i="3"/>
  <c r="AH281" i="3"/>
  <c r="AK278" i="3"/>
  <c r="AJ266" i="3"/>
  <c r="AK265" i="3"/>
  <c r="BY285" i="3"/>
  <c r="M285" i="3"/>
  <c r="O310" i="3"/>
  <c r="AE298" i="3"/>
  <c r="T290" i="3"/>
  <c r="V306" i="3"/>
  <c r="BP302" i="3"/>
  <c r="BJ302" i="3"/>
  <c r="AK298" i="3"/>
  <c r="AY285" i="3"/>
  <c r="BZ268" i="3"/>
  <c r="N268" i="3"/>
  <c r="AO284" i="3"/>
  <c r="BN284" i="3"/>
  <c r="BG284" i="3"/>
  <c r="AS284" i="3"/>
  <c r="AG277" i="3"/>
  <c r="BB328" i="3"/>
  <c r="CB324" i="3"/>
  <c r="S396" i="3"/>
  <c r="BV396" i="3"/>
  <c r="BD276" i="3"/>
  <c r="AR405" i="3"/>
  <c r="BA330" i="3"/>
  <c r="BX322" i="3"/>
  <c r="P267" i="3"/>
  <c r="BP341" i="3"/>
  <c r="AV349" i="3"/>
  <c r="AW319" i="3"/>
  <c r="AV339" i="3"/>
  <c r="M303" i="3"/>
  <c r="X300" i="3"/>
  <c r="BU291" i="3"/>
  <c r="Q345" i="3"/>
  <c r="AM307" i="3"/>
  <c r="BB300" i="3"/>
  <c r="BK299" i="3"/>
  <c r="Q325" i="3"/>
  <c r="BC316" i="3"/>
  <c r="BT308" i="3"/>
  <c r="AO342" i="3"/>
  <c r="V308" i="3"/>
  <c r="AA318" i="3"/>
  <c r="L318" i="3"/>
  <c r="BM312" i="3"/>
  <c r="J311" i="3"/>
  <c r="AN305" i="3"/>
  <c r="AP303" i="3"/>
  <c r="BG349" i="3"/>
  <c r="BE340" i="3"/>
  <c r="AW339" i="3"/>
  <c r="AX339" i="3"/>
  <c r="Q349" i="3"/>
  <c r="BX349" i="3"/>
  <c r="BE374" i="3"/>
  <c r="O374" i="3"/>
  <c r="Q355" i="3"/>
  <c r="BU330" i="3"/>
  <c r="CB351" i="3"/>
  <c r="BG327" i="3"/>
  <c r="BP326" i="3"/>
  <c r="X364" i="3"/>
  <c r="O365" i="3"/>
  <c r="CA365" i="3"/>
  <c r="U351" i="3"/>
  <c r="T324" i="3"/>
  <c r="BD351" i="3"/>
  <c r="AO332" i="3"/>
  <c r="AU348" i="3"/>
  <c r="J325" i="3"/>
  <c r="BV325" i="3"/>
  <c r="BB325" i="3"/>
  <c r="AI331" i="3"/>
  <c r="BL317" i="3"/>
  <c r="BR325" i="3"/>
  <c r="AM341" i="3"/>
  <c r="AT317" i="3"/>
  <c r="BV358" i="3"/>
  <c r="AT358" i="3"/>
  <c r="AV340" i="3"/>
  <c r="AE316" i="3"/>
  <c r="BU300" i="3"/>
  <c r="BG316" i="3"/>
  <c r="AW299" i="3"/>
  <c r="AQ297" i="3"/>
  <c r="BL373" i="3"/>
  <c r="AW351" i="3"/>
  <c r="Q365" i="3"/>
  <c r="AX365" i="3"/>
  <c r="J365" i="3"/>
  <c r="BM405" i="3"/>
  <c r="BH402" i="3"/>
  <c r="BI401" i="3"/>
  <c r="AW343" i="3"/>
  <c r="AZ353" i="3"/>
  <c r="N332" i="3"/>
  <c r="BD322" i="3"/>
  <c r="BE321" i="3"/>
  <c r="BG366" i="3"/>
  <c r="BE326" i="3"/>
  <c r="AH366" i="3"/>
  <c r="AG324" i="3"/>
  <c r="AC325" i="3"/>
  <c r="X323" i="3"/>
  <c r="BC317" i="3"/>
  <c r="AW315" i="3"/>
  <c r="BJ341" i="3"/>
  <c r="V339" i="3"/>
  <c r="BQ317" i="3"/>
  <c r="BJ317" i="3"/>
  <c r="AQ374" i="3"/>
  <c r="BB374" i="3"/>
  <c r="AW331" i="3"/>
  <c r="AJ358" i="3"/>
  <c r="BE300" i="3"/>
  <c r="AG299" i="3"/>
  <c r="L296" i="3"/>
  <c r="AI320" i="3"/>
  <c r="BB318" i="3"/>
  <c r="R311" i="3"/>
  <c r="BI300" i="3"/>
  <c r="AD291" i="3"/>
  <c r="R313" i="3"/>
  <c r="BU311" i="3"/>
  <c r="BX308" i="3"/>
  <c r="Q310" i="3"/>
  <c r="AQ301" i="3"/>
  <c r="AJ301" i="3"/>
  <c r="AD285" i="3"/>
  <c r="P290" i="3"/>
  <c r="BU281" i="3"/>
  <c r="T310" i="3"/>
  <c r="AK310" i="3"/>
  <c r="AT298" i="3"/>
  <c r="AM298" i="3"/>
  <c r="BU294" i="3"/>
  <c r="AB294" i="3"/>
  <c r="BN293" i="3"/>
  <c r="CA289" i="3"/>
  <c r="BP285" i="3"/>
  <c r="Z302" i="3"/>
  <c r="BW290" i="3"/>
  <c r="AQ285" i="3"/>
  <c r="AY344" i="3"/>
  <c r="BQ344" i="3"/>
  <c r="AR344" i="3"/>
  <c r="AC290" i="3"/>
  <c r="BZ281" i="3"/>
  <c r="N281" i="3"/>
  <c r="X277" i="3"/>
  <c r="BG277" i="3"/>
  <c r="AP283" i="3"/>
  <c r="Z283" i="3"/>
  <c r="BG283" i="3"/>
  <c r="AZ283" i="3"/>
  <c r="AS283" i="3"/>
  <c r="BV355" i="3"/>
  <c r="BR301" i="3"/>
  <c r="U388" i="3"/>
  <c r="BI377" i="3"/>
  <c r="BG307" i="3"/>
  <c r="AC305" i="3"/>
  <c r="AM296" i="3"/>
  <c r="Q303" i="3"/>
  <c r="BY293" i="3"/>
  <c r="L298" i="3"/>
  <c r="J290" i="3"/>
  <c r="BV290" i="3"/>
  <c r="BI285" i="3"/>
  <c r="Q268" i="3"/>
  <c r="AP310" i="3"/>
  <c r="BB298" i="3"/>
  <c r="AX294" i="3"/>
  <c r="AQ294" i="3"/>
  <c r="AY286" i="3"/>
  <c r="BH285" i="3"/>
  <c r="AP266" i="3"/>
  <c r="AE306" i="3"/>
  <c r="X306" i="3"/>
  <c r="BV306" i="3"/>
  <c r="BO306" i="3"/>
  <c r="AT344" i="3"/>
  <c r="AU344" i="3"/>
  <c r="Q290" i="3"/>
  <c r="X273" i="3"/>
  <c r="BS267" i="3"/>
  <c r="CB266" i="3"/>
  <c r="AO285" i="3"/>
  <c r="AF271" i="3"/>
  <c r="AM271" i="3"/>
  <c r="R284" i="3"/>
  <c r="K284" i="3"/>
  <c r="BW284" i="3"/>
  <c r="BP284" i="3"/>
  <c r="BI284" i="3"/>
  <c r="BB284" i="3"/>
  <c r="AU284" i="3"/>
  <c r="J309" i="3"/>
  <c r="BQ309" i="3"/>
  <c r="BK309" i="3"/>
  <c r="BD309" i="3"/>
  <c r="BO283" i="3"/>
  <c r="BH283" i="3"/>
  <c r="BA283" i="3"/>
  <c r="AT283" i="3"/>
  <c r="AM283" i="3"/>
  <c r="AF283" i="3"/>
  <c r="AY308" i="3"/>
  <c r="CA273" i="3"/>
  <c r="AW276" i="3"/>
  <c r="L405" i="3"/>
  <c r="AF401" i="3"/>
  <c r="BQ370" i="3"/>
  <c r="S371" i="3"/>
  <c r="BO371" i="3"/>
  <c r="AJ330" i="3"/>
  <c r="AK305" i="3"/>
  <c r="Z286" i="3"/>
  <c r="AT282" i="3"/>
  <c r="AD345" i="3"/>
  <c r="AS345" i="3"/>
  <c r="AW342" i="3"/>
  <c r="BA342" i="3"/>
  <c r="AL300" i="3"/>
  <c r="AZ320" i="3"/>
  <c r="AS320" i="3"/>
  <c r="BF320" i="3"/>
  <c r="T318" i="3"/>
  <c r="M318" i="3"/>
  <c r="BY318" i="3"/>
  <c r="BN311" i="3"/>
  <c r="V307" i="3"/>
  <c r="BU303" i="3"/>
  <c r="AW295" i="3"/>
  <c r="AS301" i="3"/>
  <c r="N285" i="3"/>
  <c r="BW266" i="3"/>
  <c r="K266" i="3"/>
  <c r="AQ310" i="3"/>
  <c r="AM310" i="3"/>
  <c r="AO298" i="3"/>
  <c r="BL281" i="3"/>
  <c r="BM280" i="3"/>
  <c r="AF268" i="3"/>
  <c r="AI302" i="3"/>
  <c r="AB302" i="3"/>
  <c r="V302" i="3"/>
  <c r="BC344" i="3"/>
  <c r="BJ287" i="3"/>
  <c r="AX285" i="3"/>
  <c r="BB268" i="3"/>
  <c r="BW271" i="3"/>
  <c r="BP271" i="3"/>
  <c r="BI271" i="3"/>
  <c r="BE272" i="3"/>
  <c r="AL309" i="3"/>
  <c r="T309" i="3"/>
  <c r="M309" i="3"/>
  <c r="BY309" i="3"/>
  <c r="CB271" i="3"/>
  <c r="K277" i="3"/>
  <c r="AJ370" i="3"/>
  <c r="AQ379" i="3"/>
  <c r="BQ360" i="3"/>
  <c r="BC295" i="3"/>
  <c r="AL296" i="3"/>
  <c r="AM269" i="3"/>
  <c r="BV449" i="3"/>
  <c r="BL315" i="3"/>
  <c r="BY340" i="3"/>
  <c r="BJ339" i="3"/>
  <c r="AT338" i="3"/>
  <c r="N349" i="3"/>
  <c r="AH331" i="3"/>
  <c r="AB331" i="3"/>
  <c r="U331" i="3"/>
  <c r="O331" i="3"/>
  <c r="BT331" i="3"/>
  <c r="AI374" i="3"/>
  <c r="AE374" i="3"/>
  <c r="BO319" i="3"/>
  <c r="BH319" i="3"/>
  <c r="BT328" i="3"/>
  <c r="AL323" i="3"/>
  <c r="X316" i="3"/>
  <c r="BA303" i="3"/>
  <c r="S345" i="3"/>
  <c r="AQ345" i="3"/>
  <c r="Y345" i="3"/>
  <c r="BL345" i="3"/>
  <c r="BG342" i="3"/>
  <c r="BR308" i="3"/>
  <c r="CA307" i="3"/>
  <c r="O307" i="3"/>
  <c r="BK291" i="3"/>
  <c r="P320" i="3"/>
  <c r="BN320" i="3"/>
  <c r="U318" i="3"/>
  <c r="AW312" i="3"/>
  <c r="BF311" i="3"/>
  <c r="AI318" i="3"/>
  <c r="AZ308" i="3"/>
  <c r="BI307" i="3"/>
  <c r="AS291" i="3"/>
  <c r="AS298" i="3"/>
  <c r="AW289" i="3"/>
  <c r="AW301" i="3"/>
  <c r="BN268" i="3"/>
  <c r="AN290" i="3"/>
  <c r="BM268" i="3"/>
  <c r="BO266" i="3"/>
  <c r="AY310" i="3"/>
  <c r="AR310" i="3"/>
  <c r="AP298" i="3"/>
  <c r="AZ294" i="3"/>
  <c r="R293" i="3"/>
  <c r="AR285" i="3"/>
  <c r="Y267" i="3"/>
  <c r="BU306" i="3"/>
  <c r="Z306" i="3"/>
  <c r="AX302" i="3"/>
  <c r="AC289" i="3"/>
  <c r="Y279" i="3"/>
  <c r="Y273" i="3"/>
  <c r="BM344" i="3"/>
  <c r="BN344" i="3"/>
  <c r="BP344" i="3"/>
  <c r="BT273" i="3"/>
  <c r="AH284" i="3"/>
  <c r="BK284" i="3"/>
  <c r="R271" i="3"/>
  <c r="AR270" i="3"/>
  <c r="AD270" i="3"/>
  <c r="CB270" i="3"/>
  <c r="AT309" i="3"/>
  <c r="Y277" i="3"/>
  <c r="Z277" i="3"/>
  <c r="AW283" i="3"/>
  <c r="AV283" i="3"/>
  <c r="Q359" i="3"/>
  <c r="AZ303" i="3"/>
  <c r="AV394" i="3"/>
  <c r="AR370" i="3"/>
  <c r="BQ377" i="3"/>
  <c r="M370" i="3"/>
  <c r="AE313" i="3"/>
  <c r="BN282" i="3"/>
  <c r="AV286" i="3"/>
  <c r="AC297" i="3"/>
  <c r="BA449" i="3"/>
  <c r="AT449" i="3"/>
  <c r="AM449" i="3"/>
  <c r="AF449" i="3"/>
  <c r="BI449" i="3"/>
  <c r="BU345" i="3"/>
  <c r="BO303" i="3"/>
  <c r="Z296" i="3"/>
  <c r="N320" i="3"/>
  <c r="AG316" i="3"/>
  <c r="AU313" i="3"/>
  <c r="U300" i="3"/>
  <c r="AD299" i="3"/>
  <c r="AZ313" i="3"/>
  <c r="Y295" i="3"/>
  <c r="BD301" i="3"/>
  <c r="BG293" i="3"/>
  <c r="AZ293" i="3"/>
  <c r="AS293" i="3"/>
  <c r="V290" i="3"/>
  <c r="BB285" i="3"/>
  <c r="AX281" i="3"/>
  <c r="AZ279" i="3"/>
  <c r="BA278" i="3"/>
  <c r="AZ273" i="3"/>
  <c r="AY267" i="3"/>
  <c r="AZ266" i="3"/>
  <c r="BA265" i="3"/>
  <c r="AG281" i="3"/>
  <c r="AQ273" i="3"/>
  <c r="AY266" i="3"/>
  <c r="BO310" i="3"/>
  <c r="BH310" i="3"/>
  <c r="O298" i="3"/>
  <c r="CA298" i="3"/>
  <c r="BT298" i="3"/>
  <c r="AY278" i="3"/>
  <c r="BR306" i="3"/>
  <c r="AZ302" i="3"/>
  <c r="AT302" i="3"/>
  <c r="AW293" i="3"/>
  <c r="BU273" i="3"/>
  <c r="CA268" i="3"/>
  <c r="AA344" i="3"/>
  <c r="O344" i="3"/>
  <c r="Q344" i="3"/>
  <c r="X344" i="3"/>
  <c r="AL287" i="3"/>
  <c r="AL281" i="3"/>
  <c r="AW278" i="3"/>
  <c r="BD273" i="3"/>
  <c r="AW265" i="3"/>
  <c r="J270" i="3"/>
  <c r="AY309" i="3"/>
  <c r="AR309" i="3"/>
  <c r="AK309" i="3"/>
  <c r="BE284" i="3"/>
  <c r="BI395" i="3"/>
  <c r="BS277" i="3"/>
  <c r="AI277" i="3"/>
  <c r="N283" i="3"/>
  <c r="BZ283" i="3"/>
  <c r="BT276" i="3"/>
  <c r="BZ394" i="3"/>
  <c r="T405" i="3"/>
  <c r="BD401" i="3"/>
  <c r="U370" i="3"/>
  <c r="BD367" i="3"/>
  <c r="BW323" i="3"/>
  <c r="BA365" i="3"/>
  <c r="AA359" i="3"/>
  <c r="S351" i="3"/>
  <c r="L350" i="3"/>
  <c r="BH324" i="3"/>
  <c r="BM326" i="3"/>
  <c r="BO324" i="3"/>
  <c r="AP341" i="3"/>
  <c r="AV325" i="3"/>
  <c r="AH325" i="3"/>
  <c r="AA325" i="3"/>
  <c r="AP323" i="3"/>
  <c r="BM317" i="3"/>
  <c r="BE315" i="3"/>
  <c r="AK341" i="3"/>
  <c r="BH338" i="3"/>
  <c r="AT319" i="3"/>
  <c r="AV341" i="3"/>
  <c r="AW341" i="3"/>
  <c r="AX341" i="3"/>
  <c r="BE338" i="3"/>
  <c r="BO338" i="3"/>
  <c r="BS338" i="3"/>
  <c r="R349" i="3"/>
  <c r="AL349" i="3"/>
  <c r="AE349" i="3"/>
  <c r="CA374" i="3"/>
  <c r="J358" i="3"/>
  <c r="AO358" i="3"/>
  <c r="BO358" i="3"/>
  <c r="BI358" i="3"/>
  <c r="R328" i="3"/>
  <c r="BA319" i="3"/>
  <c r="Z317" i="3"/>
  <c r="AZ316" i="3"/>
  <c r="BZ316" i="3"/>
  <c r="AF308" i="3"/>
  <c r="U295" i="3"/>
  <c r="AB342" i="3"/>
  <c r="M342" i="3"/>
  <c r="BG303" i="3"/>
  <c r="AA295" i="3"/>
  <c r="AM291" i="3"/>
  <c r="BH320" i="3"/>
  <c r="AN320" i="3"/>
  <c r="BN303" i="3"/>
  <c r="T301" i="3"/>
  <c r="BL301" i="3"/>
  <c r="AP281" i="3"/>
  <c r="AQ280" i="3"/>
  <c r="BL290" i="3"/>
  <c r="AX290" i="3"/>
  <c r="R310" i="3"/>
  <c r="BZ310" i="3"/>
  <c r="K286" i="3"/>
  <c r="BN266" i="3"/>
  <c r="N306" i="3"/>
  <c r="BA298" i="3"/>
  <c r="V344" i="3"/>
  <c r="AD281" i="3"/>
  <c r="AE267" i="3"/>
  <c r="BJ309" i="3"/>
  <c r="AM309" i="3"/>
  <c r="AF309" i="3"/>
  <c r="O277" i="3"/>
  <c r="AX277" i="3"/>
  <c r="AQ283" i="3"/>
  <c r="AJ283" i="3"/>
  <c r="AC283" i="3"/>
  <c r="O283" i="3"/>
  <c r="CA283" i="3"/>
  <c r="BT283" i="3"/>
  <c r="BH405" i="3"/>
  <c r="BI403" i="3"/>
  <c r="AC370" i="3"/>
  <c r="AZ379" i="3"/>
  <c r="BO372" i="3"/>
  <c r="BY322" i="3"/>
  <c r="BT302" i="3"/>
  <c r="R300" i="3"/>
  <c r="BL286" i="3"/>
  <c r="CB302" i="3"/>
  <c r="BY449" i="3"/>
  <c r="AP449" i="3"/>
  <c r="Q291" i="3"/>
  <c r="W345" i="3"/>
  <c r="AL308" i="3"/>
  <c r="BS299" i="3"/>
  <c r="BU297" i="3"/>
  <c r="BV296" i="3"/>
  <c r="J296" i="3"/>
  <c r="AP318" i="3"/>
  <c r="BZ299" i="3"/>
  <c r="N299" i="3"/>
  <c r="X297" i="3"/>
  <c r="P312" i="3"/>
  <c r="AJ300" i="3"/>
  <c r="AB301" i="3"/>
  <c r="BL289" i="3"/>
  <c r="AI280" i="3"/>
  <c r="AJ273" i="3"/>
  <c r="AI267" i="3"/>
  <c r="O290" i="3"/>
  <c r="CA290" i="3"/>
  <c r="BT290" i="3"/>
  <c r="S279" i="3"/>
  <c r="V289" i="3"/>
  <c r="X281" i="3"/>
  <c r="Z279" i="3"/>
  <c r="AI278" i="3"/>
  <c r="AY306" i="3"/>
  <c r="K302" i="3"/>
  <c r="BW302" i="3"/>
  <c r="BC302" i="3"/>
  <c r="AS344" i="3"/>
  <c r="AB344" i="3"/>
  <c r="AC344" i="3"/>
  <c r="BU286" i="3"/>
  <c r="AF266" i="3"/>
  <c r="AZ284" i="3"/>
  <c r="AL284" i="3"/>
  <c r="BO309" i="3"/>
  <c r="AD277" i="3"/>
  <c r="AN269" i="3"/>
  <c r="BM276" i="3"/>
  <c r="AY405" i="3"/>
  <c r="BT286" i="3"/>
  <c r="BF286" i="3"/>
  <c r="BS449" i="3"/>
  <c r="BW279" i="3"/>
  <c r="K279" i="3"/>
  <c r="AI294" i="3"/>
  <c r="CB281" i="3"/>
  <c r="P281" i="3"/>
  <c r="Q280" i="3"/>
  <c r="R279" i="3"/>
  <c r="AA278" i="3"/>
  <c r="AK344" i="3"/>
  <c r="R344" i="3"/>
  <c r="AT277" i="3"/>
  <c r="BF283" i="3"/>
  <c r="AF338" i="3"/>
  <c r="BU317" i="3"/>
  <c r="BL331" i="3"/>
  <c r="BL328" i="3"/>
  <c r="AG308" i="3"/>
  <c r="BI303" i="3"/>
  <c r="AJ316" i="3"/>
  <c r="AK345" i="3"/>
  <c r="AK342" i="3"/>
  <c r="AU342" i="3"/>
  <c r="AX342" i="3"/>
  <c r="BR320" i="3"/>
  <c r="AM318" i="3"/>
  <c r="N318" i="3"/>
  <c r="AH303" i="3"/>
  <c r="BG313" i="3"/>
  <c r="BH308" i="3"/>
  <c r="AM301" i="3"/>
  <c r="BI298" i="3"/>
  <c r="BE289" i="3"/>
  <c r="AO288" i="3"/>
  <c r="L273" i="3"/>
  <c r="J268" i="3"/>
  <c r="K267" i="3"/>
  <c r="L266" i="3"/>
  <c r="M265" i="3"/>
  <c r="BA285" i="3"/>
  <c r="BE281" i="3"/>
  <c r="BU268" i="3"/>
  <c r="AH298" i="3"/>
  <c r="AY294" i="3"/>
  <c r="BJ289" i="3"/>
  <c r="AR290" i="3"/>
  <c r="AK289" i="3"/>
  <c r="AN306" i="3"/>
  <c r="M284" i="3"/>
  <c r="BY284" i="3"/>
  <c r="BB309" i="3"/>
  <c r="O309" i="3"/>
  <c r="CA309" i="3"/>
  <c r="BJ283" i="3"/>
  <c r="BC283" i="3"/>
  <c r="AW358" i="3"/>
  <c r="AO351" i="3"/>
  <c r="AP350" i="3"/>
  <c r="BJ325" i="3"/>
  <c r="AZ317" i="3"/>
  <c r="BD315" i="3"/>
  <c r="AL317" i="3"/>
  <c r="AB349" i="3"/>
  <c r="AP331" i="3"/>
  <c r="AC331" i="3"/>
  <c r="K319" i="3"/>
  <c r="BW319" i="3"/>
  <c r="BP319" i="3"/>
  <c r="AL358" i="3"/>
  <c r="BG328" i="3"/>
  <c r="BD345" i="3"/>
  <c r="BQ345" i="3"/>
  <c r="BJ308" i="3"/>
  <c r="BW303" i="3"/>
  <c r="K303" i="3"/>
  <c r="AH296" i="3"/>
  <c r="W318" i="3"/>
  <c r="AH318" i="3"/>
  <c r="AC318" i="3"/>
  <c r="AN312" i="3"/>
  <c r="AO311" i="3"/>
  <c r="AR308" i="3"/>
  <c r="BA307" i="3"/>
  <c r="AK291" i="3"/>
  <c r="AY290" i="3"/>
  <c r="AO289" i="3"/>
  <c r="AU294" i="3"/>
  <c r="BI286" i="3"/>
  <c r="BI278" i="3"/>
  <c r="BH273" i="3"/>
  <c r="BF268" i="3"/>
  <c r="BG267" i="3"/>
  <c r="BH266" i="3"/>
  <c r="BJ290" i="3"/>
  <c r="BC290" i="3"/>
  <c r="AY273" i="3"/>
  <c r="BE268" i="3"/>
  <c r="BN310" i="3"/>
  <c r="BG310" i="3"/>
  <c r="BQ310" i="3"/>
  <c r="BC310" i="3"/>
  <c r="BH290" i="3"/>
  <c r="AT289" i="3"/>
  <c r="BG278" i="3"/>
  <c r="Q267" i="3"/>
  <c r="BJ306" i="3"/>
  <c r="AH306" i="3"/>
  <c r="Z366" i="3"/>
  <c r="U325" i="3"/>
  <c r="P323" i="3"/>
  <c r="CB323" i="3"/>
  <c r="BP338" i="3"/>
  <c r="BI317" i="3"/>
  <c r="AN349" i="3"/>
  <c r="AY374" i="3"/>
  <c r="BA374" i="3"/>
  <c r="AT374" i="3"/>
  <c r="AO299" i="3"/>
  <c r="AI297" i="3"/>
  <c r="T296" i="3"/>
  <c r="AT308" i="3"/>
  <c r="AF318" i="3"/>
  <c r="AQ318" i="3"/>
  <c r="V299" i="3"/>
  <c r="AF297" i="3"/>
  <c r="X312" i="3"/>
  <c r="BU310" i="3"/>
  <c r="Y290" i="3"/>
  <c r="AR279" i="3"/>
  <c r="AP268" i="3"/>
  <c r="AQ267" i="3"/>
  <c r="AS265" i="3"/>
  <c r="BY290" i="3"/>
  <c r="Q287" i="3"/>
  <c r="U285" i="3"/>
  <c r="AA279" i="3"/>
  <c r="AI273" i="3"/>
  <c r="BX294" i="3"/>
  <c r="AG290" i="3"/>
  <c r="AD289" i="3"/>
  <c r="AG280" i="3"/>
  <c r="AQ278" i="3"/>
  <c r="O405" i="3"/>
  <c r="BH302" i="3"/>
  <c r="AU302" i="3"/>
  <c r="AG293" i="3"/>
  <c r="BZ288" i="3"/>
  <c r="N288" i="3"/>
  <c r="BG285" i="3"/>
  <c r="BM273" i="3"/>
  <c r="Q266" i="3"/>
  <c r="BU328" i="3"/>
  <c r="AN316" i="3"/>
  <c r="AF300" i="3"/>
  <c r="T342" i="3"/>
  <c r="Y342" i="3"/>
  <c r="AA342" i="3"/>
  <c r="AA320" i="3"/>
  <c r="BD305" i="3"/>
  <c r="BE304" i="3"/>
  <c r="Z295" i="3"/>
  <c r="AL291" i="3"/>
  <c r="Q311" i="3"/>
  <c r="BT301" i="3"/>
  <c r="BI293" i="3"/>
  <c r="L290" i="3"/>
  <c r="AL285" i="3"/>
  <c r="Q281" i="3"/>
  <c r="AI266" i="3"/>
  <c r="V310" i="3"/>
  <c r="AH294" i="3"/>
  <c r="AA294" i="3"/>
  <c r="T294" i="3"/>
  <c r="BO286" i="3"/>
  <c r="BX285" i="3"/>
  <c r="L285" i="3"/>
  <c r="Y280" i="3"/>
  <c r="AP273" i="3"/>
  <c r="BF266" i="3"/>
  <c r="AL344" i="3"/>
  <c r="AM344" i="3"/>
  <c r="AQ344" i="3"/>
  <c r="BM286" i="3"/>
  <c r="BN285" i="3"/>
  <c r="X279" i="3"/>
  <c r="CA267" i="3"/>
  <c r="O267" i="3"/>
  <c r="AW285" i="3"/>
  <c r="AX271" i="3"/>
  <c r="BG271" i="3"/>
  <c r="AZ271" i="3"/>
  <c r="AS271" i="3"/>
  <c r="AL271" i="3"/>
  <c r="AE271" i="3"/>
  <c r="J284" i="3"/>
  <c r="BV284" i="3"/>
  <c r="BO284" i="3"/>
  <c r="BH284" i="3"/>
  <c r="BA284" i="3"/>
  <c r="AT284" i="3"/>
  <c r="AM284" i="3"/>
  <c r="AS272" i="3"/>
  <c r="T270" i="3"/>
  <c r="M270" i="3"/>
  <c r="BY270" i="3"/>
  <c r="BR270" i="3"/>
  <c r="BK270" i="3"/>
  <c r="BD270" i="3"/>
  <c r="K309" i="3"/>
  <c r="BW309" i="3"/>
  <c r="BP309" i="3"/>
  <c r="BI309" i="3"/>
  <c r="BC309" i="3"/>
  <c r="AV309" i="3"/>
  <c r="BT277" i="3"/>
  <c r="AZ277" i="3"/>
  <c r="AS277" i="3"/>
  <c r="AL277" i="3"/>
  <c r="AG283" i="3"/>
  <c r="BX371" i="3"/>
  <c r="Y269" i="3"/>
  <c r="BN265" i="3"/>
  <c r="BI312" i="3"/>
  <c r="AQ275" i="3"/>
  <c r="AC275" i="3"/>
  <c r="BJ275" i="3"/>
  <c r="BD275" i="3"/>
  <c r="S276" i="3"/>
  <c r="AV276" i="3"/>
  <c r="BK276" i="3"/>
  <c r="AV401" i="3"/>
  <c r="AL394" i="3"/>
  <c r="AM405" i="3"/>
  <c r="AI405" i="3"/>
  <c r="BX394" i="3"/>
  <c r="T371" i="3"/>
  <c r="AP347" i="3"/>
  <c r="AK330" i="3"/>
  <c r="BM323" i="3"/>
  <c r="BY315" i="3"/>
  <c r="AF311" i="3"/>
  <c r="AP322" i="3"/>
  <c r="BW322" i="3"/>
  <c r="N322" i="3"/>
  <c r="BG322" i="3"/>
  <c r="AD311" i="3"/>
  <c r="BH286" i="3"/>
  <c r="O321" i="3"/>
  <c r="P302" i="3"/>
  <c r="AT286" i="3"/>
  <c r="BL302" i="3"/>
  <c r="BB286" i="3"/>
  <c r="AP282" i="3"/>
  <c r="AC268" i="3"/>
  <c r="BK266" i="3"/>
  <c r="U267" i="3"/>
  <c r="AL282" i="3"/>
  <c r="BY266" i="3"/>
  <c r="R282" i="3"/>
  <c r="N267" i="3"/>
  <c r="AL267" i="3"/>
  <c r="AA269" i="3"/>
  <c r="K405" i="3"/>
  <c r="BB269" i="3"/>
  <c r="AP405" i="3"/>
  <c r="BY394" i="3"/>
  <c r="S405" i="3"/>
  <c r="BC401" i="3"/>
  <c r="AF286" i="3"/>
  <c r="AN286" i="3"/>
  <c r="W268" i="3"/>
  <c r="AM402" i="3"/>
  <c r="AY269" i="3"/>
  <c r="O269" i="3"/>
  <c r="BW269" i="3"/>
  <c r="W449" i="3"/>
  <c r="AG273" i="3"/>
  <c r="BB344" i="3"/>
  <c r="BU344" i="3"/>
  <c r="BE344" i="3"/>
  <c r="BG344" i="3"/>
  <c r="AW286" i="3"/>
  <c r="BU278" i="3"/>
  <c r="CB273" i="3"/>
  <c r="P273" i="3"/>
  <c r="AG285" i="3"/>
  <c r="AU271" i="3"/>
  <c r="Z284" i="3"/>
  <c r="L284" i="3"/>
  <c r="BX284" i="3"/>
  <c r="BQ284" i="3"/>
  <c r="BJ284" i="3"/>
  <c r="BV270" i="3"/>
  <c r="AG309" i="3"/>
  <c r="BW277" i="3"/>
  <c r="BI277" i="3"/>
  <c r="BY368" i="3"/>
  <c r="Z316" i="3"/>
  <c r="BP405" i="3"/>
  <c r="BA370" i="3"/>
  <c r="BY330" i="3"/>
  <c r="AS313" i="3"/>
  <c r="AX300" i="3"/>
  <c r="CB267" i="3"/>
  <c r="J405" i="3"/>
  <c r="AZ405" i="3"/>
  <c r="BD394" i="3"/>
  <c r="AY371" i="3"/>
  <c r="T370" i="3"/>
  <c r="BP370" i="3"/>
  <c r="U322" i="3"/>
  <c r="AD282" i="3"/>
  <c r="BE449" i="3"/>
  <c r="BM293" i="3"/>
  <c r="U289" i="3"/>
  <c r="AD288" i="3"/>
  <c r="K285" i="3"/>
  <c r="Q279" i="3"/>
  <c r="Q273" i="3"/>
  <c r="BV344" i="3"/>
  <c r="AG286" i="3"/>
  <c r="BD279" i="3"/>
  <c r="BE278" i="3"/>
  <c r="CB284" i="3"/>
  <c r="BS284" i="3"/>
  <c r="AR272" i="3"/>
  <c r="AL270" i="3"/>
  <c r="AE270" i="3"/>
  <c r="R309" i="3"/>
  <c r="BN309" i="3"/>
  <c r="P309" i="3"/>
  <c r="CB309" i="3"/>
  <c r="BK277" i="3"/>
  <c r="M277" i="3"/>
  <c r="M283" i="3"/>
  <c r="BD283" i="3"/>
  <c r="Y276" i="3"/>
  <c r="AR378" i="3"/>
  <c r="AY330" i="3"/>
  <c r="BP330" i="3"/>
  <c r="BA305" i="3"/>
  <c r="BT267" i="3"/>
  <c r="BV282" i="3"/>
  <c r="AQ269" i="3"/>
  <c r="AG449" i="3"/>
  <c r="Q449" i="3"/>
  <c r="AU449" i="3"/>
  <c r="AN449" i="3"/>
  <c r="T344" i="3"/>
  <c r="AF344" i="3"/>
  <c r="BE290" i="3"/>
  <c r="Q286" i="3"/>
  <c r="AN279" i="3"/>
  <c r="AO278" i="3"/>
  <c r="AN266" i="3"/>
  <c r="AO265" i="3"/>
  <c r="BM285" i="3"/>
  <c r="Q284" i="3"/>
  <c r="AQ271" i="3"/>
  <c r="AJ271" i="3"/>
  <c r="AC271" i="3"/>
  <c r="V271" i="3"/>
  <c r="O271" i="3"/>
  <c r="CA271" i="3"/>
  <c r="BU284" i="3"/>
  <c r="AY284" i="3"/>
  <c r="AR284" i="3"/>
  <c r="AD284" i="3"/>
  <c r="W284" i="3"/>
  <c r="AN284" i="3"/>
  <c r="AC272" i="3"/>
  <c r="AA270" i="3"/>
  <c r="AH309" i="3"/>
  <c r="AO277" i="3"/>
  <c r="AJ277" i="3"/>
  <c r="AC277" i="3"/>
  <c r="AV269" i="3"/>
  <c r="BO405" i="3"/>
  <c r="T330" i="3"/>
  <c r="M313" i="3"/>
  <c r="BR282" i="3"/>
  <c r="AH282" i="3"/>
  <c r="AN267" i="3"/>
  <c r="BR449" i="3"/>
  <c r="AI449" i="3"/>
  <c r="AB449" i="3"/>
  <c r="R302" i="3"/>
  <c r="AE344" i="3"/>
  <c r="AH344" i="3"/>
  <c r="BV285" i="3"/>
  <c r="J285" i="3"/>
  <c r="V281" i="3"/>
  <c r="BD272" i="3"/>
  <c r="BT272" i="3"/>
  <c r="BE309" i="3"/>
  <c r="V309" i="3"/>
  <c r="BR309" i="3"/>
  <c r="BH309" i="3"/>
  <c r="BA309" i="3"/>
  <c r="AU309" i="3"/>
  <c r="AN309" i="3"/>
  <c r="Y270" i="3"/>
  <c r="BF277" i="3"/>
  <c r="AY277" i="3"/>
  <c r="AR277" i="3"/>
  <c r="AK277" i="3"/>
  <c r="J283" i="3"/>
  <c r="BE283" i="3"/>
  <c r="AY283" i="3"/>
  <c r="AR283" i="3"/>
  <c r="AK283" i="3"/>
  <c r="AD283" i="3"/>
  <c r="W283" i="3"/>
  <c r="BW333" i="3"/>
  <c r="BO343" i="3"/>
  <c r="BV405" i="3"/>
  <c r="BI297" i="3"/>
  <c r="BD286" i="3"/>
  <c r="BN286" i="3"/>
  <c r="BB282" i="3"/>
  <c r="AX282" i="3"/>
  <c r="AT296" i="3"/>
  <c r="AB330" i="3"/>
  <c r="AW395" i="3"/>
  <c r="AV395" i="3"/>
  <c r="BK395" i="3"/>
  <c r="AK395" i="3"/>
  <c r="BN396" i="3"/>
  <c r="AO396" i="3"/>
  <c r="BL396" i="3"/>
  <c r="W396" i="3"/>
  <c r="BU397" i="3"/>
  <c r="AX276" i="3"/>
  <c r="AM347" i="3"/>
  <c r="BE318" i="3"/>
  <c r="AW317" i="3"/>
  <c r="BH317" i="3"/>
  <c r="BJ315" i="3"/>
  <c r="AB317" i="3"/>
  <c r="CB341" i="3"/>
  <c r="N317" i="3"/>
  <c r="BZ317" i="3"/>
  <c r="AX349" i="3"/>
  <c r="BP349" i="3"/>
  <c r="BW374" i="3"/>
  <c r="BU358" i="3"/>
  <c r="AI328" i="3"/>
  <c r="Q299" i="3"/>
  <c r="AE307" i="3"/>
  <c r="AI303" i="3"/>
  <c r="AO304" i="3"/>
  <c r="BU296" i="3"/>
  <c r="AA293" i="3"/>
  <c r="T293" i="3"/>
  <c r="M293" i="3"/>
  <c r="X293" i="3"/>
  <c r="R287" i="3"/>
  <c r="V285" i="3"/>
  <c r="R281" i="3"/>
  <c r="T279" i="3"/>
  <c r="U278" i="3"/>
  <c r="T273" i="3"/>
  <c r="R268" i="3"/>
  <c r="S267" i="3"/>
  <c r="T266" i="3"/>
  <c r="U265" i="3"/>
  <c r="BW273" i="3"/>
  <c r="K273" i="3"/>
  <c r="AI310" i="3"/>
  <c r="AB310" i="3"/>
  <c r="AS310" i="3"/>
  <c r="AL310" i="3"/>
  <c r="AU298" i="3"/>
  <c r="AX293" i="3"/>
  <c r="BR289" i="3"/>
  <c r="S278" i="3"/>
  <c r="N344" i="3"/>
  <c r="AL306" i="3"/>
  <c r="T302" i="3"/>
  <c r="N302" i="3"/>
  <c r="BZ302" i="3"/>
  <c r="BB288" i="3"/>
  <c r="AO273" i="3"/>
  <c r="AX344" i="3"/>
  <c r="BD344" i="3"/>
  <c r="BE286" i="3"/>
  <c r="CB279" i="3"/>
  <c r="P279" i="3"/>
  <c r="Q278" i="3"/>
  <c r="Q265" i="3"/>
  <c r="U365" i="3"/>
  <c r="AA366" i="3"/>
  <c r="AA349" i="3"/>
  <c r="P341" i="3"/>
  <c r="Q341" i="3"/>
  <c r="BB339" i="3"/>
  <c r="AB338" i="3"/>
  <c r="AI338" i="3"/>
  <c r="AI358" i="3"/>
  <c r="AX328" i="3"/>
  <c r="P316" i="3"/>
  <c r="AT316" i="3"/>
  <c r="AY342" i="3"/>
  <c r="Y305" i="3"/>
  <c r="BS291" i="3"/>
  <c r="BT320" i="3"/>
  <c r="BV318" i="3"/>
  <c r="BE312" i="3"/>
  <c r="BY308" i="3"/>
  <c r="M308" i="3"/>
  <c r="AF305" i="3"/>
  <c r="BN295" i="3"/>
  <c r="BZ291" i="3"/>
  <c r="N291" i="3"/>
  <c r="BA291" i="3"/>
  <c r="J281" i="3"/>
  <c r="M278" i="3"/>
  <c r="AF290" i="3"/>
  <c r="R290" i="3"/>
  <c r="BO273" i="3"/>
  <c r="AT310" i="3"/>
  <c r="AO294" i="3"/>
  <c r="AL294" i="3"/>
  <c r="AH293" i="3"/>
  <c r="AQ286" i="3"/>
  <c r="BN279" i="3"/>
  <c r="R273" i="3"/>
  <c r="AG267" i="3"/>
  <c r="AH266" i="3"/>
  <c r="AC310" i="3"/>
  <c r="R306" i="3"/>
  <c r="AW266" i="3"/>
  <c r="BU293" i="3"/>
  <c r="AW290" i="3"/>
  <c r="AF289" i="3"/>
  <c r="AG288" i="3"/>
  <c r="BQ286" i="3"/>
  <c r="BU282" i="3"/>
  <c r="BO280" i="3"/>
  <c r="BP273" i="3"/>
  <c r="BO267" i="3"/>
  <c r="BB290" i="3"/>
  <c r="AU290" i="3"/>
  <c r="AY279" i="3"/>
  <c r="BD281" i="3"/>
  <c r="BE280" i="3"/>
  <c r="BF279" i="3"/>
  <c r="BO278" i="3"/>
  <c r="S306" i="3"/>
  <c r="W302" i="3"/>
  <c r="AD290" i="3"/>
  <c r="BR344" i="3"/>
  <c r="BS344" i="3"/>
  <c r="BS319" i="3"/>
  <c r="AG341" i="3"/>
  <c r="AJ341" i="3"/>
  <c r="AW338" i="3"/>
  <c r="AW349" i="3"/>
  <c r="M349" i="3"/>
  <c r="AO374" i="3"/>
  <c r="AU374" i="3"/>
  <c r="AP358" i="3"/>
  <c r="W316" i="3"/>
  <c r="AV308" i="3"/>
  <c r="AS303" i="3"/>
  <c r="AO291" i="3"/>
  <c r="AE299" i="3"/>
  <c r="BO320" i="3"/>
  <c r="BG318" i="3"/>
  <c r="J318" i="3"/>
  <c r="AX311" i="3"/>
  <c r="AL299" i="3"/>
  <c r="BJ291" i="3"/>
  <c r="K301" i="3"/>
  <c r="BJ285" i="3"/>
  <c r="BM282" i="3"/>
  <c r="BF281" i="3"/>
  <c r="BH279" i="3"/>
  <c r="BI265" i="3"/>
  <c r="AO281" i="3"/>
  <c r="AZ310" i="3"/>
  <c r="BJ310" i="3"/>
  <c r="BZ298" i="3"/>
  <c r="BS298" i="3"/>
  <c r="BL298" i="3"/>
  <c r="BH294" i="3"/>
  <c r="AF287" i="3"/>
  <c r="AJ285" i="3"/>
  <c r="AV281" i="3"/>
  <c r="BN273" i="3"/>
  <c r="P268" i="3"/>
  <c r="R266" i="3"/>
  <c r="BA302" i="3"/>
  <c r="S290" i="3"/>
  <c r="AO293" i="3"/>
  <c r="AG289" i="3"/>
  <c r="AX268" i="3"/>
  <c r="AC285" i="3"/>
  <c r="BV310" i="3"/>
  <c r="BY310" i="3"/>
  <c r="BR310" i="3"/>
  <c r="BK310" i="3"/>
  <c r="R294" i="3"/>
  <c r="AB285" i="3"/>
  <c r="AO280" i="3"/>
  <c r="BV266" i="3"/>
  <c r="BD306" i="3"/>
  <c r="R301" i="3"/>
  <c r="Y266" i="3"/>
  <c r="L344" i="3"/>
  <c r="M344" i="3"/>
  <c r="BU290" i="3"/>
  <c r="Y286" i="3"/>
  <c r="AD268" i="3"/>
  <c r="AM267" i="3"/>
  <c r="AW284" i="3"/>
  <c r="BS271" i="3"/>
  <c r="AX284" i="3"/>
  <c r="AQ284" i="3"/>
  <c r="AJ284" i="3"/>
  <c r="AC284" i="3"/>
  <c r="V284" i="3"/>
  <c r="O284" i="3"/>
  <c r="CA284" i="3"/>
  <c r="BU395" i="3"/>
  <c r="BT395" i="3"/>
  <c r="BH270" i="3"/>
  <c r="BA270" i="3"/>
  <c r="Q339" i="3"/>
  <c r="BH374" i="3"/>
  <c r="U319" i="3"/>
  <c r="AK316" i="3"/>
  <c r="Y291" i="3"/>
  <c r="AY345" i="3"/>
  <c r="N342" i="3"/>
  <c r="P342" i="3"/>
  <c r="BX316" i="3"/>
  <c r="BE305" i="3"/>
  <c r="Z320" i="3"/>
  <c r="BO318" i="3"/>
  <c r="BD318" i="3"/>
  <c r="AZ318" i="3"/>
  <c r="AS318" i="3"/>
  <c r="Y312" i="3"/>
  <c r="AS308" i="3"/>
  <c r="AT291" i="3"/>
  <c r="AB308" i="3"/>
  <c r="BA299" i="3"/>
  <c r="Q295" i="3"/>
  <c r="BO293" i="3"/>
  <c r="BH293" i="3"/>
  <c r="K290" i="3"/>
  <c r="BN287" i="3"/>
  <c r="AS278" i="3"/>
  <c r="AR273" i="3"/>
  <c r="AR266" i="3"/>
  <c r="AO268" i="3"/>
  <c r="AQ266" i="3"/>
  <c r="N310" i="3"/>
  <c r="BN298" i="3"/>
  <c r="BW286" i="3"/>
  <c r="AF281" i="3"/>
  <c r="AX273" i="3"/>
  <c r="BL268" i="3"/>
  <c r="BM267" i="3"/>
  <c r="AQ306" i="3"/>
  <c r="BB302" i="3"/>
  <c r="BK344" i="3"/>
  <c r="S344" i="3"/>
  <c r="BU323" i="3"/>
  <c r="AF315" i="3"/>
  <c r="W339" i="3"/>
  <c r="CB338" i="3"/>
  <c r="AN331" i="3"/>
  <c r="AI319" i="3"/>
  <c r="AB319" i="3"/>
  <c r="Y358" i="3"/>
  <c r="AN328" i="3"/>
  <c r="BE308" i="3"/>
  <c r="U303" i="3"/>
  <c r="M345" i="3"/>
  <c r="U342" i="3"/>
  <c r="W342" i="3"/>
  <c r="Z342" i="3"/>
  <c r="AT320" i="3"/>
  <c r="AL318" i="3"/>
  <c r="BH318" i="3"/>
  <c r="BA318" i="3"/>
  <c r="Z311" i="3"/>
  <c r="BQ300" i="3"/>
  <c r="T308" i="3"/>
  <c r="AC307" i="3"/>
  <c r="BY291" i="3"/>
  <c r="AO310" i="3"/>
  <c r="Q289" i="3"/>
  <c r="BD293" i="3"/>
  <c r="AH287" i="3"/>
  <c r="AK286" i="3"/>
  <c r="AO282" i="3"/>
  <c r="AH268" i="3"/>
  <c r="BI290" i="3"/>
  <c r="BF290" i="3"/>
  <c r="AG268" i="3"/>
  <c r="S310" i="3"/>
  <c r="L310" i="3"/>
  <c r="BX310" i="3"/>
  <c r="BE267" i="3"/>
  <c r="BF306" i="3"/>
  <c r="Q293" i="3"/>
  <c r="BI289" i="3"/>
  <c r="BE279" i="3"/>
  <c r="BE273" i="3"/>
  <c r="S321" i="3"/>
  <c r="W321" i="3"/>
  <c r="K321" i="3"/>
  <c r="V321" i="3"/>
  <c r="AJ321" i="3"/>
  <c r="BP320" i="3"/>
  <c r="AR286" i="3"/>
  <c r="AM286" i="3"/>
  <c r="BD278" i="3"/>
  <c r="X265" i="3"/>
  <c r="W395" i="3"/>
  <c r="X278" i="3"/>
  <c r="AF267" i="3"/>
  <c r="T278" i="3"/>
  <c r="AM268" i="3"/>
  <c r="BZ395" i="3"/>
  <c r="BL278" i="3"/>
  <c r="AK268" i="3"/>
  <c r="AD265" i="3"/>
  <c r="AD395" i="3"/>
  <c r="AZ268" i="3"/>
  <c r="AB265" i="3"/>
  <c r="AB395" i="3"/>
  <c r="BJ278" i="3"/>
  <c r="BG265" i="3"/>
  <c r="AZ395" i="3"/>
  <c r="BA396" i="3"/>
  <c r="BI396" i="3"/>
  <c r="AM397" i="3"/>
  <c r="BT397" i="3"/>
  <c r="BA276" i="3"/>
  <c r="BX275" i="3"/>
  <c r="AW275" i="3"/>
  <c r="AZ275" i="3"/>
  <c r="BF275" i="3"/>
  <c r="BA315" i="3"/>
  <c r="AN395" i="3"/>
  <c r="AE272" i="3"/>
  <c r="AY272" i="3"/>
  <c r="BL271" i="3"/>
  <c r="BM309" i="3"/>
  <c r="AC395" i="3"/>
  <c r="BV283" i="3"/>
  <c r="Q269" i="3"/>
  <c r="BO396" i="3"/>
  <c r="BF396" i="3"/>
  <c r="AG396" i="3"/>
  <c r="BD396" i="3"/>
  <c r="CA396" i="3"/>
  <c r="O396" i="3"/>
  <c r="BM397" i="3"/>
  <c r="BY275" i="3"/>
  <c r="AG275" i="3"/>
  <c r="S275" i="3"/>
  <c r="BR275" i="3"/>
  <c r="BL275" i="3"/>
  <c r="K276" i="3"/>
  <c r="AP276" i="3"/>
  <c r="AN276" i="3"/>
  <c r="BC276" i="3"/>
  <c r="BQ394" i="3"/>
  <c r="W405" i="3"/>
  <c r="AJ394" i="3"/>
  <c r="BN394" i="3"/>
  <c r="AB347" i="3"/>
  <c r="Y347" i="3"/>
  <c r="S318" i="3"/>
  <c r="BK319" i="3"/>
  <c r="O317" i="3"/>
  <c r="BR323" i="3"/>
  <c r="Y317" i="3"/>
  <c r="BG315" i="3"/>
  <c r="BW315" i="3"/>
  <c r="V311" i="3"/>
  <c r="AA322" i="3"/>
  <c r="L322" i="3"/>
  <c r="Z322" i="3"/>
  <c r="AM322" i="3"/>
  <c r="T311" i="3"/>
  <c r="AU286" i="3"/>
  <c r="AD321" i="3"/>
  <c r="AK321" i="3"/>
  <c r="AM321" i="3"/>
  <c r="U321" i="3"/>
  <c r="AF321" i="3"/>
  <c r="AT321" i="3"/>
  <c r="BU320" i="3"/>
  <c r="AE286" i="3"/>
  <c r="AP278" i="3"/>
  <c r="M268" i="3"/>
  <c r="AS266" i="3"/>
  <c r="N265" i="3"/>
  <c r="K395" i="3"/>
  <c r="J278" i="3"/>
  <c r="T267" i="3"/>
  <c r="AF278" i="3"/>
  <c r="AX278" i="3"/>
  <c r="U268" i="3"/>
  <c r="BB266" i="3"/>
  <c r="S265" i="3"/>
  <c r="R395" i="3"/>
  <c r="BZ278" i="3"/>
  <c r="AJ268" i="3"/>
  <c r="BS266" i="3"/>
  <c r="R265" i="3"/>
  <c r="O395" i="3"/>
  <c r="AU278" i="3"/>
  <c r="BO268" i="3"/>
  <c r="Z267" i="3"/>
  <c r="AV265" i="3"/>
  <c r="AM395" i="3"/>
  <c r="AU268" i="3"/>
  <c r="BX396" i="3"/>
  <c r="U396" i="3"/>
  <c r="AT396" i="3"/>
  <c r="AD397" i="3"/>
  <c r="BK397" i="3"/>
  <c r="AD276" i="3"/>
  <c r="BR276" i="3"/>
  <c r="J275" i="3"/>
  <c r="BN275" i="3"/>
  <c r="BQ275" i="3"/>
  <c r="BV275" i="3"/>
  <c r="BA347" i="3"/>
  <c r="T394" i="3"/>
  <c r="BV347" i="3"/>
  <c r="R394" i="3"/>
  <c r="AC347" i="3"/>
  <c r="BU318" i="3"/>
  <c r="R308" i="3"/>
  <c r="BX317" i="3"/>
  <c r="AE315" i="3"/>
  <c r="BY268" i="3"/>
  <c r="AX319" i="3"/>
  <c r="BH268" i="3"/>
  <c r="AX309" i="3"/>
  <c r="AD322" i="3"/>
  <c r="O322" i="3"/>
  <c r="BJ319" i="3"/>
  <c r="N315" i="3"/>
  <c r="BN315" i="3"/>
  <c r="M273" i="3"/>
  <c r="L278" i="3"/>
  <c r="AT273" i="3"/>
  <c r="J265" i="3"/>
  <c r="L265" i="3"/>
  <c r="T265" i="3"/>
  <c r="K311" i="3"/>
  <c r="X311" i="3"/>
  <c r="M311" i="3"/>
  <c r="BD311" i="3"/>
  <c r="AE311" i="3"/>
  <c r="BY311" i="3"/>
  <c r="BF344" i="3"/>
  <c r="BJ281" i="3"/>
  <c r="K271" i="3"/>
  <c r="BB271" i="3"/>
  <c r="BO395" i="3"/>
  <c r="S284" i="3"/>
  <c r="BC284" i="3"/>
  <c r="AG395" i="3"/>
  <c r="AF395" i="3"/>
  <c r="Y309" i="3"/>
  <c r="BS309" i="3"/>
  <c r="BL309" i="3"/>
  <c r="U395" i="3"/>
  <c r="Q277" i="3"/>
  <c r="R277" i="3"/>
  <c r="BP277" i="3"/>
  <c r="BB277" i="3"/>
  <c r="K283" i="3"/>
  <c r="BW283" i="3"/>
  <c r="BP283" i="3"/>
  <c r="BI283" i="3"/>
  <c r="BB283" i="3"/>
  <c r="AU283" i="3"/>
  <c r="AN283" i="3"/>
  <c r="BU269" i="3"/>
  <c r="BG396" i="3"/>
  <c r="AX396" i="3"/>
  <c r="Y396" i="3"/>
  <c r="AV396" i="3"/>
  <c r="BS396" i="3"/>
  <c r="BE397" i="3"/>
  <c r="BO275" i="3"/>
  <c r="U275" i="3"/>
  <c r="N275" i="3"/>
  <c r="BZ275" i="3"/>
  <c r="BT275" i="3"/>
  <c r="BO276" i="3"/>
  <c r="AH276" i="3"/>
  <c r="AO276" i="3"/>
  <c r="AF276" i="3"/>
  <c r="AU276" i="3"/>
  <c r="BI394" i="3"/>
  <c r="BG394" i="3"/>
  <c r="Z394" i="3"/>
  <c r="BO394" i="3"/>
  <c r="BB394" i="3"/>
  <c r="M347" i="3"/>
  <c r="AF319" i="3"/>
  <c r="BJ323" i="3"/>
  <c r="BT317" i="3"/>
  <c r="AU317" i="3"/>
  <c r="CA322" i="3"/>
  <c r="AQ315" i="3"/>
  <c r="O315" i="3"/>
  <c r="L311" i="3"/>
  <c r="K322" i="3"/>
  <c r="V322" i="3"/>
  <c r="AJ322" i="3"/>
  <c r="W322" i="3"/>
  <c r="BS308" i="3"/>
  <c r="AH286" i="3"/>
  <c r="AV321" i="3"/>
  <c r="AZ321" i="3"/>
  <c r="BG321" i="3"/>
  <c r="AE321" i="3"/>
  <c r="AR321" i="3"/>
  <c r="BD321" i="3"/>
  <c r="T286" i="3"/>
  <c r="AG320" i="3"/>
  <c r="R286" i="3"/>
  <c r="AB286" i="3"/>
  <c r="BY304" i="3"/>
  <c r="N286" i="3"/>
  <c r="AB278" i="3"/>
  <c r="BV267" i="3"/>
  <c r="V266" i="3"/>
  <c r="AT278" i="3"/>
  <c r="BQ267" i="3"/>
  <c r="AJ278" i="3"/>
  <c r="AE266" i="3"/>
  <c r="BY286" i="3"/>
  <c r="AO286" i="3"/>
  <c r="AP285" i="3"/>
  <c r="BB281" i="3"/>
  <c r="BL266" i="3"/>
  <c r="BG395" i="3"/>
  <c r="Y395" i="3"/>
  <c r="X395" i="3"/>
  <c r="AI309" i="3"/>
  <c r="AB309" i="3"/>
  <c r="U309" i="3"/>
  <c r="BY395" i="3"/>
  <c r="M395" i="3"/>
  <c r="S277" i="3"/>
  <c r="L277" i="3"/>
  <c r="BX277" i="3"/>
  <c r="BQ277" i="3"/>
  <c r="BJ277" i="3"/>
  <c r="S283" i="3"/>
  <c r="BM269" i="3"/>
  <c r="AP396" i="3"/>
  <c r="Q396" i="3"/>
  <c r="AN396" i="3"/>
  <c r="BK396" i="3"/>
  <c r="AW397" i="3"/>
  <c r="BE275" i="3"/>
  <c r="K275" i="3"/>
  <c r="V275" i="3"/>
  <c r="P275" i="3"/>
  <c r="CB275" i="3"/>
  <c r="BG276" i="3"/>
  <c r="Z276" i="3"/>
  <c r="AG276" i="3"/>
  <c r="X276" i="3"/>
  <c r="AM276" i="3"/>
  <c r="AY394" i="3"/>
  <c r="AR394" i="3"/>
  <c r="CB318" i="3"/>
  <c r="S323" i="3"/>
  <c r="AI317" i="3"/>
  <c r="BO317" i="3"/>
  <c r="Z315" i="3"/>
  <c r="AC315" i="3"/>
  <c r="X310" i="3"/>
  <c r="AH322" i="3"/>
  <c r="AT322" i="3"/>
  <c r="BE317" i="3"/>
  <c r="AX308" i="3"/>
  <c r="AB321" i="3"/>
  <c r="V286" i="3"/>
  <c r="M321" i="3"/>
  <c r="BO321" i="3"/>
  <c r="BR321" i="3"/>
  <c r="BT321" i="3"/>
  <c r="AQ321" i="3"/>
  <c r="BB321" i="3"/>
  <c r="BP321" i="3"/>
  <c r="Q320" i="3"/>
  <c r="AJ320" i="3"/>
  <c r="O286" i="3"/>
  <c r="N278" i="3"/>
  <c r="BI267" i="3"/>
  <c r="BZ265" i="3"/>
  <c r="BX268" i="3"/>
  <c r="BH395" i="3"/>
  <c r="CB278" i="3"/>
  <c r="BF278" i="3"/>
  <c r="BD267" i="3"/>
  <c r="BJ394" i="3"/>
  <c r="V278" i="3"/>
  <c r="BP267" i="3"/>
  <c r="M266" i="3"/>
  <c r="AV278" i="3"/>
  <c r="BZ267" i="3"/>
  <c r="AD266" i="3"/>
  <c r="P278" i="3"/>
  <c r="AI268" i="3"/>
  <c r="BR266" i="3"/>
  <c r="AA265" i="3"/>
  <c r="N395" i="3"/>
  <c r="CA269" i="3"/>
  <c r="M396" i="3"/>
  <c r="AC396" i="3"/>
  <c r="AK396" i="3"/>
  <c r="BJ396" i="3"/>
  <c r="BV278" i="3"/>
  <c r="BH344" i="3"/>
  <c r="BX344" i="3"/>
  <c r="BY344" i="3"/>
  <c r="AT287" i="3"/>
  <c r="AH285" i="3"/>
  <c r="AT281" i="3"/>
  <c r="Q395" i="3"/>
  <c r="CB395" i="3"/>
  <c r="P395" i="3"/>
  <c r="BQ395" i="3"/>
  <c r="R283" i="3"/>
  <c r="AA283" i="3"/>
  <c r="T283" i="3"/>
  <c r="BE269" i="3"/>
  <c r="AH396" i="3"/>
  <c r="BU396" i="3"/>
  <c r="AF396" i="3"/>
  <c r="BC396" i="3"/>
  <c r="AO397" i="3"/>
  <c r="AS275" i="3"/>
  <c r="BU275" i="3"/>
  <c r="AD275" i="3"/>
  <c r="X275" i="3"/>
  <c r="AY276" i="3"/>
  <c r="R276" i="3"/>
  <c r="AE276" i="3"/>
  <c r="AN394" i="3"/>
  <c r="AK394" i="3"/>
  <c r="AS394" i="3"/>
  <c r="AH394" i="3"/>
  <c r="AU318" i="3"/>
  <c r="BB323" i="3"/>
  <c r="Q317" i="3"/>
  <c r="CB317" i="3"/>
  <c r="K315" i="3"/>
  <c r="AP315" i="3"/>
  <c r="BX311" i="3"/>
  <c r="BC308" i="3"/>
  <c r="AE322" i="3"/>
  <c r="AR322" i="3"/>
  <c r="BF322" i="3"/>
  <c r="O313" i="3"/>
  <c r="AA317" i="3"/>
  <c r="BT311" i="3"/>
  <c r="AA308" i="3"/>
  <c r="AC321" i="3"/>
  <c r="P321" i="3"/>
  <c r="T321" i="3"/>
  <c r="AA321" i="3"/>
  <c r="BA321" i="3"/>
  <c r="BL321" i="3"/>
  <c r="BZ321" i="3"/>
  <c r="T320" i="3"/>
  <c r="BE320" i="3"/>
  <c r="AU281" i="3"/>
  <c r="AV267" i="3"/>
  <c r="BO265" i="3"/>
  <c r="BJ395" i="3"/>
  <c r="BG268" i="3"/>
  <c r="AT395" i="3"/>
  <c r="V282" i="3"/>
  <c r="BN278" i="3"/>
  <c r="BS278" i="3"/>
  <c r="AR267" i="3"/>
  <c r="BJ282" i="3"/>
  <c r="BB267" i="3"/>
  <c r="T347" i="3"/>
  <c r="BX266" i="3"/>
  <c r="AT270" i="3"/>
  <c r="AM270" i="3"/>
  <c r="AF270" i="3"/>
  <c r="N309" i="3"/>
  <c r="AO309" i="3"/>
  <c r="X309" i="3"/>
  <c r="AI396" i="3"/>
  <c r="Z396" i="3"/>
  <c r="BM396" i="3"/>
  <c r="X396" i="3"/>
  <c r="AU396" i="3"/>
  <c r="AG397" i="3"/>
  <c r="AI275" i="3"/>
  <c r="BW275" i="3"/>
  <c r="BI275" i="3"/>
  <c r="AL275" i="3"/>
  <c r="AF275" i="3"/>
  <c r="AQ276" i="3"/>
  <c r="BV276" i="3"/>
  <c r="J276" i="3"/>
  <c r="Q276" i="3"/>
  <c r="W276" i="3"/>
  <c r="AC394" i="3"/>
  <c r="AA394" i="3"/>
  <c r="AI394" i="3"/>
  <c r="V394" i="3"/>
  <c r="BY319" i="3"/>
  <c r="BQ319" i="3"/>
  <c r="V323" i="3"/>
  <c r="AM317" i="3"/>
  <c r="AB322" i="3"/>
  <c r="W315" i="3"/>
  <c r="BB315" i="3"/>
  <c r="BL311" i="3"/>
  <c r="AH308" i="3"/>
  <c r="AQ323" i="3"/>
  <c r="AQ322" i="3"/>
  <c r="BB322" i="3"/>
  <c r="BP322" i="3"/>
  <c r="BC315" i="3"/>
  <c r="BJ311" i="3"/>
  <c r="AU321" i="3"/>
  <c r="AI321" i="3"/>
  <c r="AL321" i="3"/>
  <c r="AN321" i="3"/>
  <c r="BK321" i="3"/>
  <c r="BX321" i="3"/>
  <c r="BV321" i="3"/>
  <c r="Y320" i="3"/>
  <c r="AW320" i="3"/>
  <c r="BZ286" i="3"/>
  <c r="AJ267" i="3"/>
  <c r="BD265" i="3"/>
  <c r="BN395" i="3"/>
  <c r="BH267" i="3"/>
  <c r="BP278" i="3"/>
  <c r="BR267" i="3"/>
  <c r="AH395" i="3"/>
  <c r="AZ278" i="3"/>
  <c r="BY278" i="3"/>
  <c r="AD267" i="3"/>
  <c r="AP267" i="3"/>
  <c r="BJ265" i="3"/>
  <c r="CA321" i="3"/>
  <c r="N345" i="3"/>
  <c r="Y344" i="3"/>
  <c r="Z344" i="3"/>
  <c r="BF284" i="3"/>
  <c r="AK284" i="3"/>
  <c r="BM395" i="3"/>
  <c r="BL395" i="3"/>
  <c r="CA395" i="3"/>
  <c r="AZ309" i="3"/>
  <c r="AS309" i="3"/>
  <c r="Y284" i="3"/>
  <c r="BA395" i="3"/>
  <c r="AQ277" i="3"/>
  <c r="V277" i="3"/>
  <c r="Y283" i="3"/>
  <c r="V283" i="3"/>
  <c r="BF382" i="3"/>
  <c r="BX356" i="3"/>
  <c r="AO269" i="3"/>
  <c r="AA396" i="3"/>
  <c r="R396" i="3"/>
  <c r="BE396" i="3"/>
  <c r="CB396" i="3"/>
  <c r="P396" i="3"/>
  <c r="AM396" i="3"/>
  <c r="Y397" i="3"/>
  <c r="Y275" i="3"/>
  <c r="BM275" i="3"/>
  <c r="AY275" i="3"/>
  <c r="AT275" i="3"/>
  <c r="AN275" i="3"/>
  <c r="AI276" i="3"/>
  <c r="BN276" i="3"/>
  <c r="BU276" i="3"/>
  <c r="BL276" i="3"/>
  <c r="CA276" i="3"/>
  <c r="O276" i="3"/>
  <c r="S394" i="3"/>
  <c r="BH394" i="3"/>
  <c r="BS405" i="3"/>
  <c r="BP394" i="3"/>
  <c r="X394" i="3"/>
  <c r="BU347" i="3"/>
  <c r="AP319" i="3"/>
  <c r="AL319" i="3"/>
  <c r="N323" i="3"/>
  <c r="BE323" i="3"/>
  <c r="BG317" i="3"/>
  <c r="J322" i="3"/>
  <c r="AK315" i="3"/>
  <c r="BO315" i="3"/>
  <c r="BB311" i="3"/>
  <c r="K308" i="3"/>
  <c r="BN322" i="3"/>
  <c r="BZ322" i="3"/>
  <c r="AL315" i="3"/>
  <c r="AZ311" i="3"/>
  <c r="BJ321" i="3"/>
  <c r="AY321" i="3"/>
  <c r="BC321" i="3"/>
  <c r="BH321" i="3"/>
  <c r="BW321" i="3"/>
  <c r="N321" i="3"/>
  <c r="BS286" i="3"/>
  <c r="AO320" i="3"/>
  <c r="BR286" i="3"/>
  <c r="CA286" i="3"/>
  <c r="BU309" i="3"/>
  <c r="BI268" i="3"/>
  <c r="V267" i="3"/>
  <c r="AT265" i="3"/>
  <c r="AX395" i="3"/>
  <c r="AT267" i="3"/>
  <c r="BB278" i="3"/>
  <c r="BF267" i="3"/>
  <c r="T395" i="3"/>
  <c r="AL278" i="3"/>
  <c r="BW268" i="3"/>
  <c r="R267" i="3"/>
  <c r="AF296" i="3"/>
  <c r="BQ268" i="3"/>
  <c r="AC267" i="3"/>
  <c r="AY265" i="3"/>
  <c r="BC395" i="3"/>
  <c r="AX265" i="3"/>
  <c r="BB395" i="3"/>
  <c r="BA273" i="3"/>
  <c r="BL267" i="3"/>
  <c r="S322" i="3"/>
  <c r="BU266" i="3"/>
  <c r="AG344" i="3"/>
  <c r="AQ290" i="3"/>
  <c r="AN273" i="3"/>
  <c r="BE285" i="3"/>
  <c r="AE284" i="3"/>
  <c r="BE395" i="3"/>
  <c r="BD395" i="3"/>
  <c r="BS395" i="3"/>
  <c r="AS395" i="3"/>
  <c r="AW277" i="3"/>
  <c r="P283" i="3"/>
  <c r="CB283" i="3"/>
  <c r="AG269" i="3"/>
  <c r="J396" i="3"/>
  <c r="AW396" i="3"/>
  <c r="BT396" i="3"/>
  <c r="AE396" i="3"/>
  <c r="Q397" i="3"/>
  <c r="M275" i="3"/>
  <c r="BA275" i="3"/>
  <c r="AO275" i="3"/>
  <c r="BB275" i="3"/>
  <c r="AV275" i="3"/>
  <c r="AA276" i="3"/>
  <c r="BF276" i="3"/>
  <c r="BS276" i="3"/>
  <c r="AX394" i="3"/>
  <c r="BC405" i="3"/>
  <c r="BF394" i="3"/>
  <c r="M394" i="3"/>
  <c r="BI347" i="3"/>
  <c r="BC347" i="3"/>
  <c r="P319" i="3"/>
  <c r="CA317" i="3"/>
  <c r="AG323" i="3"/>
  <c r="AN317" i="3"/>
  <c r="AH317" i="3"/>
  <c r="AX315" i="3"/>
  <c r="CA315" i="3"/>
  <c r="AR311" i="3"/>
  <c r="BH322" i="3"/>
  <c r="BK322" i="3"/>
  <c r="BN317" i="3"/>
  <c r="AO323" i="3"/>
  <c r="U315" i="3"/>
  <c r="AN311" i="3"/>
  <c r="CB321" i="3"/>
  <c r="BQ321" i="3"/>
  <c r="BS321" i="3"/>
  <c r="L321" i="3"/>
  <c r="X321" i="3"/>
  <c r="BM320" i="3"/>
  <c r="AZ286" i="3"/>
  <c r="BT278" i="3"/>
  <c r="AS268" i="3"/>
  <c r="J267" i="3"/>
  <c r="AI265" i="3"/>
  <c r="AJ395" i="3"/>
  <c r="AH267" i="3"/>
  <c r="AM278" i="3"/>
  <c r="AS267" i="3"/>
  <c r="W278" i="3"/>
  <c r="BC268" i="3"/>
  <c r="BA268" i="3"/>
  <c r="AN265" i="3"/>
  <c r="AQ395" i="3"/>
  <c r="BP268" i="3"/>
  <c r="L397" i="3"/>
  <c r="AS397" i="3"/>
  <c r="AC276" i="3"/>
  <c r="AR275" i="3"/>
  <c r="AH275" i="3"/>
  <c r="AK275" i="3"/>
  <c r="BP276" i="3"/>
  <c r="N347" i="3"/>
  <c r="AD347" i="3"/>
  <c r="AF394" i="3"/>
  <c r="BK347" i="3"/>
  <c r="X317" i="3"/>
  <c r="BP286" i="3"/>
  <c r="X267" i="3"/>
  <c r="U310" i="3"/>
  <c r="L267" i="3"/>
  <c r="BC273" i="3"/>
  <c r="AY322" i="3"/>
  <c r="BQ322" i="3"/>
  <c r="BV319" i="3"/>
  <c r="BI315" i="3"/>
  <c r="AT315" i="3"/>
  <c r="BZ266" i="3"/>
  <c r="Z395" i="3"/>
  <c r="CA278" i="3"/>
  <c r="AC273" i="3"/>
  <c r="AZ265" i="3"/>
  <c r="BC265" i="3"/>
  <c r="BK265" i="3"/>
  <c r="AY311" i="3"/>
  <c r="AJ311" i="3"/>
  <c r="AM311" i="3"/>
  <c r="O311" i="3"/>
  <c r="BH311" i="3"/>
  <c r="BH276" i="3"/>
  <c r="M276" i="3"/>
  <c r="BY276" i="3"/>
  <c r="J397" i="3"/>
  <c r="AI397" i="3"/>
  <c r="BI397" i="3"/>
  <c r="O397" i="3"/>
  <c r="AP397" i="3"/>
  <c r="BP397" i="3"/>
  <c r="BC286" i="3"/>
  <c r="AO318" i="3"/>
  <c r="AE318" i="3"/>
  <c r="Z318" i="3"/>
  <c r="BY273" i="3"/>
  <c r="AP394" i="3"/>
  <c r="AB275" i="3"/>
  <c r="BW308" i="3"/>
  <c r="AA405" i="3"/>
  <c r="O266" i="3"/>
  <c r="BQ396" i="3"/>
  <c r="BT265" i="3"/>
  <c r="AH278" i="3"/>
  <c r="BN267" i="3"/>
  <c r="S268" i="3"/>
  <c r="AU266" i="3"/>
  <c r="P265" i="3"/>
  <c r="AZ396" i="3"/>
  <c r="BH396" i="3"/>
  <c r="V396" i="3"/>
  <c r="AJ397" i="3"/>
  <c r="BH275" i="3"/>
  <c r="AX275" i="3"/>
  <c r="BC275" i="3"/>
  <c r="AS276" i="3"/>
  <c r="J347" i="3"/>
  <c r="K394" i="3"/>
  <c r="AO347" i="3"/>
  <c r="L286" i="3"/>
  <c r="BO308" i="3"/>
  <c r="BV286" i="3"/>
  <c r="AI323" i="3"/>
  <c r="BK308" i="3"/>
  <c r="AJ286" i="3"/>
  <c r="BC266" i="3"/>
  <c r="AR395" i="3"/>
  <c r="Y310" i="3"/>
  <c r="AT266" i="3"/>
  <c r="AD278" i="3"/>
  <c r="N273" i="3"/>
  <c r="AI322" i="3"/>
  <c r="R322" i="3"/>
  <c r="Z319" i="3"/>
  <c r="R315" i="3"/>
  <c r="BQ315" i="3"/>
  <c r="AK266" i="3"/>
  <c r="AM273" i="3"/>
  <c r="BB273" i="3"/>
  <c r="BV265" i="3"/>
  <c r="BX265" i="3"/>
  <c r="V265" i="3"/>
  <c r="CB311" i="3"/>
  <c r="BP311" i="3"/>
  <c r="BC311" i="3"/>
  <c r="AC311" i="3"/>
  <c r="BW311" i="3"/>
  <c r="N276" i="3"/>
  <c r="AJ276" i="3"/>
  <c r="V397" i="3"/>
  <c r="AU397" i="3"/>
  <c r="BV397" i="3"/>
  <c r="AB397" i="3"/>
  <c r="BA397" i="3"/>
  <c r="CA397" i="3"/>
  <c r="AU265" i="3"/>
  <c r="AR265" i="3"/>
  <c r="BN347" i="3"/>
  <c r="R317" i="3"/>
  <c r="X286" i="3"/>
  <c r="BG405" i="3"/>
  <c r="P318" i="3"/>
  <c r="AQ405" i="3"/>
  <c r="AL347" i="3"/>
  <c r="AB268" i="3"/>
  <c r="AQ394" i="3"/>
  <c r="AW449" i="3"/>
  <c r="AO449" i="3"/>
  <c r="BB449" i="3"/>
  <c r="Z449" i="3"/>
  <c r="S449" i="3"/>
  <c r="L449" i="3"/>
  <c r="BX449" i="3"/>
  <c r="W266" i="3"/>
  <c r="BI321" i="3"/>
  <c r="AE405" i="3"/>
  <c r="K268" i="3"/>
  <c r="AH315" i="3"/>
  <c r="BX395" i="3"/>
  <c r="R278" i="3"/>
  <c r="BA267" i="3"/>
  <c r="BH265" i="3"/>
  <c r="BV395" i="3"/>
  <c r="BS273" i="3"/>
  <c r="BY267" i="3"/>
  <c r="AC266" i="3"/>
  <c r="BR396" i="3"/>
  <c r="BZ396" i="3"/>
  <c r="AS396" i="3"/>
  <c r="BB396" i="3"/>
  <c r="AJ396" i="3"/>
  <c r="BO397" i="3"/>
  <c r="AA397" i="3"/>
  <c r="CA275" i="3"/>
  <c r="BP275" i="3"/>
  <c r="BS275" i="3"/>
  <c r="BQ276" i="3"/>
  <c r="V276" i="3"/>
  <c r="CA347" i="3"/>
  <c r="R347" i="3"/>
  <c r="BF282" i="3"/>
  <c r="Y323" i="3"/>
  <c r="AP308" i="3"/>
  <c r="BN308" i="3"/>
  <c r="AL286" i="3"/>
  <c r="BO323" i="3"/>
  <c r="AI308" i="3"/>
  <c r="N266" i="3"/>
  <c r="J395" i="3"/>
  <c r="AV310" i="3"/>
  <c r="AN278" i="3"/>
  <c r="AZ322" i="3"/>
  <c r="AR268" i="3"/>
  <c r="AE395" i="3"/>
  <c r="BJ322" i="3"/>
  <c r="AU322" i="3"/>
  <c r="AC319" i="3"/>
  <c r="AM315" i="3"/>
  <c r="AA315" i="3"/>
  <c r="U273" i="3"/>
  <c r="BZ273" i="3"/>
  <c r="K265" i="3"/>
  <c r="O265" i="3"/>
  <c r="AQ265" i="3"/>
  <c r="U311" i="3"/>
  <c r="AK311" i="3"/>
  <c r="BQ311" i="3"/>
  <c r="AS311" i="3"/>
  <c r="S311" i="3"/>
  <c r="BZ276" i="3"/>
  <c r="T397" i="3"/>
  <c r="AH397" i="3"/>
  <c r="BH397" i="3"/>
  <c r="N397" i="3"/>
  <c r="AN397" i="3"/>
  <c r="BN397" i="3"/>
  <c r="BX397" i="3"/>
  <c r="S395" i="3"/>
  <c r="BN405" i="3"/>
  <c r="BJ347" i="3"/>
  <c r="W308" i="3"/>
  <c r="AW347" i="3"/>
  <c r="AY315" i="3"/>
  <c r="BK286" i="3"/>
  <c r="BQ266" i="3"/>
  <c r="J394" i="3"/>
  <c r="BT394" i="3"/>
  <c r="BU449" i="3"/>
  <c r="BJ449" i="3"/>
  <c r="BC449" i="3"/>
  <c r="AV449" i="3"/>
  <c r="AH449" i="3"/>
  <c r="AA449" i="3"/>
  <c r="T449" i="3"/>
  <c r="AK267" i="3"/>
  <c r="Z275" i="3"/>
  <c r="BW405" i="3"/>
  <c r="AA268" i="3"/>
  <c r="CA318" i="3"/>
  <c r="U266" i="3"/>
  <c r="AX317" i="3"/>
  <c r="CB265" i="3"/>
  <c r="L396" i="3"/>
  <c r="T396" i="3"/>
  <c r="BP396" i="3"/>
  <c r="BF397" i="3"/>
  <c r="R397" i="3"/>
  <c r="O275" i="3"/>
  <c r="R275" i="3"/>
  <c r="W275" i="3"/>
  <c r="AT276" i="3"/>
  <c r="BE347" i="3"/>
  <c r="CA405" i="3"/>
  <c r="CA308" i="3"/>
  <c r="BF318" i="3"/>
  <c r="O308" i="3"/>
  <c r="AM308" i="3"/>
  <c r="BZ323" i="3"/>
  <c r="BK273" i="3"/>
  <c r="AW310" i="3"/>
  <c r="BJ273" i="3"/>
  <c r="AV319" i="3"/>
  <c r="BV315" i="3"/>
  <c r="BK268" i="3"/>
  <c r="M322" i="3"/>
  <c r="BR322" i="3"/>
  <c r="AM319" i="3"/>
  <c r="BK315" i="3"/>
  <c r="AU315" i="3"/>
  <c r="AS273" i="3"/>
  <c r="BX273" i="3"/>
  <c r="AF265" i="3"/>
  <c r="AJ265" i="3"/>
  <c r="BL265" i="3"/>
  <c r="BA311" i="3"/>
  <c r="BZ311" i="3"/>
  <c r="N311" i="3"/>
  <c r="BG311" i="3"/>
  <c r="AI311" i="3"/>
  <c r="AU275" i="3"/>
  <c r="AK276" i="3"/>
  <c r="AF397" i="3"/>
  <c r="AT397" i="3"/>
  <c r="BS397" i="3"/>
  <c r="Z397" i="3"/>
  <c r="AZ397" i="3"/>
  <c r="BZ397" i="3"/>
  <c r="AU395" i="3"/>
  <c r="V395" i="3"/>
  <c r="L395" i="3"/>
  <c r="P286" i="3"/>
  <c r="BV394" i="3"/>
  <c r="U276" i="3"/>
  <c r="T276" i="3"/>
  <c r="M449" i="3"/>
  <c r="BK449" i="3"/>
  <c r="BD449" i="3"/>
  <c r="BW267" i="3"/>
  <c r="Z347" i="3"/>
  <c r="BG275" i="3"/>
  <c r="BX405" i="3"/>
  <c r="AE268" i="3"/>
  <c r="BS317" i="3"/>
  <c r="AB267" i="3"/>
  <c r="AM265" i="3"/>
  <c r="AP395" i="3"/>
  <c r="BX278" i="3"/>
  <c r="AD273" i="3"/>
  <c r="AZ267" i="3"/>
  <c r="BR265" i="3"/>
  <c r="BR395" i="3"/>
  <c r="K269" i="3"/>
  <c r="AD396" i="3"/>
  <c r="AL396" i="3"/>
  <c r="BW396" i="3"/>
  <c r="AV397" i="3"/>
  <c r="BX276" i="3"/>
  <c r="AE275" i="3"/>
  <c r="AJ275" i="3"/>
  <c r="AM275" i="3"/>
  <c r="AB276" i="3"/>
  <c r="AX405" i="3"/>
  <c r="BL394" i="3"/>
  <c r="AK347" i="3"/>
  <c r="AU405" i="3"/>
  <c r="AH405" i="3"/>
  <c r="BQ347" i="3"/>
  <c r="AU308" i="3"/>
  <c r="BV308" i="3"/>
  <c r="O318" i="3"/>
  <c r="J308" i="3"/>
  <c r="AT323" i="3"/>
  <c r="BS322" i="3"/>
  <c r="AE273" i="3"/>
  <c r="BD310" i="3"/>
  <c r="W273" i="3"/>
  <c r="BZ315" i="3"/>
  <c r="BI273" i="3"/>
  <c r="J315" i="3"/>
  <c r="BV268" i="3"/>
  <c r="T322" i="3"/>
  <c r="AK322" i="3"/>
  <c r="BZ319" i="3"/>
  <c r="S315" i="3"/>
  <c r="BR315" i="3"/>
  <c r="O278" i="3"/>
  <c r="AR278" i="3"/>
  <c r="BQ273" i="3"/>
  <c r="BB265" i="3"/>
  <c r="BF265" i="3"/>
  <c r="BY265" i="3"/>
  <c r="W311" i="3"/>
  <c r="AL311" i="3"/>
  <c r="AB311" i="3"/>
  <c r="BS311" i="3"/>
  <c r="AU311" i="3"/>
  <c r="L275" i="3"/>
  <c r="BK275" i="3"/>
  <c r="AR397" i="3"/>
  <c r="BG397" i="3"/>
  <c r="M397" i="3"/>
  <c r="AL397" i="3"/>
  <c r="BL397" i="3"/>
  <c r="S397" i="3"/>
  <c r="BP347" i="3"/>
  <c r="BX286" i="3"/>
  <c r="BG308" i="3"/>
  <c r="L394" i="3"/>
  <c r="U449" i="3"/>
  <c r="N449" i="3"/>
  <c r="BZ449" i="3"/>
  <c r="BL449" i="3"/>
  <c r="AX449" i="3"/>
  <c r="AQ449" i="3"/>
  <c r="AJ449" i="3"/>
  <c r="BY347" i="3"/>
  <c r="AY395" i="3"/>
  <c r="AQ268" i="3"/>
  <c r="BJ266" i="3"/>
  <c r="BY396" i="3"/>
  <c r="BM449" i="3"/>
  <c r="AB394" i="3"/>
  <c r="O347" i="3"/>
  <c r="BZ347" i="3"/>
  <c r="BA394" i="3"/>
  <c r="AZ394" i="3"/>
  <c r="AX347" i="3"/>
  <c r="AS321" i="3"/>
  <c r="S308" i="3"/>
  <c r="AQ308" i="3"/>
  <c r="L317" i="3"/>
  <c r="AV318" i="3"/>
  <c r="BC319" i="3"/>
  <c r="BC322" i="3"/>
  <c r="BE310" i="3"/>
  <c r="M315" i="3"/>
  <c r="O273" i="3"/>
  <c r="CA266" i="3"/>
  <c r="BO322" i="3"/>
  <c r="Q319" i="3"/>
  <c r="BF315" i="3"/>
  <c r="AS315" i="3"/>
  <c r="BS315" i="3"/>
  <c r="AU273" i="3"/>
  <c r="BC278" i="3"/>
  <c r="V273" i="3"/>
  <c r="Z265" i="3"/>
  <c r="BW265" i="3"/>
  <c r="CA265" i="3"/>
  <c r="AB396" i="3"/>
  <c r="BK311" i="3"/>
  <c r="CA311" i="3"/>
  <c r="AQ311" i="3"/>
  <c r="P311" i="3"/>
  <c r="BI311" i="3"/>
  <c r="BD397" i="3"/>
  <c r="BR397" i="3"/>
  <c r="X397" i="3"/>
  <c r="AY397" i="3"/>
  <c r="BY397" i="3"/>
  <c r="AE397" i="3"/>
  <c r="Q347" i="3"/>
  <c r="BJ267" i="3"/>
  <c r="AD286" i="3"/>
  <c r="BK405" i="3"/>
  <c r="AS347" i="3"/>
  <c r="W286" i="3"/>
  <c r="BF395" i="3"/>
  <c r="N394" i="3"/>
  <c r="V449" i="3"/>
  <c r="O449" i="3"/>
  <c r="CA449" i="3"/>
  <c r="BT449" i="3"/>
  <c r="BF449" i="3"/>
  <c r="AY449" i="3"/>
  <c r="AR449" i="3"/>
  <c r="AK273" i="3"/>
  <c r="AM266" i="3"/>
  <c r="BD317" i="3"/>
  <c r="AE308" i="3"/>
  <c r="BW395" i="3"/>
  <c r="AR317" i="3"/>
  <c r="BJ286" i="3"/>
  <c r="AL276" i="3"/>
  <c r="BQ397" i="3"/>
  <c r="K397" i="3"/>
  <c r="AK397" i="3"/>
  <c r="BJ397" i="3"/>
  <c r="P397" i="3"/>
  <c r="AQ397" i="3"/>
  <c r="AX286" i="3"/>
  <c r="AP286" i="3"/>
  <c r="AL266" i="3"/>
  <c r="U394" i="3"/>
  <c r="AP275" i="3"/>
  <c r="BI276" i="3"/>
  <c r="P449" i="3"/>
  <c r="CB449" i="3"/>
  <c r="BN449" i="3"/>
  <c r="BG449" i="3"/>
  <c r="AZ449" i="3"/>
  <c r="BR318" i="3"/>
  <c r="BI266" i="3"/>
  <c r="Z308" i="3"/>
  <c r="Y449" i="3"/>
  <c r="BP265" i="3"/>
  <c r="BW276" i="3"/>
  <c r="BK278" i="3"/>
  <c r="T268" i="3"/>
  <c r="BA266" i="3"/>
  <c r="AE278" i="3"/>
  <c r="AY268" i="3"/>
  <c r="M267" i="3"/>
  <c r="AL265" i="3"/>
  <c r="AA395" i="3"/>
  <c r="BK269" i="3"/>
  <c r="K396" i="3"/>
  <c r="N396" i="3"/>
  <c r="AR396" i="3"/>
  <c r="U397" i="3"/>
  <c r="BB397" i="3"/>
  <c r="L276" i="3"/>
  <c r="AZ276" i="3"/>
  <c r="AA275" i="3"/>
  <c r="Q275" i="3"/>
  <c r="T275" i="3"/>
  <c r="AE347" i="3"/>
  <c r="AZ347" i="3"/>
  <c r="BW394" i="3"/>
  <c r="Y318" i="3"/>
  <c r="CB286" i="3"/>
  <c r="AY318" i="3"/>
  <c r="CB310" i="3"/>
  <c r="BH278" i="3"/>
  <c r="O268" i="3"/>
  <c r="AD315" i="3"/>
  <c r="L268" i="3"/>
  <c r="AL395" i="3"/>
  <c r="AI395" i="3"/>
  <c r="Z278" i="3"/>
  <c r="AX322" i="3"/>
  <c r="AL322" i="3"/>
  <c r="V319" i="3"/>
  <c r="AI315" i="3"/>
  <c r="V315" i="3"/>
  <c r="BX267" i="3"/>
  <c r="BP395" i="3"/>
  <c r="BR278" i="3"/>
  <c r="BR273" i="3"/>
  <c r="AE265" i="3"/>
  <c r="AH265" i="3"/>
  <c r="AP265" i="3"/>
  <c r="AV311" i="3"/>
  <c r="BO311" i="3"/>
  <c r="AA311" i="3"/>
  <c r="BR311" i="3"/>
  <c r="AT311" i="3"/>
  <c r="BV311" i="3"/>
  <c r="BB276" i="3"/>
  <c r="AR276" i="3"/>
  <c r="CB397" i="3"/>
  <c r="W397" i="3"/>
  <c r="AX397" i="3"/>
  <c r="BW397" i="3"/>
  <c r="AC397" i="3"/>
  <c r="BC397" i="3"/>
  <c r="W265" i="3"/>
  <c r="AL273" i="3"/>
  <c r="AD394" i="3"/>
  <c r="AS449" i="3"/>
  <c r="AL449" i="3"/>
  <c r="AE449" i="3"/>
  <c r="X449" i="3"/>
  <c r="J449" i="3"/>
  <c r="BO449" i="3"/>
  <c r="BH449" i="3"/>
  <c r="BF308" i="3"/>
  <c r="R405" i="3"/>
  <c r="BJ276" i="3"/>
  <c r="J286" i="3"/>
  <c r="BB403" i="3"/>
  <c r="BW403" i="3"/>
  <c r="AW403" i="3"/>
  <c r="P403" i="3"/>
  <c r="BT403" i="3"/>
  <c r="BI400" i="3"/>
  <c r="Z400" i="3"/>
  <c r="BT376" i="3"/>
  <c r="BF376" i="3"/>
  <c r="AY376" i="3"/>
  <c r="AR376" i="3"/>
  <c r="BG348" i="3"/>
  <c r="BZ348" i="3"/>
  <c r="N348" i="3"/>
  <c r="T348" i="3"/>
  <c r="P338" i="3"/>
  <c r="Q338" i="3"/>
  <c r="BL305" i="3"/>
  <c r="AG300" i="3"/>
  <c r="BT300" i="3"/>
  <c r="BX300" i="3"/>
  <c r="L300" i="3"/>
  <c r="AD300" i="3"/>
  <c r="AK300" i="3"/>
  <c r="AI293" i="3"/>
  <c r="AB293" i="3"/>
  <c r="U293" i="3"/>
  <c r="BE293" i="3"/>
  <c r="AT288" i="3"/>
  <c r="Y288" i="3"/>
  <c r="AI285" i="3"/>
  <c r="AA285" i="3"/>
  <c r="AK285" i="3"/>
  <c r="BU285" i="3"/>
  <c r="AT285" i="3"/>
  <c r="R285" i="3"/>
  <c r="AG282" i="3"/>
  <c r="J282" i="3"/>
  <c r="AG279" i="3"/>
  <c r="AV279" i="3"/>
  <c r="BM279" i="3"/>
  <c r="AJ279" i="3"/>
  <c r="AX272" i="3"/>
  <c r="AZ272" i="3"/>
  <c r="AI359" i="3"/>
  <c r="AF359" i="3"/>
  <c r="BH359" i="3"/>
  <c r="BA359" i="3"/>
  <c r="AT359" i="3"/>
  <c r="BF358" i="3"/>
  <c r="BY358" i="3"/>
  <c r="BR358" i="3"/>
  <c r="Q358" i="3"/>
  <c r="AC358" i="3"/>
  <c r="BX358" i="3"/>
  <c r="P358" i="3"/>
  <c r="AB358" i="3"/>
  <c r="BG358" i="3"/>
  <c r="BA358" i="3"/>
  <c r="L358" i="3"/>
  <c r="K358" i="3"/>
  <c r="N357" i="3"/>
  <c r="V357" i="3"/>
  <c r="W357" i="3"/>
  <c r="AE332" i="3"/>
  <c r="BU332" i="3"/>
  <c r="BZ332" i="3"/>
  <c r="T332" i="3"/>
  <c r="P301" i="3"/>
  <c r="CB301" i="3"/>
  <c r="AE301" i="3"/>
  <c r="AZ301" i="3"/>
  <c r="AD301" i="3"/>
  <c r="BB272" i="3"/>
  <c r="BG272" i="3"/>
  <c r="BM272" i="3"/>
  <c r="CA272" i="3"/>
  <c r="BN272" i="3"/>
  <c r="BT406" i="3"/>
  <c r="AX406" i="3"/>
  <c r="BM406" i="3"/>
  <c r="BM404" i="3"/>
  <c r="J404" i="3"/>
  <c r="BJ404" i="3"/>
  <c r="BN404" i="3"/>
  <c r="W404" i="3"/>
  <c r="Y404" i="3"/>
  <c r="AE404" i="3"/>
  <c r="AL404" i="3"/>
  <c r="BM403" i="3"/>
  <c r="AP403" i="3"/>
  <c r="K402" i="3"/>
  <c r="AB402" i="3"/>
  <c r="BP402" i="3"/>
  <c r="AI402" i="3"/>
  <c r="BC402" i="3"/>
  <c r="P401" i="3"/>
  <c r="AC401" i="3"/>
  <c r="BQ401" i="3"/>
  <c r="CB401" i="3"/>
  <c r="X401" i="3"/>
  <c r="BQ400" i="3"/>
  <c r="AO393" i="3"/>
  <c r="BZ393" i="3"/>
  <c r="AG392" i="3"/>
  <c r="BO392" i="3"/>
  <c r="BG392" i="3"/>
  <c r="AY392" i="3"/>
  <c r="BF391" i="3"/>
  <c r="T391" i="3"/>
  <c r="AB391" i="3"/>
  <c r="AY391" i="3"/>
  <c r="P390" i="3"/>
  <c r="BO390" i="3"/>
  <c r="AW390" i="3"/>
  <c r="Q389" i="3"/>
  <c r="AO389" i="3"/>
  <c r="BA388" i="3"/>
  <c r="BU388" i="3"/>
  <c r="BN388" i="3"/>
  <c r="BG388" i="3"/>
  <c r="AZ388" i="3"/>
  <c r="BH388" i="3"/>
  <c r="BB388" i="3"/>
  <c r="BJ388" i="3"/>
  <c r="Z387" i="3"/>
  <c r="BZ387" i="3"/>
  <c r="P387" i="3"/>
  <c r="BM387" i="3"/>
  <c r="O387" i="3"/>
  <c r="CA387" i="3"/>
  <c r="BV387" i="3"/>
  <c r="AR387" i="3"/>
  <c r="AX387" i="3"/>
  <c r="AZ387" i="3"/>
  <c r="AS387" i="3"/>
  <c r="BO387" i="3"/>
  <c r="BH387" i="3"/>
  <c r="BA387" i="3"/>
  <c r="AU387" i="3"/>
  <c r="AT387" i="3"/>
  <c r="Q387" i="3"/>
  <c r="BP387" i="3"/>
  <c r="AS386" i="3"/>
  <c r="BH386" i="3"/>
  <c r="AT386" i="3"/>
  <c r="BS386" i="3"/>
  <c r="BX386" i="3"/>
  <c r="CB386" i="3"/>
  <c r="O386" i="3"/>
  <c r="BY386" i="3"/>
  <c r="AY386" i="3"/>
  <c r="BV386" i="3"/>
  <c r="U386" i="3"/>
  <c r="N386" i="3"/>
  <c r="BZ386" i="3"/>
  <c r="AO386" i="3"/>
  <c r="BG385" i="3"/>
  <c r="AV385" i="3"/>
  <c r="AH385" i="3"/>
  <c r="BY385" i="3"/>
  <c r="BZ385" i="3"/>
  <c r="BS385" i="3"/>
  <c r="P384" i="3"/>
  <c r="AM384" i="3"/>
  <c r="AS384" i="3"/>
  <c r="BR384" i="3"/>
  <c r="N384" i="3"/>
  <c r="AA383" i="3"/>
  <c r="W383" i="3"/>
  <c r="AJ383" i="3"/>
  <c r="BJ383" i="3"/>
  <c r="M381" i="3"/>
  <c r="AQ381" i="3"/>
  <c r="AJ381" i="3"/>
  <c r="AC381" i="3"/>
  <c r="AX380" i="3"/>
  <c r="AW380" i="3"/>
  <c r="Z380" i="3"/>
  <c r="AB380" i="3"/>
  <c r="AD380" i="3"/>
  <c r="P380" i="3"/>
  <c r="CB380" i="3"/>
  <c r="AJ380" i="3"/>
  <c r="AE380" i="3"/>
  <c r="T380" i="3"/>
  <c r="AC380" i="3"/>
  <c r="O380" i="3"/>
  <c r="BN380" i="3"/>
  <c r="AZ380" i="3"/>
  <c r="BB380" i="3"/>
  <c r="Y379" i="3"/>
  <c r="BA379" i="3"/>
  <c r="Q379" i="3"/>
  <c r="AF379" i="3"/>
  <c r="AS379" i="3"/>
  <c r="X379" i="3"/>
  <c r="BO379" i="3"/>
  <c r="BJ378" i="3"/>
  <c r="BB378" i="3"/>
  <c r="BQ378" i="3"/>
  <c r="AG378" i="3"/>
  <c r="T378" i="3"/>
  <c r="Y378" i="3"/>
  <c r="BZ378" i="3"/>
  <c r="BH378" i="3"/>
  <c r="AQ377" i="3"/>
  <c r="AG377" i="3"/>
  <c r="Q377" i="3"/>
  <c r="AK377" i="3"/>
  <c r="AS377" i="3"/>
  <c r="AX377" i="3"/>
  <c r="L376" i="3"/>
  <c r="AO376" i="3"/>
  <c r="Q375" i="3"/>
  <c r="AY375" i="3"/>
  <c r="BH375" i="3"/>
  <c r="BU374" i="3"/>
  <c r="L374" i="3"/>
  <c r="AD374" i="3"/>
  <c r="W374" i="3"/>
  <c r="AO373" i="3"/>
  <c r="BG373" i="3"/>
  <c r="AT373" i="3"/>
  <c r="BI373" i="3"/>
  <c r="AZ373" i="3"/>
  <c r="BF372" i="3"/>
  <c r="BB372" i="3"/>
  <c r="BJ372" i="3"/>
  <c r="BM372" i="3"/>
  <c r="BX372" i="3"/>
  <c r="BK372" i="3"/>
  <c r="T372" i="3"/>
  <c r="BL372" i="3"/>
  <c r="AI372" i="3"/>
  <c r="W371" i="3"/>
  <c r="BK371" i="3"/>
  <c r="CB371" i="3"/>
  <c r="P371" i="3"/>
  <c r="BM370" i="3"/>
  <c r="AB370" i="3"/>
  <c r="BD370" i="3"/>
  <c r="BF370" i="3"/>
  <c r="BN369" i="3"/>
  <c r="AG369" i="3"/>
  <c r="Q369" i="3"/>
  <c r="BQ369" i="3"/>
  <c r="BO369" i="3"/>
  <c r="BE369" i="3"/>
  <c r="BA369" i="3"/>
  <c r="AH369" i="3"/>
  <c r="BG369" i="3"/>
  <c r="R369" i="3"/>
  <c r="AS367" i="3"/>
  <c r="M367" i="3"/>
  <c r="BE367" i="3"/>
  <c r="AY367" i="3"/>
  <c r="AC366" i="3"/>
  <c r="AM366" i="3"/>
  <c r="AG366" i="3"/>
  <c r="T366" i="3"/>
  <c r="J364" i="3"/>
  <c r="AK364" i="3"/>
  <c r="AV364" i="3"/>
  <c r="BE364" i="3"/>
  <c r="L364" i="3"/>
  <c r="BX364" i="3"/>
  <c r="AL362" i="3"/>
  <c r="BU362" i="3"/>
  <c r="BE362" i="3"/>
  <c r="X362" i="3"/>
  <c r="BU361" i="3"/>
  <c r="Z361" i="3"/>
  <c r="AU361" i="3"/>
  <c r="J361" i="3"/>
  <c r="AG361" i="3"/>
  <c r="W361" i="3"/>
  <c r="AO360" i="3"/>
  <c r="U360" i="3"/>
  <c r="X360" i="3"/>
  <c r="AF360" i="3"/>
  <c r="AH360" i="3"/>
  <c r="AY360" i="3"/>
  <c r="K360" i="3"/>
  <c r="BG360" i="3"/>
  <c r="BK360" i="3"/>
  <c r="BS359" i="3"/>
  <c r="Z359" i="3"/>
  <c r="BB359" i="3"/>
  <c r="V359" i="3"/>
  <c r="AX359" i="3"/>
  <c r="AK359" i="3"/>
  <c r="BG359" i="3"/>
  <c r="BI359" i="3"/>
  <c r="M358" i="3"/>
  <c r="O358" i="3"/>
  <c r="T358" i="3"/>
  <c r="BM358" i="3"/>
  <c r="V358" i="3"/>
  <c r="AH358" i="3"/>
  <c r="BS358" i="3"/>
  <c r="BB358" i="3"/>
  <c r="AJ357" i="3"/>
  <c r="AT357" i="3"/>
  <c r="AC356" i="3"/>
  <c r="P356" i="3"/>
  <c r="AE356" i="3"/>
  <c r="BA356" i="3"/>
  <c r="BV356" i="3"/>
  <c r="BH356" i="3"/>
  <c r="Y355" i="3"/>
  <c r="AT355" i="3"/>
  <c r="J354" i="3"/>
  <c r="AX354" i="3"/>
  <c r="Y354" i="3"/>
  <c r="W354" i="3"/>
  <c r="X353" i="3"/>
  <c r="K353" i="3"/>
  <c r="BW353" i="3"/>
  <c r="S353" i="3"/>
  <c r="M353" i="3"/>
  <c r="BL353" i="3"/>
  <c r="AQ353" i="3"/>
  <c r="AT351" i="3"/>
  <c r="BV351" i="3"/>
  <c r="V351" i="3"/>
  <c r="AB351" i="3"/>
  <c r="AP351" i="3"/>
  <c r="BM351" i="3"/>
  <c r="AX351" i="3"/>
  <c r="N351" i="3"/>
  <c r="AF351" i="3"/>
  <c r="BH351" i="3"/>
  <c r="R350" i="3"/>
  <c r="AE350" i="3"/>
  <c r="AM350" i="3"/>
  <c r="AW350" i="3"/>
  <c r="P350" i="3"/>
  <c r="BG350" i="3"/>
  <c r="AN350" i="3"/>
  <c r="BI350" i="3"/>
  <c r="BW348" i="3"/>
  <c r="R348" i="3"/>
  <c r="CB348" i="3"/>
  <c r="BB348" i="3"/>
  <c r="BP348" i="3"/>
  <c r="BI348" i="3"/>
  <c r="AG342" i="3"/>
  <c r="S342" i="3"/>
  <c r="AV342" i="3"/>
  <c r="BC342" i="3"/>
  <c r="BJ342" i="3"/>
  <c r="BX342" i="3"/>
  <c r="L342" i="3"/>
  <c r="Q342" i="3"/>
  <c r="AL341" i="3"/>
  <c r="BT341" i="3"/>
  <c r="BR341" i="3"/>
  <c r="BV341" i="3"/>
  <c r="AI341" i="3"/>
  <c r="AB341" i="3"/>
  <c r="S341" i="3"/>
  <c r="J341" i="3"/>
  <c r="T341" i="3"/>
  <c r="BA341" i="3"/>
  <c r="BB341" i="3"/>
  <c r="V338" i="3"/>
  <c r="AQ338" i="3"/>
  <c r="AX338" i="3"/>
  <c r="BB338" i="3"/>
  <c r="AJ338" i="3"/>
  <c r="BL334" i="3"/>
  <c r="AG333" i="3"/>
  <c r="AG330" i="3"/>
  <c r="AO300" i="3"/>
  <c r="AT300" i="3"/>
  <c r="AS300" i="3"/>
  <c r="BL300" i="3"/>
  <c r="V300" i="3"/>
  <c r="AV300" i="3"/>
  <c r="BY300" i="3"/>
  <c r="M300" i="3"/>
  <c r="AR300" i="3"/>
  <c r="BM299" i="3"/>
  <c r="CA299" i="3"/>
  <c r="O299" i="3"/>
  <c r="BY298" i="3"/>
  <c r="AN298" i="3"/>
  <c r="BC298" i="3"/>
  <c r="AC298" i="3"/>
  <c r="AX298" i="3"/>
  <c r="BP298" i="3"/>
  <c r="V298" i="3"/>
  <c r="P298" i="3"/>
  <c r="CB298" i="3"/>
  <c r="J298" i="3"/>
  <c r="CB297" i="3"/>
  <c r="BO297" i="3"/>
  <c r="AG297" i="3"/>
  <c r="BF296" i="3"/>
  <c r="AE296" i="3"/>
  <c r="X296" i="3"/>
  <c r="AG296" i="3"/>
  <c r="CA295" i="3"/>
  <c r="S295" i="3"/>
  <c r="BQ291" i="3"/>
  <c r="BB291" i="3"/>
  <c r="Z287" i="3"/>
  <c r="AN287" i="3"/>
  <c r="BB287" i="3"/>
  <c r="AW279" i="3"/>
  <c r="L279" i="3"/>
  <c r="BT279" i="3"/>
  <c r="AQ279" i="3"/>
  <c r="AX279" i="3"/>
  <c r="BF272" i="3"/>
  <c r="AA271" i="3"/>
  <c r="T271" i="3"/>
  <c r="M271" i="3"/>
  <c r="BY271" i="3"/>
  <c r="BR271" i="3"/>
  <c r="BK271" i="3"/>
  <c r="AH271" i="3"/>
  <c r="P271" i="3"/>
  <c r="BW270" i="3"/>
  <c r="AH270" i="3"/>
  <c r="K270" i="3"/>
  <c r="AX270" i="3"/>
  <c r="BP270" i="3"/>
  <c r="BI270" i="3"/>
  <c r="BB270" i="3"/>
  <c r="AU270" i="3"/>
  <c r="AN270" i="3"/>
  <c r="L270" i="3"/>
  <c r="BX270" i="3"/>
  <c r="BQ270" i="3"/>
  <c r="BJ270" i="3"/>
  <c r="BC270" i="3"/>
  <c r="AV270" i="3"/>
  <c r="AO404" i="3"/>
  <c r="AZ393" i="3"/>
  <c r="U393" i="3"/>
  <c r="J393" i="3"/>
  <c r="BV393" i="3"/>
  <c r="AF393" i="3"/>
  <c r="S391" i="3"/>
  <c r="L391" i="3"/>
  <c r="BX391" i="3"/>
  <c r="BJ391" i="3"/>
  <c r="BE389" i="3"/>
  <c r="BI382" i="3"/>
  <c r="BB382" i="3"/>
  <c r="AO382" i="3"/>
  <c r="AR381" i="3"/>
  <c r="BX380" i="3"/>
  <c r="BS380" i="3"/>
  <c r="BL380" i="3"/>
  <c r="V380" i="3"/>
  <c r="BA380" i="3"/>
  <c r="BI380" i="3"/>
  <c r="AA379" i="3"/>
  <c r="AL378" i="3"/>
  <c r="BA378" i="3"/>
  <c r="R377" i="3"/>
  <c r="K377" i="3"/>
  <c r="BY377" i="3"/>
  <c r="BW377" i="3"/>
  <c r="Y376" i="3"/>
  <c r="AA376" i="3"/>
  <c r="T376" i="3"/>
  <c r="BD376" i="3"/>
  <c r="AC375" i="3"/>
  <c r="AJ375" i="3"/>
  <c r="AQ375" i="3"/>
  <c r="U374" i="3"/>
  <c r="N374" i="3"/>
  <c r="BZ374" i="3"/>
  <c r="BL374" i="3"/>
  <c r="AR374" i="3"/>
  <c r="AM374" i="3"/>
  <c r="M372" i="3"/>
  <c r="AP372" i="3"/>
  <c r="AO372" i="3"/>
  <c r="J372" i="3"/>
  <c r="AG371" i="3"/>
  <c r="AH370" i="3"/>
  <c r="AS370" i="3"/>
  <c r="AW370" i="3"/>
  <c r="BH370" i="3"/>
  <c r="R370" i="3"/>
  <c r="BO368" i="3"/>
  <c r="BH368" i="3"/>
  <c r="AF368" i="3"/>
  <c r="AN368" i="3"/>
  <c r="S366" i="3"/>
  <c r="BF366" i="3"/>
  <c r="AZ366" i="3"/>
  <c r="BS366" i="3"/>
  <c r="Q366" i="3"/>
  <c r="BQ366" i="3"/>
  <c r="AQ361" i="3"/>
  <c r="AX361" i="3"/>
  <c r="BM361" i="3"/>
  <c r="O357" i="3"/>
  <c r="CA357" i="3"/>
  <c r="BW357" i="3"/>
  <c r="BN350" i="3"/>
  <c r="AZ350" i="3"/>
  <c r="Q350" i="3"/>
  <c r="AJ350" i="3"/>
  <c r="BC350" i="3"/>
  <c r="BQ350" i="3"/>
  <c r="AU349" i="3"/>
  <c r="J349" i="3"/>
  <c r="S349" i="3"/>
  <c r="AS349" i="3"/>
  <c r="BV349" i="3"/>
  <c r="AO349" i="3"/>
  <c r="AZ349" i="3"/>
  <c r="Z329" i="3"/>
  <c r="AO329" i="3"/>
  <c r="AH329" i="3"/>
  <c r="Y329" i="3"/>
  <c r="AG304" i="3"/>
  <c r="BU304" i="3"/>
  <c r="BQ303" i="3"/>
  <c r="AA303" i="3"/>
  <c r="Q302" i="3"/>
  <c r="AL288" i="3"/>
  <c r="V288" i="3"/>
  <c r="BU288" i="3"/>
  <c r="BM288" i="3"/>
  <c r="BR288" i="3"/>
  <c r="AB279" i="3"/>
  <c r="AI279" i="3"/>
  <c r="AH279" i="3"/>
  <c r="AF279" i="3"/>
  <c r="AM404" i="3"/>
  <c r="R404" i="3"/>
  <c r="AT404" i="3"/>
  <c r="BE400" i="3"/>
  <c r="AC400" i="3"/>
  <c r="AK400" i="3"/>
  <c r="AW400" i="3"/>
  <c r="AS400" i="3"/>
  <c r="BN400" i="3"/>
  <c r="J400" i="3"/>
  <c r="BV400" i="3"/>
  <c r="BB400" i="3"/>
  <c r="BJ400" i="3"/>
  <c r="BS378" i="3"/>
  <c r="AX362" i="3"/>
  <c r="AC348" i="3"/>
  <c r="Z348" i="3"/>
  <c r="V348" i="3"/>
  <c r="L348" i="3"/>
  <c r="BD339" i="3"/>
  <c r="BO339" i="3"/>
  <c r="BT339" i="3"/>
  <c r="O339" i="3"/>
  <c r="BV339" i="3"/>
  <c r="J339" i="3"/>
  <c r="BU339" i="3"/>
  <c r="AI330" i="3"/>
  <c r="AA330" i="3"/>
  <c r="AL325" i="3"/>
  <c r="BI325" i="3"/>
  <c r="BR299" i="3"/>
  <c r="BU299" i="3"/>
  <c r="W299" i="3"/>
  <c r="BV289" i="3"/>
  <c r="BU289" i="3"/>
  <c r="X289" i="3"/>
  <c r="AL289" i="3"/>
  <c r="AB270" i="3"/>
  <c r="U270" i="3"/>
  <c r="N270" i="3"/>
  <c r="BZ270" i="3"/>
  <c r="BS270" i="3"/>
  <c r="BL270" i="3"/>
  <c r="AO271" i="3"/>
  <c r="AJ270" i="3"/>
  <c r="AC270" i="3"/>
  <c r="V270" i="3"/>
  <c r="O270" i="3"/>
  <c r="CA270" i="3"/>
  <c r="BT270" i="3"/>
  <c r="S271" i="3"/>
  <c r="L271" i="3"/>
  <c r="BX271" i="3"/>
  <c r="BQ271" i="3"/>
  <c r="BJ271" i="3"/>
  <c r="BC271" i="3"/>
  <c r="BE270" i="3"/>
  <c r="AQ270" i="3"/>
  <c r="BU271" i="3"/>
  <c r="AY271" i="3"/>
  <c r="AR271" i="3"/>
  <c r="AK271" i="3"/>
  <c r="AD271" i="3"/>
  <c r="W271" i="3"/>
  <c r="L334" i="3"/>
  <c r="AF269" i="3"/>
  <c r="AW269" i="3"/>
  <c r="BG269" i="3"/>
  <c r="AU269" i="3"/>
  <c r="AQ406" i="3"/>
  <c r="AC406" i="3"/>
  <c r="O406" i="3"/>
  <c r="CB406" i="3"/>
  <c r="AJ406" i="3"/>
  <c r="V406" i="3"/>
  <c r="CA406" i="3"/>
  <c r="BU404" i="3"/>
  <c r="Z404" i="3"/>
  <c r="BV403" i="3"/>
  <c r="J403" i="3"/>
  <c r="AQ403" i="3"/>
  <c r="Y403" i="3"/>
  <c r="AA403" i="3"/>
  <c r="BU403" i="3"/>
  <c r="BA403" i="3"/>
  <c r="Z403" i="3"/>
  <c r="BC403" i="3"/>
  <c r="N399" i="3"/>
  <c r="BZ399" i="3"/>
  <c r="BS399" i="3"/>
  <c r="U399" i="3"/>
  <c r="AI399" i="3"/>
  <c r="AB399" i="3"/>
  <c r="J399" i="3"/>
  <c r="BE354" i="3"/>
  <c r="BV354" i="3"/>
  <c r="AU340" i="3"/>
  <c r="AW340" i="3"/>
  <c r="J331" i="3"/>
  <c r="BP331" i="3"/>
  <c r="BI331" i="3"/>
  <c r="BS331" i="3"/>
  <c r="P331" i="3"/>
  <c r="CB331" i="3"/>
  <c r="BO331" i="3"/>
  <c r="X331" i="3"/>
  <c r="AT331" i="3"/>
  <c r="AM331" i="3"/>
  <c r="BH331" i="3"/>
  <c r="BA331" i="3"/>
  <c r="AU331" i="3"/>
  <c r="BD330" i="3"/>
  <c r="AO330" i="3"/>
  <c r="AQ330" i="3"/>
  <c r="BM316" i="3"/>
  <c r="BY313" i="3"/>
  <c r="BR313" i="3"/>
  <c r="BO313" i="3"/>
  <c r="BU313" i="3"/>
  <c r="BA313" i="3"/>
  <c r="AO305" i="3"/>
  <c r="AV305" i="3"/>
  <c r="X305" i="3"/>
  <c r="X301" i="3"/>
  <c r="BO301" i="3"/>
  <c r="BH301" i="3"/>
  <c r="BG280" i="3"/>
  <c r="AW280" i="3"/>
  <c r="AG407" i="3"/>
  <c r="BB407" i="3"/>
  <c r="BQ407" i="3"/>
  <c r="AJ407" i="3"/>
  <c r="Y407" i="3"/>
  <c r="BI407" i="3"/>
  <c r="BN407" i="3"/>
  <c r="BF407" i="3"/>
  <c r="BM407" i="3"/>
  <c r="BS407" i="3"/>
  <c r="AX407" i="3"/>
  <c r="AO407" i="3"/>
  <c r="BJ407" i="3"/>
  <c r="AR407" i="3"/>
  <c r="AY407" i="3"/>
  <c r="AQ407" i="3"/>
  <c r="BS406" i="3"/>
  <c r="X406" i="3"/>
  <c r="BL406" i="3"/>
  <c r="AG403" i="3"/>
  <c r="BG403" i="3"/>
  <c r="BC400" i="3"/>
  <c r="AH400" i="3"/>
  <c r="V400" i="3"/>
  <c r="BU400" i="3"/>
  <c r="AX400" i="3"/>
  <c r="AL400" i="3"/>
  <c r="AP398" i="3"/>
  <c r="V398" i="3"/>
  <c r="AC398" i="3"/>
  <c r="CA398" i="3"/>
  <c r="AI398" i="3"/>
  <c r="AS398" i="3"/>
  <c r="AL398" i="3"/>
  <c r="AQ398" i="3"/>
  <c r="BF398" i="3"/>
  <c r="BT398" i="3"/>
  <c r="AE398" i="3"/>
  <c r="AZ398" i="3"/>
  <c r="Q398" i="3"/>
  <c r="BS393" i="3"/>
  <c r="BW389" i="3"/>
  <c r="BO389" i="3"/>
  <c r="BB387" i="3"/>
  <c r="AV386" i="3"/>
  <c r="AA386" i="3"/>
  <c r="BQ386" i="3"/>
  <c r="BJ386" i="3"/>
  <c r="BM386" i="3"/>
  <c r="BP386" i="3"/>
  <c r="AI386" i="3"/>
  <c r="BR386" i="3"/>
  <c r="BB386" i="3"/>
  <c r="Q386" i="3"/>
  <c r="AJ386" i="3"/>
  <c r="BM385" i="3"/>
  <c r="AU385" i="3"/>
  <c r="BL385" i="3"/>
  <c r="BQ385" i="3"/>
  <c r="BJ385" i="3"/>
  <c r="Z385" i="3"/>
  <c r="BF385" i="3"/>
  <c r="BU384" i="3"/>
  <c r="AN384" i="3"/>
  <c r="AS383" i="3"/>
  <c r="R383" i="3"/>
  <c r="BS383" i="3"/>
  <c r="AR383" i="3"/>
  <c r="BU383" i="3"/>
  <c r="R382" i="3"/>
  <c r="K382" i="3"/>
  <c r="BJ382" i="3"/>
  <c r="BL382" i="3"/>
  <c r="BT382" i="3"/>
  <c r="BC382" i="3"/>
  <c r="AR382" i="3"/>
  <c r="BZ379" i="3"/>
  <c r="BE378" i="3"/>
  <c r="AU378" i="3"/>
  <c r="AE378" i="3"/>
  <c r="AN377" i="3"/>
  <c r="BF377" i="3"/>
  <c r="AY377" i="3"/>
  <c r="CB376" i="3"/>
  <c r="R376" i="3"/>
  <c r="S376" i="3"/>
  <c r="AH376" i="3"/>
  <c r="BE376" i="3"/>
  <c r="AP376" i="3"/>
  <c r="AX375" i="3"/>
  <c r="AR371" i="3"/>
  <c r="BU368" i="3"/>
  <c r="AV368" i="3"/>
  <c r="AA368" i="3"/>
  <c r="T368" i="3"/>
  <c r="BB355" i="3"/>
  <c r="BU355" i="3"/>
  <c r="BE355" i="3"/>
  <c r="P355" i="3"/>
  <c r="BK354" i="3"/>
  <c r="AP354" i="3"/>
  <c r="BZ353" i="3"/>
  <c r="BK353" i="3"/>
  <c r="BU353" i="3"/>
  <c r="AB353" i="3"/>
  <c r="AV353" i="3"/>
  <c r="Y353" i="3"/>
  <c r="BD353" i="3"/>
  <c r="AL353" i="3"/>
  <c r="BM353" i="3"/>
  <c r="Q352" i="3"/>
  <c r="S352" i="3"/>
  <c r="Y352" i="3"/>
  <c r="AZ348" i="3"/>
  <c r="BT340" i="3"/>
  <c r="U340" i="3"/>
  <c r="BU340" i="3"/>
  <c r="J338" i="3"/>
  <c r="Y338" i="3"/>
  <c r="AE338" i="3"/>
  <c r="AL338" i="3"/>
  <c r="X338" i="3"/>
  <c r="BV338" i="3"/>
  <c r="BV332" i="3"/>
  <c r="BB332" i="3"/>
  <c r="AZ332" i="3"/>
  <c r="AT332" i="3"/>
  <c r="BH332" i="3"/>
  <c r="AU332" i="3"/>
  <c r="AM332" i="3"/>
  <c r="BF332" i="3"/>
  <c r="CB330" i="3"/>
  <c r="P330" i="3"/>
  <c r="BQ330" i="3"/>
  <c r="U330" i="3"/>
  <c r="N328" i="3"/>
  <c r="AB327" i="3"/>
  <c r="AF327" i="3"/>
  <c r="P327" i="3"/>
  <c r="AI327" i="3"/>
  <c r="Y327" i="3"/>
  <c r="AR326" i="3"/>
  <c r="AK326" i="3"/>
  <c r="AQ325" i="3"/>
  <c r="AD325" i="3"/>
  <c r="CB325" i="3"/>
  <c r="BA325" i="3"/>
  <c r="X325" i="3"/>
  <c r="Y324" i="3"/>
  <c r="BS324" i="3"/>
  <c r="BM324" i="3"/>
  <c r="AD324" i="3"/>
  <c r="BR324" i="3"/>
  <c r="BE324" i="3"/>
  <c r="AU324" i="3"/>
  <c r="AM324" i="3"/>
  <c r="AZ324" i="3"/>
  <c r="AH316" i="3"/>
  <c r="O316" i="3"/>
  <c r="BS316" i="3"/>
  <c r="CA316" i="3"/>
  <c r="AW316" i="3"/>
  <c r="AA316" i="3"/>
  <c r="AD316" i="3"/>
  <c r="AC316" i="3"/>
  <c r="AI316" i="3"/>
  <c r="BL316" i="3"/>
  <c r="U316" i="3"/>
  <c r="BG314" i="3"/>
  <c r="BM314" i="3"/>
  <c r="V314" i="3"/>
  <c r="BQ313" i="3"/>
  <c r="CA313" i="3"/>
  <c r="BC313" i="3"/>
  <c r="BZ313" i="3"/>
  <c r="BD313" i="3"/>
  <c r="AM313" i="3"/>
  <c r="AT313" i="3"/>
  <c r="S313" i="3"/>
  <c r="AL313" i="3"/>
  <c r="AK313" i="3"/>
  <c r="AA313" i="3"/>
  <c r="AB313" i="3"/>
  <c r="AI313" i="3"/>
  <c r="W313" i="3"/>
  <c r="W312" i="3"/>
  <c r="BM307" i="3"/>
  <c r="BQ307" i="3"/>
  <c r="BE307" i="3"/>
  <c r="BS307" i="3"/>
  <c r="BK307" i="3"/>
  <c r="BJ307" i="3"/>
  <c r="AS307" i="3"/>
  <c r="AG307" i="3"/>
  <c r="BB307" i="3"/>
  <c r="Y307" i="3"/>
  <c r="AU307" i="3"/>
  <c r="AT307" i="3"/>
  <c r="AQ307" i="3"/>
  <c r="W306" i="3"/>
  <c r="BG306" i="3"/>
  <c r="AU306" i="3"/>
  <c r="AA306" i="3"/>
  <c r="AC306" i="3"/>
  <c r="BK306" i="3"/>
  <c r="AP306" i="3"/>
  <c r="AK306" i="3"/>
  <c r="BZ306" i="3"/>
  <c r="BL306" i="3"/>
  <c r="AX306" i="3"/>
  <c r="BT306" i="3"/>
  <c r="Q305" i="3"/>
  <c r="BU305" i="3"/>
  <c r="AW305" i="3"/>
  <c r="AS305" i="3"/>
  <c r="Q304" i="3"/>
  <c r="BM304" i="3"/>
  <c r="AQ303" i="3"/>
  <c r="Y303" i="3"/>
  <c r="Z303" i="3"/>
  <c r="BM303" i="3"/>
  <c r="BE303" i="3"/>
  <c r="AK303" i="3"/>
  <c r="J303" i="3"/>
  <c r="AC303" i="3"/>
  <c r="AY303" i="3"/>
  <c r="BF303" i="3"/>
  <c r="BI302" i="3"/>
  <c r="L302" i="3"/>
  <c r="BX302" i="3"/>
  <c r="BR302" i="3"/>
  <c r="AP302" i="3"/>
  <c r="CA302" i="3"/>
  <c r="BU302" i="3"/>
  <c r="BF302" i="3"/>
  <c r="AY302" i="3"/>
  <c r="AR302" i="3"/>
  <c r="AL302" i="3"/>
  <c r="X302" i="3"/>
  <c r="BO302" i="3"/>
  <c r="AC301" i="3"/>
  <c r="AX301" i="3"/>
  <c r="BG301" i="3"/>
  <c r="AF301" i="3"/>
  <c r="AN301" i="3"/>
  <c r="BJ301" i="3"/>
  <c r="BW301" i="3"/>
  <c r="BP301" i="3"/>
  <c r="BC301" i="3"/>
  <c r="AV301" i="3"/>
  <c r="S301" i="3"/>
  <c r="BX301" i="3"/>
  <c r="BQ301" i="3"/>
  <c r="BK301" i="3"/>
  <c r="AA301" i="3"/>
  <c r="M301" i="3"/>
  <c r="BY301" i="3"/>
  <c r="BS301" i="3"/>
  <c r="AI301" i="3"/>
  <c r="U301" i="3"/>
  <c r="O301" i="3"/>
  <c r="CA301" i="3"/>
  <c r="Y300" i="3"/>
  <c r="BD300" i="3"/>
  <c r="AC300" i="3"/>
  <c r="BM300" i="3"/>
  <c r="BR300" i="3"/>
  <c r="BN296" i="3"/>
  <c r="Q296" i="3"/>
  <c r="AZ296" i="3"/>
  <c r="AX296" i="3"/>
  <c r="AR296" i="3"/>
  <c r="AP296" i="3"/>
  <c r="BD296" i="3"/>
  <c r="AJ296" i="3"/>
  <c r="AW296" i="3"/>
  <c r="BR296" i="3"/>
  <c r="AB296" i="3"/>
  <c r="AO296" i="3"/>
  <c r="Y296" i="3"/>
  <c r="BV295" i="3"/>
  <c r="BE295" i="3"/>
  <c r="BS295" i="3"/>
  <c r="BA295" i="3"/>
  <c r="BG295" i="3"/>
  <c r="AG295" i="3"/>
  <c r="AH295" i="3"/>
  <c r="AE295" i="3"/>
  <c r="M295" i="3"/>
  <c r="BU295" i="3"/>
  <c r="AV294" i="3"/>
  <c r="CA294" i="3"/>
  <c r="BF294" i="3"/>
  <c r="AN294" i="3"/>
  <c r="Y294" i="3"/>
  <c r="BW294" i="3"/>
  <c r="O294" i="3"/>
  <c r="Z294" i="3"/>
  <c r="L294" i="3"/>
  <c r="BR294" i="3"/>
  <c r="BO294" i="3"/>
  <c r="BZ294" i="3"/>
  <c r="AY293" i="3"/>
  <c r="AR293" i="3"/>
  <c r="Y293" i="3"/>
  <c r="BA293" i="3"/>
  <c r="BO406" i="10"/>
  <c r="BO406" i="3" s="1"/>
  <c r="BA406" i="10"/>
  <c r="BA406" i="3" s="1"/>
  <c r="AM406" i="10"/>
  <c r="AM406" i="3" s="1"/>
  <c r="AF406" i="10"/>
  <c r="AF406" i="3" s="1"/>
  <c r="K406" i="10"/>
  <c r="BP406" i="10"/>
  <c r="BP406" i="3" s="1"/>
  <c r="AU406" i="10"/>
  <c r="AU406" i="3" s="1"/>
  <c r="AN406" i="10"/>
  <c r="AN406" i="3" s="1"/>
  <c r="S406" i="10"/>
  <c r="S406" i="3" s="1"/>
  <c r="L406" i="10"/>
  <c r="L406" i="3" s="1"/>
  <c r="BX406" i="10"/>
  <c r="BX406" i="3" s="1"/>
  <c r="BQ406" i="10"/>
  <c r="BQ406" i="3" s="1"/>
  <c r="BJ406" i="10"/>
  <c r="BJ406" i="3" s="1"/>
  <c r="BC406" i="10"/>
  <c r="BC406" i="3" s="1"/>
  <c r="AV406" i="10"/>
  <c r="AV406" i="3" s="1"/>
  <c r="AH406" i="10"/>
  <c r="AH406" i="3" s="1"/>
  <c r="Y406" i="10"/>
  <c r="Y406" i="3" s="1"/>
  <c r="AG406" i="10"/>
  <c r="AG406" i="3" s="1"/>
  <c r="BH406" i="10"/>
  <c r="BH406" i="3" s="1"/>
  <c r="AT406" i="10"/>
  <c r="AT406" i="3" s="1"/>
  <c r="R406" i="10"/>
  <c r="R406" i="3" s="1"/>
  <c r="BW406" i="10"/>
  <c r="BW406" i="3" s="1"/>
  <c r="BI406" i="10"/>
  <c r="BI406" i="3" s="1"/>
  <c r="BB406" i="10"/>
  <c r="BB406" i="3" s="1"/>
  <c r="Z406" i="10"/>
  <c r="Z406" i="3" s="1"/>
  <c r="AA406" i="10"/>
  <c r="AA406" i="3" s="1"/>
  <c r="T406" i="10"/>
  <c r="T406" i="3" s="1"/>
  <c r="M406" i="10"/>
  <c r="M406" i="3" s="1"/>
  <c r="BY406" i="10"/>
  <c r="BY406" i="3" s="1"/>
  <c r="BR406" i="10"/>
  <c r="BR406" i="3" s="1"/>
  <c r="BK406" i="10"/>
  <c r="BK406" i="3" s="1"/>
  <c r="BD406" i="10"/>
  <c r="BD406" i="3" s="1"/>
  <c r="AP406" i="10"/>
  <c r="AP406" i="3" s="1"/>
  <c r="BE406" i="10"/>
  <c r="BE406" i="3" s="1"/>
  <c r="AP348" i="10"/>
  <c r="AP348" i="3" s="1"/>
  <c r="Q348" i="10"/>
  <c r="BJ348" i="10"/>
  <c r="BJ348" i="3" s="1"/>
  <c r="AJ348" i="10"/>
  <c r="AJ348" i="3" s="1"/>
  <c r="BV348" i="10"/>
  <c r="BV348" i="3" s="1"/>
  <c r="BQ348" i="10"/>
  <c r="BK348" i="10"/>
  <c r="BK348" i="3" s="1"/>
  <c r="BD348" i="10"/>
  <c r="K348" i="10"/>
  <c r="K348" i="3" s="1"/>
  <c r="BE348" i="10"/>
  <c r="BE348" i="3" s="1"/>
  <c r="AD348" i="10"/>
  <c r="BX348" i="10"/>
  <c r="BX348" i="3" s="1"/>
  <c r="AY348" i="10"/>
  <c r="M348" i="10"/>
  <c r="M348" i="3" s="1"/>
  <c r="BY348" i="10"/>
  <c r="BY348" i="3" s="1"/>
  <c r="BS348" i="10"/>
  <c r="BS348" i="3" s="1"/>
  <c r="BL348" i="10"/>
  <c r="BL348" i="3" s="1"/>
  <c r="AC314" i="10"/>
  <c r="Y314" i="10"/>
  <c r="T314" i="10"/>
  <c r="O314" i="10"/>
  <c r="BP314" i="10"/>
  <c r="AZ314" i="10"/>
  <c r="AZ314" i="3" s="1"/>
  <c r="BT314" i="10"/>
  <c r="AG314" i="10"/>
  <c r="AM314" i="10"/>
  <c r="S314" i="10"/>
  <c r="AS314" i="10"/>
  <c r="AO314" i="10"/>
  <c r="BC314" i="10"/>
  <c r="BK314" i="10"/>
  <c r="AL314" i="10"/>
  <c r="BS314" i="10"/>
  <c r="BS314" i="3" s="1"/>
  <c r="AY314" i="10"/>
  <c r="AU314" i="10"/>
  <c r="BA314" i="10"/>
  <c r="AW314" i="10"/>
  <c r="AP314" i="10"/>
  <c r="CA314" i="10"/>
  <c r="CA314" i="3" s="1"/>
  <c r="P314" i="10"/>
  <c r="BB314" i="10"/>
  <c r="R314" i="10"/>
  <c r="L314" i="10"/>
  <c r="BJ314" i="10"/>
  <c r="AK314" i="10"/>
  <c r="Z314" i="10"/>
  <c r="AE314" i="10"/>
  <c r="BZ314" i="10"/>
  <c r="BH314" i="10"/>
  <c r="AH314" i="10"/>
  <c r="AI314" i="10"/>
  <c r="BI314" i="10"/>
  <c r="BE314" i="10"/>
  <c r="BE314" i="3" s="1"/>
  <c r="AX314" i="10"/>
  <c r="BX314" i="10"/>
  <c r="N314" i="10"/>
  <c r="AN314" i="10"/>
  <c r="BF287" i="10"/>
  <c r="BF287" i="3" s="1"/>
  <c r="BE287" i="10"/>
  <c r="BE287" i="3" s="1"/>
  <c r="CB287" i="10"/>
  <c r="P287" i="10"/>
  <c r="P287" i="3" s="1"/>
  <c r="AE287" i="10"/>
  <c r="V287" i="10"/>
  <c r="V287" i="3" s="1"/>
  <c r="M287" i="10"/>
  <c r="AR287" i="10"/>
  <c r="AR287" i="3" s="1"/>
  <c r="BV287" i="10"/>
  <c r="BV287" i="3" s="1"/>
  <c r="T287" i="10"/>
  <c r="AX287" i="10"/>
  <c r="AX287" i="3" s="1"/>
  <c r="AW287" i="10"/>
  <c r="AW287" i="3" s="1"/>
  <c r="BT287" i="10"/>
  <c r="W287" i="10"/>
  <c r="BZ287" i="10"/>
  <c r="BZ287" i="3" s="1"/>
  <c r="N287" i="10"/>
  <c r="N287" i="3" s="1"/>
  <c r="AJ287" i="10"/>
  <c r="AJ287" i="3" s="1"/>
  <c r="BO287" i="10"/>
  <c r="AP287" i="10"/>
  <c r="AP287" i="3" s="1"/>
  <c r="AO287" i="10"/>
  <c r="AO287" i="3" s="1"/>
  <c r="BL287" i="10"/>
  <c r="BL287" i="3" s="1"/>
  <c r="CA287" i="10"/>
  <c r="O287" i="10"/>
  <c r="BR287" i="10"/>
  <c r="BR287" i="3" s="1"/>
  <c r="BG287" i="10"/>
  <c r="BG287" i="3" s="1"/>
  <c r="AA287" i="10"/>
  <c r="J272" i="10"/>
  <c r="J272" i="3" s="1"/>
  <c r="BO272" i="10"/>
  <c r="BH272" i="10"/>
  <c r="BH272" i="3" s="1"/>
  <c r="BR272" i="10"/>
  <c r="BR272" i="3" s="1"/>
  <c r="O272" i="10"/>
  <c r="O272" i="3" s="1"/>
  <c r="R272" i="10"/>
  <c r="R272" i="3" s="1"/>
  <c r="BW272" i="10"/>
  <c r="BW272" i="3" s="1"/>
  <c r="BP272" i="10"/>
  <c r="BP272" i="3" s="1"/>
  <c r="AG272" i="10"/>
  <c r="AG272" i="3" s="1"/>
  <c r="S272" i="10"/>
  <c r="S272" i="3" s="1"/>
  <c r="BX272" i="10"/>
  <c r="BX272" i="3" s="1"/>
  <c r="AF272" i="10"/>
  <c r="AF272" i="3" s="1"/>
  <c r="AO272" i="10"/>
  <c r="AO272" i="3" s="1"/>
  <c r="AH272" i="10"/>
  <c r="AH272" i="3" s="1"/>
  <c r="AA272" i="10"/>
  <c r="AA272" i="3" s="1"/>
  <c r="T272" i="10"/>
  <c r="T272" i="3" s="1"/>
  <c r="M272" i="10"/>
  <c r="M272" i="3" s="1"/>
  <c r="BY272" i="10"/>
  <c r="BY272" i="3" s="1"/>
  <c r="AN272" i="10"/>
  <c r="AN272" i="3" s="1"/>
  <c r="V272" i="10"/>
  <c r="V272" i="3" s="1"/>
  <c r="AD272" i="10"/>
  <c r="AD272" i="3" s="1"/>
  <c r="BK272" i="10"/>
  <c r="BK272" i="3" s="1"/>
  <c r="BL272" i="10"/>
  <c r="BL272" i="3" s="1"/>
  <c r="AL272" i="10"/>
  <c r="AL272" i="3" s="1"/>
  <c r="Q272" i="10"/>
  <c r="Q272" i="3" s="1"/>
  <c r="BV272" i="10"/>
  <c r="BV272" i="3" s="1"/>
  <c r="BA272" i="10"/>
  <c r="BA272" i="3" s="1"/>
  <c r="AT272" i="10"/>
  <c r="AT272" i="3" s="1"/>
  <c r="BZ272" i="10"/>
  <c r="BZ272" i="3" s="1"/>
  <c r="Y272" i="10"/>
  <c r="Y272" i="3" s="1"/>
  <c r="K272" i="10"/>
  <c r="K272" i="3" s="1"/>
  <c r="BI272" i="10"/>
  <c r="BI272" i="3" s="1"/>
  <c r="BC272" i="10"/>
  <c r="BC272" i="3" s="1"/>
  <c r="Z272" i="10"/>
  <c r="Z272" i="3" s="1"/>
  <c r="L272" i="10"/>
  <c r="L272" i="3" s="1"/>
  <c r="BQ272" i="10"/>
  <c r="BQ272" i="3" s="1"/>
  <c r="P272" i="10"/>
  <c r="N272" i="10"/>
  <c r="N272" i="3" s="1"/>
  <c r="AW272" i="10"/>
  <c r="AW272" i="3" s="1"/>
  <c r="AP272" i="10"/>
  <c r="AP272" i="3" s="1"/>
  <c r="AI272" i="10"/>
  <c r="AI272" i="3" s="1"/>
  <c r="AB272" i="10"/>
  <c r="AB272" i="3" s="1"/>
  <c r="U272" i="10"/>
  <c r="U272" i="3" s="1"/>
  <c r="AU272" i="10"/>
  <c r="AU272" i="3" s="1"/>
  <c r="BG346" i="10"/>
  <c r="U346" i="10"/>
  <c r="AG346" i="10"/>
  <c r="AB346" i="10"/>
  <c r="AB346" i="3" s="1"/>
  <c r="W346" i="10"/>
  <c r="W346" i="3" s="1"/>
  <c r="BN346" i="10"/>
  <c r="AU346" i="10"/>
  <c r="AU346" i="3" s="1"/>
  <c r="AE346" i="10"/>
  <c r="AE346" i="3" s="1"/>
  <c r="AO346" i="10"/>
  <c r="AJ346" i="10"/>
  <c r="R346" i="10"/>
  <c r="AI346" i="10"/>
  <c r="BR346" i="10"/>
  <c r="AP346" i="10"/>
  <c r="AP346" i="3" s="1"/>
  <c r="AW346" i="10"/>
  <c r="AR346" i="10"/>
  <c r="AR346" i="3" s="1"/>
  <c r="AS346" i="10"/>
  <c r="BE346" i="10"/>
  <c r="BF346" i="10"/>
  <c r="BF346" i="3" s="1"/>
  <c r="BA346" i="10"/>
  <c r="AZ346" i="10"/>
  <c r="AT346" i="10"/>
  <c r="BK346" i="10"/>
  <c r="BM346" i="10"/>
  <c r="BH346" i="10"/>
  <c r="V346" i="10"/>
  <c r="Q346" i="10"/>
  <c r="L346" i="10"/>
  <c r="BX346" i="10"/>
  <c r="AZ404" i="3"/>
  <c r="AJ404" i="3"/>
  <c r="M404" i="3"/>
  <c r="BY403" i="3"/>
  <c r="BZ403" i="3"/>
  <c r="AN401" i="3"/>
  <c r="AM401" i="3"/>
  <c r="Q400" i="3"/>
  <c r="AN392" i="3"/>
  <c r="W391" i="3"/>
  <c r="AQ390" i="3"/>
  <c r="M388" i="3"/>
  <c r="X386" i="3"/>
  <c r="T386" i="3"/>
  <c r="Z386" i="3"/>
  <c r="BE386" i="3"/>
  <c r="BU386" i="3"/>
  <c r="BI385" i="3"/>
  <c r="BB385" i="3"/>
  <c r="AF385" i="3"/>
  <c r="BM383" i="3"/>
  <c r="BE383" i="3"/>
  <c r="BE381" i="3"/>
  <c r="U380" i="3"/>
  <c r="AP380" i="3"/>
  <c r="BG380" i="3"/>
  <c r="BW380" i="3"/>
  <c r="AE379" i="3"/>
  <c r="U379" i="3"/>
  <c r="CA379" i="3"/>
  <c r="AK379" i="3"/>
  <c r="AM379" i="3"/>
  <c r="O379" i="3"/>
  <c r="BC379" i="3"/>
  <c r="AN378" i="3"/>
  <c r="P378" i="3"/>
  <c r="AE377" i="3"/>
  <c r="AT376" i="3"/>
  <c r="BR376" i="3"/>
  <c r="AD376" i="3"/>
  <c r="AQ372" i="3"/>
  <c r="K372" i="3"/>
  <c r="AY372" i="3"/>
  <c r="AA372" i="3"/>
  <c r="BW372" i="3"/>
  <c r="AK371" i="3"/>
  <c r="BA371" i="3"/>
  <c r="AL368" i="3"/>
  <c r="AN366" i="3"/>
  <c r="M360" i="3"/>
  <c r="BI360" i="3"/>
  <c r="R360" i="3"/>
  <c r="AC360" i="3"/>
  <c r="J360" i="3"/>
  <c r="BZ356" i="3"/>
  <c r="U352" i="3"/>
  <c r="BY352" i="3"/>
  <c r="AK352" i="3"/>
  <c r="BA352" i="3"/>
  <c r="AX352" i="3"/>
  <c r="J352" i="3"/>
  <c r="BI352" i="3"/>
  <c r="AS352" i="3"/>
  <c r="BQ352" i="3"/>
  <c r="BF352" i="3"/>
  <c r="Z352" i="3"/>
  <c r="AH352" i="3"/>
  <c r="R352" i="3"/>
  <c r="AP352" i="3"/>
  <c r="M352" i="3"/>
  <c r="BV352" i="3"/>
  <c r="AQ351" i="3"/>
  <c r="AY351" i="3"/>
  <c r="BW340" i="3"/>
  <c r="P334" i="3"/>
  <c r="AR334" i="3"/>
  <c r="BX334" i="3"/>
  <c r="BW334" i="3"/>
  <c r="BH334" i="3"/>
  <c r="BB334" i="3"/>
  <c r="AZ334" i="3"/>
  <c r="BZ334" i="3"/>
  <c r="AV334" i="3"/>
  <c r="BK330" i="3"/>
  <c r="AS330" i="3"/>
  <c r="CA330" i="3"/>
  <c r="O330" i="3"/>
  <c r="AM330" i="3"/>
  <c r="W330" i="3"/>
  <c r="AU330" i="3"/>
  <c r="Y328" i="3"/>
  <c r="AJ328" i="3"/>
  <c r="BV324" i="3"/>
  <c r="J313" i="3"/>
  <c r="Z313" i="3"/>
  <c r="T313" i="3"/>
  <c r="AR313" i="3"/>
  <c r="CB312" i="3"/>
  <c r="BW312" i="3"/>
  <c r="AK312" i="3"/>
  <c r="AH307" i="3"/>
  <c r="AX307" i="3"/>
  <c r="J307" i="3"/>
  <c r="BN307" i="3"/>
  <c r="Z307" i="3"/>
  <c r="AP307" i="3"/>
  <c r="BF307" i="3"/>
  <c r="R307" i="3"/>
  <c r="AZ305" i="3"/>
  <c r="AJ305" i="3"/>
  <c r="BH305" i="3"/>
  <c r="AB305" i="3"/>
  <c r="BP305" i="3"/>
  <c r="AE305" i="3"/>
  <c r="W305" i="3"/>
  <c r="L305" i="3"/>
  <c r="R305" i="3"/>
  <c r="O305" i="3"/>
  <c r="J305" i="3"/>
  <c r="T305" i="3"/>
  <c r="AR305" i="3"/>
  <c r="BK305" i="3"/>
  <c r="CA305" i="3"/>
  <c r="BS305" i="3"/>
  <c r="BZ305" i="3"/>
  <c r="P304" i="3"/>
  <c r="AK304" i="3"/>
  <c r="AV304" i="3"/>
  <c r="BD304" i="3"/>
  <c r="AS304" i="3"/>
  <c r="AN304" i="3"/>
  <c r="BR303" i="3"/>
  <c r="BB303" i="3"/>
  <c r="M302" i="3"/>
  <c r="U302" i="3"/>
  <c r="BW297" i="3"/>
  <c r="M296" i="3"/>
  <c r="BA296" i="3"/>
  <c r="AS296" i="3"/>
  <c r="U296" i="3"/>
  <c r="BI294" i="3"/>
  <c r="BQ294" i="3"/>
  <c r="AC294" i="3"/>
  <c r="BR293" i="3"/>
  <c r="BT291" i="3"/>
  <c r="AF291" i="3"/>
  <c r="AV291" i="3"/>
  <c r="P291" i="3"/>
  <c r="BL291" i="3"/>
  <c r="CB291" i="3"/>
  <c r="AZ288" i="3"/>
  <c r="AH288" i="3"/>
  <c r="AQ288" i="3"/>
  <c r="AX288" i="3"/>
  <c r="BV288" i="3"/>
  <c r="AY288" i="3"/>
  <c r="K288" i="3"/>
  <c r="R288" i="3"/>
  <c r="S288" i="3"/>
  <c r="BW287" i="3"/>
  <c r="BP287" i="3"/>
  <c r="BT284" i="3"/>
  <c r="BU283" i="3"/>
  <c r="AJ282" i="3"/>
  <c r="S282" i="3"/>
  <c r="T282" i="3"/>
  <c r="AB282" i="3"/>
  <c r="L282" i="3"/>
  <c r="BG282" i="3"/>
  <c r="BP282" i="3"/>
  <c r="AY282" i="3"/>
  <c r="BH282" i="3"/>
  <c r="AI282" i="3"/>
  <c r="AR282" i="3"/>
  <c r="BO282" i="3"/>
  <c r="BW282" i="3"/>
  <c r="BX282" i="3"/>
  <c r="AZ282" i="3"/>
  <c r="K282" i="3"/>
  <c r="AJ281" i="3"/>
  <c r="BC281" i="3"/>
  <c r="K281" i="3"/>
  <c r="BP281" i="3"/>
  <c r="AE281" i="3"/>
  <c r="U281" i="3"/>
  <c r="L281" i="3"/>
  <c r="BS281" i="3"/>
  <c r="AK281" i="3"/>
  <c r="BA281" i="3"/>
  <c r="BQ281" i="3"/>
  <c r="BI281" i="3"/>
  <c r="BA280" i="3"/>
  <c r="U280" i="3"/>
  <c r="AB280" i="3"/>
  <c r="AZ280" i="3"/>
  <c r="AL280" i="3"/>
  <c r="AV280" i="3"/>
  <c r="L280" i="3"/>
  <c r="AK280" i="3"/>
  <c r="BH280" i="3"/>
  <c r="BY280" i="3"/>
  <c r="BR280" i="3"/>
  <c r="CB280" i="3"/>
  <c r="AC280" i="3"/>
  <c r="BQ280" i="3"/>
  <c r="BW280" i="3"/>
  <c r="N280" i="3"/>
  <c r="AT279" i="3"/>
  <c r="V279" i="3"/>
  <c r="M279" i="3"/>
  <c r="BB279" i="3"/>
  <c r="BY279" i="3"/>
  <c r="AF277" i="3"/>
  <c r="AN271" i="3"/>
  <c r="BT271" i="3"/>
  <c r="BN270" i="3"/>
  <c r="BQ269" i="3"/>
  <c r="U269" i="3"/>
  <c r="AK269" i="3"/>
  <c r="BI269" i="3"/>
  <c r="AC269" i="3"/>
  <c r="BA269" i="3"/>
  <c r="AH269" i="3"/>
  <c r="P407" i="3"/>
  <c r="BD407" i="3"/>
  <c r="AN407" i="3"/>
  <c r="X407" i="3"/>
  <c r="CB407" i="3"/>
  <c r="BT407" i="3"/>
  <c r="AW406" i="3"/>
  <c r="CB404" i="3"/>
  <c r="BA404" i="3"/>
  <c r="AC403" i="3"/>
  <c r="AS402" i="3"/>
  <c r="J402" i="3"/>
  <c r="BI402" i="3"/>
  <c r="AE402" i="3"/>
  <c r="U402" i="3"/>
  <c r="BX402" i="3"/>
  <c r="BY402" i="3"/>
  <c r="AU402" i="3"/>
  <c r="AK402" i="3"/>
  <c r="N402" i="3"/>
  <c r="BK402" i="3"/>
  <c r="BA402" i="3"/>
  <c r="AD402" i="3"/>
  <c r="CA402" i="3"/>
  <c r="BQ402" i="3"/>
  <c r="V402" i="3"/>
  <c r="M402" i="3"/>
  <c r="BJ402" i="3"/>
  <c r="AL402" i="3"/>
  <c r="AC402" i="3"/>
  <c r="BZ402" i="3"/>
  <c r="BB402" i="3"/>
  <c r="N401" i="3"/>
  <c r="AU401" i="3"/>
  <c r="BL401" i="3"/>
  <c r="K401" i="3"/>
  <c r="BS401" i="3"/>
  <c r="BJ401" i="3"/>
  <c r="CA401" i="3"/>
  <c r="AT401" i="3"/>
  <c r="L401" i="3"/>
  <c r="BR401" i="3"/>
  <c r="AL401" i="3"/>
  <c r="BT401" i="3"/>
  <c r="BH400" i="3"/>
  <c r="BA400" i="3"/>
  <c r="T400" i="3"/>
  <c r="AU400" i="3"/>
  <c r="CB400" i="3"/>
  <c r="M400" i="3"/>
  <c r="BY400" i="3"/>
  <c r="BR400" i="3"/>
  <c r="BL400" i="3"/>
  <c r="BS400" i="3"/>
  <c r="P399" i="3"/>
  <c r="AF399" i="3"/>
  <c r="BW398" i="3"/>
  <c r="AI393" i="3"/>
  <c r="AM393" i="3"/>
  <c r="AL393" i="3"/>
  <c r="BX393" i="3"/>
  <c r="BP393" i="3"/>
  <c r="BH393" i="3"/>
  <c r="L393" i="3"/>
  <c r="AT393" i="3"/>
  <c r="AY393" i="3"/>
  <c r="BY393" i="3"/>
  <c r="AG393" i="3"/>
  <c r="BQ393" i="3"/>
  <c r="BE393" i="3"/>
  <c r="BS392" i="3"/>
  <c r="BH392" i="3"/>
  <c r="O392" i="3"/>
  <c r="BP392" i="3"/>
  <c r="AS392" i="3"/>
  <c r="BW392" i="3"/>
  <c r="BI392" i="3"/>
  <c r="AM392" i="3"/>
  <c r="AU391" i="3"/>
  <c r="AA391" i="3"/>
  <c r="BC391" i="3"/>
  <c r="AF391" i="3"/>
  <c r="M391" i="3"/>
  <c r="BZ391" i="3"/>
  <c r="X391" i="3"/>
  <c r="BG391" i="3"/>
  <c r="BO391" i="3"/>
  <c r="AS391" i="3"/>
  <c r="BT391" i="3"/>
  <c r="AV391" i="3"/>
  <c r="BW391" i="3"/>
  <c r="K391" i="3"/>
  <c r="BD391" i="3"/>
  <c r="O391" i="3"/>
  <c r="CB391" i="3"/>
  <c r="BL391" i="3"/>
  <c r="BY391" i="3"/>
  <c r="AL391" i="3"/>
  <c r="M390" i="3"/>
  <c r="CA390" i="3"/>
  <c r="AY390" i="3"/>
  <c r="AK390" i="3"/>
  <c r="BZ390" i="3"/>
  <c r="AU390" i="3"/>
  <c r="AE390" i="3"/>
  <c r="BM390" i="3"/>
  <c r="V389" i="3"/>
  <c r="BZ389" i="3"/>
  <c r="M389" i="3"/>
  <c r="AL389" i="3"/>
  <c r="AF389" i="3"/>
  <c r="BY389" i="3"/>
  <c r="BL389" i="3"/>
  <c r="AS389" i="3"/>
  <c r="AT389" i="3"/>
  <c r="AX389" i="3"/>
  <c r="AM389" i="3"/>
  <c r="AK389" i="3"/>
  <c r="CB389" i="3"/>
  <c r="AN389" i="3"/>
  <c r="AD389" i="3"/>
  <c r="BD389" i="3"/>
  <c r="AE388" i="3"/>
  <c r="BM388" i="3"/>
  <c r="AU388" i="3"/>
  <c r="BK388" i="3"/>
  <c r="BE387" i="3"/>
  <c r="R386" i="3"/>
  <c r="Q385" i="3"/>
  <c r="BO385" i="3"/>
  <c r="Z384" i="3"/>
  <c r="BQ384" i="3"/>
  <c r="L384" i="3"/>
  <c r="BI384" i="3"/>
  <c r="BO384" i="3"/>
  <c r="AK384" i="3"/>
  <c r="AY384" i="3"/>
  <c r="S384" i="3"/>
  <c r="BW384" i="3"/>
  <c r="BP384" i="3"/>
  <c r="AZ384" i="3"/>
  <c r="BF384" i="3"/>
  <c r="BN384" i="3"/>
  <c r="AP384" i="3"/>
  <c r="R384" i="3"/>
  <c r="AF383" i="3"/>
  <c r="X383" i="3"/>
  <c r="K383" i="3"/>
  <c r="AY383" i="3"/>
  <c r="BY383" i="3"/>
  <c r="AQ383" i="3"/>
  <c r="BQ383" i="3"/>
  <c r="S383" i="3"/>
  <c r="AL383" i="3"/>
  <c r="AD383" i="3"/>
  <c r="BT383" i="3"/>
  <c r="BG383" i="3"/>
  <c r="BI383" i="3"/>
  <c r="P383" i="3"/>
  <c r="BD383" i="3"/>
  <c r="BW383" i="3"/>
  <c r="AC383" i="3"/>
  <c r="BO383" i="3"/>
  <c r="U383" i="3"/>
  <c r="BZ383" i="3"/>
  <c r="AV383" i="3"/>
  <c r="AN382" i="3"/>
  <c r="BM382" i="3"/>
  <c r="BE382" i="3"/>
  <c r="X382" i="3"/>
  <c r="BN381" i="3"/>
  <c r="AG381" i="3"/>
  <c r="CB381" i="3"/>
  <c r="AK381" i="3"/>
  <c r="AD381" i="3"/>
  <c r="W381" i="3"/>
  <c r="Z381" i="3"/>
  <c r="X381" i="3"/>
  <c r="AY380" i="3"/>
  <c r="BF380" i="3"/>
  <c r="AI379" i="3"/>
  <c r="AP379" i="3"/>
  <c r="AU379" i="3"/>
  <c r="AR379" i="3"/>
  <c r="AX379" i="3"/>
  <c r="L379" i="3"/>
  <c r="T379" i="3"/>
  <c r="BV379" i="3"/>
  <c r="W379" i="3"/>
  <c r="BV378" i="3"/>
  <c r="AA378" i="3"/>
  <c r="AM378" i="3"/>
  <c r="AF378" i="3"/>
  <c r="W378" i="3"/>
  <c r="U378" i="3"/>
  <c r="N378" i="3"/>
  <c r="AV378" i="3"/>
  <c r="AQ378" i="3"/>
  <c r="BY378" i="3"/>
  <c r="CB378" i="3"/>
  <c r="N377" i="3"/>
  <c r="BR377" i="3"/>
  <c r="BB377" i="3"/>
  <c r="CB377" i="3"/>
  <c r="BJ377" i="3"/>
  <c r="AT377" i="3"/>
  <c r="V377" i="3"/>
  <c r="AE376" i="3"/>
  <c r="BZ376" i="3"/>
  <c r="BK376" i="3"/>
  <c r="AU376" i="3"/>
  <c r="N376" i="3"/>
  <c r="BY376" i="3"/>
  <c r="BS376" i="3"/>
  <c r="BT375" i="3"/>
  <c r="P375" i="3"/>
  <c r="N375" i="3"/>
  <c r="AP375" i="3"/>
  <c r="BD375" i="3"/>
  <c r="O375" i="3"/>
  <c r="CA375" i="3"/>
  <c r="AN375" i="3"/>
  <c r="BY375" i="3"/>
  <c r="BS375" i="3"/>
  <c r="CB375" i="3"/>
  <c r="BZ375" i="3"/>
  <c r="BC375" i="3"/>
  <c r="BL375" i="3"/>
  <c r="AM375" i="3"/>
  <c r="AV375" i="3"/>
  <c r="W375" i="3"/>
  <c r="AF375" i="3"/>
  <c r="BM374" i="3"/>
  <c r="AR373" i="3"/>
  <c r="BE373" i="3"/>
  <c r="BV373" i="3"/>
  <c r="BX373" i="3"/>
  <c r="BN373" i="3"/>
  <c r="BF373" i="3"/>
  <c r="S372" i="3"/>
  <c r="R371" i="3"/>
  <c r="AZ371" i="3"/>
  <c r="AK370" i="3"/>
  <c r="BB369" i="3"/>
  <c r="AL369" i="3"/>
  <c r="BW369" i="3"/>
  <c r="BR369" i="3"/>
  <c r="V369" i="3"/>
  <c r="U369" i="3"/>
  <c r="W368" i="3"/>
  <c r="BB368" i="3"/>
  <c r="U368" i="3"/>
  <c r="BS368" i="3"/>
  <c r="M368" i="3"/>
  <c r="BR367" i="3"/>
  <c r="R367" i="3"/>
  <c r="BK367" i="3"/>
  <c r="BV367" i="3"/>
  <c r="BT367" i="3"/>
  <c r="BB367" i="3"/>
  <c r="BZ367" i="3"/>
  <c r="BF367" i="3"/>
  <c r="AL367" i="3"/>
  <c r="AN367" i="3"/>
  <c r="BS367" i="3"/>
  <c r="V367" i="3"/>
  <c r="Z367" i="3"/>
  <c r="X367" i="3"/>
  <c r="BL367" i="3"/>
  <c r="AD367" i="3"/>
  <c r="J367" i="3"/>
  <c r="BN367" i="3"/>
  <c r="AV367" i="3"/>
  <c r="N367" i="3"/>
  <c r="AX367" i="3"/>
  <c r="AF367" i="3"/>
  <c r="AH367" i="3"/>
  <c r="P367" i="3"/>
  <c r="BW366" i="3"/>
  <c r="BU364" i="3"/>
  <c r="R364" i="3"/>
  <c r="AR362" i="3"/>
  <c r="BS362" i="3"/>
  <c r="AJ362" i="3"/>
  <c r="M361" i="3"/>
  <c r="BQ361" i="3"/>
  <c r="AC361" i="3"/>
  <c r="AS361" i="3"/>
  <c r="BI361" i="3"/>
  <c r="AR361" i="3"/>
  <c r="N361" i="3"/>
  <c r="BL361" i="3"/>
  <c r="BW361" i="3"/>
  <c r="AZ361" i="3"/>
  <c r="AN361" i="3"/>
  <c r="V360" i="3"/>
  <c r="N360" i="3"/>
  <c r="BR360" i="3"/>
  <c r="BB360" i="3"/>
  <c r="AL360" i="3"/>
  <c r="O360" i="3"/>
  <c r="AM360" i="3"/>
  <c r="W359" i="3"/>
  <c r="K359" i="3"/>
  <c r="BK359" i="3"/>
  <c r="AY359" i="3"/>
  <c r="BM359" i="3"/>
  <c r="BF357" i="3"/>
  <c r="S357" i="3"/>
  <c r="R356" i="3"/>
  <c r="BF356" i="3"/>
  <c r="AX356" i="3"/>
  <c r="BN356" i="3"/>
  <c r="AP356" i="3"/>
  <c r="Z356" i="3"/>
  <c r="L353" i="3"/>
  <c r="U353" i="3"/>
  <c r="BJ352" i="3"/>
  <c r="AC352" i="3"/>
  <c r="BZ352" i="3"/>
  <c r="BR352" i="3"/>
  <c r="BB352" i="3"/>
  <c r="AL352" i="3"/>
  <c r="AT352" i="3"/>
  <c r="N352" i="3"/>
  <c r="V352" i="3"/>
  <c r="AD352" i="3"/>
  <c r="AM351" i="3"/>
  <c r="BC351" i="3"/>
  <c r="CA351" i="3"/>
  <c r="BR351" i="3"/>
  <c r="AL351" i="3"/>
  <c r="BB351" i="3"/>
  <c r="AI351" i="3"/>
  <c r="K351" i="3"/>
  <c r="BO351" i="3"/>
  <c r="AA351" i="3"/>
  <c r="BW351" i="3"/>
  <c r="BM349" i="3"/>
  <c r="BR349" i="3"/>
  <c r="BK349" i="3"/>
  <c r="BW349" i="3"/>
  <c r="V349" i="3"/>
  <c r="BI349" i="3"/>
  <c r="AJ349" i="3"/>
  <c r="P349" i="3"/>
  <c r="AH349" i="3"/>
  <c r="AA348" i="3"/>
  <c r="Y348" i="3"/>
  <c r="BD348" i="3"/>
  <c r="AO348" i="3"/>
  <c r="AH348" i="3"/>
  <c r="X348" i="3"/>
  <c r="X343" i="3"/>
  <c r="AV343" i="3"/>
  <c r="L343" i="3"/>
  <c r="AF343" i="3"/>
  <c r="AH343" i="3"/>
  <c r="AI343" i="3"/>
  <c r="AB343" i="3"/>
  <c r="AU343" i="3"/>
  <c r="AD343" i="3"/>
  <c r="BL343" i="3"/>
  <c r="BD343" i="3"/>
  <c r="BT343" i="3"/>
  <c r="R341" i="3"/>
  <c r="AD341" i="3"/>
  <c r="AT341" i="3"/>
  <c r="BC340" i="3"/>
  <c r="AT339" i="3"/>
  <c r="T339" i="3"/>
  <c r="BW339" i="3"/>
  <c r="AM334" i="3"/>
  <c r="Y334" i="3"/>
  <c r="AY334" i="3"/>
  <c r="S334" i="3"/>
  <c r="BQ334" i="3"/>
  <c r="T334" i="3"/>
  <c r="BR334" i="3"/>
  <c r="BC334" i="3"/>
  <c r="BO334" i="3"/>
  <c r="AU334" i="3"/>
  <c r="W334" i="3"/>
  <c r="O334" i="3"/>
  <c r="AJ333" i="3"/>
  <c r="AN333" i="3"/>
  <c r="P333" i="3"/>
  <c r="BH333" i="3"/>
  <c r="BT333" i="3"/>
  <c r="CB333" i="3"/>
  <c r="AC332" i="3"/>
  <c r="M332" i="3"/>
  <c r="S331" i="3"/>
  <c r="BJ331" i="3"/>
  <c r="V331" i="3"/>
  <c r="AO331" i="3"/>
  <c r="BR331" i="3"/>
  <c r="AQ331" i="3"/>
  <c r="AZ330" i="3"/>
  <c r="BI330" i="3"/>
  <c r="AE330" i="3"/>
  <c r="S330" i="3"/>
  <c r="BV330" i="3"/>
  <c r="N329" i="3"/>
  <c r="BZ329" i="3"/>
  <c r="BP329" i="3"/>
  <c r="AT329" i="3"/>
  <c r="BR329" i="3"/>
  <c r="BJ329" i="3"/>
  <c r="O329" i="3"/>
  <c r="BQ329" i="3"/>
  <c r="AB329" i="3"/>
  <c r="AM329" i="3"/>
  <c r="L329" i="3"/>
  <c r="W329" i="3"/>
  <c r="BA329" i="3"/>
  <c r="V329" i="3"/>
  <c r="AL329" i="3"/>
  <c r="AD329" i="3"/>
  <c r="T329" i="3"/>
  <c r="U328" i="3"/>
  <c r="AY328" i="3"/>
  <c r="Q328" i="3"/>
  <c r="AB328" i="3"/>
  <c r="BD328" i="3"/>
  <c r="BJ328" i="3"/>
  <c r="BV328" i="3"/>
  <c r="BO328" i="3"/>
  <c r="T328" i="3"/>
  <c r="Z326" i="3"/>
  <c r="R326" i="3"/>
  <c r="AH326" i="3"/>
  <c r="AP326" i="3"/>
  <c r="BS325" i="3"/>
  <c r="W325" i="3"/>
  <c r="BK325" i="3"/>
  <c r="BC325" i="3"/>
  <c r="BP316" i="3"/>
  <c r="L316" i="3"/>
  <c r="AB316" i="3"/>
  <c r="AR316" i="3"/>
  <c r="N314" i="3"/>
  <c r="AF313" i="3"/>
  <c r="P313" i="3"/>
  <c r="AN313" i="3"/>
  <c r="BT313" i="3"/>
  <c r="BL313" i="3"/>
  <c r="AV313" i="3"/>
  <c r="BU312" i="3"/>
  <c r="AY307" i="3"/>
  <c r="AI307" i="3"/>
  <c r="S307" i="3"/>
  <c r="L306" i="3"/>
  <c r="BY306" i="3"/>
  <c r="BX306" i="3"/>
  <c r="T306" i="3"/>
  <c r="AR306" i="3"/>
  <c r="AJ306" i="3"/>
  <c r="AB306" i="3"/>
  <c r="BP306" i="3"/>
  <c r="AM305" i="3"/>
  <c r="M304" i="3"/>
  <c r="BT304" i="3"/>
  <c r="BZ303" i="3"/>
  <c r="AT303" i="3"/>
  <c r="BJ303" i="3"/>
  <c r="V303" i="3"/>
  <c r="BD302" i="3"/>
  <c r="BG299" i="3"/>
  <c r="K299" i="3"/>
  <c r="AR299" i="3"/>
  <c r="BV299" i="3"/>
  <c r="AI299" i="3"/>
  <c r="BF299" i="3"/>
  <c r="AZ299" i="3"/>
  <c r="BO299" i="3"/>
  <c r="U299" i="3"/>
  <c r="BX299" i="3"/>
  <c r="S299" i="3"/>
  <c r="AQ299" i="3"/>
  <c r="AY299" i="3"/>
  <c r="J299" i="3"/>
  <c r="BH299" i="3"/>
  <c r="AC299" i="3"/>
  <c r="AA299" i="3"/>
  <c r="AK299" i="3"/>
  <c r="BN299" i="3"/>
  <c r="AS299" i="3"/>
  <c r="R299" i="3"/>
  <c r="BP299" i="3"/>
  <c r="M299" i="3"/>
  <c r="Z299" i="3"/>
  <c r="AX299" i="3"/>
  <c r="AH299" i="3"/>
  <c r="L299" i="3"/>
  <c r="AJ299" i="3"/>
  <c r="T299" i="3"/>
  <c r="BW299" i="3"/>
  <c r="AI298" i="3"/>
  <c r="AY298" i="3"/>
  <c r="BO298" i="3"/>
  <c r="S298" i="3"/>
  <c r="CA297" i="3"/>
  <c r="AU297" i="3"/>
  <c r="BC297" i="3"/>
  <c r="AS297" i="3"/>
  <c r="O297" i="3"/>
  <c r="AJ297" i="3"/>
  <c r="AR297" i="3"/>
  <c r="AE297" i="3"/>
  <c r="V297" i="3"/>
  <c r="AD297" i="3"/>
  <c r="L297" i="3"/>
  <c r="AZ297" i="3"/>
  <c r="BB297" i="3"/>
  <c r="BQ296" i="3"/>
  <c r="CB296" i="3"/>
  <c r="AU296" i="3"/>
  <c r="P295" i="3"/>
  <c r="BD295" i="3"/>
  <c r="AN295" i="3"/>
  <c r="CB295" i="3"/>
  <c r="BR295" i="3"/>
  <c r="BB295" i="3"/>
  <c r="BT294" i="3"/>
  <c r="AD293" i="3"/>
  <c r="N293" i="3"/>
  <c r="BJ293" i="3"/>
  <c r="AT293" i="3"/>
  <c r="BZ293" i="3"/>
  <c r="V293" i="3"/>
  <c r="BB293" i="3"/>
  <c r="AL293" i="3"/>
  <c r="X291" i="3"/>
  <c r="AN291" i="3"/>
  <c r="BD291" i="3"/>
  <c r="AS289" i="3"/>
  <c r="BN289" i="3"/>
  <c r="J289" i="3"/>
  <c r="BQ289" i="3"/>
  <c r="BB289" i="3"/>
  <c r="AX289" i="3"/>
  <c r="AN289" i="3"/>
  <c r="BW288" i="3"/>
  <c r="K287" i="3"/>
  <c r="CA285" i="3"/>
  <c r="P285" i="3"/>
  <c r="AF285" i="3"/>
  <c r="AV285" i="3"/>
  <c r="BL285" i="3"/>
  <c r="CB285" i="3"/>
  <c r="AM285" i="3"/>
  <c r="BC285" i="3"/>
  <c r="AN285" i="3"/>
  <c r="BS285" i="3"/>
  <c r="BZ285" i="3"/>
  <c r="AE285" i="3"/>
  <c r="O285" i="3"/>
  <c r="AU285" i="3"/>
  <c r="BL284" i="3"/>
  <c r="BM284" i="3"/>
  <c r="X284" i="3"/>
  <c r="AQ282" i="3"/>
  <c r="BX281" i="3"/>
  <c r="AZ281" i="3"/>
  <c r="AR281" i="3"/>
  <c r="AB281" i="3"/>
  <c r="T281" i="3"/>
  <c r="BV281" i="3"/>
  <c r="BI279" i="3"/>
  <c r="AK279" i="3"/>
  <c r="AS279" i="3"/>
  <c r="BA279" i="3"/>
  <c r="BX279" i="3"/>
  <c r="AM277" i="3"/>
  <c r="BC277" i="3"/>
  <c r="BS272" i="3"/>
  <c r="AG271" i="3"/>
  <c r="AO270" i="3"/>
  <c r="AS269" i="3"/>
  <c r="AX269" i="3"/>
  <c r="BF269" i="3"/>
  <c r="AP269" i="3"/>
  <c r="BJ269" i="3"/>
  <c r="BO269" i="3"/>
  <c r="AI269" i="3"/>
  <c r="AZ269" i="3"/>
  <c r="Z269" i="3"/>
  <c r="BZ269" i="3"/>
  <c r="V269" i="3"/>
  <c r="AR269" i="3"/>
  <c r="AD269" i="3"/>
  <c r="AL269" i="3"/>
  <c r="M269" i="3"/>
  <c r="BH269" i="3"/>
  <c r="AT269" i="3"/>
  <c r="BC269" i="3"/>
  <c r="BP269" i="3"/>
  <c r="T269" i="3"/>
  <c r="J269" i="3"/>
  <c r="BY269" i="3"/>
  <c r="BN269" i="3"/>
  <c r="BV269" i="3"/>
  <c r="BX269" i="3"/>
  <c r="BR269" i="3"/>
  <c r="L269" i="3"/>
  <c r="N269" i="3"/>
  <c r="BS269" i="3"/>
  <c r="R269" i="3"/>
  <c r="AB269" i="3"/>
  <c r="W269" i="3"/>
  <c r="AJ269" i="3"/>
  <c r="BL407" i="3"/>
  <c r="AV407" i="3"/>
  <c r="AD406" i="3"/>
  <c r="AL406" i="3"/>
  <c r="AO406" i="3"/>
  <c r="K406" i="3"/>
  <c r="BU406" i="3"/>
  <c r="X404" i="3"/>
  <c r="S404" i="3"/>
  <c r="AC404" i="3"/>
  <c r="K404" i="3"/>
  <c r="AQ404" i="3"/>
  <c r="BH404" i="3"/>
  <c r="AG404" i="3"/>
  <c r="CA404" i="3"/>
  <c r="O404" i="3"/>
  <c r="T404" i="3"/>
  <c r="BL404" i="3"/>
  <c r="L404" i="3"/>
  <c r="BV404" i="3"/>
  <c r="AV404" i="3"/>
  <c r="BQ404" i="3"/>
  <c r="AF404" i="3"/>
  <c r="BW404" i="3"/>
  <c r="U404" i="3"/>
  <c r="BF404" i="3"/>
  <c r="BT404" i="3"/>
  <c r="BO404" i="3"/>
  <c r="P404" i="3"/>
  <c r="BY404" i="3"/>
  <c r="AR404" i="3"/>
  <c r="AB404" i="3"/>
  <c r="BX404" i="3"/>
  <c r="V404" i="3"/>
  <c r="BD404" i="3"/>
  <c r="AY404" i="3"/>
  <c r="BI404" i="3"/>
  <c r="AA404" i="3"/>
  <c r="AN404" i="3"/>
  <c r="BP404" i="3"/>
  <c r="AI404" i="3"/>
  <c r="AS404" i="3"/>
  <c r="BG404" i="3"/>
  <c r="AK404" i="3"/>
  <c r="M403" i="3"/>
  <c r="U403" i="3"/>
  <c r="AK403" i="3"/>
  <c r="BS402" i="3"/>
  <c r="Z402" i="3"/>
  <c r="AP402" i="3"/>
  <c r="Q402" i="3"/>
  <c r="AA402" i="3"/>
  <c r="BF402" i="3"/>
  <c r="W402" i="3"/>
  <c r="BV402" i="3"/>
  <c r="AT402" i="3"/>
  <c r="R402" i="3"/>
  <c r="AH402" i="3"/>
  <c r="AF402" i="3"/>
  <c r="AX402" i="3"/>
  <c r="O402" i="3"/>
  <c r="BN402" i="3"/>
  <c r="BR402" i="3"/>
  <c r="AE401" i="3"/>
  <c r="V401" i="3"/>
  <c r="BK401" i="3"/>
  <c r="AI401" i="3"/>
  <c r="AZ401" i="3"/>
  <c r="BW401" i="3"/>
  <c r="BY401" i="3"/>
  <c r="R401" i="3"/>
  <c r="BG401" i="3"/>
  <c r="AY401" i="3"/>
  <c r="J401" i="3"/>
  <c r="BZ401" i="3"/>
  <c r="AQ401" i="3"/>
  <c r="S401" i="3"/>
  <c r="AA401" i="3"/>
  <c r="BB401" i="3"/>
  <c r="AG401" i="3"/>
  <c r="AD401" i="3"/>
  <c r="BO401" i="3"/>
  <c r="O401" i="3"/>
  <c r="AM400" i="3"/>
  <c r="AT400" i="3"/>
  <c r="W400" i="3"/>
  <c r="Y400" i="3"/>
  <c r="AZ400" i="3"/>
  <c r="P400" i="3"/>
  <c r="AB400" i="3"/>
  <c r="AI400" i="3"/>
  <c r="AV400" i="3"/>
  <c r="AR400" i="3"/>
  <c r="BK400" i="3"/>
  <c r="AO400" i="3"/>
  <c r="BM400" i="3"/>
  <c r="BV399" i="3"/>
  <c r="CB399" i="3"/>
  <c r="AH399" i="3"/>
  <c r="BD399" i="3"/>
  <c r="BA399" i="3"/>
  <c r="W398" i="3"/>
  <c r="BJ398" i="3"/>
  <c r="AT398" i="3"/>
  <c r="AG398" i="3"/>
  <c r="AJ398" i="3"/>
  <c r="Y398" i="3"/>
  <c r="L398" i="3"/>
  <c r="AR398" i="3"/>
  <c r="N398" i="3"/>
  <c r="O398" i="3"/>
  <c r="BM398" i="3"/>
  <c r="AH398" i="3"/>
  <c r="X398" i="3"/>
  <c r="AV398" i="3"/>
  <c r="BN398" i="3"/>
  <c r="AR393" i="3"/>
  <c r="K393" i="3"/>
  <c r="P393" i="3"/>
  <c r="CB393" i="3"/>
  <c r="BB393" i="3"/>
  <c r="S393" i="3"/>
  <c r="BG393" i="3"/>
  <c r="BM393" i="3"/>
  <c r="AS393" i="3"/>
  <c r="AB393" i="3"/>
  <c r="BW393" i="3"/>
  <c r="R393" i="3"/>
  <c r="Y393" i="3"/>
  <c r="CA393" i="3"/>
  <c r="AW393" i="3"/>
  <c r="AC393" i="3"/>
  <c r="BK393" i="3"/>
  <c r="AN393" i="3"/>
  <c r="BO393" i="3"/>
  <c r="AJ393" i="3"/>
  <c r="O393" i="3"/>
  <c r="AA393" i="3"/>
  <c r="V393" i="3"/>
  <c r="AP393" i="3"/>
  <c r="AK393" i="3"/>
  <c r="BI393" i="3"/>
  <c r="Q393" i="3"/>
  <c r="M393" i="3"/>
  <c r="BR393" i="3"/>
  <c r="N393" i="3"/>
  <c r="W393" i="3"/>
  <c r="AU393" i="3"/>
  <c r="BC393" i="3"/>
  <c r="AZ392" i="3"/>
  <c r="BR392" i="3"/>
  <c r="Z392" i="3"/>
  <c r="BZ392" i="3"/>
  <c r="BC392" i="3"/>
  <c r="AR392" i="3"/>
  <c r="BK392" i="3"/>
  <c r="U392" i="3"/>
  <c r="BV392" i="3"/>
  <c r="AD392" i="3"/>
  <c r="AV392" i="3"/>
  <c r="BD392" i="3"/>
  <c r="AH392" i="3"/>
  <c r="BL392" i="3"/>
  <c r="BU392" i="3"/>
  <c r="T392" i="3"/>
  <c r="AX392" i="3"/>
  <c r="AL392" i="3"/>
  <c r="CA392" i="3"/>
  <c r="AT392" i="3"/>
  <c r="W392" i="3"/>
  <c r="V392" i="3"/>
  <c r="J392" i="3"/>
  <c r="BM392" i="3"/>
  <c r="AB392" i="3"/>
  <c r="BQ392" i="3"/>
  <c r="AJ392" i="3"/>
  <c r="M392" i="3"/>
  <c r="AE392" i="3"/>
  <c r="BX392" i="3"/>
  <c r="AC392" i="3"/>
  <c r="P392" i="3"/>
  <c r="BF392" i="3"/>
  <c r="X392" i="3"/>
  <c r="BT392" i="3"/>
  <c r="R392" i="3"/>
  <c r="AU392" i="3"/>
  <c r="N392" i="3"/>
  <c r="BY392" i="3"/>
  <c r="BB392" i="3"/>
  <c r="AF392" i="3"/>
  <c r="AA392" i="3"/>
  <c r="BJ392" i="3"/>
  <c r="CB392" i="3"/>
  <c r="AK392" i="3"/>
  <c r="BN392" i="3"/>
  <c r="L392" i="3"/>
  <c r="AP392" i="3"/>
  <c r="BA392" i="3"/>
  <c r="Q391" i="3"/>
  <c r="AQ391" i="3"/>
  <c r="P391" i="3"/>
  <c r="V391" i="3"/>
  <c r="N391" i="3"/>
  <c r="BB391" i="3"/>
  <c r="AP391" i="3"/>
  <c r="AJ391" i="3"/>
  <c r="Y391" i="3"/>
  <c r="BQ391" i="3"/>
  <c r="AO391" i="3"/>
  <c r="AX391" i="3"/>
  <c r="AR391" i="3"/>
  <c r="AG391" i="3"/>
  <c r="CA391" i="3"/>
  <c r="BM391" i="3"/>
  <c r="AT391" i="3"/>
  <c r="BE391" i="3"/>
  <c r="AI391" i="3"/>
  <c r="BR391" i="3"/>
  <c r="AK391" i="3"/>
  <c r="BA390" i="3"/>
  <c r="BV390" i="3"/>
  <c r="W390" i="3"/>
  <c r="L390" i="3"/>
  <c r="BC390" i="3"/>
  <c r="J390" i="3"/>
  <c r="CB390" i="3"/>
  <c r="BJ390" i="3"/>
  <c r="AL390" i="3"/>
  <c r="AB390" i="3"/>
  <c r="AJ390" i="3"/>
  <c r="BT390" i="3"/>
  <c r="U390" i="3"/>
  <c r="BN390" i="3"/>
  <c r="AZ390" i="3"/>
  <c r="O390" i="3"/>
  <c r="Z390" i="3"/>
  <c r="BU390" i="3"/>
  <c r="BD390" i="3"/>
  <c r="K390" i="3"/>
  <c r="BB390" i="3"/>
  <c r="AM390" i="3"/>
  <c r="BX390" i="3"/>
  <c r="N390" i="3"/>
  <c r="BE390" i="3"/>
  <c r="AR390" i="3"/>
  <c r="AP390" i="3"/>
  <c r="AC390" i="3"/>
  <c r="BL390" i="3"/>
  <c r="AA390" i="3"/>
  <c r="AT390" i="3"/>
  <c r="AH390" i="3"/>
  <c r="AD390" i="3"/>
  <c r="S390" i="3"/>
  <c r="R390" i="3"/>
  <c r="AV390" i="3"/>
  <c r="AI390" i="3"/>
  <c r="V390" i="3"/>
  <c r="BP390" i="3"/>
  <c r="T390" i="3"/>
  <c r="BK390" i="3"/>
  <c r="Y389" i="3"/>
  <c r="AP389" i="3"/>
  <c r="BX389" i="3"/>
  <c r="BV389" i="3"/>
  <c r="BB389" i="3"/>
  <c r="AZ389" i="3"/>
  <c r="BS389" i="3"/>
  <c r="BR389" i="3"/>
  <c r="AH389" i="3"/>
  <c r="AC389" i="3"/>
  <c r="W389" i="3"/>
  <c r="BP389" i="3"/>
  <c r="BF389" i="3"/>
  <c r="T389" i="3"/>
  <c r="BC389" i="3"/>
  <c r="AJ389" i="3"/>
  <c r="O389" i="3"/>
  <c r="CA389" i="3"/>
  <c r="AI389" i="3"/>
  <c r="Z389" i="3"/>
  <c r="P389" i="3"/>
  <c r="AW389" i="3"/>
  <c r="N389" i="3"/>
  <c r="BG389" i="3"/>
  <c r="AV389" i="3"/>
  <c r="K389" i="3"/>
  <c r="AA389" i="3"/>
  <c r="AQ389" i="3"/>
  <c r="BJ389" i="3"/>
  <c r="BA389" i="3"/>
  <c r="R389" i="3"/>
  <c r="BQ389" i="3"/>
  <c r="BN389" i="3"/>
  <c r="AB389" i="3"/>
  <c r="AR389" i="3"/>
  <c r="BH389" i="3"/>
  <c r="AE389" i="3"/>
  <c r="U389" i="3"/>
  <c r="S389" i="3"/>
  <c r="BT389" i="3"/>
  <c r="BI389" i="3"/>
  <c r="AY389" i="3"/>
  <c r="AU389" i="3"/>
  <c r="J389" i="3"/>
  <c r="BK389" i="3"/>
  <c r="X389" i="3"/>
  <c r="BQ388" i="3"/>
  <c r="BL388" i="3"/>
  <c r="AK388" i="3"/>
  <c r="BS388" i="3"/>
  <c r="AV388" i="3"/>
  <c r="AS388" i="3"/>
  <c r="AW388" i="3"/>
  <c r="AC388" i="3"/>
  <c r="BC388" i="3"/>
  <c r="P388" i="3"/>
  <c r="CA388" i="3"/>
  <c r="BY388" i="3"/>
  <c r="CB388" i="3"/>
  <c r="BI388" i="3"/>
  <c r="AG388" i="3"/>
  <c r="AF388" i="3"/>
  <c r="W388" i="3"/>
  <c r="AM388" i="3"/>
  <c r="O388" i="3"/>
  <c r="Q388" i="3"/>
  <c r="V387" i="3"/>
  <c r="AN387" i="3"/>
  <c r="N387" i="3"/>
  <c r="BL387" i="3"/>
  <c r="BG387" i="3"/>
  <c r="AM387" i="3"/>
  <c r="AL387" i="3"/>
  <c r="BD387" i="3"/>
  <c r="BN387" i="3"/>
  <c r="AO387" i="3"/>
  <c r="BT387" i="3"/>
  <c r="K387" i="3"/>
  <c r="BC387" i="3"/>
  <c r="BK387" i="3"/>
  <c r="BR387" i="3"/>
  <c r="J387" i="3"/>
  <c r="AG387" i="3"/>
  <c r="S387" i="3"/>
  <c r="BX387" i="3"/>
  <c r="AW387" i="3"/>
  <c r="AA387" i="3"/>
  <c r="T387" i="3"/>
  <c r="AM386" i="3"/>
  <c r="P386" i="3"/>
  <c r="BA386" i="3"/>
  <c r="J386" i="3"/>
  <c r="BC386" i="3"/>
  <c r="BW386" i="3"/>
  <c r="BF386" i="3"/>
  <c r="M386" i="3"/>
  <c r="W386" i="3"/>
  <c r="AF386" i="3"/>
  <c r="AU386" i="3"/>
  <c r="AE386" i="3"/>
  <c r="AX386" i="3"/>
  <c r="AL386" i="3"/>
  <c r="BK386" i="3"/>
  <c r="AI385" i="3"/>
  <c r="AM385" i="3"/>
  <c r="BN385" i="3"/>
  <c r="J385" i="3"/>
  <c r="T385" i="3"/>
  <c r="BC385" i="3"/>
  <c r="AQ385" i="3"/>
  <c r="AZ385" i="3"/>
  <c r="R385" i="3"/>
  <c r="AO385" i="3"/>
  <c r="AP385" i="3"/>
  <c r="L385" i="3"/>
  <c r="AJ385" i="3"/>
  <c r="N385" i="3"/>
  <c r="BD385" i="3"/>
  <c r="BP385" i="3"/>
  <c r="CB385" i="3"/>
  <c r="Y385" i="3"/>
  <c r="AC385" i="3"/>
  <c r="O385" i="3"/>
  <c r="AA385" i="3"/>
  <c r="BT385" i="3"/>
  <c r="BE385" i="3"/>
  <c r="K385" i="3"/>
  <c r="AK385" i="3"/>
  <c r="W385" i="3"/>
  <c r="S385" i="3"/>
  <c r="BX385" i="3"/>
  <c r="AW385" i="3"/>
  <c r="AE385" i="3"/>
  <c r="AB385" i="3"/>
  <c r="BA384" i="3"/>
  <c r="AQ384" i="3"/>
  <c r="AC384" i="3"/>
  <c r="U384" i="3"/>
  <c r="AA384" i="3"/>
  <c r="AG384" i="3"/>
  <c r="AB384" i="3"/>
  <c r="K384" i="3"/>
  <c r="Q384" i="3"/>
  <c r="AR384" i="3"/>
  <c r="BX384" i="3"/>
  <c r="BE384" i="3"/>
  <c r="M384" i="3"/>
  <c r="BM384" i="3"/>
  <c r="AX384" i="3"/>
  <c r="BV384" i="3"/>
  <c r="V384" i="3"/>
  <c r="O384" i="3"/>
  <c r="BT384" i="3"/>
  <c r="AO384" i="3"/>
  <c r="AJ384" i="3"/>
  <c r="BY384" i="3"/>
  <c r="Y384" i="3"/>
  <c r="BK383" i="3"/>
  <c r="Y383" i="3"/>
  <c r="V383" i="3"/>
  <c r="AI383" i="3"/>
  <c r="AX383" i="3"/>
  <c r="BX383" i="3"/>
  <c r="AP383" i="3"/>
  <c r="BP383" i="3"/>
  <c r="J383" i="3"/>
  <c r="BH383" i="3"/>
  <c r="Z383" i="3"/>
  <c r="Q383" i="3"/>
  <c r="L383" i="3"/>
  <c r="AK383" i="3"/>
  <c r="AM383" i="3"/>
  <c r="N383" i="3"/>
  <c r="AO383" i="3"/>
  <c r="AG383" i="3"/>
  <c r="AB383" i="3"/>
  <c r="AZ383" i="3"/>
  <c r="T383" i="3"/>
  <c r="AT383" i="3"/>
  <c r="BV383" i="3"/>
  <c r="AW383" i="3"/>
  <c r="M383" i="3"/>
  <c r="AN383" i="3"/>
  <c r="BN383" i="3"/>
  <c r="BF383" i="3"/>
  <c r="AH383" i="3"/>
  <c r="BR383" i="3"/>
  <c r="BD382" i="3"/>
  <c r="AU382" i="3"/>
  <c r="BO382" i="3"/>
  <c r="BW382" i="3"/>
  <c r="P382" i="3"/>
  <c r="Q382" i="3"/>
  <c r="AY382" i="3"/>
  <c r="AL382" i="3"/>
  <c r="AE382" i="3"/>
  <c r="AZ382" i="3"/>
  <c r="AS382" i="3"/>
  <c r="AG382" i="3"/>
  <c r="AM382" i="3"/>
  <c r="O382" i="3"/>
  <c r="BA381" i="3"/>
  <c r="K381" i="3"/>
  <c r="BW381" i="3"/>
  <c r="BP381" i="3"/>
  <c r="BF381" i="3"/>
  <c r="Y381" i="3"/>
  <c r="BJ381" i="3"/>
  <c r="BC381" i="3"/>
  <c r="AH381" i="3"/>
  <c r="BV381" i="3"/>
  <c r="AA381" i="3"/>
  <c r="T381" i="3"/>
  <c r="J381" i="3"/>
  <c r="AO381" i="3"/>
  <c r="AN381" i="3"/>
  <c r="U381" i="3"/>
  <c r="N381" i="3"/>
  <c r="BZ381" i="3"/>
  <c r="BS381" i="3"/>
  <c r="AP381" i="3"/>
  <c r="BT381" i="3"/>
  <c r="BD381" i="3"/>
  <c r="BL381" i="3"/>
  <c r="Q381" i="3"/>
  <c r="AV381" i="3"/>
  <c r="AW381" i="3"/>
  <c r="P381" i="3"/>
  <c r="BM381" i="3"/>
  <c r="R381" i="3"/>
  <c r="AS380" i="3"/>
  <c r="AR380" i="3"/>
  <c r="R380" i="3"/>
  <c r="Q380" i="3"/>
  <c r="BV380" i="3"/>
  <c r="BU380" i="3"/>
  <c r="BO380" i="3"/>
  <c r="BJ380" i="3"/>
  <c r="BE380" i="3"/>
  <c r="M380" i="3"/>
  <c r="Y380" i="3"/>
  <c r="BY380" i="3"/>
  <c r="AG380" i="3"/>
  <c r="AA380" i="3"/>
  <c r="N380" i="3"/>
  <c r="BM380" i="3"/>
  <c r="AH380" i="3"/>
  <c r="AI380" i="3"/>
  <c r="AW379" i="3"/>
  <c r="BY379" i="3"/>
  <c r="Z379" i="3"/>
  <c r="V379" i="3"/>
  <c r="AD379" i="3"/>
  <c r="BD379" i="3"/>
  <c r="AL379" i="3"/>
  <c r="BB379" i="3"/>
  <c r="AV379" i="3"/>
  <c r="BJ379" i="3"/>
  <c r="BN379" i="3"/>
  <c r="BG379" i="3"/>
  <c r="BS379" i="3"/>
  <c r="BX379" i="3"/>
  <c r="BH379" i="3"/>
  <c r="N379" i="3"/>
  <c r="BW379" i="3"/>
  <c r="BK379" i="3"/>
  <c r="AB379" i="3"/>
  <c r="AH379" i="3"/>
  <c r="AC379" i="3"/>
  <c r="AT379" i="3"/>
  <c r="AY379" i="3"/>
  <c r="BM379" i="3"/>
  <c r="CB379" i="3"/>
  <c r="P379" i="3"/>
  <c r="S379" i="3"/>
  <c r="J379" i="3"/>
  <c r="AJ379" i="3"/>
  <c r="BR379" i="3"/>
  <c r="BE379" i="3"/>
  <c r="BT379" i="3"/>
  <c r="BF379" i="3"/>
  <c r="M379" i="3"/>
  <c r="R379" i="3"/>
  <c r="K378" i="3"/>
  <c r="BI378" i="3"/>
  <c r="R378" i="3"/>
  <c r="AO378" i="3"/>
  <c r="AD378" i="3"/>
  <c r="AB378" i="3"/>
  <c r="BT378" i="3"/>
  <c r="BW378" i="3"/>
  <c r="O378" i="3"/>
  <c r="AK378" i="3"/>
  <c r="AZ378" i="3"/>
  <c r="BF378" i="3"/>
  <c r="BR378" i="3"/>
  <c r="AI378" i="3"/>
  <c r="BG378" i="3"/>
  <c r="M378" i="3"/>
  <c r="AC378" i="3"/>
  <c r="BK378" i="3"/>
  <c r="BU378" i="3"/>
  <c r="CA378" i="3"/>
  <c r="V378" i="3"/>
  <c r="AS378" i="3"/>
  <c r="BX378" i="3"/>
  <c r="AJ378" i="3"/>
  <c r="S378" i="3"/>
  <c r="X378" i="3"/>
  <c r="AP378" i="3"/>
  <c r="BM378" i="3"/>
  <c r="BO378" i="3"/>
  <c r="L378" i="3"/>
  <c r="BD378" i="3"/>
  <c r="AY378" i="3"/>
  <c r="BL378" i="3"/>
  <c r="BC378" i="3"/>
  <c r="BP378" i="3"/>
  <c r="L377" i="3"/>
  <c r="BU377" i="3"/>
  <c r="BC377" i="3"/>
  <c r="M377" i="3"/>
  <c r="BT377" i="3"/>
  <c r="T377" i="3"/>
  <c r="AR377" i="3"/>
  <c r="AC377" i="3"/>
  <c r="BK377" i="3"/>
  <c r="X377" i="3"/>
  <c r="AU377" i="3"/>
  <c r="BH377" i="3"/>
  <c r="AD377" i="3"/>
  <c r="O377" i="3"/>
  <c r="BL377" i="3"/>
  <c r="AJ377" i="3"/>
  <c r="P377" i="3"/>
  <c r="BA377" i="3"/>
  <c r="AV377" i="3"/>
  <c r="AF377" i="3"/>
  <c r="AM377" i="3"/>
  <c r="AH377" i="3"/>
  <c r="BS377" i="3"/>
  <c r="AB377" i="3"/>
  <c r="AL377" i="3"/>
  <c r="AA377" i="3"/>
  <c r="W377" i="3"/>
  <c r="BD377" i="3"/>
  <c r="AZ377" i="3"/>
  <c r="M376" i="3"/>
  <c r="BQ376" i="3"/>
  <c r="O376" i="3"/>
  <c r="AG376" i="3"/>
  <c r="AS376" i="3"/>
  <c r="AC376" i="3"/>
  <c r="AL376" i="3"/>
  <c r="U376" i="3"/>
  <c r="BM376" i="3"/>
  <c r="BB376" i="3"/>
  <c r="V376" i="3"/>
  <c r="BJ376" i="3"/>
  <c r="AW376" i="3"/>
  <c r="CA376" i="3"/>
  <c r="Q376" i="3"/>
  <c r="BA376" i="3"/>
  <c r="AK376" i="3"/>
  <c r="BI376" i="3"/>
  <c r="AD375" i="3"/>
  <c r="BF375" i="3"/>
  <c r="BN375" i="3"/>
  <c r="BK375" i="3"/>
  <c r="Z375" i="3"/>
  <c r="BR375" i="3"/>
  <c r="AH375" i="3"/>
  <c r="BX375" i="3"/>
  <c r="L375" i="3"/>
  <c r="J375" i="3"/>
  <c r="X375" i="3"/>
  <c r="BB375" i="3"/>
  <c r="R375" i="3"/>
  <c r="AL375" i="3"/>
  <c r="AG375" i="3"/>
  <c r="V375" i="3"/>
  <c r="BJ375" i="3"/>
  <c r="AE375" i="3"/>
  <c r="AK375" i="3"/>
  <c r="AT375" i="3"/>
  <c r="BV375" i="3"/>
  <c r="AU375" i="3"/>
  <c r="AJ374" i="3"/>
  <c r="BO374" i="3"/>
  <c r="BC374" i="3"/>
  <c r="J374" i="3"/>
  <c r="BI374" i="3"/>
  <c r="BV374" i="3"/>
  <c r="BX374" i="3"/>
  <c r="AF373" i="3"/>
  <c r="T373" i="3"/>
  <c r="BC373" i="3"/>
  <c r="BH373" i="3"/>
  <c r="AB373" i="3"/>
  <c r="BY373" i="3"/>
  <c r="R373" i="3"/>
  <c r="CB373" i="3"/>
  <c r="AI373" i="3"/>
  <c r="V373" i="3"/>
  <c r="O373" i="3"/>
  <c r="CA373" i="3"/>
  <c r="AH373" i="3"/>
  <c r="L373" i="3"/>
  <c r="AK373" i="3"/>
  <c r="AP373" i="3"/>
  <c r="Y373" i="3"/>
  <c r="AN373" i="3"/>
  <c r="AY373" i="3"/>
  <c r="AL373" i="3"/>
  <c r="J373" i="3"/>
  <c r="AX373" i="3"/>
  <c r="AC372" i="3"/>
  <c r="AZ372" i="3"/>
  <c r="AM372" i="3"/>
  <c r="Y372" i="3"/>
  <c r="AX372" i="3"/>
  <c r="BS372" i="3"/>
  <c r="BN372" i="3"/>
  <c r="BY372" i="3"/>
  <c r="BA372" i="3"/>
  <c r="AJ372" i="3"/>
  <c r="AD372" i="3"/>
  <c r="W372" i="3"/>
  <c r="BQ372" i="3"/>
  <c r="R372" i="3"/>
  <c r="U372" i="3"/>
  <c r="AK372" i="3"/>
  <c r="AH372" i="3"/>
  <c r="BG372" i="3"/>
  <c r="L371" i="3"/>
  <c r="BR371" i="3"/>
  <c r="BB371" i="3"/>
  <c r="AB371" i="3"/>
  <c r="AI371" i="3"/>
  <c r="AA371" i="3"/>
  <c r="BH371" i="3"/>
  <c r="BC371" i="3"/>
  <c r="BG371" i="3"/>
  <c r="BQ371" i="3"/>
  <c r="AQ371" i="3"/>
  <c r="N371" i="3"/>
  <c r="BW371" i="3"/>
  <c r="X371" i="3"/>
  <c r="AS371" i="3"/>
  <c r="BF371" i="3"/>
  <c r="AC371" i="3"/>
  <c r="AL371" i="3"/>
  <c r="BI371" i="3"/>
  <c r="J371" i="3"/>
  <c r="BV371" i="3"/>
  <c r="AH371" i="3"/>
  <c r="BT371" i="3"/>
  <c r="BJ371" i="3"/>
  <c r="AD371" i="3"/>
  <c r="BZ371" i="3"/>
  <c r="AJ371" i="3"/>
  <c r="V371" i="3"/>
  <c r="BY371" i="3"/>
  <c r="AX371" i="3"/>
  <c r="AT371" i="3"/>
  <c r="M371" i="3"/>
  <c r="AV371" i="3"/>
  <c r="Z371" i="3"/>
  <c r="BP371" i="3"/>
  <c r="AP371" i="3"/>
  <c r="K371" i="3"/>
  <c r="BN371" i="3"/>
  <c r="U371" i="3"/>
  <c r="AM370" i="3"/>
  <c r="AD370" i="3"/>
  <c r="BB370" i="3"/>
  <c r="L370" i="3"/>
  <c r="W370" i="3"/>
  <c r="S370" i="3"/>
  <c r="AQ370" i="3"/>
  <c r="N370" i="3"/>
  <c r="BX370" i="3"/>
  <c r="AY370" i="3"/>
  <c r="BJ370" i="3"/>
  <c r="AU370" i="3"/>
  <c r="BS370" i="3"/>
  <c r="BR370" i="3"/>
  <c r="O370" i="3"/>
  <c r="BK370" i="3"/>
  <c r="BV370" i="3"/>
  <c r="BG370" i="3"/>
  <c r="BZ370" i="3"/>
  <c r="V370" i="3"/>
  <c r="AT370" i="3"/>
  <c r="BO370" i="3"/>
  <c r="AL370" i="3"/>
  <c r="K370" i="3"/>
  <c r="AI370" i="3"/>
  <c r="AE370" i="3"/>
  <c r="BC370" i="3"/>
  <c r="CA370" i="3"/>
  <c r="AA370" i="3"/>
  <c r="AJ369" i="3"/>
  <c r="BJ369" i="3"/>
  <c r="N369" i="3"/>
  <c r="AN369" i="3"/>
  <c r="AF369" i="3"/>
  <c r="AU369" i="3"/>
  <c r="BX369" i="3"/>
  <c r="AB369" i="3"/>
  <c r="CB369" i="3"/>
  <c r="AT369" i="3"/>
  <c r="BI369" i="3"/>
  <c r="M369" i="3"/>
  <c r="AM369" i="3"/>
  <c r="BP369" i="3"/>
  <c r="T369" i="3"/>
  <c r="BH369" i="3"/>
  <c r="BT369" i="3"/>
  <c r="X369" i="3"/>
  <c r="CA369" i="3"/>
  <c r="AE369" i="3"/>
  <c r="BS369" i="3"/>
  <c r="L369" i="3"/>
  <c r="BL369" i="3"/>
  <c r="P369" i="3"/>
  <c r="AS369" i="3"/>
  <c r="W369" i="3"/>
  <c r="AZ369" i="3"/>
  <c r="BZ369" i="3"/>
  <c r="AD369" i="3"/>
  <c r="BD369" i="3"/>
  <c r="BK369" i="3"/>
  <c r="O369" i="3"/>
  <c r="AR369" i="3"/>
  <c r="AV369" i="3"/>
  <c r="BY369" i="3"/>
  <c r="AC369" i="3"/>
  <c r="BC369" i="3"/>
  <c r="BC368" i="3"/>
  <c r="AG368" i="3"/>
  <c r="AW368" i="3"/>
  <c r="BI368" i="3"/>
  <c r="BR368" i="3"/>
  <c r="BQ368" i="3"/>
  <c r="AK368" i="3"/>
  <c r="V368" i="3"/>
  <c r="AC368" i="3"/>
  <c r="BM368" i="3"/>
  <c r="AM368" i="3"/>
  <c r="Q368" i="3"/>
  <c r="BA368" i="3"/>
  <c r="AS368" i="3"/>
  <c r="U367" i="3"/>
  <c r="AZ367" i="3"/>
  <c r="BY367" i="3"/>
  <c r="BG367" i="3"/>
  <c r="BJ367" i="3"/>
  <c r="AP367" i="3"/>
  <c r="CB367" i="3"/>
  <c r="AT367" i="3"/>
  <c r="BC367" i="3"/>
  <c r="CA367" i="3"/>
  <c r="AM367" i="3"/>
  <c r="O367" i="3"/>
  <c r="Y367" i="3"/>
  <c r="W367" i="3"/>
  <c r="AE367" i="3"/>
  <c r="AU367" i="3"/>
  <c r="AU366" i="3"/>
  <c r="AR366" i="3"/>
  <c r="AF366" i="3"/>
  <c r="R366" i="3"/>
  <c r="AQ366" i="3"/>
  <c r="BE366" i="3"/>
  <c r="BR366" i="3"/>
  <c r="AO366" i="3"/>
  <c r="BN365" i="3"/>
  <c r="AH365" i="3"/>
  <c r="AG365" i="3"/>
  <c r="AJ365" i="3"/>
  <c r="BU365" i="3"/>
  <c r="BG364" i="3"/>
  <c r="AC364" i="3"/>
  <c r="AP364" i="3"/>
  <c r="Q364" i="3"/>
  <c r="AR364" i="3"/>
  <c r="AL364" i="3"/>
  <c r="AG364" i="3"/>
  <c r="AZ364" i="3"/>
  <c r="AT364" i="3"/>
  <c r="BW364" i="3"/>
  <c r="Y364" i="3"/>
  <c r="AW364" i="3"/>
  <c r="BB364" i="3"/>
  <c r="AU364" i="3"/>
  <c r="AN364" i="3"/>
  <c r="BQ364" i="3"/>
  <c r="K364" i="3"/>
  <c r="S364" i="3"/>
  <c r="BR364" i="3"/>
  <c r="BY364" i="3"/>
  <c r="AO364" i="3"/>
  <c r="AH363" i="3"/>
  <c r="Z363" i="3"/>
  <c r="R363" i="3"/>
  <c r="J363" i="3"/>
  <c r="BR363" i="3"/>
  <c r="BP363" i="3"/>
  <c r="BO363" i="3"/>
  <c r="BZ363" i="3"/>
  <c r="AQ363" i="3"/>
  <c r="BB363" i="3"/>
  <c r="AZ363" i="3"/>
  <c r="AI363" i="3"/>
  <c r="BX363" i="3"/>
  <c r="AT363" i="3"/>
  <c r="N363" i="3"/>
  <c r="AL363" i="3"/>
  <c r="AJ363" i="3"/>
  <c r="AR363" i="3"/>
  <c r="V363" i="3"/>
  <c r="T363" i="3"/>
  <c r="BG363" i="3"/>
  <c r="L363" i="3"/>
  <c r="BV363" i="3"/>
  <c r="BH363" i="3"/>
  <c r="AA363" i="3"/>
  <c r="S363" i="3"/>
  <c r="BF363" i="3"/>
  <c r="BJ363" i="3"/>
  <c r="AB363" i="3"/>
  <c r="K363" i="3"/>
  <c r="AY363" i="3"/>
  <c r="AX363" i="3"/>
  <c r="AP363" i="3"/>
  <c r="AD363" i="3"/>
  <c r="BN363" i="3"/>
  <c r="AF362" i="3"/>
  <c r="AA362" i="3"/>
  <c r="AK362" i="3"/>
  <c r="S362" i="3"/>
  <c r="AE362" i="3"/>
  <c r="BY362" i="3"/>
  <c r="BR362" i="3"/>
  <c r="K362" i="3"/>
  <c r="U362" i="3"/>
  <c r="O362" i="3"/>
  <c r="BX362" i="3"/>
  <c r="BP362" i="3"/>
  <c r="AO362" i="3"/>
  <c r="BH362" i="3"/>
  <c r="AZ362" i="3"/>
  <c r="AP362" i="3"/>
  <c r="Y362" i="3"/>
  <c r="BD362" i="3"/>
  <c r="AB362" i="3"/>
  <c r="BW362" i="3"/>
  <c r="BC362" i="3"/>
  <c r="T362" i="3"/>
  <c r="BO362" i="3"/>
  <c r="CA362" i="3"/>
  <c r="M362" i="3"/>
  <c r="L362" i="3"/>
  <c r="BG362" i="3"/>
  <c r="AM362" i="3"/>
  <c r="BQ362" i="3"/>
  <c r="AY362" i="3"/>
  <c r="BK362" i="3"/>
  <c r="AS362" i="3"/>
  <c r="AQ362" i="3"/>
  <c r="W362" i="3"/>
  <c r="BA362" i="3"/>
  <c r="AI362" i="3"/>
  <c r="AU362" i="3"/>
  <c r="BI362" i="3"/>
  <c r="AC362" i="3"/>
  <c r="BT361" i="3"/>
  <c r="BH361" i="3"/>
  <c r="AD361" i="3"/>
  <c r="CB361" i="3"/>
  <c r="AJ361" i="3"/>
  <c r="U361" i="3"/>
  <c r="BX361" i="3"/>
  <c r="AT361" i="3"/>
  <c r="BP361" i="3"/>
  <c r="AK361" i="3"/>
  <c r="BJ361" i="3"/>
  <c r="BZ361" i="3"/>
  <c r="V361" i="3"/>
  <c r="BD361" i="3"/>
  <c r="BK361" i="3"/>
  <c r="BA361" i="3"/>
  <c r="P361" i="3"/>
  <c r="AL361" i="3"/>
  <c r="X361" i="3"/>
  <c r="BC361" i="3"/>
  <c r="L361" i="3"/>
  <c r="AF361" i="3"/>
  <c r="BB361" i="3"/>
  <c r="AB361" i="3"/>
  <c r="BY361" i="3"/>
  <c r="AV361" i="3"/>
  <c r="BR361" i="3"/>
  <c r="T361" i="3"/>
  <c r="AT360" i="3"/>
  <c r="Y360" i="3"/>
  <c r="AS360" i="3"/>
  <c r="AW360" i="3"/>
  <c r="BP360" i="3"/>
  <c r="BY360" i="3"/>
  <c r="W360" i="3"/>
  <c r="CA360" i="3"/>
  <c r="AV360" i="3"/>
  <c r="BM360" i="3"/>
  <c r="AG360" i="3"/>
  <c r="BW360" i="3"/>
  <c r="BC360" i="3"/>
  <c r="P360" i="3"/>
  <c r="AN359" i="3"/>
  <c r="X359" i="3"/>
  <c r="AW359" i="3"/>
  <c r="BF359" i="3"/>
  <c r="BL359" i="3"/>
  <c r="BJ359" i="3"/>
  <c r="BN359" i="3"/>
  <c r="AE359" i="3"/>
  <c r="BP359" i="3"/>
  <c r="BU359" i="3"/>
  <c r="BQ359" i="3"/>
  <c r="AM359" i="3"/>
  <c r="BE359" i="3"/>
  <c r="R359" i="3"/>
  <c r="BD359" i="3"/>
  <c r="AO359" i="3"/>
  <c r="T359" i="3"/>
  <c r="BY359" i="3"/>
  <c r="CA359" i="3"/>
  <c r="AQ359" i="3"/>
  <c r="BT358" i="3"/>
  <c r="AD357" i="3"/>
  <c r="CB357" i="3"/>
  <c r="BO357" i="3"/>
  <c r="AZ357" i="3"/>
  <c r="AM357" i="3"/>
  <c r="BI357" i="3"/>
  <c r="AG357" i="3"/>
  <c r="BT357" i="3"/>
  <c r="BA357" i="3"/>
  <c r="AW357" i="3"/>
  <c r="BQ357" i="3"/>
  <c r="AA357" i="3"/>
  <c r="AI357" i="3"/>
  <c r="X357" i="3"/>
  <c r="R357" i="3"/>
  <c r="BN357" i="3"/>
  <c r="U357" i="3"/>
  <c r="AF357" i="3"/>
  <c r="AC357" i="3"/>
  <c r="AO357" i="3"/>
  <c r="Q357" i="3"/>
  <c r="AS357" i="3"/>
  <c r="J357" i="3"/>
  <c r="BD357" i="3"/>
  <c r="AP357" i="3"/>
  <c r="BV357" i="3"/>
  <c r="P357" i="3"/>
  <c r="BE357" i="3"/>
  <c r="AA356" i="3"/>
  <c r="N356" i="3"/>
  <c r="Y356" i="3"/>
  <c r="AQ356" i="3"/>
  <c r="AD356" i="3"/>
  <c r="AJ356" i="3"/>
  <c r="AO356" i="3"/>
  <c r="BJ356" i="3"/>
  <c r="AZ356" i="3"/>
  <c r="BE356" i="3"/>
  <c r="BP356" i="3"/>
  <c r="BW356" i="3"/>
  <c r="L356" i="3"/>
  <c r="Q356" i="3"/>
  <c r="S356" i="3"/>
  <c r="AB356" i="3"/>
  <c r="AG356" i="3"/>
  <c r="AL356" i="3"/>
  <c r="AR356" i="3"/>
  <c r="AY356" i="3"/>
  <c r="BB356" i="3"/>
  <c r="K356" i="3"/>
  <c r="BM356" i="3"/>
  <c r="BO356" i="3"/>
  <c r="BR356" i="3"/>
  <c r="AI355" i="3"/>
  <c r="T355" i="3"/>
  <c r="S355" i="3"/>
  <c r="AY355" i="3"/>
  <c r="AC355" i="3"/>
  <c r="U355" i="3"/>
  <c r="AB355" i="3"/>
  <c r="L355" i="3"/>
  <c r="J355" i="3"/>
  <c r="BY355" i="3"/>
  <c r="K355" i="3"/>
  <c r="BX355" i="3"/>
  <c r="BA355" i="3"/>
  <c r="BK355" i="3"/>
  <c r="BC355" i="3"/>
  <c r="BS355" i="3"/>
  <c r="BQ355" i="3"/>
  <c r="BN355" i="3"/>
  <c r="AP355" i="3"/>
  <c r="CA355" i="3"/>
  <c r="AK355" i="3"/>
  <c r="AZ355" i="3"/>
  <c r="M355" i="3"/>
  <c r="BG355" i="3"/>
  <c r="BF355" i="3"/>
  <c r="AQ355" i="3"/>
  <c r="W355" i="3"/>
  <c r="BI355" i="3"/>
  <c r="O355" i="3"/>
  <c r="BO355" i="3"/>
  <c r="BW355" i="3"/>
  <c r="AJ355" i="3"/>
  <c r="BH355" i="3"/>
  <c r="AS355" i="3"/>
  <c r="AR355" i="3"/>
  <c r="Z355" i="3"/>
  <c r="AM355" i="3"/>
  <c r="AX355" i="3"/>
  <c r="AU355" i="3"/>
  <c r="AH355" i="3"/>
  <c r="AE355" i="3"/>
  <c r="R355" i="3"/>
  <c r="BP355" i="3"/>
  <c r="AA355" i="3"/>
  <c r="M354" i="3"/>
  <c r="L354" i="3"/>
  <c r="BW354" i="3"/>
  <c r="AI354" i="3"/>
  <c r="BA354" i="3"/>
  <c r="BI354" i="3"/>
  <c r="U354" i="3"/>
  <c r="BQ354" i="3"/>
  <c r="CB354" i="3"/>
  <c r="AV354" i="3"/>
  <c r="BD354" i="3"/>
  <c r="BP354" i="3"/>
  <c r="BY354" i="3"/>
  <c r="BX354" i="3"/>
  <c r="AJ354" i="3"/>
  <c r="BR354" i="3"/>
  <c r="AR354" i="3"/>
  <c r="BB354" i="3"/>
  <c r="AB354" i="3"/>
  <c r="BL354" i="3"/>
  <c r="BJ354" i="3"/>
  <c r="V354" i="3"/>
  <c r="BG354" i="3"/>
  <c r="AD354" i="3"/>
  <c r="AQ354" i="3"/>
  <c r="AZ354" i="3"/>
  <c r="AY354" i="3"/>
  <c r="K354" i="3"/>
  <c r="BT354" i="3"/>
  <c r="AS354" i="3"/>
  <c r="S354" i="3"/>
  <c r="AC354" i="3"/>
  <c r="N354" i="3"/>
  <c r="AL354" i="3"/>
  <c r="AK354" i="3"/>
  <c r="BH354" i="3"/>
  <c r="AF354" i="3"/>
  <c r="P354" i="3"/>
  <c r="BO354" i="3"/>
  <c r="AN354" i="3"/>
  <c r="BZ354" i="3"/>
  <c r="AA354" i="3"/>
  <c r="X354" i="3"/>
  <c r="AT354" i="3"/>
  <c r="T354" i="3"/>
  <c r="BC353" i="3"/>
  <c r="AD353" i="3"/>
  <c r="AW353" i="3"/>
  <c r="V353" i="3"/>
  <c r="T353" i="3"/>
  <c r="AE353" i="3"/>
  <c r="W353" i="3"/>
  <c r="BH353" i="3"/>
  <c r="BR353" i="3"/>
  <c r="AO353" i="3"/>
  <c r="AR353" i="3"/>
  <c r="AG353" i="3"/>
  <c r="BP353" i="3"/>
  <c r="BX353" i="3"/>
  <c r="Q353" i="3"/>
  <c r="O353" i="3"/>
  <c r="AS353" i="3"/>
  <c r="BB353" i="3"/>
  <c r="BS353" i="3"/>
  <c r="BJ353" i="3"/>
  <c r="BE353" i="3"/>
  <c r="AK353" i="3"/>
  <c r="P352" i="3"/>
  <c r="AV352" i="3"/>
  <c r="AN352" i="3"/>
  <c r="BL352" i="3"/>
  <c r="BK352" i="3"/>
  <c r="W352" i="3"/>
  <c r="BT352" i="3"/>
  <c r="BD352" i="3"/>
  <c r="CB352" i="3"/>
  <c r="BN352" i="3"/>
  <c r="BS352" i="3"/>
  <c r="BX352" i="3"/>
  <c r="AM352" i="3"/>
  <c r="AU352" i="3"/>
  <c r="AE352" i="3"/>
  <c r="BC352" i="3"/>
  <c r="X352" i="3"/>
  <c r="AF352" i="3"/>
  <c r="O352" i="3"/>
  <c r="CA352" i="3"/>
  <c r="BS351" i="3"/>
  <c r="W351" i="3"/>
  <c r="AJ351" i="3"/>
  <c r="AN351" i="3"/>
  <c r="BK351" i="3"/>
  <c r="Y351" i="3"/>
  <c r="BG351" i="3"/>
  <c r="BN351" i="3"/>
  <c r="BA351" i="3"/>
  <c r="Q351" i="3"/>
  <c r="P351" i="3"/>
  <c r="AD351" i="3"/>
  <c r="BP351" i="3"/>
  <c r="BI351" i="3"/>
  <c r="BU351" i="3"/>
  <c r="AR350" i="3"/>
  <c r="BU350" i="3"/>
  <c r="BE350" i="3"/>
  <c r="AF350" i="3"/>
  <c r="BD350" i="3"/>
  <c r="BP350" i="3"/>
  <c r="BO350" i="3"/>
  <c r="BW350" i="3"/>
  <c r="M350" i="3"/>
  <c r="Z350" i="3"/>
  <c r="W350" i="3"/>
  <c r="AL348" i="3"/>
  <c r="AD348" i="3"/>
  <c r="AR348" i="3"/>
  <c r="BT348" i="3"/>
  <c r="AK348" i="3"/>
  <c r="BF348" i="3"/>
  <c r="AE343" i="3"/>
  <c r="BW343" i="3"/>
  <c r="AL343" i="3"/>
  <c r="AN343" i="3"/>
  <c r="AP343" i="3"/>
  <c r="AQ343" i="3"/>
  <c r="AR343" i="3"/>
  <c r="AK343" i="3"/>
  <c r="U343" i="3"/>
  <c r="AC343" i="3"/>
  <c r="BK343" i="3"/>
  <c r="AX343" i="3"/>
  <c r="AY343" i="3"/>
  <c r="AZ343" i="3"/>
  <c r="BA343" i="3"/>
  <c r="AT343" i="3"/>
  <c r="AS343" i="3"/>
  <c r="BB343" i="3"/>
  <c r="R343" i="3"/>
  <c r="BG343" i="3"/>
  <c r="BH343" i="3"/>
  <c r="BI343" i="3"/>
  <c r="BJ343" i="3"/>
  <c r="BC343" i="3"/>
  <c r="BX343" i="3"/>
  <c r="AM343" i="3"/>
  <c r="BP343" i="3"/>
  <c r="BQ343" i="3"/>
  <c r="BR343" i="3"/>
  <c r="BS343" i="3"/>
  <c r="K343" i="3"/>
  <c r="BN343" i="3"/>
  <c r="BY343" i="3"/>
  <c r="BZ343" i="3"/>
  <c r="CA343" i="3"/>
  <c r="CB343" i="3"/>
  <c r="BV343" i="3"/>
  <c r="AO343" i="3"/>
  <c r="T343" i="3"/>
  <c r="AJ343" i="3"/>
  <c r="M343" i="3"/>
  <c r="N343" i="3"/>
  <c r="O343" i="3"/>
  <c r="P343" i="3"/>
  <c r="J343" i="3"/>
  <c r="AA343" i="3"/>
  <c r="BF343" i="3"/>
  <c r="V343" i="3"/>
  <c r="W343" i="3"/>
  <c r="Z343" i="3"/>
  <c r="S343" i="3"/>
  <c r="AZ342" i="3"/>
  <c r="O342" i="3"/>
  <c r="AT342" i="3"/>
  <c r="BD341" i="3"/>
  <c r="BL341" i="3"/>
  <c r="BM341" i="3"/>
  <c r="W341" i="3"/>
  <c r="Y341" i="3"/>
  <c r="AA341" i="3"/>
  <c r="BC341" i="3"/>
  <c r="U341" i="3"/>
  <c r="BU341" i="3"/>
  <c r="AN341" i="3"/>
  <c r="AO341" i="3"/>
  <c r="AS341" i="3"/>
  <c r="AE341" i="3"/>
  <c r="AZ341" i="3"/>
  <c r="L341" i="3"/>
  <c r="AC341" i="3"/>
  <c r="BE341" i="3"/>
  <c r="BH341" i="3"/>
  <c r="BK341" i="3"/>
  <c r="BI341" i="3"/>
  <c r="AM340" i="3"/>
  <c r="BF340" i="3"/>
  <c r="BJ340" i="3"/>
  <c r="AD340" i="3"/>
  <c r="BM340" i="3"/>
  <c r="BQ340" i="3"/>
  <c r="BS340" i="3"/>
  <c r="AP340" i="3"/>
  <c r="J340" i="3"/>
  <c r="N340" i="3"/>
  <c r="P340" i="3"/>
  <c r="Q340" i="3"/>
  <c r="AT340" i="3"/>
  <c r="AC340" i="3"/>
  <c r="AE340" i="3"/>
  <c r="AH340" i="3"/>
  <c r="AI340" i="3"/>
  <c r="AJ340" i="3"/>
  <c r="AA340" i="3"/>
  <c r="R340" i="3"/>
  <c r="BR340" i="3"/>
  <c r="AL340" i="3"/>
  <c r="AN340" i="3"/>
  <c r="AO340" i="3"/>
  <c r="AS340" i="3"/>
  <c r="CA340" i="3"/>
  <c r="AN339" i="3"/>
  <c r="AO339" i="3"/>
  <c r="BR339" i="3"/>
  <c r="R339" i="3"/>
  <c r="AU339" i="3"/>
  <c r="X339" i="3"/>
  <c r="AP339" i="3"/>
  <c r="AA339" i="3"/>
  <c r="AD339" i="3"/>
  <c r="AY339" i="3"/>
  <c r="BQ339" i="3"/>
  <c r="BZ339" i="3"/>
  <c r="BC339" i="3"/>
  <c r="BN339" i="3"/>
  <c r="N339" i="3"/>
  <c r="CA339" i="3"/>
  <c r="AC338" i="3"/>
  <c r="CA338" i="3"/>
  <c r="R338" i="3"/>
  <c r="AN338" i="3"/>
  <c r="AO338" i="3"/>
  <c r="AR338" i="3"/>
  <c r="AV338" i="3"/>
  <c r="AP338" i="3"/>
  <c r="AU338" i="3"/>
  <c r="AY338" i="3"/>
  <c r="T338" i="3"/>
  <c r="BU338" i="3"/>
  <c r="BT338" i="3"/>
  <c r="BQ338" i="3"/>
  <c r="AG338" i="3"/>
  <c r="BX338" i="3"/>
  <c r="N338" i="3"/>
  <c r="BZ338" i="3"/>
  <c r="AA338" i="3"/>
  <c r="O338" i="3"/>
  <c r="L338" i="3"/>
  <c r="BC338" i="3"/>
  <c r="BW338" i="3"/>
  <c r="AS338" i="3"/>
  <c r="M334" i="3"/>
  <c r="BY334" i="3"/>
  <c r="K334" i="3"/>
  <c r="BE334" i="3"/>
  <c r="AL334" i="3"/>
  <c r="BM334" i="3"/>
  <c r="AD334" i="3"/>
  <c r="AT334" i="3"/>
  <c r="BF334" i="3"/>
  <c r="AX334" i="3"/>
  <c r="AP334" i="3"/>
  <c r="U334" i="3"/>
  <c r="BP334" i="3"/>
  <c r="BU334" i="3"/>
  <c r="BI334" i="3"/>
  <c r="AC334" i="3"/>
  <c r="J334" i="3"/>
  <c r="CA334" i="3"/>
  <c r="BK334" i="3"/>
  <c r="BV334" i="3"/>
  <c r="AO334" i="3"/>
  <c r="AE334" i="3"/>
  <c r="AN334" i="3"/>
  <c r="AW334" i="3"/>
  <c r="N334" i="3"/>
  <c r="V334" i="3"/>
  <c r="AK334" i="3"/>
  <c r="BG334" i="3"/>
  <c r="AG334" i="3"/>
  <c r="AS334" i="3"/>
  <c r="AB334" i="3"/>
  <c r="BN334" i="3"/>
  <c r="AH334" i="3"/>
  <c r="AQ334" i="3"/>
  <c r="Z333" i="3"/>
  <c r="J333" i="3"/>
  <c r="BK333" i="3"/>
  <c r="R333" i="3"/>
  <c r="AP333" i="3"/>
  <c r="BD333" i="3"/>
  <c r="U333" i="3"/>
  <c r="AU333" i="3"/>
  <c r="BX333" i="3"/>
  <c r="AC333" i="3"/>
  <c r="AX333" i="3"/>
  <c r="AY333" i="3"/>
  <c r="L333" i="3"/>
  <c r="AD333" i="3"/>
  <c r="AI333" i="3"/>
  <c r="BI333" i="3"/>
  <c r="AQ333" i="3"/>
  <c r="BG333" i="3"/>
  <c r="AS333" i="3"/>
  <c r="BJ333" i="3"/>
  <c r="AT333" i="3"/>
  <c r="BV333" i="3"/>
  <c r="AB333" i="3"/>
  <c r="BB333" i="3"/>
  <c r="BP333" i="3"/>
  <c r="BQ333" i="3"/>
  <c r="S333" i="3"/>
  <c r="AH333" i="3"/>
  <c r="BF333" i="3"/>
  <c r="O333" i="3"/>
  <c r="AM333" i="3"/>
  <c r="BN333" i="3"/>
  <c r="BY333" i="3"/>
  <c r="BZ333" i="3"/>
  <c r="AV333" i="3"/>
  <c r="BO333" i="3"/>
  <c r="AA333" i="3"/>
  <c r="BA333" i="3"/>
  <c r="M333" i="3"/>
  <c r="N333" i="3"/>
  <c r="BS333" i="3"/>
  <c r="AR333" i="3"/>
  <c r="T333" i="3"/>
  <c r="AK333" i="3"/>
  <c r="K333" i="3"/>
  <c r="AL333" i="3"/>
  <c r="BL333" i="3"/>
  <c r="V333" i="3"/>
  <c r="W333" i="3"/>
  <c r="BC333" i="3"/>
  <c r="BR333" i="3"/>
  <c r="X333" i="3"/>
  <c r="AZ333" i="3"/>
  <c r="CA333" i="3"/>
  <c r="AE333" i="3"/>
  <c r="AF333" i="3"/>
  <c r="AX332" i="3"/>
  <c r="BA332" i="3"/>
  <c r="P332" i="3"/>
  <c r="BJ332" i="3"/>
  <c r="BG332" i="3"/>
  <c r="BP332" i="3"/>
  <c r="Z332" i="3"/>
  <c r="J332" i="3"/>
  <c r="BS332" i="3"/>
  <c r="CB332" i="3"/>
  <c r="AV332" i="3"/>
  <c r="AP332" i="3"/>
  <c r="AN332" i="3"/>
  <c r="AK332" i="3"/>
  <c r="BD332" i="3"/>
  <c r="X332" i="3"/>
  <c r="AF332" i="3"/>
  <c r="BY332" i="3"/>
  <c r="AS332" i="3"/>
  <c r="U332" i="3"/>
  <c r="BM332" i="3"/>
  <c r="AH332" i="3"/>
  <c r="R332" i="3"/>
  <c r="BM331" i="3"/>
  <c r="AJ331" i="3"/>
  <c r="AR331" i="3"/>
  <c r="AS331" i="3"/>
  <c r="BN331" i="3"/>
  <c r="Y331" i="3"/>
  <c r="BV331" i="3"/>
  <c r="AV331" i="3"/>
  <c r="BF330" i="3"/>
  <c r="BJ330" i="3"/>
  <c r="J330" i="3"/>
  <c r="AL330" i="3"/>
  <c r="BX330" i="3"/>
  <c r="AX330" i="3"/>
  <c r="BS330" i="3"/>
  <c r="BH330" i="3"/>
  <c r="AR330" i="3"/>
  <c r="BZ330" i="3"/>
  <c r="AH330" i="3"/>
  <c r="R330" i="3"/>
  <c r="AD330" i="3"/>
  <c r="AC330" i="3"/>
  <c r="BW330" i="3"/>
  <c r="BR330" i="3"/>
  <c r="AP330" i="3"/>
  <c r="N330" i="3"/>
  <c r="L330" i="3"/>
  <c r="V330" i="3"/>
  <c r="Z330" i="3"/>
  <c r="BC330" i="3"/>
  <c r="AT330" i="3"/>
  <c r="BB330" i="3"/>
  <c r="M330" i="3"/>
  <c r="BN330" i="3"/>
  <c r="AR329" i="3"/>
  <c r="BC329" i="3"/>
  <c r="AN329" i="3"/>
  <c r="P329" i="3"/>
  <c r="AJ329" i="3"/>
  <c r="BB329" i="3"/>
  <c r="BG329" i="3"/>
  <c r="X329" i="3"/>
  <c r="BO329" i="3"/>
  <c r="BX329" i="3"/>
  <c r="BT329" i="3"/>
  <c r="AQ329" i="3"/>
  <c r="CB329" i="3"/>
  <c r="AA329" i="3"/>
  <c r="CA329" i="3"/>
  <c r="BD329" i="3"/>
  <c r="AZ329" i="3"/>
  <c r="AE329" i="3"/>
  <c r="BY329" i="3"/>
  <c r="M329" i="3"/>
  <c r="AK329" i="3"/>
  <c r="BV329" i="3"/>
  <c r="BW329" i="3"/>
  <c r="K329" i="3"/>
  <c r="AC329" i="3"/>
  <c r="S329" i="3"/>
  <c r="BL329" i="3"/>
  <c r="AU329" i="3"/>
  <c r="U329" i="3"/>
  <c r="AV329" i="3"/>
  <c r="AI329" i="3"/>
  <c r="BH329" i="3"/>
  <c r="AF329" i="3"/>
  <c r="AS329" i="3"/>
  <c r="BS329" i="3"/>
  <c r="BI329" i="3"/>
  <c r="BK329" i="3"/>
  <c r="AY329" i="3"/>
  <c r="BF328" i="3"/>
  <c r="AA328" i="3"/>
  <c r="BP328" i="3"/>
  <c r="AW328" i="3"/>
  <c r="AQ328" i="3"/>
  <c r="BX328" i="3"/>
  <c r="BE328" i="3"/>
  <c r="BZ328" i="3"/>
  <c r="BH328" i="3"/>
  <c r="AO328" i="3"/>
  <c r="AE328" i="3"/>
  <c r="AG328" i="3"/>
  <c r="AS328" i="3"/>
  <c r="AM328" i="3"/>
  <c r="AF328" i="3"/>
  <c r="AL328" i="3"/>
  <c r="BR328" i="3"/>
  <c r="L328" i="3"/>
  <c r="AT328" i="3"/>
  <c r="Z327" i="3"/>
  <c r="BY327" i="3"/>
  <c r="BQ327" i="3"/>
  <c r="R327" i="3"/>
  <c r="BR327" i="3"/>
  <c r="BN327" i="3"/>
  <c r="AP327" i="3"/>
  <c r="O327" i="3"/>
  <c r="V327" i="3"/>
  <c r="AX327" i="3"/>
  <c r="AL327" i="3"/>
  <c r="BF327" i="3"/>
  <c r="AE327" i="3"/>
  <c r="N327" i="3"/>
  <c r="BV327" i="3"/>
  <c r="AU327" i="3"/>
  <c r="AT327" i="3"/>
  <c r="M327" i="3"/>
  <c r="BK327" i="3"/>
  <c r="BB327" i="3"/>
  <c r="AM327" i="3"/>
  <c r="AD327" i="3"/>
  <c r="BJ327" i="3"/>
  <c r="AC327" i="3"/>
  <c r="CA327" i="3"/>
  <c r="U327" i="3"/>
  <c r="W327" i="3"/>
  <c r="AK327" i="3"/>
  <c r="AS327" i="3"/>
  <c r="BX327" i="3"/>
  <c r="BS327" i="3"/>
  <c r="J327" i="3"/>
  <c r="BI327" i="3"/>
  <c r="AH327" i="3"/>
  <c r="BA327" i="3"/>
  <c r="BZ327" i="3"/>
  <c r="BS326" i="3"/>
  <c r="AT326" i="3"/>
  <c r="BJ326" i="3"/>
  <c r="BT326" i="3"/>
  <c r="AM326" i="3"/>
  <c r="AU326" i="3"/>
  <c r="W326" i="3"/>
  <c r="AI326" i="3"/>
  <c r="CB326" i="3"/>
  <c r="BB326" i="3"/>
  <c r="AE326" i="3"/>
  <c r="X326" i="3"/>
  <c r="P326" i="3"/>
  <c r="BD326" i="3"/>
  <c r="BR326" i="3"/>
  <c r="AQ326" i="3"/>
  <c r="AF326" i="3"/>
  <c r="BZ326" i="3"/>
  <c r="O326" i="3"/>
  <c r="BG326" i="3"/>
  <c r="K326" i="3"/>
  <c r="AV326" i="3"/>
  <c r="AA326" i="3"/>
  <c r="BW326" i="3"/>
  <c r="BL326" i="3"/>
  <c r="BK326" i="3"/>
  <c r="J326" i="3"/>
  <c r="AD326" i="3"/>
  <c r="AN326" i="3"/>
  <c r="BY326" i="3"/>
  <c r="AL326" i="3"/>
  <c r="AY326" i="3"/>
  <c r="N326" i="3"/>
  <c r="BC326" i="3"/>
  <c r="BO326" i="3"/>
  <c r="V326" i="3"/>
  <c r="S326" i="3"/>
  <c r="CA326" i="3"/>
  <c r="BE325" i="3"/>
  <c r="BX325" i="3"/>
  <c r="O325" i="3"/>
  <c r="T325" i="3"/>
  <c r="AO325" i="3"/>
  <c r="BM325" i="3"/>
  <c r="BP325" i="3"/>
  <c r="AR325" i="3"/>
  <c r="AG325" i="3"/>
  <c r="Y325" i="3"/>
  <c r="L325" i="3"/>
  <c r="AU325" i="3"/>
  <c r="CA325" i="3"/>
  <c r="AJ325" i="3"/>
  <c r="AV324" i="3"/>
  <c r="BN324" i="3"/>
  <c r="CA324" i="3"/>
  <c r="U324" i="3"/>
  <c r="AK324" i="3"/>
  <c r="M324" i="3"/>
  <c r="AX324" i="3"/>
  <c r="BQ324" i="3"/>
  <c r="AH324" i="3"/>
  <c r="X324" i="3"/>
  <c r="AP324" i="3"/>
  <c r="BD324" i="3"/>
  <c r="BF324" i="3"/>
  <c r="BT324" i="3"/>
  <c r="BY324" i="3"/>
  <c r="Z324" i="3"/>
  <c r="J324" i="3"/>
  <c r="R324" i="3"/>
  <c r="BL324" i="3"/>
  <c r="AF324" i="3"/>
  <c r="AN324" i="3"/>
  <c r="AS324" i="3"/>
  <c r="P324" i="3"/>
  <c r="AC324" i="3"/>
  <c r="BA324" i="3"/>
  <c r="BI324" i="3"/>
  <c r="J316" i="3"/>
  <c r="BN316" i="3"/>
  <c r="AV316" i="3"/>
  <c r="AL314" i="3"/>
  <c r="AJ314" i="3"/>
  <c r="K314" i="3"/>
  <c r="X314" i="3"/>
  <c r="AB314" i="3"/>
  <c r="Q313" i="3"/>
  <c r="N313" i="3"/>
  <c r="BB313" i="3"/>
  <c r="X313" i="3"/>
  <c r="L313" i="3"/>
  <c r="U313" i="3"/>
  <c r="V313" i="3"/>
  <c r="AX313" i="3"/>
  <c r="AP313" i="3"/>
  <c r="AJ313" i="3"/>
  <c r="CB313" i="3"/>
  <c r="AG313" i="3"/>
  <c r="Y313" i="3"/>
  <c r="AH313" i="3"/>
  <c r="BN313" i="3"/>
  <c r="AW313" i="3"/>
  <c r="BM313" i="3"/>
  <c r="AO313" i="3"/>
  <c r="BV313" i="3"/>
  <c r="BI313" i="3"/>
  <c r="BJ313" i="3"/>
  <c r="AD313" i="3"/>
  <c r="BF313" i="3"/>
  <c r="BT312" i="3"/>
  <c r="N312" i="3"/>
  <c r="AP312" i="3"/>
  <c r="BA312" i="3"/>
  <c r="BN312" i="3"/>
  <c r="CA312" i="3"/>
  <c r="AJ312" i="3"/>
  <c r="AF312" i="3"/>
  <c r="AT312" i="3"/>
  <c r="AZ312" i="3"/>
  <c r="BK312" i="3"/>
  <c r="BZ312" i="3"/>
  <c r="O312" i="3"/>
  <c r="R312" i="3"/>
  <c r="BJ312" i="3"/>
  <c r="BY312" i="3"/>
  <c r="M312" i="3"/>
  <c r="AA312" i="3"/>
  <c r="AB312" i="3"/>
  <c r="BQ312" i="3"/>
  <c r="L312" i="3"/>
  <c r="BX312" i="3"/>
  <c r="AX312" i="3"/>
  <c r="AL312" i="3"/>
  <c r="K312" i="3"/>
  <c r="V312" i="3"/>
  <c r="AI312" i="3"/>
  <c r="AU312" i="3"/>
  <c r="S312" i="3"/>
  <c r="J312" i="3"/>
  <c r="U312" i="3"/>
  <c r="AH312" i="3"/>
  <c r="AS312" i="3"/>
  <c r="BG312" i="3"/>
  <c r="BH312" i="3"/>
  <c r="AY312" i="3"/>
  <c r="BS312" i="3"/>
  <c r="T312" i="3"/>
  <c r="AE312" i="3"/>
  <c r="AR312" i="3"/>
  <c r="BC312" i="3"/>
  <c r="BR312" i="3"/>
  <c r="AC312" i="3"/>
  <c r="Z312" i="3"/>
  <c r="AM312" i="3"/>
  <c r="AD312" i="3"/>
  <c r="AQ312" i="3"/>
  <c r="BB312" i="3"/>
  <c r="BO312" i="3"/>
  <c r="BF312" i="3"/>
  <c r="AB307" i="3"/>
  <c r="CB307" i="3"/>
  <c r="BX307" i="3"/>
  <c r="K307" i="3"/>
  <c r="AR307" i="3"/>
  <c r="BH307" i="3"/>
  <c r="L307" i="3"/>
  <c r="T307" i="3"/>
  <c r="AN307" i="3"/>
  <c r="BW307" i="3"/>
  <c r="X307" i="3"/>
  <c r="BT307" i="3"/>
  <c r="AJ307" i="3"/>
  <c r="P307" i="3"/>
  <c r="BO307" i="3"/>
  <c r="AV307" i="3"/>
  <c r="AZ307" i="3"/>
  <c r="BL307" i="3"/>
  <c r="BP307" i="3"/>
  <c r="BD307" i="3"/>
  <c r="AF307" i="3"/>
  <c r="AS306" i="3"/>
  <c r="M306" i="3"/>
  <c r="AG306" i="3"/>
  <c r="BM306" i="3"/>
  <c r="BI306" i="3"/>
  <c r="BA306" i="3"/>
  <c r="BQ306" i="3"/>
  <c r="Y306" i="3"/>
  <c r="BE306" i="3"/>
  <c r="U306" i="3"/>
  <c r="AW306" i="3"/>
  <c r="AO306" i="3"/>
  <c r="BO305" i="3"/>
  <c r="BN305" i="3"/>
  <c r="BG305" i="3"/>
  <c r="BI305" i="3"/>
  <c r="AY305" i="3"/>
  <c r="BJ305" i="3"/>
  <c r="AT305" i="3"/>
  <c r="BV305" i="3"/>
  <c r="BQ305" i="3"/>
  <c r="M305" i="3"/>
  <c r="AI305" i="3"/>
  <c r="BC305" i="3"/>
  <c r="AL305" i="3"/>
  <c r="V305" i="3"/>
  <c r="N305" i="3"/>
  <c r="BR305" i="3"/>
  <c r="AU305" i="3"/>
  <c r="Z305" i="3"/>
  <c r="AH305" i="3"/>
  <c r="S305" i="3"/>
  <c r="AQ305" i="3"/>
  <c r="K305" i="3"/>
  <c r="AD305" i="3"/>
  <c r="BF305" i="3"/>
  <c r="BY305" i="3"/>
  <c r="AP305" i="3"/>
  <c r="BB305" i="3"/>
  <c r="AX305" i="3"/>
  <c r="BW305" i="3"/>
  <c r="AA305" i="3"/>
  <c r="BH304" i="3"/>
  <c r="S304" i="3"/>
  <c r="U304" i="3"/>
  <c r="AC304" i="3"/>
  <c r="AA304" i="3"/>
  <c r="AX304" i="3"/>
  <c r="BW304" i="3"/>
  <c r="BJ304" i="3"/>
  <c r="BB304" i="3"/>
  <c r="AU304" i="3"/>
  <c r="AB304" i="3"/>
  <c r="AD304" i="3"/>
  <c r="O304" i="3"/>
  <c r="N304" i="3"/>
  <c r="AQ304" i="3"/>
  <c r="BP304" i="3"/>
  <c r="AE304" i="3"/>
  <c r="BI304" i="3"/>
  <c r="AI304" i="3"/>
  <c r="BR304" i="3"/>
  <c r="AM304" i="3"/>
  <c r="BQ304" i="3"/>
  <c r="AJ304" i="3"/>
  <c r="AY304" i="3"/>
  <c r="W304" i="3"/>
  <c r="BG304" i="3"/>
  <c r="AT304" i="3"/>
  <c r="K304" i="3"/>
  <c r="BC304" i="3"/>
  <c r="BF304" i="3"/>
  <c r="AR304" i="3"/>
  <c r="BZ304" i="3"/>
  <c r="Z304" i="3"/>
  <c r="R304" i="3"/>
  <c r="AH304" i="3"/>
  <c r="BL304" i="3"/>
  <c r="BO304" i="3"/>
  <c r="AF304" i="3"/>
  <c r="BN304" i="3"/>
  <c r="BK304" i="3"/>
  <c r="X304" i="3"/>
  <c r="V304" i="3"/>
  <c r="BV304" i="3"/>
  <c r="BX304" i="3"/>
  <c r="T304" i="3"/>
  <c r="BA304" i="3"/>
  <c r="AZ304" i="3"/>
  <c r="AL304" i="3"/>
  <c r="CB304" i="3"/>
  <c r="BS304" i="3"/>
  <c r="J304" i="3"/>
  <c r="L304" i="3"/>
  <c r="AP304" i="3"/>
  <c r="CA304" i="3"/>
  <c r="AD303" i="3"/>
  <c r="BS303" i="3"/>
  <c r="P303" i="3"/>
  <c r="L303" i="3"/>
  <c r="AM303" i="3"/>
  <c r="BL303" i="3"/>
  <c r="AV303" i="3"/>
  <c r="AE303" i="3"/>
  <c r="BX303" i="3"/>
  <c r="AB303" i="3"/>
  <c r="N303" i="3"/>
  <c r="BC303" i="3"/>
  <c r="CB303" i="3"/>
  <c r="AU303" i="3"/>
  <c r="BT303" i="3"/>
  <c r="AL303" i="3"/>
  <c r="AF303" i="3"/>
  <c r="O303" i="3"/>
  <c r="T303" i="3"/>
  <c r="BP303" i="3"/>
  <c r="BD303" i="3"/>
  <c r="AJ303" i="3"/>
  <c r="AR303" i="3"/>
  <c r="BY303" i="3"/>
  <c r="AN303" i="3"/>
  <c r="BH303" i="3"/>
  <c r="BK303" i="3"/>
  <c r="X303" i="3"/>
  <c r="CA303" i="3"/>
  <c r="W303" i="3"/>
  <c r="AW302" i="3"/>
  <c r="BM302" i="3"/>
  <c r="AK302" i="3"/>
  <c r="BE302" i="3"/>
  <c r="AG302" i="3"/>
  <c r="AC302" i="3"/>
  <c r="Y302" i="3"/>
  <c r="BY302" i="3"/>
  <c r="BQ302" i="3"/>
  <c r="AS302" i="3"/>
  <c r="AO302" i="3"/>
  <c r="BB301" i="3"/>
  <c r="BN301" i="3"/>
  <c r="V301" i="3"/>
  <c r="BF301" i="3"/>
  <c r="Q301" i="3"/>
  <c r="AT301" i="3"/>
  <c r="BZ301" i="3"/>
  <c r="Y301" i="3"/>
  <c r="J301" i="3"/>
  <c r="BV301" i="3"/>
  <c r="AP301" i="3"/>
  <c r="AG301" i="3"/>
  <c r="AL301" i="3"/>
  <c r="BM301" i="3"/>
  <c r="BE301" i="3"/>
  <c r="AH301" i="3"/>
  <c r="N301" i="3"/>
  <c r="AY300" i="3"/>
  <c r="BW300" i="3"/>
  <c r="AE300" i="3"/>
  <c r="O300" i="3"/>
  <c r="J300" i="3"/>
  <c r="BS300" i="3"/>
  <c r="BC300" i="3"/>
  <c r="AI300" i="3"/>
  <c r="AA300" i="3"/>
  <c r="BO300" i="3"/>
  <c r="BK300" i="3"/>
  <c r="AH300" i="3"/>
  <c r="BF300" i="3"/>
  <c r="BV300" i="3"/>
  <c r="AU300" i="3"/>
  <c r="AP300" i="3"/>
  <c r="CA300" i="3"/>
  <c r="BN300" i="3"/>
  <c r="Z300" i="3"/>
  <c r="S300" i="3"/>
  <c r="BG300" i="3"/>
  <c r="W300" i="3"/>
  <c r="K300" i="3"/>
  <c r="AQ300" i="3"/>
  <c r="AM300" i="3"/>
  <c r="AV299" i="3"/>
  <c r="BD299" i="3"/>
  <c r="AF299" i="3"/>
  <c r="AN299" i="3"/>
  <c r="AP299" i="3"/>
  <c r="AB299" i="3"/>
  <c r="BT299" i="3"/>
  <c r="CB299" i="3"/>
  <c r="P299" i="3"/>
  <c r="X299" i="3"/>
  <c r="BL299" i="3"/>
  <c r="BF298" i="3"/>
  <c r="AQ298" i="3"/>
  <c r="AG298" i="3"/>
  <c r="X298" i="3"/>
  <c r="K298" i="3"/>
  <c r="T298" i="3"/>
  <c r="Q298" i="3"/>
  <c r="BM298" i="3"/>
  <c r="AZ298" i="3"/>
  <c r="BQ298" i="3"/>
  <c r="AW298" i="3"/>
  <c r="AA298" i="3"/>
  <c r="N298" i="3"/>
  <c r="AJ298" i="3"/>
  <c r="BW298" i="3"/>
  <c r="BG298" i="3"/>
  <c r="BX297" i="3"/>
  <c r="BS297" i="3"/>
  <c r="AL297" i="3"/>
  <c r="K297" i="3"/>
  <c r="BJ297" i="3"/>
  <c r="Z297" i="3"/>
  <c r="BZ297" i="3"/>
  <c r="AX297" i="3"/>
  <c r="U297" i="3"/>
  <c r="S297" i="3"/>
  <c r="BA297" i="3"/>
  <c r="AP297" i="3"/>
  <c r="N297" i="3"/>
  <c r="BN297" i="3"/>
  <c r="J297" i="3"/>
  <c r="BH297" i="3"/>
  <c r="T297" i="3"/>
  <c r="BR297" i="3"/>
  <c r="W297" i="3"/>
  <c r="BY297" i="3"/>
  <c r="AT297" i="3"/>
  <c r="AK297" i="3"/>
  <c r="AH297" i="3"/>
  <c r="BV297" i="3"/>
  <c r="R297" i="3"/>
  <c r="AM297" i="3"/>
  <c r="M297" i="3"/>
  <c r="BK297" i="3"/>
  <c r="BF297" i="3"/>
  <c r="AB297" i="3"/>
  <c r="BP297" i="3"/>
  <c r="AQ296" i="3"/>
  <c r="BW296" i="3"/>
  <c r="AA296" i="3"/>
  <c r="BI296" i="3"/>
  <c r="BB296" i="3"/>
  <c r="BT296" i="3"/>
  <c r="S296" i="3"/>
  <c r="BG296" i="3"/>
  <c r="K296" i="3"/>
  <c r="AC296" i="3"/>
  <c r="AD296" i="3"/>
  <c r="W296" i="3"/>
  <c r="AY296" i="3"/>
  <c r="AI296" i="3"/>
  <c r="AN296" i="3"/>
  <c r="AK296" i="3"/>
  <c r="BX296" i="3"/>
  <c r="O296" i="3"/>
  <c r="AV296" i="3"/>
  <c r="BO296" i="3"/>
  <c r="BC296" i="3"/>
  <c r="CA296" i="3"/>
  <c r="BJ296" i="3"/>
  <c r="V296" i="3"/>
  <c r="BH295" i="3"/>
  <c r="AJ295" i="3"/>
  <c r="N295" i="3"/>
  <c r="AR295" i="3"/>
  <c r="BP295" i="3"/>
  <c r="BJ295" i="3"/>
  <c r="X295" i="3"/>
  <c r="AZ295" i="3"/>
  <c r="AT295" i="3"/>
  <c r="AD295" i="3"/>
  <c r="AB295" i="3"/>
  <c r="AM295" i="3"/>
  <c r="L295" i="3"/>
  <c r="W295" i="3"/>
  <c r="BL295" i="3"/>
  <c r="T295" i="3"/>
  <c r="AV295" i="3"/>
  <c r="BK295" i="3"/>
  <c r="AL295" i="3"/>
  <c r="AF295" i="3"/>
  <c r="AU295" i="3"/>
  <c r="BX295" i="3"/>
  <c r="BT295" i="3"/>
  <c r="V295" i="3"/>
  <c r="BZ295" i="3"/>
  <c r="BS294" i="3"/>
  <c r="AM294" i="3"/>
  <c r="BM294" i="3"/>
  <c r="AW294" i="3"/>
  <c r="BY294" i="3"/>
  <c r="W294" i="3"/>
  <c r="BA294" i="3"/>
  <c r="U294" i="3"/>
  <c r="AG294" i="3"/>
  <c r="AS294" i="3"/>
  <c r="Q294" i="3"/>
  <c r="M294" i="3"/>
  <c r="AK294" i="3"/>
  <c r="BC294" i="3"/>
  <c r="AP293" i="3"/>
  <c r="BF293" i="3"/>
  <c r="CB293" i="3"/>
  <c r="BV293" i="3"/>
  <c r="BT293" i="3"/>
  <c r="P293" i="3"/>
  <c r="AV293" i="3"/>
  <c r="AF293" i="3"/>
  <c r="J293" i="3"/>
  <c r="Z293" i="3"/>
  <c r="BL293" i="3"/>
  <c r="AJ291" i="3"/>
  <c r="M291" i="3"/>
  <c r="BH291" i="3"/>
  <c r="AP291" i="3"/>
  <c r="AZ291" i="3"/>
  <c r="AA291" i="3"/>
  <c r="BX291" i="3"/>
  <c r="BO291" i="3"/>
  <c r="BP291" i="3"/>
  <c r="AQ291" i="3"/>
  <c r="R291" i="3"/>
  <c r="K291" i="3"/>
  <c r="BG291" i="3"/>
  <c r="AI291" i="3"/>
  <c r="BV291" i="3"/>
  <c r="BN291" i="3"/>
  <c r="T291" i="3"/>
  <c r="BW291" i="3"/>
  <c r="AX291" i="3"/>
  <c r="J291" i="3"/>
  <c r="AB291" i="3"/>
  <c r="BF291" i="3"/>
  <c r="AH291" i="3"/>
  <c r="L291" i="3"/>
  <c r="U291" i="3"/>
  <c r="AR291" i="3"/>
  <c r="Z291" i="3"/>
  <c r="S291" i="3"/>
  <c r="BX290" i="3"/>
  <c r="AL290" i="3"/>
  <c r="AZ290" i="3"/>
  <c r="BP290" i="3"/>
  <c r="AB290" i="3"/>
  <c r="M290" i="3"/>
  <c r="N290" i="3"/>
  <c r="AA290" i="3"/>
  <c r="BA290" i="3"/>
  <c r="AO290" i="3"/>
  <c r="BQ290" i="3"/>
  <c r="AI289" i="3"/>
  <c r="T289" i="3"/>
  <c r="AU289" i="3"/>
  <c r="AH289" i="3"/>
  <c r="BT289" i="3"/>
  <c r="O289" i="3"/>
  <c r="AZ289" i="3"/>
  <c r="BY289" i="3"/>
  <c r="K289" i="3"/>
  <c r="BH289" i="3"/>
  <c r="BS289" i="3"/>
  <c r="BW289" i="3"/>
  <c r="BP289" i="3"/>
  <c r="AQ289" i="3"/>
  <c r="AP289" i="3"/>
  <c r="AR289" i="3"/>
  <c r="BC289" i="3"/>
  <c r="BG289" i="3"/>
  <c r="AY289" i="3"/>
  <c r="Z289" i="3"/>
  <c r="AB289" i="3"/>
  <c r="AM289" i="3"/>
  <c r="AJ289" i="3"/>
  <c r="AE289" i="3"/>
  <c r="AA289" i="3"/>
  <c r="BK289" i="3"/>
  <c r="BO289" i="3"/>
  <c r="L289" i="3"/>
  <c r="W289" i="3"/>
  <c r="R289" i="3"/>
  <c r="BF289" i="3"/>
  <c r="S289" i="3"/>
  <c r="BX289" i="3"/>
  <c r="BL288" i="3"/>
  <c r="BS288" i="3"/>
  <c r="BX288" i="3"/>
  <c r="AV288" i="3"/>
  <c r="BN288" i="3"/>
  <c r="CA288" i="3"/>
  <c r="BA288" i="3"/>
  <c r="BT288" i="3"/>
  <c r="BF288" i="3"/>
  <c r="AI288" i="3"/>
  <c r="BQ288" i="3"/>
  <c r="AE288" i="3"/>
  <c r="M288" i="3"/>
  <c r="BI288" i="3"/>
  <c r="AP288" i="3"/>
  <c r="P288" i="3"/>
  <c r="O288" i="3"/>
  <c r="AJ288" i="3"/>
  <c r="CB288" i="3"/>
  <c r="AR288" i="3"/>
  <c r="AF288" i="3"/>
  <c r="AM288" i="3"/>
  <c r="X288" i="3"/>
  <c r="BD288" i="3"/>
  <c r="Z288" i="3"/>
  <c r="U288" i="3"/>
  <c r="AN288" i="3"/>
  <c r="AK288" i="3"/>
  <c r="BK288" i="3"/>
  <c r="AS288" i="3"/>
  <c r="BG288" i="3"/>
  <c r="AC288" i="3"/>
  <c r="W288" i="3"/>
  <c r="AA288" i="3"/>
  <c r="BC288" i="3"/>
  <c r="J288" i="3"/>
  <c r="T288" i="3"/>
  <c r="BY288" i="3"/>
  <c r="BP288" i="3"/>
  <c r="BO288" i="3"/>
  <c r="L288" i="3"/>
  <c r="BA287" i="3"/>
  <c r="U287" i="3"/>
  <c r="BQ287" i="3"/>
  <c r="T287" i="3"/>
  <c r="M287" i="3"/>
  <c r="AC287" i="3"/>
  <c r="BO287" i="3"/>
  <c r="L287" i="3"/>
  <c r="AI287" i="3"/>
  <c r="AA287" i="3"/>
  <c r="AZ287" i="3"/>
  <c r="BY287" i="3"/>
  <c r="AS287" i="3"/>
  <c r="BI287" i="3"/>
  <c r="S287" i="3"/>
  <c r="BX287" i="3"/>
  <c r="AK287" i="3"/>
  <c r="AB287" i="3"/>
  <c r="AQ287" i="3"/>
  <c r="BH287" i="3"/>
  <c r="AY287" i="3"/>
  <c r="BD285" i="3"/>
  <c r="BT285" i="3"/>
  <c r="W285" i="3"/>
  <c r="X285" i="3"/>
  <c r="BK285" i="3"/>
  <c r="BD284" i="3"/>
  <c r="AG284" i="3"/>
  <c r="P284" i="3"/>
  <c r="AF284" i="3"/>
  <c r="BM283" i="3"/>
  <c r="W282" i="3"/>
  <c r="AC282" i="3"/>
  <c r="U282" i="3"/>
  <c r="AF282" i="3"/>
  <c r="BA282" i="3"/>
  <c r="CA282" i="3"/>
  <c r="AK282" i="3"/>
  <c r="O282" i="3"/>
  <c r="BK282" i="3"/>
  <c r="AU282" i="3"/>
  <c r="BT282" i="3"/>
  <c r="BC282" i="3"/>
  <c r="BD282" i="3"/>
  <c r="BY282" i="3"/>
  <c r="BQ282" i="3"/>
  <c r="BE282" i="3"/>
  <c r="CB282" i="3"/>
  <c r="BL282" i="3"/>
  <c r="X282" i="3"/>
  <c r="BS282" i="3"/>
  <c r="AM282" i="3"/>
  <c r="AA282" i="3"/>
  <c r="M282" i="3"/>
  <c r="AE282" i="3"/>
  <c r="AV282" i="3"/>
  <c r="BI282" i="3"/>
  <c r="P282" i="3"/>
  <c r="AN282" i="3"/>
  <c r="AS282" i="3"/>
  <c r="AC281" i="3"/>
  <c r="M281" i="3"/>
  <c r="AY281" i="3"/>
  <c r="CA281" i="3"/>
  <c r="AA281" i="3"/>
  <c r="O281" i="3"/>
  <c r="AS281" i="3"/>
  <c r="BK281" i="3"/>
  <c r="BG281" i="3"/>
  <c r="AI281" i="3"/>
  <c r="BO281" i="3"/>
  <c r="BY281" i="3"/>
  <c r="BW281" i="3"/>
  <c r="BH281" i="3"/>
  <c r="S281" i="3"/>
  <c r="AQ281" i="3"/>
  <c r="AM281" i="3"/>
  <c r="AJ280" i="3"/>
  <c r="BS280" i="3"/>
  <c r="AD280" i="3"/>
  <c r="AM280" i="3"/>
  <c r="O280" i="3"/>
  <c r="BD280" i="3"/>
  <c r="BI280" i="3"/>
  <c r="W280" i="3"/>
  <c r="Z280" i="3"/>
  <c r="X280" i="3"/>
  <c r="R280" i="3"/>
  <c r="BL280" i="3"/>
  <c r="BC280" i="3"/>
  <c r="AN280" i="3"/>
  <c r="BT280" i="3"/>
  <c r="M280" i="3"/>
  <c r="AU280" i="3"/>
  <c r="AP280" i="3"/>
  <c r="BJ280" i="3"/>
  <c r="AT280" i="3"/>
  <c r="T280" i="3"/>
  <c r="BK280" i="3"/>
  <c r="BF280" i="3"/>
  <c r="BX280" i="3"/>
  <c r="V280" i="3"/>
  <c r="AX280" i="3"/>
  <c r="AR280" i="3"/>
  <c r="AS280" i="3"/>
  <c r="BZ280" i="3"/>
  <c r="J280" i="3"/>
  <c r="BN280" i="3"/>
  <c r="AH280" i="3"/>
  <c r="CA280" i="3"/>
  <c r="P280" i="3"/>
  <c r="BP280" i="3"/>
  <c r="AF280" i="3"/>
  <c r="AE280" i="3"/>
  <c r="BV280" i="3"/>
  <c r="BB280" i="3"/>
  <c r="CA279" i="3"/>
  <c r="AC279" i="3"/>
  <c r="U279" i="3"/>
  <c r="BQ279" i="3"/>
  <c r="AD279" i="3"/>
  <c r="AL279" i="3"/>
  <c r="AE279" i="3"/>
  <c r="BZ279" i="3"/>
  <c r="AU279" i="3"/>
  <c r="BR279" i="3"/>
  <c r="BK279" i="3"/>
  <c r="BC279" i="3"/>
  <c r="AM279" i="3"/>
  <c r="BS279" i="3"/>
  <c r="W279" i="3"/>
  <c r="O279" i="3"/>
  <c r="N279" i="3"/>
  <c r="BJ279" i="3"/>
  <c r="P277" i="3"/>
  <c r="BE277" i="3"/>
  <c r="BU277" i="3"/>
  <c r="CB277" i="3"/>
  <c r="K274" i="3"/>
  <c r="AM272" i="3"/>
  <c r="BJ272" i="3"/>
  <c r="CB272" i="3"/>
  <c r="P272" i="3"/>
  <c r="AV272" i="3"/>
  <c r="W272" i="3"/>
  <c r="BV271" i="3"/>
  <c r="BF271" i="3"/>
  <c r="Z271" i="3"/>
  <c r="AW271" i="3"/>
  <c r="J271" i="3"/>
  <c r="BD271" i="3"/>
  <c r="BN271" i="3"/>
  <c r="Q271" i="3"/>
  <c r="Z270" i="3"/>
  <c r="AP270" i="3"/>
  <c r="AI270" i="3"/>
  <c r="S270" i="3"/>
  <c r="R270" i="3"/>
  <c r="BG270" i="3"/>
  <c r="BM270" i="3"/>
  <c r="Q270" i="3"/>
  <c r="AW270" i="3"/>
  <c r="BO270" i="3"/>
  <c r="BM450" i="10"/>
  <c r="BW346" i="10"/>
  <c r="BY346" i="10"/>
  <c r="BT346" i="10"/>
  <c r="BO346" i="10"/>
  <c r="AA346" i="10"/>
  <c r="AA346" i="3" s="1"/>
  <c r="AV346" i="10"/>
  <c r="BC346" i="10"/>
  <c r="AY346" i="10"/>
  <c r="AX346" i="10"/>
  <c r="AM346" i="10"/>
  <c r="AM346" i="3" s="1"/>
  <c r="AK346" i="10"/>
  <c r="BZ346" i="10"/>
  <c r="X346" i="10"/>
  <c r="S346" i="10"/>
  <c r="N346" i="10"/>
  <c r="K346" i="10"/>
  <c r="CA346" i="10"/>
  <c r="CA346" i="3" s="1"/>
  <c r="AF346" i="10"/>
  <c r="M346" i="10"/>
  <c r="BJ346" i="10"/>
  <c r="BQ346" i="10"/>
  <c r="AC346" i="10"/>
  <c r="O346" i="10"/>
  <c r="BB346" i="10"/>
  <c r="AN346" i="10"/>
  <c r="AD346" i="10"/>
  <c r="AL346" i="10"/>
  <c r="BL346" i="10"/>
  <c r="BY346" i="12"/>
  <c r="AK346" i="12"/>
  <c r="BD346" i="12"/>
  <c r="AI346" i="12"/>
  <c r="S314" i="12"/>
  <c r="S314" i="3" s="1"/>
  <c r="AC314" i="12"/>
  <c r="O314" i="12"/>
  <c r="O314" i="3" s="1"/>
  <c r="BT314" i="12"/>
  <c r="BT314" i="3" s="1"/>
  <c r="BF314" i="12"/>
  <c r="BF314" i="3" s="1"/>
  <c r="Y346" i="12"/>
  <c r="Y346" i="3" s="1"/>
  <c r="N346" i="12"/>
  <c r="N264" i="12" s="1"/>
  <c r="BA346" i="12"/>
  <c r="BL346" i="12"/>
  <c r="AQ346" i="12"/>
  <c r="AQ346" i="3" s="1"/>
  <c r="AA314" i="12"/>
  <c r="AA314" i="3" s="1"/>
  <c r="AK314" i="12"/>
  <c r="AK314" i="3" s="1"/>
  <c r="W314" i="12"/>
  <c r="W314" i="3" s="1"/>
  <c r="CB314" i="12"/>
  <c r="CB314" i="3" s="1"/>
  <c r="BN314" i="12"/>
  <c r="BN314" i="3" s="1"/>
  <c r="AD346" i="12"/>
  <c r="BQ346" i="12"/>
  <c r="BT346" i="12"/>
  <c r="AY346" i="12"/>
  <c r="AI314" i="12"/>
  <c r="AI314" i="3" s="1"/>
  <c r="AS314" i="12"/>
  <c r="AS314" i="3" s="1"/>
  <c r="AE314" i="12"/>
  <c r="Q314" i="12"/>
  <c r="Q314" i="3" s="1"/>
  <c r="BV314" i="12"/>
  <c r="BV314" i="3" s="1"/>
  <c r="AT346" i="12"/>
  <c r="V346" i="12"/>
  <c r="V264" i="12" s="1"/>
  <c r="CB346" i="12"/>
  <c r="BG346" i="12"/>
  <c r="BG264" i="12" s="1"/>
  <c r="AQ314" i="12"/>
  <c r="AQ314" i="3" s="1"/>
  <c r="BA314" i="12"/>
  <c r="BA314" i="3" s="1"/>
  <c r="AM314" i="12"/>
  <c r="Y314" i="12"/>
  <c r="Y314" i="3" s="1"/>
  <c r="BJ346" i="12"/>
  <c r="AL346" i="12"/>
  <c r="AL264" i="12" s="1"/>
  <c r="J346" i="12"/>
  <c r="J346" i="3" s="1"/>
  <c r="BO346" i="12"/>
  <c r="AY314" i="12"/>
  <c r="BI314" i="12"/>
  <c r="BI314" i="3" s="1"/>
  <c r="AU314" i="12"/>
  <c r="AU314" i="3" s="1"/>
  <c r="AG314" i="12"/>
  <c r="BZ346" i="12"/>
  <c r="BB346" i="12"/>
  <c r="R346" i="12"/>
  <c r="BW346" i="12"/>
  <c r="L314" i="12"/>
  <c r="L314" i="3" s="1"/>
  <c r="BQ314" i="12"/>
  <c r="BQ314" i="3" s="1"/>
  <c r="BC314" i="12"/>
  <c r="AO314" i="12"/>
  <c r="AO314" i="3" s="1"/>
  <c r="O346" i="12"/>
  <c r="BR346" i="12"/>
  <c r="Z346" i="12"/>
  <c r="L346" i="12"/>
  <c r="T314" i="12"/>
  <c r="T314" i="3" s="1"/>
  <c r="BY314" i="12"/>
  <c r="BY314" i="3" s="1"/>
  <c r="BK314" i="12"/>
  <c r="AW314" i="12"/>
  <c r="AW314" i="3" s="1"/>
  <c r="BK346" i="12"/>
  <c r="BC346" i="12"/>
  <c r="AX346" i="12"/>
  <c r="AJ346" i="12"/>
  <c r="AJ264" i="12" s="1"/>
  <c r="AR314" i="12"/>
  <c r="AR314" i="3" s="1"/>
  <c r="AD314" i="12"/>
  <c r="AD264" i="12" s="1"/>
  <c r="P314" i="12"/>
  <c r="P314" i="3" s="1"/>
  <c r="BU314" i="12"/>
  <c r="BU314" i="3" s="1"/>
  <c r="Q346" i="12"/>
  <c r="P346" i="12"/>
  <c r="P346" i="3" s="1"/>
  <c r="BN346" i="12"/>
  <c r="AZ346" i="12"/>
  <c r="BH314" i="12"/>
  <c r="AT314" i="12"/>
  <c r="AT314" i="3" s="1"/>
  <c r="AF314" i="12"/>
  <c r="AF314" i="3" s="1"/>
  <c r="R314" i="12"/>
  <c r="M346" i="12"/>
  <c r="AG346" i="12"/>
  <c r="X346" i="12"/>
  <c r="BV346" i="12"/>
  <c r="BV346" i="3" s="1"/>
  <c r="BH346" i="12"/>
  <c r="BP314" i="12"/>
  <c r="BP264" i="12" s="1"/>
  <c r="BB314" i="12"/>
  <c r="AN314" i="12"/>
  <c r="Z314" i="12"/>
  <c r="BE346" i="12"/>
  <c r="BE264" i="12" s="1"/>
  <c r="AO346" i="12"/>
  <c r="AC346" i="12"/>
  <c r="AW346" i="12"/>
  <c r="AF346" i="12"/>
  <c r="K346" i="12"/>
  <c r="K264" i="12" s="1"/>
  <c r="BP346" i="12"/>
  <c r="BP346" i="3" s="1"/>
  <c r="BX314" i="12"/>
  <c r="BJ314" i="12"/>
  <c r="BJ314" i="3" s="1"/>
  <c r="AV314" i="12"/>
  <c r="AV314" i="3" s="1"/>
  <c r="AH314" i="12"/>
  <c r="AS346" i="12"/>
  <c r="BM346" i="12"/>
  <c r="AN346" i="12"/>
  <c r="AN264" i="12" s="1"/>
  <c r="S346" i="12"/>
  <c r="BX346" i="12"/>
  <c r="M314" i="12"/>
  <c r="M314" i="3" s="1"/>
  <c r="BR314" i="12"/>
  <c r="BR314" i="3" s="1"/>
  <c r="BD314" i="12"/>
  <c r="BD314" i="3" s="1"/>
  <c r="AP314" i="12"/>
  <c r="BI346" i="12"/>
  <c r="U346" i="12"/>
  <c r="AV346" i="12"/>
  <c r="U314" i="12"/>
  <c r="U314" i="3" s="1"/>
  <c r="BZ314" i="12"/>
  <c r="BZ314" i="3" s="1"/>
  <c r="BL314" i="12"/>
  <c r="BL314" i="3" s="1"/>
  <c r="AX314" i="12"/>
  <c r="BO348" i="12"/>
  <c r="BO348" i="3" s="1"/>
  <c r="AG287" i="12"/>
  <c r="AG287" i="3" s="1"/>
  <c r="CB287" i="12"/>
  <c r="CB287" i="3" s="1"/>
  <c r="BC287" i="12"/>
  <c r="BC287" i="3" s="1"/>
  <c r="Y287" i="12"/>
  <c r="Y287" i="3" s="1"/>
  <c r="BT287" i="12"/>
  <c r="BT287" i="3" s="1"/>
  <c r="BK287" i="12"/>
  <c r="BK287" i="3" s="1"/>
  <c r="BS287" i="12"/>
  <c r="BS287" i="3" s="1"/>
  <c r="O287" i="12"/>
  <c r="AV287" i="12"/>
  <c r="AV287" i="3" s="1"/>
  <c r="CA287" i="12"/>
  <c r="W287" i="12"/>
  <c r="AE287" i="12"/>
  <c r="X287" i="12"/>
  <c r="X287" i="3" s="1"/>
  <c r="AW348" i="12"/>
  <c r="AW348" i="3" s="1"/>
  <c r="AM287" i="12"/>
  <c r="AM287" i="3" s="1"/>
  <c r="AX348" i="12"/>
  <c r="AX348" i="3" s="1"/>
  <c r="AU287" i="12"/>
  <c r="AU287" i="3" s="1"/>
  <c r="AY348" i="12"/>
  <c r="J287" i="12"/>
  <c r="J287" i="3" s="1"/>
  <c r="BM348" i="12"/>
  <c r="BM348" i="3" s="1"/>
  <c r="G264" i="10"/>
  <c r="AV450" i="16"/>
  <c r="BG450" i="16"/>
  <c r="AR450" i="16"/>
  <c r="AI450" i="16"/>
  <c r="Y450" i="16"/>
  <c r="AN450" i="16"/>
  <c r="BH450" i="16"/>
  <c r="AU450" i="16"/>
  <c r="BZ450" i="16"/>
  <c r="W450" i="16"/>
  <c r="AH450" i="16"/>
  <c r="K450" i="16"/>
  <c r="BV450" i="16"/>
  <c r="BR450" i="16"/>
  <c r="Q450" i="16"/>
  <c r="AF450" i="16"/>
  <c r="AX450" i="16"/>
  <c r="AK450" i="16"/>
  <c r="BP450" i="16"/>
  <c r="BS450" i="16"/>
  <c r="M450" i="16"/>
  <c r="V450" i="16"/>
  <c r="BJ450" i="16"/>
  <c r="BU450" i="16"/>
  <c r="X450" i="16"/>
  <c r="AL450" i="16"/>
  <c r="AA450" i="16"/>
  <c r="BF450" i="16"/>
  <c r="BI450" i="16"/>
  <c r="L450" i="16"/>
  <c r="BW450" i="16"/>
  <c r="AZ450" i="16"/>
  <c r="BM450" i="16"/>
  <c r="CB450" i="16"/>
  <c r="P450" i="16"/>
  <c r="AB450" i="16"/>
  <c r="O450" i="16"/>
  <c r="AT450" i="16"/>
  <c r="AY450" i="16"/>
  <c r="BY450" i="16"/>
  <c r="BK450" i="16"/>
  <c r="AP450" i="16"/>
  <c r="BT450" i="16"/>
  <c r="R450" i="16"/>
  <c r="AJ450" i="16"/>
  <c r="AM450" i="16"/>
  <c r="BO450" i="16"/>
  <c r="BX450" i="16"/>
  <c r="BA450" i="16"/>
  <c r="AD450" i="16"/>
  <c r="AW450" i="16"/>
  <c r="BL450" i="16"/>
  <c r="CA450" i="16"/>
  <c r="Z450" i="16"/>
  <c r="AC450" i="16"/>
  <c r="BC450" i="16"/>
  <c r="BN450" i="16"/>
  <c r="AQ450" i="16"/>
  <c r="T450" i="16"/>
  <c r="AO450" i="16"/>
  <c r="BD450" i="16"/>
  <c r="N450" i="16"/>
  <c r="S450" i="16"/>
  <c r="BB450" i="16"/>
  <c r="AE450" i="16"/>
  <c r="J450" i="16"/>
  <c r="AD314" i="10"/>
  <c r="BO314" i="12"/>
  <c r="S348" i="12"/>
  <c r="S348" i="3" s="1"/>
  <c r="AI348" i="12"/>
  <c r="AI348" i="3" s="1"/>
  <c r="U348" i="12"/>
  <c r="U348" i="3" s="1"/>
  <c r="BA348" i="12"/>
  <c r="BA348" i="3" s="1"/>
  <c r="BQ348" i="12"/>
  <c r="Q348" i="12"/>
  <c r="AG348" i="12"/>
  <c r="AG348" i="3" s="1"/>
  <c r="BV264" i="12"/>
  <c r="BP450" i="12"/>
  <c r="BN450" i="12"/>
  <c r="BM450" i="12"/>
  <c r="BK450" i="12"/>
  <c r="AL450" i="12"/>
  <c r="AA450" i="12"/>
  <c r="AC450" i="12"/>
  <c r="AB450" i="12"/>
  <c r="BT450" i="12"/>
  <c r="BH264" i="12"/>
  <c r="W264" i="12"/>
  <c r="T264" i="12"/>
  <c r="BD450" i="12"/>
  <c r="BC450" i="12"/>
  <c r="AZ450" i="12"/>
  <c r="AT450" i="12"/>
  <c r="AI450" i="12"/>
  <c r="AS264" i="12"/>
  <c r="AU450" i="12"/>
  <c r="AR450" i="12"/>
  <c r="AO450" i="12"/>
  <c r="BB450" i="12"/>
  <c r="AQ450" i="12"/>
  <c r="AV450" i="12"/>
  <c r="CB450" i="12"/>
  <c r="BV450" i="12"/>
  <c r="AF450" i="12"/>
  <c r="BO272" i="12"/>
  <c r="BO272" i="3" s="1"/>
  <c r="AH264" i="12"/>
  <c r="L264" i="12"/>
  <c r="AJ450" i="12"/>
  <c r="AH450" i="12"/>
  <c r="AE450" i="12"/>
  <c r="BJ450" i="12"/>
  <c r="AY450" i="12"/>
  <c r="Z450" i="12"/>
  <c r="BH450" i="12"/>
  <c r="BF450" i="12"/>
  <c r="G264" i="12"/>
  <c r="Y450" i="12"/>
  <c r="X450" i="12"/>
  <c r="W450" i="12"/>
  <c r="T450" i="12"/>
  <c r="BR450" i="12"/>
  <c r="BG450" i="12"/>
  <c r="BL450" i="12"/>
  <c r="AM450" i="12"/>
  <c r="AK450" i="12"/>
  <c r="BW314" i="12"/>
  <c r="BW314" i="3" s="1"/>
  <c r="AZ264" i="12"/>
  <c r="AB264" i="12"/>
  <c r="O450" i="12"/>
  <c r="M450" i="12"/>
  <c r="L450" i="12"/>
  <c r="N450" i="12"/>
  <c r="BZ450" i="12"/>
  <c r="BO450" i="12"/>
  <c r="AP450" i="12"/>
  <c r="BI450" i="12"/>
  <c r="Q450" i="12"/>
  <c r="P450" i="12"/>
  <c r="AP264" i="12"/>
  <c r="V450" i="12"/>
  <c r="BW450" i="12"/>
  <c r="BS450" i="12"/>
  <c r="AN450" i="12"/>
  <c r="BA450" i="12"/>
  <c r="J450" i="12"/>
  <c r="BS274" i="12"/>
  <c r="BF264" i="12"/>
  <c r="AR264" i="12"/>
  <c r="CA450" i="12"/>
  <c r="BY450" i="12"/>
  <c r="BX450" i="12"/>
  <c r="BU450" i="12"/>
  <c r="AD450" i="12"/>
  <c r="S450" i="12"/>
  <c r="AX450" i="12"/>
  <c r="AW450" i="12"/>
  <c r="R450" i="12"/>
  <c r="BU346" i="12"/>
  <c r="BU346" i="3" s="1"/>
  <c r="BQ450" i="15"/>
  <c r="AG450" i="15"/>
  <c r="AS450" i="15"/>
  <c r="BE450" i="15"/>
  <c r="U450" i="15"/>
  <c r="M264" i="15"/>
  <c r="AR264" i="15"/>
  <c r="AI264" i="15"/>
  <c r="BF264" i="15"/>
  <c r="Q264" i="15"/>
  <c r="BK264" i="15"/>
  <c r="AE264" i="15"/>
  <c r="CB264" i="15"/>
  <c r="AT264" i="15"/>
  <c r="AD264" i="15"/>
  <c r="AN450" i="15"/>
  <c r="AR450" i="15"/>
  <c r="AY450" i="15"/>
  <c r="BV450" i="15"/>
  <c r="BS450" i="15"/>
  <c r="AU450" i="15"/>
  <c r="BQ264" i="15"/>
  <c r="AJ264" i="15"/>
  <c r="AA264" i="15"/>
  <c r="AX264" i="15"/>
  <c r="BU264" i="15"/>
  <c r="AN264" i="15"/>
  <c r="AV264" i="15"/>
  <c r="N264" i="15"/>
  <c r="BS264" i="15"/>
  <c r="BD264" i="15"/>
  <c r="Y450" i="15"/>
  <c r="AF450" i="15"/>
  <c r="AJ450" i="15"/>
  <c r="AQ450" i="15"/>
  <c r="BF450" i="15"/>
  <c r="BC450" i="15"/>
  <c r="O450" i="15"/>
  <c r="BB450" i="15"/>
  <c r="BI264" i="15"/>
  <c r="AB264" i="15"/>
  <c r="S264" i="15"/>
  <c r="AP264" i="15"/>
  <c r="BM264" i="15"/>
  <c r="V264" i="15"/>
  <c r="O264" i="15"/>
  <c r="BZ264" i="15"/>
  <c r="AL264" i="15"/>
  <c r="BL264" i="15"/>
  <c r="BJ264" i="15"/>
  <c r="Q450" i="15"/>
  <c r="X450" i="15"/>
  <c r="AB450" i="15"/>
  <c r="AI450" i="15"/>
  <c r="BJ450" i="15"/>
  <c r="BY450" i="15"/>
  <c r="AP450" i="15"/>
  <c r="AM450" i="15"/>
  <c r="BR450" i="15"/>
  <c r="R450" i="15"/>
  <c r="BO314" i="10"/>
  <c r="BA264" i="15"/>
  <c r="T264" i="15"/>
  <c r="BW264" i="15"/>
  <c r="K264" i="15"/>
  <c r="AH264" i="15"/>
  <c r="BE264" i="15"/>
  <c r="AM264" i="15"/>
  <c r="AF264" i="15"/>
  <c r="BU450" i="15"/>
  <c r="CB450" i="15"/>
  <c r="P450" i="15"/>
  <c r="T450" i="15"/>
  <c r="AA450" i="15"/>
  <c r="BC264" i="15"/>
  <c r="AT450" i="15"/>
  <c r="BI450" i="15"/>
  <c r="Z450" i="15"/>
  <c r="W450" i="15"/>
  <c r="AL450" i="15"/>
  <c r="BA450" i="15"/>
  <c r="AE450" i="15"/>
  <c r="AS264" i="15"/>
  <c r="BX264" i="15"/>
  <c r="L264" i="15"/>
  <c r="BO264" i="15"/>
  <c r="Z264" i="15"/>
  <c r="AW264" i="15"/>
  <c r="BR264" i="15"/>
  <c r="BM450" i="15"/>
  <c r="BT450" i="15"/>
  <c r="BX450" i="15"/>
  <c r="L450" i="15"/>
  <c r="S450" i="15"/>
  <c r="BY264" i="15"/>
  <c r="AD450" i="15"/>
  <c r="J450" i="15"/>
  <c r="AX450" i="15"/>
  <c r="BN450" i="15"/>
  <c r="AK264" i="15"/>
  <c r="BP264" i="15"/>
  <c r="BG264" i="15"/>
  <c r="R264" i="15"/>
  <c r="AO264" i="15"/>
  <c r="AU264" i="15"/>
  <c r="BL450" i="15"/>
  <c r="BP450" i="15"/>
  <c r="BW450" i="15"/>
  <c r="K450" i="15"/>
  <c r="N450" i="15"/>
  <c r="AC450" i="15"/>
  <c r="AK450" i="15"/>
  <c r="AH450" i="15"/>
  <c r="AC264" i="15"/>
  <c r="BH264" i="15"/>
  <c r="AY264" i="15"/>
  <c r="BV264" i="15"/>
  <c r="J264" i="15"/>
  <c r="AG264" i="15"/>
  <c r="X264" i="15"/>
  <c r="BT264" i="15"/>
  <c r="P264" i="15"/>
  <c r="AW450" i="15"/>
  <c r="BD450" i="15"/>
  <c r="BH450" i="15"/>
  <c r="BO450" i="15"/>
  <c r="M450" i="15"/>
  <c r="BK450" i="15"/>
  <c r="V450" i="15"/>
  <c r="W264" i="15"/>
  <c r="BZ450" i="15"/>
  <c r="U264" i="15"/>
  <c r="AZ264" i="15"/>
  <c r="AQ264" i="15"/>
  <c r="BN264" i="15"/>
  <c r="Y264" i="15"/>
  <c r="BB264" i="15"/>
  <c r="CA264" i="15"/>
  <c r="AO450" i="15"/>
  <c r="AV450" i="15"/>
  <c r="AZ450" i="15"/>
  <c r="BG450" i="15"/>
  <c r="CA450" i="15"/>
  <c r="BC264" i="16"/>
  <c r="BB264" i="16"/>
  <c r="BN264" i="16"/>
  <c r="CA264" i="16"/>
  <c r="K264" i="16"/>
  <c r="BW264" i="16"/>
  <c r="BQ264" i="16"/>
  <c r="AX264" i="16"/>
  <c r="AR264" i="16"/>
  <c r="AW264" i="16"/>
  <c r="AO264" i="16"/>
  <c r="AG264" i="16"/>
  <c r="BU264" i="16"/>
  <c r="BL264" i="16"/>
  <c r="BZ264" i="16"/>
  <c r="P264" i="16"/>
  <c r="S264" i="16"/>
  <c r="M264" i="16"/>
  <c r="BY264" i="16"/>
  <c r="AD264" i="16"/>
  <c r="BT264" i="16"/>
  <c r="L264" i="16"/>
  <c r="AZ264" i="16"/>
  <c r="BV264" i="16"/>
  <c r="O264" i="16"/>
  <c r="Z264" i="16"/>
  <c r="AA264" i="16"/>
  <c r="U264" i="16"/>
  <c r="AB264" i="16"/>
  <c r="BM264" i="16"/>
  <c r="AN264" i="16"/>
  <c r="AE264" i="16"/>
  <c r="N264" i="16"/>
  <c r="Y264" i="16"/>
  <c r="AL264" i="16"/>
  <c r="AI264" i="16"/>
  <c r="AC264" i="16"/>
  <c r="W264" i="16"/>
  <c r="Q264" i="16"/>
  <c r="BH264" i="16"/>
  <c r="J264" i="16"/>
  <c r="X264" i="16"/>
  <c r="AJ264" i="16"/>
  <c r="AV264" i="16"/>
  <c r="AQ264" i="16"/>
  <c r="AK264" i="16"/>
  <c r="BJ264" i="16"/>
  <c r="AM264" i="16"/>
  <c r="V264" i="16"/>
  <c r="AH264" i="16"/>
  <c r="AU264" i="16"/>
  <c r="BF264" i="16"/>
  <c r="AY264" i="16"/>
  <c r="AS264" i="16"/>
  <c r="BK264" i="16"/>
  <c r="AF264" i="16"/>
  <c r="AT264" i="16"/>
  <c r="BE264" i="16"/>
  <c r="BR264" i="16"/>
  <c r="BG264" i="16"/>
  <c r="BA264" i="16"/>
  <c r="T264" i="16"/>
  <c r="BS264" i="16"/>
  <c r="BX264" i="16"/>
  <c r="AP264" i="16"/>
  <c r="BD264" i="16"/>
  <c r="BP264" i="16"/>
  <c r="CB264" i="16"/>
  <c r="BO264" i="16"/>
  <c r="BI264" i="16"/>
  <c r="R264" i="16"/>
  <c r="CB346" i="10"/>
  <c r="BD346" i="10"/>
  <c r="U274" i="10"/>
  <c r="U274" i="3" s="1"/>
  <c r="AD274" i="10"/>
  <c r="AD274" i="3" s="1"/>
  <c r="AM274" i="10"/>
  <c r="AM274" i="3" s="1"/>
  <c r="BL274" i="10"/>
  <c r="BL274" i="3" s="1"/>
  <c r="BU274" i="10"/>
  <c r="BU274" i="3" s="1"/>
  <c r="AC274" i="10"/>
  <c r="AC274" i="3" s="1"/>
  <c r="AL274" i="10"/>
  <c r="AL274" i="3" s="1"/>
  <c r="AU274" i="10"/>
  <c r="AU274" i="3" s="1"/>
  <c r="BT274" i="10"/>
  <c r="BT274" i="3" s="1"/>
  <c r="L274" i="10"/>
  <c r="L274" i="3" s="1"/>
  <c r="AK274" i="10"/>
  <c r="AK274" i="3" s="1"/>
  <c r="AT274" i="10"/>
  <c r="AT274" i="3" s="1"/>
  <c r="BS274" i="10"/>
  <c r="CB274" i="10"/>
  <c r="CB274" i="3" s="1"/>
  <c r="AJ274" i="10"/>
  <c r="AJ274" i="3" s="1"/>
  <c r="AS274" i="10"/>
  <c r="AS274" i="3" s="1"/>
  <c r="BB274" i="10"/>
  <c r="BB274" i="3" s="1"/>
  <c r="CA274" i="10"/>
  <c r="CA274" i="3" s="1"/>
  <c r="Q274" i="10"/>
  <c r="Q274" i="3" s="1"/>
  <c r="BG274" i="10"/>
  <c r="BG274" i="3" s="1"/>
  <c r="BA274" i="10"/>
  <c r="BA274" i="3" s="1"/>
  <c r="BZ274" i="10"/>
  <c r="BZ274" i="3" s="1"/>
  <c r="P274" i="10"/>
  <c r="P274" i="3" s="1"/>
  <c r="Y274" i="10"/>
  <c r="Y274" i="3" s="1"/>
  <c r="AH274" i="10"/>
  <c r="AH274" i="3" s="1"/>
  <c r="BF274" i="10"/>
  <c r="BF274" i="3" s="1"/>
  <c r="BI274" i="10"/>
  <c r="BI274" i="3" s="1"/>
  <c r="O274" i="10"/>
  <c r="O274" i="3" s="1"/>
  <c r="X274" i="10"/>
  <c r="X274" i="3" s="1"/>
  <c r="AG274" i="10"/>
  <c r="AG274" i="3" s="1"/>
  <c r="BP274" i="10"/>
  <c r="BP274" i="3" s="1"/>
  <c r="N274" i="10"/>
  <c r="N274" i="3" s="1"/>
  <c r="W274" i="10"/>
  <c r="W274" i="3" s="1"/>
  <c r="AF274" i="10"/>
  <c r="AF274" i="3" s="1"/>
  <c r="BE274" i="10"/>
  <c r="BE274" i="3" s="1"/>
  <c r="T274" i="10"/>
  <c r="T274" i="3" s="1"/>
  <c r="AX274" i="10"/>
  <c r="AX274" i="3" s="1"/>
  <c r="V274" i="10"/>
  <c r="V274" i="3" s="1"/>
  <c r="AE274" i="10"/>
  <c r="AE274" i="3" s="1"/>
  <c r="AN274" i="10"/>
  <c r="AN274" i="3" s="1"/>
  <c r="BM274" i="10"/>
  <c r="BM274" i="3" s="1"/>
  <c r="BU450" i="10"/>
  <c r="BQ450" i="10"/>
  <c r="BJ450" i="10"/>
  <c r="BC450" i="10"/>
  <c r="AV450" i="10"/>
  <c r="AH450" i="10"/>
  <c r="AA450" i="10"/>
  <c r="T450" i="10"/>
  <c r="M450" i="10"/>
  <c r="BY450" i="10"/>
  <c r="BR450" i="10"/>
  <c r="BK450" i="10"/>
  <c r="BD450" i="10"/>
  <c r="AP450" i="10"/>
  <c r="AI450" i="10"/>
  <c r="AB450" i="10"/>
  <c r="AB274" i="10"/>
  <c r="AB274" i="3" s="1"/>
  <c r="BO274" i="10"/>
  <c r="BO274" i="3" s="1"/>
  <c r="U450" i="10"/>
  <c r="N450" i="10"/>
  <c r="BZ450" i="10"/>
  <c r="BS450" i="10"/>
  <c r="BL450" i="10"/>
  <c r="AX450" i="10"/>
  <c r="AQ450" i="10"/>
  <c r="AJ450" i="10"/>
  <c r="BW274" i="10"/>
  <c r="BW274" i="3" s="1"/>
  <c r="BH274" i="10"/>
  <c r="BH274" i="3" s="1"/>
  <c r="AC450" i="10"/>
  <c r="V450" i="10"/>
  <c r="O450" i="10"/>
  <c r="CA450" i="10"/>
  <c r="BT450" i="10"/>
  <c r="BF450" i="10"/>
  <c r="AY450" i="10"/>
  <c r="AR450" i="10"/>
  <c r="Y450" i="10"/>
  <c r="AA274" i="10"/>
  <c r="AA274" i="3" s="1"/>
  <c r="BQ274" i="10"/>
  <c r="BQ274" i="3" s="1"/>
  <c r="BJ274" i="10"/>
  <c r="BJ274" i="3" s="1"/>
  <c r="BC274" i="10"/>
  <c r="BC274" i="3" s="1"/>
  <c r="AV274" i="10"/>
  <c r="AV274" i="3" s="1"/>
  <c r="AO274" i="10"/>
  <c r="AO274" i="3" s="1"/>
  <c r="AP274" i="10"/>
  <c r="AP274" i="3" s="1"/>
  <c r="AR274" i="10"/>
  <c r="AR274" i="3" s="1"/>
  <c r="AK450" i="10"/>
  <c r="AD450" i="10"/>
  <c r="W450" i="10"/>
  <c r="P450" i="10"/>
  <c r="CB450" i="10"/>
  <c r="BN450" i="10"/>
  <c r="BG450" i="10"/>
  <c r="AZ450" i="10"/>
  <c r="M274" i="10"/>
  <c r="M274" i="3" s="1"/>
  <c r="BY274" i="10"/>
  <c r="BY274" i="3" s="1"/>
  <c r="BR274" i="10"/>
  <c r="BR274" i="3" s="1"/>
  <c r="BK274" i="10"/>
  <c r="BK274" i="3" s="1"/>
  <c r="BD274" i="10"/>
  <c r="BD274" i="3" s="1"/>
  <c r="AW274" i="10"/>
  <c r="AW274" i="3" s="1"/>
  <c r="S274" i="10"/>
  <c r="S274" i="3" s="1"/>
  <c r="BN274" i="10"/>
  <c r="BN274" i="3" s="1"/>
  <c r="R274" i="10"/>
  <c r="R274" i="3" s="1"/>
  <c r="AS450" i="10"/>
  <c r="AL450" i="10"/>
  <c r="AE450" i="10"/>
  <c r="X450" i="10"/>
  <c r="J450" i="10"/>
  <c r="BV450" i="10"/>
  <c r="BO450" i="10"/>
  <c r="BH450" i="10"/>
  <c r="BE450" i="10"/>
  <c r="AI274" i="10"/>
  <c r="AI274" i="3" s="1"/>
  <c r="AZ274" i="10"/>
  <c r="AZ274" i="3" s="1"/>
  <c r="BX274" i="10"/>
  <c r="BX274" i="3" s="1"/>
  <c r="BV274" i="10"/>
  <c r="BV274" i="3" s="1"/>
  <c r="BA450" i="10"/>
  <c r="AT450" i="10"/>
  <c r="AM450" i="10"/>
  <c r="AF450" i="10"/>
  <c r="R450" i="10"/>
  <c r="K450" i="10"/>
  <c r="BW450" i="10"/>
  <c r="BP450" i="10"/>
  <c r="J274" i="10"/>
  <c r="J274" i="3" s="1"/>
  <c r="Z274" i="10"/>
  <c r="Z274" i="3" s="1"/>
  <c r="AY274" i="10"/>
  <c r="AY274" i="3" s="1"/>
  <c r="AQ274" i="10"/>
  <c r="AQ274" i="3" s="1"/>
  <c r="AW450" i="10"/>
  <c r="AO450" i="10"/>
  <c r="AG450" i="10"/>
  <c r="Q450" i="10"/>
  <c r="BI450" i="10"/>
  <c r="BB450" i="10"/>
  <c r="AU450" i="10"/>
  <c r="AN450" i="10"/>
  <c r="Z450" i="10"/>
  <c r="S450" i="10"/>
  <c r="L450" i="10"/>
  <c r="BX450" i="10"/>
  <c r="CC449" i="10"/>
  <c r="BI346" i="10"/>
  <c r="Z346" i="10"/>
  <c r="CC449" i="16"/>
  <c r="K450" i="12"/>
  <c r="CC449" i="12"/>
  <c r="CC449" i="15"/>
  <c r="CC392" i="10"/>
  <c r="CC358" i="12"/>
  <c r="CC311" i="16"/>
  <c r="CC378" i="12"/>
  <c r="CC370" i="12"/>
  <c r="CC362" i="12"/>
  <c r="CC347" i="16"/>
  <c r="CC400" i="12"/>
  <c r="CC373" i="12"/>
  <c r="CC285" i="12"/>
  <c r="CC294" i="16"/>
  <c r="CC403" i="12"/>
  <c r="CC397" i="12"/>
  <c r="CC319" i="15"/>
  <c r="CC319" i="16"/>
  <c r="CC304" i="16"/>
  <c r="CC265" i="10"/>
  <c r="CC399" i="15"/>
  <c r="CC368" i="15"/>
  <c r="CC392" i="15"/>
  <c r="CC283" i="15"/>
  <c r="CC302" i="15"/>
  <c r="CC394" i="16"/>
  <c r="CC378" i="16"/>
  <c r="CC401" i="16"/>
  <c r="CC380" i="16"/>
  <c r="CC287" i="15"/>
  <c r="CC340" i="16"/>
  <c r="CC320" i="16"/>
  <c r="CC301" i="15"/>
  <c r="CC300" i="16"/>
  <c r="CC319" i="12"/>
  <c r="CC296" i="12"/>
  <c r="CC308" i="10"/>
  <c r="CC397" i="15"/>
  <c r="CC404" i="10"/>
  <c r="CC397" i="10"/>
  <c r="CC402" i="15"/>
  <c r="CC393" i="15"/>
  <c r="CC394" i="15"/>
  <c r="CC395" i="15"/>
  <c r="CC383" i="15"/>
  <c r="CC380" i="15"/>
  <c r="CC387" i="15"/>
  <c r="CC349" i="15"/>
  <c r="CC345" i="15"/>
  <c r="CC320" i="15"/>
  <c r="CC299" i="15"/>
  <c r="CC269" i="15"/>
  <c r="CC268" i="15"/>
  <c r="CC266" i="15"/>
  <c r="CC404" i="16"/>
  <c r="CC277" i="15"/>
  <c r="CC294" i="15"/>
  <c r="CC395" i="16"/>
  <c r="CC377" i="16"/>
  <c r="CC398" i="16"/>
  <c r="CC338" i="16"/>
  <c r="CC334" i="16"/>
  <c r="CC328" i="16"/>
  <c r="CC327" i="16"/>
  <c r="CC312" i="16"/>
  <c r="CC402" i="16"/>
  <c r="CC358" i="16"/>
  <c r="CC295" i="16"/>
  <c r="CC288" i="16"/>
  <c r="CC287" i="16"/>
  <c r="CC280" i="16"/>
  <c r="CC269" i="16"/>
  <c r="CC405" i="12"/>
  <c r="CC395" i="12"/>
  <c r="CC389" i="12"/>
  <c r="CC367" i="12"/>
  <c r="CC363" i="12"/>
  <c r="CC342" i="12"/>
  <c r="CC276" i="12"/>
  <c r="CC289" i="12"/>
  <c r="CC272" i="16"/>
  <c r="CC278" i="12"/>
  <c r="CC386" i="12"/>
  <c r="CC325" i="12"/>
  <c r="CC376" i="12"/>
  <c r="CC368" i="12"/>
  <c r="CC350" i="15"/>
  <c r="CC394" i="10"/>
  <c r="CC398" i="10"/>
  <c r="CC395" i="10"/>
  <c r="CC338" i="10"/>
  <c r="CC391" i="15"/>
  <c r="CC358" i="15"/>
  <c r="CC331" i="15"/>
  <c r="CC341" i="15"/>
  <c r="CC313" i="15"/>
  <c r="CC281" i="15"/>
  <c r="CC326" i="15"/>
  <c r="CC273" i="15"/>
  <c r="CC282" i="15"/>
  <c r="CC393" i="16"/>
  <c r="CC369" i="16"/>
  <c r="CC365" i="16"/>
  <c r="CC364" i="16"/>
  <c r="CC356" i="16"/>
  <c r="CC349" i="16"/>
  <c r="CC344" i="16"/>
  <c r="CC342" i="16"/>
  <c r="CC322" i="16"/>
  <c r="CC313" i="16"/>
  <c r="CC355" i="16"/>
  <c r="CC406" i="16"/>
  <c r="CC401" i="12"/>
  <c r="CC354" i="12"/>
  <c r="CC353" i="12"/>
  <c r="CC369" i="12"/>
  <c r="CC281" i="16"/>
  <c r="CC371" i="12"/>
  <c r="CC343" i="12"/>
  <c r="CC310" i="16"/>
  <c r="CC300" i="12"/>
  <c r="CC361" i="16"/>
  <c r="CC327" i="12"/>
  <c r="CC304" i="12"/>
  <c r="CC294" i="12"/>
  <c r="CC290" i="12"/>
  <c r="CC326" i="12"/>
  <c r="CC285" i="16"/>
  <c r="CC404" i="12"/>
  <c r="CC381" i="12"/>
  <c r="CC345" i="12"/>
  <c r="CC338" i="12"/>
  <c r="CC269" i="12"/>
  <c r="CC356" i="12"/>
  <c r="CC396" i="15"/>
  <c r="CC365" i="15"/>
  <c r="CC369" i="15"/>
  <c r="CC309" i="15"/>
  <c r="CC310" i="15"/>
  <c r="CC267" i="15"/>
  <c r="CC314" i="15"/>
  <c r="CC318" i="15"/>
  <c r="CC289" i="15"/>
  <c r="CC379" i="16"/>
  <c r="CC370" i="16"/>
  <c r="CC386" i="16"/>
  <c r="CC275" i="15"/>
  <c r="CC374" i="16"/>
  <c r="CC330" i="16"/>
  <c r="CC305" i="16"/>
  <c r="CC407" i="16"/>
  <c r="CC368" i="16"/>
  <c r="CC307" i="16"/>
  <c r="CC392" i="12"/>
  <c r="CC347" i="12"/>
  <c r="CC341" i="12"/>
  <c r="CC339" i="12"/>
  <c r="CC383" i="12"/>
  <c r="CC328" i="12"/>
  <c r="CC291" i="12"/>
  <c r="CC320" i="12"/>
  <c r="CC298" i="12"/>
  <c r="CC329" i="16"/>
  <c r="CC302" i="12"/>
  <c r="CC317" i="12"/>
  <c r="CC276" i="16"/>
  <c r="CC398" i="12"/>
  <c r="CC266" i="16"/>
  <c r="CC332" i="12"/>
  <c r="CC280" i="12"/>
  <c r="CC269" i="10"/>
  <c r="CC267" i="10"/>
  <c r="CC401" i="15"/>
  <c r="CC405" i="15"/>
  <c r="CC373" i="15"/>
  <c r="CC346" i="15"/>
  <c r="CC344" i="15"/>
  <c r="CC356" i="15"/>
  <c r="CC367" i="15"/>
  <c r="CC364" i="15"/>
  <c r="CC398" i="15"/>
  <c r="CC381" i="15"/>
  <c r="CC343" i="15"/>
  <c r="CC328" i="15"/>
  <c r="CC396" i="16"/>
  <c r="CC397" i="16"/>
  <c r="CC372" i="16"/>
  <c r="CC371" i="16"/>
  <c r="CC354" i="16"/>
  <c r="CC274" i="15"/>
  <c r="CC326" i="16"/>
  <c r="CC318" i="16"/>
  <c r="CC314" i="16"/>
  <c r="CC296" i="16"/>
  <c r="CC387" i="12"/>
  <c r="CC359" i="12"/>
  <c r="CC348" i="16"/>
  <c r="CC301" i="16"/>
  <c r="CC306" i="16"/>
  <c r="CC330" i="12"/>
  <c r="CC329" i="12"/>
  <c r="CC299" i="12"/>
  <c r="CC284" i="12"/>
  <c r="CC277" i="12"/>
  <c r="CC297" i="12"/>
  <c r="CC359" i="16"/>
  <c r="CC390" i="12"/>
  <c r="CC312" i="12"/>
  <c r="CC318" i="12"/>
  <c r="CC303" i="12"/>
  <c r="CC271" i="12"/>
  <c r="CC265" i="12"/>
  <c r="CC309" i="12"/>
  <c r="CC316" i="12"/>
  <c r="CC391" i="10"/>
  <c r="CC268" i="10"/>
  <c r="CC273" i="10"/>
  <c r="CC375" i="15"/>
  <c r="CC372" i="15"/>
  <c r="CC385" i="15"/>
  <c r="CC351" i="15"/>
  <c r="CC404" i="15"/>
  <c r="CC362" i="15"/>
  <c r="CC306" i="15"/>
  <c r="CC298" i="15"/>
  <c r="CC325" i="15"/>
  <c r="CC265" i="15"/>
  <c r="CC285" i="15"/>
  <c r="CC284" i="15"/>
  <c r="CC387" i="16"/>
  <c r="CC270" i="15"/>
  <c r="CC345" i="16"/>
  <c r="CC361" i="12"/>
  <c r="CC375" i="16"/>
  <c r="CC274" i="16"/>
  <c r="CC355" i="12"/>
  <c r="CC306" i="12"/>
  <c r="CC295" i="12"/>
  <c r="CC265" i="16"/>
  <c r="CC331" i="12"/>
  <c r="CC323" i="12"/>
  <c r="CC290" i="16"/>
  <c r="CC365" i="12"/>
  <c r="CC349" i="12"/>
  <c r="CC310" i="12"/>
  <c r="CC270" i="12"/>
  <c r="CC293" i="12"/>
  <c r="CC268" i="12"/>
  <c r="CC266" i="12"/>
  <c r="CC403" i="10"/>
  <c r="CC407" i="10"/>
  <c r="CC396" i="10"/>
  <c r="CC289" i="10"/>
  <c r="CC388" i="15"/>
  <c r="CC366" i="15"/>
  <c r="CC405" i="16"/>
  <c r="CC288" i="15"/>
  <c r="CC385" i="16"/>
  <c r="CC290" i="15"/>
  <c r="CC291" i="16"/>
  <c r="CC268" i="16"/>
  <c r="CC407" i="12"/>
  <c r="CC375" i="12"/>
  <c r="CC277" i="16"/>
  <c r="CC385" i="12"/>
  <c r="CC351" i="16"/>
  <c r="CC399" i="12"/>
  <c r="CC283" i="12"/>
  <c r="CC311" i="12"/>
  <c r="CC286" i="12"/>
  <c r="CC308" i="12"/>
  <c r="CC384" i="12"/>
  <c r="CC275" i="12"/>
  <c r="CC306" i="10"/>
  <c r="CC401" i="10"/>
  <c r="CC351" i="10"/>
  <c r="CC402" i="10"/>
  <c r="CC405" i="10"/>
  <c r="CC399" i="10"/>
  <c r="CC266" i="10"/>
  <c r="CC403" i="15"/>
  <c r="CC359" i="15"/>
  <c r="CC340" i="15"/>
  <c r="CC339" i="15"/>
  <c r="CC348" i="15"/>
  <c r="CC317" i="15"/>
  <c r="CC403" i="16"/>
  <c r="CC311" i="15"/>
  <c r="CC279" i="15"/>
  <c r="CC278" i="15"/>
  <c r="CC338" i="15"/>
  <c r="CC272" i="15"/>
  <c r="CC271" i="15"/>
  <c r="CC382" i="16"/>
  <c r="CC366" i="16"/>
  <c r="CC363" i="16"/>
  <c r="CC357" i="16"/>
  <c r="CC350" i="16"/>
  <c r="CC324" i="16"/>
  <c r="CC362" i="16"/>
  <c r="CC360" i="16"/>
  <c r="CC302" i="16"/>
  <c r="CC267" i="16"/>
  <c r="CC309" i="16"/>
  <c r="CC286" i="16"/>
  <c r="CC282" i="16"/>
  <c r="CC271" i="16"/>
  <c r="CC377" i="12"/>
  <c r="CC339" i="16"/>
  <c r="CC394" i="12"/>
  <c r="CC351" i="12"/>
  <c r="CC333" i="16"/>
  <c r="CC283" i="16"/>
  <c r="CC279" i="16"/>
  <c r="CC379" i="12"/>
  <c r="CC342" i="15"/>
  <c r="CC391" i="12"/>
  <c r="CC321" i="12"/>
  <c r="CC315" i="12"/>
  <c r="CC313" i="12"/>
  <c r="CC333" i="12"/>
  <c r="CC317" i="16"/>
  <c r="CC273" i="12"/>
  <c r="CC345" i="10"/>
  <c r="CC313" i="10"/>
  <c r="CC294" i="10"/>
  <c r="CC293" i="10"/>
  <c r="CC288" i="10"/>
  <c r="CC378" i="15"/>
  <c r="CC377" i="15"/>
  <c r="CC280" i="15"/>
  <c r="CC399" i="16"/>
  <c r="CC383" i="16"/>
  <c r="CC392" i="16"/>
  <c r="CC343" i="16"/>
  <c r="CC297" i="16"/>
  <c r="CC373" i="16"/>
  <c r="CC284" i="16"/>
  <c r="CC366" i="12"/>
  <c r="CC360" i="12"/>
  <c r="CC281" i="12"/>
  <c r="CC387" i="10"/>
  <c r="CC371" i="10"/>
  <c r="CC364" i="10"/>
  <c r="CC342" i="10"/>
  <c r="CC303" i="10"/>
  <c r="CC290" i="10"/>
  <c r="CC280" i="10"/>
  <c r="CC300" i="10"/>
  <c r="CC344" i="10"/>
  <c r="CC284" i="10"/>
  <c r="CC282" i="10"/>
  <c r="CC352" i="15"/>
  <c r="CC296" i="15"/>
  <c r="CC402" i="12"/>
  <c r="CC380" i="12"/>
  <c r="CC288" i="12"/>
  <c r="CC325" i="10"/>
  <c r="CC369" i="10"/>
  <c r="CC383" i="10"/>
  <c r="CC353" i="10"/>
  <c r="CC347" i="10"/>
  <c r="CC329" i="10"/>
  <c r="CC349" i="10"/>
  <c r="CC406" i="15"/>
  <c r="CC381" i="10"/>
  <c r="CC370" i="10"/>
  <c r="CC372" i="10"/>
  <c r="CC368" i="10"/>
  <c r="CC333" i="10"/>
  <c r="CC326" i="10"/>
  <c r="CC340" i="10"/>
  <c r="CC319" i="10"/>
  <c r="CC320" i="10"/>
  <c r="CC305" i="10"/>
  <c r="CC277" i="10"/>
  <c r="CC376" i="15"/>
  <c r="CC355" i="15"/>
  <c r="CC391" i="16"/>
  <c r="CC275" i="16"/>
  <c r="CC372" i="12"/>
  <c r="CC357" i="12"/>
  <c r="CC324" i="12"/>
  <c r="CC390" i="10"/>
  <c r="CC385" i="10"/>
  <c r="CC378" i="10"/>
  <c r="CC386" i="10"/>
  <c r="CC379" i="10"/>
  <c r="CC359" i="10"/>
  <c r="CC324" i="10"/>
  <c r="CC307" i="10"/>
  <c r="CC304" i="10"/>
  <c r="CC298" i="10"/>
  <c r="CC343" i="10"/>
  <c r="CC286" i="10"/>
  <c r="CC309" i="10"/>
  <c r="CC370" i="15"/>
  <c r="CC357" i="15"/>
  <c r="CC361" i="15"/>
  <c r="CC305" i="15"/>
  <c r="CC308" i="15"/>
  <c r="CC286" i="15"/>
  <c r="CC291" i="15"/>
  <c r="CC276" i="15"/>
  <c r="CC384" i="16"/>
  <c r="CC316" i="16"/>
  <c r="CC400" i="16"/>
  <c r="CC321" i="16"/>
  <c r="CC293" i="16"/>
  <c r="CC388" i="12"/>
  <c r="CC374" i="12"/>
  <c r="CC364" i="12"/>
  <c r="CC322" i="12"/>
  <c r="CC301" i="12"/>
  <c r="CC375" i="10"/>
  <c r="CC360" i="10"/>
  <c r="CC373" i="10"/>
  <c r="CC327" i="10"/>
  <c r="CC357" i="10"/>
  <c r="CC322" i="10"/>
  <c r="CC270" i="10"/>
  <c r="CC407" i="15"/>
  <c r="CC389" i="15"/>
  <c r="CC379" i="15"/>
  <c r="CC283" i="10"/>
  <c r="CC334" i="15"/>
  <c r="CC354" i="15"/>
  <c r="CC333" i="15"/>
  <c r="CC303" i="15"/>
  <c r="CC295" i="15"/>
  <c r="CC352" i="16"/>
  <c r="CC353" i="16"/>
  <c r="CC341" i="16"/>
  <c r="CC331" i="16"/>
  <c r="CC393" i="12"/>
  <c r="CC282" i="12"/>
  <c r="CC334" i="10"/>
  <c r="CC323" i="10"/>
  <c r="CC297" i="10"/>
  <c r="CC318" i="10"/>
  <c r="CC296" i="10"/>
  <c r="CC400" i="10"/>
  <c r="CC393" i="10"/>
  <c r="CC382" i="10"/>
  <c r="CC361" i="10"/>
  <c r="CC367" i="10"/>
  <c r="CC356" i="10"/>
  <c r="CC363" i="10"/>
  <c r="CC365" i="10"/>
  <c r="CC339" i="10"/>
  <c r="CC374" i="10"/>
  <c r="CC315" i="10"/>
  <c r="CC276" i="10"/>
  <c r="CC301" i="10"/>
  <c r="CC384" i="15"/>
  <c r="CC275" i="10"/>
  <c r="CC371" i="15"/>
  <c r="CC363" i="15"/>
  <c r="CC324" i="15"/>
  <c r="CC360" i="15"/>
  <c r="CC323" i="15"/>
  <c r="CC329" i="15"/>
  <c r="CC321" i="15"/>
  <c r="CC332" i="15"/>
  <c r="CC308" i="16"/>
  <c r="CC270" i="16"/>
  <c r="CC315" i="16"/>
  <c r="CC334" i="12"/>
  <c r="CC267" i="12"/>
  <c r="CC384" i="10"/>
  <c r="CC389" i="10"/>
  <c r="CC362" i="10"/>
  <c r="CC331" i="10"/>
  <c r="CC317" i="10"/>
  <c r="CC317" i="3" s="1"/>
  <c r="CC330" i="10"/>
  <c r="CC358" i="10"/>
  <c r="CC328" i="10"/>
  <c r="CC311" i="10"/>
  <c r="CC291" i="10"/>
  <c r="CC302" i="10"/>
  <c r="CC310" i="10"/>
  <c r="CC279" i="10"/>
  <c r="CC299" i="10"/>
  <c r="CC400" i="15"/>
  <c r="CC386" i="15"/>
  <c r="CC382" i="15"/>
  <c r="CC330" i="15"/>
  <c r="CC374" i="15"/>
  <c r="CC316" i="15"/>
  <c r="CC322" i="15"/>
  <c r="CC327" i="15"/>
  <c r="CC300" i="15"/>
  <c r="CC293" i="15"/>
  <c r="CC312" i="15"/>
  <c r="CC388" i="16"/>
  <c r="CC389" i="16"/>
  <c r="CC381" i="16"/>
  <c r="CC390" i="16"/>
  <c r="CC323" i="16"/>
  <c r="CC303" i="16"/>
  <c r="CC325" i="16"/>
  <c r="CC289" i="16"/>
  <c r="CC367" i="16"/>
  <c r="CC273" i="16"/>
  <c r="CC382" i="12"/>
  <c r="CC406" i="12"/>
  <c r="CC344" i="12"/>
  <c r="CC340" i="12"/>
  <c r="CC279" i="12"/>
  <c r="CC352" i="10"/>
  <c r="CC380" i="10"/>
  <c r="CC354" i="10"/>
  <c r="CC321" i="10"/>
  <c r="CC321" i="3" s="1"/>
  <c r="CC366" i="10"/>
  <c r="CC388" i="10"/>
  <c r="CC377" i="10"/>
  <c r="CC376" i="10"/>
  <c r="CC332" i="10"/>
  <c r="CC355" i="10"/>
  <c r="CC350" i="10"/>
  <c r="CC341" i="10"/>
  <c r="CC295" i="10"/>
  <c r="CC316" i="10"/>
  <c r="CC281" i="10"/>
  <c r="CC278" i="10"/>
  <c r="CC285" i="10"/>
  <c r="CC271" i="10"/>
  <c r="CC312" i="10"/>
  <c r="CC390" i="15"/>
  <c r="CC353" i="15"/>
  <c r="CC315" i="15"/>
  <c r="CC307" i="15"/>
  <c r="CC297" i="15"/>
  <c r="CC304" i="15"/>
  <c r="CC347" i="15"/>
  <c r="CC376" i="16"/>
  <c r="CC332" i="16"/>
  <c r="CC346" i="16"/>
  <c r="CC298" i="16"/>
  <c r="CC396" i="12"/>
  <c r="CC350" i="12"/>
  <c r="CC307" i="12"/>
  <c r="CC278" i="16"/>
  <c r="CC299" i="16"/>
  <c r="CC305" i="12"/>
  <c r="CC352" i="12"/>
  <c r="O412" i="3" l="1"/>
  <c r="BY412" i="3"/>
  <c r="AZ412" i="3"/>
  <c r="BR412" i="3"/>
  <c r="BV412" i="3"/>
  <c r="AF412" i="3"/>
  <c r="AC412" i="3"/>
  <c r="BF412" i="3"/>
  <c r="AM412" i="3"/>
  <c r="J412" i="3"/>
  <c r="P412" i="3"/>
  <c r="BT412" i="3"/>
  <c r="AA412" i="3"/>
  <c r="AT412" i="3"/>
  <c r="AH412" i="3"/>
  <c r="AY348" i="3"/>
  <c r="BF450" i="3"/>
  <c r="AL450" i="3"/>
  <c r="AL412" i="3" s="1"/>
  <c r="W287" i="3"/>
  <c r="AE287" i="3"/>
  <c r="AR450" i="3"/>
  <c r="AR412" i="3" s="1"/>
  <c r="BS274" i="3"/>
  <c r="CA287" i="3"/>
  <c r="BK314" i="3"/>
  <c r="BD264" i="12"/>
  <c r="AE314" i="3"/>
  <c r="S346" i="3"/>
  <c r="AV346" i="3"/>
  <c r="BX314" i="3"/>
  <c r="BQ450" i="3"/>
  <c r="M264" i="12"/>
  <c r="AE450" i="3"/>
  <c r="AE412" i="3" s="1"/>
  <c r="P450" i="3"/>
  <c r="AQ450" i="3"/>
  <c r="AQ412" i="3" s="1"/>
  <c r="AD314" i="3"/>
  <c r="CC283" i="3"/>
  <c r="CC277" i="3"/>
  <c r="CC285" i="3"/>
  <c r="G285" i="3" s="1"/>
  <c r="BT450" i="3"/>
  <c r="AF264" i="12"/>
  <c r="Q346" i="3"/>
  <c r="AG346" i="3"/>
  <c r="CC310" i="3"/>
  <c r="G310" i="3" s="1"/>
  <c r="CC273" i="3"/>
  <c r="CC396" i="3"/>
  <c r="G396" i="3" s="1"/>
  <c r="AW450" i="3"/>
  <c r="AW412" i="3" s="1"/>
  <c r="AJ346" i="3"/>
  <c r="U346" i="3"/>
  <c r="BE450" i="3"/>
  <c r="BD346" i="3"/>
  <c r="BL346" i="3"/>
  <c r="BJ346" i="3"/>
  <c r="BZ346" i="3"/>
  <c r="CC347" i="3"/>
  <c r="AE264" i="12"/>
  <c r="BN264" i="12"/>
  <c r="AX264" i="12"/>
  <c r="AY264" i="12"/>
  <c r="AL346" i="3"/>
  <c r="M346" i="3"/>
  <c r="AK346" i="3"/>
  <c r="BT346" i="3"/>
  <c r="CC366" i="3"/>
  <c r="AO450" i="3"/>
  <c r="AO412" i="3" s="1"/>
  <c r="BI346" i="3"/>
  <c r="BC264" i="12"/>
  <c r="AQ264" i="12"/>
  <c r="AD346" i="3"/>
  <c r="AF346" i="3"/>
  <c r="BY346" i="3"/>
  <c r="Y264" i="12"/>
  <c r="AT264" i="12"/>
  <c r="Z264" i="12"/>
  <c r="AN346" i="3"/>
  <c r="CC358" i="3"/>
  <c r="G358" i="3" s="1"/>
  <c r="CA264" i="12"/>
  <c r="CC393" i="3"/>
  <c r="CC286" i="3"/>
  <c r="G286" i="3" s="1"/>
  <c r="BY450" i="3"/>
  <c r="J264" i="12"/>
  <c r="AH314" i="3"/>
  <c r="BO346" i="3"/>
  <c r="L346" i="3"/>
  <c r="BA346" i="3"/>
  <c r="AI346" i="3"/>
  <c r="R346" i="3"/>
  <c r="CC394" i="3"/>
  <c r="G394" i="3" s="1"/>
  <c r="CC397" i="3"/>
  <c r="AF450" i="3"/>
  <c r="AS450" i="3"/>
  <c r="AD450" i="3"/>
  <c r="AD412" i="3" s="1"/>
  <c r="BL450" i="3"/>
  <c r="BL412" i="3" s="1"/>
  <c r="AA450" i="3"/>
  <c r="BK264" i="12"/>
  <c r="BJ264" i="12"/>
  <c r="AX346" i="3"/>
  <c r="BW346" i="3"/>
  <c r="BH346" i="3"/>
  <c r="AS346" i="3"/>
  <c r="AO346" i="3"/>
  <c r="BG346" i="3"/>
  <c r="BE346" i="3"/>
  <c r="CC318" i="3"/>
  <c r="CC266" i="3"/>
  <c r="CC268" i="3"/>
  <c r="CC291" i="3"/>
  <c r="G291" i="3" s="1"/>
  <c r="CC375" i="3"/>
  <c r="G375" i="3" s="1"/>
  <c r="CC276" i="3"/>
  <c r="Z346" i="3"/>
  <c r="AM450" i="3"/>
  <c r="AK450" i="3"/>
  <c r="AK412" i="3" s="1"/>
  <c r="BS450" i="3"/>
  <c r="BS412" i="3" s="1"/>
  <c r="CB346" i="3"/>
  <c r="BX264" i="12"/>
  <c r="BZ264" i="12"/>
  <c r="R314" i="3"/>
  <c r="BB346" i="3"/>
  <c r="K346" i="3"/>
  <c r="AY346" i="3"/>
  <c r="BM346" i="3"/>
  <c r="AA264" i="12"/>
  <c r="V346" i="3"/>
  <c r="CC362" i="3"/>
  <c r="G362" i="3" s="1"/>
  <c r="CC311" i="3"/>
  <c r="G311" i="3" s="1"/>
  <c r="CC301" i="3"/>
  <c r="CC323" i="3"/>
  <c r="G323" i="3" s="1"/>
  <c r="CC320" i="3"/>
  <c r="G320" i="3" s="1"/>
  <c r="CC344" i="3"/>
  <c r="CC405" i="3"/>
  <c r="G405" i="3" s="1"/>
  <c r="BB450" i="3"/>
  <c r="BB412" i="3" s="1"/>
  <c r="BO450" i="3"/>
  <c r="BO412" i="3" s="1"/>
  <c r="BZ450" i="3"/>
  <c r="BZ412" i="3" s="1"/>
  <c r="AK264" i="12"/>
  <c r="BB264" i="12"/>
  <c r="AM314" i="3"/>
  <c r="O346" i="3"/>
  <c r="N346" i="3"/>
  <c r="BC346" i="3"/>
  <c r="BK346" i="3"/>
  <c r="AW346" i="3"/>
  <c r="CC278" i="3"/>
  <c r="G278" i="3" s="1"/>
  <c r="CC319" i="3"/>
  <c r="G319" i="3" s="1"/>
  <c r="CC308" i="3"/>
  <c r="G308" i="3" s="1"/>
  <c r="CC449" i="3"/>
  <c r="BV450" i="3"/>
  <c r="BC450" i="3"/>
  <c r="BC412" i="3" s="1"/>
  <c r="BM264" i="12"/>
  <c r="AC346" i="3"/>
  <c r="AT346" i="3"/>
  <c r="BN346" i="3"/>
  <c r="AX450" i="3"/>
  <c r="AX412" i="3" s="1"/>
  <c r="AC314" i="3"/>
  <c r="CC281" i="3"/>
  <c r="G281" i="3" s="1"/>
  <c r="CC377" i="3"/>
  <c r="G377" i="3" s="1"/>
  <c r="CC315" i="3"/>
  <c r="CC322" i="3"/>
  <c r="G322" i="3" s="1"/>
  <c r="CC309" i="3"/>
  <c r="G309" i="3" s="1"/>
  <c r="CC275" i="3"/>
  <c r="CC349" i="3"/>
  <c r="CC345" i="3"/>
  <c r="G345" i="3" s="1"/>
  <c r="CC267" i="3"/>
  <c r="CC395" i="3"/>
  <c r="G395" i="3" s="1"/>
  <c r="CC265" i="3"/>
  <c r="BX450" i="3"/>
  <c r="BX412" i="3" s="1"/>
  <c r="BP450" i="3"/>
  <c r="BP412" i="3" s="1"/>
  <c r="BN450" i="3"/>
  <c r="BN412" i="3" s="1"/>
  <c r="BY264" i="12"/>
  <c r="AC264" i="12"/>
  <c r="Q348" i="3"/>
  <c r="AY314" i="3"/>
  <c r="BQ346" i="3"/>
  <c r="X346" i="3"/>
  <c r="BX346" i="3"/>
  <c r="AZ346" i="3"/>
  <c r="BR346" i="3"/>
  <c r="CC356" i="3"/>
  <c r="BO314" i="3"/>
  <c r="AU264" i="12"/>
  <c r="AO264" i="12"/>
  <c r="AW264" i="12"/>
  <c r="P264" i="12"/>
  <c r="R264" i="12"/>
  <c r="BI264" i="12"/>
  <c r="X264" i="12"/>
  <c r="BT264" i="12"/>
  <c r="CC287" i="12"/>
  <c r="CC271" i="3"/>
  <c r="G271" i="3" s="1"/>
  <c r="AI450" i="3"/>
  <c r="AI412" i="3" s="1"/>
  <c r="BG450" i="3"/>
  <c r="BG412" i="3" s="1"/>
  <c r="AC450" i="3"/>
  <c r="Y450" i="3"/>
  <c r="Y412" i="3" s="1"/>
  <c r="CB450" i="3"/>
  <c r="CB412" i="3" s="1"/>
  <c r="S450" i="3"/>
  <c r="S412" i="3" s="1"/>
  <c r="M450" i="3"/>
  <c r="M412" i="3" s="1"/>
  <c r="BU450" i="3"/>
  <c r="BU412" i="3" s="1"/>
  <c r="W450" i="3"/>
  <c r="W412" i="3" s="1"/>
  <c r="CC387" i="3"/>
  <c r="CC355" i="3"/>
  <c r="G355" i="3" s="1"/>
  <c r="CC341" i="3"/>
  <c r="G341" i="3" s="1"/>
  <c r="Z314" i="3"/>
  <c r="AX314" i="3"/>
  <c r="AN450" i="3"/>
  <c r="AN412" i="3" s="1"/>
  <c r="BI450" i="3"/>
  <c r="BI412" i="3" s="1"/>
  <c r="N450" i="3"/>
  <c r="N412" i="3" s="1"/>
  <c r="Q450" i="3"/>
  <c r="Q412" i="3" s="1"/>
  <c r="BR450" i="3"/>
  <c r="BJ450" i="3"/>
  <c r="BJ412" i="3" s="1"/>
  <c r="Z450" i="3"/>
  <c r="Z412" i="3" s="1"/>
  <c r="CA450" i="3"/>
  <c r="CA412" i="3" s="1"/>
  <c r="CC383" i="3"/>
  <c r="G383" i="3" s="1"/>
  <c r="CC365" i="3"/>
  <c r="G365" i="3" s="1"/>
  <c r="CC331" i="3"/>
  <c r="G331" i="3" s="1"/>
  <c r="CC363" i="3"/>
  <c r="G363" i="3" s="1"/>
  <c r="CC329" i="3"/>
  <c r="G329" i="3" s="1"/>
  <c r="CC450" i="12"/>
  <c r="BR264" i="12"/>
  <c r="BL264" i="12"/>
  <c r="AV264" i="12"/>
  <c r="O264" i="12"/>
  <c r="CC450" i="16"/>
  <c r="CC388" i="3"/>
  <c r="G388" i="3" s="1"/>
  <c r="AT450" i="3"/>
  <c r="AZ450" i="3"/>
  <c r="L450" i="3"/>
  <c r="L412" i="3" s="1"/>
  <c r="BW450" i="3"/>
  <c r="BW412" i="3" s="1"/>
  <c r="X450" i="3"/>
  <c r="X412" i="3" s="1"/>
  <c r="U450" i="3"/>
  <c r="R450" i="3"/>
  <c r="R412" i="3" s="1"/>
  <c r="AB450" i="3"/>
  <c r="AB412" i="3" s="1"/>
  <c r="CC450" i="15"/>
  <c r="O450" i="3"/>
  <c r="AU450" i="3"/>
  <c r="AU412" i="3" s="1"/>
  <c r="BH450" i="3"/>
  <c r="BH412" i="3" s="1"/>
  <c r="CC401" i="3"/>
  <c r="G401" i="3" s="1"/>
  <c r="CC385" i="3"/>
  <c r="G385" i="3" s="1"/>
  <c r="CC378" i="3"/>
  <c r="G378" i="3" s="1"/>
  <c r="CC370" i="3"/>
  <c r="G370" i="3" s="1"/>
  <c r="CC369" i="3"/>
  <c r="G369" i="3" s="1"/>
  <c r="CC343" i="3"/>
  <c r="G343" i="3" s="1"/>
  <c r="CC342" i="3"/>
  <c r="G342" i="3" s="1"/>
  <c r="CC328" i="3"/>
  <c r="G328" i="3" s="1"/>
  <c r="CC326" i="3"/>
  <c r="G326" i="3" s="1"/>
  <c r="CC295" i="3"/>
  <c r="G295" i="3" s="1"/>
  <c r="CC294" i="3"/>
  <c r="G294" i="3" s="1"/>
  <c r="CC280" i="3"/>
  <c r="G280" i="3" s="1"/>
  <c r="BQ348" i="3"/>
  <c r="CC287" i="10"/>
  <c r="CC450" i="10"/>
  <c r="CC406" i="10"/>
  <c r="CC348" i="10"/>
  <c r="AN314" i="3"/>
  <c r="AG314" i="3"/>
  <c r="BB314" i="3"/>
  <c r="BC314" i="3"/>
  <c r="BP314" i="3"/>
  <c r="AP314" i="3"/>
  <c r="BH314" i="3"/>
  <c r="O287" i="3"/>
  <c r="CC272" i="10"/>
  <c r="K264" i="10"/>
  <c r="K450" i="3"/>
  <c r="K412" i="3" s="1"/>
  <c r="CC382" i="3"/>
  <c r="G382" i="3" s="1"/>
  <c r="CC364" i="3"/>
  <c r="G364" i="3" s="1"/>
  <c r="CC352" i="3"/>
  <c r="G352" i="3" s="1"/>
  <c r="CC350" i="3"/>
  <c r="G350" i="3" s="1"/>
  <c r="CC340" i="3"/>
  <c r="G340" i="3" s="1"/>
  <c r="CC313" i="3"/>
  <c r="G313" i="3" s="1"/>
  <c r="CC288" i="3"/>
  <c r="G288" i="3" s="1"/>
  <c r="CC282" i="3"/>
  <c r="G282" i="3" s="1"/>
  <c r="CC279" i="3"/>
  <c r="G279" i="3" s="1"/>
  <c r="BM450" i="3"/>
  <c r="BM412" i="3" s="1"/>
  <c r="CC402" i="3"/>
  <c r="G402" i="3" s="1"/>
  <c r="CC392" i="3"/>
  <c r="G392" i="3" s="1"/>
  <c r="CC389" i="3"/>
  <c r="G389" i="3" s="1"/>
  <c r="CC381" i="3"/>
  <c r="G381" i="3" s="1"/>
  <c r="CC374" i="3"/>
  <c r="G374" i="3" s="1"/>
  <c r="CC351" i="3"/>
  <c r="CC339" i="3"/>
  <c r="G339" i="3" s="1"/>
  <c r="CC325" i="3"/>
  <c r="G325" i="3" s="1"/>
  <c r="CC306" i="3"/>
  <c r="G306" i="3" s="1"/>
  <c r="CC299" i="3"/>
  <c r="G299" i="3" s="1"/>
  <c r="CC298" i="3"/>
  <c r="G298" i="3" s="1"/>
  <c r="CC270" i="3"/>
  <c r="G270" i="3" s="1"/>
  <c r="CC269" i="3"/>
  <c r="G269" i="3" s="1"/>
  <c r="V450" i="3"/>
  <c r="V412" i="3" s="1"/>
  <c r="AP450" i="3"/>
  <c r="AP412" i="3" s="1"/>
  <c r="AH450" i="3"/>
  <c r="BD450" i="3"/>
  <c r="BD412" i="3" s="1"/>
  <c r="AV450" i="3"/>
  <c r="AV412" i="3" s="1"/>
  <c r="BA450" i="3"/>
  <c r="BA412" i="3" s="1"/>
  <c r="BK450" i="3"/>
  <c r="BK412" i="3" s="1"/>
  <c r="AY450" i="3"/>
  <c r="AY412" i="3" s="1"/>
  <c r="AG450" i="3"/>
  <c r="AJ450" i="3"/>
  <c r="AJ412" i="3" s="1"/>
  <c r="T450" i="3"/>
  <c r="T412" i="3" s="1"/>
  <c r="CC407" i="3"/>
  <c r="G407" i="3" s="1"/>
  <c r="CC406" i="3"/>
  <c r="G406" i="3" s="1"/>
  <c r="CC404" i="3"/>
  <c r="G404" i="3" s="1"/>
  <c r="CC403" i="3"/>
  <c r="G403" i="3" s="1"/>
  <c r="CC400" i="3"/>
  <c r="G400" i="3" s="1"/>
  <c r="CC399" i="3"/>
  <c r="G399" i="3" s="1"/>
  <c r="CC398" i="3"/>
  <c r="G398" i="3" s="1"/>
  <c r="CC391" i="3"/>
  <c r="G391" i="3" s="1"/>
  <c r="CC390" i="3"/>
  <c r="G390" i="3" s="1"/>
  <c r="CC386" i="3"/>
  <c r="G386" i="3" s="1"/>
  <c r="CC384" i="3"/>
  <c r="G384" i="3" s="1"/>
  <c r="CC380" i="3"/>
  <c r="G380" i="3" s="1"/>
  <c r="CC379" i="3"/>
  <c r="G379" i="3" s="1"/>
  <c r="CC376" i="3"/>
  <c r="G376" i="3" s="1"/>
  <c r="CC373" i="3"/>
  <c r="G373" i="3" s="1"/>
  <c r="CC372" i="3"/>
  <c r="G372" i="3" s="1"/>
  <c r="CC371" i="3"/>
  <c r="G371" i="3" s="1"/>
  <c r="CC368" i="3"/>
  <c r="G368" i="3" s="1"/>
  <c r="CC367" i="3"/>
  <c r="G367" i="3" s="1"/>
  <c r="CC361" i="3"/>
  <c r="G361" i="3" s="1"/>
  <c r="CC360" i="3"/>
  <c r="G360" i="3" s="1"/>
  <c r="CC359" i="3"/>
  <c r="G359" i="3" s="1"/>
  <c r="CC357" i="3"/>
  <c r="G357" i="3" s="1"/>
  <c r="CC354" i="3"/>
  <c r="G354" i="3" s="1"/>
  <c r="CC353" i="3"/>
  <c r="G353" i="3" s="1"/>
  <c r="CC338" i="3"/>
  <c r="G338" i="3" s="1"/>
  <c r="CC334" i="3"/>
  <c r="G334" i="3" s="1"/>
  <c r="CC333" i="3"/>
  <c r="G333" i="3" s="1"/>
  <c r="CC332" i="3"/>
  <c r="G332" i="3" s="1"/>
  <c r="CC330" i="3"/>
  <c r="G330" i="3" s="1"/>
  <c r="CC327" i="3"/>
  <c r="G327" i="3" s="1"/>
  <c r="CC324" i="3"/>
  <c r="G324" i="3" s="1"/>
  <c r="CC316" i="3"/>
  <c r="G316" i="3" s="1"/>
  <c r="CC312" i="3"/>
  <c r="G312" i="3" s="1"/>
  <c r="CC307" i="3"/>
  <c r="G307" i="3" s="1"/>
  <c r="CC305" i="3"/>
  <c r="G305" i="3" s="1"/>
  <c r="CC304" i="3"/>
  <c r="G304" i="3" s="1"/>
  <c r="CC303" i="3"/>
  <c r="G303" i="3" s="1"/>
  <c r="CC302" i="3"/>
  <c r="G302" i="3" s="1"/>
  <c r="CC300" i="3"/>
  <c r="G300" i="3" s="1"/>
  <c r="CC297" i="3"/>
  <c r="G297" i="3" s="1"/>
  <c r="CC296" i="3"/>
  <c r="G296" i="3" s="1"/>
  <c r="CC293" i="3"/>
  <c r="G293" i="3" s="1"/>
  <c r="CC290" i="3"/>
  <c r="G290" i="3" s="1"/>
  <c r="CC289" i="3"/>
  <c r="G289" i="3" s="1"/>
  <c r="CC284" i="3"/>
  <c r="G284" i="3" s="1"/>
  <c r="J450" i="3"/>
  <c r="CB264" i="12"/>
  <c r="G337" i="3"/>
  <c r="F337" i="3" s="1"/>
  <c r="AI264" i="12"/>
  <c r="AM264" i="12"/>
  <c r="CC314" i="12"/>
  <c r="G335" i="3"/>
  <c r="F335" i="3" s="1"/>
  <c r="G292" i="3"/>
  <c r="F292" i="3" s="1"/>
  <c r="CC314" i="10"/>
  <c r="G344" i="3"/>
  <c r="G268" i="3"/>
  <c r="BA264" i="12"/>
  <c r="S264" i="12"/>
  <c r="G321" i="3"/>
  <c r="G301" i="3"/>
  <c r="G318" i="3"/>
  <c r="G393" i="3"/>
  <c r="G397" i="3"/>
  <c r="G366" i="3"/>
  <c r="G356" i="3"/>
  <c r="G283" i="3"/>
  <c r="G387" i="3"/>
  <c r="Q264" i="12"/>
  <c r="BQ264" i="12"/>
  <c r="AG264" i="12"/>
  <c r="U264" i="12"/>
  <c r="CC348" i="12"/>
  <c r="CC274" i="12"/>
  <c r="CC272" i="12"/>
  <c r="BO264" i="12"/>
  <c r="BW264" i="12"/>
  <c r="BS264" i="12"/>
  <c r="CC346" i="12"/>
  <c r="BU264" i="12"/>
  <c r="CC264" i="15"/>
  <c r="G336" i="3"/>
  <c r="F336" i="3" s="1"/>
  <c r="BL264" i="10"/>
  <c r="CC264" i="16"/>
  <c r="BF264" i="10"/>
  <c r="AT264" i="10"/>
  <c r="BY264" i="10"/>
  <c r="BS264" i="10"/>
  <c r="BQ264" i="10"/>
  <c r="AL264" i="10"/>
  <c r="M264" i="10"/>
  <c r="O264" i="10"/>
  <c r="BU264" i="10"/>
  <c r="BV264" i="10"/>
  <c r="AC264" i="10"/>
  <c r="AZ264" i="10"/>
  <c r="N264" i="10"/>
  <c r="AH264" i="10"/>
  <c r="AD264" i="10"/>
  <c r="T264" i="10"/>
  <c r="AN264" i="10"/>
  <c r="Z264" i="10"/>
  <c r="BJ264" i="10"/>
  <c r="BT264" i="10"/>
  <c r="AR264" i="10"/>
  <c r="U264" i="10"/>
  <c r="BG264" i="10"/>
  <c r="W264" i="10"/>
  <c r="BR264" i="10"/>
  <c r="Y264" i="10"/>
  <c r="AE264" i="10"/>
  <c r="X264" i="10"/>
  <c r="L264" i="10"/>
  <c r="AI264" i="10"/>
  <c r="BP264" i="10"/>
  <c r="P264" i="10"/>
  <c r="AW264" i="10"/>
  <c r="BB264" i="10"/>
  <c r="BD264" i="10"/>
  <c r="AJ264" i="10"/>
  <c r="BO264" i="10"/>
  <c r="AU264" i="10"/>
  <c r="AV264" i="10"/>
  <c r="V264" i="10"/>
  <c r="R264" i="10"/>
  <c r="BK264" i="10"/>
  <c r="AB264" i="10"/>
  <c r="AK264" i="10"/>
  <c r="CB264" i="10"/>
  <c r="AG264" i="10"/>
  <c r="J264" i="10"/>
  <c r="AO264" i="10"/>
  <c r="CA264" i="10"/>
  <c r="BH264" i="10"/>
  <c r="BI264" i="10"/>
  <c r="AA264" i="10"/>
  <c r="BE264" i="10"/>
  <c r="AF264" i="10"/>
  <c r="BM264" i="10"/>
  <c r="AQ264" i="10"/>
  <c r="BZ264" i="10"/>
  <c r="BX264" i="10"/>
  <c r="Q264" i="10"/>
  <c r="BC264" i="10"/>
  <c r="S264" i="10"/>
  <c r="AP264" i="10"/>
  <c r="AM264" i="10"/>
  <c r="AS264" i="10"/>
  <c r="AX264" i="10"/>
  <c r="BA264" i="10"/>
  <c r="BW264" i="10"/>
  <c r="AY264" i="10"/>
  <c r="BN264" i="10"/>
  <c r="CC346" i="10"/>
  <c r="CC274" i="10"/>
  <c r="CC346" i="3" l="1"/>
  <c r="CC287" i="3"/>
  <c r="CC450" i="3"/>
  <c r="CC348" i="3"/>
  <c r="G348" i="3" s="1"/>
  <c r="G287" i="3"/>
  <c r="CC314" i="3"/>
  <c r="CC272" i="3"/>
  <c r="G272" i="3" s="1"/>
  <c r="CC274" i="3"/>
  <c r="G274" i="3" s="1"/>
  <c r="G277" i="3"/>
  <c r="G317" i="3"/>
  <c r="G351" i="3"/>
  <c r="G315" i="3"/>
  <c r="G349" i="3"/>
  <c r="G273" i="3"/>
  <c r="G275" i="3"/>
  <c r="G314" i="3"/>
  <c r="G346" i="3"/>
  <c r="CC264" i="10"/>
  <c r="CC264" i="12"/>
  <c r="G276" i="3"/>
  <c r="G347" i="3"/>
  <c r="G267" i="3" l="1"/>
  <c r="E481" i="16"/>
  <c r="G481" i="16" s="1"/>
  <c r="E481" i="12"/>
  <c r="E481" i="15"/>
  <c r="G481" i="15" s="1"/>
  <c r="G70" i="15"/>
  <c r="G69" i="15"/>
  <c r="G68" i="15"/>
  <c r="G67" i="15"/>
  <c r="E481" i="10"/>
  <c r="G481" i="12" l="1"/>
  <c r="U481" i="12" s="1"/>
  <c r="U481" i="15"/>
  <c r="BQ481" i="16"/>
  <c r="BE481" i="16"/>
  <c r="AS481" i="16"/>
  <c r="AG481" i="16"/>
  <c r="U481" i="16"/>
  <c r="AS481" i="15"/>
  <c r="BQ481" i="15"/>
  <c r="AG481" i="15"/>
  <c r="BE481" i="15"/>
  <c r="J107" i="10"/>
  <c r="J107" i="3" s="1"/>
  <c r="J105" i="10"/>
  <c r="J105" i="3" s="1"/>
  <c r="C107" i="10"/>
  <c r="C105" i="10"/>
  <c r="C107" i="3"/>
  <c r="C105" i="3"/>
  <c r="BE481" i="12" l="1"/>
  <c r="BQ481" i="12"/>
  <c r="AS481" i="12"/>
  <c r="AG481" i="12"/>
  <c r="I152" i="3"/>
  <c r="H152" i="3"/>
  <c r="CC481" i="15"/>
  <c r="CC481" i="16"/>
  <c r="G110" i="3"/>
  <c r="G156" i="3"/>
  <c r="F156" i="3" s="1"/>
  <c r="G133" i="3"/>
  <c r="G121" i="3"/>
  <c r="G141" i="3"/>
  <c r="G114" i="3"/>
  <c r="G137" i="3"/>
  <c r="G151" i="3"/>
  <c r="G111" i="3"/>
  <c r="G112" i="3"/>
  <c r="G130" i="3"/>
  <c r="G134" i="3"/>
  <c r="G143" i="3"/>
  <c r="G157" i="3"/>
  <c r="G132" i="3"/>
  <c r="G145" i="3"/>
  <c r="G113" i="3"/>
  <c r="G120" i="3"/>
  <c r="G131" i="3"/>
  <c r="G136" i="3"/>
  <c r="G140" i="3"/>
  <c r="G150" i="3"/>
  <c r="G109" i="3"/>
  <c r="G115" i="3"/>
  <c r="G119" i="3"/>
  <c r="G122" i="3"/>
  <c r="G135" i="3"/>
  <c r="G142" i="3"/>
  <c r="G144" i="3"/>
  <c r="G154" i="3"/>
  <c r="G155" i="3"/>
  <c r="K105" i="10"/>
  <c r="K105" i="3" s="1"/>
  <c r="K107" i="10"/>
  <c r="K107" i="3" s="1"/>
  <c r="G486" i="10"/>
  <c r="G487" i="10"/>
  <c r="CC481" i="12" l="1"/>
  <c r="U486" i="10"/>
  <c r="AS487" i="10"/>
  <c r="L107" i="10"/>
  <c r="L107" i="3" s="1"/>
  <c r="L105" i="10"/>
  <c r="L105" i="3" s="1"/>
  <c r="AS486" i="10"/>
  <c r="AG486" i="10"/>
  <c r="BE486" i="10"/>
  <c r="BQ486" i="10"/>
  <c r="BQ487" i="10"/>
  <c r="BE487" i="10"/>
  <c r="AG487" i="10"/>
  <c r="U487" i="10"/>
  <c r="M107" i="10" l="1"/>
  <c r="M107" i="3" s="1"/>
  <c r="M105" i="10"/>
  <c r="M105" i="3" s="1"/>
  <c r="CC486" i="10"/>
  <c r="CC487" i="10"/>
  <c r="N107" i="10" l="1"/>
  <c r="N107" i="3" s="1"/>
  <c r="N105" i="10"/>
  <c r="N105" i="3" s="1"/>
  <c r="G474" i="15"/>
  <c r="G474" i="16"/>
  <c r="G474" i="12"/>
  <c r="G473" i="15"/>
  <c r="G472" i="15"/>
  <c r="O105" i="10" l="1"/>
  <c r="O105" i="3" s="1"/>
  <c r="O107" i="10"/>
  <c r="O107" i="3" s="1"/>
  <c r="G471" i="15"/>
  <c r="BQ473" i="15"/>
  <c r="U473" i="15"/>
  <c r="BE473" i="15"/>
  <c r="AS473" i="15"/>
  <c r="AG473" i="15"/>
  <c r="BQ474" i="15"/>
  <c r="U474" i="15"/>
  <c r="BE474" i="15"/>
  <c r="AS474" i="15"/>
  <c r="AG474" i="15"/>
  <c r="BE474" i="12"/>
  <c r="AS474" i="12"/>
  <c r="AG474" i="12"/>
  <c r="BQ474" i="12"/>
  <c r="U474" i="12"/>
  <c r="AG474" i="16"/>
  <c r="BQ474" i="16"/>
  <c r="U474" i="16"/>
  <c r="BE474" i="16"/>
  <c r="AS474" i="16"/>
  <c r="BQ472" i="15"/>
  <c r="U472" i="15"/>
  <c r="BE472" i="15"/>
  <c r="AS472" i="15"/>
  <c r="AG472" i="15"/>
  <c r="G471" i="16"/>
  <c r="G472" i="16"/>
  <c r="G473" i="16"/>
  <c r="G471" i="12"/>
  <c r="E472" i="12"/>
  <c r="G473" i="12"/>
  <c r="G472" i="12" l="1"/>
  <c r="BE472" i="12" s="1"/>
  <c r="AS471" i="15"/>
  <c r="P107" i="10"/>
  <c r="P107" i="3" s="1"/>
  <c r="P105" i="10"/>
  <c r="P105" i="3" s="1"/>
  <c r="CC474" i="12"/>
  <c r="CC474" i="16"/>
  <c r="AG471" i="15"/>
  <c r="CC474" i="15"/>
  <c r="BE471" i="15"/>
  <c r="BQ471" i="15"/>
  <c r="U471" i="15"/>
  <c r="CC472" i="15"/>
  <c r="CC473" i="15"/>
  <c r="BE473" i="12"/>
  <c r="AS473" i="12"/>
  <c r="AG473" i="12"/>
  <c r="BQ473" i="12"/>
  <c r="U473" i="12"/>
  <c r="AG473" i="16"/>
  <c r="BQ473" i="16"/>
  <c r="U473" i="16"/>
  <c r="BE473" i="16"/>
  <c r="AS473" i="16"/>
  <c r="AG472" i="16"/>
  <c r="BQ472" i="16"/>
  <c r="U472" i="16"/>
  <c r="BE472" i="16"/>
  <c r="AS472" i="16"/>
  <c r="BQ471" i="12"/>
  <c r="U471" i="12"/>
  <c r="BE471" i="12"/>
  <c r="AS471" i="12"/>
  <c r="AG471" i="12"/>
  <c r="AS471" i="16"/>
  <c r="AG471" i="16"/>
  <c r="BQ471" i="16"/>
  <c r="U471" i="16"/>
  <c r="BE471" i="16"/>
  <c r="BQ472" i="12" l="1"/>
  <c r="AG472" i="12"/>
  <c r="AS472" i="12"/>
  <c r="U472" i="12"/>
  <c r="Q107" i="10"/>
  <c r="Q107" i="3" s="1"/>
  <c r="Q105" i="10"/>
  <c r="Q105" i="3" s="1"/>
  <c r="CC473" i="12"/>
  <c r="CC471" i="15"/>
  <c r="CC471" i="12"/>
  <c r="CC472" i="16"/>
  <c r="CC471" i="16"/>
  <c r="CC473" i="16"/>
  <c r="CC472" i="12" l="1"/>
  <c r="R105" i="10"/>
  <c r="R105" i="3" s="1"/>
  <c r="R107" i="10"/>
  <c r="R107" i="3" s="1"/>
  <c r="S107" i="10" l="1"/>
  <c r="S107" i="3" s="1"/>
  <c r="S105" i="10"/>
  <c r="S105" i="3" s="1"/>
  <c r="G484" i="16"/>
  <c r="G483" i="16"/>
  <c r="G484" i="12"/>
  <c r="G483" i="12"/>
  <c r="G484" i="15"/>
  <c r="G483" i="15"/>
  <c r="G483" i="10"/>
  <c r="G484" i="10"/>
  <c r="G480" i="16"/>
  <c r="G480" i="12"/>
  <c r="G480" i="15"/>
  <c r="G480" i="10"/>
  <c r="U480" i="12" l="1"/>
  <c r="BQ483" i="12"/>
  <c r="BE480" i="16"/>
  <c r="BQ483" i="16"/>
  <c r="AS480" i="15"/>
  <c r="T105" i="10"/>
  <c r="T105" i="3" s="1"/>
  <c r="T107" i="10"/>
  <c r="T107" i="3" s="1"/>
  <c r="AS480" i="12"/>
  <c r="BQ480" i="12"/>
  <c r="AG483" i="12"/>
  <c r="AS483" i="12"/>
  <c r="U480" i="16"/>
  <c r="AS480" i="16"/>
  <c r="AG483" i="16"/>
  <c r="BQ480" i="16"/>
  <c r="AS483" i="16"/>
  <c r="AS480" i="10"/>
  <c r="BE480" i="10"/>
  <c r="BQ480" i="10"/>
  <c r="U480" i="10"/>
  <c r="AG480" i="10"/>
  <c r="BE483" i="15"/>
  <c r="U483" i="15"/>
  <c r="BQ483" i="15"/>
  <c r="AG483" i="15"/>
  <c r="BE483" i="12"/>
  <c r="BE483" i="16"/>
  <c r="AS483" i="15"/>
  <c r="U483" i="12"/>
  <c r="U483" i="16"/>
  <c r="U480" i="15"/>
  <c r="BQ480" i="15"/>
  <c r="BE480" i="12"/>
  <c r="AG480" i="16"/>
  <c r="BE480" i="15"/>
  <c r="AG480" i="15"/>
  <c r="AG480" i="12"/>
  <c r="U480" i="3" l="1"/>
  <c r="AG480" i="3"/>
  <c r="BE480" i="3"/>
  <c r="BQ480" i="3"/>
  <c r="AS480" i="3"/>
  <c r="U105" i="10"/>
  <c r="U105" i="3" s="1"/>
  <c r="U107" i="10"/>
  <c r="U107" i="3" s="1"/>
  <c r="CC480" i="12"/>
  <c r="CC480" i="16"/>
  <c r="CC480" i="15"/>
  <c r="CC480" i="10"/>
  <c r="CC483" i="12"/>
  <c r="CC483" i="15"/>
  <c r="CC483" i="16"/>
  <c r="CC480" i="3" l="1"/>
  <c r="V105" i="10"/>
  <c r="V105" i="3" s="1"/>
  <c r="V107" i="10"/>
  <c r="V107" i="3" s="1"/>
  <c r="C443" i="12"/>
  <c r="C441" i="12"/>
  <c r="C422" i="12"/>
  <c r="C415" i="12"/>
  <c r="C190" i="16"/>
  <c r="C188" i="16"/>
  <c r="C186" i="16"/>
  <c r="C184" i="16"/>
  <c r="C182" i="16"/>
  <c r="C180" i="16"/>
  <c r="C178" i="16"/>
  <c r="C176" i="16"/>
  <c r="C174" i="16"/>
  <c r="C172" i="16"/>
  <c r="C170" i="16"/>
  <c r="C190" i="12"/>
  <c r="C188" i="12"/>
  <c r="C186" i="12"/>
  <c r="C184" i="12"/>
  <c r="C182" i="12"/>
  <c r="C180" i="12"/>
  <c r="C178" i="12"/>
  <c r="C176" i="12"/>
  <c r="C174" i="12"/>
  <c r="C172" i="12"/>
  <c r="C170" i="12"/>
  <c r="C190" i="15"/>
  <c r="C188" i="15"/>
  <c r="C186" i="15"/>
  <c r="C184" i="15"/>
  <c r="C182" i="15"/>
  <c r="C180" i="15"/>
  <c r="C178" i="15"/>
  <c r="C176" i="15"/>
  <c r="C174" i="15"/>
  <c r="C172" i="15"/>
  <c r="C170" i="15"/>
  <c r="C445" i="15"/>
  <c r="C445" i="16"/>
  <c r="C445" i="10"/>
  <c r="C443" i="15"/>
  <c r="C443" i="16"/>
  <c r="C443" i="10"/>
  <c r="C441" i="15"/>
  <c r="C441" i="16"/>
  <c r="C441" i="10"/>
  <c r="C422" i="15"/>
  <c r="C422" i="16"/>
  <c r="C415" i="15"/>
  <c r="C415" i="16"/>
  <c r="C415" i="10"/>
  <c r="W107" i="10" l="1"/>
  <c r="W107" i="3" s="1"/>
  <c r="W105" i="10"/>
  <c r="W105" i="3" s="1"/>
  <c r="G243" i="10"/>
  <c r="G202" i="10"/>
  <c r="G90" i="10"/>
  <c r="G89" i="10"/>
  <c r="G88" i="10"/>
  <c r="G87" i="10"/>
  <c r="G85" i="10"/>
  <c r="G143" i="10"/>
  <c r="G142" i="10"/>
  <c r="G141" i="10"/>
  <c r="G140" i="10"/>
  <c r="G139" i="10"/>
  <c r="G86" i="10"/>
  <c r="X107" i="10" l="1"/>
  <c r="X107" i="3" s="1"/>
  <c r="X105" i="10"/>
  <c r="X105" i="3" s="1"/>
  <c r="C176" i="3"/>
  <c r="C173" i="3"/>
  <c r="C171" i="3"/>
  <c r="C180" i="3"/>
  <c r="C175" i="3"/>
  <c r="C177" i="3"/>
  <c r="C179" i="3"/>
  <c r="C181" i="3"/>
  <c r="C183" i="3"/>
  <c r="C185" i="3"/>
  <c r="C187" i="3"/>
  <c r="C189" i="3"/>
  <c r="C191" i="3"/>
  <c r="C190" i="3"/>
  <c r="C188" i="3"/>
  <c r="C186" i="3"/>
  <c r="C184" i="3"/>
  <c r="C182" i="3"/>
  <c r="C178" i="3"/>
  <c r="C174" i="3"/>
  <c r="C172" i="3"/>
  <c r="C170" i="3"/>
  <c r="Y105" i="10" l="1"/>
  <c r="Y105" i="3" s="1"/>
  <c r="Y107" i="10"/>
  <c r="Y107" i="3" s="1"/>
  <c r="H215" i="10"/>
  <c r="Z105" i="10" l="1"/>
  <c r="Z105" i="3" s="1"/>
  <c r="Z107" i="10"/>
  <c r="Z107" i="3" s="1"/>
  <c r="AA107" i="10" l="1"/>
  <c r="AA107" i="3" s="1"/>
  <c r="AA105" i="10"/>
  <c r="AA105" i="3" s="1"/>
  <c r="AB105" i="10" l="1"/>
  <c r="AB105" i="3" s="1"/>
  <c r="AB107" i="10"/>
  <c r="AB107" i="3" s="1"/>
  <c r="H117" i="12"/>
  <c r="H117" i="10"/>
  <c r="AC107" i="10" l="1"/>
  <c r="AC107" i="3" s="1"/>
  <c r="AC105" i="10"/>
  <c r="AC105" i="3" s="1"/>
  <c r="AD107" i="10" l="1"/>
  <c r="AD107" i="3" s="1"/>
  <c r="AD105" i="10"/>
  <c r="AD105" i="3" s="1"/>
  <c r="AE105" i="10" l="1"/>
  <c r="AE105" i="3" s="1"/>
  <c r="AE107" i="10"/>
  <c r="AE107" i="3" s="1"/>
  <c r="AF105" i="10" l="1"/>
  <c r="AF105" i="3" s="1"/>
  <c r="AF107" i="10"/>
  <c r="AF107" i="3" s="1"/>
  <c r="CA264" i="3"/>
  <c r="BZ264" i="3"/>
  <c r="BS264" i="3"/>
  <c r="BR264" i="3"/>
  <c r="BI264" i="3"/>
  <c r="AZ264" i="3"/>
  <c r="AQ264" i="3"/>
  <c r="AH264" i="3"/>
  <c r="Y264" i="3"/>
  <c r="P264" i="3"/>
  <c r="CB264" i="3"/>
  <c r="BY264" i="3"/>
  <c r="BX264" i="3"/>
  <c r="BW264" i="3"/>
  <c r="BV264" i="3"/>
  <c r="BU264" i="3"/>
  <c r="BT264" i="3"/>
  <c r="BP264" i="3"/>
  <c r="BO264" i="3"/>
  <c r="BN264" i="3"/>
  <c r="BM264" i="3"/>
  <c r="BL264" i="3"/>
  <c r="BK264" i="3"/>
  <c r="BJ264" i="3"/>
  <c r="BH264" i="3"/>
  <c r="BG264" i="3"/>
  <c r="BF264" i="3"/>
  <c r="BD264" i="3"/>
  <c r="BC264" i="3"/>
  <c r="BB264" i="3"/>
  <c r="BA264" i="3"/>
  <c r="AY264" i="3"/>
  <c r="AX264" i="3"/>
  <c r="AW264" i="3"/>
  <c r="AV264" i="3"/>
  <c r="AU264" i="3"/>
  <c r="AT264" i="3"/>
  <c r="AR264" i="3"/>
  <c r="AP264" i="3"/>
  <c r="AO264" i="3"/>
  <c r="AN264" i="3"/>
  <c r="AL264" i="3"/>
  <c r="AK264" i="3"/>
  <c r="AJ264" i="3"/>
  <c r="AI264" i="3"/>
  <c r="AF264" i="3"/>
  <c r="AE264" i="3"/>
  <c r="AD264" i="3"/>
  <c r="AC264" i="3"/>
  <c r="AB264" i="3"/>
  <c r="AA264" i="3"/>
  <c r="Z264" i="3"/>
  <c r="X264" i="3"/>
  <c r="W264" i="3"/>
  <c r="V264" i="3"/>
  <c r="T264" i="3"/>
  <c r="S264" i="3"/>
  <c r="R264" i="3"/>
  <c r="Q264" i="3"/>
  <c r="O264" i="3"/>
  <c r="N264" i="3"/>
  <c r="M264" i="3"/>
  <c r="L264" i="3"/>
  <c r="K264" i="3"/>
  <c r="J264" i="3"/>
  <c r="I264" i="3"/>
  <c r="H264" i="3"/>
  <c r="AG107" i="10" l="1"/>
  <c r="AG107" i="3" s="1"/>
  <c r="AG105" i="10"/>
  <c r="AG105" i="3" s="1"/>
  <c r="AH105" i="10" l="1"/>
  <c r="AH105" i="3" s="1"/>
  <c r="AH107" i="10"/>
  <c r="AH107" i="3" s="1"/>
  <c r="AI107" i="10" l="1"/>
  <c r="AI107" i="3" s="1"/>
  <c r="AI105" i="10"/>
  <c r="AI105" i="3" s="1"/>
  <c r="J117" i="10"/>
  <c r="AJ105" i="10" l="1"/>
  <c r="AJ105" i="3" s="1"/>
  <c r="AJ107" i="10"/>
  <c r="AJ107" i="3" s="1"/>
  <c r="E47" i="3"/>
  <c r="AK105" i="10" l="1"/>
  <c r="AK105" i="3" s="1"/>
  <c r="AK107" i="10"/>
  <c r="AK107" i="3" s="1"/>
  <c r="G35" i="10"/>
  <c r="E35" i="3"/>
  <c r="AL107" i="10" l="1"/>
  <c r="AL107" i="3" s="1"/>
  <c r="AL105" i="10"/>
  <c r="AL105" i="3" s="1"/>
  <c r="AM105" i="10" l="1"/>
  <c r="AM105" i="3" s="1"/>
  <c r="AM107" i="10"/>
  <c r="AM107" i="3" s="1"/>
  <c r="J103" i="10"/>
  <c r="I103" i="10"/>
  <c r="H103" i="10"/>
  <c r="J103" i="15"/>
  <c r="I103" i="15"/>
  <c r="H103" i="15"/>
  <c r="J103" i="16"/>
  <c r="I103" i="16"/>
  <c r="H103" i="16"/>
  <c r="I103" i="12"/>
  <c r="H103" i="12"/>
  <c r="AN107" i="10" l="1"/>
  <c r="AN107" i="3" s="1"/>
  <c r="AN105" i="10"/>
  <c r="AN105" i="3" s="1"/>
  <c r="AO105" i="10" l="1"/>
  <c r="AO105" i="3" s="1"/>
  <c r="AO107" i="10"/>
  <c r="AO107" i="3" s="1"/>
  <c r="G224" i="10"/>
  <c r="G224" i="15"/>
  <c r="G224" i="16"/>
  <c r="G224" i="12"/>
  <c r="H14" i="10" l="1"/>
  <c r="AP107" i="10"/>
  <c r="AP107" i="3" s="1"/>
  <c r="AP105" i="10"/>
  <c r="AP105" i="3" s="1"/>
  <c r="U224" i="12"/>
  <c r="U224" i="16"/>
  <c r="U224" i="15"/>
  <c r="U224" i="10"/>
  <c r="AG224" i="12"/>
  <c r="AG224" i="16"/>
  <c r="AG224" i="15"/>
  <c r="AG224" i="10"/>
  <c r="C190" i="10"/>
  <c r="C188" i="10"/>
  <c r="C186" i="10"/>
  <c r="C184" i="10"/>
  <c r="C182" i="10"/>
  <c r="C180" i="10"/>
  <c r="C178" i="10"/>
  <c r="C176" i="10"/>
  <c r="C174" i="10"/>
  <c r="C172" i="10"/>
  <c r="C170" i="10"/>
  <c r="G53" i="16"/>
  <c r="G53" i="12"/>
  <c r="G53" i="15"/>
  <c r="R24" i="15"/>
  <c r="R454" i="16"/>
  <c r="R24" i="16" s="1"/>
  <c r="R454" i="12"/>
  <c r="R454" i="10"/>
  <c r="CB23" i="15"/>
  <c r="BY53" i="2" s="1"/>
  <c r="CA23" i="15"/>
  <c r="BX53" i="2" s="1"/>
  <c r="BZ23" i="15"/>
  <c r="BW53" i="2" s="1"/>
  <c r="BY23" i="15"/>
  <c r="BV53" i="2" s="1"/>
  <c r="BX23" i="15"/>
  <c r="BU53" i="2" s="1"/>
  <c r="BW23" i="15"/>
  <c r="BT53" i="2" s="1"/>
  <c r="BV23" i="15"/>
  <c r="BS53" i="2" s="1"/>
  <c r="BU23" i="15"/>
  <c r="BR53" i="2" s="1"/>
  <c r="BT23" i="15"/>
  <c r="BQ53" i="2" s="1"/>
  <c r="BS23" i="15"/>
  <c r="BP53" i="2" s="1"/>
  <c r="BR23" i="15"/>
  <c r="BO53" i="2" s="1"/>
  <c r="BP23" i="15"/>
  <c r="BM53" i="2" s="1"/>
  <c r="BO23" i="15"/>
  <c r="BL53" i="2" s="1"/>
  <c r="BN23" i="15"/>
  <c r="BK53" i="2" s="1"/>
  <c r="BM23" i="15"/>
  <c r="BJ53" i="2" s="1"/>
  <c r="BL23" i="15"/>
  <c r="BI53" i="2" s="1"/>
  <c r="BK23" i="15"/>
  <c r="BH53" i="2" s="1"/>
  <c r="BJ23" i="15"/>
  <c r="BG53" i="2" s="1"/>
  <c r="BI23" i="15"/>
  <c r="BF53" i="2" s="1"/>
  <c r="BH23" i="15"/>
  <c r="BE53" i="2" s="1"/>
  <c r="BG23" i="15"/>
  <c r="BD53" i="2" s="1"/>
  <c r="BF23" i="15"/>
  <c r="BC53" i="2" s="1"/>
  <c r="BD23" i="15"/>
  <c r="BA53" i="2" s="1"/>
  <c r="BC23" i="15"/>
  <c r="AZ53" i="2" s="1"/>
  <c r="BB23" i="15"/>
  <c r="AY53" i="2" s="1"/>
  <c r="BA23" i="15"/>
  <c r="AX53" i="2" s="1"/>
  <c r="AZ23" i="15"/>
  <c r="AW53" i="2" s="1"/>
  <c r="AY23" i="15"/>
  <c r="AV53" i="2" s="1"/>
  <c r="AX23" i="15"/>
  <c r="AU53" i="2" s="1"/>
  <c r="AW23" i="15"/>
  <c r="AT53" i="2" s="1"/>
  <c r="AV23" i="15"/>
  <c r="AS53" i="2" s="1"/>
  <c r="AU23" i="15"/>
  <c r="AR53" i="2" s="1"/>
  <c r="AT23" i="15"/>
  <c r="AQ53" i="2" s="1"/>
  <c r="AR23" i="15"/>
  <c r="AO53" i="2" s="1"/>
  <c r="AQ23" i="15"/>
  <c r="AN53" i="2" s="1"/>
  <c r="AP23" i="15"/>
  <c r="AM53" i="2" s="1"/>
  <c r="AO23" i="15"/>
  <c r="AL53" i="2" s="1"/>
  <c r="AN23" i="15"/>
  <c r="AK53" i="2" s="1"/>
  <c r="AM23" i="15"/>
  <c r="AJ53" i="2" s="1"/>
  <c r="AL23" i="15"/>
  <c r="AI53" i="2" s="1"/>
  <c r="AK23" i="15"/>
  <c r="AH53" i="2" s="1"/>
  <c r="AJ23" i="15"/>
  <c r="AG53" i="2" s="1"/>
  <c r="AI23" i="15"/>
  <c r="AF53" i="2" s="1"/>
  <c r="AH23" i="15"/>
  <c r="AE53" i="2" s="1"/>
  <c r="AF23" i="15"/>
  <c r="AC53" i="2" s="1"/>
  <c r="AE23" i="15"/>
  <c r="AB53" i="2" s="1"/>
  <c r="AD23" i="15"/>
  <c r="AA53" i="2" s="1"/>
  <c r="AC23" i="15"/>
  <c r="Z53" i="2" s="1"/>
  <c r="AB23" i="15"/>
  <c r="Y53" i="2" s="1"/>
  <c r="AA23" i="15"/>
  <c r="X53" i="2" s="1"/>
  <c r="Z23" i="15"/>
  <c r="W53" i="2" s="1"/>
  <c r="Y23" i="15"/>
  <c r="V53" i="2" s="1"/>
  <c r="X23" i="15"/>
  <c r="U53" i="2" s="1"/>
  <c r="W23" i="15"/>
  <c r="T53" i="2" s="1"/>
  <c r="V23" i="15"/>
  <c r="S53" i="2" s="1"/>
  <c r="T23" i="15"/>
  <c r="Q53" i="2" s="1"/>
  <c r="S23" i="15"/>
  <c r="P53" i="2" s="1"/>
  <c r="R23" i="15"/>
  <c r="O53" i="2" s="1"/>
  <c r="Q23" i="15"/>
  <c r="N53" i="2" s="1"/>
  <c r="P23" i="15"/>
  <c r="M53" i="2" s="1"/>
  <c r="O23" i="15"/>
  <c r="L53" i="2" s="1"/>
  <c r="N23" i="15"/>
  <c r="K53" i="2" s="1"/>
  <c r="M23" i="15"/>
  <c r="J53" i="2" s="1"/>
  <c r="L23" i="15"/>
  <c r="I53" i="2" s="1"/>
  <c r="K23" i="15"/>
  <c r="H53" i="2" s="1"/>
  <c r="J23" i="15"/>
  <c r="G53" i="2" s="1"/>
  <c r="I23" i="15"/>
  <c r="F53" i="2" s="1"/>
  <c r="H23" i="15"/>
  <c r="E53" i="2" s="1"/>
  <c r="R408" i="16"/>
  <c r="R408" i="12"/>
  <c r="R408" i="10"/>
  <c r="Q248" i="15"/>
  <c r="Q248" i="16"/>
  <c r="Q248" i="12"/>
  <c r="Q248" i="10"/>
  <c r="P215" i="15"/>
  <c r="P215" i="16"/>
  <c r="P215" i="12"/>
  <c r="P215" i="10"/>
  <c r="Q200" i="15"/>
  <c r="Q200" i="16"/>
  <c r="Q200" i="12"/>
  <c r="Q200" i="10"/>
  <c r="Q14" i="16"/>
  <c r="N38" i="2" s="1"/>
  <c r="R148" i="15"/>
  <c r="R148" i="16"/>
  <c r="R148" i="12"/>
  <c r="R148" i="10"/>
  <c r="H148" i="15"/>
  <c r="H148" i="16"/>
  <c r="H148" i="12"/>
  <c r="H148" i="10"/>
  <c r="R138" i="15"/>
  <c r="R138" i="16"/>
  <c r="R138" i="12"/>
  <c r="R138" i="10"/>
  <c r="H138" i="15"/>
  <c r="H138" i="16"/>
  <c r="H138" i="12"/>
  <c r="H138" i="10"/>
  <c r="R128" i="15"/>
  <c r="R128" i="16"/>
  <c r="R128" i="12"/>
  <c r="R128" i="10"/>
  <c r="H128" i="15"/>
  <c r="H128" i="16"/>
  <c r="H128" i="12"/>
  <c r="H128" i="10"/>
  <c r="CB117" i="15"/>
  <c r="CA117" i="15"/>
  <c r="BZ117" i="15"/>
  <c r="BY117" i="15"/>
  <c r="BX117" i="15"/>
  <c r="BW117" i="15"/>
  <c r="BV117" i="15"/>
  <c r="BU117" i="15"/>
  <c r="BT117" i="15"/>
  <c r="BS117" i="15"/>
  <c r="BR117" i="15"/>
  <c r="BP117" i="15"/>
  <c r="BO117" i="15"/>
  <c r="BN117" i="15"/>
  <c r="BM117" i="15"/>
  <c r="BL117" i="15"/>
  <c r="BK117" i="15"/>
  <c r="BJ117" i="15"/>
  <c r="BI117" i="15"/>
  <c r="BH117" i="15"/>
  <c r="BG117" i="15"/>
  <c r="BF117" i="15"/>
  <c r="BD117" i="15"/>
  <c r="BC117" i="15"/>
  <c r="BB117" i="15"/>
  <c r="BA117" i="15"/>
  <c r="AZ117" i="15"/>
  <c r="AY117" i="15"/>
  <c r="AX117" i="15"/>
  <c r="AW117" i="15"/>
  <c r="AV117" i="15"/>
  <c r="AU117" i="15"/>
  <c r="AT117" i="15"/>
  <c r="AR117" i="15"/>
  <c r="AQ117" i="15"/>
  <c r="AP117" i="15"/>
  <c r="AO117" i="15"/>
  <c r="AN117" i="15"/>
  <c r="AM117" i="15"/>
  <c r="AL117" i="15"/>
  <c r="AK117" i="15"/>
  <c r="AJ117" i="15"/>
  <c r="AI117" i="15"/>
  <c r="AH117" i="15"/>
  <c r="AF117" i="15"/>
  <c r="AE117" i="15"/>
  <c r="AD117" i="15"/>
  <c r="AC117" i="15"/>
  <c r="AB117" i="15"/>
  <c r="AA117" i="15"/>
  <c r="Z117" i="15"/>
  <c r="Y117" i="15"/>
  <c r="X117" i="15"/>
  <c r="W117" i="15"/>
  <c r="V117" i="15"/>
  <c r="T117" i="15"/>
  <c r="S117" i="15"/>
  <c r="R117" i="15"/>
  <c r="P117" i="15"/>
  <c r="O117" i="15"/>
  <c r="N117" i="15"/>
  <c r="M117" i="15"/>
  <c r="L117" i="15"/>
  <c r="K117" i="15"/>
  <c r="J117" i="15"/>
  <c r="I117" i="15"/>
  <c r="CB117" i="16"/>
  <c r="CA117" i="16"/>
  <c r="BZ117" i="16"/>
  <c r="BY117" i="16"/>
  <c r="BX117" i="16"/>
  <c r="BW117" i="16"/>
  <c r="BV117" i="16"/>
  <c r="BU117" i="16"/>
  <c r="BT117" i="16"/>
  <c r="BS117" i="16"/>
  <c r="BR117" i="16"/>
  <c r="BP117" i="16"/>
  <c r="BO117" i="16"/>
  <c r="BN117" i="16"/>
  <c r="BM117" i="16"/>
  <c r="BL117" i="16"/>
  <c r="BK117" i="16"/>
  <c r="BJ117" i="16"/>
  <c r="BI117" i="16"/>
  <c r="BH117" i="16"/>
  <c r="BG117" i="16"/>
  <c r="BF117" i="16"/>
  <c r="BD117" i="16"/>
  <c r="BC117" i="16"/>
  <c r="BB117" i="16"/>
  <c r="BA117" i="16"/>
  <c r="AZ117" i="16"/>
  <c r="AY117" i="16"/>
  <c r="AX117" i="16"/>
  <c r="AW117" i="16"/>
  <c r="AV117" i="16"/>
  <c r="AU117" i="16"/>
  <c r="AT117" i="16"/>
  <c r="AR117" i="16"/>
  <c r="AQ117" i="16"/>
  <c r="AP117" i="16"/>
  <c r="AO117" i="16"/>
  <c r="AN117" i="16"/>
  <c r="AM117" i="16"/>
  <c r="AL117" i="16"/>
  <c r="AK117" i="16"/>
  <c r="AJ117" i="16"/>
  <c r="AI117" i="16"/>
  <c r="AH117" i="16"/>
  <c r="AF117" i="16"/>
  <c r="AE117" i="16"/>
  <c r="AD117" i="16"/>
  <c r="AC117" i="16"/>
  <c r="AB117" i="16"/>
  <c r="AA117" i="16"/>
  <c r="Z117" i="16"/>
  <c r="Y117" i="16"/>
  <c r="X117" i="16"/>
  <c r="W117" i="16"/>
  <c r="V117" i="16"/>
  <c r="T117" i="16"/>
  <c r="S117" i="16"/>
  <c r="R117" i="16"/>
  <c r="Q117" i="16"/>
  <c r="P117" i="16"/>
  <c r="O117" i="16"/>
  <c r="N117" i="16"/>
  <c r="M117" i="16"/>
  <c r="L117" i="16"/>
  <c r="K117" i="16"/>
  <c r="J117" i="16"/>
  <c r="I117" i="16"/>
  <c r="CB117" i="12"/>
  <c r="CA117" i="12"/>
  <c r="BZ117" i="12"/>
  <c r="BY117" i="12"/>
  <c r="BX117" i="12"/>
  <c r="BW117" i="12"/>
  <c r="BV117" i="12"/>
  <c r="BU117" i="12"/>
  <c r="BT117" i="12"/>
  <c r="BS117" i="12"/>
  <c r="BR117" i="12"/>
  <c r="BP117" i="12"/>
  <c r="BO117" i="12"/>
  <c r="BN117" i="12"/>
  <c r="BM117" i="12"/>
  <c r="BL117" i="12"/>
  <c r="BK117" i="12"/>
  <c r="BJ117" i="12"/>
  <c r="BI117" i="12"/>
  <c r="BH117" i="12"/>
  <c r="BG117" i="12"/>
  <c r="BF117" i="12"/>
  <c r="BD117" i="12"/>
  <c r="BC117" i="12"/>
  <c r="BB117" i="12"/>
  <c r="BA117" i="12"/>
  <c r="AZ117" i="12"/>
  <c r="AY117" i="12"/>
  <c r="AX117" i="12"/>
  <c r="AW117" i="12"/>
  <c r="AV117" i="12"/>
  <c r="AU117" i="12"/>
  <c r="AT117" i="12"/>
  <c r="AR117" i="12"/>
  <c r="AQ117" i="12"/>
  <c r="AP117" i="12"/>
  <c r="AO117" i="12"/>
  <c r="AN117" i="12"/>
  <c r="AM117" i="12"/>
  <c r="AL117" i="12"/>
  <c r="AK117" i="12"/>
  <c r="AJ117" i="12"/>
  <c r="AI117" i="12"/>
  <c r="AH117" i="12"/>
  <c r="AF117" i="12"/>
  <c r="AE117" i="12"/>
  <c r="AD117" i="12"/>
  <c r="AC117" i="12"/>
  <c r="AB117" i="12"/>
  <c r="AA117" i="12"/>
  <c r="Z117" i="12"/>
  <c r="Y117" i="12"/>
  <c r="X117" i="12"/>
  <c r="W117" i="12"/>
  <c r="V117" i="12"/>
  <c r="T117" i="12"/>
  <c r="S117" i="12"/>
  <c r="R117" i="12"/>
  <c r="Q117" i="12"/>
  <c r="P117" i="12"/>
  <c r="O117" i="12"/>
  <c r="N117" i="12"/>
  <c r="M117" i="12"/>
  <c r="L117" i="12"/>
  <c r="K117" i="12"/>
  <c r="J117" i="12"/>
  <c r="I117" i="12"/>
  <c r="CB117" i="10"/>
  <c r="CA117" i="10"/>
  <c r="BZ117" i="10"/>
  <c r="BY117" i="10"/>
  <c r="BX117" i="10"/>
  <c r="BW117" i="10"/>
  <c r="BV117" i="10"/>
  <c r="BU117" i="10"/>
  <c r="BT117" i="10"/>
  <c r="BS117" i="10"/>
  <c r="BR117" i="10"/>
  <c r="BP117" i="10"/>
  <c r="BO117" i="10"/>
  <c r="BN117" i="10"/>
  <c r="BM117" i="10"/>
  <c r="BL117" i="10"/>
  <c r="BK117" i="10"/>
  <c r="BJ117" i="10"/>
  <c r="BI117" i="10"/>
  <c r="BH117" i="10"/>
  <c r="BG117" i="10"/>
  <c r="BF117" i="10"/>
  <c r="BD117" i="10"/>
  <c r="BC117" i="10"/>
  <c r="BB117" i="10"/>
  <c r="BA117" i="10"/>
  <c r="AZ117" i="10"/>
  <c r="AY117" i="10"/>
  <c r="AX117" i="10"/>
  <c r="AW117" i="10"/>
  <c r="AV117" i="10"/>
  <c r="AU117" i="10"/>
  <c r="AT117" i="10"/>
  <c r="AR117" i="10"/>
  <c r="AQ117" i="10"/>
  <c r="AP117" i="10"/>
  <c r="AO117" i="10"/>
  <c r="AN117" i="10"/>
  <c r="AM117" i="10"/>
  <c r="AL117" i="10"/>
  <c r="AK117" i="10"/>
  <c r="AJ117" i="10"/>
  <c r="AI117" i="10"/>
  <c r="AH117" i="10"/>
  <c r="AF117" i="10"/>
  <c r="AE117" i="10"/>
  <c r="AD117" i="10"/>
  <c r="AC117" i="10"/>
  <c r="AB117" i="10"/>
  <c r="AA117" i="10"/>
  <c r="Z117" i="10"/>
  <c r="Y117" i="10"/>
  <c r="X117" i="10"/>
  <c r="W117" i="10"/>
  <c r="V117" i="10"/>
  <c r="T117" i="10"/>
  <c r="S117" i="10"/>
  <c r="R117" i="10"/>
  <c r="Q117" i="10"/>
  <c r="P117" i="10"/>
  <c r="O117" i="10"/>
  <c r="N117" i="10"/>
  <c r="M117" i="10"/>
  <c r="L117" i="10"/>
  <c r="K117" i="10"/>
  <c r="I117" i="10"/>
  <c r="H117" i="15"/>
  <c r="H117" i="16"/>
  <c r="R93" i="15"/>
  <c r="R93" i="16"/>
  <c r="R93" i="12"/>
  <c r="R93" i="10"/>
  <c r="R55" i="15"/>
  <c r="R55" i="16"/>
  <c r="R55" i="12"/>
  <c r="R55" i="10"/>
  <c r="H55" i="16"/>
  <c r="H55" i="12"/>
  <c r="H55" i="10"/>
  <c r="G143" i="15"/>
  <c r="G143" i="16"/>
  <c r="G143" i="12"/>
  <c r="J128" i="15"/>
  <c r="J128" i="16"/>
  <c r="J128" i="12"/>
  <c r="J128" i="10"/>
  <c r="CC128" i="15"/>
  <c r="CB128" i="15"/>
  <c r="CA128" i="15"/>
  <c r="BZ128" i="15"/>
  <c r="BY128" i="15"/>
  <c r="BX128" i="15"/>
  <c r="BW128" i="15"/>
  <c r="BV128" i="15"/>
  <c r="BU128" i="15"/>
  <c r="BT128" i="15"/>
  <c r="BS128" i="15"/>
  <c r="BR128" i="15"/>
  <c r="BQ128" i="15"/>
  <c r="BP128" i="15"/>
  <c r="BO128" i="15"/>
  <c r="BN128" i="15"/>
  <c r="BM128" i="15"/>
  <c r="BL128" i="15"/>
  <c r="BK128" i="15"/>
  <c r="BJ128" i="15"/>
  <c r="BI128" i="15"/>
  <c r="BH128" i="15"/>
  <c r="BG128" i="15"/>
  <c r="BF128" i="15"/>
  <c r="BE128" i="15"/>
  <c r="BD128" i="15"/>
  <c r="BC128" i="15"/>
  <c r="BB128" i="15"/>
  <c r="BA128" i="15"/>
  <c r="AZ128" i="15"/>
  <c r="AY128" i="15"/>
  <c r="AX128" i="15"/>
  <c r="AW128" i="15"/>
  <c r="AV128" i="15"/>
  <c r="AU128" i="15"/>
  <c r="AT128" i="15"/>
  <c r="AS128" i="15"/>
  <c r="AR128" i="15"/>
  <c r="AQ128" i="15"/>
  <c r="AP128" i="15"/>
  <c r="AO128" i="15"/>
  <c r="AN128" i="15"/>
  <c r="AM128" i="15"/>
  <c r="AL128" i="15"/>
  <c r="AK128" i="15"/>
  <c r="AJ128" i="15"/>
  <c r="AI128" i="15"/>
  <c r="AH128" i="15"/>
  <c r="AG128" i="15"/>
  <c r="AF128" i="15"/>
  <c r="AE128" i="15"/>
  <c r="AD128" i="15"/>
  <c r="AC128" i="15"/>
  <c r="AB128" i="15"/>
  <c r="AA128" i="15"/>
  <c r="Z128" i="15"/>
  <c r="Y128" i="15"/>
  <c r="X128" i="15"/>
  <c r="W128" i="15"/>
  <c r="V128" i="15"/>
  <c r="U128" i="15"/>
  <c r="T128" i="15"/>
  <c r="S128" i="15"/>
  <c r="P128" i="15"/>
  <c r="O128" i="15"/>
  <c r="N128" i="15"/>
  <c r="M128" i="15"/>
  <c r="L128" i="15"/>
  <c r="K128" i="15"/>
  <c r="I128" i="15"/>
  <c r="CC128" i="16"/>
  <c r="CB128" i="16"/>
  <c r="CA128" i="16"/>
  <c r="BZ128" i="16"/>
  <c r="BY128" i="16"/>
  <c r="BX128" i="16"/>
  <c r="BW128" i="16"/>
  <c r="BV128" i="16"/>
  <c r="BU128" i="16"/>
  <c r="BT128" i="16"/>
  <c r="BS128" i="16"/>
  <c r="BR128" i="16"/>
  <c r="BQ128" i="16"/>
  <c r="BP128" i="16"/>
  <c r="BO128" i="16"/>
  <c r="BN128" i="16"/>
  <c r="BM128" i="16"/>
  <c r="BL128" i="16"/>
  <c r="BK128" i="16"/>
  <c r="BJ128" i="16"/>
  <c r="BI128" i="16"/>
  <c r="BH128" i="16"/>
  <c r="BG128" i="16"/>
  <c r="BF128" i="16"/>
  <c r="BE128" i="16"/>
  <c r="BD128" i="16"/>
  <c r="BC128" i="16"/>
  <c r="BB128" i="16"/>
  <c r="BA128" i="16"/>
  <c r="AZ128" i="16"/>
  <c r="AY128" i="16"/>
  <c r="AX128" i="16"/>
  <c r="AW128" i="16"/>
  <c r="AV128" i="16"/>
  <c r="AU128" i="16"/>
  <c r="AT128" i="16"/>
  <c r="AS128" i="16"/>
  <c r="AR128" i="16"/>
  <c r="AQ128" i="16"/>
  <c r="AP128" i="16"/>
  <c r="AO128" i="16"/>
  <c r="AN128" i="16"/>
  <c r="AM128" i="16"/>
  <c r="AL128" i="16"/>
  <c r="AK128" i="16"/>
  <c r="AJ128" i="16"/>
  <c r="AI128" i="16"/>
  <c r="AH128" i="16"/>
  <c r="AG128" i="16"/>
  <c r="AF128" i="16"/>
  <c r="AE128" i="16"/>
  <c r="AD128" i="16"/>
  <c r="AC128" i="16"/>
  <c r="AB128" i="16"/>
  <c r="AA128" i="16"/>
  <c r="Z128" i="16"/>
  <c r="Y128" i="16"/>
  <c r="X128" i="16"/>
  <c r="W128" i="16"/>
  <c r="V128" i="16"/>
  <c r="U128" i="16"/>
  <c r="T128" i="16"/>
  <c r="S128" i="16"/>
  <c r="Q128" i="16"/>
  <c r="P128" i="16"/>
  <c r="O128" i="16"/>
  <c r="N128" i="16"/>
  <c r="M128" i="16"/>
  <c r="L128" i="16"/>
  <c r="K128" i="16"/>
  <c r="I128" i="16"/>
  <c r="CC128" i="12"/>
  <c r="CB128" i="12"/>
  <c r="CA128" i="12"/>
  <c r="BZ128" i="12"/>
  <c r="BY128" i="12"/>
  <c r="BX128" i="12"/>
  <c r="BW128" i="12"/>
  <c r="BV128" i="12"/>
  <c r="BU128" i="12"/>
  <c r="BT128" i="12"/>
  <c r="BS128" i="12"/>
  <c r="BR128" i="12"/>
  <c r="BQ128" i="12"/>
  <c r="BP128" i="12"/>
  <c r="BO128" i="12"/>
  <c r="BN128" i="12"/>
  <c r="BM128" i="12"/>
  <c r="BL128" i="12"/>
  <c r="BK128" i="12"/>
  <c r="BJ128" i="12"/>
  <c r="BI128" i="12"/>
  <c r="BH128" i="12"/>
  <c r="BG128" i="12"/>
  <c r="BF128" i="12"/>
  <c r="BE128" i="12"/>
  <c r="BD128" i="12"/>
  <c r="BC128" i="12"/>
  <c r="BB128" i="12"/>
  <c r="BA128" i="12"/>
  <c r="AZ128" i="12"/>
  <c r="AY128" i="12"/>
  <c r="AX128" i="12"/>
  <c r="AW128" i="12"/>
  <c r="AV128" i="12"/>
  <c r="AU128" i="12"/>
  <c r="AT128" i="12"/>
  <c r="AS128" i="12"/>
  <c r="AR128" i="12"/>
  <c r="AQ128" i="12"/>
  <c r="AP128" i="12"/>
  <c r="AO128" i="12"/>
  <c r="AN128" i="12"/>
  <c r="AM128" i="12"/>
  <c r="AL128" i="12"/>
  <c r="AK128" i="12"/>
  <c r="AJ128" i="12"/>
  <c r="AI128" i="12"/>
  <c r="AH128" i="12"/>
  <c r="AG128" i="12"/>
  <c r="AF128" i="12"/>
  <c r="AE128" i="12"/>
  <c r="AD128" i="12"/>
  <c r="AC128" i="12"/>
  <c r="AB128" i="12"/>
  <c r="AA128" i="12"/>
  <c r="Z128" i="12"/>
  <c r="Y128" i="12"/>
  <c r="X128" i="12"/>
  <c r="W128" i="12"/>
  <c r="V128" i="12"/>
  <c r="U128" i="12"/>
  <c r="T128" i="12"/>
  <c r="S128" i="12"/>
  <c r="Q128" i="12"/>
  <c r="P128" i="12"/>
  <c r="O128" i="12"/>
  <c r="N128" i="12"/>
  <c r="M128" i="12"/>
  <c r="L128" i="12"/>
  <c r="K128" i="12"/>
  <c r="I128" i="12"/>
  <c r="CC128" i="10"/>
  <c r="CB128" i="10"/>
  <c r="CA128" i="10"/>
  <c r="BZ128" i="10"/>
  <c r="BY128" i="10"/>
  <c r="BX128" i="10"/>
  <c r="BW128" i="10"/>
  <c r="BV128" i="10"/>
  <c r="BU128" i="10"/>
  <c r="BT128" i="10"/>
  <c r="BS128" i="10"/>
  <c r="BR128" i="10"/>
  <c r="BQ128" i="10"/>
  <c r="BP128" i="10"/>
  <c r="BO128" i="10"/>
  <c r="BN128" i="10"/>
  <c r="BM128" i="10"/>
  <c r="BL128" i="10"/>
  <c r="BK128" i="10"/>
  <c r="BJ128" i="10"/>
  <c r="BI128" i="10"/>
  <c r="BH128" i="10"/>
  <c r="BG128" i="10"/>
  <c r="BF128" i="10"/>
  <c r="BE128" i="10"/>
  <c r="BD128" i="10"/>
  <c r="BC128" i="10"/>
  <c r="BB128" i="10"/>
  <c r="BA128" i="10"/>
  <c r="AZ128" i="10"/>
  <c r="AY128" i="10"/>
  <c r="AX128" i="10"/>
  <c r="AW128" i="10"/>
  <c r="AV128" i="10"/>
  <c r="AU128" i="10"/>
  <c r="AT128" i="10"/>
  <c r="AS128" i="10"/>
  <c r="AR128" i="10"/>
  <c r="AQ128" i="10"/>
  <c r="AP128" i="10"/>
  <c r="AO128" i="10"/>
  <c r="AN128" i="10"/>
  <c r="AM128" i="10"/>
  <c r="AL128" i="10"/>
  <c r="AK128" i="10"/>
  <c r="AJ128" i="10"/>
  <c r="AI128" i="10"/>
  <c r="AH128" i="10"/>
  <c r="AG128" i="10"/>
  <c r="AF128" i="10"/>
  <c r="AE128" i="10"/>
  <c r="AD128" i="10"/>
  <c r="AC128" i="10"/>
  <c r="AB128" i="10"/>
  <c r="AA128" i="10"/>
  <c r="Z128" i="10"/>
  <c r="Y128" i="10"/>
  <c r="X128" i="10"/>
  <c r="W128" i="10"/>
  <c r="V128" i="10"/>
  <c r="U128" i="10"/>
  <c r="T128" i="10"/>
  <c r="S128" i="10"/>
  <c r="Q128" i="10"/>
  <c r="P128" i="10"/>
  <c r="O128" i="10"/>
  <c r="N128" i="10"/>
  <c r="M128" i="10"/>
  <c r="L128" i="10"/>
  <c r="K128" i="10"/>
  <c r="I128" i="10"/>
  <c r="G137" i="15"/>
  <c r="G137" i="16"/>
  <c r="G137" i="12"/>
  <c r="G137" i="10"/>
  <c r="G70" i="10"/>
  <c r="E32" i="3"/>
  <c r="E33" i="3"/>
  <c r="E34" i="3"/>
  <c r="E36" i="3"/>
  <c r="E37" i="3"/>
  <c r="E38" i="3"/>
  <c r="E39" i="3"/>
  <c r="E40" i="3"/>
  <c r="E41" i="3"/>
  <c r="E42" i="3"/>
  <c r="E43" i="3"/>
  <c r="E44" i="3"/>
  <c r="E45" i="3"/>
  <c r="E46" i="3"/>
  <c r="E48" i="3"/>
  <c r="E49" i="3"/>
  <c r="E51" i="3"/>
  <c r="E52" i="3"/>
  <c r="E53" i="3"/>
  <c r="E31" i="3"/>
  <c r="C62" i="2"/>
  <c r="C61" i="2"/>
  <c r="C54" i="2"/>
  <c r="C53" i="2"/>
  <c r="C46" i="2"/>
  <c r="C45" i="2"/>
  <c r="C38" i="2"/>
  <c r="C37" i="2"/>
  <c r="C30" i="2"/>
  <c r="C29" i="2"/>
  <c r="C22" i="2"/>
  <c r="C21" i="2"/>
  <c r="F12" i="2"/>
  <c r="G12" i="2"/>
  <c r="H12" i="2"/>
  <c r="I12" i="2"/>
  <c r="J12" i="2"/>
  <c r="K12" i="2"/>
  <c r="L12" i="2"/>
  <c r="M12" i="2"/>
  <c r="N12" i="2"/>
  <c r="O12" i="2"/>
  <c r="P12" i="2"/>
  <c r="Q12" i="2"/>
  <c r="R12" i="2"/>
  <c r="S12" i="2"/>
  <c r="T12" i="2"/>
  <c r="U12" i="2"/>
  <c r="V12" i="2"/>
  <c r="W12" i="2"/>
  <c r="X12" i="2"/>
  <c r="Y12" i="2"/>
  <c r="Z12" i="2"/>
  <c r="AA12" i="2"/>
  <c r="AB12" i="2"/>
  <c r="AC12" i="2"/>
  <c r="AD12" i="2"/>
  <c r="AE12" i="2"/>
  <c r="AF12" i="2"/>
  <c r="AG12" i="2"/>
  <c r="AH12" i="2"/>
  <c r="AI12" i="2"/>
  <c r="AJ12" i="2"/>
  <c r="AK12" i="2"/>
  <c r="AL12" i="2"/>
  <c r="AM12" i="2"/>
  <c r="AN12" i="2"/>
  <c r="AO12" i="2"/>
  <c r="AP12" i="2"/>
  <c r="AQ12" i="2"/>
  <c r="AR12" i="2"/>
  <c r="AS12" i="2"/>
  <c r="AT12" i="2"/>
  <c r="AU12" i="2"/>
  <c r="AV12" i="2"/>
  <c r="AW12" i="2"/>
  <c r="AX12" i="2"/>
  <c r="AY12" i="2"/>
  <c r="AZ12" i="2"/>
  <c r="BA12" i="2"/>
  <c r="BB12" i="2"/>
  <c r="BC12" i="2"/>
  <c r="BD12" i="2"/>
  <c r="BE12" i="2"/>
  <c r="BF12" i="2"/>
  <c r="BG12" i="2"/>
  <c r="BH12" i="2"/>
  <c r="BI12" i="2"/>
  <c r="BJ12" i="2"/>
  <c r="BK12" i="2"/>
  <c r="BL12" i="2"/>
  <c r="BM12" i="2"/>
  <c r="BN12" i="2"/>
  <c r="BO12" i="2"/>
  <c r="BP12" i="2"/>
  <c r="BQ12" i="2"/>
  <c r="BR12" i="2"/>
  <c r="BS12" i="2"/>
  <c r="BT12" i="2"/>
  <c r="BU12" i="2"/>
  <c r="BV12" i="2"/>
  <c r="BW12" i="2"/>
  <c r="BX12" i="2"/>
  <c r="BY12" i="2"/>
  <c r="BZ12" i="2"/>
  <c r="F13" i="2"/>
  <c r="G13" i="2"/>
  <c r="H13" i="2"/>
  <c r="I13" i="2"/>
  <c r="J13" i="2"/>
  <c r="K13" i="2"/>
  <c r="L13" i="2"/>
  <c r="M13" i="2"/>
  <c r="N13" i="2"/>
  <c r="O13" i="2"/>
  <c r="P13" i="2"/>
  <c r="Q13" i="2"/>
  <c r="R13" i="2"/>
  <c r="S13" i="2"/>
  <c r="T13" i="2"/>
  <c r="U13" i="2"/>
  <c r="V13" i="2"/>
  <c r="W13" i="2"/>
  <c r="X13" i="2"/>
  <c r="Y13" i="2"/>
  <c r="Z13" i="2"/>
  <c r="AA13" i="2"/>
  <c r="AB13" i="2"/>
  <c r="AC13" i="2"/>
  <c r="AD13" i="2"/>
  <c r="AE13" i="2"/>
  <c r="AF13" i="2"/>
  <c r="AG13" i="2"/>
  <c r="AH13" i="2"/>
  <c r="AI13" i="2"/>
  <c r="AJ13" i="2"/>
  <c r="AK13" i="2"/>
  <c r="AL13" i="2"/>
  <c r="AM13" i="2"/>
  <c r="AN13" i="2"/>
  <c r="AO13" i="2"/>
  <c r="AP13" i="2"/>
  <c r="AQ13" i="2"/>
  <c r="AR13" i="2"/>
  <c r="AS13" i="2"/>
  <c r="AT13" i="2"/>
  <c r="AU13" i="2"/>
  <c r="AV13" i="2"/>
  <c r="AW13" i="2"/>
  <c r="AX13" i="2"/>
  <c r="AY13" i="2"/>
  <c r="AZ13" i="2"/>
  <c r="BA13" i="2"/>
  <c r="BB13" i="2"/>
  <c r="BC13" i="2"/>
  <c r="BD13" i="2"/>
  <c r="BE13" i="2"/>
  <c r="BF13" i="2"/>
  <c r="BG13" i="2"/>
  <c r="BH13" i="2"/>
  <c r="BI13" i="2"/>
  <c r="BJ13" i="2"/>
  <c r="BK13" i="2"/>
  <c r="BL13" i="2"/>
  <c r="BM13" i="2"/>
  <c r="BN13" i="2"/>
  <c r="BO13" i="2"/>
  <c r="BP13" i="2"/>
  <c r="BQ13" i="2"/>
  <c r="BR13" i="2"/>
  <c r="BS13" i="2"/>
  <c r="BT13" i="2"/>
  <c r="BU13" i="2"/>
  <c r="BV13" i="2"/>
  <c r="BW13" i="2"/>
  <c r="BX13" i="2"/>
  <c r="BY13" i="2"/>
  <c r="BZ13" i="2"/>
  <c r="F14" i="2"/>
  <c r="G14" i="2"/>
  <c r="H14" i="2"/>
  <c r="I14" i="2"/>
  <c r="J14" i="2"/>
  <c r="K14" i="2"/>
  <c r="L14" i="2"/>
  <c r="M14" i="2"/>
  <c r="N14" i="2"/>
  <c r="O14" i="2"/>
  <c r="P14" i="2"/>
  <c r="Q14" i="2"/>
  <c r="R14" i="2"/>
  <c r="S14" i="2"/>
  <c r="T14" i="2"/>
  <c r="U14" i="2"/>
  <c r="V14" i="2"/>
  <c r="W14" i="2"/>
  <c r="X14" i="2"/>
  <c r="Y14" i="2"/>
  <c r="Z14" i="2"/>
  <c r="AA14" i="2"/>
  <c r="AB14" i="2"/>
  <c r="AC14" i="2"/>
  <c r="AD14" i="2"/>
  <c r="AE14" i="2"/>
  <c r="AF14" i="2"/>
  <c r="AG14" i="2"/>
  <c r="AH14" i="2"/>
  <c r="AI14" i="2"/>
  <c r="AJ14" i="2"/>
  <c r="AK14" i="2"/>
  <c r="AL14" i="2"/>
  <c r="AM14" i="2"/>
  <c r="AN14" i="2"/>
  <c r="AO14" i="2"/>
  <c r="AP14" i="2"/>
  <c r="AQ14" i="2"/>
  <c r="AR14" i="2"/>
  <c r="AS14" i="2"/>
  <c r="AT14" i="2"/>
  <c r="AU14" i="2"/>
  <c r="AV14" i="2"/>
  <c r="AW14" i="2"/>
  <c r="AX14" i="2"/>
  <c r="AY14" i="2"/>
  <c r="AZ14" i="2"/>
  <c r="BA14" i="2"/>
  <c r="BB14" i="2"/>
  <c r="BC14" i="2"/>
  <c r="BD14" i="2"/>
  <c r="BE14" i="2"/>
  <c r="BF14" i="2"/>
  <c r="BG14" i="2"/>
  <c r="BH14" i="2"/>
  <c r="BI14" i="2"/>
  <c r="BJ14" i="2"/>
  <c r="BK14" i="2"/>
  <c r="BL14" i="2"/>
  <c r="BM14" i="2"/>
  <c r="BN14" i="2"/>
  <c r="BO14" i="2"/>
  <c r="BP14" i="2"/>
  <c r="BQ14" i="2"/>
  <c r="BR14" i="2"/>
  <c r="BS14" i="2"/>
  <c r="BT14" i="2"/>
  <c r="BU14" i="2"/>
  <c r="BV14" i="2"/>
  <c r="BW14" i="2"/>
  <c r="BX14" i="2"/>
  <c r="BY14" i="2"/>
  <c r="BZ14" i="2"/>
  <c r="F15" i="2"/>
  <c r="G15" i="2"/>
  <c r="H15" i="2"/>
  <c r="I15" i="2"/>
  <c r="J15" i="2"/>
  <c r="K15" i="2"/>
  <c r="L15" i="2"/>
  <c r="M15" i="2"/>
  <c r="N15" i="2"/>
  <c r="O15" i="2"/>
  <c r="P15" i="2"/>
  <c r="Q15" i="2"/>
  <c r="R15" i="2"/>
  <c r="S15" i="2"/>
  <c r="T15" i="2"/>
  <c r="U15" i="2"/>
  <c r="V15" i="2"/>
  <c r="W15" i="2"/>
  <c r="X15" i="2"/>
  <c r="Y15" i="2"/>
  <c r="Z15" i="2"/>
  <c r="AA15" i="2"/>
  <c r="AB15" i="2"/>
  <c r="AC15" i="2"/>
  <c r="AD15" i="2"/>
  <c r="AE15" i="2"/>
  <c r="AF15" i="2"/>
  <c r="AG15" i="2"/>
  <c r="AH15" i="2"/>
  <c r="AI15" i="2"/>
  <c r="AJ15" i="2"/>
  <c r="AK15" i="2"/>
  <c r="AL15" i="2"/>
  <c r="AM15" i="2"/>
  <c r="AN15" i="2"/>
  <c r="AO15" i="2"/>
  <c r="AP15" i="2"/>
  <c r="AQ15" i="2"/>
  <c r="AR15" i="2"/>
  <c r="AS15" i="2"/>
  <c r="AT15" i="2"/>
  <c r="AU15" i="2"/>
  <c r="AV15" i="2"/>
  <c r="AW15" i="2"/>
  <c r="AX15" i="2"/>
  <c r="AY15" i="2"/>
  <c r="AZ15" i="2"/>
  <c r="BA15" i="2"/>
  <c r="BB15" i="2"/>
  <c r="BC15" i="2"/>
  <c r="BD15" i="2"/>
  <c r="BE15" i="2"/>
  <c r="BF15" i="2"/>
  <c r="BG15" i="2"/>
  <c r="BH15" i="2"/>
  <c r="BI15" i="2"/>
  <c r="BJ15" i="2"/>
  <c r="BK15" i="2"/>
  <c r="BL15" i="2"/>
  <c r="BM15" i="2"/>
  <c r="BN15" i="2"/>
  <c r="BO15" i="2"/>
  <c r="BP15" i="2"/>
  <c r="BQ15" i="2"/>
  <c r="BR15" i="2"/>
  <c r="BS15" i="2"/>
  <c r="BT15" i="2"/>
  <c r="BU15" i="2"/>
  <c r="BV15" i="2"/>
  <c r="BW15" i="2"/>
  <c r="BX15" i="2"/>
  <c r="BY15" i="2"/>
  <c r="BZ15" i="2"/>
  <c r="E15" i="2"/>
  <c r="E14" i="2"/>
  <c r="E13" i="2"/>
  <c r="E12" i="2"/>
  <c r="AA8" i="2"/>
  <c r="AB8" i="2"/>
  <c r="AC8" i="2"/>
  <c r="AD8" i="2"/>
  <c r="AE8" i="2"/>
  <c r="AF8" i="2"/>
  <c r="AG8" i="2"/>
  <c r="AH8" i="2"/>
  <c r="AI8" i="2"/>
  <c r="AJ8" i="2"/>
  <c r="AK8" i="2"/>
  <c r="AL8" i="2"/>
  <c r="AM8" i="2"/>
  <c r="AN8" i="2"/>
  <c r="AO8" i="2"/>
  <c r="AP8" i="2"/>
  <c r="AQ8" i="2"/>
  <c r="AR8" i="2"/>
  <c r="AS8" i="2"/>
  <c r="AT8" i="2"/>
  <c r="AU8" i="2"/>
  <c r="AV8" i="2"/>
  <c r="AW8" i="2"/>
  <c r="AX8" i="2"/>
  <c r="AY8" i="2"/>
  <c r="AZ8" i="2"/>
  <c r="BA8" i="2"/>
  <c r="BB8" i="2"/>
  <c r="BC8" i="2"/>
  <c r="BD8" i="2"/>
  <c r="BE8" i="2"/>
  <c r="BF8" i="2"/>
  <c r="BG8" i="2"/>
  <c r="BH8" i="2"/>
  <c r="BI8" i="2"/>
  <c r="BJ8" i="2"/>
  <c r="BK8" i="2"/>
  <c r="BL8" i="2"/>
  <c r="BM8" i="2"/>
  <c r="BN8" i="2"/>
  <c r="BO8" i="2"/>
  <c r="BP8" i="2"/>
  <c r="BQ8" i="2"/>
  <c r="BR8" i="2"/>
  <c r="BS8" i="2"/>
  <c r="BT8" i="2"/>
  <c r="BU8" i="2"/>
  <c r="BV8" i="2"/>
  <c r="BW8" i="2"/>
  <c r="BX8" i="2"/>
  <c r="BY8" i="2"/>
  <c r="BZ8" i="2"/>
  <c r="AA9" i="2"/>
  <c r="AB9" i="2"/>
  <c r="AC9" i="2"/>
  <c r="AD9" i="2"/>
  <c r="AE9" i="2"/>
  <c r="AF9" i="2"/>
  <c r="AG9" i="2"/>
  <c r="AH9" i="2"/>
  <c r="AI9" i="2"/>
  <c r="AJ9" i="2"/>
  <c r="AK9" i="2"/>
  <c r="AL9" i="2"/>
  <c r="AM9" i="2"/>
  <c r="AN9" i="2"/>
  <c r="AO9" i="2"/>
  <c r="AP9" i="2"/>
  <c r="AQ9" i="2"/>
  <c r="AR9" i="2"/>
  <c r="AS9" i="2"/>
  <c r="AT9" i="2"/>
  <c r="AU9" i="2"/>
  <c r="AV9" i="2"/>
  <c r="AW9" i="2"/>
  <c r="AX9" i="2"/>
  <c r="AY9" i="2"/>
  <c r="AZ9" i="2"/>
  <c r="BA9" i="2"/>
  <c r="BB9" i="2"/>
  <c r="BC9" i="2"/>
  <c r="BD9" i="2"/>
  <c r="BE9" i="2"/>
  <c r="BF9" i="2"/>
  <c r="BG9" i="2"/>
  <c r="BH9" i="2"/>
  <c r="BI9" i="2"/>
  <c r="BJ9" i="2"/>
  <c r="BK9" i="2"/>
  <c r="BL9" i="2"/>
  <c r="BM9" i="2"/>
  <c r="BN9" i="2"/>
  <c r="BO9" i="2"/>
  <c r="BP9" i="2"/>
  <c r="BQ9" i="2"/>
  <c r="BR9" i="2"/>
  <c r="BS9" i="2"/>
  <c r="BT9" i="2"/>
  <c r="BU9" i="2"/>
  <c r="BV9" i="2"/>
  <c r="BW9" i="2"/>
  <c r="BX9" i="2"/>
  <c r="BY9" i="2"/>
  <c r="BZ9" i="2"/>
  <c r="AA10" i="2"/>
  <c r="AB10" i="2"/>
  <c r="AC10" i="2"/>
  <c r="AD10" i="2"/>
  <c r="AE10" i="2"/>
  <c r="AF10" i="2"/>
  <c r="AG10" i="2"/>
  <c r="AH10" i="2"/>
  <c r="AI10" i="2"/>
  <c r="AJ10" i="2"/>
  <c r="AK10" i="2"/>
  <c r="AL10" i="2"/>
  <c r="AM10" i="2"/>
  <c r="AN10" i="2"/>
  <c r="AO10" i="2"/>
  <c r="AP10" i="2"/>
  <c r="AQ10" i="2"/>
  <c r="AR10" i="2"/>
  <c r="AS10" i="2"/>
  <c r="AT10" i="2"/>
  <c r="AU10" i="2"/>
  <c r="AV10" i="2"/>
  <c r="AW10" i="2"/>
  <c r="AX10" i="2"/>
  <c r="AY10" i="2"/>
  <c r="AZ10" i="2"/>
  <c r="BA10" i="2"/>
  <c r="BB10" i="2"/>
  <c r="BC10" i="2"/>
  <c r="BD10" i="2"/>
  <c r="BE10" i="2"/>
  <c r="BF10" i="2"/>
  <c r="BG10" i="2"/>
  <c r="BH10" i="2"/>
  <c r="BI10" i="2"/>
  <c r="BJ10" i="2"/>
  <c r="BK10" i="2"/>
  <c r="BL10" i="2"/>
  <c r="BM10" i="2"/>
  <c r="BN10" i="2"/>
  <c r="BO10" i="2"/>
  <c r="BP10" i="2"/>
  <c r="BQ10" i="2"/>
  <c r="BR10" i="2"/>
  <c r="BS10" i="2"/>
  <c r="BT10" i="2"/>
  <c r="BU10" i="2"/>
  <c r="BV10" i="2"/>
  <c r="BW10" i="2"/>
  <c r="BX10" i="2"/>
  <c r="BY10" i="2"/>
  <c r="BZ10" i="2"/>
  <c r="AA11" i="2"/>
  <c r="AB11" i="2"/>
  <c r="AC11" i="2"/>
  <c r="AD11" i="2"/>
  <c r="AE11" i="2"/>
  <c r="AF11" i="2"/>
  <c r="AG11" i="2"/>
  <c r="AH11" i="2"/>
  <c r="AI11" i="2"/>
  <c r="AJ11" i="2"/>
  <c r="AK11" i="2"/>
  <c r="AL11" i="2"/>
  <c r="AM11" i="2"/>
  <c r="AN11" i="2"/>
  <c r="AO11" i="2"/>
  <c r="AP11" i="2"/>
  <c r="AQ11" i="2"/>
  <c r="AR11" i="2"/>
  <c r="AS11" i="2"/>
  <c r="AT11" i="2"/>
  <c r="AU11" i="2"/>
  <c r="AV11" i="2"/>
  <c r="AW11" i="2"/>
  <c r="AX11" i="2"/>
  <c r="AY11" i="2"/>
  <c r="AZ11" i="2"/>
  <c r="BA11" i="2"/>
  <c r="BB11" i="2"/>
  <c r="BC11" i="2"/>
  <c r="BD11" i="2"/>
  <c r="BE11" i="2"/>
  <c r="BF11" i="2"/>
  <c r="BG11" i="2"/>
  <c r="BH11" i="2"/>
  <c r="BI11" i="2"/>
  <c r="BJ11" i="2"/>
  <c r="BK11" i="2"/>
  <c r="BL11" i="2"/>
  <c r="BM11" i="2"/>
  <c r="BN11" i="2"/>
  <c r="BO11" i="2"/>
  <c r="BP11" i="2"/>
  <c r="BQ11" i="2"/>
  <c r="BR11" i="2"/>
  <c r="BS11" i="2"/>
  <c r="BT11" i="2"/>
  <c r="BU11" i="2"/>
  <c r="BV11" i="2"/>
  <c r="BW11" i="2"/>
  <c r="BX11" i="2"/>
  <c r="BY11" i="2"/>
  <c r="BZ11" i="2"/>
  <c r="F8" i="2"/>
  <c r="G8" i="2"/>
  <c r="H8" i="2"/>
  <c r="I8" i="2"/>
  <c r="J8" i="2"/>
  <c r="K8" i="2"/>
  <c r="L8" i="2"/>
  <c r="M8" i="2"/>
  <c r="N8" i="2"/>
  <c r="O8" i="2"/>
  <c r="P8" i="2"/>
  <c r="Q8" i="2"/>
  <c r="R8" i="2"/>
  <c r="S8" i="2"/>
  <c r="T8" i="2"/>
  <c r="U8" i="2"/>
  <c r="V8" i="2"/>
  <c r="W8" i="2"/>
  <c r="X8" i="2"/>
  <c r="Y8" i="2"/>
  <c r="Z8" i="2"/>
  <c r="F9" i="2"/>
  <c r="G9" i="2"/>
  <c r="H9" i="2"/>
  <c r="I9" i="2"/>
  <c r="J9" i="2"/>
  <c r="K9" i="2"/>
  <c r="L9" i="2"/>
  <c r="M9" i="2"/>
  <c r="N9" i="2"/>
  <c r="O9" i="2"/>
  <c r="P9" i="2"/>
  <c r="Q9" i="2"/>
  <c r="R9" i="2"/>
  <c r="S9" i="2"/>
  <c r="T9" i="2"/>
  <c r="U9" i="2"/>
  <c r="V9" i="2"/>
  <c r="W9" i="2"/>
  <c r="X9" i="2"/>
  <c r="Y9" i="2"/>
  <c r="Z9" i="2"/>
  <c r="F10" i="2"/>
  <c r="G10" i="2"/>
  <c r="H10" i="2"/>
  <c r="I10" i="2"/>
  <c r="J10" i="2"/>
  <c r="K10" i="2"/>
  <c r="L10" i="2"/>
  <c r="M10" i="2"/>
  <c r="N10" i="2"/>
  <c r="O10" i="2"/>
  <c r="P10" i="2"/>
  <c r="Q10" i="2"/>
  <c r="R10" i="2"/>
  <c r="S10" i="2"/>
  <c r="T10" i="2"/>
  <c r="U10" i="2"/>
  <c r="V10" i="2"/>
  <c r="W10" i="2"/>
  <c r="X10" i="2"/>
  <c r="Y10" i="2"/>
  <c r="Z10" i="2"/>
  <c r="F11" i="2"/>
  <c r="G11" i="2"/>
  <c r="H11" i="2"/>
  <c r="I11" i="2"/>
  <c r="J11" i="2"/>
  <c r="K11" i="2"/>
  <c r="L11" i="2"/>
  <c r="M11" i="2"/>
  <c r="N11" i="2"/>
  <c r="O11" i="2"/>
  <c r="P11" i="2"/>
  <c r="Q11" i="2"/>
  <c r="R11" i="2"/>
  <c r="S11" i="2"/>
  <c r="T11" i="2"/>
  <c r="U11" i="2"/>
  <c r="V11" i="2"/>
  <c r="W11" i="2"/>
  <c r="X11" i="2"/>
  <c r="Y11" i="2"/>
  <c r="Z11" i="2"/>
  <c r="E11" i="2"/>
  <c r="E10" i="2"/>
  <c r="E9" i="2"/>
  <c r="E8" i="2"/>
  <c r="C487" i="16"/>
  <c r="G486" i="16"/>
  <c r="G485" i="16"/>
  <c r="G478" i="16"/>
  <c r="G477" i="16"/>
  <c r="G469" i="16"/>
  <c r="G468" i="16"/>
  <c r="G467" i="16"/>
  <c r="G465" i="16"/>
  <c r="G464" i="16"/>
  <c r="G463" i="16"/>
  <c r="G462" i="16"/>
  <c r="G461" i="16"/>
  <c r="H457" i="16"/>
  <c r="E458" i="16"/>
  <c r="G458" i="16" s="1"/>
  <c r="CB454" i="16"/>
  <c r="CB24" i="16" s="1"/>
  <c r="BY62" i="2" s="1"/>
  <c r="CA454" i="16"/>
  <c r="CA24" i="16" s="1"/>
  <c r="BZ454" i="16"/>
  <c r="BZ24" i="16" s="1"/>
  <c r="BY454" i="16"/>
  <c r="BY24" i="16" s="1"/>
  <c r="BX454" i="16"/>
  <c r="BX24" i="16" s="1"/>
  <c r="BU62" i="2" s="1"/>
  <c r="BW454" i="16"/>
  <c r="BW24" i="16" s="1"/>
  <c r="BV454" i="16"/>
  <c r="BV24" i="16" s="1"/>
  <c r="BU454" i="16"/>
  <c r="BU24" i="16" s="1"/>
  <c r="BT454" i="16"/>
  <c r="BT24" i="16" s="1"/>
  <c r="BQ62" i="2" s="1"/>
  <c r="BS454" i="16"/>
  <c r="BS24" i="16" s="1"/>
  <c r="BR454" i="16"/>
  <c r="BR24" i="16" s="1"/>
  <c r="BP454" i="16"/>
  <c r="BP24" i="16" s="1"/>
  <c r="BM62" i="2" s="1"/>
  <c r="BO454" i="16"/>
  <c r="BO24" i="16" s="1"/>
  <c r="BN454" i="16"/>
  <c r="BN24" i="16" s="1"/>
  <c r="BM454" i="16"/>
  <c r="BM24" i="16" s="1"/>
  <c r="BL454" i="16"/>
  <c r="BL24" i="16" s="1"/>
  <c r="BK454" i="16"/>
  <c r="BK24" i="16" s="1"/>
  <c r="BJ454" i="16"/>
  <c r="BJ24" i="16" s="1"/>
  <c r="BI454" i="16"/>
  <c r="BI24" i="16" s="1"/>
  <c r="BH454" i="16"/>
  <c r="BH24" i="16" s="1"/>
  <c r="BE62" i="2" s="1"/>
  <c r="BG454" i="16"/>
  <c r="BG24" i="16" s="1"/>
  <c r="BF454" i="16"/>
  <c r="BF24" i="16" s="1"/>
  <c r="BD454" i="16"/>
  <c r="BD24" i="16" s="1"/>
  <c r="BA62" i="2" s="1"/>
  <c r="BC454" i="16"/>
  <c r="BC24" i="16" s="1"/>
  <c r="BB454" i="16"/>
  <c r="BB24" i="16" s="1"/>
  <c r="BA454" i="16"/>
  <c r="BA24" i="16" s="1"/>
  <c r="AZ454" i="16"/>
  <c r="AZ24" i="16" s="1"/>
  <c r="AW62" i="2" s="1"/>
  <c r="AY454" i="16"/>
  <c r="AY24" i="16" s="1"/>
  <c r="AX454" i="16"/>
  <c r="AX24" i="16" s="1"/>
  <c r="AW454" i="16"/>
  <c r="AW24" i="16" s="1"/>
  <c r="AV454" i="16"/>
  <c r="AV24" i="16" s="1"/>
  <c r="AS62" i="2" s="1"/>
  <c r="AU454" i="16"/>
  <c r="AU24" i="16" s="1"/>
  <c r="AT454" i="16"/>
  <c r="AT24" i="16" s="1"/>
  <c r="AR454" i="16"/>
  <c r="AR24" i="16" s="1"/>
  <c r="AO62" i="2" s="1"/>
  <c r="AQ454" i="16"/>
  <c r="AQ24" i="16" s="1"/>
  <c r="AP454" i="16"/>
  <c r="AP24" i="16" s="1"/>
  <c r="AO454" i="16"/>
  <c r="AO24" i="16" s="1"/>
  <c r="AN454" i="16"/>
  <c r="AN24" i="16" s="1"/>
  <c r="AK62" i="2" s="1"/>
  <c r="AM454" i="16"/>
  <c r="AM24" i="16" s="1"/>
  <c r="AL454" i="16"/>
  <c r="AL24" i="16" s="1"/>
  <c r="AK454" i="16"/>
  <c r="AK24" i="16" s="1"/>
  <c r="AJ454" i="16"/>
  <c r="AJ24" i="16" s="1"/>
  <c r="AG62" i="2" s="1"/>
  <c r="AI454" i="16"/>
  <c r="AI24" i="16" s="1"/>
  <c r="AH454" i="16"/>
  <c r="AH24" i="16" s="1"/>
  <c r="AF454" i="16"/>
  <c r="AF24" i="16" s="1"/>
  <c r="AC62" i="2" s="1"/>
  <c r="AE454" i="16"/>
  <c r="AE24" i="16" s="1"/>
  <c r="AD454" i="16"/>
  <c r="AD24" i="16" s="1"/>
  <c r="AC454" i="16"/>
  <c r="AC24" i="16" s="1"/>
  <c r="AB454" i="16"/>
  <c r="AB24" i="16" s="1"/>
  <c r="Y62" i="2" s="1"/>
  <c r="AA454" i="16"/>
  <c r="AA24" i="16" s="1"/>
  <c r="Z454" i="16"/>
  <c r="Z24" i="16" s="1"/>
  <c r="Y454" i="16"/>
  <c r="Y24" i="16" s="1"/>
  <c r="X454" i="16"/>
  <c r="X24" i="16" s="1"/>
  <c r="U62" i="2" s="1"/>
  <c r="W454" i="16"/>
  <c r="W24" i="16" s="1"/>
  <c r="V454" i="16"/>
  <c r="V24" i="16" s="1"/>
  <c r="T454" i="16"/>
  <c r="T24" i="16" s="1"/>
  <c r="Q62" i="2" s="1"/>
  <c r="S454" i="16"/>
  <c r="S24" i="16" s="1"/>
  <c r="Q454" i="16"/>
  <c r="Q24" i="16" s="1"/>
  <c r="P454" i="16"/>
  <c r="P24" i="16" s="1"/>
  <c r="O454" i="16"/>
  <c r="O24" i="16" s="1"/>
  <c r="N454" i="16"/>
  <c r="N24" i="16" s="1"/>
  <c r="M454" i="16"/>
  <c r="M24" i="16" s="1"/>
  <c r="L454" i="16"/>
  <c r="L24" i="16" s="1"/>
  <c r="I62" i="2" s="1"/>
  <c r="K454" i="16"/>
  <c r="K24" i="16" s="1"/>
  <c r="J454" i="16"/>
  <c r="J24" i="16" s="1"/>
  <c r="I454" i="16"/>
  <c r="I24" i="16" s="1"/>
  <c r="G443" i="16"/>
  <c r="G441" i="16"/>
  <c r="C439" i="16"/>
  <c r="C437" i="16"/>
  <c r="C433" i="16"/>
  <c r="C431" i="16"/>
  <c r="C429" i="16"/>
  <c r="C423" i="16"/>
  <c r="C417" i="16"/>
  <c r="G415" i="16"/>
  <c r="C413" i="16"/>
  <c r="G411" i="16"/>
  <c r="G410" i="16"/>
  <c r="G409" i="16"/>
  <c r="CB408" i="16"/>
  <c r="CA408" i="16"/>
  <c r="BZ408" i="16"/>
  <c r="BY408" i="16"/>
  <c r="BX408" i="16"/>
  <c r="BW408" i="16"/>
  <c r="BV408" i="16"/>
  <c r="BU408" i="16"/>
  <c r="BT408" i="16"/>
  <c r="BS408" i="16"/>
  <c r="BR408" i="16"/>
  <c r="BP408" i="16"/>
  <c r="BO408" i="16"/>
  <c r="BN408" i="16"/>
  <c r="BM408" i="16"/>
  <c r="BL408" i="16"/>
  <c r="BK408" i="16"/>
  <c r="BJ408" i="16"/>
  <c r="BI408" i="16"/>
  <c r="BH408" i="16"/>
  <c r="BG408" i="16"/>
  <c r="BF408" i="16"/>
  <c r="BD408" i="16"/>
  <c r="BC408" i="16"/>
  <c r="BB408" i="16"/>
  <c r="BA408" i="16"/>
  <c r="AZ408" i="16"/>
  <c r="AY408" i="16"/>
  <c r="AX408" i="16"/>
  <c r="AW408" i="16"/>
  <c r="AV408" i="16"/>
  <c r="AU408" i="16"/>
  <c r="AT408" i="16"/>
  <c r="AR408" i="16"/>
  <c r="AQ408" i="16"/>
  <c r="AP408" i="16"/>
  <c r="AO408" i="16"/>
  <c r="AN408" i="16"/>
  <c r="AM408" i="16"/>
  <c r="AL408" i="16"/>
  <c r="AK408" i="16"/>
  <c r="AJ408" i="16"/>
  <c r="AI408" i="16"/>
  <c r="AH408" i="16"/>
  <c r="AF408" i="16"/>
  <c r="AE408" i="16"/>
  <c r="AD408" i="16"/>
  <c r="AC408" i="16"/>
  <c r="AB408" i="16"/>
  <c r="AA408" i="16"/>
  <c r="Z408" i="16"/>
  <c r="Y408" i="16"/>
  <c r="X408" i="16"/>
  <c r="W408" i="16"/>
  <c r="V408" i="16"/>
  <c r="T408" i="16"/>
  <c r="S408" i="16"/>
  <c r="Q408" i="16"/>
  <c r="P408" i="16"/>
  <c r="O408" i="16"/>
  <c r="N408" i="16"/>
  <c r="M408" i="16"/>
  <c r="L408" i="16"/>
  <c r="K408" i="16"/>
  <c r="J408" i="16"/>
  <c r="I408" i="16"/>
  <c r="H408" i="16"/>
  <c r="G263" i="16"/>
  <c r="G262" i="16"/>
  <c r="G261" i="16"/>
  <c r="G260" i="16"/>
  <c r="G259" i="16"/>
  <c r="G258" i="16"/>
  <c r="G257" i="16"/>
  <c r="G256" i="16"/>
  <c r="G255" i="16"/>
  <c r="G254" i="16"/>
  <c r="G253" i="16"/>
  <c r="G252" i="16"/>
  <c r="G251" i="16"/>
  <c r="G250" i="16"/>
  <c r="G249" i="16"/>
  <c r="CB248" i="16"/>
  <c r="CA248" i="16"/>
  <c r="BZ248" i="16"/>
  <c r="BY248" i="16"/>
  <c r="BX248" i="16"/>
  <c r="BW248" i="16"/>
  <c r="BV248" i="16"/>
  <c r="BU248" i="16"/>
  <c r="BT248" i="16"/>
  <c r="BS248" i="16"/>
  <c r="BR248" i="16"/>
  <c r="BQ248" i="16"/>
  <c r="BP248" i="16"/>
  <c r="BO248" i="16"/>
  <c r="BN248" i="16"/>
  <c r="BM248" i="16"/>
  <c r="BL248" i="16"/>
  <c r="BK248" i="16"/>
  <c r="BJ248" i="16"/>
  <c r="BI248" i="16"/>
  <c r="BH248" i="16"/>
  <c r="BG248" i="16"/>
  <c r="BF248" i="16"/>
  <c r="BE248" i="16"/>
  <c r="BD248" i="16"/>
  <c r="BC248" i="16"/>
  <c r="BB248" i="16"/>
  <c r="BA248" i="16"/>
  <c r="AZ248" i="16"/>
  <c r="AY248" i="16"/>
  <c r="AX248" i="16"/>
  <c r="AW248" i="16"/>
  <c r="AV248" i="16"/>
  <c r="AU248" i="16"/>
  <c r="AT248" i="16"/>
  <c r="AS248" i="16"/>
  <c r="AR248" i="16"/>
  <c r="AQ248" i="16"/>
  <c r="AP248" i="16"/>
  <c r="AO248" i="16"/>
  <c r="AN248" i="16"/>
  <c r="AL248" i="16"/>
  <c r="AK248" i="16"/>
  <c r="AJ248" i="16"/>
  <c r="AI248" i="16"/>
  <c r="AH248" i="16"/>
  <c r="AF248" i="16"/>
  <c r="AE248" i="16"/>
  <c r="AD248" i="16"/>
  <c r="AC248" i="16"/>
  <c r="AB248" i="16"/>
  <c r="AA248" i="16"/>
  <c r="Z248" i="16"/>
  <c r="Y248" i="16"/>
  <c r="X248" i="16"/>
  <c r="W248" i="16"/>
  <c r="V248" i="16"/>
  <c r="T248" i="16"/>
  <c r="S248" i="16"/>
  <c r="R248" i="16"/>
  <c r="P248" i="16"/>
  <c r="O248" i="16"/>
  <c r="N248" i="16"/>
  <c r="M248" i="16"/>
  <c r="L248" i="16"/>
  <c r="K248" i="16"/>
  <c r="J248" i="16"/>
  <c r="I248" i="16"/>
  <c r="H248" i="16"/>
  <c r="G247" i="16"/>
  <c r="G246" i="16"/>
  <c r="G245" i="16"/>
  <c r="G244" i="16"/>
  <c r="G243" i="16"/>
  <c r="G242" i="16"/>
  <c r="G241" i="16"/>
  <c r="G240" i="16"/>
  <c r="G239" i="16"/>
  <c r="G238" i="16"/>
  <c r="G237" i="16"/>
  <c r="G236" i="16"/>
  <c r="G235" i="16"/>
  <c r="G234" i="16"/>
  <c r="G233" i="16"/>
  <c r="G232" i="16"/>
  <c r="G231" i="16"/>
  <c r="G230" i="16"/>
  <c r="G229" i="16"/>
  <c r="G228" i="16"/>
  <c r="G227" i="16"/>
  <c r="G226" i="16"/>
  <c r="G225" i="16"/>
  <c r="G223" i="16"/>
  <c r="G222" i="16"/>
  <c r="G221" i="16"/>
  <c r="G220" i="16"/>
  <c r="G219" i="16"/>
  <c r="G218" i="16"/>
  <c r="G217" i="16"/>
  <c r="G216" i="16"/>
  <c r="CB215" i="16"/>
  <c r="CA215" i="16"/>
  <c r="BZ215" i="16"/>
  <c r="BY215" i="16"/>
  <c r="BX215" i="16"/>
  <c r="BW215" i="16"/>
  <c r="BV215" i="16"/>
  <c r="BU215" i="16"/>
  <c r="BT215" i="16"/>
  <c r="BS215" i="16"/>
  <c r="BR215" i="16"/>
  <c r="BP215" i="16"/>
  <c r="BO215" i="16"/>
  <c r="BN215" i="16"/>
  <c r="BM215" i="16"/>
  <c r="BL215" i="16"/>
  <c r="BK215" i="16"/>
  <c r="BJ215" i="16"/>
  <c r="BI215" i="16"/>
  <c r="BH215" i="16"/>
  <c r="BG215" i="16"/>
  <c r="BF215" i="16"/>
  <c r="BD215" i="16"/>
  <c r="BC215" i="16"/>
  <c r="BB215" i="16"/>
  <c r="BA215" i="16"/>
  <c r="AZ215" i="16"/>
  <c r="AY215" i="16"/>
  <c r="AX215" i="16"/>
  <c r="AW215" i="16"/>
  <c r="AV215" i="16"/>
  <c r="AU215" i="16"/>
  <c r="AT215" i="16"/>
  <c r="AR215" i="16"/>
  <c r="AQ215" i="16"/>
  <c r="AP215" i="16"/>
  <c r="AO215" i="16"/>
  <c r="AN215" i="16"/>
  <c r="AL215" i="16"/>
  <c r="AK215" i="16"/>
  <c r="AJ215" i="16"/>
  <c r="AI215" i="16"/>
  <c r="AH215" i="16"/>
  <c r="AF215" i="16"/>
  <c r="AE215" i="16"/>
  <c r="AD215" i="16"/>
  <c r="AC215" i="16"/>
  <c r="AB215" i="16"/>
  <c r="AA215" i="16"/>
  <c r="Z215" i="16"/>
  <c r="Y215" i="16"/>
  <c r="X215" i="16"/>
  <c r="W215" i="16"/>
  <c r="V215" i="16"/>
  <c r="T215" i="16"/>
  <c r="S215" i="16"/>
  <c r="R215" i="16"/>
  <c r="Q215" i="16"/>
  <c r="O215" i="16"/>
  <c r="N215" i="16"/>
  <c r="M215" i="16"/>
  <c r="L215" i="16"/>
  <c r="K215" i="16"/>
  <c r="J215" i="16"/>
  <c r="I215" i="16"/>
  <c r="H215" i="16"/>
  <c r="G214" i="16"/>
  <c r="G213" i="16"/>
  <c r="G212" i="16"/>
  <c r="C212" i="16"/>
  <c r="G211" i="16"/>
  <c r="C211" i="16"/>
  <c r="G210" i="16"/>
  <c r="C210" i="16"/>
  <c r="G209" i="16"/>
  <c r="C209" i="16"/>
  <c r="G208" i="16"/>
  <c r="C208" i="16"/>
  <c r="G207" i="16"/>
  <c r="G206" i="16"/>
  <c r="G205" i="16"/>
  <c r="G204" i="16"/>
  <c r="G203" i="16"/>
  <c r="C203" i="16"/>
  <c r="G202" i="16"/>
  <c r="G201" i="16"/>
  <c r="CB200" i="16"/>
  <c r="CA200" i="16"/>
  <c r="BZ200" i="16"/>
  <c r="BY200" i="16"/>
  <c r="BX200" i="16"/>
  <c r="BW200" i="16"/>
  <c r="BV200" i="16"/>
  <c r="BU200" i="16"/>
  <c r="BT200" i="16"/>
  <c r="BS200" i="16"/>
  <c r="BR200" i="16"/>
  <c r="BP200" i="16"/>
  <c r="BO200" i="16"/>
  <c r="BN200" i="16"/>
  <c r="BM200" i="16"/>
  <c r="BL200" i="16"/>
  <c r="BK200" i="16"/>
  <c r="BJ200" i="16"/>
  <c r="BI200" i="16"/>
  <c r="BH200" i="16"/>
  <c r="BG200" i="16"/>
  <c r="BF200" i="16"/>
  <c r="BD200" i="16"/>
  <c r="BC200" i="16"/>
  <c r="BB200" i="16"/>
  <c r="BA200" i="16"/>
  <c r="AZ200" i="16"/>
  <c r="AY200" i="16"/>
  <c r="AX200" i="16"/>
  <c r="AW200" i="16"/>
  <c r="AV200" i="16"/>
  <c r="AU200" i="16"/>
  <c r="AT200" i="16"/>
  <c r="AR200" i="16"/>
  <c r="AQ200" i="16"/>
  <c r="AP200" i="16"/>
  <c r="AO200" i="16"/>
  <c r="AN200" i="16"/>
  <c r="AL200" i="16"/>
  <c r="AK200" i="16"/>
  <c r="AJ200" i="16"/>
  <c r="AI200" i="16"/>
  <c r="AH200" i="16"/>
  <c r="AF200" i="16"/>
  <c r="AE200" i="16"/>
  <c r="AD200" i="16"/>
  <c r="AC200" i="16"/>
  <c r="AB200" i="16"/>
  <c r="AA200" i="16"/>
  <c r="Z200" i="16"/>
  <c r="Y200" i="16"/>
  <c r="X200" i="16"/>
  <c r="W200" i="16"/>
  <c r="V200" i="16"/>
  <c r="T200" i="16"/>
  <c r="S200" i="16"/>
  <c r="R200" i="16"/>
  <c r="P200" i="16"/>
  <c r="O200" i="16"/>
  <c r="N200" i="16"/>
  <c r="M200" i="16"/>
  <c r="L200" i="16"/>
  <c r="K200" i="16"/>
  <c r="J200" i="16"/>
  <c r="I200" i="16"/>
  <c r="H200" i="16"/>
  <c r="G194" i="16"/>
  <c r="G190" i="16"/>
  <c r="G188" i="16"/>
  <c r="G186" i="16"/>
  <c r="G184" i="16"/>
  <c r="G182" i="16"/>
  <c r="G180" i="16"/>
  <c r="G178" i="16"/>
  <c r="G176" i="16"/>
  <c r="G174" i="16"/>
  <c r="G172" i="16"/>
  <c r="G170" i="16"/>
  <c r="CB14" i="16"/>
  <c r="BY38" i="2" s="1"/>
  <c r="CA14" i="16"/>
  <c r="BX38" i="2" s="1"/>
  <c r="BY14" i="16"/>
  <c r="BV38" i="2" s="1"/>
  <c r="BX14" i="16"/>
  <c r="BU38" i="2" s="1"/>
  <c r="BW14" i="16"/>
  <c r="BT38" i="2" s="1"/>
  <c r="BV14" i="16"/>
  <c r="BS38" i="2" s="1"/>
  <c r="BU14" i="16"/>
  <c r="BR38" i="2" s="1"/>
  <c r="BT14" i="16"/>
  <c r="BQ38" i="2" s="1"/>
  <c r="BS14" i="16"/>
  <c r="BP38" i="2" s="1"/>
  <c r="BR14" i="16"/>
  <c r="BO38" i="2" s="1"/>
  <c r="BP14" i="16"/>
  <c r="BM38" i="2" s="1"/>
  <c r="BO14" i="16"/>
  <c r="BL38" i="2" s="1"/>
  <c r="BN14" i="16"/>
  <c r="BK38" i="2" s="1"/>
  <c r="BM14" i="16"/>
  <c r="BJ38" i="2" s="1"/>
  <c r="BL14" i="16"/>
  <c r="BI38" i="2" s="1"/>
  <c r="BK14" i="16"/>
  <c r="BH38" i="2" s="1"/>
  <c r="BJ14" i="16"/>
  <c r="BG38" i="2" s="1"/>
  <c r="BH14" i="16"/>
  <c r="BE38" i="2" s="1"/>
  <c r="BG14" i="16"/>
  <c r="BD38" i="2" s="1"/>
  <c r="BF14" i="16"/>
  <c r="BC38" i="2" s="1"/>
  <c r="BD14" i="16"/>
  <c r="BA38" i="2" s="1"/>
  <c r="BC14" i="16"/>
  <c r="AZ38" i="2" s="1"/>
  <c r="BB14" i="16"/>
  <c r="AY38" i="2" s="1"/>
  <c r="BA14" i="16"/>
  <c r="AX38" i="2" s="1"/>
  <c r="AZ14" i="16"/>
  <c r="AW38" i="2" s="1"/>
  <c r="AY14" i="16"/>
  <c r="AV38" i="2" s="1"/>
  <c r="AX14" i="16"/>
  <c r="AU38" i="2" s="1"/>
  <c r="AW14" i="16"/>
  <c r="AT38" i="2" s="1"/>
  <c r="AV14" i="16"/>
  <c r="AS38" i="2" s="1"/>
  <c r="AU14" i="16"/>
  <c r="AR38" i="2" s="1"/>
  <c r="AT14" i="16"/>
  <c r="AQ38" i="2" s="1"/>
  <c r="AR14" i="16"/>
  <c r="AO38" i="2" s="1"/>
  <c r="AQ14" i="16"/>
  <c r="AN38" i="2" s="1"/>
  <c r="AP14" i="16"/>
  <c r="AM38" i="2" s="1"/>
  <c r="AO14" i="16"/>
  <c r="AL38" i="2" s="1"/>
  <c r="AN14" i="16"/>
  <c r="AK38" i="2" s="1"/>
  <c r="AM14" i="16"/>
  <c r="AJ38" i="2" s="1"/>
  <c r="AL14" i="16"/>
  <c r="AI38" i="2" s="1"/>
  <c r="AK14" i="16"/>
  <c r="AH38" i="2" s="1"/>
  <c r="AJ14" i="16"/>
  <c r="AG38" i="2" s="1"/>
  <c r="AI14" i="16"/>
  <c r="AF38" i="2" s="1"/>
  <c r="AH14" i="16"/>
  <c r="AE38" i="2" s="1"/>
  <c r="AF14" i="16"/>
  <c r="AC38" i="2" s="1"/>
  <c r="AE14" i="16"/>
  <c r="AB38" i="2" s="1"/>
  <c r="AD14" i="16"/>
  <c r="AA38" i="2" s="1"/>
  <c r="AC14" i="16"/>
  <c r="Z38" i="2" s="1"/>
  <c r="AB14" i="16"/>
  <c r="Y38" i="2" s="1"/>
  <c r="AA14" i="16"/>
  <c r="X38" i="2" s="1"/>
  <c r="Z14" i="16"/>
  <c r="W38" i="2" s="1"/>
  <c r="Y14" i="16"/>
  <c r="V38" i="2" s="1"/>
  <c r="X14" i="16"/>
  <c r="U38" i="2" s="1"/>
  <c r="W14" i="16"/>
  <c r="T38" i="2" s="1"/>
  <c r="V14" i="16"/>
  <c r="S38" i="2" s="1"/>
  <c r="T14" i="16"/>
  <c r="Q38" i="2" s="1"/>
  <c r="S14" i="16"/>
  <c r="P38" i="2" s="1"/>
  <c r="R14" i="16"/>
  <c r="O38" i="2" s="1"/>
  <c r="P14" i="16"/>
  <c r="M38" i="2" s="1"/>
  <c r="O14" i="16"/>
  <c r="L38" i="2" s="1"/>
  <c r="N14" i="16"/>
  <c r="K38" i="2" s="1"/>
  <c r="M14" i="16"/>
  <c r="J38" i="2" s="1"/>
  <c r="L14" i="16"/>
  <c r="I38" i="2" s="1"/>
  <c r="K14" i="16"/>
  <c r="H38" i="2" s="1"/>
  <c r="J14" i="16"/>
  <c r="G38" i="2" s="1"/>
  <c r="I14" i="16"/>
  <c r="F38" i="2" s="1"/>
  <c r="H14" i="16"/>
  <c r="E38" i="2" s="1"/>
  <c r="G168" i="16"/>
  <c r="CC167" i="16"/>
  <c r="CB167" i="16"/>
  <c r="CA167" i="16"/>
  <c r="BZ167" i="16"/>
  <c r="BY167" i="16"/>
  <c r="BX167" i="16"/>
  <c r="BW167" i="16"/>
  <c r="BV167" i="16"/>
  <c r="BU167" i="16"/>
  <c r="BT167" i="16"/>
  <c r="BS167" i="16"/>
  <c r="BR167" i="16"/>
  <c r="BQ167" i="16"/>
  <c r="BP167" i="16"/>
  <c r="BO167" i="16"/>
  <c r="BN167" i="16"/>
  <c r="BM167" i="16"/>
  <c r="BL167" i="16"/>
  <c r="BK167" i="16"/>
  <c r="BJ167" i="16"/>
  <c r="BI167" i="16"/>
  <c r="BH167" i="16"/>
  <c r="BG167" i="16"/>
  <c r="BF167" i="16"/>
  <c r="BE167" i="16"/>
  <c r="BD167" i="16"/>
  <c r="BC167" i="16"/>
  <c r="BB167" i="16"/>
  <c r="BA167" i="16"/>
  <c r="AZ167" i="16"/>
  <c r="AY167" i="16"/>
  <c r="AX167" i="16"/>
  <c r="AW167" i="16"/>
  <c r="AV167" i="16"/>
  <c r="AU167" i="16"/>
  <c r="AT167" i="16"/>
  <c r="AS167" i="16"/>
  <c r="AR167" i="16"/>
  <c r="AQ167" i="16"/>
  <c r="AP167" i="16"/>
  <c r="AO167" i="16"/>
  <c r="AN167" i="16"/>
  <c r="AM167" i="16"/>
  <c r="AL167" i="16"/>
  <c r="AK167" i="16"/>
  <c r="AJ167" i="16"/>
  <c r="AI167" i="16"/>
  <c r="AH167" i="16"/>
  <c r="AG167" i="16"/>
  <c r="AF167" i="16"/>
  <c r="AE167" i="16"/>
  <c r="AD167" i="16"/>
  <c r="AC167" i="16"/>
  <c r="AB167" i="16"/>
  <c r="AA167" i="16"/>
  <c r="Z167" i="16"/>
  <c r="Y167" i="16"/>
  <c r="X167" i="16"/>
  <c r="W167" i="16"/>
  <c r="V167" i="16"/>
  <c r="U167" i="16"/>
  <c r="T167" i="16"/>
  <c r="S167" i="16"/>
  <c r="R167" i="16"/>
  <c r="Q167" i="16"/>
  <c r="P167" i="16"/>
  <c r="O167" i="16"/>
  <c r="N167" i="16"/>
  <c r="M167" i="16"/>
  <c r="L167" i="16"/>
  <c r="K167" i="16"/>
  <c r="J167" i="16"/>
  <c r="I167" i="16"/>
  <c r="H167" i="16"/>
  <c r="G166" i="16"/>
  <c r="G165" i="16"/>
  <c r="CB164" i="16"/>
  <c r="CA164" i="16"/>
  <c r="BZ164" i="16"/>
  <c r="BY164" i="16"/>
  <c r="BX164" i="16"/>
  <c r="BW164" i="16"/>
  <c r="BV164" i="16"/>
  <c r="BU164" i="16"/>
  <c r="BT164" i="16"/>
  <c r="BS164" i="16"/>
  <c r="BR164" i="16"/>
  <c r="BQ164" i="16"/>
  <c r="BP164" i="16"/>
  <c r="BO164" i="16"/>
  <c r="BN164" i="16"/>
  <c r="BM164" i="16"/>
  <c r="BL164" i="16"/>
  <c r="BK164" i="16"/>
  <c r="BJ164" i="16"/>
  <c r="BI164" i="16"/>
  <c r="BH164" i="16"/>
  <c r="BG164" i="16"/>
  <c r="BF164" i="16"/>
  <c r="BE164" i="16"/>
  <c r="BD164" i="16"/>
  <c r="BC164" i="16"/>
  <c r="BB164" i="16"/>
  <c r="BA164" i="16"/>
  <c r="AZ164" i="16"/>
  <c r="AY164" i="16"/>
  <c r="AX164" i="16"/>
  <c r="AW164" i="16"/>
  <c r="AV164" i="16"/>
  <c r="AU164" i="16"/>
  <c r="AT164" i="16"/>
  <c r="AS164" i="16"/>
  <c r="AR164" i="16"/>
  <c r="AQ164" i="16"/>
  <c r="AP164" i="16"/>
  <c r="AO164" i="16"/>
  <c r="AN164" i="16"/>
  <c r="AL164" i="16"/>
  <c r="AK164" i="16"/>
  <c r="AJ164" i="16"/>
  <c r="AI164" i="16"/>
  <c r="AH164" i="16"/>
  <c r="AF164" i="16"/>
  <c r="AE164" i="16"/>
  <c r="AD164" i="16"/>
  <c r="AC164" i="16"/>
  <c r="AB164" i="16"/>
  <c r="AA164" i="16"/>
  <c r="Z164" i="16"/>
  <c r="Y164" i="16"/>
  <c r="X164" i="16"/>
  <c r="W164" i="16"/>
  <c r="V164" i="16"/>
  <c r="T164" i="16"/>
  <c r="S164" i="16"/>
  <c r="R164" i="16"/>
  <c r="Q164" i="16"/>
  <c r="P164" i="16"/>
  <c r="O164" i="16"/>
  <c r="N164" i="16"/>
  <c r="M164" i="16"/>
  <c r="L164" i="16"/>
  <c r="K164" i="16"/>
  <c r="J164" i="16"/>
  <c r="I164" i="16"/>
  <c r="H164" i="16"/>
  <c r="G162" i="16"/>
  <c r="G161" i="16"/>
  <c r="G160" i="16"/>
  <c r="G159" i="16"/>
  <c r="G158" i="16"/>
  <c r="G157" i="16"/>
  <c r="G155" i="16"/>
  <c r="G154" i="16"/>
  <c r="G153" i="16"/>
  <c r="G151" i="16"/>
  <c r="G150" i="16"/>
  <c r="G149" i="16"/>
  <c r="CC148" i="16"/>
  <c r="CB148" i="16"/>
  <c r="CA148" i="16"/>
  <c r="BZ148" i="16"/>
  <c r="BY148" i="16"/>
  <c r="BX148" i="16"/>
  <c r="BW148" i="16"/>
  <c r="BV148" i="16"/>
  <c r="BU148" i="16"/>
  <c r="BT148" i="16"/>
  <c r="BS148" i="16"/>
  <c r="BR148" i="16"/>
  <c r="BQ148" i="16"/>
  <c r="BP148" i="16"/>
  <c r="BO148" i="16"/>
  <c r="BN148" i="16"/>
  <c r="BM148" i="16"/>
  <c r="BL148" i="16"/>
  <c r="BK148" i="16"/>
  <c r="BJ148" i="16"/>
  <c r="BI148" i="16"/>
  <c r="BH148" i="16"/>
  <c r="BG148" i="16"/>
  <c r="BF148" i="16"/>
  <c r="BE148" i="16"/>
  <c r="BD148" i="16"/>
  <c r="BC148" i="16"/>
  <c r="BB148" i="16"/>
  <c r="BA148" i="16"/>
  <c r="AZ148" i="16"/>
  <c r="AY148" i="16"/>
  <c r="AX148" i="16"/>
  <c r="AW148" i="16"/>
  <c r="AV148" i="16"/>
  <c r="AU148" i="16"/>
  <c r="AT148" i="16"/>
  <c r="AS148" i="16"/>
  <c r="AR148" i="16"/>
  <c r="AQ148" i="16"/>
  <c r="AP148" i="16"/>
  <c r="AO148" i="16"/>
  <c r="AN148" i="16"/>
  <c r="AM148" i="16"/>
  <c r="AL148" i="16"/>
  <c r="AK148" i="16"/>
  <c r="AJ148" i="16"/>
  <c r="AI148" i="16"/>
  <c r="AH148" i="16"/>
  <c r="AG148" i="16"/>
  <c r="AF148" i="16"/>
  <c r="AE148" i="16"/>
  <c r="AD148" i="16"/>
  <c r="AC148" i="16"/>
  <c r="AB148" i="16"/>
  <c r="AA148" i="16"/>
  <c r="Z148" i="16"/>
  <c r="Y148" i="16"/>
  <c r="X148" i="16"/>
  <c r="W148" i="16"/>
  <c r="V148" i="16"/>
  <c r="U148" i="16"/>
  <c r="T148" i="16"/>
  <c r="S148" i="16"/>
  <c r="Q148" i="16"/>
  <c r="P148" i="16"/>
  <c r="O148" i="16"/>
  <c r="N148" i="16"/>
  <c r="M148" i="16"/>
  <c r="L148" i="16"/>
  <c r="K148" i="16"/>
  <c r="J148" i="16"/>
  <c r="I148" i="16"/>
  <c r="G147" i="16"/>
  <c r="G146" i="16"/>
  <c r="G145" i="16"/>
  <c r="G144" i="16"/>
  <c r="G142" i="16"/>
  <c r="G141" i="16"/>
  <c r="G140" i="16"/>
  <c r="G139" i="16"/>
  <c r="CB138" i="16"/>
  <c r="CA138" i="16"/>
  <c r="BZ138" i="16"/>
  <c r="BY138" i="16"/>
  <c r="BX138" i="16"/>
  <c r="BW138" i="16"/>
  <c r="BV138" i="16"/>
  <c r="BU138" i="16"/>
  <c r="BT138" i="16"/>
  <c r="BS138" i="16"/>
  <c r="BR138" i="16"/>
  <c r="BQ138" i="16"/>
  <c r="BP138" i="16"/>
  <c r="BO138" i="16"/>
  <c r="BN138" i="16"/>
  <c r="BM138" i="16"/>
  <c r="BL138" i="16"/>
  <c r="BK138" i="16"/>
  <c r="BJ138" i="16"/>
  <c r="BI138" i="16"/>
  <c r="BH138" i="16"/>
  <c r="BG138" i="16"/>
  <c r="BF138" i="16"/>
  <c r="BE138" i="16"/>
  <c r="BD138" i="16"/>
  <c r="BC138" i="16"/>
  <c r="BB138" i="16"/>
  <c r="BA138" i="16"/>
  <c r="AZ138" i="16"/>
  <c r="AY138" i="16"/>
  <c r="AX138" i="16"/>
  <c r="AW138" i="16"/>
  <c r="AV138" i="16"/>
  <c r="AU138" i="16"/>
  <c r="AT138" i="16"/>
  <c r="AS138" i="16"/>
  <c r="AR138" i="16"/>
  <c r="AQ138" i="16"/>
  <c r="AP138" i="16"/>
  <c r="AO138" i="16"/>
  <c r="AN138" i="16"/>
  <c r="AL138" i="16"/>
  <c r="AK138" i="16"/>
  <c r="AJ138" i="16"/>
  <c r="AI138" i="16"/>
  <c r="AH138" i="16"/>
  <c r="AF138" i="16"/>
  <c r="AE138" i="16"/>
  <c r="AD138" i="16"/>
  <c r="AC138" i="16"/>
  <c r="AB138" i="16"/>
  <c r="AA138" i="16"/>
  <c r="Z138" i="16"/>
  <c r="Y138" i="16"/>
  <c r="X138" i="16"/>
  <c r="W138" i="16"/>
  <c r="V138" i="16"/>
  <c r="T138" i="16"/>
  <c r="S138" i="16"/>
  <c r="Q138" i="16"/>
  <c r="P138" i="16"/>
  <c r="O138" i="16"/>
  <c r="N138" i="16"/>
  <c r="M138" i="16"/>
  <c r="L138" i="16"/>
  <c r="K138" i="16"/>
  <c r="J138" i="16"/>
  <c r="I138" i="16"/>
  <c r="G136" i="16"/>
  <c r="G135" i="16"/>
  <c r="G134" i="16"/>
  <c r="G133" i="16"/>
  <c r="G132" i="16"/>
  <c r="G131" i="16"/>
  <c r="G130" i="16"/>
  <c r="G129" i="16"/>
  <c r="G127" i="16"/>
  <c r="G126" i="16"/>
  <c r="G125" i="16"/>
  <c r="G124" i="16"/>
  <c r="G123" i="16"/>
  <c r="G122" i="16"/>
  <c r="G121" i="16"/>
  <c r="G120" i="16"/>
  <c r="G119" i="16"/>
  <c r="G118" i="16"/>
  <c r="G115" i="16"/>
  <c r="G114" i="16"/>
  <c r="G113" i="16"/>
  <c r="G112" i="16"/>
  <c r="G111" i="16"/>
  <c r="G110" i="16"/>
  <c r="G109" i="16"/>
  <c r="G108" i="16"/>
  <c r="G102" i="16"/>
  <c r="G101" i="16"/>
  <c r="G100" i="16"/>
  <c r="G99" i="16"/>
  <c r="G97" i="16"/>
  <c r="G96" i="16"/>
  <c r="G95" i="16"/>
  <c r="G94" i="16"/>
  <c r="CC93" i="16"/>
  <c r="CB93" i="16"/>
  <c r="CA93" i="16"/>
  <c r="BZ93" i="16"/>
  <c r="BY93" i="16"/>
  <c r="BX93" i="16"/>
  <c r="BW93" i="16"/>
  <c r="BV93" i="16"/>
  <c r="BU93" i="16"/>
  <c r="BT93" i="16"/>
  <c r="BS93" i="16"/>
  <c r="BR93" i="16"/>
  <c r="BQ93" i="16"/>
  <c r="BP93" i="16"/>
  <c r="BO93" i="16"/>
  <c r="BN93" i="16"/>
  <c r="BM93" i="16"/>
  <c r="BL93" i="16"/>
  <c r="BK93" i="16"/>
  <c r="BJ93" i="16"/>
  <c r="BI93" i="16"/>
  <c r="BH93" i="16"/>
  <c r="BG93" i="16"/>
  <c r="BF93" i="16"/>
  <c r="BE93" i="16"/>
  <c r="BD93" i="16"/>
  <c r="BC93" i="16"/>
  <c r="BB93" i="16"/>
  <c r="BA93" i="16"/>
  <c r="AZ93" i="16"/>
  <c r="AY93" i="16"/>
  <c r="AX93" i="16"/>
  <c r="AW93" i="16"/>
  <c r="AV93" i="16"/>
  <c r="AU93" i="16"/>
  <c r="AT93" i="16"/>
  <c r="AS93" i="16"/>
  <c r="AR93" i="16"/>
  <c r="AQ93" i="16"/>
  <c r="AP93" i="16"/>
  <c r="AO93" i="16"/>
  <c r="AN93" i="16"/>
  <c r="AM93" i="16"/>
  <c r="AL93" i="16"/>
  <c r="AK93" i="16"/>
  <c r="AJ93" i="16"/>
  <c r="AI93" i="16"/>
  <c r="AH93" i="16"/>
  <c r="AG93" i="16"/>
  <c r="AF93" i="16"/>
  <c r="AE93" i="16"/>
  <c r="AD93" i="16"/>
  <c r="AC93" i="16"/>
  <c r="AB93" i="16"/>
  <c r="AA93" i="16"/>
  <c r="Z93" i="16"/>
  <c r="Y93" i="16"/>
  <c r="X93" i="16"/>
  <c r="W93" i="16"/>
  <c r="V93" i="16"/>
  <c r="U93" i="16"/>
  <c r="T93" i="16"/>
  <c r="S93" i="16"/>
  <c r="Q93" i="16"/>
  <c r="P93" i="16"/>
  <c r="O93" i="16"/>
  <c r="N93" i="16"/>
  <c r="M93" i="16"/>
  <c r="L93" i="16"/>
  <c r="K93" i="16"/>
  <c r="J93" i="16"/>
  <c r="I93" i="16"/>
  <c r="H93" i="16"/>
  <c r="G92" i="16"/>
  <c r="G91" i="16"/>
  <c r="G90" i="16"/>
  <c r="G89" i="16"/>
  <c r="G88" i="16"/>
  <c r="G87" i="16"/>
  <c r="G86" i="16"/>
  <c r="G85" i="16"/>
  <c r="G84" i="16"/>
  <c r="G83" i="16"/>
  <c r="G82" i="16"/>
  <c r="G80" i="16"/>
  <c r="G79" i="16"/>
  <c r="G78" i="16"/>
  <c r="G77" i="16"/>
  <c r="G76" i="16"/>
  <c r="G74" i="16"/>
  <c r="G73" i="16"/>
  <c r="G71" i="16"/>
  <c r="G65" i="16"/>
  <c r="G64" i="16"/>
  <c r="G63" i="16"/>
  <c r="G62" i="16"/>
  <c r="G61" i="16"/>
  <c r="G60" i="16"/>
  <c r="G59" i="16"/>
  <c r="G58" i="16"/>
  <c r="G57" i="16"/>
  <c r="G56" i="16"/>
  <c r="CC55" i="16"/>
  <c r="CB55" i="16"/>
  <c r="CA55" i="16"/>
  <c r="BZ55" i="16"/>
  <c r="BY55" i="16"/>
  <c r="BX55" i="16"/>
  <c r="BW55" i="16"/>
  <c r="BV55" i="16"/>
  <c r="BU55" i="16"/>
  <c r="BT55" i="16"/>
  <c r="BS55" i="16"/>
  <c r="BR55" i="16"/>
  <c r="BQ55" i="16"/>
  <c r="BP55" i="16"/>
  <c r="BO55" i="16"/>
  <c r="BN55" i="16"/>
  <c r="BM55" i="16"/>
  <c r="BL55" i="16"/>
  <c r="BK55" i="16"/>
  <c r="BJ55" i="16"/>
  <c r="BI55" i="16"/>
  <c r="BH55" i="16"/>
  <c r="BG55" i="16"/>
  <c r="BF55" i="16"/>
  <c r="BE55" i="16"/>
  <c r="BD55" i="16"/>
  <c r="BC55" i="16"/>
  <c r="BB55" i="16"/>
  <c r="BA55" i="16"/>
  <c r="AZ55" i="16"/>
  <c r="AY55" i="16"/>
  <c r="AX55" i="16"/>
  <c r="AW55" i="16"/>
  <c r="AV55" i="16"/>
  <c r="AU55" i="16"/>
  <c r="AT55" i="16"/>
  <c r="AS55" i="16"/>
  <c r="AR55" i="16"/>
  <c r="AQ55" i="16"/>
  <c r="AP55" i="16"/>
  <c r="AO55" i="16"/>
  <c r="AN55" i="16"/>
  <c r="AM55" i="16"/>
  <c r="AL55" i="16"/>
  <c r="AK55" i="16"/>
  <c r="AJ55" i="16"/>
  <c r="AI55" i="16"/>
  <c r="AH55" i="16"/>
  <c r="AG55" i="16"/>
  <c r="AF55" i="16"/>
  <c r="AE55" i="16"/>
  <c r="AD55" i="16"/>
  <c r="AC55" i="16"/>
  <c r="AB55" i="16"/>
  <c r="AA55" i="16"/>
  <c r="Z55" i="16"/>
  <c r="Y55" i="16"/>
  <c r="X55" i="16"/>
  <c r="W55" i="16"/>
  <c r="V55" i="16"/>
  <c r="U55" i="16"/>
  <c r="T55" i="16"/>
  <c r="S55" i="16"/>
  <c r="Q55" i="16"/>
  <c r="P55" i="16"/>
  <c r="O55" i="16"/>
  <c r="N55" i="16"/>
  <c r="M55" i="16"/>
  <c r="L55" i="16"/>
  <c r="K55" i="16"/>
  <c r="J55" i="16"/>
  <c r="I55" i="16"/>
  <c r="G52" i="16"/>
  <c r="G51" i="16"/>
  <c r="G49" i="16"/>
  <c r="G48" i="16"/>
  <c r="G47" i="16"/>
  <c r="G46" i="16"/>
  <c r="G45" i="16"/>
  <c r="G44" i="16"/>
  <c r="G43" i="16"/>
  <c r="G42" i="16"/>
  <c r="G41" i="16"/>
  <c r="G40" i="16"/>
  <c r="G39" i="16"/>
  <c r="G38" i="16"/>
  <c r="G37" i="16"/>
  <c r="G36" i="16"/>
  <c r="G31" i="16"/>
  <c r="CB26" i="16"/>
  <c r="CA26" i="16"/>
  <c r="BZ26" i="16"/>
  <c r="BY26" i="16"/>
  <c r="BX26" i="16"/>
  <c r="BW26" i="16"/>
  <c r="BV26" i="16"/>
  <c r="BU26" i="16"/>
  <c r="BT26" i="16"/>
  <c r="BS26" i="16"/>
  <c r="BR26" i="16"/>
  <c r="BP26" i="16"/>
  <c r="BO26" i="16"/>
  <c r="BN26" i="16"/>
  <c r="BM26" i="16"/>
  <c r="BL26" i="16"/>
  <c r="BK26" i="16"/>
  <c r="BJ26" i="16"/>
  <c r="BI26" i="16"/>
  <c r="BH26" i="16"/>
  <c r="BG26" i="16"/>
  <c r="BF26" i="16"/>
  <c r="BD26" i="16"/>
  <c r="BC26" i="16"/>
  <c r="BB26" i="16"/>
  <c r="BA26" i="16"/>
  <c r="AZ26" i="16"/>
  <c r="AY26" i="16"/>
  <c r="AX26" i="16"/>
  <c r="AW26" i="16"/>
  <c r="AV26" i="16"/>
  <c r="AU26" i="16"/>
  <c r="AT26" i="16"/>
  <c r="AR26" i="16"/>
  <c r="AQ26" i="16"/>
  <c r="AP26" i="16"/>
  <c r="AO26" i="16"/>
  <c r="AN26" i="16"/>
  <c r="AM26" i="16"/>
  <c r="AL26" i="16"/>
  <c r="AK26" i="16"/>
  <c r="AJ26" i="16"/>
  <c r="AI26" i="16"/>
  <c r="AH26" i="16"/>
  <c r="AF26" i="16"/>
  <c r="AE26" i="16"/>
  <c r="AD26" i="16"/>
  <c r="AC26" i="16"/>
  <c r="AB26" i="16"/>
  <c r="AA26" i="16"/>
  <c r="Z26" i="16"/>
  <c r="Y26" i="16"/>
  <c r="X26" i="16"/>
  <c r="W26" i="16"/>
  <c r="V26" i="16"/>
  <c r="T26" i="16"/>
  <c r="S26" i="16"/>
  <c r="R26" i="16"/>
  <c r="Q26" i="16"/>
  <c r="P26" i="16"/>
  <c r="O26" i="16"/>
  <c r="N26" i="16"/>
  <c r="M26" i="16"/>
  <c r="L26" i="16"/>
  <c r="K26" i="16"/>
  <c r="J26" i="16"/>
  <c r="I26" i="16"/>
  <c r="I20" i="16"/>
  <c r="H20" i="16"/>
  <c r="G19" i="16"/>
  <c r="G18" i="16"/>
  <c r="G17" i="16"/>
  <c r="G16" i="16"/>
  <c r="CC15" i="16"/>
  <c r="CB15" i="16"/>
  <c r="CA15" i="16"/>
  <c r="BZ15" i="16"/>
  <c r="BY15" i="16"/>
  <c r="BX15" i="16"/>
  <c r="BW15" i="16"/>
  <c r="BV15" i="16"/>
  <c r="BU15" i="16"/>
  <c r="BT15" i="16"/>
  <c r="BS15" i="16"/>
  <c r="BR15" i="16"/>
  <c r="BQ15" i="16"/>
  <c r="BP15" i="16"/>
  <c r="BO15" i="16"/>
  <c r="BN15" i="16"/>
  <c r="BM15" i="16"/>
  <c r="BL15" i="16"/>
  <c r="BK15" i="16"/>
  <c r="BJ15" i="16"/>
  <c r="BI15" i="16"/>
  <c r="BH15" i="16"/>
  <c r="BG15" i="16"/>
  <c r="BF15" i="16"/>
  <c r="BE15" i="16"/>
  <c r="BD15" i="16"/>
  <c r="BC15" i="16"/>
  <c r="BB15" i="16"/>
  <c r="BA15" i="16"/>
  <c r="AZ15" i="16"/>
  <c r="AY15" i="16"/>
  <c r="AX15" i="16"/>
  <c r="AW15" i="16"/>
  <c r="AV15" i="16"/>
  <c r="AU15" i="16"/>
  <c r="AT15" i="16"/>
  <c r="AS15" i="16"/>
  <c r="AR15" i="16"/>
  <c r="AQ15" i="16"/>
  <c r="AP15" i="16"/>
  <c r="AO15" i="16"/>
  <c r="AN15" i="16"/>
  <c r="AM15" i="16"/>
  <c r="AL15" i="16"/>
  <c r="AK15" i="16"/>
  <c r="AJ15" i="16"/>
  <c r="AI15" i="16"/>
  <c r="AH15" i="16"/>
  <c r="AG15" i="16"/>
  <c r="AF15" i="16"/>
  <c r="AE15" i="16"/>
  <c r="AD15" i="16"/>
  <c r="AC15" i="16"/>
  <c r="AB15" i="16"/>
  <c r="AA15" i="16"/>
  <c r="Z15" i="16"/>
  <c r="Y15" i="16"/>
  <c r="X15" i="16"/>
  <c r="W15" i="16"/>
  <c r="V15" i="16"/>
  <c r="U15" i="16"/>
  <c r="T15" i="16"/>
  <c r="S15" i="16"/>
  <c r="R15" i="16"/>
  <c r="Q15" i="16"/>
  <c r="P15" i="16"/>
  <c r="O15" i="16"/>
  <c r="N15" i="16"/>
  <c r="M15" i="16"/>
  <c r="L15" i="16"/>
  <c r="K15" i="16"/>
  <c r="J15" i="16"/>
  <c r="I15" i="16"/>
  <c r="H15" i="16"/>
  <c r="BZ14" i="16"/>
  <c r="BW38" i="2" s="1"/>
  <c r="BI14" i="16"/>
  <c r="BF38" i="2" s="1"/>
  <c r="H3" i="16"/>
  <c r="I3" i="16" s="1"/>
  <c r="J3" i="16" s="1"/>
  <c r="K3" i="16" s="1"/>
  <c r="L3" i="16" s="1"/>
  <c r="M3" i="16" s="1"/>
  <c r="N3" i="16" s="1"/>
  <c r="O3" i="16" s="1"/>
  <c r="P3" i="16" s="1"/>
  <c r="Q3" i="16" s="1"/>
  <c r="R3" i="16" s="1"/>
  <c r="S3" i="16" s="1"/>
  <c r="T3" i="16" s="1"/>
  <c r="U3" i="16" s="1"/>
  <c r="V3" i="16" s="1"/>
  <c r="W3" i="16" s="1"/>
  <c r="X3" i="16" s="1"/>
  <c r="Y3" i="16" s="1"/>
  <c r="Z3" i="16" s="1"/>
  <c r="AA3" i="16" s="1"/>
  <c r="AB3" i="16" s="1"/>
  <c r="AC3" i="16" s="1"/>
  <c r="AD3" i="16" s="1"/>
  <c r="AE3" i="16" s="1"/>
  <c r="AF3" i="16" s="1"/>
  <c r="AG3" i="16" s="1"/>
  <c r="AH3" i="16" s="1"/>
  <c r="AI3" i="16" s="1"/>
  <c r="AJ3" i="16" s="1"/>
  <c r="AK3" i="16" s="1"/>
  <c r="AL3" i="16" s="1"/>
  <c r="AM3" i="16" s="1"/>
  <c r="AN3" i="16" s="1"/>
  <c r="AO3" i="16" s="1"/>
  <c r="AP3" i="16" s="1"/>
  <c r="AQ3" i="16" s="1"/>
  <c r="AR3" i="16" s="1"/>
  <c r="AS3" i="16" s="1"/>
  <c r="AT3" i="16" s="1"/>
  <c r="AU3" i="16" s="1"/>
  <c r="AV3" i="16" s="1"/>
  <c r="AW3" i="16" s="1"/>
  <c r="AX3" i="16" s="1"/>
  <c r="AY3" i="16" s="1"/>
  <c r="AZ3" i="16" s="1"/>
  <c r="BA3" i="16" s="1"/>
  <c r="BB3" i="16" s="1"/>
  <c r="BC3" i="16" s="1"/>
  <c r="BD3" i="16" s="1"/>
  <c r="BE3" i="16" s="1"/>
  <c r="BF3" i="16" s="1"/>
  <c r="BG3" i="16" s="1"/>
  <c r="BH3" i="16" s="1"/>
  <c r="BI3" i="16" s="1"/>
  <c r="BJ3" i="16" s="1"/>
  <c r="BK3" i="16" s="1"/>
  <c r="BL3" i="16" s="1"/>
  <c r="BM3" i="16" s="1"/>
  <c r="BN3" i="16" s="1"/>
  <c r="BO3" i="16" s="1"/>
  <c r="BP3" i="16" s="1"/>
  <c r="BQ3" i="16" s="1"/>
  <c r="BR3" i="16" s="1"/>
  <c r="BS3" i="16" s="1"/>
  <c r="BT3" i="16" s="1"/>
  <c r="BU3" i="16" s="1"/>
  <c r="BV3" i="16" s="1"/>
  <c r="BW3" i="16" s="1"/>
  <c r="BX3" i="16" s="1"/>
  <c r="BY3" i="16" s="1"/>
  <c r="BZ3" i="16" s="1"/>
  <c r="CA3" i="16" s="1"/>
  <c r="CB3" i="16" s="1"/>
  <c r="CC3" i="16" s="1"/>
  <c r="C487" i="15"/>
  <c r="G486" i="15"/>
  <c r="G485" i="15"/>
  <c r="G478" i="15"/>
  <c r="G477" i="15"/>
  <c r="G469" i="15"/>
  <c r="G468" i="15"/>
  <c r="G467" i="15"/>
  <c r="G465" i="15"/>
  <c r="G464" i="15"/>
  <c r="G463" i="15"/>
  <c r="G462" i="15"/>
  <c r="G461" i="15"/>
  <c r="H457" i="15"/>
  <c r="E458" i="15"/>
  <c r="G458" i="15" s="1"/>
  <c r="CB24" i="15"/>
  <c r="BY61" i="2" s="1"/>
  <c r="CA24" i="15"/>
  <c r="BZ24" i="15"/>
  <c r="BY24" i="15"/>
  <c r="BX24" i="15"/>
  <c r="BU61" i="2" s="1"/>
  <c r="BW24" i="15"/>
  <c r="BV24" i="15"/>
  <c r="BU24" i="15"/>
  <c r="BT24" i="15"/>
  <c r="BQ61" i="2" s="1"/>
  <c r="BS24" i="15"/>
  <c r="BR24" i="15"/>
  <c r="BP24" i="15"/>
  <c r="BM61" i="2" s="1"/>
  <c r="BO24" i="15"/>
  <c r="BN24" i="15"/>
  <c r="BM24" i="15"/>
  <c r="BL24" i="15"/>
  <c r="BI61" i="2" s="1"/>
  <c r="BK24" i="15"/>
  <c r="BJ24" i="15"/>
  <c r="BI24" i="15"/>
  <c r="BH24" i="15"/>
  <c r="BE61" i="2" s="1"/>
  <c r="BG24" i="15"/>
  <c r="BF24" i="15"/>
  <c r="BD24" i="15"/>
  <c r="BA61" i="2" s="1"/>
  <c r="BC24" i="15"/>
  <c r="BB24" i="15"/>
  <c r="BA24" i="15"/>
  <c r="AZ24" i="15"/>
  <c r="AW61" i="2" s="1"/>
  <c r="AY24" i="15"/>
  <c r="AX24" i="15"/>
  <c r="AW24" i="15"/>
  <c r="AV24" i="15"/>
  <c r="AS61" i="2" s="1"/>
  <c r="AU24" i="15"/>
  <c r="AT24" i="15"/>
  <c r="AR24" i="15"/>
  <c r="AO61" i="2" s="1"/>
  <c r="AQ24" i="15"/>
  <c r="AP24" i="15"/>
  <c r="AO24" i="15"/>
  <c r="AN24" i="15"/>
  <c r="AK61" i="2" s="1"/>
  <c r="AM24" i="15"/>
  <c r="AL24" i="15"/>
  <c r="AK24" i="15"/>
  <c r="AJ24" i="15"/>
  <c r="AG61" i="2" s="1"/>
  <c r="AI24" i="15"/>
  <c r="AH24" i="15"/>
  <c r="AF24" i="15"/>
  <c r="AC61" i="2" s="1"/>
  <c r="AE24" i="15"/>
  <c r="AD24" i="15"/>
  <c r="AC24" i="15"/>
  <c r="AB24" i="15"/>
  <c r="Y61" i="2" s="1"/>
  <c r="AA24" i="15"/>
  <c r="Z24" i="15"/>
  <c r="Y24" i="15"/>
  <c r="X24" i="15"/>
  <c r="U61" i="2" s="1"/>
  <c r="W24" i="15"/>
  <c r="V24" i="15"/>
  <c r="T24" i="15"/>
  <c r="Q61" i="2" s="1"/>
  <c r="S24" i="15"/>
  <c r="Q24" i="15"/>
  <c r="P24" i="15"/>
  <c r="M61" i="2" s="1"/>
  <c r="O24" i="15"/>
  <c r="N24" i="15"/>
  <c r="M24" i="15"/>
  <c r="L24" i="15"/>
  <c r="I61" i="2" s="1"/>
  <c r="K24" i="15"/>
  <c r="J24" i="15"/>
  <c r="I24" i="15"/>
  <c r="G443" i="15"/>
  <c r="G441" i="15"/>
  <c r="C439" i="15"/>
  <c r="C437" i="15"/>
  <c r="C435" i="15"/>
  <c r="C431" i="15"/>
  <c r="C429" i="15"/>
  <c r="C423" i="15"/>
  <c r="C421" i="15"/>
  <c r="C417" i="15"/>
  <c r="G415" i="15"/>
  <c r="C413" i="15"/>
  <c r="G411" i="15"/>
  <c r="G410" i="15"/>
  <c r="G409" i="15"/>
  <c r="CB408" i="15"/>
  <c r="CA408" i="15"/>
  <c r="BZ408" i="15"/>
  <c r="BY408" i="15"/>
  <c r="BX408" i="15"/>
  <c r="BW408" i="15"/>
  <c r="BV408" i="15"/>
  <c r="BU408" i="15"/>
  <c r="BT408" i="15"/>
  <c r="BS408" i="15"/>
  <c r="BR408" i="15"/>
  <c r="BP408" i="15"/>
  <c r="BO408" i="15"/>
  <c r="BN408" i="15"/>
  <c r="BM408" i="15"/>
  <c r="BL408" i="15"/>
  <c r="BK408" i="15"/>
  <c r="BJ408" i="15"/>
  <c r="BI408" i="15"/>
  <c r="BH408" i="15"/>
  <c r="BG408" i="15"/>
  <c r="BF408" i="15"/>
  <c r="BD408" i="15"/>
  <c r="BC408" i="15"/>
  <c r="BB408" i="15"/>
  <c r="BA408" i="15"/>
  <c r="AZ408" i="15"/>
  <c r="AY408" i="15"/>
  <c r="AX408" i="15"/>
  <c r="AW408" i="15"/>
  <c r="AV408" i="15"/>
  <c r="AU408" i="15"/>
  <c r="AT408" i="15"/>
  <c r="AR408" i="15"/>
  <c r="AQ408" i="15"/>
  <c r="AP408" i="15"/>
  <c r="AO408" i="15"/>
  <c r="AN408" i="15"/>
  <c r="AM408" i="15"/>
  <c r="AL408" i="15"/>
  <c r="AK408" i="15"/>
  <c r="AJ408" i="15"/>
  <c r="AI408" i="15"/>
  <c r="AH408" i="15"/>
  <c r="AF408" i="15"/>
  <c r="AE408" i="15"/>
  <c r="AD408" i="15"/>
  <c r="AC408" i="15"/>
  <c r="AB408" i="15"/>
  <c r="AA408" i="15"/>
  <c r="Z408" i="15"/>
  <c r="Y408" i="15"/>
  <c r="X408" i="15"/>
  <c r="W408" i="15"/>
  <c r="V408" i="15"/>
  <c r="T408" i="15"/>
  <c r="S408" i="15"/>
  <c r="Q408" i="15"/>
  <c r="P408" i="15"/>
  <c r="O408" i="15"/>
  <c r="N408" i="15"/>
  <c r="M408" i="15"/>
  <c r="L408" i="15"/>
  <c r="K408" i="15"/>
  <c r="J408" i="15"/>
  <c r="I408" i="15"/>
  <c r="H408" i="15"/>
  <c r="G263" i="15"/>
  <c r="G262" i="15"/>
  <c r="G261" i="15"/>
  <c r="G260" i="15"/>
  <c r="G259" i="15"/>
  <c r="G258" i="15"/>
  <c r="G257" i="15"/>
  <c r="G256" i="15"/>
  <c r="G255" i="15"/>
  <c r="G254" i="15"/>
  <c r="G253" i="15"/>
  <c r="G252" i="15"/>
  <c r="G251" i="15"/>
  <c r="G250" i="15"/>
  <c r="G249" i="15"/>
  <c r="CB248" i="15"/>
  <c r="CA248" i="15"/>
  <c r="BZ248" i="15"/>
  <c r="BY248" i="15"/>
  <c r="BX248" i="15"/>
  <c r="BW248" i="15"/>
  <c r="BV248" i="15"/>
  <c r="BU248" i="15"/>
  <c r="BT248" i="15"/>
  <c r="BS248" i="15"/>
  <c r="BR248" i="15"/>
  <c r="BQ248" i="15"/>
  <c r="BP248" i="15"/>
  <c r="BO248" i="15"/>
  <c r="BN248" i="15"/>
  <c r="BM248" i="15"/>
  <c r="BL248" i="15"/>
  <c r="BK248" i="15"/>
  <c r="BJ248" i="15"/>
  <c r="BI248" i="15"/>
  <c r="BH248" i="15"/>
  <c r="BG248" i="15"/>
  <c r="BF248" i="15"/>
  <c r="BE248" i="15"/>
  <c r="BD248" i="15"/>
  <c r="BC248" i="15"/>
  <c r="BB248" i="15"/>
  <c r="BA248" i="15"/>
  <c r="AZ248" i="15"/>
  <c r="AY248" i="15"/>
  <c r="AX248" i="15"/>
  <c r="AW248" i="15"/>
  <c r="AV248" i="15"/>
  <c r="AU248" i="15"/>
  <c r="AT248" i="15"/>
  <c r="AS248" i="15"/>
  <c r="AR248" i="15"/>
  <c r="AQ248" i="15"/>
  <c r="AP248" i="15"/>
  <c r="AO248" i="15"/>
  <c r="AN248" i="15"/>
  <c r="AL248" i="15"/>
  <c r="AK248" i="15"/>
  <c r="AJ248" i="15"/>
  <c r="AI248" i="15"/>
  <c r="AH248" i="15"/>
  <c r="AF248" i="15"/>
  <c r="AE248" i="15"/>
  <c r="AD248" i="15"/>
  <c r="AC248" i="15"/>
  <c r="AB248" i="15"/>
  <c r="AA248" i="15"/>
  <c r="Z248" i="15"/>
  <c r="Y248" i="15"/>
  <c r="X248" i="15"/>
  <c r="W248" i="15"/>
  <c r="V248" i="15"/>
  <c r="T248" i="15"/>
  <c r="S248" i="15"/>
  <c r="R248" i="15"/>
  <c r="P248" i="15"/>
  <c r="O248" i="15"/>
  <c r="N248" i="15"/>
  <c r="M248" i="15"/>
  <c r="L248" i="15"/>
  <c r="K248" i="15"/>
  <c r="J248" i="15"/>
  <c r="I248" i="15"/>
  <c r="H248" i="15"/>
  <c r="G247" i="15"/>
  <c r="G246" i="15"/>
  <c r="G245" i="15"/>
  <c r="G244" i="15"/>
  <c r="G243" i="15"/>
  <c r="G242" i="15"/>
  <c r="G241" i="15"/>
  <c r="G240" i="15"/>
  <c r="G239" i="15"/>
  <c r="G238" i="15"/>
  <c r="G237" i="15"/>
  <c r="G236" i="15"/>
  <c r="G235" i="15"/>
  <c r="G234" i="15"/>
  <c r="G233" i="15"/>
  <c r="G232" i="15"/>
  <c r="G231" i="15"/>
  <c r="G230" i="15"/>
  <c r="G229" i="15"/>
  <c r="G228" i="15"/>
  <c r="G227" i="15"/>
  <c r="G226" i="15"/>
  <c r="G225" i="15"/>
  <c r="G223" i="15"/>
  <c r="G222" i="15"/>
  <c r="G221" i="15"/>
  <c r="G220" i="15"/>
  <c r="G219" i="15"/>
  <c r="G218" i="15"/>
  <c r="G217" i="15"/>
  <c r="G216" i="15"/>
  <c r="CB215" i="15"/>
  <c r="CA215" i="15"/>
  <c r="BZ215" i="15"/>
  <c r="BY215" i="15"/>
  <c r="BX215" i="15"/>
  <c r="BW215" i="15"/>
  <c r="BV215" i="15"/>
  <c r="BU215" i="15"/>
  <c r="BT215" i="15"/>
  <c r="BS215" i="15"/>
  <c r="BR215" i="15"/>
  <c r="BP215" i="15"/>
  <c r="BO215" i="15"/>
  <c r="BN215" i="15"/>
  <c r="BM215" i="15"/>
  <c r="BL215" i="15"/>
  <c r="BK215" i="15"/>
  <c r="BJ215" i="15"/>
  <c r="BI215" i="15"/>
  <c r="BH215" i="15"/>
  <c r="BG215" i="15"/>
  <c r="BF215" i="15"/>
  <c r="BD215" i="15"/>
  <c r="BC215" i="15"/>
  <c r="BB215" i="15"/>
  <c r="BA215" i="15"/>
  <c r="AZ215" i="15"/>
  <c r="AY215" i="15"/>
  <c r="AX215" i="15"/>
  <c r="AW215" i="15"/>
  <c r="AV215" i="15"/>
  <c r="AU215" i="15"/>
  <c r="AT215" i="15"/>
  <c r="AR215" i="15"/>
  <c r="AQ215" i="15"/>
  <c r="AP215" i="15"/>
  <c r="AO215" i="15"/>
  <c r="AN215" i="15"/>
  <c r="AL215" i="15"/>
  <c r="AK215" i="15"/>
  <c r="AJ215" i="15"/>
  <c r="AI215" i="15"/>
  <c r="AH215" i="15"/>
  <c r="AF215" i="15"/>
  <c r="AE215" i="15"/>
  <c r="AD215" i="15"/>
  <c r="AC215" i="15"/>
  <c r="AB215" i="15"/>
  <c r="AA215" i="15"/>
  <c r="Z215" i="15"/>
  <c r="Y215" i="15"/>
  <c r="X215" i="15"/>
  <c r="W215" i="15"/>
  <c r="V215" i="15"/>
  <c r="T215" i="15"/>
  <c r="S215" i="15"/>
  <c r="R215" i="15"/>
  <c r="Q215" i="15"/>
  <c r="O215" i="15"/>
  <c r="N215" i="15"/>
  <c r="M215" i="15"/>
  <c r="L215" i="15"/>
  <c r="K215" i="15"/>
  <c r="J215" i="15"/>
  <c r="I215" i="15"/>
  <c r="H215" i="15"/>
  <c r="G214" i="15"/>
  <c r="G213" i="15"/>
  <c r="G212" i="15"/>
  <c r="C212" i="15"/>
  <c r="G211" i="15"/>
  <c r="C211" i="15"/>
  <c r="G210" i="15"/>
  <c r="C210" i="15"/>
  <c r="G209" i="15"/>
  <c r="C209" i="15"/>
  <c r="G208" i="15"/>
  <c r="C208" i="15"/>
  <c r="G207" i="15"/>
  <c r="G206" i="15"/>
  <c r="G205" i="15"/>
  <c r="G204" i="15"/>
  <c r="G203" i="15"/>
  <c r="C203" i="15"/>
  <c r="G202" i="15"/>
  <c r="G201" i="15"/>
  <c r="CB200" i="15"/>
  <c r="CA200" i="15"/>
  <c r="BZ200" i="15"/>
  <c r="BY200" i="15"/>
  <c r="BX200" i="15"/>
  <c r="BW200" i="15"/>
  <c r="BV200" i="15"/>
  <c r="BU200" i="15"/>
  <c r="BT200" i="15"/>
  <c r="BS200" i="15"/>
  <c r="BR200" i="15"/>
  <c r="BP200" i="15"/>
  <c r="BO200" i="15"/>
  <c r="BN200" i="15"/>
  <c r="BM200" i="15"/>
  <c r="BL200" i="15"/>
  <c r="BK200" i="15"/>
  <c r="BJ200" i="15"/>
  <c r="BI200" i="15"/>
  <c r="BH200" i="15"/>
  <c r="BG200" i="15"/>
  <c r="BF200" i="15"/>
  <c r="BD200" i="15"/>
  <c r="BC200" i="15"/>
  <c r="BB200" i="15"/>
  <c r="BA200" i="15"/>
  <c r="AZ200" i="15"/>
  <c r="AY200" i="15"/>
  <c r="AX200" i="15"/>
  <c r="AW200" i="15"/>
  <c r="AV200" i="15"/>
  <c r="AU200" i="15"/>
  <c r="AT200" i="15"/>
  <c r="AR200" i="15"/>
  <c r="AQ200" i="15"/>
  <c r="AP200" i="15"/>
  <c r="AO200" i="15"/>
  <c r="AN200" i="15"/>
  <c r="AL200" i="15"/>
  <c r="AK200" i="15"/>
  <c r="AJ200" i="15"/>
  <c r="AI200" i="15"/>
  <c r="AH200" i="15"/>
  <c r="AF200" i="15"/>
  <c r="AE200" i="15"/>
  <c r="AD200" i="15"/>
  <c r="AC200" i="15"/>
  <c r="AB200" i="15"/>
  <c r="AA200" i="15"/>
  <c r="Z200" i="15"/>
  <c r="Y200" i="15"/>
  <c r="X200" i="15"/>
  <c r="W200" i="15"/>
  <c r="V200" i="15"/>
  <c r="T200" i="15"/>
  <c r="S200" i="15"/>
  <c r="R200" i="15"/>
  <c r="P200" i="15"/>
  <c r="O200" i="15"/>
  <c r="N200" i="15"/>
  <c r="M200" i="15"/>
  <c r="L200" i="15"/>
  <c r="K200" i="15"/>
  <c r="J200" i="15"/>
  <c r="I200" i="15"/>
  <c r="H200" i="15"/>
  <c r="G194" i="15"/>
  <c r="G190" i="15"/>
  <c r="G188" i="15"/>
  <c r="G186" i="15"/>
  <c r="G184" i="15"/>
  <c r="G182" i="15"/>
  <c r="G180" i="15"/>
  <c r="G178" i="15"/>
  <c r="G176" i="15"/>
  <c r="G174" i="15"/>
  <c r="G172" i="15"/>
  <c r="G170" i="15"/>
  <c r="CB14" i="15"/>
  <c r="BY37" i="2" s="1"/>
  <c r="CA14" i="15"/>
  <c r="BX37" i="2" s="1"/>
  <c r="BZ14" i="15"/>
  <c r="BW37" i="2" s="1"/>
  <c r="BY14" i="15"/>
  <c r="BV37" i="2" s="1"/>
  <c r="BX14" i="15"/>
  <c r="BU37" i="2" s="1"/>
  <c r="BW14" i="15"/>
  <c r="BT37" i="2" s="1"/>
  <c r="BV14" i="15"/>
  <c r="BS37" i="2" s="1"/>
  <c r="BU14" i="15"/>
  <c r="BR37" i="2" s="1"/>
  <c r="BS14" i="15"/>
  <c r="BP37" i="2" s="1"/>
  <c r="BR14" i="15"/>
  <c r="BO37" i="2" s="1"/>
  <c r="BP14" i="15"/>
  <c r="BM37" i="2" s="1"/>
  <c r="BO14" i="15"/>
  <c r="BL37" i="2" s="1"/>
  <c r="BN14" i="15"/>
  <c r="BK37" i="2" s="1"/>
  <c r="BM14" i="15"/>
  <c r="BJ37" i="2" s="1"/>
  <c r="BL14" i="15"/>
  <c r="BI37" i="2" s="1"/>
  <c r="BK14" i="15"/>
  <c r="BH37" i="2" s="1"/>
  <c r="BJ14" i="15"/>
  <c r="BG37" i="2" s="1"/>
  <c r="BI14" i="15"/>
  <c r="BF37" i="2" s="1"/>
  <c r="BH14" i="15"/>
  <c r="BE37" i="2" s="1"/>
  <c r="BG14" i="15"/>
  <c r="BD37" i="2" s="1"/>
  <c r="BF14" i="15"/>
  <c r="BC37" i="2" s="1"/>
  <c r="BD14" i="15"/>
  <c r="BA37" i="2" s="1"/>
  <c r="BC14" i="15"/>
  <c r="AZ37" i="2" s="1"/>
  <c r="BB14" i="15"/>
  <c r="AY37" i="2" s="1"/>
  <c r="BA14" i="15"/>
  <c r="AX37" i="2" s="1"/>
  <c r="AZ14" i="15"/>
  <c r="AW37" i="2" s="1"/>
  <c r="AY14" i="15"/>
  <c r="AV37" i="2" s="1"/>
  <c r="AX14" i="15"/>
  <c r="AU37" i="2" s="1"/>
  <c r="AW14" i="15"/>
  <c r="AT37" i="2" s="1"/>
  <c r="AV14" i="15"/>
  <c r="AS37" i="2" s="1"/>
  <c r="AU14" i="15"/>
  <c r="AR37" i="2" s="1"/>
  <c r="AT14" i="15"/>
  <c r="AQ37" i="2" s="1"/>
  <c r="AR14" i="15"/>
  <c r="AO37" i="2" s="1"/>
  <c r="AQ14" i="15"/>
  <c r="AN37" i="2" s="1"/>
  <c r="AP14" i="15"/>
  <c r="AM37" i="2" s="1"/>
  <c r="AO14" i="15"/>
  <c r="AL37" i="2" s="1"/>
  <c r="AN14" i="15"/>
  <c r="AK37" i="2" s="1"/>
  <c r="AM14" i="15"/>
  <c r="AJ37" i="2" s="1"/>
  <c r="AL14" i="15"/>
  <c r="AI37" i="2" s="1"/>
  <c r="AK14" i="15"/>
  <c r="AH37" i="2" s="1"/>
  <c r="AJ14" i="15"/>
  <c r="AG37" i="2" s="1"/>
  <c r="AI14" i="15"/>
  <c r="AF37" i="2" s="1"/>
  <c r="AH14" i="15"/>
  <c r="AE37" i="2" s="1"/>
  <c r="AF14" i="15"/>
  <c r="AC37" i="2" s="1"/>
  <c r="AE14" i="15"/>
  <c r="AB37" i="2" s="1"/>
  <c r="AD14" i="15"/>
  <c r="AA37" i="2" s="1"/>
  <c r="AC14" i="15"/>
  <c r="Z37" i="2" s="1"/>
  <c r="AB14" i="15"/>
  <c r="Y37" i="2" s="1"/>
  <c r="AA14" i="15"/>
  <c r="X37" i="2" s="1"/>
  <c r="Z14" i="15"/>
  <c r="W37" i="2" s="1"/>
  <c r="Y14" i="15"/>
  <c r="V37" i="2" s="1"/>
  <c r="X14" i="15"/>
  <c r="U37" i="2" s="1"/>
  <c r="W14" i="15"/>
  <c r="T37" i="2" s="1"/>
  <c r="V14" i="15"/>
  <c r="S37" i="2" s="1"/>
  <c r="T14" i="15"/>
  <c r="Q37" i="2" s="1"/>
  <c r="S14" i="15"/>
  <c r="P37" i="2" s="1"/>
  <c r="R14" i="15"/>
  <c r="O37" i="2" s="1"/>
  <c r="Q14" i="15"/>
  <c r="N37" i="2" s="1"/>
  <c r="P14" i="15"/>
  <c r="M37" i="2" s="1"/>
  <c r="O14" i="15"/>
  <c r="L37" i="2" s="1"/>
  <c r="N14" i="15"/>
  <c r="K37" i="2" s="1"/>
  <c r="M14" i="15"/>
  <c r="J37" i="2" s="1"/>
  <c r="L14" i="15"/>
  <c r="I37" i="2" s="1"/>
  <c r="K14" i="15"/>
  <c r="H37" i="2" s="1"/>
  <c r="J14" i="15"/>
  <c r="I14" i="15"/>
  <c r="F37" i="2" s="1"/>
  <c r="H14" i="15"/>
  <c r="E37" i="2" s="1"/>
  <c r="G168" i="15"/>
  <c r="CC167" i="15"/>
  <c r="CB167" i="15"/>
  <c r="CA167" i="15"/>
  <c r="BZ167" i="15"/>
  <c r="BY167" i="15"/>
  <c r="BX167" i="15"/>
  <c r="BW167" i="15"/>
  <c r="BV167" i="15"/>
  <c r="BU167" i="15"/>
  <c r="BT167" i="15"/>
  <c r="BS167" i="15"/>
  <c r="BR167" i="15"/>
  <c r="BQ167" i="15"/>
  <c r="BP167" i="15"/>
  <c r="BO167" i="15"/>
  <c r="BN167" i="15"/>
  <c r="BM167" i="15"/>
  <c r="BL167" i="15"/>
  <c r="BK167" i="15"/>
  <c r="BJ167" i="15"/>
  <c r="BI167" i="15"/>
  <c r="BH167" i="15"/>
  <c r="BG167" i="15"/>
  <c r="BF167" i="15"/>
  <c r="BE167" i="15"/>
  <c r="BD167" i="15"/>
  <c r="BC167" i="15"/>
  <c r="BB167" i="15"/>
  <c r="BA167" i="15"/>
  <c r="AZ167" i="15"/>
  <c r="AY167" i="15"/>
  <c r="AX167" i="15"/>
  <c r="AW167" i="15"/>
  <c r="AV167" i="15"/>
  <c r="AU167" i="15"/>
  <c r="AT167" i="15"/>
  <c r="AS167" i="15"/>
  <c r="AR167" i="15"/>
  <c r="AQ167" i="15"/>
  <c r="AP167" i="15"/>
  <c r="AO167" i="15"/>
  <c r="AN167" i="15"/>
  <c r="AM167" i="15"/>
  <c r="AL167" i="15"/>
  <c r="AK167" i="15"/>
  <c r="AJ167" i="15"/>
  <c r="AI167" i="15"/>
  <c r="AH167" i="15"/>
  <c r="AG167" i="15"/>
  <c r="AF167" i="15"/>
  <c r="AE167" i="15"/>
  <c r="AD167" i="15"/>
  <c r="AC167" i="15"/>
  <c r="AB167" i="15"/>
  <c r="AA167" i="15"/>
  <c r="Z167" i="15"/>
  <c r="Y167" i="15"/>
  <c r="X167" i="15"/>
  <c r="W167" i="15"/>
  <c r="V167" i="15"/>
  <c r="T167" i="15"/>
  <c r="S167" i="15"/>
  <c r="R167" i="15"/>
  <c r="Q167" i="15"/>
  <c r="P167" i="15"/>
  <c r="O167" i="15"/>
  <c r="N167" i="15"/>
  <c r="M167" i="15"/>
  <c r="L167" i="15"/>
  <c r="K167" i="15"/>
  <c r="J167" i="15"/>
  <c r="I167" i="15"/>
  <c r="H167" i="15"/>
  <c r="G166" i="15"/>
  <c r="G165" i="15"/>
  <c r="CB164" i="15"/>
  <c r="CA164" i="15"/>
  <c r="BZ164" i="15"/>
  <c r="BY164" i="15"/>
  <c r="BX164" i="15"/>
  <c r="BW164" i="15"/>
  <c r="BV164" i="15"/>
  <c r="BU164" i="15"/>
  <c r="BT164" i="15"/>
  <c r="BS164" i="15"/>
  <c r="BR164" i="15"/>
  <c r="BQ164" i="15"/>
  <c r="BP164" i="15"/>
  <c r="BO164" i="15"/>
  <c r="BN164" i="15"/>
  <c r="BM164" i="15"/>
  <c r="BL164" i="15"/>
  <c r="BK164" i="15"/>
  <c r="BJ164" i="15"/>
  <c r="BI164" i="15"/>
  <c r="BH164" i="15"/>
  <c r="BG164" i="15"/>
  <c r="BF164" i="15"/>
  <c r="BE164" i="15"/>
  <c r="BD164" i="15"/>
  <c r="BC164" i="15"/>
  <c r="BB164" i="15"/>
  <c r="BA164" i="15"/>
  <c r="AZ164" i="15"/>
  <c r="AY164" i="15"/>
  <c r="AX164" i="15"/>
  <c r="AW164" i="15"/>
  <c r="AV164" i="15"/>
  <c r="AU164" i="15"/>
  <c r="AT164" i="15"/>
  <c r="AS164" i="15"/>
  <c r="AR164" i="15"/>
  <c r="AQ164" i="15"/>
  <c r="AP164" i="15"/>
  <c r="AO164" i="15"/>
  <c r="AN164" i="15"/>
  <c r="AL164" i="15"/>
  <c r="AK164" i="15"/>
  <c r="AJ164" i="15"/>
  <c r="AI164" i="15"/>
  <c r="AH164" i="15"/>
  <c r="AF164" i="15"/>
  <c r="AE164" i="15"/>
  <c r="AD164" i="15"/>
  <c r="AC164" i="15"/>
  <c r="AB164" i="15"/>
  <c r="AA164" i="15"/>
  <c r="Z164" i="15"/>
  <c r="Y164" i="15"/>
  <c r="X164" i="15"/>
  <c r="W164" i="15"/>
  <c r="V164" i="15"/>
  <c r="T164" i="15"/>
  <c r="S164" i="15"/>
  <c r="R164" i="15"/>
  <c r="Q164" i="15"/>
  <c r="P164" i="15"/>
  <c r="O164" i="15"/>
  <c r="N164" i="15"/>
  <c r="M164" i="15"/>
  <c r="L164" i="15"/>
  <c r="K164" i="15"/>
  <c r="J164" i="15"/>
  <c r="I164" i="15"/>
  <c r="H164" i="15"/>
  <c r="G162" i="15"/>
  <c r="G161" i="15"/>
  <c r="G160" i="15"/>
  <c r="G159" i="15"/>
  <c r="G158" i="15"/>
  <c r="G157" i="15"/>
  <c r="G155" i="15"/>
  <c r="G154" i="15"/>
  <c r="G153" i="15"/>
  <c r="G151" i="15"/>
  <c r="G150" i="15"/>
  <c r="G149" i="15"/>
  <c r="CC148" i="15"/>
  <c r="CB148" i="15"/>
  <c r="CA148" i="15"/>
  <c r="BZ148" i="15"/>
  <c r="BY148" i="15"/>
  <c r="BX148" i="15"/>
  <c r="BW148" i="15"/>
  <c r="BV148" i="15"/>
  <c r="BU148" i="15"/>
  <c r="BT148" i="15"/>
  <c r="BS148" i="15"/>
  <c r="BR148" i="15"/>
  <c r="BQ148" i="15"/>
  <c r="BP148" i="15"/>
  <c r="BO148" i="15"/>
  <c r="BN148" i="15"/>
  <c r="BM148" i="15"/>
  <c r="BL148" i="15"/>
  <c r="BK148" i="15"/>
  <c r="BJ148" i="15"/>
  <c r="BI148" i="15"/>
  <c r="BH148" i="15"/>
  <c r="BG148" i="15"/>
  <c r="BF148" i="15"/>
  <c r="BE148" i="15"/>
  <c r="BD148" i="15"/>
  <c r="BC148" i="15"/>
  <c r="BB148" i="15"/>
  <c r="BA148" i="15"/>
  <c r="AZ148" i="15"/>
  <c r="AY148" i="15"/>
  <c r="AX148" i="15"/>
  <c r="AW148" i="15"/>
  <c r="AV148" i="15"/>
  <c r="AU148" i="15"/>
  <c r="AT148" i="15"/>
  <c r="AS148" i="15"/>
  <c r="AR148" i="15"/>
  <c r="AQ148" i="15"/>
  <c r="AP148" i="15"/>
  <c r="AO148" i="15"/>
  <c r="AN148" i="15"/>
  <c r="AM148" i="15"/>
  <c r="AL148" i="15"/>
  <c r="AK148" i="15"/>
  <c r="AJ148" i="15"/>
  <c r="AI148" i="15"/>
  <c r="AH148" i="15"/>
  <c r="AG148" i="15"/>
  <c r="AF148" i="15"/>
  <c r="AE148" i="15"/>
  <c r="AD148" i="15"/>
  <c r="AC148" i="15"/>
  <c r="AB148" i="15"/>
  <c r="AA148" i="15"/>
  <c r="Z148" i="15"/>
  <c r="Y148" i="15"/>
  <c r="X148" i="15"/>
  <c r="W148" i="15"/>
  <c r="V148" i="15"/>
  <c r="T148" i="15"/>
  <c r="S148" i="15"/>
  <c r="P148" i="15"/>
  <c r="O148" i="15"/>
  <c r="N148" i="15"/>
  <c r="M148" i="15"/>
  <c r="L148" i="15"/>
  <c r="K148" i="15"/>
  <c r="J148" i="15"/>
  <c r="I148" i="15"/>
  <c r="G147" i="15"/>
  <c r="G146" i="15"/>
  <c r="G145" i="15"/>
  <c r="G144" i="15"/>
  <c r="G142" i="15"/>
  <c r="G141" i="15"/>
  <c r="G140" i="15"/>
  <c r="G139" i="15"/>
  <c r="CB138" i="15"/>
  <c r="CA138" i="15"/>
  <c r="BZ138" i="15"/>
  <c r="BY138" i="15"/>
  <c r="BX138" i="15"/>
  <c r="BW138" i="15"/>
  <c r="BV138" i="15"/>
  <c r="BU138" i="15"/>
  <c r="BT138" i="15"/>
  <c r="BS138" i="15"/>
  <c r="BR138" i="15"/>
  <c r="BQ138" i="15"/>
  <c r="BP138" i="15"/>
  <c r="BO138" i="15"/>
  <c r="BN138" i="15"/>
  <c r="BM138" i="15"/>
  <c r="BL138" i="15"/>
  <c r="BK138" i="15"/>
  <c r="BJ138" i="15"/>
  <c r="BI138" i="15"/>
  <c r="BH138" i="15"/>
  <c r="BG138" i="15"/>
  <c r="BF138" i="15"/>
  <c r="BE138" i="15"/>
  <c r="BD138" i="15"/>
  <c r="BC138" i="15"/>
  <c r="BB138" i="15"/>
  <c r="BA138" i="15"/>
  <c r="AZ138" i="15"/>
  <c r="AY138" i="15"/>
  <c r="AX138" i="15"/>
  <c r="AW138" i="15"/>
  <c r="AV138" i="15"/>
  <c r="AU138" i="15"/>
  <c r="AT138" i="15"/>
  <c r="AS138" i="15"/>
  <c r="AR138" i="15"/>
  <c r="AQ138" i="15"/>
  <c r="AP138" i="15"/>
  <c r="AO138" i="15"/>
  <c r="AN138" i="15"/>
  <c r="AL138" i="15"/>
  <c r="AK138" i="15"/>
  <c r="AJ138" i="15"/>
  <c r="AI138" i="15"/>
  <c r="AH138" i="15"/>
  <c r="AF138" i="15"/>
  <c r="AE138" i="15"/>
  <c r="AD138" i="15"/>
  <c r="AC138" i="15"/>
  <c r="AB138" i="15"/>
  <c r="AA138" i="15"/>
  <c r="Z138" i="15"/>
  <c r="Y138" i="15"/>
  <c r="X138" i="15"/>
  <c r="W138" i="15"/>
  <c r="V138" i="15"/>
  <c r="T138" i="15"/>
  <c r="S138" i="15"/>
  <c r="P138" i="15"/>
  <c r="O138" i="15"/>
  <c r="N138" i="15"/>
  <c r="M138" i="15"/>
  <c r="L138" i="15"/>
  <c r="K138" i="15"/>
  <c r="J138" i="15"/>
  <c r="I138" i="15"/>
  <c r="G136" i="15"/>
  <c r="G135" i="15"/>
  <c r="G134" i="15"/>
  <c r="G133" i="15"/>
  <c r="G132" i="15"/>
  <c r="G131" i="15"/>
  <c r="G130" i="15"/>
  <c r="G129" i="15"/>
  <c r="G127" i="15"/>
  <c r="G126" i="15"/>
  <c r="G125" i="15"/>
  <c r="G124" i="15"/>
  <c r="G123" i="15"/>
  <c r="G122" i="15"/>
  <c r="G121" i="15"/>
  <c r="G120" i="15"/>
  <c r="G119" i="15"/>
  <c r="G118" i="15"/>
  <c r="G115" i="15"/>
  <c r="G114" i="15"/>
  <c r="G113" i="15"/>
  <c r="G112" i="15"/>
  <c r="G111" i="15"/>
  <c r="G110" i="15"/>
  <c r="G109" i="15"/>
  <c r="G108" i="15"/>
  <c r="G102" i="15"/>
  <c r="G101" i="15"/>
  <c r="G100" i="15"/>
  <c r="G99" i="15"/>
  <c r="G97" i="15"/>
  <c r="G96" i="15"/>
  <c r="G95" i="15"/>
  <c r="G94" i="15"/>
  <c r="CC93" i="15"/>
  <c r="CB93" i="15"/>
  <c r="CA93" i="15"/>
  <c r="BZ93" i="15"/>
  <c r="BY93" i="15"/>
  <c r="BX93" i="15"/>
  <c r="BW93" i="15"/>
  <c r="BV93" i="15"/>
  <c r="BU93" i="15"/>
  <c r="BT93" i="15"/>
  <c r="BS93" i="15"/>
  <c r="BR93" i="15"/>
  <c r="BQ93" i="15"/>
  <c r="BP93" i="15"/>
  <c r="BO93" i="15"/>
  <c r="BN93" i="15"/>
  <c r="BM93" i="15"/>
  <c r="BL93" i="15"/>
  <c r="BK93" i="15"/>
  <c r="BJ93" i="15"/>
  <c r="BI93" i="15"/>
  <c r="BH93" i="15"/>
  <c r="BG93" i="15"/>
  <c r="BF93" i="15"/>
  <c r="BE93" i="15"/>
  <c r="BD93" i="15"/>
  <c r="BC93" i="15"/>
  <c r="BB93" i="15"/>
  <c r="BA93" i="15"/>
  <c r="AZ93" i="15"/>
  <c r="AY93" i="15"/>
  <c r="AX93" i="15"/>
  <c r="AW93" i="15"/>
  <c r="AV93" i="15"/>
  <c r="AU93" i="15"/>
  <c r="AT93" i="15"/>
  <c r="AS93" i="15"/>
  <c r="AR93" i="15"/>
  <c r="AQ93" i="15"/>
  <c r="AP93" i="15"/>
  <c r="AO93" i="15"/>
  <c r="AN93" i="15"/>
  <c r="AM93" i="15"/>
  <c r="AL93" i="15"/>
  <c r="AK93" i="15"/>
  <c r="AJ93" i="15"/>
  <c r="AI93" i="15"/>
  <c r="AH93" i="15"/>
  <c r="AG93" i="15"/>
  <c r="AF93" i="15"/>
  <c r="AE93" i="15"/>
  <c r="AD93" i="15"/>
  <c r="AC93" i="15"/>
  <c r="AB93" i="15"/>
  <c r="AA93" i="15"/>
  <c r="Z93" i="15"/>
  <c r="Y93" i="15"/>
  <c r="X93" i="15"/>
  <c r="W93" i="15"/>
  <c r="V93" i="15"/>
  <c r="U93" i="15"/>
  <c r="T93" i="15"/>
  <c r="S93" i="15"/>
  <c r="Q93" i="15"/>
  <c r="P93" i="15"/>
  <c r="O93" i="15"/>
  <c r="N93" i="15"/>
  <c r="M93" i="15"/>
  <c r="L93" i="15"/>
  <c r="K93" i="15"/>
  <c r="J93" i="15"/>
  <c r="I93" i="15"/>
  <c r="G92" i="15"/>
  <c r="G91" i="15"/>
  <c r="G90" i="15"/>
  <c r="G89" i="15"/>
  <c r="G88" i="15"/>
  <c r="G87" i="15"/>
  <c r="G86" i="15"/>
  <c r="G85" i="15"/>
  <c r="G84" i="15"/>
  <c r="G83" i="15"/>
  <c r="G82" i="15"/>
  <c r="G80" i="15"/>
  <c r="G79" i="15"/>
  <c r="G78" i="15"/>
  <c r="G77" i="15"/>
  <c r="G76" i="15"/>
  <c r="G74" i="15"/>
  <c r="G73" i="15"/>
  <c r="G71" i="15"/>
  <c r="G65" i="15"/>
  <c r="G64" i="15"/>
  <c r="G63" i="15"/>
  <c r="G62" i="15"/>
  <c r="G61" i="15"/>
  <c r="G60" i="15"/>
  <c r="G59" i="15"/>
  <c r="G58" i="15"/>
  <c r="G57" i="15"/>
  <c r="G56" i="15"/>
  <c r="CC55" i="15"/>
  <c r="CB55" i="15"/>
  <c r="CA55" i="15"/>
  <c r="BZ55" i="15"/>
  <c r="BY55" i="15"/>
  <c r="BX55" i="15"/>
  <c r="BW55" i="15"/>
  <c r="BV55" i="15"/>
  <c r="BU55" i="15"/>
  <c r="BT55" i="15"/>
  <c r="BS55" i="15"/>
  <c r="BR55" i="15"/>
  <c r="BQ55" i="15"/>
  <c r="BP55" i="15"/>
  <c r="BO55" i="15"/>
  <c r="BN55" i="15"/>
  <c r="BM55" i="15"/>
  <c r="BL55" i="15"/>
  <c r="BK55" i="15"/>
  <c r="BJ55" i="15"/>
  <c r="BI55" i="15"/>
  <c r="BH55" i="15"/>
  <c r="BG55" i="15"/>
  <c r="BF55" i="15"/>
  <c r="BE55" i="15"/>
  <c r="BD55" i="15"/>
  <c r="BC55" i="15"/>
  <c r="BB55" i="15"/>
  <c r="BA55" i="15"/>
  <c r="AZ55" i="15"/>
  <c r="AY55" i="15"/>
  <c r="AX55" i="15"/>
  <c r="AW55" i="15"/>
  <c r="AV55" i="15"/>
  <c r="AU55" i="15"/>
  <c r="AT55" i="15"/>
  <c r="AS55" i="15"/>
  <c r="AR55" i="15"/>
  <c r="AQ55" i="15"/>
  <c r="AP55" i="15"/>
  <c r="AO55" i="15"/>
  <c r="AN55" i="15"/>
  <c r="AM55" i="15"/>
  <c r="AL55" i="15"/>
  <c r="AK55" i="15"/>
  <c r="AJ55" i="15"/>
  <c r="AI55" i="15"/>
  <c r="AH55" i="15"/>
  <c r="AG55" i="15"/>
  <c r="AF55" i="15"/>
  <c r="AE55" i="15"/>
  <c r="AD55" i="15"/>
  <c r="AC55" i="15"/>
  <c r="AB55" i="15"/>
  <c r="AA55" i="15"/>
  <c r="Z55" i="15"/>
  <c r="Y55" i="15"/>
  <c r="X55" i="15"/>
  <c r="W55" i="15"/>
  <c r="V55" i="15"/>
  <c r="U55" i="15"/>
  <c r="T55" i="15"/>
  <c r="S55" i="15"/>
  <c r="Q55" i="15"/>
  <c r="P55" i="15"/>
  <c r="O55" i="15"/>
  <c r="N55" i="15"/>
  <c r="M55" i="15"/>
  <c r="L55" i="15"/>
  <c r="K55" i="15"/>
  <c r="J55" i="15"/>
  <c r="I55" i="15"/>
  <c r="G52" i="15"/>
  <c r="G51" i="15"/>
  <c r="G49" i="15"/>
  <c r="G48" i="15"/>
  <c r="G47" i="15"/>
  <c r="G46" i="15"/>
  <c r="G45" i="15"/>
  <c r="G44" i="15"/>
  <c r="G43" i="15"/>
  <c r="G42" i="15"/>
  <c r="G41" i="15"/>
  <c r="G40" i="15"/>
  <c r="G39" i="15"/>
  <c r="G38" i="15"/>
  <c r="G37" i="15"/>
  <c r="G36" i="15"/>
  <c r="G31" i="15"/>
  <c r="CB26" i="15"/>
  <c r="CA26" i="15"/>
  <c r="BZ26" i="15"/>
  <c r="BY26" i="15"/>
  <c r="BX26" i="15"/>
  <c r="BW26" i="15"/>
  <c r="BV26" i="15"/>
  <c r="BU26" i="15"/>
  <c r="BT26" i="15"/>
  <c r="BS26" i="15"/>
  <c r="BR26" i="15"/>
  <c r="BP26" i="15"/>
  <c r="BO26" i="15"/>
  <c r="BN26" i="15"/>
  <c r="BM26" i="15"/>
  <c r="BL26" i="15"/>
  <c r="BK26" i="15"/>
  <c r="BJ26" i="15"/>
  <c r="BI26" i="15"/>
  <c r="BH26" i="15"/>
  <c r="BG26" i="15"/>
  <c r="BF26" i="15"/>
  <c r="BD26" i="15"/>
  <c r="BC26" i="15"/>
  <c r="BB26" i="15"/>
  <c r="BA26" i="15"/>
  <c r="AZ26" i="15"/>
  <c r="AY26" i="15"/>
  <c r="AX26" i="15"/>
  <c r="AW26" i="15"/>
  <c r="AV26" i="15"/>
  <c r="AU26" i="15"/>
  <c r="AT26" i="15"/>
  <c r="AR26" i="15"/>
  <c r="AQ26" i="15"/>
  <c r="AP26" i="15"/>
  <c r="AO26" i="15"/>
  <c r="AN26" i="15"/>
  <c r="AM26" i="15"/>
  <c r="AL26" i="15"/>
  <c r="AK26" i="15"/>
  <c r="AJ26" i="15"/>
  <c r="AI26" i="15"/>
  <c r="AH26" i="15"/>
  <c r="AF26" i="15"/>
  <c r="AE26" i="15"/>
  <c r="AD26" i="15"/>
  <c r="AC26" i="15"/>
  <c r="AB26" i="15"/>
  <c r="AA26" i="15"/>
  <c r="Z26" i="15"/>
  <c r="Y26" i="15"/>
  <c r="X26" i="15"/>
  <c r="W26" i="15"/>
  <c r="V26" i="15"/>
  <c r="T26" i="15"/>
  <c r="S26" i="15"/>
  <c r="R26" i="15"/>
  <c r="Q26" i="15"/>
  <c r="P26" i="15"/>
  <c r="O26" i="15"/>
  <c r="N26" i="15"/>
  <c r="M26" i="15"/>
  <c r="L26" i="15"/>
  <c r="K26" i="15"/>
  <c r="J26" i="15"/>
  <c r="I26" i="15"/>
  <c r="I20" i="15"/>
  <c r="H20" i="15"/>
  <c r="G19" i="15"/>
  <c r="G18" i="15"/>
  <c r="G17" i="15"/>
  <c r="G16" i="15"/>
  <c r="CC15" i="15"/>
  <c r="CB15" i="15"/>
  <c r="CA15" i="15"/>
  <c r="BZ15" i="15"/>
  <c r="BY15" i="15"/>
  <c r="BX15" i="15"/>
  <c r="BW15" i="15"/>
  <c r="BV15" i="15"/>
  <c r="BU15" i="15"/>
  <c r="BT15" i="15"/>
  <c r="BS15" i="15"/>
  <c r="BR15" i="15"/>
  <c r="BQ15" i="15"/>
  <c r="BP15" i="15"/>
  <c r="BO15" i="15"/>
  <c r="BN15" i="15"/>
  <c r="BM15" i="15"/>
  <c r="BL15" i="15"/>
  <c r="BK15" i="15"/>
  <c r="BJ15" i="15"/>
  <c r="BI15" i="15"/>
  <c r="BH15" i="15"/>
  <c r="BG15" i="15"/>
  <c r="BF15" i="15"/>
  <c r="BE15" i="15"/>
  <c r="BD15" i="15"/>
  <c r="BC15" i="15"/>
  <c r="BB15" i="15"/>
  <c r="BA15" i="15"/>
  <c r="AZ15" i="15"/>
  <c r="AY15" i="15"/>
  <c r="AX15" i="15"/>
  <c r="AW15" i="15"/>
  <c r="AV15" i="15"/>
  <c r="AU15" i="15"/>
  <c r="AT15" i="15"/>
  <c r="AS15" i="15"/>
  <c r="AR15" i="15"/>
  <c r="AQ15" i="15"/>
  <c r="AP15" i="15"/>
  <c r="AO15" i="15"/>
  <c r="AN15" i="15"/>
  <c r="AM15" i="15"/>
  <c r="AL15" i="15"/>
  <c r="AK15" i="15"/>
  <c r="AJ15" i="15"/>
  <c r="AI15" i="15"/>
  <c r="AH15" i="15"/>
  <c r="AG15" i="15"/>
  <c r="AF15" i="15"/>
  <c r="AE15" i="15"/>
  <c r="AD15" i="15"/>
  <c r="AC15" i="15"/>
  <c r="AB15" i="15"/>
  <c r="AA15" i="15"/>
  <c r="Z15" i="15"/>
  <c r="Y15" i="15"/>
  <c r="X15" i="15"/>
  <c r="W15" i="15"/>
  <c r="V15" i="15"/>
  <c r="U15" i="15"/>
  <c r="T15" i="15"/>
  <c r="S15" i="15"/>
  <c r="R15" i="15"/>
  <c r="Q15" i="15"/>
  <c r="P15" i="15"/>
  <c r="O15" i="15"/>
  <c r="N15" i="15"/>
  <c r="M15" i="15"/>
  <c r="L15" i="15"/>
  <c r="K15" i="15"/>
  <c r="J15" i="15"/>
  <c r="I15" i="15"/>
  <c r="H15" i="15"/>
  <c r="BT14" i="15"/>
  <c r="BQ37" i="2" s="1"/>
  <c r="H3" i="15"/>
  <c r="I3" i="15" s="1"/>
  <c r="J3" i="15" s="1"/>
  <c r="K3" i="15" s="1"/>
  <c r="L3" i="15" s="1"/>
  <c r="M3" i="15" s="1"/>
  <c r="N3" i="15" s="1"/>
  <c r="O3" i="15" s="1"/>
  <c r="P3" i="15" s="1"/>
  <c r="Q3" i="15" s="1"/>
  <c r="R3" i="15" s="1"/>
  <c r="S3" i="15" s="1"/>
  <c r="T3" i="15" s="1"/>
  <c r="U3" i="15" s="1"/>
  <c r="V3" i="15" s="1"/>
  <c r="W3" i="15" s="1"/>
  <c r="X3" i="15" s="1"/>
  <c r="Y3" i="15" s="1"/>
  <c r="Z3" i="15" s="1"/>
  <c r="AA3" i="15" s="1"/>
  <c r="AB3" i="15" s="1"/>
  <c r="AC3" i="15" s="1"/>
  <c r="AD3" i="15" s="1"/>
  <c r="AE3" i="15" s="1"/>
  <c r="AF3" i="15" s="1"/>
  <c r="AG3" i="15" s="1"/>
  <c r="AH3" i="15" s="1"/>
  <c r="AI3" i="15" s="1"/>
  <c r="AJ3" i="15" s="1"/>
  <c r="AK3" i="15" s="1"/>
  <c r="AL3" i="15" s="1"/>
  <c r="AM3" i="15" s="1"/>
  <c r="AN3" i="15" s="1"/>
  <c r="AO3" i="15" s="1"/>
  <c r="AP3" i="15" s="1"/>
  <c r="AQ3" i="15" s="1"/>
  <c r="AR3" i="15" s="1"/>
  <c r="AS3" i="15" s="1"/>
  <c r="AT3" i="15" s="1"/>
  <c r="AU3" i="15" s="1"/>
  <c r="AV3" i="15" s="1"/>
  <c r="AW3" i="15" s="1"/>
  <c r="AX3" i="15" s="1"/>
  <c r="AY3" i="15" s="1"/>
  <c r="AZ3" i="15" s="1"/>
  <c r="BA3" i="15" s="1"/>
  <c r="BB3" i="15" s="1"/>
  <c r="BC3" i="15" s="1"/>
  <c r="BD3" i="15" s="1"/>
  <c r="BE3" i="15" s="1"/>
  <c r="BF3" i="15" s="1"/>
  <c r="BG3" i="15" s="1"/>
  <c r="BH3" i="15" s="1"/>
  <c r="BI3" i="15" s="1"/>
  <c r="BJ3" i="15" s="1"/>
  <c r="BK3" i="15" s="1"/>
  <c r="BL3" i="15" s="1"/>
  <c r="BM3" i="15" s="1"/>
  <c r="BN3" i="15" s="1"/>
  <c r="BO3" i="15" s="1"/>
  <c r="BP3" i="15" s="1"/>
  <c r="BQ3" i="15" s="1"/>
  <c r="BR3" i="15" s="1"/>
  <c r="BS3" i="15" s="1"/>
  <c r="BT3" i="15" s="1"/>
  <c r="BU3" i="15" s="1"/>
  <c r="BV3" i="15" s="1"/>
  <c r="BW3" i="15" s="1"/>
  <c r="BX3" i="15" s="1"/>
  <c r="BY3" i="15" s="1"/>
  <c r="BZ3" i="15" s="1"/>
  <c r="CA3" i="15" s="1"/>
  <c r="CB3" i="15" s="1"/>
  <c r="CC3" i="15" s="1"/>
  <c r="U224" i="3" l="1"/>
  <c r="AG224" i="3"/>
  <c r="G29" i="16"/>
  <c r="G29" i="15"/>
  <c r="G152" i="16"/>
  <c r="G152" i="15"/>
  <c r="L23" i="16"/>
  <c r="I54" i="2" s="1"/>
  <c r="T23" i="16"/>
  <c r="Q54" i="2" s="1"/>
  <c r="AC23" i="16"/>
  <c r="Z54" i="2" s="1"/>
  <c r="AL23" i="16"/>
  <c r="AI54" i="2" s="1"/>
  <c r="AU23" i="16"/>
  <c r="AR54" i="2" s="1"/>
  <c r="BC23" i="16"/>
  <c r="AZ54" i="2" s="1"/>
  <c r="BL23" i="16"/>
  <c r="BI54" i="2" s="1"/>
  <c r="BU23" i="16"/>
  <c r="BR54" i="2" s="1"/>
  <c r="M23" i="16"/>
  <c r="J54" i="2" s="1"/>
  <c r="V23" i="16"/>
  <c r="S54" i="2" s="1"/>
  <c r="AD23" i="16"/>
  <c r="AA54" i="2" s="1"/>
  <c r="AM23" i="16"/>
  <c r="AJ54" i="2" s="1"/>
  <c r="AV23" i="16"/>
  <c r="AS54" i="2" s="1"/>
  <c r="BD23" i="16"/>
  <c r="BA54" i="2" s="1"/>
  <c r="BM23" i="16"/>
  <c r="BJ54" i="2" s="1"/>
  <c r="BV23" i="16"/>
  <c r="BS54" i="2" s="1"/>
  <c r="N23" i="16"/>
  <c r="K54" i="2" s="1"/>
  <c r="W23" i="16"/>
  <c r="T54" i="2" s="1"/>
  <c r="AE23" i="16"/>
  <c r="AB54" i="2" s="1"/>
  <c r="AN23" i="16"/>
  <c r="AK54" i="2" s="1"/>
  <c r="AW23" i="16"/>
  <c r="AT54" i="2" s="1"/>
  <c r="BF23" i="16"/>
  <c r="BC54" i="2" s="1"/>
  <c r="BN23" i="16"/>
  <c r="BK54" i="2" s="1"/>
  <c r="BW23" i="16"/>
  <c r="BT54" i="2" s="1"/>
  <c r="H454" i="15"/>
  <c r="H24" i="15" s="1"/>
  <c r="E61" i="2" s="1"/>
  <c r="O23" i="16"/>
  <c r="L54" i="2" s="1"/>
  <c r="X23" i="16"/>
  <c r="U54" i="2" s="1"/>
  <c r="AF23" i="16"/>
  <c r="AC54" i="2" s="1"/>
  <c r="AO23" i="16"/>
  <c r="AL54" i="2" s="1"/>
  <c r="AX23" i="16"/>
  <c r="AU54" i="2" s="1"/>
  <c r="BG23" i="16"/>
  <c r="BD54" i="2" s="1"/>
  <c r="BO23" i="16"/>
  <c r="BL54" i="2" s="1"/>
  <c r="BX23" i="16"/>
  <c r="BU54" i="2" s="1"/>
  <c r="H23" i="16"/>
  <c r="E54" i="2" s="1"/>
  <c r="P23" i="16"/>
  <c r="M54" i="2" s="1"/>
  <c r="Y23" i="16"/>
  <c r="V54" i="2" s="1"/>
  <c r="AH23" i="16"/>
  <c r="AE54" i="2" s="1"/>
  <c r="AP23" i="16"/>
  <c r="AM54" i="2" s="1"/>
  <c r="AY23" i="16"/>
  <c r="AV54" i="2" s="1"/>
  <c r="BH23" i="16"/>
  <c r="BE54" i="2" s="1"/>
  <c r="BP23" i="16"/>
  <c r="BM54" i="2" s="1"/>
  <c r="BY23" i="16"/>
  <c r="BV54" i="2" s="1"/>
  <c r="I23" i="16"/>
  <c r="F54" i="2" s="1"/>
  <c r="Q23" i="16"/>
  <c r="N54" i="2" s="1"/>
  <c r="Z23" i="16"/>
  <c r="W54" i="2" s="1"/>
  <c r="AI23" i="16"/>
  <c r="AF54" i="2" s="1"/>
  <c r="AQ23" i="16"/>
  <c r="AN54" i="2" s="1"/>
  <c r="AZ23" i="16"/>
  <c r="AW54" i="2" s="1"/>
  <c r="BI23" i="16"/>
  <c r="BF54" i="2" s="1"/>
  <c r="BR23" i="16"/>
  <c r="BO54" i="2" s="1"/>
  <c r="BZ23" i="16"/>
  <c r="BW54" i="2" s="1"/>
  <c r="J23" i="16"/>
  <c r="G54" i="2" s="1"/>
  <c r="R23" i="16"/>
  <c r="O54" i="2" s="1"/>
  <c r="AA23" i="16"/>
  <c r="X54" i="2" s="1"/>
  <c r="AJ23" i="16"/>
  <c r="AG54" i="2" s="1"/>
  <c r="AR23" i="16"/>
  <c r="AO54" i="2" s="1"/>
  <c r="BA23" i="16"/>
  <c r="AX54" i="2" s="1"/>
  <c r="BJ23" i="16"/>
  <c r="BG54" i="2" s="1"/>
  <c r="BS23" i="16"/>
  <c r="BP54" i="2" s="1"/>
  <c r="CA23" i="16"/>
  <c r="BX54" i="2" s="1"/>
  <c r="K23" i="16"/>
  <c r="H54" i="2" s="1"/>
  <c r="S23" i="16"/>
  <c r="P54" i="2" s="1"/>
  <c r="AB23" i="16"/>
  <c r="Y54" i="2" s="1"/>
  <c r="AK23" i="16"/>
  <c r="AH54" i="2" s="1"/>
  <c r="AT23" i="16"/>
  <c r="AQ54" i="2" s="1"/>
  <c r="BB23" i="16"/>
  <c r="AY54" i="2" s="1"/>
  <c r="BK23" i="16"/>
  <c r="BH54" i="2" s="1"/>
  <c r="BT23" i="16"/>
  <c r="BQ54" i="2" s="1"/>
  <c r="CB23" i="16"/>
  <c r="BY54" i="2" s="1"/>
  <c r="CC45" i="16"/>
  <c r="CC147" i="16"/>
  <c r="CC45" i="15"/>
  <c r="CC147" i="15"/>
  <c r="F143" i="3"/>
  <c r="F137" i="3"/>
  <c r="AQ105" i="10"/>
  <c r="AQ105" i="3" s="1"/>
  <c r="AQ107" i="10"/>
  <c r="AQ107" i="3" s="1"/>
  <c r="G419" i="15"/>
  <c r="C419" i="15"/>
  <c r="G419" i="16"/>
  <c r="C419" i="16"/>
  <c r="G427" i="16"/>
  <c r="U427" i="16" s="1"/>
  <c r="C427" i="16"/>
  <c r="G435" i="16"/>
  <c r="C435" i="16"/>
  <c r="G427" i="15"/>
  <c r="C427" i="15"/>
  <c r="G425" i="16"/>
  <c r="C425" i="16"/>
  <c r="G421" i="16"/>
  <c r="AS421" i="16" s="1"/>
  <c r="C421" i="16"/>
  <c r="G425" i="15"/>
  <c r="C425" i="15"/>
  <c r="G433" i="15"/>
  <c r="C433" i="15"/>
  <c r="CC205" i="15"/>
  <c r="CC251" i="15"/>
  <c r="CC259" i="15"/>
  <c r="CC206" i="15"/>
  <c r="CC252" i="15"/>
  <c r="CC260" i="15"/>
  <c r="CC207" i="15"/>
  <c r="CC238" i="15"/>
  <c r="CC249" i="15"/>
  <c r="CC253" i="15"/>
  <c r="CC257" i="15"/>
  <c r="CC261" i="15"/>
  <c r="CC204" i="15"/>
  <c r="CC250" i="15"/>
  <c r="CC258" i="15"/>
  <c r="CC477" i="15"/>
  <c r="CC206" i="16"/>
  <c r="CC252" i="16"/>
  <c r="CC260" i="16"/>
  <c r="CC477" i="16"/>
  <c r="CC207" i="16"/>
  <c r="CC238" i="16"/>
  <c r="CC249" i="16"/>
  <c r="CC253" i="16"/>
  <c r="CC257" i="16"/>
  <c r="CC261" i="16"/>
  <c r="CC204" i="16"/>
  <c r="CC250" i="16"/>
  <c r="CC258" i="16"/>
  <c r="CC205" i="16"/>
  <c r="CC251" i="16"/>
  <c r="CC259" i="16"/>
  <c r="BE247" i="16"/>
  <c r="AS247" i="16"/>
  <c r="BQ247" i="16"/>
  <c r="U247" i="16"/>
  <c r="AG247" i="16"/>
  <c r="AS247" i="15"/>
  <c r="AG247" i="15"/>
  <c r="BQ247" i="15"/>
  <c r="U247" i="15"/>
  <c r="BE247" i="15"/>
  <c r="G117" i="15"/>
  <c r="U226" i="15"/>
  <c r="BQ125" i="16"/>
  <c r="BE210" i="16"/>
  <c r="BQ410" i="16"/>
  <c r="AS485" i="16"/>
  <c r="E173" i="15"/>
  <c r="G173" i="15" s="1"/>
  <c r="AG180" i="15"/>
  <c r="E189" i="15"/>
  <c r="G189" i="15" s="1"/>
  <c r="U201" i="15"/>
  <c r="U222" i="15"/>
  <c r="U227" i="15"/>
  <c r="BQ239" i="15"/>
  <c r="E416" i="15"/>
  <c r="G416" i="15" s="1"/>
  <c r="AG146" i="16"/>
  <c r="AG138" i="16" s="1"/>
  <c r="AS174" i="16"/>
  <c r="E179" i="16"/>
  <c r="G179" i="16" s="1"/>
  <c r="AG179" i="16" s="1"/>
  <c r="AS182" i="16"/>
  <c r="E187" i="16"/>
  <c r="G187" i="16" s="1"/>
  <c r="AS190" i="16"/>
  <c r="U216" i="16"/>
  <c r="U220" i="16"/>
  <c r="U233" i="16"/>
  <c r="U237" i="16"/>
  <c r="AG241" i="16"/>
  <c r="U256" i="16"/>
  <c r="AS441" i="16"/>
  <c r="BE486" i="16"/>
  <c r="BQ160" i="15"/>
  <c r="AS203" i="15"/>
  <c r="AS211" i="15"/>
  <c r="U221" i="15"/>
  <c r="BE246" i="15"/>
  <c r="BQ461" i="15"/>
  <c r="BQ160" i="16"/>
  <c r="BQ212" i="16"/>
  <c r="U219" i="16"/>
  <c r="BQ223" i="16"/>
  <c r="U244" i="16"/>
  <c r="BE464" i="16"/>
  <c r="AS158" i="15"/>
  <c r="AS162" i="15"/>
  <c r="AS208" i="15"/>
  <c r="AS210" i="15"/>
  <c r="AS212" i="15"/>
  <c r="AG219" i="15"/>
  <c r="BE223" i="15"/>
  <c r="U228" i="15"/>
  <c r="U263" i="15"/>
  <c r="BE410" i="15"/>
  <c r="BE463" i="15"/>
  <c r="BQ123" i="16"/>
  <c r="BQ127" i="16"/>
  <c r="AS162" i="16"/>
  <c r="BQ203" i="16"/>
  <c r="U209" i="16"/>
  <c r="U214" i="16"/>
  <c r="U217" i="16"/>
  <c r="U221" i="16"/>
  <c r="AS230" i="16"/>
  <c r="U242" i="16"/>
  <c r="BQ246" i="16"/>
  <c r="BQ415" i="16"/>
  <c r="AS462" i="16"/>
  <c r="BQ125" i="15"/>
  <c r="U214" i="15"/>
  <c r="U217" i="15"/>
  <c r="BQ230" i="15"/>
  <c r="U242" i="15"/>
  <c r="AS441" i="15"/>
  <c r="BE486" i="15"/>
  <c r="AS46" i="15"/>
  <c r="AS29" i="15" s="1"/>
  <c r="BE159" i="15"/>
  <c r="AG165" i="15"/>
  <c r="AG164" i="15" s="1"/>
  <c r="U174" i="15"/>
  <c r="AG178" i="15"/>
  <c r="AS182" i="15"/>
  <c r="BQ186" i="15"/>
  <c r="AS190" i="15"/>
  <c r="U225" i="15"/>
  <c r="U229" i="15"/>
  <c r="BE464" i="15"/>
  <c r="AS485" i="15"/>
  <c r="BE159" i="16"/>
  <c r="AG165" i="16"/>
  <c r="AG164" i="16" s="1"/>
  <c r="E173" i="16"/>
  <c r="G173" i="16" s="1"/>
  <c r="E189" i="16"/>
  <c r="G189" i="16" s="1"/>
  <c r="U218" i="16"/>
  <c r="U222" i="16"/>
  <c r="U231" i="16"/>
  <c r="U235" i="16"/>
  <c r="U254" i="16"/>
  <c r="BE409" i="16"/>
  <c r="BE463" i="16"/>
  <c r="G167" i="15"/>
  <c r="G167" i="16"/>
  <c r="BQ127" i="15"/>
  <c r="G128" i="16"/>
  <c r="G128" i="15"/>
  <c r="AH116" i="16"/>
  <c r="K103" i="15"/>
  <c r="K103" i="16"/>
  <c r="G248" i="15"/>
  <c r="AM224" i="16"/>
  <c r="AM224" i="15"/>
  <c r="AM224" i="10"/>
  <c r="AM224" i="12"/>
  <c r="G248" i="16"/>
  <c r="G93" i="16"/>
  <c r="G200" i="16"/>
  <c r="AL116" i="16"/>
  <c r="BQ170" i="15"/>
  <c r="G408" i="16"/>
  <c r="G215" i="15"/>
  <c r="BE409" i="15"/>
  <c r="G408" i="15"/>
  <c r="E171" i="16"/>
  <c r="G70" i="3"/>
  <c r="F70" i="3" s="1"/>
  <c r="G200" i="15"/>
  <c r="G93" i="15"/>
  <c r="AK116" i="16"/>
  <c r="G215" i="16"/>
  <c r="H26" i="15"/>
  <c r="H199" i="16"/>
  <c r="L199" i="16"/>
  <c r="L21" i="16" s="1"/>
  <c r="P199" i="16"/>
  <c r="P21" i="16" s="1"/>
  <c r="T199" i="16"/>
  <c r="T21" i="16" s="1"/>
  <c r="Y199" i="16"/>
  <c r="Y21" i="16" s="1"/>
  <c r="AH199" i="16"/>
  <c r="AH21" i="16" s="1"/>
  <c r="BI199" i="16"/>
  <c r="BI21" i="16" s="1"/>
  <c r="BA199" i="16"/>
  <c r="BA21" i="16" s="1"/>
  <c r="AZ116" i="15"/>
  <c r="BD116" i="15"/>
  <c r="BY199" i="15"/>
  <c r="BY21" i="15" s="1"/>
  <c r="BY22" i="15" s="1"/>
  <c r="BV45" i="2" s="1"/>
  <c r="BL199" i="16"/>
  <c r="BL21" i="16" s="1"/>
  <c r="AS209" i="15"/>
  <c r="BE209" i="15"/>
  <c r="BP199" i="16"/>
  <c r="BP21" i="16" s="1"/>
  <c r="G431" i="15"/>
  <c r="AN116" i="16"/>
  <c r="AZ116" i="16"/>
  <c r="AB199" i="16"/>
  <c r="AB21" i="16" s="1"/>
  <c r="AF199" i="16"/>
  <c r="AF21" i="16" s="1"/>
  <c r="AU199" i="16"/>
  <c r="AU21" i="16" s="1"/>
  <c r="AY199" i="16"/>
  <c r="AY21" i="16" s="1"/>
  <c r="BC199" i="16"/>
  <c r="BC21" i="16" s="1"/>
  <c r="BH199" i="16"/>
  <c r="BH21" i="16" s="1"/>
  <c r="BU199" i="16"/>
  <c r="BU21" i="16" s="1"/>
  <c r="BY199" i="16"/>
  <c r="BY21" i="16" s="1"/>
  <c r="BY22" i="16" s="1"/>
  <c r="BV46" i="2" s="1"/>
  <c r="AC199" i="16"/>
  <c r="AC21" i="16" s="1"/>
  <c r="AL199" i="16"/>
  <c r="AL21" i="16" s="1"/>
  <c r="AQ199" i="16"/>
  <c r="AQ21" i="16" s="1"/>
  <c r="AV199" i="16"/>
  <c r="AV21" i="16" s="1"/>
  <c r="AZ199" i="16"/>
  <c r="AZ21" i="16" s="1"/>
  <c r="BD199" i="16"/>
  <c r="BD21" i="16" s="1"/>
  <c r="BM199" i="16"/>
  <c r="BM21" i="16" s="1"/>
  <c r="BV199" i="16"/>
  <c r="BV21" i="16" s="1"/>
  <c r="BZ199" i="16"/>
  <c r="BZ21" i="16" s="1"/>
  <c r="AC116" i="15"/>
  <c r="I199" i="16"/>
  <c r="I21" i="16" s="1"/>
  <c r="M199" i="16"/>
  <c r="M21" i="16" s="1"/>
  <c r="M22" i="16" s="1"/>
  <c r="J46" i="2" s="1"/>
  <c r="Q199" i="16"/>
  <c r="Q21" i="16" s="1"/>
  <c r="V199" i="16"/>
  <c r="V21" i="16" s="1"/>
  <c r="Z199" i="16"/>
  <c r="Z21" i="16" s="1"/>
  <c r="AD199" i="16"/>
  <c r="AD21" i="16" s="1"/>
  <c r="AN199" i="16"/>
  <c r="AN21" i="16" s="1"/>
  <c r="AR199" i="16"/>
  <c r="AR21" i="16" s="1"/>
  <c r="AW199" i="16"/>
  <c r="AW21" i="16" s="1"/>
  <c r="BF199" i="16"/>
  <c r="BF21" i="16" s="1"/>
  <c r="BJ199" i="16"/>
  <c r="BJ21" i="16" s="1"/>
  <c r="BN199" i="16"/>
  <c r="BN21" i="16" s="1"/>
  <c r="AV116" i="15"/>
  <c r="BI116" i="15"/>
  <c r="AY199" i="15"/>
  <c r="AY21" i="15" s="1"/>
  <c r="AY22" i="15" s="1"/>
  <c r="AV45" i="2" s="1"/>
  <c r="AG221" i="15"/>
  <c r="AN116" i="15"/>
  <c r="AR116" i="15"/>
  <c r="BT116" i="15"/>
  <c r="X116" i="16"/>
  <c r="AF116" i="16"/>
  <c r="BX116" i="16"/>
  <c r="Q116" i="16"/>
  <c r="BI116" i="16"/>
  <c r="AS170" i="16"/>
  <c r="N199" i="16"/>
  <c r="N21" i="16" s="1"/>
  <c r="N22" i="16" s="1"/>
  <c r="K46" i="2" s="1"/>
  <c r="CB199" i="16"/>
  <c r="CB21" i="16" s="1"/>
  <c r="BR199" i="16"/>
  <c r="BR21" i="16" s="1"/>
  <c r="BH116" i="15"/>
  <c r="BL116" i="15"/>
  <c r="BP116" i="15"/>
  <c r="BU116" i="15"/>
  <c r="BY116" i="15"/>
  <c r="AS125" i="15"/>
  <c r="I116" i="15"/>
  <c r="I28" i="15" s="1"/>
  <c r="I12" i="15" s="1"/>
  <c r="I13" i="15" s="1"/>
  <c r="F29" i="2" s="1"/>
  <c r="M116" i="15"/>
  <c r="Q116" i="15"/>
  <c r="AO116" i="15"/>
  <c r="BM116" i="15"/>
  <c r="BE210" i="15"/>
  <c r="AG217" i="15"/>
  <c r="H116" i="16"/>
  <c r="H28" i="16" s="1"/>
  <c r="H12" i="16" s="1"/>
  <c r="H13" i="16" s="1"/>
  <c r="E30" i="2" s="1"/>
  <c r="BH116" i="16"/>
  <c r="BL116" i="16"/>
  <c r="BP116" i="16"/>
  <c r="BY116" i="16"/>
  <c r="U462" i="15"/>
  <c r="AS462" i="15"/>
  <c r="H26" i="16"/>
  <c r="H454" i="16"/>
  <c r="H24" i="16" s="1"/>
  <c r="E62" i="2" s="1"/>
  <c r="AG186" i="15"/>
  <c r="AG216" i="15"/>
  <c r="U216" i="15"/>
  <c r="G423" i="16"/>
  <c r="U182" i="15"/>
  <c r="G435" i="15"/>
  <c r="I199" i="15"/>
  <c r="I21" i="15" s="1"/>
  <c r="I22" i="15" s="1"/>
  <c r="F45" i="2" s="1"/>
  <c r="M199" i="15"/>
  <c r="M21" i="15" s="1"/>
  <c r="M22" i="15" s="1"/>
  <c r="J45" i="2" s="1"/>
  <c r="Q199" i="15"/>
  <c r="Q21" i="15" s="1"/>
  <c r="Q22" i="15" s="1"/>
  <c r="N45" i="2" s="1"/>
  <c r="V199" i="15"/>
  <c r="V21" i="15" s="1"/>
  <c r="V22" i="15" s="1"/>
  <c r="S45" i="2" s="1"/>
  <c r="Z199" i="15"/>
  <c r="Z21" i="15" s="1"/>
  <c r="Z22" i="15" s="1"/>
  <c r="W45" i="2" s="1"/>
  <c r="AD199" i="15"/>
  <c r="AD21" i="15" s="1"/>
  <c r="AD22" i="15" s="1"/>
  <c r="AA45" i="2" s="1"/>
  <c r="AN199" i="15"/>
  <c r="AN21" i="15" s="1"/>
  <c r="AN22" i="15" s="1"/>
  <c r="AK45" i="2" s="1"/>
  <c r="AR199" i="15"/>
  <c r="AR21" i="15" s="1"/>
  <c r="AR22" i="15" s="1"/>
  <c r="AO45" i="2" s="1"/>
  <c r="AW199" i="15"/>
  <c r="AW21" i="15" s="1"/>
  <c r="AW22" i="15" s="1"/>
  <c r="AT45" i="2" s="1"/>
  <c r="BA199" i="15"/>
  <c r="BA21" i="15" s="1"/>
  <c r="BA22" i="15" s="1"/>
  <c r="AX45" i="2" s="1"/>
  <c r="BF199" i="15"/>
  <c r="BF21" i="15" s="1"/>
  <c r="BF22" i="15" s="1"/>
  <c r="BC45" i="2" s="1"/>
  <c r="BJ199" i="15"/>
  <c r="BJ21" i="15" s="1"/>
  <c r="BJ22" i="15" s="1"/>
  <c r="BG45" i="2" s="1"/>
  <c r="BS199" i="15"/>
  <c r="BS21" i="15" s="1"/>
  <c r="BS22" i="15" s="1"/>
  <c r="BP45" i="2" s="1"/>
  <c r="BW199" i="15"/>
  <c r="BW21" i="15" s="1"/>
  <c r="BW22" i="15" s="1"/>
  <c r="BT45" i="2" s="1"/>
  <c r="CA199" i="15"/>
  <c r="CA21" i="15" s="1"/>
  <c r="CA22" i="15" s="1"/>
  <c r="BX45" i="2" s="1"/>
  <c r="Y199" i="15"/>
  <c r="Y21" i="15" s="1"/>
  <c r="Y22" i="15" s="1"/>
  <c r="V45" i="2" s="1"/>
  <c r="AH199" i="15"/>
  <c r="AH21" i="15" s="1"/>
  <c r="AH22" i="15" s="1"/>
  <c r="AE45" i="2" s="1"/>
  <c r="AL199" i="15"/>
  <c r="AL21" i="15" s="1"/>
  <c r="AL22" i="15" s="1"/>
  <c r="AI45" i="2" s="1"/>
  <c r="AQ199" i="15"/>
  <c r="AQ21" i="15" s="1"/>
  <c r="AQ22" i="15" s="1"/>
  <c r="AN45" i="2" s="1"/>
  <c r="BI199" i="15"/>
  <c r="BI21" i="15" s="1"/>
  <c r="BI22" i="15" s="1"/>
  <c r="BF45" i="2" s="1"/>
  <c r="BM199" i="15"/>
  <c r="BM21" i="15" s="1"/>
  <c r="BM22" i="15" s="1"/>
  <c r="BJ45" i="2" s="1"/>
  <c r="BV199" i="15"/>
  <c r="BV21" i="15" s="1"/>
  <c r="BV22" i="15" s="1"/>
  <c r="BS45" i="2" s="1"/>
  <c r="V116" i="16"/>
  <c r="Z116" i="16"/>
  <c r="AD116" i="16"/>
  <c r="AV116" i="16"/>
  <c r="BD116" i="16"/>
  <c r="J199" i="16"/>
  <c r="J21" i="16" s="1"/>
  <c r="R199" i="16"/>
  <c r="R21" i="16" s="1"/>
  <c r="W199" i="16"/>
  <c r="W21" i="16" s="1"/>
  <c r="AA199" i="16"/>
  <c r="AA21" i="16" s="1"/>
  <c r="AE199" i="16"/>
  <c r="AE21" i="16" s="1"/>
  <c r="AJ199" i="16"/>
  <c r="AJ21" i="16" s="1"/>
  <c r="AO199" i="16"/>
  <c r="AO21" i="16" s="1"/>
  <c r="AT199" i="16"/>
  <c r="AT21" i="16" s="1"/>
  <c r="AX199" i="16"/>
  <c r="AX21" i="16" s="1"/>
  <c r="BB199" i="16"/>
  <c r="BB21" i="16" s="1"/>
  <c r="BG199" i="16"/>
  <c r="BG21" i="16" s="1"/>
  <c r="BK199" i="16"/>
  <c r="BK21" i="16" s="1"/>
  <c r="BO199" i="16"/>
  <c r="BO21" i="16" s="1"/>
  <c r="BT199" i="16"/>
  <c r="BT21" i="16" s="1"/>
  <c r="BX199" i="16"/>
  <c r="BX21" i="16" s="1"/>
  <c r="J116" i="16"/>
  <c r="N116" i="16"/>
  <c r="R116" i="16"/>
  <c r="K199" i="16"/>
  <c r="K21" i="16" s="1"/>
  <c r="O199" i="16"/>
  <c r="O21" i="16" s="1"/>
  <c r="S199" i="16"/>
  <c r="S21" i="16" s="1"/>
  <c r="X199" i="16"/>
  <c r="X21" i="16" s="1"/>
  <c r="AK199" i="16"/>
  <c r="AK21" i="16" s="1"/>
  <c r="AK22" i="16" s="1"/>
  <c r="AH46" i="2" s="1"/>
  <c r="AP199" i="16"/>
  <c r="AP21" i="16" s="1"/>
  <c r="G55" i="16"/>
  <c r="AT116" i="16"/>
  <c r="AX116" i="16"/>
  <c r="BB116" i="16"/>
  <c r="Y116" i="16"/>
  <c r="AC116" i="16"/>
  <c r="AN25" i="15"/>
  <c r="AK116" i="15"/>
  <c r="CB116" i="15"/>
  <c r="AG222" i="15"/>
  <c r="AG229" i="15"/>
  <c r="AT199" i="15"/>
  <c r="AT21" i="15" s="1"/>
  <c r="AT22" i="15" s="1"/>
  <c r="AQ45" i="2" s="1"/>
  <c r="BQ409" i="15"/>
  <c r="AS410" i="15"/>
  <c r="U464" i="15"/>
  <c r="AG159" i="16"/>
  <c r="BQ174" i="16"/>
  <c r="AS178" i="16"/>
  <c r="AG188" i="16"/>
  <c r="AG209" i="16"/>
  <c r="AG464" i="16"/>
  <c r="BQ159" i="16"/>
  <c r="AS209" i="16"/>
  <c r="AG220" i="16"/>
  <c r="G431" i="16"/>
  <c r="BQ462" i="16"/>
  <c r="L116" i="15"/>
  <c r="T116" i="15"/>
  <c r="G148" i="15"/>
  <c r="BQ182" i="15"/>
  <c r="AS186" i="15"/>
  <c r="AG188" i="15"/>
  <c r="U190" i="15"/>
  <c r="BE208" i="15"/>
  <c r="BE212" i="15"/>
  <c r="AG228" i="15"/>
  <c r="AS246" i="15"/>
  <c r="AG263" i="15"/>
  <c r="AK199" i="15"/>
  <c r="AK21" i="15" s="1"/>
  <c r="AK22" i="15" s="1"/>
  <c r="AH45" i="2" s="1"/>
  <c r="BU199" i="15"/>
  <c r="BU21" i="15" s="1"/>
  <c r="BU22" i="15" s="1"/>
  <c r="BR45" i="2" s="1"/>
  <c r="U409" i="15"/>
  <c r="U410" i="15"/>
  <c r="U415" i="15"/>
  <c r="G421" i="15"/>
  <c r="AG218" i="16"/>
  <c r="AW116" i="15"/>
  <c r="BA116" i="15"/>
  <c r="AP199" i="15"/>
  <c r="AP21" i="15" s="1"/>
  <c r="AP22" i="15" s="1"/>
  <c r="AM45" i="2" s="1"/>
  <c r="BE203" i="15"/>
  <c r="BE211" i="15"/>
  <c r="AG409" i="15"/>
  <c r="AG410" i="15"/>
  <c r="AG415" i="15"/>
  <c r="AG178" i="16"/>
  <c r="AG216" i="16"/>
  <c r="O21" i="2"/>
  <c r="M22" i="2"/>
  <c r="I22" i="2"/>
  <c r="BD25" i="15"/>
  <c r="X116" i="15"/>
  <c r="AF116" i="15"/>
  <c r="AT116" i="15"/>
  <c r="AX116" i="15"/>
  <c r="BB116" i="15"/>
  <c r="BX116" i="15"/>
  <c r="AS127" i="15"/>
  <c r="U159" i="15"/>
  <c r="AS170" i="15"/>
  <c r="U172" i="15"/>
  <c r="AS174" i="15"/>
  <c r="BQ174" i="15"/>
  <c r="G429" i="15"/>
  <c r="AW116" i="16"/>
  <c r="BT25" i="15"/>
  <c r="H116" i="15"/>
  <c r="H28" i="15" s="1"/>
  <c r="H12" i="15" s="1"/>
  <c r="H13" i="15" s="1"/>
  <c r="E29" i="2" s="1"/>
  <c r="P116" i="15"/>
  <c r="Y116" i="15"/>
  <c r="AG172" i="15"/>
  <c r="AG220" i="15"/>
  <c r="U220" i="15"/>
  <c r="BE240" i="15"/>
  <c r="AS240" i="15"/>
  <c r="G439" i="15"/>
  <c r="M62" i="2"/>
  <c r="P25" i="16"/>
  <c r="BI62" i="2"/>
  <c r="BL25" i="16"/>
  <c r="L25" i="16"/>
  <c r="AS158" i="16"/>
  <c r="BQ158" i="16"/>
  <c r="U158" i="16"/>
  <c r="BE208" i="16"/>
  <c r="U208" i="16"/>
  <c r="X25" i="15"/>
  <c r="G55" i="15"/>
  <c r="BQ123" i="15"/>
  <c r="AS123" i="15"/>
  <c r="AC199" i="15"/>
  <c r="AC21" i="15" s="1"/>
  <c r="AC22" i="15" s="1"/>
  <c r="Z45" i="2" s="1"/>
  <c r="BR199" i="15"/>
  <c r="BR21" i="15" s="1"/>
  <c r="BR22" i="15" s="1"/>
  <c r="BO45" i="2" s="1"/>
  <c r="AU199" i="15"/>
  <c r="AU21" i="15" s="1"/>
  <c r="AU22" i="15" s="1"/>
  <c r="AR45" i="2" s="1"/>
  <c r="AG262" i="15"/>
  <c r="U262" i="15"/>
  <c r="G423" i="15"/>
  <c r="BH25" i="16"/>
  <c r="E181" i="16"/>
  <c r="G181" i="16" s="1"/>
  <c r="BQ180" i="16"/>
  <c r="AG180" i="16"/>
  <c r="BQ178" i="15"/>
  <c r="AS178" i="15"/>
  <c r="E181" i="15"/>
  <c r="G181" i="15" s="1"/>
  <c r="U180" i="15"/>
  <c r="AG218" i="15"/>
  <c r="U218" i="15"/>
  <c r="AS46" i="16"/>
  <c r="AS29" i="16" s="1"/>
  <c r="U46" i="16"/>
  <c r="U29" i="16" s="1"/>
  <c r="I116" i="16"/>
  <c r="I28" i="16" s="1"/>
  <c r="I12" i="16" s="1"/>
  <c r="BQ190" i="15"/>
  <c r="J199" i="15"/>
  <c r="J21" i="15" s="1"/>
  <c r="J22" i="15" s="1"/>
  <c r="G45" i="2" s="1"/>
  <c r="N199" i="15"/>
  <c r="N21" i="15" s="1"/>
  <c r="N22" i="15" s="1"/>
  <c r="K45" i="2" s="1"/>
  <c r="R199" i="15"/>
  <c r="R21" i="15" s="1"/>
  <c r="R22" i="15" s="1"/>
  <c r="O45" i="2" s="1"/>
  <c r="W199" i="15"/>
  <c r="W21" i="15" s="1"/>
  <c r="W22" i="15" s="1"/>
  <c r="T45" i="2" s="1"/>
  <c r="AA199" i="15"/>
  <c r="AA21" i="15" s="1"/>
  <c r="AA22" i="15" s="1"/>
  <c r="X45" i="2" s="1"/>
  <c r="AE199" i="15"/>
  <c r="AE21" i="15" s="1"/>
  <c r="AE22" i="15" s="1"/>
  <c r="AB45" i="2" s="1"/>
  <c r="AJ199" i="15"/>
  <c r="AJ21" i="15" s="1"/>
  <c r="AJ22" i="15" s="1"/>
  <c r="AG45" i="2" s="1"/>
  <c r="AO199" i="15"/>
  <c r="AO21" i="15" s="1"/>
  <c r="AO22" i="15" s="1"/>
  <c r="AL45" i="2" s="1"/>
  <c r="BB199" i="15"/>
  <c r="BB21" i="15" s="1"/>
  <c r="BB22" i="15" s="1"/>
  <c r="AY45" i="2" s="1"/>
  <c r="BG199" i="15"/>
  <c r="BG21" i="15" s="1"/>
  <c r="BG22" i="15" s="1"/>
  <c r="BD45" i="2" s="1"/>
  <c r="BK199" i="15"/>
  <c r="BK21" i="15" s="1"/>
  <c r="BK22" i="15" s="1"/>
  <c r="BH45" i="2" s="1"/>
  <c r="BO199" i="15"/>
  <c r="BO21" i="15" s="1"/>
  <c r="BO22" i="15" s="1"/>
  <c r="BL45" i="2" s="1"/>
  <c r="BT199" i="15"/>
  <c r="BT21" i="15" s="1"/>
  <c r="BT22" i="15" s="1"/>
  <c r="BQ45" i="2" s="1"/>
  <c r="BX199" i="15"/>
  <c r="BX21" i="15" s="1"/>
  <c r="BX22" i="15" s="1"/>
  <c r="BU45" i="2" s="1"/>
  <c r="CB199" i="15"/>
  <c r="CB21" i="15" s="1"/>
  <c r="CB22" i="15" s="1"/>
  <c r="BY45" i="2" s="1"/>
  <c r="BQ462" i="15"/>
  <c r="AP116" i="16"/>
  <c r="BU116" i="16"/>
  <c r="K199" i="15"/>
  <c r="K21" i="15" s="1"/>
  <c r="K22" i="15" s="1"/>
  <c r="H45" i="2" s="1"/>
  <c r="O199" i="15"/>
  <c r="O21" i="15" s="1"/>
  <c r="O22" i="15" s="1"/>
  <c r="L45" i="2" s="1"/>
  <c r="S199" i="15"/>
  <c r="S21" i="15" s="1"/>
  <c r="S22" i="15" s="1"/>
  <c r="P45" i="2" s="1"/>
  <c r="X199" i="15"/>
  <c r="X21" i="15" s="1"/>
  <c r="X22" i="15" s="1"/>
  <c r="U45" i="2" s="1"/>
  <c r="AB199" i="15"/>
  <c r="AB21" i="15" s="1"/>
  <c r="AB22" i="15" s="1"/>
  <c r="Y45" i="2" s="1"/>
  <c r="AF199" i="15"/>
  <c r="AF21" i="15" s="1"/>
  <c r="AF22" i="15" s="1"/>
  <c r="AC45" i="2" s="1"/>
  <c r="BC199" i="15"/>
  <c r="BC21" i="15" s="1"/>
  <c r="BC22" i="15" s="1"/>
  <c r="AZ45" i="2" s="1"/>
  <c r="BH199" i="15"/>
  <c r="BH21" i="15" s="1"/>
  <c r="BH22" i="15" s="1"/>
  <c r="BE45" i="2" s="1"/>
  <c r="BL199" i="15"/>
  <c r="BL21" i="15" s="1"/>
  <c r="BL22" i="15" s="1"/>
  <c r="BI45" i="2" s="1"/>
  <c r="BP199" i="15"/>
  <c r="BP21" i="15" s="1"/>
  <c r="BP22" i="15" s="1"/>
  <c r="BM45" i="2" s="1"/>
  <c r="AB25" i="16"/>
  <c r="BX25" i="16"/>
  <c r="M116" i="16"/>
  <c r="BM116" i="16"/>
  <c r="BR116" i="16"/>
  <c r="BV116" i="16"/>
  <c r="BZ116" i="16"/>
  <c r="K116" i="16"/>
  <c r="O116" i="16"/>
  <c r="S116" i="16"/>
  <c r="BG116" i="16"/>
  <c r="BK116" i="16"/>
  <c r="BO116" i="16"/>
  <c r="BS116" i="16"/>
  <c r="BW116" i="16"/>
  <c r="CA116" i="16"/>
  <c r="BQ162" i="16"/>
  <c r="AG203" i="16"/>
  <c r="BE211" i="16"/>
  <c r="AS211" i="16"/>
  <c r="U211" i="16"/>
  <c r="U188" i="15"/>
  <c r="AG201" i="15"/>
  <c r="AG226" i="15"/>
  <c r="AG239" i="15"/>
  <c r="AF25" i="16"/>
  <c r="CB25" i="16"/>
  <c r="BF116" i="16"/>
  <c r="BJ116" i="16"/>
  <c r="BN116" i="16"/>
  <c r="P116" i="16"/>
  <c r="AB116" i="16"/>
  <c r="AJ116" i="16"/>
  <c r="BT116" i="16"/>
  <c r="CB116" i="16"/>
  <c r="AO116" i="16"/>
  <c r="BA116" i="16"/>
  <c r="G148" i="16"/>
  <c r="AS160" i="16"/>
  <c r="AG170" i="16"/>
  <c r="U174" i="16"/>
  <c r="U178" i="16"/>
  <c r="U188" i="16"/>
  <c r="AS409" i="16"/>
  <c r="AG463" i="16"/>
  <c r="AS464" i="16"/>
  <c r="Z21" i="2"/>
  <c r="V21" i="2"/>
  <c r="R21" i="2"/>
  <c r="BW21" i="2"/>
  <c r="BS21" i="2"/>
  <c r="BO21" i="2"/>
  <c r="BK21" i="2"/>
  <c r="BG21" i="2"/>
  <c r="BC21" i="2"/>
  <c r="AY21" i="2"/>
  <c r="AU21" i="2"/>
  <c r="AQ21" i="2"/>
  <c r="AM21" i="2"/>
  <c r="AI21" i="2"/>
  <c r="AE21" i="2"/>
  <c r="BE230" i="16"/>
  <c r="AG242" i="16"/>
  <c r="AS415" i="16"/>
  <c r="G417" i="16"/>
  <c r="G445" i="16"/>
  <c r="U462" i="16"/>
  <c r="BQ463" i="16"/>
  <c r="E21" i="2"/>
  <c r="Y21" i="2"/>
  <c r="U21" i="2"/>
  <c r="Q21" i="2"/>
  <c r="M21" i="2"/>
  <c r="I21" i="2"/>
  <c r="BZ21" i="2"/>
  <c r="BV21" i="2"/>
  <c r="BR21" i="2"/>
  <c r="BN21" i="2"/>
  <c r="BJ21" i="2"/>
  <c r="BF21" i="2"/>
  <c r="BB21" i="2"/>
  <c r="AX21" i="2"/>
  <c r="AT21" i="2"/>
  <c r="AP21" i="2"/>
  <c r="AL21" i="2"/>
  <c r="AH21" i="2"/>
  <c r="AD21" i="2"/>
  <c r="BY22" i="2"/>
  <c r="BU22" i="2"/>
  <c r="BQ22" i="2"/>
  <c r="BM22" i="2"/>
  <c r="BI22" i="2"/>
  <c r="BE22" i="2"/>
  <c r="BA22" i="2"/>
  <c r="AW22" i="2"/>
  <c r="AS22" i="2"/>
  <c r="AO22" i="2"/>
  <c r="AK22" i="2"/>
  <c r="AG22" i="2"/>
  <c r="AC22" i="2"/>
  <c r="Y22" i="2"/>
  <c r="U22" i="2"/>
  <c r="Q22" i="2"/>
  <c r="AG217" i="16"/>
  <c r="AS223" i="16"/>
  <c r="U241" i="16"/>
  <c r="AG410" i="16"/>
  <c r="X21" i="2"/>
  <c r="T21" i="2"/>
  <c r="L21" i="2"/>
  <c r="H21" i="2"/>
  <c r="BY21" i="2"/>
  <c r="BU21" i="2"/>
  <c r="BQ21" i="2"/>
  <c r="BM21" i="2"/>
  <c r="BI21" i="2"/>
  <c r="BE21" i="2"/>
  <c r="BA21" i="2"/>
  <c r="AW21" i="2"/>
  <c r="AS21" i="2"/>
  <c r="AO21" i="2"/>
  <c r="AK21" i="2"/>
  <c r="AG21" i="2"/>
  <c r="AC21" i="2"/>
  <c r="E22" i="2"/>
  <c r="BX22" i="2"/>
  <c r="BT22" i="2"/>
  <c r="BP22" i="2"/>
  <c r="BL22" i="2"/>
  <c r="BH22" i="2"/>
  <c r="BD22" i="2"/>
  <c r="AZ22" i="2"/>
  <c r="AV22" i="2"/>
  <c r="AR22" i="2"/>
  <c r="AN22" i="2"/>
  <c r="AJ22" i="2"/>
  <c r="AF22" i="2"/>
  <c r="AB22" i="2"/>
  <c r="X22" i="2"/>
  <c r="T22" i="2"/>
  <c r="P22" i="2"/>
  <c r="L22" i="2"/>
  <c r="H22" i="2"/>
  <c r="AG222" i="16"/>
  <c r="AG409" i="16"/>
  <c r="AS410" i="16"/>
  <c r="BX21" i="2"/>
  <c r="BT21" i="2"/>
  <c r="BP21" i="2"/>
  <c r="BL21" i="2"/>
  <c r="BH21" i="2"/>
  <c r="BD21" i="2"/>
  <c r="AZ21" i="2"/>
  <c r="AV21" i="2"/>
  <c r="AR21" i="2"/>
  <c r="AN21" i="2"/>
  <c r="AJ21" i="2"/>
  <c r="AF21" i="2"/>
  <c r="AB21" i="2"/>
  <c r="BZ22" i="2"/>
  <c r="BV22" i="2"/>
  <c r="BR22" i="2"/>
  <c r="BN22" i="2"/>
  <c r="BJ22" i="2"/>
  <c r="BF22" i="2"/>
  <c r="BB22" i="2"/>
  <c r="AX22" i="2"/>
  <c r="AT22" i="2"/>
  <c r="AP22" i="2"/>
  <c r="AL22" i="2"/>
  <c r="AH22" i="2"/>
  <c r="AD22" i="2"/>
  <c r="Z22" i="2"/>
  <c r="V22" i="2"/>
  <c r="R22" i="2"/>
  <c r="N22" i="2"/>
  <c r="J22" i="2"/>
  <c r="F22" i="2"/>
  <c r="BW22" i="2"/>
  <c r="BS22" i="2"/>
  <c r="BO22" i="2"/>
  <c r="BK22" i="2"/>
  <c r="BG22" i="2"/>
  <c r="BC22" i="2"/>
  <c r="AY22" i="2"/>
  <c r="AU22" i="2"/>
  <c r="AQ22" i="2"/>
  <c r="AM22" i="2"/>
  <c r="AI22" i="2"/>
  <c r="AE22" i="2"/>
  <c r="AA22" i="2"/>
  <c r="W22" i="2"/>
  <c r="S22" i="2"/>
  <c r="K22" i="2"/>
  <c r="G22" i="2"/>
  <c r="J25" i="15"/>
  <c r="G61" i="2"/>
  <c r="N25" i="15"/>
  <c r="K61" i="2"/>
  <c r="R25" i="15"/>
  <c r="O61" i="2"/>
  <c r="W25" i="15"/>
  <c r="T61" i="2"/>
  <c r="AA25" i="15"/>
  <c r="X61" i="2"/>
  <c r="AE25" i="15"/>
  <c r="AB61" i="2"/>
  <c r="AW25" i="15"/>
  <c r="AT61" i="2"/>
  <c r="BA25" i="15"/>
  <c r="AX61" i="2"/>
  <c r="BF25" i="15"/>
  <c r="BC61" i="2"/>
  <c r="BJ25" i="15"/>
  <c r="BG61" i="2"/>
  <c r="BN25" i="15"/>
  <c r="BK61" i="2"/>
  <c r="BS25" i="15"/>
  <c r="BP61" i="2"/>
  <c r="BW25" i="15"/>
  <c r="BT61" i="2"/>
  <c r="CA25" i="15"/>
  <c r="BX61" i="2"/>
  <c r="P25" i="15"/>
  <c r="AF25" i="15"/>
  <c r="AV25" i="15"/>
  <c r="BL25" i="15"/>
  <c r="CB25" i="15"/>
  <c r="V116" i="15"/>
  <c r="Z116" i="15"/>
  <c r="AD116" i="15"/>
  <c r="BR116" i="15"/>
  <c r="BV116" i="15"/>
  <c r="BZ116" i="15"/>
  <c r="AJ116" i="15"/>
  <c r="BQ158" i="15"/>
  <c r="AS159" i="15"/>
  <c r="AS160" i="15"/>
  <c r="BQ162" i="15"/>
  <c r="AG170" i="15"/>
  <c r="BQ172" i="15"/>
  <c r="BQ180" i="15"/>
  <c r="BQ188" i="15"/>
  <c r="BQ223" i="15"/>
  <c r="BQ464" i="15"/>
  <c r="I25" i="16"/>
  <c r="F62" i="2"/>
  <c r="M25" i="16"/>
  <c r="J62" i="2"/>
  <c r="Q25" i="16"/>
  <c r="N62" i="2"/>
  <c r="V25" i="16"/>
  <c r="S62" i="2"/>
  <c r="Z25" i="16"/>
  <c r="W62" i="2"/>
  <c r="AD25" i="16"/>
  <c r="AA62" i="2"/>
  <c r="AI25" i="16"/>
  <c r="AF62" i="2"/>
  <c r="AM25" i="16"/>
  <c r="AJ62" i="2"/>
  <c r="AQ25" i="16"/>
  <c r="AN62" i="2"/>
  <c r="BI25" i="16"/>
  <c r="BF62" i="2"/>
  <c r="BM25" i="16"/>
  <c r="BJ62" i="2"/>
  <c r="BR25" i="16"/>
  <c r="BO62" i="2"/>
  <c r="BV25" i="16"/>
  <c r="BS62" i="2"/>
  <c r="BZ25" i="16"/>
  <c r="BW62" i="2"/>
  <c r="AR25" i="16"/>
  <c r="W116" i="16"/>
  <c r="AA116" i="16"/>
  <c r="AE116" i="16"/>
  <c r="AI116" i="16"/>
  <c r="AQ116" i="16"/>
  <c r="AU116" i="16"/>
  <c r="AY116" i="16"/>
  <c r="BC116" i="16"/>
  <c r="AR116" i="16"/>
  <c r="G37" i="2"/>
  <c r="G15" i="15"/>
  <c r="K25" i="15"/>
  <c r="H61" i="2"/>
  <c r="O25" i="15"/>
  <c r="L61" i="2"/>
  <c r="S25" i="15"/>
  <c r="P61" i="2"/>
  <c r="AK25" i="15"/>
  <c r="AH61" i="2"/>
  <c r="AO25" i="15"/>
  <c r="AL61" i="2"/>
  <c r="AT25" i="15"/>
  <c r="AQ61" i="2"/>
  <c r="AX25" i="15"/>
  <c r="AU61" i="2"/>
  <c r="BB25" i="15"/>
  <c r="AY61" i="2"/>
  <c r="BG25" i="15"/>
  <c r="BD61" i="2"/>
  <c r="BK25" i="15"/>
  <c r="BH61" i="2"/>
  <c r="BO25" i="15"/>
  <c r="BL61" i="2"/>
  <c r="T25" i="15"/>
  <c r="AJ25" i="15"/>
  <c r="AZ25" i="15"/>
  <c r="BP25" i="15"/>
  <c r="J116" i="15"/>
  <c r="N116" i="15"/>
  <c r="R116" i="15"/>
  <c r="BF116" i="15"/>
  <c r="BJ116" i="15"/>
  <c r="BN116" i="15"/>
  <c r="AG123" i="15"/>
  <c r="AG125" i="15"/>
  <c r="AG127" i="15"/>
  <c r="AB116" i="15"/>
  <c r="BQ159" i="15"/>
  <c r="G437" i="15"/>
  <c r="J25" i="16"/>
  <c r="G62" i="2"/>
  <c r="N25" i="16"/>
  <c r="K62" i="2"/>
  <c r="R25" i="16"/>
  <c r="O62" i="2"/>
  <c r="W25" i="16"/>
  <c r="T62" i="2"/>
  <c r="AA25" i="16"/>
  <c r="X62" i="2"/>
  <c r="AE25" i="16"/>
  <c r="AB62" i="2"/>
  <c r="AW25" i="16"/>
  <c r="AT62" i="2"/>
  <c r="BA25" i="16"/>
  <c r="AX62" i="2"/>
  <c r="BF25" i="16"/>
  <c r="BC62" i="2"/>
  <c r="BJ25" i="16"/>
  <c r="BG62" i="2"/>
  <c r="BN25" i="16"/>
  <c r="BK62" i="2"/>
  <c r="BS25" i="16"/>
  <c r="BP62" i="2"/>
  <c r="BW25" i="16"/>
  <c r="BT62" i="2"/>
  <c r="CA25" i="16"/>
  <c r="BX62" i="2"/>
  <c r="AV25" i="16"/>
  <c r="Y25" i="15"/>
  <c r="V61" i="2"/>
  <c r="AC25" i="15"/>
  <c r="Z61" i="2"/>
  <c r="AH25" i="15"/>
  <c r="AE61" i="2"/>
  <c r="AL25" i="15"/>
  <c r="AI61" i="2"/>
  <c r="AP25" i="15"/>
  <c r="AM61" i="2"/>
  <c r="AU25" i="15"/>
  <c r="AR61" i="2"/>
  <c r="AY25" i="15"/>
  <c r="AV61" i="2"/>
  <c r="BC25" i="15"/>
  <c r="AZ61" i="2"/>
  <c r="BU25" i="15"/>
  <c r="BR61" i="2"/>
  <c r="BY25" i="15"/>
  <c r="BV61" i="2"/>
  <c r="AI199" i="15"/>
  <c r="AI21" i="15" s="1"/>
  <c r="AI22" i="15" s="1"/>
  <c r="AF45" i="2" s="1"/>
  <c r="U219" i="15"/>
  <c r="U223" i="15"/>
  <c r="AG225" i="15"/>
  <c r="AG227" i="15"/>
  <c r="AG230" i="15"/>
  <c r="AS239" i="15"/>
  <c r="BQ410" i="15"/>
  <c r="AS415" i="15"/>
  <c r="G417" i="15"/>
  <c r="U441" i="15"/>
  <c r="AG461" i="15"/>
  <c r="AG464" i="15"/>
  <c r="K25" i="16"/>
  <c r="H62" i="2"/>
  <c r="O25" i="16"/>
  <c r="L62" i="2"/>
  <c r="S25" i="16"/>
  <c r="P62" i="2"/>
  <c r="AK25" i="16"/>
  <c r="AH62" i="2"/>
  <c r="AO25" i="16"/>
  <c r="AL62" i="2"/>
  <c r="AT25" i="16"/>
  <c r="AQ62" i="2"/>
  <c r="AX25" i="16"/>
  <c r="AU62" i="2"/>
  <c r="BB25" i="16"/>
  <c r="AY62" i="2"/>
  <c r="BG25" i="16"/>
  <c r="BD62" i="2"/>
  <c r="BK25" i="16"/>
  <c r="BH62" i="2"/>
  <c r="BO25" i="16"/>
  <c r="BL62" i="2"/>
  <c r="T25" i="16"/>
  <c r="AJ25" i="16"/>
  <c r="AZ25" i="16"/>
  <c r="BP25" i="16"/>
  <c r="BQ46" i="16"/>
  <c r="BQ29" i="16" s="1"/>
  <c r="AG123" i="16"/>
  <c r="AG125" i="16"/>
  <c r="AG127" i="16"/>
  <c r="I25" i="15"/>
  <c r="F61" i="2"/>
  <c r="M25" i="15"/>
  <c r="J61" i="2"/>
  <c r="Q25" i="15"/>
  <c r="N61" i="2"/>
  <c r="V25" i="15"/>
  <c r="S61" i="2"/>
  <c r="Z25" i="15"/>
  <c r="W61" i="2"/>
  <c r="AD25" i="15"/>
  <c r="AA61" i="2"/>
  <c r="AI25" i="15"/>
  <c r="AF61" i="2"/>
  <c r="AM25" i="15"/>
  <c r="AJ61" i="2"/>
  <c r="AQ25" i="15"/>
  <c r="AN61" i="2"/>
  <c r="BI25" i="15"/>
  <c r="BF61" i="2"/>
  <c r="BM25" i="15"/>
  <c r="BJ61" i="2"/>
  <c r="BR25" i="15"/>
  <c r="BO61" i="2"/>
  <c r="BV25" i="15"/>
  <c r="BS61" i="2"/>
  <c r="BZ25" i="15"/>
  <c r="BW61" i="2"/>
  <c r="L25" i="15"/>
  <c r="AB25" i="15"/>
  <c r="AR25" i="15"/>
  <c r="BH25" i="15"/>
  <c r="BX25" i="15"/>
  <c r="AH116" i="15"/>
  <c r="AL116" i="15"/>
  <c r="AP116" i="15"/>
  <c r="K116" i="15"/>
  <c r="O116" i="15"/>
  <c r="S116" i="15"/>
  <c r="W116" i="15"/>
  <c r="AA116" i="15"/>
  <c r="AE116" i="15"/>
  <c r="AI116" i="15"/>
  <c r="AQ116" i="15"/>
  <c r="AU116" i="15"/>
  <c r="AY116" i="15"/>
  <c r="BC116" i="15"/>
  <c r="BG116" i="15"/>
  <c r="BK116" i="15"/>
  <c r="BO116" i="15"/>
  <c r="BS116" i="15"/>
  <c r="BW116" i="15"/>
  <c r="CA116" i="15"/>
  <c r="U158" i="15"/>
  <c r="AG159" i="15"/>
  <c r="AG160" i="15"/>
  <c r="U162" i="15"/>
  <c r="AS172" i="15"/>
  <c r="AS180" i="15"/>
  <c r="AS188" i="15"/>
  <c r="H199" i="15"/>
  <c r="L199" i="15"/>
  <c r="L21" i="15" s="1"/>
  <c r="L22" i="15" s="1"/>
  <c r="I45" i="2" s="1"/>
  <c r="P199" i="15"/>
  <c r="P21" i="15" s="1"/>
  <c r="P22" i="15" s="1"/>
  <c r="M45" i="2" s="1"/>
  <c r="T199" i="15"/>
  <c r="T21" i="15" s="1"/>
  <c r="T22" i="15" s="1"/>
  <c r="Q45" i="2" s="1"/>
  <c r="AG223" i="15"/>
  <c r="AS230" i="15"/>
  <c r="AX199" i="15"/>
  <c r="AX21" i="15" s="1"/>
  <c r="AX22" i="15" s="1"/>
  <c r="AU45" i="2" s="1"/>
  <c r="BN199" i="15"/>
  <c r="BN21" i="15" s="1"/>
  <c r="BN22" i="15" s="1"/>
  <c r="BK45" i="2" s="1"/>
  <c r="BZ199" i="15"/>
  <c r="BZ21" i="15" s="1"/>
  <c r="BZ22" i="15" s="1"/>
  <c r="BW45" i="2" s="1"/>
  <c r="BQ415" i="15"/>
  <c r="AS464" i="15"/>
  <c r="Y25" i="16"/>
  <c r="V62" i="2"/>
  <c r="AC25" i="16"/>
  <c r="Z62" i="2"/>
  <c r="AH25" i="16"/>
  <c r="AE62" i="2"/>
  <c r="AL25" i="16"/>
  <c r="AI62" i="2"/>
  <c r="AP25" i="16"/>
  <c r="AM62" i="2"/>
  <c r="AU25" i="16"/>
  <c r="AR62" i="2"/>
  <c r="AY25" i="16"/>
  <c r="AV62" i="2"/>
  <c r="BC25" i="16"/>
  <c r="AZ62" i="2"/>
  <c r="BU25" i="16"/>
  <c r="BR62" i="2"/>
  <c r="BY25" i="16"/>
  <c r="BV62" i="2"/>
  <c r="X25" i="16"/>
  <c r="AN25" i="16"/>
  <c r="BD25" i="16"/>
  <c r="BT25" i="16"/>
  <c r="AS123" i="16"/>
  <c r="AS125" i="16"/>
  <c r="AS127" i="16"/>
  <c r="L116" i="16"/>
  <c r="T116" i="16"/>
  <c r="G138" i="16"/>
  <c r="U159" i="16"/>
  <c r="AG160" i="16"/>
  <c r="BE427" i="16"/>
  <c r="BQ172" i="16"/>
  <c r="BQ186" i="16"/>
  <c r="BQ208" i="16"/>
  <c r="P21" i="2"/>
  <c r="U182" i="16"/>
  <c r="U186" i="16"/>
  <c r="G439" i="16"/>
  <c r="G457" i="16"/>
  <c r="W21" i="2"/>
  <c r="S21" i="2"/>
  <c r="K21" i="2"/>
  <c r="G21" i="2"/>
  <c r="O22" i="2"/>
  <c r="BQ170" i="16"/>
  <c r="U172" i="16"/>
  <c r="BQ182" i="16"/>
  <c r="AG186" i="16"/>
  <c r="BQ188" i="16"/>
  <c r="U190" i="16"/>
  <c r="AS203" i="16"/>
  <c r="AG208" i="16"/>
  <c r="BQ209" i="16"/>
  <c r="U213" i="16"/>
  <c r="AG214" i="16"/>
  <c r="AG219" i="16"/>
  <c r="AG221" i="16"/>
  <c r="U246" i="16"/>
  <c r="BQ409" i="16"/>
  <c r="U441" i="16"/>
  <c r="BQ464" i="16"/>
  <c r="N21" i="2"/>
  <c r="J21" i="2"/>
  <c r="F21" i="2"/>
  <c r="AA21" i="2"/>
  <c r="U162" i="16"/>
  <c r="U170" i="16"/>
  <c r="AG172" i="16"/>
  <c r="BQ178" i="16"/>
  <c r="U180" i="16"/>
  <c r="AS186" i="16"/>
  <c r="BQ190" i="16"/>
  <c r="AI199" i="16"/>
  <c r="AI21" i="16" s="1"/>
  <c r="BS199" i="16"/>
  <c r="BS21" i="16" s="1"/>
  <c r="BS22" i="16" s="1"/>
  <c r="BP46" i="2" s="1"/>
  <c r="BW199" i="16"/>
  <c r="BW21" i="16" s="1"/>
  <c r="CA199" i="16"/>
  <c r="CA21" i="16" s="1"/>
  <c r="AS208" i="16"/>
  <c r="AG213" i="16"/>
  <c r="AG223" i="16"/>
  <c r="BE246" i="16"/>
  <c r="U409" i="16"/>
  <c r="AG415" i="16"/>
  <c r="BQ441" i="16"/>
  <c r="U463" i="16"/>
  <c r="U464" i="16"/>
  <c r="G15" i="16"/>
  <c r="BE46" i="16"/>
  <c r="BE29" i="16" s="1"/>
  <c r="AG46" i="16"/>
  <c r="AG29" i="16" s="1"/>
  <c r="BQ194" i="16"/>
  <c r="U194" i="16"/>
  <c r="G195" i="16"/>
  <c r="BE194" i="16"/>
  <c r="AS194" i="16"/>
  <c r="AG194" i="16"/>
  <c r="BE158" i="16"/>
  <c r="AS161" i="16"/>
  <c r="BE162" i="16"/>
  <c r="BE174" i="16"/>
  <c r="E175" i="16"/>
  <c r="AS176" i="16"/>
  <c r="BE182" i="16"/>
  <c r="E183" i="16"/>
  <c r="G183" i="16" s="1"/>
  <c r="AS184" i="16"/>
  <c r="BE190" i="16"/>
  <c r="E191" i="16"/>
  <c r="G191" i="16" s="1"/>
  <c r="AG232" i="16"/>
  <c r="AG234" i="16"/>
  <c r="AG236" i="16"/>
  <c r="AS240" i="16"/>
  <c r="AG240" i="16"/>
  <c r="AG255" i="16"/>
  <c r="BE161" i="16"/>
  <c r="BE176" i="16"/>
  <c r="E177" i="16"/>
  <c r="G177" i="16" s="1"/>
  <c r="BE184" i="16"/>
  <c r="E185" i="16"/>
  <c r="G185" i="16" s="1"/>
  <c r="U201" i="16"/>
  <c r="AG210" i="16"/>
  <c r="BQ210" i="16"/>
  <c r="AS212" i="16"/>
  <c r="AG212" i="16"/>
  <c r="AG225" i="16"/>
  <c r="U225" i="16"/>
  <c r="AG227" i="16"/>
  <c r="U227" i="16"/>
  <c r="AG229" i="16"/>
  <c r="U229" i="16"/>
  <c r="U232" i="16"/>
  <c r="U234" i="16"/>
  <c r="U236" i="16"/>
  <c r="AG239" i="16"/>
  <c r="BQ239" i="16"/>
  <c r="U239" i="16"/>
  <c r="U240" i="16"/>
  <c r="AG245" i="16"/>
  <c r="U255" i="16"/>
  <c r="AG262" i="16"/>
  <c r="U262" i="16"/>
  <c r="BE123" i="16"/>
  <c r="BE125" i="16"/>
  <c r="BE127" i="16"/>
  <c r="U146" i="16"/>
  <c r="U138" i="16" s="1"/>
  <c r="AG158" i="16"/>
  <c r="AS159" i="16"/>
  <c r="BE160" i="16"/>
  <c r="U161" i="16"/>
  <c r="BQ161" i="16"/>
  <c r="AG162" i="16"/>
  <c r="G164" i="16"/>
  <c r="U165" i="16"/>
  <c r="U164" i="16" s="1"/>
  <c r="BE170" i="16"/>
  <c r="AS172" i="16"/>
  <c r="AG174" i="16"/>
  <c r="U176" i="16"/>
  <c r="BQ176" i="16"/>
  <c r="BE178" i="16"/>
  <c r="AS180" i="16"/>
  <c r="AG182" i="16"/>
  <c r="U184" i="16"/>
  <c r="BQ184" i="16"/>
  <c r="BE186" i="16"/>
  <c r="AS188" i="16"/>
  <c r="AG190" i="16"/>
  <c r="AG201" i="16"/>
  <c r="BE203" i="16"/>
  <c r="BE209" i="16"/>
  <c r="U210" i="16"/>
  <c r="U212" i="16"/>
  <c r="AG231" i="16"/>
  <c r="AG233" i="16"/>
  <c r="AG235" i="16"/>
  <c r="AG237" i="16"/>
  <c r="AS239" i="16"/>
  <c r="BE240" i="16"/>
  <c r="U245" i="16"/>
  <c r="AG254" i="16"/>
  <c r="AG256" i="16"/>
  <c r="U123" i="16"/>
  <c r="U125" i="16"/>
  <c r="U127" i="16"/>
  <c r="U160" i="16"/>
  <c r="AG161" i="16"/>
  <c r="BE172" i="16"/>
  <c r="AG176" i="16"/>
  <c r="BE180" i="16"/>
  <c r="AG184" i="16"/>
  <c r="BE188" i="16"/>
  <c r="U203" i="16"/>
  <c r="AS210" i="16"/>
  <c r="AG211" i="16"/>
  <c r="BQ211" i="16"/>
  <c r="BE212" i="16"/>
  <c r="AG226" i="16"/>
  <c r="U226" i="16"/>
  <c r="AG228" i="16"/>
  <c r="U228" i="16"/>
  <c r="AG230" i="16"/>
  <c r="BQ230" i="16"/>
  <c r="U230" i="16"/>
  <c r="BE239" i="16"/>
  <c r="BQ240" i="16"/>
  <c r="AG244" i="16"/>
  <c r="AS246" i="16"/>
  <c r="AG246" i="16"/>
  <c r="AG263" i="16"/>
  <c r="U263" i="16"/>
  <c r="AG411" i="16"/>
  <c r="BQ411" i="16"/>
  <c r="U411" i="16"/>
  <c r="BE223" i="16"/>
  <c r="AS411" i="16"/>
  <c r="G413" i="16"/>
  <c r="BE421" i="16"/>
  <c r="U223" i="16"/>
  <c r="BE411" i="16"/>
  <c r="G429" i="16"/>
  <c r="G433" i="16"/>
  <c r="BQ478" i="16"/>
  <c r="U478" i="16"/>
  <c r="BE478" i="16"/>
  <c r="AS478" i="16"/>
  <c r="AG478" i="16"/>
  <c r="BE410" i="16"/>
  <c r="BE415" i="16"/>
  <c r="E416" i="16"/>
  <c r="G416" i="16" s="1"/>
  <c r="BQ427" i="16"/>
  <c r="G437" i="16"/>
  <c r="BQ443" i="16"/>
  <c r="U443" i="16"/>
  <c r="E444" i="16"/>
  <c r="G444" i="16" s="1"/>
  <c r="BE443" i="16"/>
  <c r="AS443" i="16"/>
  <c r="AG443" i="16"/>
  <c r="BQ458" i="16"/>
  <c r="U458" i="16"/>
  <c r="BE458" i="16"/>
  <c r="AS458" i="16"/>
  <c r="AG458" i="16"/>
  <c r="U410" i="16"/>
  <c r="U415" i="16"/>
  <c r="BE441" i="16"/>
  <c r="E442" i="16"/>
  <c r="G442" i="16" s="1"/>
  <c r="AS461" i="16"/>
  <c r="BE462" i="16"/>
  <c r="BE485" i="16"/>
  <c r="U486" i="16"/>
  <c r="BQ486" i="16"/>
  <c r="G487" i="16"/>
  <c r="E488" i="16"/>
  <c r="G488" i="16" s="1"/>
  <c r="BE461" i="16"/>
  <c r="U485" i="16"/>
  <c r="BQ485" i="16"/>
  <c r="AG486" i="16"/>
  <c r="AG441" i="16"/>
  <c r="U461" i="16"/>
  <c r="BQ461" i="16"/>
  <c r="AG462" i="16"/>
  <c r="AS463" i="16"/>
  <c r="G479" i="16"/>
  <c r="AG485" i="16"/>
  <c r="AS486" i="16"/>
  <c r="AG461" i="16"/>
  <c r="BE46" i="15"/>
  <c r="BE29" i="15" s="1"/>
  <c r="U46" i="15"/>
  <c r="U29" i="15" s="1"/>
  <c r="BQ46" i="15"/>
  <c r="BQ29" i="15" s="1"/>
  <c r="AG46" i="15"/>
  <c r="AG29" i="15" s="1"/>
  <c r="G138" i="15"/>
  <c r="AG146" i="15"/>
  <c r="AG138" i="15" s="1"/>
  <c r="U146" i="15"/>
  <c r="U138" i="15" s="1"/>
  <c r="BQ194" i="15"/>
  <c r="U194" i="15"/>
  <c r="G195" i="15"/>
  <c r="BE194" i="15"/>
  <c r="AS194" i="15"/>
  <c r="AG194" i="15"/>
  <c r="BE158" i="15"/>
  <c r="AS161" i="15"/>
  <c r="BE162" i="15"/>
  <c r="BE174" i="15"/>
  <c r="E175" i="15"/>
  <c r="AS176" i="15"/>
  <c r="BE182" i="15"/>
  <c r="E183" i="15"/>
  <c r="G183" i="15" s="1"/>
  <c r="AS184" i="15"/>
  <c r="BE190" i="15"/>
  <c r="E191" i="15"/>
  <c r="G191" i="15" s="1"/>
  <c r="AG214" i="15"/>
  <c r="AG231" i="15"/>
  <c r="U231" i="15"/>
  <c r="AG233" i="15"/>
  <c r="U233" i="15"/>
  <c r="AG235" i="15"/>
  <c r="U235" i="15"/>
  <c r="AG237" i="15"/>
  <c r="U237" i="15"/>
  <c r="AG242" i="15"/>
  <c r="BE161" i="15"/>
  <c r="BE176" i="15"/>
  <c r="E177" i="15"/>
  <c r="G177" i="15" s="1"/>
  <c r="BE184" i="15"/>
  <c r="E185" i="15"/>
  <c r="G185" i="15" s="1"/>
  <c r="AG245" i="15"/>
  <c r="U245" i="15"/>
  <c r="AG254" i="15"/>
  <c r="U254" i="15"/>
  <c r="AG256" i="15"/>
  <c r="U256" i="15"/>
  <c r="BE123" i="15"/>
  <c r="BE125" i="15"/>
  <c r="BE127" i="15"/>
  <c r="AG158" i="15"/>
  <c r="BE160" i="15"/>
  <c r="U161" i="15"/>
  <c r="BQ161" i="15"/>
  <c r="AG162" i="15"/>
  <c r="G164" i="15"/>
  <c r="U165" i="15"/>
  <c r="U164" i="15" s="1"/>
  <c r="BE170" i="15"/>
  <c r="E171" i="15"/>
  <c r="AG174" i="15"/>
  <c r="U176" i="15"/>
  <c r="BQ176" i="15"/>
  <c r="BE178" i="15"/>
  <c r="E179" i="15"/>
  <c r="G179" i="15" s="1"/>
  <c r="AG182" i="15"/>
  <c r="U184" i="15"/>
  <c r="BQ184" i="15"/>
  <c r="BE186" i="15"/>
  <c r="E187" i="15"/>
  <c r="G187" i="15" s="1"/>
  <c r="AG190" i="15"/>
  <c r="AG213" i="15"/>
  <c r="AG232" i="15"/>
  <c r="U232" i="15"/>
  <c r="AG234" i="15"/>
  <c r="U234" i="15"/>
  <c r="AG236" i="15"/>
  <c r="U236" i="15"/>
  <c r="AG241" i="15"/>
  <c r="U123" i="15"/>
  <c r="U125" i="15"/>
  <c r="U127" i="15"/>
  <c r="U160" i="15"/>
  <c r="AG161" i="15"/>
  <c r="U170" i="15"/>
  <c r="BE172" i="15"/>
  <c r="AG176" i="15"/>
  <c r="U178" i="15"/>
  <c r="BE180" i="15"/>
  <c r="AG184" i="15"/>
  <c r="U186" i="15"/>
  <c r="BE188" i="15"/>
  <c r="AV199" i="15"/>
  <c r="AV21" i="15" s="1"/>
  <c r="AZ199" i="15"/>
  <c r="AZ21" i="15" s="1"/>
  <c r="BD199" i="15"/>
  <c r="BD21" i="15" s="1"/>
  <c r="AG203" i="15"/>
  <c r="BQ203" i="15"/>
  <c r="U203" i="15"/>
  <c r="AG208" i="15"/>
  <c r="BQ208" i="15"/>
  <c r="U208" i="15"/>
  <c r="AG209" i="15"/>
  <c r="BQ209" i="15"/>
  <c r="U209" i="15"/>
  <c r="AG210" i="15"/>
  <c r="BQ210" i="15"/>
  <c r="U210" i="15"/>
  <c r="AG211" i="15"/>
  <c r="BQ211" i="15"/>
  <c r="U211" i="15"/>
  <c r="AG212" i="15"/>
  <c r="BQ212" i="15"/>
  <c r="U212" i="15"/>
  <c r="U213" i="15"/>
  <c r="AG240" i="15"/>
  <c r="BQ240" i="15"/>
  <c r="U240" i="15"/>
  <c r="U241" i="15"/>
  <c r="AG244" i="15"/>
  <c r="U244" i="15"/>
  <c r="AG246" i="15"/>
  <c r="BQ246" i="15"/>
  <c r="U246" i="15"/>
  <c r="AG255" i="15"/>
  <c r="U255" i="15"/>
  <c r="AG411" i="15"/>
  <c r="BQ411" i="15"/>
  <c r="U411" i="15"/>
  <c r="AS411" i="15"/>
  <c r="AS223" i="15"/>
  <c r="BE230" i="15"/>
  <c r="BE239" i="15"/>
  <c r="BE411" i="15"/>
  <c r="U230" i="15"/>
  <c r="U239" i="15"/>
  <c r="BQ478" i="15"/>
  <c r="U478" i="15"/>
  <c r="BE478" i="15"/>
  <c r="AS478" i="15"/>
  <c r="AG478" i="15"/>
  <c r="G413" i="15"/>
  <c r="BQ443" i="15"/>
  <c r="U443" i="15"/>
  <c r="E444" i="15"/>
  <c r="G444" i="15" s="1"/>
  <c r="BE443" i="15"/>
  <c r="AS443" i="15"/>
  <c r="AG443" i="15"/>
  <c r="AS409" i="15"/>
  <c r="BE415" i="15"/>
  <c r="BQ458" i="15"/>
  <c r="U458" i="15"/>
  <c r="BE458" i="15"/>
  <c r="AS458" i="15"/>
  <c r="AG458" i="15"/>
  <c r="BE441" i="15"/>
  <c r="E442" i="15"/>
  <c r="G442" i="15" s="1"/>
  <c r="G445" i="15"/>
  <c r="G457" i="15"/>
  <c r="AS461" i="15"/>
  <c r="BE462" i="15"/>
  <c r="U463" i="15"/>
  <c r="BQ463" i="15"/>
  <c r="BE485" i="15"/>
  <c r="U486" i="15"/>
  <c r="BQ486" i="15"/>
  <c r="G487" i="15"/>
  <c r="E488" i="15"/>
  <c r="G488" i="15" s="1"/>
  <c r="BQ441" i="15"/>
  <c r="BE461" i="15"/>
  <c r="AG463" i="15"/>
  <c r="U485" i="15"/>
  <c r="BQ485" i="15"/>
  <c r="AG486" i="15"/>
  <c r="AG441" i="15"/>
  <c r="U461" i="15"/>
  <c r="AG462" i="15"/>
  <c r="AS463" i="15"/>
  <c r="G479" i="15"/>
  <c r="AG485" i="15"/>
  <c r="AS486" i="15"/>
  <c r="W22" i="16" l="1"/>
  <c r="T46" i="2" s="1"/>
  <c r="AD22" i="16"/>
  <c r="AA46" i="2" s="1"/>
  <c r="BM22" i="16"/>
  <c r="BJ46" i="2" s="1"/>
  <c r="AL22" i="16"/>
  <c r="AI46" i="2" s="1"/>
  <c r="AI22" i="16"/>
  <c r="AF46" i="2" s="1"/>
  <c r="O22" i="16"/>
  <c r="L46" i="2" s="1"/>
  <c r="AA22" i="16"/>
  <c r="X46" i="2" s="1"/>
  <c r="L22" i="16"/>
  <c r="I46" i="2" s="1"/>
  <c r="AM224" i="3"/>
  <c r="AW22" i="16"/>
  <c r="AT46" i="2" s="1"/>
  <c r="AU22" i="16"/>
  <c r="AR46" i="2" s="1"/>
  <c r="BJ22" i="16"/>
  <c r="BG46" i="2" s="1"/>
  <c r="CA22" i="16"/>
  <c r="BX46" i="2" s="1"/>
  <c r="T22" i="16"/>
  <c r="Q46" i="2" s="1"/>
  <c r="AX22" i="16"/>
  <c r="AU46" i="2" s="1"/>
  <c r="V22" i="16"/>
  <c r="S46" i="2" s="1"/>
  <c r="AP22" i="16"/>
  <c r="AM46" i="2" s="1"/>
  <c r="CB22" i="16"/>
  <c r="BY46" i="2" s="1"/>
  <c r="BC22" i="16"/>
  <c r="AZ46" i="2" s="1"/>
  <c r="BF22" i="16"/>
  <c r="BC46" i="2" s="1"/>
  <c r="AB22" i="16"/>
  <c r="Y46" i="2" s="1"/>
  <c r="BR22" i="16"/>
  <c r="BO46" i="2" s="1"/>
  <c r="AT22" i="16"/>
  <c r="AQ46" i="2" s="1"/>
  <c r="BA22" i="16"/>
  <c r="AX46" i="2" s="1"/>
  <c r="BK22" i="16"/>
  <c r="BH46" i="2" s="1"/>
  <c r="BB22" i="16"/>
  <c r="AY46" i="2" s="1"/>
  <c r="R22" i="16"/>
  <c r="O46" i="2" s="1"/>
  <c r="G129" i="3"/>
  <c r="G128" i="3" s="1"/>
  <c r="BT22" i="16"/>
  <c r="BQ46" i="2" s="1"/>
  <c r="AG152" i="16"/>
  <c r="BE152" i="16"/>
  <c r="U152" i="16"/>
  <c r="BQ152" i="16"/>
  <c r="AS152" i="16"/>
  <c r="G175" i="15"/>
  <c r="G175" i="16"/>
  <c r="AG175" i="16" s="1"/>
  <c r="AY22" i="16"/>
  <c r="AV46" i="2" s="1"/>
  <c r="X22" i="16"/>
  <c r="U46" i="2" s="1"/>
  <c r="AJ22" i="16"/>
  <c r="AG46" i="2" s="1"/>
  <c r="I22" i="16"/>
  <c r="F46" i="2" s="1"/>
  <c r="AQ22" i="16"/>
  <c r="AN46" i="2" s="1"/>
  <c r="BD22" i="16"/>
  <c r="BA46" i="2" s="1"/>
  <c r="S22" i="16"/>
  <c r="P46" i="2" s="1"/>
  <c r="BO22" i="16"/>
  <c r="BL46" i="2" s="1"/>
  <c r="AF22" i="16"/>
  <c r="AC46" i="2" s="1"/>
  <c r="BZ22" i="16"/>
  <c r="BW46" i="2" s="1"/>
  <c r="P22" i="16"/>
  <c r="M46" i="2" s="1"/>
  <c r="BG22" i="16"/>
  <c r="BD46" i="2" s="1"/>
  <c r="AV22" i="16"/>
  <c r="AS46" i="2" s="1"/>
  <c r="AM218" i="16"/>
  <c r="CC218" i="16" s="1"/>
  <c r="AE22" i="16"/>
  <c r="AB46" i="2" s="1"/>
  <c r="BL22" i="16"/>
  <c r="BI46" i="2" s="1"/>
  <c r="AC22" i="16"/>
  <c r="Z46" i="2" s="1"/>
  <c r="K22" i="16"/>
  <c r="H46" i="2" s="1"/>
  <c r="BN22" i="16"/>
  <c r="BK46" i="2" s="1"/>
  <c r="BQ152" i="15"/>
  <c r="BE152" i="15"/>
  <c r="Z22" i="16"/>
  <c r="W46" i="2" s="1"/>
  <c r="J22" i="16"/>
  <c r="G46" i="2" s="1"/>
  <c r="BP22" i="16"/>
  <c r="BM46" i="2" s="1"/>
  <c r="BI22" i="16"/>
  <c r="BF46" i="2" s="1"/>
  <c r="BX22" i="16"/>
  <c r="BU46" i="2" s="1"/>
  <c r="AO22" i="16"/>
  <c r="AL46" i="2" s="1"/>
  <c r="AH22" i="16"/>
  <c r="AE46" i="2" s="1"/>
  <c r="AR22" i="16"/>
  <c r="AO46" i="2" s="1"/>
  <c r="AG152" i="15"/>
  <c r="AN22" i="16"/>
  <c r="AK46" i="2" s="1"/>
  <c r="BV22" i="16"/>
  <c r="BS46" i="2" s="1"/>
  <c r="U215" i="15"/>
  <c r="BU22" i="16"/>
  <c r="BR46" i="2" s="1"/>
  <c r="BH22" i="16"/>
  <c r="BE46" i="2" s="1"/>
  <c r="H25" i="15"/>
  <c r="Q22" i="16"/>
  <c r="N46" i="2" s="1"/>
  <c r="AZ22" i="16"/>
  <c r="AW46" i="2" s="1"/>
  <c r="U200" i="15"/>
  <c r="U248" i="15"/>
  <c r="U152" i="15"/>
  <c r="AS152" i="15"/>
  <c r="BW22" i="16"/>
  <c r="BT46" i="2" s="1"/>
  <c r="Y22" i="16"/>
  <c r="V46" i="2" s="1"/>
  <c r="BQ187" i="16"/>
  <c r="AG435" i="16"/>
  <c r="AS189" i="16"/>
  <c r="AS179" i="16"/>
  <c r="AG173" i="16"/>
  <c r="E422" i="16"/>
  <c r="G422" i="16" s="1"/>
  <c r="U422" i="16" s="1"/>
  <c r="E428" i="16"/>
  <c r="G428" i="16" s="1"/>
  <c r="U428" i="16" s="1"/>
  <c r="BQ425" i="16"/>
  <c r="BE419" i="16"/>
  <c r="AG189" i="15"/>
  <c r="U425" i="15"/>
  <c r="AS173" i="15"/>
  <c r="AG416" i="15"/>
  <c r="BQ433" i="15"/>
  <c r="AS427" i="15"/>
  <c r="BE419" i="15"/>
  <c r="AG433" i="15"/>
  <c r="E434" i="15"/>
  <c r="G434" i="15" s="1"/>
  <c r="BE434" i="15" s="1"/>
  <c r="U427" i="15"/>
  <c r="U433" i="15"/>
  <c r="BE433" i="15"/>
  <c r="BE427" i="15"/>
  <c r="BQ427" i="15"/>
  <c r="AS433" i="15"/>
  <c r="AM228" i="15"/>
  <c r="CC228" i="15" s="1"/>
  <c r="E420" i="16"/>
  <c r="G420" i="16" s="1"/>
  <c r="BE420" i="16" s="1"/>
  <c r="E428" i="15"/>
  <c r="G428" i="15" s="1"/>
  <c r="BQ428" i="15" s="1"/>
  <c r="AG427" i="15"/>
  <c r="AM217" i="16"/>
  <c r="CC217" i="16" s="1"/>
  <c r="AM226" i="15"/>
  <c r="CC226" i="15" s="1"/>
  <c r="AM222" i="15"/>
  <c r="CC222" i="15" s="1"/>
  <c r="U421" i="16"/>
  <c r="BQ421" i="16"/>
  <c r="AG421" i="16"/>
  <c r="AR107" i="10"/>
  <c r="AR107" i="3" s="1"/>
  <c r="AR105" i="10"/>
  <c r="AR105" i="3" s="1"/>
  <c r="AM242" i="15"/>
  <c r="CC242" i="15" s="1"/>
  <c r="AM201" i="15"/>
  <c r="CC201" i="15" s="1"/>
  <c r="BE189" i="15"/>
  <c r="AS189" i="15"/>
  <c r="AG419" i="16"/>
  <c r="AM233" i="16"/>
  <c r="CC233" i="16" s="1"/>
  <c r="E426" i="16"/>
  <c r="G426" i="16" s="1"/>
  <c r="AS427" i="16"/>
  <c r="AM241" i="16"/>
  <c r="CC241" i="16" s="1"/>
  <c r="AM216" i="16"/>
  <c r="CC216" i="16" s="1"/>
  <c r="AG427" i="16"/>
  <c r="AM222" i="16"/>
  <c r="CC222" i="16" s="1"/>
  <c r="BQ435" i="16"/>
  <c r="AS435" i="16"/>
  <c r="U419" i="16"/>
  <c r="AM256" i="16"/>
  <c r="CC256" i="16" s="1"/>
  <c r="U435" i="16"/>
  <c r="AM220" i="16"/>
  <c r="CC220" i="16" s="1"/>
  <c r="U425" i="16"/>
  <c r="BE173" i="16"/>
  <c r="E436" i="16"/>
  <c r="G436" i="16" s="1"/>
  <c r="AS436" i="16" s="1"/>
  <c r="BE425" i="16"/>
  <c r="AG425" i="16"/>
  <c r="AS419" i="16"/>
  <c r="BQ419" i="16"/>
  <c r="BE435" i="16"/>
  <c r="AS425" i="16"/>
  <c r="AS173" i="16"/>
  <c r="BQ173" i="15"/>
  <c r="U173" i="15"/>
  <c r="BQ425" i="15"/>
  <c r="E420" i="15"/>
  <c r="G420" i="15" s="1"/>
  <c r="AG173" i="15"/>
  <c r="AG425" i="15"/>
  <c r="BE173" i="15"/>
  <c r="AG419" i="15"/>
  <c r="U419" i="15"/>
  <c r="E426" i="15"/>
  <c r="G426" i="15" s="1"/>
  <c r="BQ419" i="15"/>
  <c r="AS419" i="15"/>
  <c r="BE425" i="15"/>
  <c r="AS425" i="15"/>
  <c r="CC246" i="15"/>
  <c r="CC486" i="15"/>
  <c r="CC411" i="15"/>
  <c r="CC224" i="15"/>
  <c r="CC224" i="10"/>
  <c r="AM231" i="16"/>
  <c r="CC231" i="16" s="1"/>
  <c r="AG189" i="16"/>
  <c r="AM237" i="16"/>
  <c r="CC237" i="16" s="1"/>
  <c r="AM221" i="16"/>
  <c r="CC221" i="16" s="1"/>
  <c r="CC224" i="16"/>
  <c r="AM219" i="16"/>
  <c r="CC219" i="16" s="1"/>
  <c r="CC247" i="16"/>
  <c r="AM214" i="16"/>
  <c r="AM221" i="15"/>
  <c r="CC221" i="15" s="1"/>
  <c r="BQ189" i="15"/>
  <c r="AM227" i="15"/>
  <c r="AM263" i="15"/>
  <c r="CC263" i="15" s="1"/>
  <c r="AM217" i="15"/>
  <c r="U189" i="15"/>
  <c r="AM219" i="15"/>
  <c r="AM225" i="15"/>
  <c r="CC225" i="15" s="1"/>
  <c r="CC247" i="15"/>
  <c r="U173" i="16"/>
  <c r="G171" i="16"/>
  <c r="BQ173" i="16"/>
  <c r="U187" i="16"/>
  <c r="G171" i="15"/>
  <c r="BE187" i="16"/>
  <c r="AS439" i="15"/>
  <c r="BE189" i="16"/>
  <c r="BE457" i="16"/>
  <c r="AM242" i="16"/>
  <c r="CC242" i="16" s="1"/>
  <c r="BQ423" i="15"/>
  <c r="AS421" i="15"/>
  <c r="E432" i="15"/>
  <c r="G432" i="15" s="1"/>
  <c r="AS200" i="15"/>
  <c r="E436" i="15"/>
  <c r="G436" i="15" s="1"/>
  <c r="U416" i="15"/>
  <c r="AS417" i="15"/>
  <c r="AS437" i="15"/>
  <c r="AS445" i="16"/>
  <c r="AS181" i="15"/>
  <c r="AS423" i="16"/>
  <c r="AS429" i="15"/>
  <c r="E432" i="16"/>
  <c r="G432" i="16" s="1"/>
  <c r="AS416" i="15"/>
  <c r="BE416" i="15"/>
  <c r="AM214" i="15"/>
  <c r="AM235" i="16"/>
  <c r="CC235" i="16" s="1"/>
  <c r="AG187" i="16"/>
  <c r="U189" i="16"/>
  <c r="U179" i="16"/>
  <c r="BE179" i="16"/>
  <c r="U439" i="16"/>
  <c r="BQ416" i="15"/>
  <c r="AM244" i="16"/>
  <c r="AS187" i="16"/>
  <c r="BQ189" i="16"/>
  <c r="BQ179" i="16"/>
  <c r="BE417" i="16"/>
  <c r="BQ181" i="16"/>
  <c r="AM229" i="15"/>
  <c r="CC229" i="15" s="1"/>
  <c r="J28" i="15"/>
  <c r="J12" i="15" s="1"/>
  <c r="J20" i="15" s="1"/>
  <c r="J28" i="16"/>
  <c r="J12" i="16" s="1"/>
  <c r="H21" i="16"/>
  <c r="H11" i="16" s="1"/>
  <c r="H21" i="15"/>
  <c r="H11" i="15" s="1"/>
  <c r="AG445" i="16"/>
  <c r="BQ445" i="16"/>
  <c r="L103" i="15"/>
  <c r="L28" i="15" s="1"/>
  <c r="L12" i="15" s="1"/>
  <c r="L20" i="15" s="1"/>
  <c r="L103" i="16"/>
  <c r="U423" i="16"/>
  <c r="BE408" i="15"/>
  <c r="E424" i="16"/>
  <c r="G424" i="16" s="1"/>
  <c r="BE423" i="16"/>
  <c r="U117" i="15"/>
  <c r="U116" i="15" s="1"/>
  <c r="BQ181" i="15"/>
  <c r="AG423" i="16"/>
  <c r="BQ423" i="16"/>
  <c r="E424" i="15"/>
  <c r="G424" i="15" s="1"/>
  <c r="AM216" i="15"/>
  <c r="H25" i="16"/>
  <c r="BE117" i="15"/>
  <c r="BE116" i="15" s="1"/>
  <c r="AG117" i="15"/>
  <c r="AG116" i="15" s="1"/>
  <c r="AS117" i="15"/>
  <c r="AS116" i="15" s="1"/>
  <c r="BQ457" i="16"/>
  <c r="AG181" i="16"/>
  <c r="BQ117" i="15"/>
  <c r="BQ116" i="15" s="1"/>
  <c r="AS457" i="16"/>
  <c r="E430" i="15"/>
  <c r="G430" i="15" s="1"/>
  <c r="U429" i="15"/>
  <c r="BE429" i="15"/>
  <c r="BQ429" i="15"/>
  <c r="U181" i="15"/>
  <c r="AG457" i="16"/>
  <c r="AG417" i="16"/>
  <c r="U423" i="15"/>
  <c r="E446" i="16"/>
  <c r="G446" i="16" s="1"/>
  <c r="BE181" i="16"/>
  <c r="AS181" i="16"/>
  <c r="AG423" i="15"/>
  <c r="BE445" i="16"/>
  <c r="U181" i="16"/>
  <c r="K28" i="16"/>
  <c r="K12" i="16" s="1"/>
  <c r="BE439" i="16"/>
  <c r="U457" i="16"/>
  <c r="U445" i="16"/>
  <c r="AM218" i="15"/>
  <c r="AS439" i="16"/>
  <c r="U431" i="15"/>
  <c r="E440" i="15"/>
  <c r="G440" i="15" s="1"/>
  <c r="BE421" i="15"/>
  <c r="U417" i="15"/>
  <c r="U435" i="15"/>
  <c r="AS431" i="15"/>
  <c r="U439" i="15"/>
  <c r="BQ408" i="15"/>
  <c r="BQ439" i="15"/>
  <c r="CC172" i="15"/>
  <c r="AS431" i="16"/>
  <c r="CC209" i="16"/>
  <c r="CC464" i="15"/>
  <c r="AS408" i="16"/>
  <c r="BE437" i="15"/>
  <c r="BQ435" i="15"/>
  <c r="AM236" i="15"/>
  <c r="AM232" i="15"/>
  <c r="BE431" i="16"/>
  <c r="BQ431" i="16"/>
  <c r="BQ421" i="15"/>
  <c r="U431" i="16"/>
  <c r="U437" i="15"/>
  <c r="AG421" i="15"/>
  <c r="U421" i="15"/>
  <c r="E422" i="15"/>
  <c r="G422" i="15" s="1"/>
  <c r="AG408" i="15"/>
  <c r="AG431" i="16"/>
  <c r="U408" i="15"/>
  <c r="BE200" i="15"/>
  <c r="CC182" i="16"/>
  <c r="CC159" i="15"/>
  <c r="AM220" i="15"/>
  <c r="CC127" i="16"/>
  <c r="CC174" i="16"/>
  <c r="BQ408" i="16"/>
  <c r="BE435" i="15"/>
  <c r="CC180" i="15"/>
  <c r="CC462" i="15"/>
  <c r="BQ431" i="15"/>
  <c r="BE439" i="15"/>
  <c r="AG435" i="15"/>
  <c r="E418" i="15"/>
  <c r="G418" i="15" s="1"/>
  <c r="CC239" i="15"/>
  <c r="CC188" i="15"/>
  <c r="AG181" i="15"/>
  <c r="BQ439" i="16"/>
  <c r="AS417" i="16"/>
  <c r="AG408" i="16"/>
  <c r="K28" i="15"/>
  <c r="K12" i="15" s="1"/>
  <c r="CC410" i="15"/>
  <c r="CC186" i="16"/>
  <c r="AG417" i="15"/>
  <c r="AG439" i="15"/>
  <c r="AG429" i="15"/>
  <c r="E438" i="15"/>
  <c r="G438" i="15" s="1"/>
  <c r="AG431" i="15"/>
  <c r="AS435" i="15"/>
  <c r="CC415" i="15"/>
  <c r="BQ417" i="15"/>
  <c r="BE417" i="15"/>
  <c r="AS215" i="15"/>
  <c r="CC186" i="15"/>
  <c r="CC160" i="15"/>
  <c r="BE181" i="15"/>
  <c r="CC463" i="16"/>
  <c r="CC409" i="16"/>
  <c r="BE431" i="15"/>
  <c r="I11" i="15"/>
  <c r="AM213" i="15"/>
  <c r="AM262" i="16"/>
  <c r="AM236" i="16"/>
  <c r="CC236" i="16" s="1"/>
  <c r="CC458" i="16"/>
  <c r="CC160" i="16"/>
  <c r="AM232" i="16"/>
  <c r="CC232" i="16" s="1"/>
  <c r="CC176" i="16"/>
  <c r="CC162" i="15"/>
  <c r="AM234" i="15"/>
  <c r="CC190" i="15"/>
  <c r="CC184" i="15"/>
  <c r="CC464" i="16"/>
  <c r="CC208" i="16"/>
  <c r="CC209" i="15"/>
  <c r="CC178" i="15"/>
  <c r="CC443" i="16"/>
  <c r="I11" i="16"/>
  <c r="I13" i="16"/>
  <c r="F30" i="2" s="1"/>
  <c r="AM255" i="15"/>
  <c r="CC212" i="15"/>
  <c r="CC208" i="15"/>
  <c r="CC125" i="15"/>
  <c r="CC46" i="15"/>
  <c r="BQ417" i="16"/>
  <c r="U417" i="16"/>
  <c r="E418" i="16"/>
  <c r="G418" i="16" s="1"/>
  <c r="CC485" i="16"/>
  <c r="CC478" i="16"/>
  <c r="AS215" i="16"/>
  <c r="CC210" i="16"/>
  <c r="CC458" i="15"/>
  <c r="BE215" i="15"/>
  <c r="CC210" i="15"/>
  <c r="CC174" i="15"/>
  <c r="AM254" i="15"/>
  <c r="BE408" i="16"/>
  <c r="CC230" i="16"/>
  <c r="CC125" i="16"/>
  <c r="CC178" i="16"/>
  <c r="AM234" i="16"/>
  <c r="AM213" i="16"/>
  <c r="CC213" i="16" s="1"/>
  <c r="AS423" i="15"/>
  <c r="BE423" i="15"/>
  <c r="AM262" i="15"/>
  <c r="CC485" i="15"/>
  <c r="BQ215" i="15"/>
  <c r="AM241" i="15"/>
  <c r="CC211" i="15"/>
  <c r="CC203" i="15"/>
  <c r="AM256" i="15"/>
  <c r="CC256" i="15" s="1"/>
  <c r="AM245" i="15"/>
  <c r="CC462" i="16"/>
  <c r="AM226" i="16"/>
  <c r="CC162" i="16"/>
  <c r="AM255" i="16"/>
  <c r="CC255" i="16" s="1"/>
  <c r="CC170" i="16"/>
  <c r="CC441" i="15"/>
  <c r="CC463" i="15"/>
  <c r="CC230" i="15"/>
  <c r="CC240" i="15"/>
  <c r="AM235" i="15"/>
  <c r="CC235" i="15" s="1"/>
  <c r="AM231" i="15"/>
  <c r="CC231" i="15" s="1"/>
  <c r="CC194" i="15"/>
  <c r="AM146" i="15"/>
  <c r="AM138" i="15" s="1"/>
  <c r="AM116" i="15" s="1"/>
  <c r="CC441" i="16"/>
  <c r="CC486" i="16"/>
  <c r="CC410" i="16"/>
  <c r="BE215" i="16"/>
  <c r="CC411" i="16"/>
  <c r="CC246" i="16"/>
  <c r="CC240" i="16"/>
  <c r="AS200" i="16"/>
  <c r="CC190" i="16"/>
  <c r="CC184" i="16"/>
  <c r="CC172" i="16"/>
  <c r="CC239" i="16"/>
  <c r="AM227" i="16"/>
  <c r="CC227" i="16" s="1"/>
  <c r="AM225" i="16"/>
  <c r="CC225" i="16" s="1"/>
  <c r="CC194" i="16"/>
  <c r="CC443" i="15"/>
  <c r="CC478" i="15"/>
  <c r="CC188" i="16"/>
  <c r="CC212" i="16"/>
  <c r="BE200" i="16"/>
  <c r="BQ437" i="15"/>
  <c r="AG437" i="15"/>
  <c r="CC461" i="15"/>
  <c r="AG215" i="15"/>
  <c r="AG200" i="15"/>
  <c r="CC182" i="15"/>
  <c r="CC176" i="15"/>
  <c r="CC461" i="16"/>
  <c r="CC415" i="16"/>
  <c r="BQ215" i="16"/>
  <c r="CC211" i="16"/>
  <c r="AM245" i="16"/>
  <c r="CC180" i="16"/>
  <c r="CC161" i="16"/>
  <c r="AM229" i="16"/>
  <c r="CC229" i="16" s="1"/>
  <c r="BQ200" i="16"/>
  <c r="E440" i="16"/>
  <c r="G440" i="16" s="1"/>
  <c r="AG439" i="16"/>
  <c r="BQ479" i="16"/>
  <c r="U479" i="16"/>
  <c r="BE479" i="16"/>
  <c r="AS479" i="16"/>
  <c r="AG479" i="16"/>
  <c r="AG488" i="16"/>
  <c r="BQ488" i="16"/>
  <c r="U488" i="16"/>
  <c r="BE488" i="16"/>
  <c r="AS488" i="16"/>
  <c r="BE444" i="16"/>
  <c r="AS444" i="16"/>
  <c r="AG444" i="16"/>
  <c r="BQ444" i="16"/>
  <c r="U444" i="16"/>
  <c r="AG437" i="16"/>
  <c r="BQ437" i="16"/>
  <c r="U437" i="16"/>
  <c r="AS437" i="16"/>
  <c r="BE437" i="16"/>
  <c r="E438" i="16"/>
  <c r="G438" i="16" s="1"/>
  <c r="AM263" i="16"/>
  <c r="CC203" i="16"/>
  <c r="CC158" i="16"/>
  <c r="U200" i="16"/>
  <c r="AS487" i="16"/>
  <c r="AG487" i="16"/>
  <c r="BQ487" i="16"/>
  <c r="U487" i="16"/>
  <c r="BE487" i="16"/>
  <c r="BQ429" i="16"/>
  <c r="U429" i="16"/>
  <c r="E430" i="16"/>
  <c r="G430" i="16" s="1"/>
  <c r="AS429" i="16"/>
  <c r="AG429" i="16"/>
  <c r="BE429" i="16"/>
  <c r="U408" i="16"/>
  <c r="AG248" i="16"/>
  <c r="AG215" i="16"/>
  <c r="BQ185" i="16"/>
  <c r="U185" i="16"/>
  <c r="BE185" i="16"/>
  <c r="AS185" i="16"/>
  <c r="AG185" i="16"/>
  <c r="AG183" i="16"/>
  <c r="BQ183" i="16"/>
  <c r="U183" i="16"/>
  <c r="BE183" i="16"/>
  <c r="AS183" i="16"/>
  <c r="AM201" i="16"/>
  <c r="CC201" i="16" s="1"/>
  <c r="BE416" i="16"/>
  <c r="AS416" i="16"/>
  <c r="BQ416" i="16"/>
  <c r="AG416" i="16"/>
  <c r="U416" i="16"/>
  <c r="U248" i="16"/>
  <c r="CC123" i="16"/>
  <c r="AM254" i="16"/>
  <c r="AG200" i="16"/>
  <c r="AG191" i="16"/>
  <c r="BQ191" i="16"/>
  <c r="U191" i="16"/>
  <c r="BE191" i="16"/>
  <c r="AS191" i="16"/>
  <c r="AM165" i="16"/>
  <c r="AM164" i="16" s="1"/>
  <c r="AM146" i="16"/>
  <c r="CC146" i="16" s="1"/>
  <c r="CC138" i="16" s="1"/>
  <c r="CC46" i="16"/>
  <c r="CC159" i="16"/>
  <c r="AG442" i="16"/>
  <c r="BQ442" i="16"/>
  <c r="U442" i="16"/>
  <c r="AS442" i="16"/>
  <c r="BE442" i="16"/>
  <c r="AG433" i="16"/>
  <c r="BQ433" i="16"/>
  <c r="U433" i="16"/>
  <c r="BE433" i="16"/>
  <c r="AS433" i="16"/>
  <c r="E434" i="16"/>
  <c r="G434" i="16" s="1"/>
  <c r="CC223" i="16"/>
  <c r="U215" i="16"/>
  <c r="AG413" i="16"/>
  <c r="BQ413" i="16"/>
  <c r="U413" i="16"/>
  <c r="AS413" i="16"/>
  <c r="E414" i="16"/>
  <c r="G414" i="16" s="1"/>
  <c r="G412" i="16" s="1"/>
  <c r="BE413" i="16"/>
  <c r="AM228" i="16"/>
  <c r="BQ177" i="16"/>
  <c r="U177" i="16"/>
  <c r="BE177" i="16"/>
  <c r="AS177" i="16"/>
  <c r="AG177" i="16"/>
  <c r="BE195" i="16"/>
  <c r="AS195" i="16"/>
  <c r="AG195" i="16"/>
  <c r="BQ195" i="16"/>
  <c r="U195" i="16"/>
  <c r="BQ479" i="15"/>
  <c r="U479" i="15"/>
  <c r="BE479" i="15"/>
  <c r="AS479" i="15"/>
  <c r="AG479" i="15"/>
  <c r="AG488" i="15"/>
  <c r="BQ488" i="15"/>
  <c r="U488" i="15"/>
  <c r="BE488" i="15"/>
  <c r="AS488" i="15"/>
  <c r="AS445" i="15"/>
  <c r="AG445" i="15"/>
  <c r="BQ445" i="15"/>
  <c r="U445" i="15"/>
  <c r="E446" i="15"/>
  <c r="G446" i="15" s="1"/>
  <c r="BE445" i="15"/>
  <c r="AG413" i="15"/>
  <c r="BQ413" i="15"/>
  <c r="U413" i="15"/>
  <c r="E414" i="15"/>
  <c r="G414" i="15" s="1"/>
  <c r="G412" i="15" s="1"/>
  <c r="BE413" i="15"/>
  <c r="AS413" i="15"/>
  <c r="CC123" i="15"/>
  <c r="BQ177" i="15"/>
  <c r="U177" i="15"/>
  <c r="BE177" i="15"/>
  <c r="AS177" i="15"/>
  <c r="AG177" i="15"/>
  <c r="AG183" i="15"/>
  <c r="BQ183" i="15"/>
  <c r="U183" i="15"/>
  <c r="BE183" i="15"/>
  <c r="AS183" i="15"/>
  <c r="M103" i="15"/>
  <c r="AS487" i="15"/>
  <c r="AG487" i="15"/>
  <c r="BQ487" i="15"/>
  <c r="U487" i="15"/>
  <c r="BE487" i="15"/>
  <c r="BE444" i="15"/>
  <c r="AS444" i="15"/>
  <c r="AG444" i="15"/>
  <c r="BQ444" i="15"/>
  <c r="U444" i="15"/>
  <c r="BQ200" i="15"/>
  <c r="BD22" i="15"/>
  <c r="BA45" i="2" s="1"/>
  <c r="BE187" i="15"/>
  <c r="AS187" i="15"/>
  <c r="AG187" i="15"/>
  <c r="BQ187" i="15"/>
  <c r="U187" i="15"/>
  <c r="AG191" i="15"/>
  <c r="BQ191" i="15"/>
  <c r="U191" i="15"/>
  <c r="BE191" i="15"/>
  <c r="AS191" i="15"/>
  <c r="AM165" i="15"/>
  <c r="AM164" i="15" s="1"/>
  <c r="BE195" i="15"/>
  <c r="AS195" i="15"/>
  <c r="AG195" i="15"/>
  <c r="BQ195" i="15"/>
  <c r="U195" i="15"/>
  <c r="CC223" i="15"/>
  <c r="G116" i="15"/>
  <c r="AG442" i="15"/>
  <c r="BQ442" i="15"/>
  <c r="U442" i="15"/>
  <c r="BE442" i="15"/>
  <c r="AS442" i="15"/>
  <c r="AM244" i="15"/>
  <c r="AZ22" i="15"/>
  <c r="AW45" i="2" s="1"/>
  <c r="CC127" i="15"/>
  <c r="CC158" i="15"/>
  <c r="AG248" i="15"/>
  <c r="BQ185" i="15"/>
  <c r="U185" i="15"/>
  <c r="BE185" i="15"/>
  <c r="AS185" i="15"/>
  <c r="AG185" i="15"/>
  <c r="AM237" i="15"/>
  <c r="CC237" i="15" s="1"/>
  <c r="AM233" i="15"/>
  <c r="CC233" i="15" s="1"/>
  <c r="CC161" i="15"/>
  <c r="AG457" i="15"/>
  <c r="BQ457" i="15"/>
  <c r="U457" i="15"/>
  <c r="BE457" i="15"/>
  <c r="AS457" i="15"/>
  <c r="AS408" i="15"/>
  <c r="CC409" i="15"/>
  <c r="AV22" i="15"/>
  <c r="AS45" i="2" s="1"/>
  <c r="CC170" i="15"/>
  <c r="BE179" i="15"/>
  <c r="AS179" i="15"/>
  <c r="AG179" i="15"/>
  <c r="BQ179" i="15"/>
  <c r="U179" i="15"/>
  <c r="AG175" i="15"/>
  <c r="BQ175" i="15"/>
  <c r="U175" i="15"/>
  <c r="BE175" i="15"/>
  <c r="AS175" i="15"/>
  <c r="BE175" i="16" l="1"/>
  <c r="CC175" i="16" s="1"/>
  <c r="G169" i="15"/>
  <c r="AS175" i="16"/>
  <c r="U175" i="16"/>
  <c r="BQ175" i="16"/>
  <c r="CC224" i="3"/>
  <c r="G169" i="16"/>
  <c r="AG428" i="15"/>
  <c r="CC29" i="16"/>
  <c r="K13" i="16"/>
  <c r="H30" i="2" s="1"/>
  <c r="K20" i="16"/>
  <c r="J13" i="16"/>
  <c r="G30" i="2" s="1"/>
  <c r="J20" i="16"/>
  <c r="U434" i="15"/>
  <c r="AS434" i="15"/>
  <c r="U428" i="15"/>
  <c r="CC29" i="15"/>
  <c r="K11" i="15"/>
  <c r="K20" i="15"/>
  <c r="CC152" i="16"/>
  <c r="CC152" i="15"/>
  <c r="BQ422" i="16"/>
  <c r="AG422" i="16"/>
  <c r="AG420" i="16"/>
  <c r="AS428" i="16"/>
  <c r="U420" i="16"/>
  <c r="AG428" i="16"/>
  <c r="BQ420" i="16"/>
  <c r="BE428" i="16"/>
  <c r="BQ428" i="16"/>
  <c r="AS420" i="16"/>
  <c r="AS422" i="16"/>
  <c r="AG436" i="16"/>
  <c r="BQ436" i="16"/>
  <c r="BE432" i="16"/>
  <c r="BE422" i="16"/>
  <c r="BE426" i="16"/>
  <c r="BQ434" i="15"/>
  <c r="AG434" i="15"/>
  <c r="BE420" i="15"/>
  <c r="AS426" i="15"/>
  <c r="AG436" i="15"/>
  <c r="BE428" i="15"/>
  <c r="CC219" i="15"/>
  <c r="AS171" i="15"/>
  <c r="AG432" i="15"/>
  <c r="AS428" i="15"/>
  <c r="CC427" i="15"/>
  <c r="CC433" i="15"/>
  <c r="BQ420" i="15"/>
  <c r="AS426" i="16"/>
  <c r="U420" i="15"/>
  <c r="AG420" i="15"/>
  <c r="AS420" i="15"/>
  <c r="CC421" i="16"/>
  <c r="U436" i="16"/>
  <c r="BE436" i="16"/>
  <c r="AS107" i="10"/>
  <c r="AS107" i="3" s="1"/>
  <c r="AS105" i="10"/>
  <c r="AS105" i="3" s="1"/>
  <c r="CC189" i="15"/>
  <c r="AS432" i="15"/>
  <c r="BE432" i="15"/>
  <c r="BQ426" i="16"/>
  <c r="U426" i="16"/>
  <c r="AG426" i="16"/>
  <c r="CC427" i="16"/>
  <c r="CC425" i="16"/>
  <c r="CC435" i="16"/>
  <c r="CC419" i="16"/>
  <c r="CC173" i="15"/>
  <c r="BQ426" i="15"/>
  <c r="U426" i="15"/>
  <c r="BE426" i="15"/>
  <c r="AG426" i="15"/>
  <c r="U432" i="15"/>
  <c r="AS436" i="15"/>
  <c r="CC425" i="15"/>
  <c r="CC419" i="15"/>
  <c r="AM200" i="15"/>
  <c r="AG432" i="16"/>
  <c r="AG171" i="16"/>
  <c r="AG171" i="15"/>
  <c r="CC146" i="15"/>
  <c r="CC138" i="15" s="1"/>
  <c r="CC227" i="15"/>
  <c r="CC165" i="15"/>
  <c r="CC164" i="15" s="1"/>
  <c r="CC234" i="15"/>
  <c r="CC232" i="15"/>
  <c r="CC254" i="15"/>
  <c r="CC220" i="15"/>
  <c r="CC244" i="15"/>
  <c r="CC213" i="15"/>
  <c r="CC218" i="15"/>
  <c r="CC236" i="15"/>
  <c r="CC214" i="15"/>
  <c r="CC262" i="15"/>
  <c r="CC245" i="15"/>
  <c r="CC217" i="15"/>
  <c r="CC255" i="15"/>
  <c r="CC241" i="15"/>
  <c r="CC216" i="15"/>
  <c r="CC244" i="16"/>
  <c r="CC214" i="16"/>
  <c r="CC262" i="16"/>
  <c r="CC226" i="16"/>
  <c r="CC165" i="16"/>
  <c r="CC164" i="16" s="1"/>
  <c r="CC228" i="16"/>
  <c r="CC254" i="16"/>
  <c r="CC234" i="16"/>
  <c r="CC263" i="16"/>
  <c r="CC245" i="16"/>
  <c r="U432" i="16"/>
  <c r="CC173" i="16"/>
  <c r="AS171" i="16"/>
  <c r="BE171" i="16"/>
  <c r="U171" i="16"/>
  <c r="CC179" i="16"/>
  <c r="U171" i="15"/>
  <c r="U169" i="15" s="1"/>
  <c r="BE171" i="15"/>
  <c r="BQ171" i="15"/>
  <c r="BQ169" i="15" s="1"/>
  <c r="CC416" i="15"/>
  <c r="BQ432" i="16"/>
  <c r="BE436" i="15"/>
  <c r="CC187" i="16"/>
  <c r="BQ171" i="16"/>
  <c r="CC189" i="16"/>
  <c r="U436" i="15"/>
  <c r="U440" i="15"/>
  <c r="U430" i="15"/>
  <c r="AS424" i="15"/>
  <c r="AS432" i="16"/>
  <c r="BQ432" i="15"/>
  <c r="BE418" i="15"/>
  <c r="U422" i="15"/>
  <c r="BQ446" i="16"/>
  <c r="BQ436" i="15"/>
  <c r="AM138" i="16"/>
  <c r="BE438" i="15"/>
  <c r="BE424" i="16"/>
  <c r="J11" i="15"/>
  <c r="J13" i="15"/>
  <c r="G29" i="2" s="1"/>
  <c r="L28" i="16"/>
  <c r="L12" i="16" s="1"/>
  <c r="H22" i="15"/>
  <c r="H22" i="16"/>
  <c r="J11" i="16"/>
  <c r="AG446" i="16"/>
  <c r="BE446" i="16"/>
  <c r="BQ424" i="16"/>
  <c r="AS430" i="15"/>
  <c r="U424" i="16"/>
  <c r="AM200" i="16"/>
  <c r="M103" i="16"/>
  <c r="M28" i="16" s="1"/>
  <c r="M12" i="16" s="1"/>
  <c r="CC457" i="16"/>
  <c r="AG424" i="16"/>
  <c r="AS424" i="16"/>
  <c r="CC423" i="16"/>
  <c r="BQ424" i="15"/>
  <c r="BQ430" i="15"/>
  <c r="CC117" i="15"/>
  <c r="AG430" i="15"/>
  <c r="U424" i="15"/>
  <c r="BE430" i="15"/>
  <c r="AS446" i="16"/>
  <c r="BE424" i="15"/>
  <c r="CC445" i="16"/>
  <c r="AG424" i="15"/>
  <c r="K11" i="16"/>
  <c r="U446" i="16"/>
  <c r="AS418" i="15"/>
  <c r="CC429" i="15"/>
  <c r="CC439" i="15"/>
  <c r="CC181" i="16"/>
  <c r="AG422" i="15"/>
  <c r="BQ440" i="15"/>
  <c r="U418" i="15"/>
  <c r="BE440" i="15"/>
  <c r="AS440" i="15"/>
  <c r="BQ422" i="15"/>
  <c r="AG440" i="15"/>
  <c r="AS422" i="15"/>
  <c r="BE422" i="15"/>
  <c r="AG418" i="15"/>
  <c r="CC439" i="16"/>
  <c r="CC431" i="16"/>
  <c r="BQ418" i="15"/>
  <c r="AM248" i="15"/>
  <c r="CC421" i="15"/>
  <c r="BQ438" i="15"/>
  <c r="CC431" i="15"/>
  <c r="CC181" i="15"/>
  <c r="CC423" i="15"/>
  <c r="CC417" i="15"/>
  <c r="CC435" i="15"/>
  <c r="AG438" i="15"/>
  <c r="AS438" i="15"/>
  <c r="K13" i="15"/>
  <c r="H29" i="2" s="1"/>
  <c r="CC408" i="15"/>
  <c r="U438" i="15"/>
  <c r="CC187" i="15"/>
  <c r="CC408" i="16"/>
  <c r="CC417" i="16"/>
  <c r="CC442" i="16"/>
  <c r="CC416" i="16"/>
  <c r="AG418" i="16"/>
  <c r="BQ418" i="16"/>
  <c r="AS418" i="16"/>
  <c r="BE418" i="16"/>
  <c r="U418" i="16"/>
  <c r="CC195" i="16"/>
  <c r="CC479" i="15"/>
  <c r="CC479" i="16"/>
  <c r="CC444" i="15"/>
  <c r="CC487" i="15"/>
  <c r="CC183" i="15"/>
  <c r="CC413" i="15"/>
  <c r="CC185" i="16"/>
  <c r="CC487" i="16"/>
  <c r="CC488" i="16"/>
  <c r="CC437" i="15"/>
  <c r="AS440" i="16"/>
  <c r="AG440" i="16"/>
  <c r="BQ440" i="16"/>
  <c r="BE440" i="16"/>
  <c r="U440" i="16"/>
  <c r="CC191" i="16"/>
  <c r="CC179" i="15"/>
  <c r="AM215" i="15"/>
  <c r="CC195" i="15"/>
  <c r="CC191" i="15"/>
  <c r="CC445" i="15"/>
  <c r="CC433" i="16"/>
  <c r="AM248" i="16"/>
  <c r="CC183" i="16"/>
  <c r="CC444" i="16"/>
  <c r="CC177" i="16"/>
  <c r="CC185" i="15"/>
  <c r="CC442" i="15"/>
  <c r="CC177" i="15"/>
  <c r="CC488" i="15"/>
  <c r="AM215" i="16"/>
  <c r="CC429" i="16"/>
  <c r="CC437" i="16"/>
  <c r="BQ430" i="16"/>
  <c r="BE430" i="16"/>
  <c r="AS430" i="16"/>
  <c r="AG430" i="16"/>
  <c r="U430" i="16"/>
  <c r="BQ438" i="16"/>
  <c r="U438" i="16"/>
  <c r="BE438" i="16"/>
  <c r="AG438" i="16"/>
  <c r="AS438" i="16"/>
  <c r="BQ414" i="16"/>
  <c r="BQ412" i="16" s="1"/>
  <c r="U414" i="16"/>
  <c r="U412" i="16" s="1"/>
  <c r="BE414" i="16"/>
  <c r="BE412" i="16" s="1"/>
  <c r="AG414" i="16"/>
  <c r="AG412" i="16" s="1"/>
  <c r="AS414" i="16"/>
  <c r="AS412" i="16" s="1"/>
  <c r="CC413" i="16"/>
  <c r="BQ434" i="16"/>
  <c r="U434" i="16"/>
  <c r="BE434" i="16"/>
  <c r="AS434" i="16"/>
  <c r="AG434" i="16"/>
  <c r="CC457" i="15"/>
  <c r="BQ414" i="15"/>
  <c r="BQ412" i="15" s="1"/>
  <c r="U414" i="15"/>
  <c r="U412" i="15" s="1"/>
  <c r="BE414" i="15"/>
  <c r="BE412" i="15" s="1"/>
  <c r="AS414" i="15"/>
  <c r="AS412" i="15" s="1"/>
  <c r="AG414" i="15"/>
  <c r="AG412" i="15" s="1"/>
  <c r="AG446" i="15"/>
  <c r="BQ446" i="15"/>
  <c r="U446" i="15"/>
  <c r="BE446" i="15"/>
  <c r="AS446" i="15"/>
  <c r="L13" i="15"/>
  <c r="I29" i="2" s="1"/>
  <c r="L11" i="15"/>
  <c r="CC175" i="15"/>
  <c r="N103" i="15"/>
  <c r="M28" i="15"/>
  <c r="M12" i="15" s="1"/>
  <c r="M20" i="15" s="1"/>
  <c r="U169" i="16" l="1"/>
  <c r="U14" i="16" s="1"/>
  <c r="R38" i="2" s="1"/>
  <c r="BE169" i="16"/>
  <c r="BE14" i="16" s="1"/>
  <c r="BB38" i="2" s="1"/>
  <c r="AS169" i="16"/>
  <c r="AS14" i="16" s="1"/>
  <c r="AP38" i="2" s="1"/>
  <c r="BQ169" i="16"/>
  <c r="BQ14" i="16" s="1"/>
  <c r="BN38" i="2" s="1"/>
  <c r="AG169" i="16"/>
  <c r="AG14" i="16" s="1"/>
  <c r="AD38" i="2" s="1"/>
  <c r="M13" i="16"/>
  <c r="J30" i="2" s="1"/>
  <c r="M20" i="16"/>
  <c r="L13" i="16"/>
  <c r="I30" i="2" s="1"/>
  <c r="L20" i="16"/>
  <c r="AS169" i="15"/>
  <c r="AS14" i="15" s="1"/>
  <c r="AP37" i="2" s="1"/>
  <c r="AG169" i="15"/>
  <c r="AG14" i="15" s="1"/>
  <c r="AD37" i="2" s="1"/>
  <c r="BE169" i="15"/>
  <c r="BE14" i="15" s="1"/>
  <c r="BB37" i="2" s="1"/>
  <c r="BE23" i="16"/>
  <c r="BB54" i="2" s="1"/>
  <c r="CC434" i="15"/>
  <c r="AG199" i="16"/>
  <c r="AG21" i="16" s="1"/>
  <c r="U23" i="16"/>
  <c r="R54" i="2" s="1"/>
  <c r="AS199" i="16"/>
  <c r="AS21" i="16" s="1"/>
  <c r="BQ23" i="16"/>
  <c r="BN54" i="2" s="1"/>
  <c r="U199" i="15"/>
  <c r="AG199" i="15"/>
  <c r="AG21" i="15" s="1"/>
  <c r="AS199" i="15"/>
  <c r="AS21" i="15" s="1"/>
  <c r="CC428" i="15"/>
  <c r="BQ199" i="15"/>
  <c r="BQ21" i="15" s="1"/>
  <c r="BE23" i="15"/>
  <c r="BB53" i="2" s="1"/>
  <c r="U14" i="15"/>
  <c r="R37" i="2" s="1"/>
  <c r="CC422" i="16"/>
  <c r="CC420" i="16"/>
  <c r="CC428" i="16"/>
  <c r="CC420" i="15"/>
  <c r="CC426" i="16"/>
  <c r="CC436" i="16"/>
  <c r="AT107" i="10"/>
  <c r="AT107" i="3" s="1"/>
  <c r="AT105" i="10"/>
  <c r="AT105" i="3" s="1"/>
  <c r="CC200" i="16"/>
  <c r="CC215" i="16"/>
  <c r="CC426" i="15"/>
  <c r="CC116" i="15"/>
  <c r="CC200" i="15"/>
  <c r="CC248" i="15"/>
  <c r="CC215" i="15"/>
  <c r="CC248" i="16"/>
  <c r="CC171" i="16"/>
  <c r="CC432" i="16"/>
  <c r="CC171" i="15"/>
  <c r="BQ14" i="15"/>
  <c r="BN37" i="2" s="1"/>
  <c r="CC436" i="15"/>
  <c r="AM116" i="16"/>
  <c r="CC432" i="15"/>
  <c r="G199" i="15"/>
  <c r="G199" i="16"/>
  <c r="L11" i="16"/>
  <c r="E46" i="2"/>
  <c r="E45" i="2"/>
  <c r="CC424" i="16"/>
  <c r="M11" i="16"/>
  <c r="N103" i="16"/>
  <c r="N28" i="16" s="1"/>
  <c r="N12" i="16" s="1"/>
  <c r="N20" i="16" s="1"/>
  <c r="CC446" i="16"/>
  <c r="CC430" i="15"/>
  <c r="CC440" i="15"/>
  <c r="CC424" i="15"/>
  <c r="CC418" i="15"/>
  <c r="AM199" i="15"/>
  <c r="AM21" i="15" s="1"/>
  <c r="AM22" i="15" s="1"/>
  <c r="AJ45" i="2" s="1"/>
  <c r="CC422" i="15"/>
  <c r="CC438" i="15"/>
  <c r="AM199" i="16"/>
  <c r="AM21" i="16" s="1"/>
  <c r="AM22" i="16" s="1"/>
  <c r="AJ46" i="2" s="1"/>
  <c r="CC430" i="16"/>
  <c r="CC418" i="16"/>
  <c r="CC446" i="15"/>
  <c r="CC434" i="16"/>
  <c r="CC440" i="16"/>
  <c r="CC438" i="16"/>
  <c r="CC414" i="16"/>
  <c r="CC412" i="16" s="1"/>
  <c r="M11" i="15"/>
  <c r="M13" i="15"/>
  <c r="J29" i="2" s="1"/>
  <c r="CC414" i="15"/>
  <c r="CC412" i="15" s="1"/>
  <c r="N28" i="15"/>
  <c r="N12" i="15" s="1"/>
  <c r="N20" i="15" s="1"/>
  <c r="O103" i="15"/>
  <c r="CC169" i="16" l="1"/>
  <c r="CC169" i="15"/>
  <c r="CC14" i="15" s="1"/>
  <c r="BZ37" i="2" s="1"/>
  <c r="CC23" i="16"/>
  <c r="CC199" i="15"/>
  <c r="CC21" i="15" s="1"/>
  <c r="AU105" i="10"/>
  <c r="AU105" i="3" s="1"/>
  <c r="AU107" i="10"/>
  <c r="AU107" i="3" s="1"/>
  <c r="U21" i="15"/>
  <c r="N11" i="16"/>
  <c r="N13" i="16"/>
  <c r="O103" i="16"/>
  <c r="O28" i="16" s="1"/>
  <c r="O12" i="16" s="1"/>
  <c r="O20" i="16" s="1"/>
  <c r="AS23" i="15"/>
  <c r="AP53" i="2" s="1"/>
  <c r="AG23" i="15"/>
  <c r="AD53" i="2" s="1"/>
  <c r="BQ23" i="15"/>
  <c r="BN53" i="2" s="1"/>
  <c r="BE199" i="15"/>
  <c r="BE21" i="15" s="1"/>
  <c r="BE22" i="15" s="1"/>
  <c r="BB45" i="2" s="1"/>
  <c r="U23" i="15"/>
  <c r="R53" i="2" s="1"/>
  <c r="BQ199" i="16"/>
  <c r="BQ21" i="16" s="1"/>
  <c r="BQ22" i="16" s="1"/>
  <c r="BN46" i="2" s="1"/>
  <c r="AS23" i="16"/>
  <c r="AP54" i="2" s="1"/>
  <c r="U199" i="16"/>
  <c r="BE199" i="16"/>
  <c r="BE21" i="16" s="1"/>
  <c r="BE22" i="16" s="1"/>
  <c r="BB46" i="2" s="1"/>
  <c r="AG23" i="16"/>
  <c r="AD54" i="2" s="1"/>
  <c r="P103" i="15"/>
  <c r="O28" i="15"/>
  <c r="O12" i="15" s="1"/>
  <c r="O20" i="15" s="1"/>
  <c r="N11" i="15"/>
  <c r="N13" i="15"/>
  <c r="K29" i="2" s="1"/>
  <c r="CC14" i="16" l="1"/>
  <c r="BZ38" i="2" s="1"/>
  <c r="AV107" i="10"/>
  <c r="AV107" i="3" s="1"/>
  <c r="AV105" i="10"/>
  <c r="AV105" i="3" s="1"/>
  <c r="G14" i="15"/>
  <c r="U21" i="16"/>
  <c r="U22" i="16" s="1"/>
  <c r="R46" i="2" s="1"/>
  <c r="K30" i="2"/>
  <c r="P103" i="16"/>
  <c r="P28" i="16" s="1"/>
  <c r="P12" i="16" s="1"/>
  <c r="P20" i="16" s="1"/>
  <c r="O13" i="16"/>
  <c r="L30" i="2" s="1"/>
  <c r="O11" i="16"/>
  <c r="AS22" i="15"/>
  <c r="AP45" i="2" s="1"/>
  <c r="AG22" i="15"/>
  <c r="AD45" i="2" s="1"/>
  <c r="BQ22" i="15"/>
  <c r="BN45" i="2" s="1"/>
  <c r="CC23" i="15"/>
  <c r="BZ53" i="2" s="1"/>
  <c r="U22" i="15"/>
  <c r="R45" i="2" s="1"/>
  <c r="CC199" i="16"/>
  <c r="CC21" i="16" s="1"/>
  <c r="AS22" i="16"/>
  <c r="AP46" i="2" s="1"/>
  <c r="BZ54" i="2"/>
  <c r="G23" i="16"/>
  <c r="AG22" i="16"/>
  <c r="AD46" i="2" s="1"/>
  <c r="P28" i="15"/>
  <c r="P12" i="15" s="1"/>
  <c r="P20" i="15" s="1"/>
  <c r="G21" i="15"/>
  <c r="CD21" i="15" s="1"/>
  <c r="O13" i="15"/>
  <c r="L29" i="2" s="1"/>
  <c r="O11" i="15"/>
  <c r="G14" i="16" l="1"/>
  <c r="AW107" i="10"/>
  <c r="AW107" i="3" s="1"/>
  <c r="AW105" i="10"/>
  <c r="AW105" i="3" s="1"/>
  <c r="G21" i="16"/>
  <c r="CD21" i="16" s="1"/>
  <c r="Q103" i="16"/>
  <c r="Q28" i="16" s="1"/>
  <c r="Q12" i="16" s="1"/>
  <c r="Q20" i="16" s="1"/>
  <c r="P11" i="16"/>
  <c r="P13" i="16"/>
  <c r="M30" i="2" s="1"/>
  <c r="G23" i="15"/>
  <c r="CC22" i="16"/>
  <c r="BZ46" i="2" s="1"/>
  <c r="CC22" i="15"/>
  <c r="BZ45" i="2" s="1"/>
  <c r="R103" i="15"/>
  <c r="Q28" i="15"/>
  <c r="Q12" i="15" s="1"/>
  <c r="Q20" i="15" s="1"/>
  <c r="P13" i="15"/>
  <c r="P11" i="15"/>
  <c r="AX107" i="10" l="1"/>
  <c r="AX107" i="3" s="1"/>
  <c r="AX105" i="10"/>
  <c r="AX105" i="3" s="1"/>
  <c r="M29" i="2"/>
  <c r="R103" i="16"/>
  <c r="R28" i="16" s="1"/>
  <c r="R12" i="16" s="1"/>
  <c r="R20" i="16" s="1"/>
  <c r="Q13" i="16"/>
  <c r="N30" i="2" s="1"/>
  <c r="Q11" i="16"/>
  <c r="G22" i="16"/>
  <c r="G22" i="15"/>
  <c r="Q11" i="15"/>
  <c r="Q13" i="15"/>
  <c r="N29" i="2" s="1"/>
  <c r="R28" i="15"/>
  <c r="R12" i="15" s="1"/>
  <c r="R20" i="15" s="1"/>
  <c r="S103" i="15"/>
  <c r="AY105" i="10" l="1"/>
  <c r="AY105" i="3" s="1"/>
  <c r="AY107" i="10"/>
  <c r="AY107" i="3" s="1"/>
  <c r="S103" i="16"/>
  <c r="S28" i="16" s="1"/>
  <c r="S12" i="16" s="1"/>
  <c r="S20" i="16" s="1"/>
  <c r="R11" i="16"/>
  <c r="R13" i="16"/>
  <c r="O30" i="2" s="1"/>
  <c r="R11" i="15"/>
  <c r="R13" i="15"/>
  <c r="O29" i="2" s="1"/>
  <c r="T103" i="15"/>
  <c r="S28" i="15"/>
  <c r="S12" i="15" s="1"/>
  <c r="S20" i="15" s="1"/>
  <c r="AZ107" i="10" l="1"/>
  <c r="AZ107" i="3" s="1"/>
  <c r="AZ105" i="10"/>
  <c r="AZ105" i="3" s="1"/>
  <c r="T103" i="16"/>
  <c r="T28" i="16" s="1"/>
  <c r="T12" i="16" s="1"/>
  <c r="T20" i="16" s="1"/>
  <c r="S13" i="16"/>
  <c r="P30" i="2" s="1"/>
  <c r="S11" i="16"/>
  <c r="U103" i="15"/>
  <c r="T28" i="15"/>
  <c r="T12" i="15" s="1"/>
  <c r="T20" i="15" s="1"/>
  <c r="S13" i="15"/>
  <c r="P29" i="2" s="1"/>
  <c r="S11" i="15"/>
  <c r="BA107" i="10" l="1"/>
  <c r="BA107" i="3" s="1"/>
  <c r="BA105" i="10"/>
  <c r="BA105" i="3" s="1"/>
  <c r="U103" i="16"/>
  <c r="T13" i="16"/>
  <c r="Q30" i="2" s="1"/>
  <c r="T11" i="16"/>
  <c r="T13" i="15"/>
  <c r="Q29" i="2" s="1"/>
  <c r="T11" i="15"/>
  <c r="V103" i="15"/>
  <c r="U28" i="15"/>
  <c r="U12" i="15" s="1"/>
  <c r="U20" i="15" s="1"/>
  <c r="BB105" i="10" l="1"/>
  <c r="BB105" i="3" s="1"/>
  <c r="BB107" i="10"/>
  <c r="BB107" i="3" s="1"/>
  <c r="V103" i="16"/>
  <c r="V28" i="16" s="1"/>
  <c r="V12" i="16" s="1"/>
  <c r="V20" i="16" s="1"/>
  <c r="U13" i="15"/>
  <c r="R29" i="2" s="1"/>
  <c r="V28" i="15"/>
  <c r="V12" i="15" s="1"/>
  <c r="V20" i="15" s="1"/>
  <c r="W103" i="15"/>
  <c r="BC107" i="10" l="1"/>
  <c r="BC107" i="3" s="1"/>
  <c r="BC105" i="10"/>
  <c r="BC105" i="3" s="1"/>
  <c r="W103" i="16"/>
  <c r="W28" i="16" s="1"/>
  <c r="W12" i="16" s="1"/>
  <c r="W20" i="16" s="1"/>
  <c r="V13" i="16"/>
  <c r="S30" i="2" s="1"/>
  <c r="V11" i="16"/>
  <c r="X103" i="15"/>
  <c r="W28" i="15"/>
  <c r="W12" i="15" s="1"/>
  <c r="W20" i="15" s="1"/>
  <c r="V11" i="15"/>
  <c r="V13" i="15"/>
  <c r="S29" i="2" s="1"/>
  <c r="BD105" i="10" l="1"/>
  <c r="BD105" i="3" s="1"/>
  <c r="BD107" i="10"/>
  <c r="BD107" i="3" s="1"/>
  <c r="X103" i="16"/>
  <c r="X28" i="16" s="1"/>
  <c r="X12" i="16" s="1"/>
  <c r="X20" i="16" s="1"/>
  <c r="W13" i="16"/>
  <c r="T30" i="2" s="1"/>
  <c r="W11" i="16"/>
  <c r="W13" i="15"/>
  <c r="T29" i="2" s="1"/>
  <c r="W11" i="15"/>
  <c r="Y103" i="15"/>
  <c r="X28" i="15"/>
  <c r="X12" i="15" s="1"/>
  <c r="X20" i="15" s="1"/>
  <c r="BE107" i="10" l="1"/>
  <c r="BE107" i="3" s="1"/>
  <c r="BE105" i="10"/>
  <c r="BE105" i="3" s="1"/>
  <c r="Y103" i="16"/>
  <c r="Y28" i="16" s="1"/>
  <c r="Y12" i="16" s="1"/>
  <c r="Y20" i="16" s="1"/>
  <c r="X13" i="16"/>
  <c r="U30" i="2" s="1"/>
  <c r="X11" i="16"/>
  <c r="Z103" i="15"/>
  <c r="Y28" i="15"/>
  <c r="Y12" i="15" s="1"/>
  <c r="Y20" i="15" s="1"/>
  <c r="X13" i="15"/>
  <c r="U29" i="2" s="1"/>
  <c r="X11" i="15"/>
  <c r="BF107" i="10" l="1"/>
  <c r="BF107" i="3" s="1"/>
  <c r="BF105" i="10"/>
  <c r="BF105" i="3" s="1"/>
  <c r="Z103" i="16"/>
  <c r="Z28" i="16" s="1"/>
  <c r="Z12" i="16" s="1"/>
  <c r="Z20" i="16" s="1"/>
  <c r="Y13" i="16"/>
  <c r="V30" i="2" s="1"/>
  <c r="Y11" i="16"/>
  <c r="Y13" i="15"/>
  <c r="V29" i="2" s="1"/>
  <c r="Y11" i="15"/>
  <c r="Z28" i="15"/>
  <c r="Z12" i="15" s="1"/>
  <c r="Z20" i="15" s="1"/>
  <c r="AA103" i="15"/>
  <c r="BG105" i="10" l="1"/>
  <c r="BG105" i="3" s="1"/>
  <c r="BG107" i="10"/>
  <c r="BG107" i="3" s="1"/>
  <c r="AA103" i="16"/>
  <c r="AA28" i="16" s="1"/>
  <c r="AA12" i="16" s="1"/>
  <c r="AA20" i="16" s="1"/>
  <c r="Z13" i="16"/>
  <c r="W30" i="2" s="1"/>
  <c r="Z11" i="16"/>
  <c r="AB103" i="15"/>
  <c r="AA28" i="15"/>
  <c r="AA12" i="15" s="1"/>
  <c r="AA20" i="15" s="1"/>
  <c r="Z11" i="15"/>
  <c r="Z13" i="15"/>
  <c r="W29" i="2" s="1"/>
  <c r="BH107" i="10" l="1"/>
  <c r="BH107" i="3" s="1"/>
  <c r="BH105" i="10"/>
  <c r="BH105" i="3" s="1"/>
  <c r="AB103" i="16"/>
  <c r="AB28" i="16" s="1"/>
  <c r="AB12" i="16" s="1"/>
  <c r="AB20" i="16" s="1"/>
  <c r="AA13" i="16"/>
  <c r="X30" i="2" s="1"/>
  <c r="AA11" i="16"/>
  <c r="AA11" i="15"/>
  <c r="AA13" i="15"/>
  <c r="X29" i="2" s="1"/>
  <c r="AC103" i="15"/>
  <c r="AB28" i="15"/>
  <c r="AB12" i="15" s="1"/>
  <c r="AB20" i="15" s="1"/>
  <c r="BI107" i="10" l="1"/>
  <c r="BI107" i="3" s="1"/>
  <c r="BI105" i="10"/>
  <c r="BI105" i="3" s="1"/>
  <c r="AC103" i="16"/>
  <c r="AC28" i="16" s="1"/>
  <c r="AC12" i="16" s="1"/>
  <c r="AC20" i="16" s="1"/>
  <c r="AB13" i="16"/>
  <c r="Y30" i="2" s="1"/>
  <c r="AB11" i="16"/>
  <c r="AB13" i="15"/>
  <c r="Y29" i="2" s="1"/>
  <c r="AB11" i="15"/>
  <c r="AD103" i="15"/>
  <c r="AC28" i="15"/>
  <c r="AC12" i="15" s="1"/>
  <c r="AC20" i="15" s="1"/>
  <c r="BJ107" i="10" l="1"/>
  <c r="BJ107" i="3" s="1"/>
  <c r="BJ105" i="10"/>
  <c r="BJ105" i="3" s="1"/>
  <c r="AD103" i="16"/>
  <c r="AD28" i="16" s="1"/>
  <c r="AD12" i="16" s="1"/>
  <c r="AD20" i="16" s="1"/>
  <c r="AC13" i="16"/>
  <c r="Z30" i="2" s="1"/>
  <c r="AC11" i="16"/>
  <c r="AC11" i="15"/>
  <c r="AC13" i="15"/>
  <c r="Z29" i="2" s="1"/>
  <c r="AD28" i="15"/>
  <c r="AD12" i="15" s="1"/>
  <c r="AD20" i="15" s="1"/>
  <c r="AE103" i="15"/>
  <c r="BK105" i="10" l="1"/>
  <c r="BK105" i="3" s="1"/>
  <c r="BK107" i="10"/>
  <c r="BK107" i="3" s="1"/>
  <c r="AE103" i="16"/>
  <c r="AE28" i="16" s="1"/>
  <c r="AE12" i="16" s="1"/>
  <c r="AE20" i="16" s="1"/>
  <c r="AD11" i="16"/>
  <c r="AD13" i="16"/>
  <c r="AA30" i="2" s="1"/>
  <c r="AF103" i="15"/>
  <c r="AE28" i="15"/>
  <c r="AE12" i="15" s="1"/>
  <c r="AE20" i="15" s="1"/>
  <c r="AD11" i="15"/>
  <c r="AD13" i="15"/>
  <c r="AA29" i="2" s="1"/>
  <c r="BL107" i="10" l="1"/>
  <c r="BL107" i="3" s="1"/>
  <c r="BL105" i="10"/>
  <c r="BL105" i="3" s="1"/>
  <c r="AF103" i="16"/>
  <c r="AF28" i="16" s="1"/>
  <c r="AF12" i="16" s="1"/>
  <c r="AF20" i="16" s="1"/>
  <c r="AE13" i="16"/>
  <c r="AB30" i="2" s="1"/>
  <c r="AE11" i="16"/>
  <c r="AE13" i="15"/>
  <c r="AB29" i="2" s="1"/>
  <c r="AE11" i="15"/>
  <c r="AG103" i="15"/>
  <c r="AF28" i="15"/>
  <c r="AF12" i="15" s="1"/>
  <c r="AF20" i="15" s="1"/>
  <c r="BM105" i="10" l="1"/>
  <c r="BM105" i="3" s="1"/>
  <c r="BM107" i="10"/>
  <c r="BM107" i="3" s="1"/>
  <c r="AG103" i="16"/>
  <c r="AF13" i="16"/>
  <c r="AC30" i="2" s="1"/>
  <c r="AF11" i="16"/>
  <c r="AF13" i="15"/>
  <c r="AC29" i="2" s="1"/>
  <c r="AF11" i="15"/>
  <c r="AH103" i="15"/>
  <c r="AG28" i="15"/>
  <c r="AG12" i="15" s="1"/>
  <c r="AG20" i="15" s="1"/>
  <c r="BN107" i="10" l="1"/>
  <c r="BN107" i="3" s="1"/>
  <c r="BN105" i="10"/>
  <c r="BN105" i="3" s="1"/>
  <c r="AH103" i="16"/>
  <c r="AH28" i="16" s="1"/>
  <c r="AH12" i="16" s="1"/>
  <c r="AH20" i="16" s="1"/>
  <c r="AG13" i="15"/>
  <c r="AD29" i="2" s="1"/>
  <c r="AH28" i="15"/>
  <c r="AH12" i="15" s="1"/>
  <c r="AH20" i="15" s="1"/>
  <c r="AI103" i="15"/>
  <c r="BO105" i="10" l="1"/>
  <c r="BO105" i="3" s="1"/>
  <c r="BO107" i="10"/>
  <c r="BO107" i="3" s="1"/>
  <c r="AI103" i="16"/>
  <c r="AI28" i="16" s="1"/>
  <c r="AI12" i="16" s="1"/>
  <c r="AI20" i="16" s="1"/>
  <c r="AH13" i="16"/>
  <c r="AE30" i="2" s="1"/>
  <c r="AH11" i="16"/>
  <c r="AH11" i="15"/>
  <c r="AH13" i="15"/>
  <c r="AE29" i="2" s="1"/>
  <c r="AI28" i="15"/>
  <c r="AI12" i="15" s="1"/>
  <c r="AI20" i="15" s="1"/>
  <c r="AJ103" i="15"/>
  <c r="BP107" i="10" l="1"/>
  <c r="BP107" i="3" s="1"/>
  <c r="BP105" i="10"/>
  <c r="BP105" i="3" s="1"/>
  <c r="AJ103" i="16"/>
  <c r="AJ28" i="16" s="1"/>
  <c r="AJ12" i="16" s="1"/>
  <c r="AJ20" i="16" s="1"/>
  <c r="AI13" i="16"/>
  <c r="AF30" i="2" s="1"/>
  <c r="AI11" i="16"/>
  <c r="AK103" i="15"/>
  <c r="AJ28" i="15"/>
  <c r="AJ12" i="15" s="1"/>
  <c r="AJ20" i="15" s="1"/>
  <c r="AI13" i="15"/>
  <c r="AF29" i="2" s="1"/>
  <c r="AI11" i="15"/>
  <c r="BQ107" i="10" l="1"/>
  <c r="BQ107" i="3" s="1"/>
  <c r="BQ105" i="10"/>
  <c r="BQ105" i="3" s="1"/>
  <c r="AK103" i="16"/>
  <c r="AK28" i="16" s="1"/>
  <c r="AK12" i="16" s="1"/>
  <c r="AK20" i="16" s="1"/>
  <c r="AJ13" i="16"/>
  <c r="AG30" i="2" s="1"/>
  <c r="AJ11" i="16"/>
  <c r="AJ13" i="15"/>
  <c r="AG29" i="2" s="1"/>
  <c r="AJ11" i="15"/>
  <c r="AL103" i="15"/>
  <c r="AK28" i="15"/>
  <c r="AK12" i="15" s="1"/>
  <c r="AK20" i="15" s="1"/>
  <c r="BR105" i="10" l="1"/>
  <c r="BR105" i="3" s="1"/>
  <c r="BR107" i="10"/>
  <c r="BR107" i="3" s="1"/>
  <c r="AL103" i="16"/>
  <c r="AL28" i="16" s="1"/>
  <c r="AL12" i="16" s="1"/>
  <c r="AL20" i="16" s="1"/>
  <c r="AK13" i="16"/>
  <c r="AH30" i="2" s="1"/>
  <c r="AK11" i="16"/>
  <c r="AK11" i="15"/>
  <c r="AK13" i="15"/>
  <c r="AH29" i="2" s="1"/>
  <c r="AM103" i="15"/>
  <c r="AL28" i="15"/>
  <c r="AL12" i="15" s="1"/>
  <c r="AL20" i="15" s="1"/>
  <c r="BS107" i="10" l="1"/>
  <c r="BS107" i="3" s="1"/>
  <c r="BS105" i="10"/>
  <c r="BS105" i="3" s="1"/>
  <c r="AM103" i="16"/>
  <c r="AM28" i="16" s="1"/>
  <c r="AM12" i="16" s="1"/>
  <c r="AM20" i="16" s="1"/>
  <c r="AL13" i="16"/>
  <c r="AI30" i="2" s="1"/>
  <c r="AL11" i="16"/>
  <c r="AL11" i="15"/>
  <c r="AL13" i="15"/>
  <c r="AI29" i="2" s="1"/>
  <c r="AN103" i="15"/>
  <c r="AM28" i="15"/>
  <c r="AM12" i="15" s="1"/>
  <c r="AM20" i="15" s="1"/>
  <c r="BT105" i="10" l="1"/>
  <c r="BT105" i="3" s="1"/>
  <c r="BT107" i="10"/>
  <c r="BT107" i="3" s="1"/>
  <c r="AN103" i="16"/>
  <c r="AN28" i="16" s="1"/>
  <c r="AN12" i="16" s="1"/>
  <c r="AN20" i="16" s="1"/>
  <c r="AM13" i="16"/>
  <c r="AJ30" i="2" s="1"/>
  <c r="AM11" i="16"/>
  <c r="AO103" i="15"/>
  <c r="AN28" i="15"/>
  <c r="AN12" i="15" s="1"/>
  <c r="AN20" i="15" s="1"/>
  <c r="AM13" i="15"/>
  <c r="AJ29" i="2" s="1"/>
  <c r="AM11" i="15"/>
  <c r="BU105" i="10" l="1"/>
  <c r="BU105" i="3" s="1"/>
  <c r="BU107" i="10"/>
  <c r="BU107" i="3" s="1"/>
  <c r="AO103" i="16"/>
  <c r="AO28" i="16" s="1"/>
  <c r="AO12" i="16" s="1"/>
  <c r="AO20" i="16" s="1"/>
  <c r="AN13" i="16"/>
  <c r="AK30" i="2" s="1"/>
  <c r="AN11" i="16"/>
  <c r="AN13" i="15"/>
  <c r="AK29" i="2" s="1"/>
  <c r="AN11" i="15"/>
  <c r="AP103" i="15"/>
  <c r="AO28" i="15"/>
  <c r="AO12" i="15" s="1"/>
  <c r="AO20" i="15" s="1"/>
  <c r="BV107" i="10" l="1"/>
  <c r="BV107" i="3" s="1"/>
  <c r="BV105" i="10"/>
  <c r="BV105" i="3" s="1"/>
  <c r="AP103" i="16"/>
  <c r="AP28" i="16" s="1"/>
  <c r="AP12" i="16" s="1"/>
  <c r="AP20" i="16" s="1"/>
  <c r="AO13" i="16"/>
  <c r="AL30" i="2" s="1"/>
  <c r="AO11" i="16"/>
  <c r="AO11" i="15"/>
  <c r="AO13" i="15"/>
  <c r="AL29" i="2" s="1"/>
  <c r="AP28" i="15"/>
  <c r="AP12" i="15" s="1"/>
  <c r="AP20" i="15" s="1"/>
  <c r="AQ103" i="15"/>
  <c r="BW105" i="10" l="1"/>
  <c r="BW105" i="3" s="1"/>
  <c r="BW107" i="10"/>
  <c r="BW107" i="3" s="1"/>
  <c r="AQ103" i="16"/>
  <c r="AQ28" i="16" s="1"/>
  <c r="AQ12" i="16" s="1"/>
  <c r="AQ20" i="16" s="1"/>
  <c r="AP13" i="16"/>
  <c r="AM30" i="2" s="1"/>
  <c r="AP11" i="16"/>
  <c r="AR103" i="15"/>
  <c r="AQ28" i="15"/>
  <c r="AQ12" i="15" s="1"/>
  <c r="AQ20" i="15" s="1"/>
  <c r="AP11" i="15"/>
  <c r="AP13" i="15"/>
  <c r="AM29" i="2" s="1"/>
  <c r="BX107" i="10" l="1"/>
  <c r="BX107" i="3" s="1"/>
  <c r="BX105" i="10"/>
  <c r="BX105" i="3" s="1"/>
  <c r="AR103" i="16"/>
  <c r="AR28" i="16" s="1"/>
  <c r="AR12" i="16" s="1"/>
  <c r="AR20" i="16" s="1"/>
  <c r="AQ13" i="16"/>
  <c r="AN30" i="2" s="1"/>
  <c r="AQ11" i="16"/>
  <c r="AQ13" i="15"/>
  <c r="AN29" i="2" s="1"/>
  <c r="AQ11" i="15"/>
  <c r="AS103" i="15"/>
  <c r="AR28" i="15"/>
  <c r="AR12" i="15" s="1"/>
  <c r="AR20" i="15" s="1"/>
  <c r="BY105" i="10" l="1"/>
  <c r="BY105" i="3" s="1"/>
  <c r="BY107" i="10"/>
  <c r="BY107" i="3" s="1"/>
  <c r="AS103" i="16"/>
  <c r="AR11" i="16"/>
  <c r="AR13" i="16"/>
  <c r="AO30" i="2" s="1"/>
  <c r="AR13" i="15"/>
  <c r="AO29" i="2" s="1"/>
  <c r="AR11" i="15"/>
  <c r="AT103" i="15"/>
  <c r="AS28" i="15"/>
  <c r="AS12" i="15" s="1"/>
  <c r="AS20" i="15" s="1"/>
  <c r="BZ107" i="10" l="1"/>
  <c r="BZ107" i="3" s="1"/>
  <c r="BZ105" i="10"/>
  <c r="BZ105" i="3" s="1"/>
  <c r="AT103" i="16"/>
  <c r="AT28" i="16" s="1"/>
  <c r="AT12" i="16" s="1"/>
  <c r="AT20" i="16" s="1"/>
  <c r="AS13" i="15"/>
  <c r="AP29" i="2" s="1"/>
  <c r="AT28" i="15"/>
  <c r="AT12" i="15" s="1"/>
  <c r="AT20" i="15" s="1"/>
  <c r="AU103" i="15"/>
  <c r="CA105" i="10" l="1"/>
  <c r="CA105" i="3" s="1"/>
  <c r="CA107" i="10"/>
  <c r="CA107" i="3" s="1"/>
  <c r="AU103" i="16"/>
  <c r="AU28" i="16" s="1"/>
  <c r="AU12" i="16" s="1"/>
  <c r="AU20" i="16" s="1"/>
  <c r="AT11" i="16"/>
  <c r="AT13" i="16"/>
  <c r="AQ30" i="2" s="1"/>
  <c r="AV103" i="15"/>
  <c r="AU28" i="15"/>
  <c r="AU12" i="15" s="1"/>
  <c r="AU20" i="15" s="1"/>
  <c r="AT11" i="15"/>
  <c r="AT13" i="15"/>
  <c r="AQ29" i="2" s="1"/>
  <c r="CB107" i="10" l="1"/>
  <c r="CB107" i="3" s="1"/>
  <c r="CB105" i="10"/>
  <c r="CB105" i="3" s="1"/>
  <c r="AV103" i="16"/>
  <c r="AV28" i="16" s="1"/>
  <c r="AV12" i="16" s="1"/>
  <c r="AV20" i="16" s="1"/>
  <c r="AU13" i="16"/>
  <c r="AR30" i="2" s="1"/>
  <c r="AU11" i="16"/>
  <c r="AU13" i="15"/>
  <c r="AR29" i="2" s="1"/>
  <c r="AU11" i="15"/>
  <c r="AW103" i="15"/>
  <c r="AV28" i="15"/>
  <c r="AV12" i="15" s="1"/>
  <c r="AV20" i="15" s="1"/>
  <c r="G106" i="10" l="1"/>
  <c r="AW103" i="16"/>
  <c r="AW28" i="16" s="1"/>
  <c r="AW12" i="16" s="1"/>
  <c r="AW20" i="16" s="1"/>
  <c r="AV13" i="16"/>
  <c r="AS30" i="2" s="1"/>
  <c r="AV11" i="16"/>
  <c r="AV13" i="15"/>
  <c r="AS29" i="2" s="1"/>
  <c r="AV11" i="15"/>
  <c r="AX103" i="15"/>
  <c r="AW28" i="15"/>
  <c r="AW12" i="15" s="1"/>
  <c r="AW20" i="15" s="1"/>
  <c r="E107" i="10" l="1"/>
  <c r="E107" i="3" s="1"/>
  <c r="AX103" i="16"/>
  <c r="AX28" i="16" s="1"/>
  <c r="AX12" i="16" s="1"/>
  <c r="AX20" i="16" s="1"/>
  <c r="AW13" i="16"/>
  <c r="AT30" i="2" s="1"/>
  <c r="AW11" i="16"/>
  <c r="AW11" i="15"/>
  <c r="AW13" i="15"/>
  <c r="AT29" i="2" s="1"/>
  <c r="AX28" i="15"/>
  <c r="AX12" i="15" s="1"/>
  <c r="AX20" i="15" s="1"/>
  <c r="AY103" i="15"/>
  <c r="G107" i="10" l="1"/>
  <c r="CC107" i="10" s="1"/>
  <c r="AY103" i="16"/>
  <c r="AY28" i="16" s="1"/>
  <c r="AY12" i="16" s="1"/>
  <c r="AY20" i="16" s="1"/>
  <c r="AX13" i="16"/>
  <c r="AU30" i="2" s="1"/>
  <c r="AX11" i="16"/>
  <c r="AZ103" i="15"/>
  <c r="AY28" i="15"/>
  <c r="AY12" i="15" s="1"/>
  <c r="AY20" i="15" s="1"/>
  <c r="AX11" i="15"/>
  <c r="AX13" i="15"/>
  <c r="AU29" i="2" s="1"/>
  <c r="G108" i="3" l="1"/>
  <c r="CC107" i="3"/>
  <c r="AZ103" i="16"/>
  <c r="AZ28" i="16" s="1"/>
  <c r="AZ12" i="16" s="1"/>
  <c r="AZ20" i="16" s="1"/>
  <c r="AY13" i="16"/>
  <c r="AV30" i="2" s="1"/>
  <c r="AY11" i="16"/>
  <c r="AY11" i="15"/>
  <c r="AY13" i="15"/>
  <c r="AV29" i="2" s="1"/>
  <c r="BA103" i="15"/>
  <c r="AZ28" i="15"/>
  <c r="AZ12" i="15" s="1"/>
  <c r="AZ20" i="15" s="1"/>
  <c r="BA103" i="16" l="1"/>
  <c r="BA28" i="16" s="1"/>
  <c r="BA12" i="16" s="1"/>
  <c r="BA20" i="16" s="1"/>
  <c r="AZ13" i="16"/>
  <c r="AW30" i="2" s="1"/>
  <c r="AZ11" i="16"/>
  <c r="AZ13" i="15"/>
  <c r="AW29" i="2" s="1"/>
  <c r="AZ11" i="15"/>
  <c r="BB103" i="15"/>
  <c r="BA28" i="15"/>
  <c r="BA12" i="15" s="1"/>
  <c r="BA20" i="15" s="1"/>
  <c r="BB103" i="16" l="1"/>
  <c r="BB28" i="16" s="1"/>
  <c r="BB12" i="16" s="1"/>
  <c r="BB20" i="16" s="1"/>
  <c r="BA13" i="16"/>
  <c r="AX30" i="2" s="1"/>
  <c r="BA11" i="16"/>
  <c r="BA11" i="15"/>
  <c r="BA13" i="15"/>
  <c r="AX29" i="2" s="1"/>
  <c r="BB28" i="15"/>
  <c r="BB12" i="15" s="1"/>
  <c r="BB20" i="15" s="1"/>
  <c r="BC103" i="15"/>
  <c r="BC103" i="16" l="1"/>
  <c r="BC28" i="16" s="1"/>
  <c r="BC12" i="16" s="1"/>
  <c r="BC20" i="16" s="1"/>
  <c r="BB11" i="16"/>
  <c r="BB13" i="16"/>
  <c r="AY30" i="2" s="1"/>
  <c r="BD103" i="15"/>
  <c r="BC28" i="15"/>
  <c r="BC12" i="15" s="1"/>
  <c r="BC20" i="15" s="1"/>
  <c r="BB11" i="15"/>
  <c r="BB13" i="15"/>
  <c r="AY29" i="2" s="1"/>
  <c r="BD103" i="16" l="1"/>
  <c r="BD28" i="16" s="1"/>
  <c r="BD12" i="16" s="1"/>
  <c r="BD20" i="16" s="1"/>
  <c r="BC13" i="16"/>
  <c r="AZ30" i="2" s="1"/>
  <c r="BC11" i="16"/>
  <c r="BC13" i="15"/>
  <c r="AZ29" i="2" s="1"/>
  <c r="BC11" i="15"/>
  <c r="BE103" i="15"/>
  <c r="BD28" i="15"/>
  <c r="BD12" i="15" s="1"/>
  <c r="BD20" i="15" s="1"/>
  <c r="BE103" i="16" l="1"/>
  <c r="BD13" i="16"/>
  <c r="BA30" i="2" s="1"/>
  <c r="BD11" i="16"/>
  <c r="BD13" i="15"/>
  <c r="BA29" i="2" s="1"/>
  <c r="BD11" i="15"/>
  <c r="BF103" i="15"/>
  <c r="BE28" i="15"/>
  <c r="BE12" i="15" s="1"/>
  <c r="BE20" i="15" s="1"/>
  <c r="BF103" i="16" l="1"/>
  <c r="BF28" i="16" s="1"/>
  <c r="BF12" i="16" s="1"/>
  <c r="BF20" i="16" s="1"/>
  <c r="BF28" i="15"/>
  <c r="BF12" i="15" s="1"/>
  <c r="BF20" i="15" s="1"/>
  <c r="BG103" i="15"/>
  <c r="BE13" i="15"/>
  <c r="BB29" i="2" s="1"/>
  <c r="BG103" i="16" l="1"/>
  <c r="BG28" i="16" s="1"/>
  <c r="BG12" i="16" s="1"/>
  <c r="BG20" i="16" s="1"/>
  <c r="BF13" i="16"/>
  <c r="BC30" i="2" s="1"/>
  <c r="BF11" i="16"/>
  <c r="BH103" i="15"/>
  <c r="BG28" i="15"/>
  <c r="BG12" i="15" s="1"/>
  <c r="BG20" i="15" s="1"/>
  <c r="BF11" i="15"/>
  <c r="BF13" i="15"/>
  <c r="BC29" i="2" s="1"/>
  <c r="BH103" i="16" l="1"/>
  <c r="BH28" i="16" s="1"/>
  <c r="BH12" i="16" s="1"/>
  <c r="BH20" i="16" s="1"/>
  <c r="BG13" i="16"/>
  <c r="BD30" i="2" s="1"/>
  <c r="BG11" i="16"/>
  <c r="BI103" i="15"/>
  <c r="BH28" i="15"/>
  <c r="BH12" i="15" s="1"/>
  <c r="BH20" i="15" s="1"/>
  <c r="BG13" i="15"/>
  <c r="BD29" i="2" s="1"/>
  <c r="BG11" i="15"/>
  <c r="BI103" i="16" l="1"/>
  <c r="BI28" i="16" s="1"/>
  <c r="BI12" i="16" s="1"/>
  <c r="BI20" i="16" s="1"/>
  <c r="BH13" i="16"/>
  <c r="BE30" i="2" s="1"/>
  <c r="BH11" i="16"/>
  <c r="BH13" i="15"/>
  <c r="BE29" i="2" s="1"/>
  <c r="BH11" i="15"/>
  <c r="BJ103" i="15"/>
  <c r="BI28" i="15"/>
  <c r="BI12" i="15" s="1"/>
  <c r="BI20" i="15" s="1"/>
  <c r="BJ103" i="16" l="1"/>
  <c r="BJ28" i="16" s="1"/>
  <c r="BJ12" i="16" s="1"/>
  <c r="BJ20" i="16" s="1"/>
  <c r="BI13" i="16"/>
  <c r="BF30" i="2" s="1"/>
  <c r="BI11" i="16"/>
  <c r="BI11" i="15"/>
  <c r="BI13" i="15"/>
  <c r="BF29" i="2" s="1"/>
  <c r="BJ28" i="15"/>
  <c r="BJ12" i="15" s="1"/>
  <c r="BJ20" i="15" s="1"/>
  <c r="BK103" i="15"/>
  <c r="BK103" i="16" l="1"/>
  <c r="BK28" i="16" s="1"/>
  <c r="BK12" i="16" s="1"/>
  <c r="BK20" i="16" s="1"/>
  <c r="BJ11" i="16"/>
  <c r="BJ13" i="16"/>
  <c r="BG30" i="2" s="1"/>
  <c r="BJ11" i="15"/>
  <c r="BJ13" i="15"/>
  <c r="BG29" i="2" s="1"/>
  <c r="BL103" i="15"/>
  <c r="BK28" i="15"/>
  <c r="BK12" i="15" s="1"/>
  <c r="BK20" i="15" s="1"/>
  <c r="BL103" i="16" l="1"/>
  <c r="BL28" i="16" s="1"/>
  <c r="BL12" i="16" s="1"/>
  <c r="BL20" i="16" s="1"/>
  <c r="BK13" i="16"/>
  <c r="BH30" i="2" s="1"/>
  <c r="BK11" i="16"/>
  <c r="BK13" i="15"/>
  <c r="BH29" i="2" s="1"/>
  <c r="BK11" i="15"/>
  <c r="BM103" i="15"/>
  <c r="BL28" i="15"/>
  <c r="BL12" i="15" s="1"/>
  <c r="BL20" i="15" s="1"/>
  <c r="BM103" i="16" l="1"/>
  <c r="BM28" i="16" s="1"/>
  <c r="BM12" i="16" s="1"/>
  <c r="BM20" i="16" s="1"/>
  <c r="BL11" i="16"/>
  <c r="BL13" i="16"/>
  <c r="BI30" i="2" s="1"/>
  <c r="BL13" i="15"/>
  <c r="BI29" i="2" s="1"/>
  <c r="BL11" i="15"/>
  <c r="BN103" i="15"/>
  <c r="BM28" i="15"/>
  <c r="BM12" i="15" s="1"/>
  <c r="BM20" i="15" s="1"/>
  <c r="BN103" i="16" l="1"/>
  <c r="BN28" i="16" s="1"/>
  <c r="BN12" i="16" s="1"/>
  <c r="BN20" i="16" s="1"/>
  <c r="BM11" i="16"/>
  <c r="BM13" i="16"/>
  <c r="BJ30" i="2" s="1"/>
  <c r="BN28" i="15"/>
  <c r="BN12" i="15" s="1"/>
  <c r="BN20" i="15" s="1"/>
  <c r="BO103" i="15"/>
  <c r="BM11" i="15"/>
  <c r="BM13" i="15"/>
  <c r="BJ29" i="2" s="1"/>
  <c r="BO103" i="16" l="1"/>
  <c r="BO28" i="16" s="1"/>
  <c r="BO12" i="16" s="1"/>
  <c r="BO20" i="16" s="1"/>
  <c r="BN13" i="16"/>
  <c r="BK30" i="2" s="1"/>
  <c r="BN11" i="16"/>
  <c r="BP103" i="15"/>
  <c r="BO28" i="15"/>
  <c r="BO12" i="15" s="1"/>
  <c r="BO20" i="15" s="1"/>
  <c r="BN11" i="15"/>
  <c r="BN13" i="15"/>
  <c r="BK29" i="2" s="1"/>
  <c r="BP103" i="16" l="1"/>
  <c r="BP28" i="16" s="1"/>
  <c r="BP12" i="16" s="1"/>
  <c r="BP20" i="16" s="1"/>
  <c r="BO13" i="16"/>
  <c r="BL30" i="2" s="1"/>
  <c r="BO11" i="16"/>
  <c r="BO11" i="15"/>
  <c r="BO13" i="15"/>
  <c r="BL29" i="2" s="1"/>
  <c r="BQ103" i="15"/>
  <c r="BP28" i="15"/>
  <c r="BP12" i="15" s="1"/>
  <c r="BP20" i="15" s="1"/>
  <c r="BQ103" i="16" l="1"/>
  <c r="BP13" i="16"/>
  <c r="BM30" i="2" s="1"/>
  <c r="BP11" i="16"/>
  <c r="BP13" i="15"/>
  <c r="BM29" i="2" s="1"/>
  <c r="BP11" i="15"/>
  <c r="BR103" i="15"/>
  <c r="BQ28" i="15"/>
  <c r="BQ12" i="15" s="1"/>
  <c r="BQ20" i="15" s="1"/>
  <c r="BR103" i="16" l="1"/>
  <c r="BR28" i="16" s="1"/>
  <c r="BR12" i="16" s="1"/>
  <c r="BR20" i="16" s="1"/>
  <c r="BQ13" i="15"/>
  <c r="BN29" i="2" s="1"/>
  <c r="BR28" i="15"/>
  <c r="BR12" i="15" s="1"/>
  <c r="BR20" i="15" s="1"/>
  <c r="BS103" i="15"/>
  <c r="BR13" i="16" l="1"/>
  <c r="BO30" i="2" s="1"/>
  <c r="BR11" i="16"/>
  <c r="BS103" i="16"/>
  <c r="BS28" i="16" s="1"/>
  <c r="BS12" i="16" s="1"/>
  <c r="BS20" i="16" s="1"/>
  <c r="BT103" i="15"/>
  <c r="BS28" i="15"/>
  <c r="BS12" i="15" s="1"/>
  <c r="BS20" i="15" s="1"/>
  <c r="BR11" i="15"/>
  <c r="BR13" i="15"/>
  <c r="BO29" i="2" s="1"/>
  <c r="BT103" i="16" l="1"/>
  <c r="BT28" i="16" s="1"/>
  <c r="BT12" i="16" s="1"/>
  <c r="BT20" i="16" s="1"/>
  <c r="BS11" i="16"/>
  <c r="BS13" i="16"/>
  <c r="BP30" i="2" s="1"/>
  <c r="BS13" i="15"/>
  <c r="BP29" i="2" s="1"/>
  <c r="BS11" i="15"/>
  <c r="BU103" i="15"/>
  <c r="BT28" i="15"/>
  <c r="BT12" i="15" s="1"/>
  <c r="BT20" i="15" s="1"/>
  <c r="BU103" i="16" l="1"/>
  <c r="BU28" i="16" s="1"/>
  <c r="BU12" i="16" s="1"/>
  <c r="BU20" i="16" s="1"/>
  <c r="BT13" i="16"/>
  <c r="BQ30" i="2" s="1"/>
  <c r="BT11" i="16"/>
  <c r="BT13" i="15"/>
  <c r="BQ29" i="2" s="1"/>
  <c r="BT11" i="15"/>
  <c r="BV103" i="15"/>
  <c r="BU28" i="15"/>
  <c r="BU12" i="15" s="1"/>
  <c r="BU20" i="15" s="1"/>
  <c r="BV103" i="16" l="1"/>
  <c r="BV28" i="16" s="1"/>
  <c r="BV12" i="16" s="1"/>
  <c r="BV20" i="16" s="1"/>
  <c r="BU13" i="16"/>
  <c r="BR30" i="2" s="1"/>
  <c r="BU11" i="16"/>
  <c r="BU13" i="15"/>
  <c r="BR29" i="2" s="1"/>
  <c r="BU11" i="15"/>
  <c r="BV28" i="15"/>
  <c r="BV12" i="15" s="1"/>
  <c r="BV20" i="15" s="1"/>
  <c r="BW103" i="15"/>
  <c r="BW103" i="16" l="1"/>
  <c r="BW28" i="16" s="1"/>
  <c r="BW12" i="16" s="1"/>
  <c r="BW20" i="16" s="1"/>
  <c r="BV13" i="16"/>
  <c r="BS30" i="2" s="1"/>
  <c r="BV11" i="16"/>
  <c r="BX103" i="15"/>
  <c r="BW28" i="15"/>
  <c r="BW12" i="15" s="1"/>
  <c r="BW20" i="15" s="1"/>
  <c r="BV11" i="15"/>
  <c r="BV13" i="15"/>
  <c r="BS29" i="2" s="1"/>
  <c r="BX103" i="16" l="1"/>
  <c r="BX28" i="16" s="1"/>
  <c r="BX12" i="16" s="1"/>
  <c r="BX20" i="16" s="1"/>
  <c r="BW13" i="16"/>
  <c r="BT30" i="2" s="1"/>
  <c r="BW11" i="16"/>
  <c r="BW13" i="15"/>
  <c r="BT29" i="2" s="1"/>
  <c r="BW11" i="15"/>
  <c r="BY103" i="15"/>
  <c r="BX28" i="15"/>
  <c r="BX12" i="15" s="1"/>
  <c r="BX20" i="15" s="1"/>
  <c r="BY103" i="16" l="1"/>
  <c r="BY28" i="16" s="1"/>
  <c r="BY12" i="16" s="1"/>
  <c r="BY20" i="16" s="1"/>
  <c r="BX11" i="16"/>
  <c r="BX13" i="16"/>
  <c r="BU30" i="2" s="1"/>
  <c r="BX13" i="15"/>
  <c r="BU29" i="2" s="1"/>
  <c r="BX11" i="15"/>
  <c r="BZ103" i="15"/>
  <c r="BY28" i="15"/>
  <c r="BY12" i="15" s="1"/>
  <c r="BY20" i="15" s="1"/>
  <c r="BZ103" i="16" l="1"/>
  <c r="BZ28" i="16" s="1"/>
  <c r="BZ12" i="16" s="1"/>
  <c r="BZ20" i="16" s="1"/>
  <c r="BY11" i="16"/>
  <c r="BY13" i="16"/>
  <c r="BV30" i="2" s="1"/>
  <c r="BY11" i="15"/>
  <c r="BY13" i="15"/>
  <c r="BV29" i="2" s="1"/>
  <c r="BZ28" i="15"/>
  <c r="BZ12" i="15" s="1"/>
  <c r="BZ20" i="15" s="1"/>
  <c r="CA103" i="15"/>
  <c r="CA103" i="16" l="1"/>
  <c r="CA28" i="16" s="1"/>
  <c r="CA12" i="16" s="1"/>
  <c r="CA20" i="16" s="1"/>
  <c r="BZ13" i="16"/>
  <c r="BW30" i="2" s="1"/>
  <c r="BZ11" i="16"/>
  <c r="CB103" i="15"/>
  <c r="CA28" i="15"/>
  <c r="CA12" i="15" s="1"/>
  <c r="CA20" i="15" s="1"/>
  <c r="BZ11" i="15"/>
  <c r="BZ13" i="15"/>
  <c r="BW29" i="2" s="1"/>
  <c r="CB103" i="16" l="1"/>
  <c r="CB28" i="16" s="1"/>
  <c r="CB12" i="16" s="1"/>
  <c r="CB20" i="16" s="1"/>
  <c r="CA13" i="16"/>
  <c r="BX30" i="2" s="1"/>
  <c r="CA11" i="16"/>
  <c r="CA11" i="15"/>
  <c r="CA13" i="15"/>
  <c r="BX29" i="2" s="1"/>
  <c r="CB28" i="15"/>
  <c r="CB12" i="15" s="1"/>
  <c r="CB20" i="15" s="1"/>
  <c r="CC103" i="16" l="1"/>
  <c r="CB13" i="16"/>
  <c r="BY30" i="2" s="1"/>
  <c r="CB11" i="16"/>
  <c r="CB13" i="15"/>
  <c r="BY29" i="2" s="1"/>
  <c r="CB11" i="15"/>
  <c r="CC103" i="15"/>
  <c r="G103" i="15" l="1"/>
  <c r="G103" i="16"/>
  <c r="G31" i="12"/>
  <c r="C413" i="10"/>
  <c r="K103" i="10" l="1"/>
  <c r="J103" i="12"/>
  <c r="CB26" i="12"/>
  <c r="CA26" i="12"/>
  <c r="BZ26" i="12"/>
  <c r="BY26" i="12"/>
  <c r="BX26" i="12"/>
  <c r="BW26" i="12"/>
  <c r="BV26" i="12"/>
  <c r="BU26" i="12"/>
  <c r="BT26" i="12"/>
  <c r="BS26" i="12"/>
  <c r="BR26" i="12"/>
  <c r="BP26" i="12"/>
  <c r="BO26" i="12"/>
  <c r="BN26" i="12"/>
  <c r="BM26" i="12"/>
  <c r="BL26" i="12"/>
  <c r="BK26" i="12"/>
  <c r="BJ26" i="12"/>
  <c r="BI26" i="12"/>
  <c r="BH26" i="12"/>
  <c r="BG26" i="12"/>
  <c r="BF26" i="12"/>
  <c r="BD26" i="12"/>
  <c r="BC26" i="12"/>
  <c r="BB26" i="12"/>
  <c r="BA26" i="12"/>
  <c r="AZ26" i="12"/>
  <c r="AY26" i="12"/>
  <c r="AX26" i="12"/>
  <c r="AW26" i="12"/>
  <c r="AV26" i="12"/>
  <c r="AU26" i="12"/>
  <c r="AT26" i="12"/>
  <c r="AR26" i="12"/>
  <c r="AQ26" i="12"/>
  <c r="AP26" i="12"/>
  <c r="AO26" i="12"/>
  <c r="AN26" i="12"/>
  <c r="AM26" i="12"/>
  <c r="AL26" i="12"/>
  <c r="AK26" i="12"/>
  <c r="AJ26" i="12"/>
  <c r="AI26" i="12"/>
  <c r="AH26" i="12"/>
  <c r="AF26" i="12"/>
  <c r="AE26" i="12"/>
  <c r="AD26" i="12"/>
  <c r="AC26" i="12"/>
  <c r="AB26" i="12"/>
  <c r="AA26" i="12"/>
  <c r="Z26" i="12"/>
  <c r="Y26" i="12"/>
  <c r="X26" i="12"/>
  <c r="W26" i="12"/>
  <c r="V26" i="12"/>
  <c r="T26" i="12"/>
  <c r="S26" i="12"/>
  <c r="R26" i="12"/>
  <c r="Q26" i="12"/>
  <c r="P26" i="12"/>
  <c r="O26" i="12"/>
  <c r="N26" i="12"/>
  <c r="M26" i="12"/>
  <c r="L26" i="12"/>
  <c r="K26" i="12"/>
  <c r="J26" i="12"/>
  <c r="I26" i="12"/>
  <c r="H26" i="12"/>
  <c r="CB26" i="10"/>
  <c r="CA26" i="10"/>
  <c r="BZ26" i="10"/>
  <c r="BY26" i="10"/>
  <c r="BX26" i="10"/>
  <c r="BW26" i="10"/>
  <c r="BV26" i="10"/>
  <c r="BU26" i="10"/>
  <c r="BT26" i="10"/>
  <c r="BS26" i="10"/>
  <c r="BR26" i="10"/>
  <c r="BP26" i="10"/>
  <c r="BO26" i="10"/>
  <c r="BN26" i="10"/>
  <c r="BM26" i="10"/>
  <c r="BL26" i="10"/>
  <c r="BK26" i="10"/>
  <c r="BJ26" i="10"/>
  <c r="BI26" i="10"/>
  <c r="BH26" i="10"/>
  <c r="BG26" i="10"/>
  <c r="BF26" i="10"/>
  <c r="BD26" i="10"/>
  <c r="BC26" i="10"/>
  <c r="BB26" i="10"/>
  <c r="BA26" i="10"/>
  <c r="AZ26" i="10"/>
  <c r="AY26" i="10"/>
  <c r="AX26" i="10"/>
  <c r="AW26" i="10"/>
  <c r="AV26" i="10"/>
  <c r="AU26" i="10"/>
  <c r="AT26" i="10"/>
  <c r="AR26" i="10"/>
  <c r="AQ26" i="10"/>
  <c r="AP26" i="10"/>
  <c r="AO26" i="10"/>
  <c r="AN26" i="10"/>
  <c r="AM26" i="10"/>
  <c r="AL26" i="10"/>
  <c r="AK26" i="10"/>
  <c r="AJ26" i="10"/>
  <c r="AI26" i="10"/>
  <c r="AH26" i="10"/>
  <c r="AF26" i="10"/>
  <c r="AE26" i="10"/>
  <c r="AD26" i="10"/>
  <c r="AC26" i="10"/>
  <c r="AB26" i="10"/>
  <c r="AA26" i="10"/>
  <c r="Z26" i="10"/>
  <c r="Y26" i="10"/>
  <c r="X26" i="10"/>
  <c r="W26" i="10"/>
  <c r="V26" i="10"/>
  <c r="T26" i="10"/>
  <c r="S26" i="10"/>
  <c r="R26" i="10"/>
  <c r="Q26" i="10"/>
  <c r="P26" i="10"/>
  <c r="O26" i="10"/>
  <c r="N26" i="10"/>
  <c r="M26" i="10"/>
  <c r="L26" i="10"/>
  <c r="K26" i="10"/>
  <c r="I26" i="10"/>
  <c r="J26" i="10"/>
  <c r="C487" i="12"/>
  <c r="G411" i="12"/>
  <c r="G410" i="12"/>
  <c r="G409" i="12"/>
  <c r="G263" i="12"/>
  <c r="G262" i="12"/>
  <c r="G261" i="12"/>
  <c r="G260" i="12"/>
  <c r="G259" i="12"/>
  <c r="G258" i="12"/>
  <c r="G257" i="12"/>
  <c r="G256" i="12"/>
  <c r="G255" i="12"/>
  <c r="G254" i="12"/>
  <c r="G253" i="12"/>
  <c r="G252" i="12"/>
  <c r="G251" i="12"/>
  <c r="G250" i="12"/>
  <c r="G249" i="12"/>
  <c r="G247" i="12"/>
  <c r="G246" i="12"/>
  <c r="G245" i="12"/>
  <c r="G244" i="12"/>
  <c r="G243" i="12"/>
  <c r="G242" i="12"/>
  <c r="G241" i="12"/>
  <c r="G240" i="12"/>
  <c r="G239" i="12"/>
  <c r="G238" i="12"/>
  <c r="G237" i="12"/>
  <c r="G236" i="12"/>
  <c r="G235" i="12"/>
  <c r="G234" i="12"/>
  <c r="G233" i="12"/>
  <c r="G232" i="12"/>
  <c r="G231" i="12"/>
  <c r="G230" i="12"/>
  <c r="G229" i="12"/>
  <c r="G228" i="12"/>
  <c r="G227" i="12"/>
  <c r="G226" i="12"/>
  <c r="G225" i="12"/>
  <c r="G223" i="12"/>
  <c r="G222" i="12"/>
  <c r="G221" i="12"/>
  <c r="G220" i="12"/>
  <c r="G219" i="12"/>
  <c r="G218" i="12"/>
  <c r="G217" i="12"/>
  <c r="G216" i="12"/>
  <c r="G214" i="12"/>
  <c r="G213" i="12"/>
  <c r="G212" i="12"/>
  <c r="G211" i="12"/>
  <c r="G210" i="12"/>
  <c r="G209" i="12"/>
  <c r="G208" i="12"/>
  <c r="G207" i="12"/>
  <c r="G206" i="12"/>
  <c r="G205" i="12"/>
  <c r="G204" i="12"/>
  <c r="G203" i="12"/>
  <c r="G202" i="12"/>
  <c r="G201" i="12"/>
  <c r="G190" i="12"/>
  <c r="G188" i="12"/>
  <c r="G186" i="12"/>
  <c r="G184" i="12"/>
  <c r="G182" i="12"/>
  <c r="G180" i="12"/>
  <c r="G178" i="12"/>
  <c r="G176" i="12"/>
  <c r="G174" i="12"/>
  <c r="G172" i="12"/>
  <c r="G170" i="12"/>
  <c r="G168" i="12"/>
  <c r="G166" i="12"/>
  <c r="G165" i="12"/>
  <c r="G162" i="12"/>
  <c r="G161" i="12"/>
  <c r="G160" i="12"/>
  <c r="G159" i="12"/>
  <c r="G158" i="12"/>
  <c r="G157" i="12"/>
  <c r="G155" i="12"/>
  <c r="G154" i="12"/>
  <c r="G153" i="12"/>
  <c r="G151" i="12"/>
  <c r="G150" i="12"/>
  <c r="G149" i="12"/>
  <c r="G147" i="12"/>
  <c r="G146" i="12"/>
  <c r="G145" i="12"/>
  <c r="G144" i="12"/>
  <c r="G142" i="12"/>
  <c r="G141" i="12"/>
  <c r="G140" i="12"/>
  <c r="G139" i="12"/>
  <c r="G136" i="12"/>
  <c r="G135" i="12"/>
  <c r="G134" i="12"/>
  <c r="G133" i="12"/>
  <c r="G132" i="12"/>
  <c r="G131" i="12"/>
  <c r="G130" i="12"/>
  <c r="G129" i="12"/>
  <c r="G127" i="12"/>
  <c r="G126" i="12"/>
  <c r="G125" i="12"/>
  <c r="G124" i="12"/>
  <c r="G123" i="12"/>
  <c r="G122" i="12"/>
  <c r="G121" i="12"/>
  <c r="G120" i="12"/>
  <c r="G119" i="12"/>
  <c r="G118" i="12"/>
  <c r="G115" i="12"/>
  <c r="G114" i="12"/>
  <c r="G113" i="12"/>
  <c r="G112" i="12"/>
  <c r="G111" i="12"/>
  <c r="G110" i="12"/>
  <c r="G109" i="12"/>
  <c r="G108" i="12"/>
  <c r="G102" i="12"/>
  <c r="G101" i="12"/>
  <c r="G100" i="12"/>
  <c r="G99" i="12"/>
  <c r="G97" i="12"/>
  <c r="G96" i="12"/>
  <c r="G95" i="12"/>
  <c r="G94" i="12"/>
  <c r="G92" i="12"/>
  <c r="G91" i="12"/>
  <c r="G90" i="12"/>
  <c r="G89" i="12"/>
  <c r="G88" i="12"/>
  <c r="G87" i="12"/>
  <c r="G86" i="12"/>
  <c r="G85" i="12"/>
  <c r="G84" i="12"/>
  <c r="G83" i="12"/>
  <c r="G82" i="12"/>
  <c r="G80" i="12"/>
  <c r="G79" i="12"/>
  <c r="G78" i="12"/>
  <c r="G77" i="12"/>
  <c r="G76" i="12"/>
  <c r="G74" i="12"/>
  <c r="G73" i="12"/>
  <c r="G71" i="12"/>
  <c r="G65" i="12"/>
  <c r="G64" i="12"/>
  <c r="G63" i="12"/>
  <c r="G62" i="12"/>
  <c r="G61" i="12"/>
  <c r="G60" i="12"/>
  <c r="G59" i="12"/>
  <c r="G58" i="12"/>
  <c r="G57" i="12"/>
  <c r="G56" i="12"/>
  <c r="G52" i="12"/>
  <c r="G51" i="12"/>
  <c r="G49" i="12"/>
  <c r="G48" i="12"/>
  <c r="G47" i="12"/>
  <c r="G46" i="12"/>
  <c r="G45" i="12"/>
  <c r="G44" i="12"/>
  <c r="G43" i="12"/>
  <c r="G42" i="12"/>
  <c r="G41" i="12"/>
  <c r="G40" i="12"/>
  <c r="G39" i="12"/>
  <c r="G38" i="12"/>
  <c r="G37" i="12"/>
  <c r="G36" i="12"/>
  <c r="K454" i="10"/>
  <c r="I454" i="10"/>
  <c r="CB200" i="10"/>
  <c r="CA200" i="10"/>
  <c r="BZ200" i="10"/>
  <c r="BY200" i="10"/>
  <c r="BX200" i="10"/>
  <c r="BW200" i="10"/>
  <c r="BV200" i="10"/>
  <c r="BU200" i="10"/>
  <c r="BT200" i="10"/>
  <c r="BS200" i="10"/>
  <c r="BR200" i="10"/>
  <c r="BP200" i="10"/>
  <c r="BO200" i="10"/>
  <c r="BN200" i="10"/>
  <c r="BM200" i="10"/>
  <c r="BL200" i="10"/>
  <c r="BK200" i="10"/>
  <c r="BJ200" i="10"/>
  <c r="BI200" i="10"/>
  <c r="BH200" i="10"/>
  <c r="BG200" i="10"/>
  <c r="BF200" i="10"/>
  <c r="BD200" i="10"/>
  <c r="BC200" i="10"/>
  <c r="BB200" i="10"/>
  <c r="BA200" i="10"/>
  <c r="AZ200" i="10"/>
  <c r="AY200" i="10"/>
  <c r="AX200" i="10"/>
  <c r="AW200" i="10"/>
  <c r="AV200" i="10"/>
  <c r="AU200" i="10"/>
  <c r="AT200" i="10"/>
  <c r="AR200" i="10"/>
  <c r="AQ200" i="10"/>
  <c r="AP200" i="10"/>
  <c r="AO200" i="10"/>
  <c r="AN200" i="10"/>
  <c r="AL200" i="10"/>
  <c r="AK200" i="10"/>
  <c r="AJ200" i="10"/>
  <c r="AI200" i="10"/>
  <c r="AH200" i="10"/>
  <c r="AF200" i="10"/>
  <c r="AE200" i="10"/>
  <c r="AD200" i="10"/>
  <c r="AC200" i="10"/>
  <c r="AB200" i="10"/>
  <c r="AA200" i="10"/>
  <c r="Z200" i="10"/>
  <c r="Y200" i="10"/>
  <c r="X200" i="10"/>
  <c r="W200" i="10"/>
  <c r="V200" i="10"/>
  <c r="T200" i="10"/>
  <c r="S200" i="10"/>
  <c r="R200" i="10"/>
  <c r="P200" i="10"/>
  <c r="O200" i="10"/>
  <c r="N200" i="10"/>
  <c r="M200" i="10"/>
  <c r="L200" i="10"/>
  <c r="K200" i="10"/>
  <c r="J200" i="10"/>
  <c r="I200" i="10"/>
  <c r="H200" i="10"/>
  <c r="G29" i="12" l="1"/>
  <c r="G152" i="12"/>
  <c r="F142" i="3"/>
  <c r="F140" i="3"/>
  <c r="F141" i="3"/>
  <c r="AG247" i="12"/>
  <c r="BQ247" i="12"/>
  <c r="U247" i="12"/>
  <c r="BE247" i="12"/>
  <c r="AS247" i="12"/>
  <c r="G167" i="12"/>
  <c r="G128" i="12"/>
  <c r="L103" i="10"/>
  <c r="G194" i="12"/>
  <c r="G200" i="12"/>
  <c r="G408" i="12"/>
  <c r="G248" i="12"/>
  <c r="G93" i="12"/>
  <c r="G215" i="12"/>
  <c r="G164" i="12"/>
  <c r="G487" i="12"/>
  <c r="E488" i="12"/>
  <c r="G148" i="12"/>
  <c r="G138" i="12"/>
  <c r="G55" i="12"/>
  <c r="G488" i="12" l="1"/>
  <c r="BQ488" i="12" s="1"/>
  <c r="CC247" i="12"/>
  <c r="U487" i="12"/>
  <c r="U487" i="3" s="1"/>
  <c r="M103" i="12"/>
  <c r="M103" i="10"/>
  <c r="K103" i="12"/>
  <c r="L103" i="12"/>
  <c r="AG487" i="12"/>
  <c r="AG487" i="3" s="1"/>
  <c r="AS487" i="12"/>
  <c r="AS487" i="3" s="1"/>
  <c r="BQ487" i="12"/>
  <c r="BQ487" i="3" s="1"/>
  <c r="BE487" i="12"/>
  <c r="BE487" i="3" s="1"/>
  <c r="BE488" i="12" l="1"/>
  <c r="AS488" i="12"/>
  <c r="U488" i="12"/>
  <c r="AG488" i="12"/>
  <c r="N103" i="12"/>
  <c r="N103" i="10"/>
  <c r="CC487" i="12"/>
  <c r="CC487" i="3" s="1"/>
  <c r="CC488" i="12" l="1"/>
  <c r="O103" i="12"/>
  <c r="O103" i="10"/>
  <c r="E488" i="10"/>
  <c r="H457" i="10"/>
  <c r="H457" i="3" s="1"/>
  <c r="H454" i="10" l="1"/>
  <c r="H26" i="10"/>
  <c r="P103" i="10"/>
  <c r="P103" i="12"/>
  <c r="G488" i="10"/>
  <c r="Q103" i="12" l="1"/>
  <c r="Q103" i="10"/>
  <c r="BQ488" i="10"/>
  <c r="BQ488" i="3" s="1"/>
  <c r="BE488" i="10"/>
  <c r="BE488" i="3" s="1"/>
  <c r="U488" i="10"/>
  <c r="U488" i="3" s="1"/>
  <c r="AS488" i="10"/>
  <c r="AS488" i="3" s="1"/>
  <c r="AG488" i="10"/>
  <c r="AG488" i="3" s="1"/>
  <c r="U245" i="12"/>
  <c r="AG235" i="12"/>
  <c r="U235" i="12"/>
  <c r="U214" i="12"/>
  <c r="G214" i="10"/>
  <c r="G213" i="10"/>
  <c r="AG262" i="12"/>
  <c r="U255" i="12"/>
  <c r="AG254" i="12"/>
  <c r="U244" i="12"/>
  <c r="AG237" i="12"/>
  <c r="AG232" i="12"/>
  <c r="G263" i="10"/>
  <c r="G262" i="10"/>
  <c r="G261" i="10"/>
  <c r="G260" i="10"/>
  <c r="G259" i="10"/>
  <c r="G258" i="10"/>
  <c r="G257" i="10"/>
  <c r="G256" i="10"/>
  <c r="G255" i="10"/>
  <c r="G254" i="10"/>
  <c r="G253" i="10"/>
  <c r="G252" i="10"/>
  <c r="G251" i="10"/>
  <c r="G250" i="10"/>
  <c r="G249" i="10"/>
  <c r="G247" i="10"/>
  <c r="G245" i="10"/>
  <c r="G244" i="10"/>
  <c r="G242" i="10"/>
  <c r="G241" i="10"/>
  <c r="G238" i="10"/>
  <c r="G237" i="10"/>
  <c r="G236" i="10"/>
  <c r="G235" i="10"/>
  <c r="G234" i="10"/>
  <c r="G233" i="10"/>
  <c r="G232" i="10"/>
  <c r="G231" i="10"/>
  <c r="G229" i="10"/>
  <c r="G228" i="10"/>
  <c r="G227" i="10"/>
  <c r="G226" i="10"/>
  <c r="G225" i="10"/>
  <c r="G222" i="10"/>
  <c r="G221" i="10"/>
  <c r="G220" i="10"/>
  <c r="G219" i="10"/>
  <c r="G218" i="10"/>
  <c r="G217" i="10"/>
  <c r="G216" i="10"/>
  <c r="G207" i="10"/>
  <c r="G206" i="10"/>
  <c r="G205" i="10"/>
  <c r="G204" i="10"/>
  <c r="G201" i="10"/>
  <c r="G146" i="10"/>
  <c r="CB454" i="12"/>
  <c r="CA454" i="12"/>
  <c r="BZ454" i="12"/>
  <c r="BY454" i="12"/>
  <c r="BX454" i="12"/>
  <c r="BW454" i="12"/>
  <c r="BV454" i="12"/>
  <c r="BU454" i="12"/>
  <c r="BT454" i="12"/>
  <c r="BS454" i="12"/>
  <c r="BR454" i="12"/>
  <c r="BP454" i="12"/>
  <c r="BO454" i="12"/>
  <c r="BN454" i="12"/>
  <c r="BM454" i="12"/>
  <c r="BL454" i="12"/>
  <c r="BK454" i="12"/>
  <c r="BJ454" i="12"/>
  <c r="BI454" i="12"/>
  <c r="BH454" i="12"/>
  <c r="BG454" i="12"/>
  <c r="BF454" i="12"/>
  <c r="BD454" i="12"/>
  <c r="BC454" i="12"/>
  <c r="BB454" i="12"/>
  <c r="BA454" i="12"/>
  <c r="AZ454" i="12"/>
  <c r="AY454" i="12"/>
  <c r="AX454" i="12"/>
  <c r="AW454" i="12"/>
  <c r="AV454" i="12"/>
  <c r="AU454" i="12"/>
  <c r="AT454" i="12"/>
  <c r="AR454" i="12"/>
  <c r="AQ454" i="12"/>
  <c r="AP454" i="12"/>
  <c r="AO454" i="12"/>
  <c r="AN454" i="12"/>
  <c r="AM454" i="12"/>
  <c r="AL454" i="12"/>
  <c r="AK454" i="12"/>
  <c r="AJ454" i="12"/>
  <c r="AI454" i="12"/>
  <c r="AH454" i="12"/>
  <c r="AF454" i="12"/>
  <c r="AE454" i="12"/>
  <c r="AD454" i="12"/>
  <c r="AC454" i="12"/>
  <c r="AB454" i="12"/>
  <c r="AA454" i="12"/>
  <c r="Z454" i="12"/>
  <c r="Y454" i="12"/>
  <c r="X454" i="12"/>
  <c r="W454" i="12"/>
  <c r="V454" i="12"/>
  <c r="T454" i="12"/>
  <c r="S454" i="12"/>
  <c r="R24" i="12"/>
  <c r="Q454" i="12"/>
  <c r="P454" i="12"/>
  <c r="O454" i="12"/>
  <c r="N454" i="12"/>
  <c r="M454" i="12"/>
  <c r="L454" i="12"/>
  <c r="K454" i="12"/>
  <c r="J454" i="12"/>
  <c r="I454" i="12"/>
  <c r="H454" i="12"/>
  <c r="CB23" i="12"/>
  <c r="CA23" i="12"/>
  <c r="BZ23" i="12"/>
  <c r="BY23" i="12"/>
  <c r="BX23" i="12"/>
  <c r="BW23" i="12"/>
  <c r="BV23" i="12"/>
  <c r="BU23" i="12"/>
  <c r="BT23" i="12"/>
  <c r="BS23" i="12"/>
  <c r="BR23" i="12"/>
  <c r="BP23" i="12"/>
  <c r="BO23" i="12"/>
  <c r="BN23" i="12"/>
  <c r="BM23" i="12"/>
  <c r="BL23" i="12"/>
  <c r="BK23" i="12"/>
  <c r="BJ23" i="12"/>
  <c r="BI23" i="12"/>
  <c r="BH23" i="12"/>
  <c r="BG23" i="12"/>
  <c r="BF23" i="12"/>
  <c r="BD23" i="12"/>
  <c r="BC23" i="12"/>
  <c r="BB23" i="12"/>
  <c r="BA23" i="12"/>
  <c r="AZ23" i="12"/>
  <c r="AY23" i="12"/>
  <c r="AX23" i="12"/>
  <c r="AW23" i="12"/>
  <c r="AV23" i="12"/>
  <c r="AU23" i="12"/>
  <c r="AT23" i="12"/>
  <c r="AR23" i="12"/>
  <c r="AQ23" i="12"/>
  <c r="AP23" i="12"/>
  <c r="AO23" i="12"/>
  <c r="AN23" i="12"/>
  <c r="AM23" i="12"/>
  <c r="AL23" i="12"/>
  <c r="AK23" i="12"/>
  <c r="AJ23" i="12"/>
  <c r="AI23" i="12"/>
  <c r="AH23" i="12"/>
  <c r="AF23" i="12"/>
  <c r="AE23" i="12"/>
  <c r="AD23" i="12"/>
  <c r="AC23" i="12"/>
  <c r="AB23" i="12"/>
  <c r="AA23" i="12"/>
  <c r="Z23" i="12"/>
  <c r="Y23" i="12"/>
  <c r="X23" i="12"/>
  <c r="W23" i="12"/>
  <c r="V23" i="12"/>
  <c r="T23" i="12"/>
  <c r="S23" i="12"/>
  <c r="R23" i="12"/>
  <c r="Q23" i="12"/>
  <c r="P23" i="12"/>
  <c r="O23" i="12"/>
  <c r="N23" i="12"/>
  <c r="M23" i="12"/>
  <c r="L23" i="12"/>
  <c r="K23" i="12"/>
  <c r="J23" i="12"/>
  <c r="I23" i="12"/>
  <c r="H23" i="12"/>
  <c r="CB408" i="12"/>
  <c r="CA408" i="12"/>
  <c r="BZ408" i="12"/>
  <c r="BY408" i="12"/>
  <c r="BX408" i="12"/>
  <c r="BW408" i="12"/>
  <c r="BV408" i="12"/>
  <c r="BU408" i="12"/>
  <c r="BT408" i="12"/>
  <c r="BS408" i="12"/>
  <c r="BR408" i="12"/>
  <c r="BP408" i="12"/>
  <c r="BO408" i="12"/>
  <c r="BN408" i="12"/>
  <c r="BM408" i="12"/>
  <c r="BL408" i="12"/>
  <c r="BK408" i="12"/>
  <c r="BJ408" i="12"/>
  <c r="BI408" i="12"/>
  <c r="BH408" i="12"/>
  <c r="BG408" i="12"/>
  <c r="BF408" i="12"/>
  <c r="BD408" i="12"/>
  <c r="BC408" i="12"/>
  <c r="BB408" i="12"/>
  <c r="BA408" i="12"/>
  <c r="AZ408" i="12"/>
  <c r="AY408" i="12"/>
  <c r="AX408" i="12"/>
  <c r="AW408" i="12"/>
  <c r="AV408" i="12"/>
  <c r="AU408" i="12"/>
  <c r="AT408" i="12"/>
  <c r="AR408" i="12"/>
  <c r="AQ408" i="12"/>
  <c r="AP408" i="12"/>
  <c r="AO408" i="12"/>
  <c r="AN408" i="12"/>
  <c r="AM408" i="12"/>
  <c r="AL408" i="12"/>
  <c r="AK408" i="12"/>
  <c r="AJ408" i="12"/>
  <c r="AI408" i="12"/>
  <c r="AH408" i="12"/>
  <c r="AF408" i="12"/>
  <c r="AE408" i="12"/>
  <c r="AD408" i="12"/>
  <c r="AC408" i="12"/>
  <c r="AB408" i="12"/>
  <c r="AA408" i="12"/>
  <c r="Z408" i="12"/>
  <c r="Y408" i="12"/>
  <c r="X408" i="12"/>
  <c r="W408" i="12"/>
  <c r="V408" i="12"/>
  <c r="T408" i="12"/>
  <c r="S408" i="12"/>
  <c r="Q408" i="12"/>
  <c r="P408" i="12"/>
  <c r="O408" i="12"/>
  <c r="N408" i="12"/>
  <c r="M408" i="12"/>
  <c r="L408" i="12"/>
  <c r="K408" i="12"/>
  <c r="J408" i="12"/>
  <c r="I408" i="12"/>
  <c r="H408" i="12"/>
  <c r="CC248" i="12"/>
  <c r="CB248" i="12"/>
  <c r="CA248" i="12"/>
  <c r="BZ248" i="12"/>
  <c r="BY248" i="12"/>
  <c r="BX248" i="12"/>
  <c r="BW248" i="12"/>
  <c r="BV248" i="12"/>
  <c r="BU248" i="12"/>
  <c r="BT248" i="12"/>
  <c r="BS248" i="12"/>
  <c r="BR248" i="12"/>
  <c r="BQ248" i="12"/>
  <c r="BP248" i="12"/>
  <c r="BO248" i="12"/>
  <c r="BN248" i="12"/>
  <c r="BM248" i="12"/>
  <c r="BL248" i="12"/>
  <c r="BK248" i="12"/>
  <c r="BJ248" i="12"/>
  <c r="BI248" i="12"/>
  <c r="BH248" i="12"/>
  <c r="BG248" i="12"/>
  <c r="BF248" i="12"/>
  <c r="BE248" i="12"/>
  <c r="BD248" i="12"/>
  <c r="BC248" i="12"/>
  <c r="BB248" i="12"/>
  <c r="BA248" i="12"/>
  <c r="AZ248" i="12"/>
  <c r="AY248" i="12"/>
  <c r="AX248" i="12"/>
  <c r="AW248" i="12"/>
  <c r="AV248" i="12"/>
  <c r="AU248" i="12"/>
  <c r="AT248" i="12"/>
  <c r="AS248" i="12"/>
  <c r="AR248" i="12"/>
  <c r="AQ248" i="12"/>
  <c r="AP248" i="12"/>
  <c r="AO248" i="12"/>
  <c r="AN248" i="12"/>
  <c r="AL248" i="12"/>
  <c r="AK248" i="12"/>
  <c r="AJ248" i="12"/>
  <c r="AI248" i="12"/>
  <c r="AH248" i="12"/>
  <c r="AF248" i="12"/>
  <c r="AE248" i="12"/>
  <c r="AD248" i="12"/>
  <c r="AC248" i="12"/>
  <c r="AB248" i="12"/>
  <c r="AA248" i="12"/>
  <c r="Z248" i="12"/>
  <c r="Y248" i="12"/>
  <c r="X248" i="12"/>
  <c r="W248" i="12"/>
  <c r="V248" i="12"/>
  <c r="T248" i="12"/>
  <c r="S248" i="12"/>
  <c r="R248" i="12"/>
  <c r="P248" i="12"/>
  <c r="O248" i="12"/>
  <c r="N248" i="12"/>
  <c r="M248" i="12"/>
  <c r="L248" i="12"/>
  <c r="K248" i="12"/>
  <c r="J248" i="12"/>
  <c r="I248" i="12"/>
  <c r="H248" i="12"/>
  <c r="CB215" i="12"/>
  <c r="CA215" i="12"/>
  <c r="BZ215" i="12"/>
  <c r="BY215" i="12"/>
  <c r="BX215" i="12"/>
  <c r="BW215" i="12"/>
  <c r="BV215" i="12"/>
  <c r="BU215" i="12"/>
  <c r="BT215" i="12"/>
  <c r="BS215" i="12"/>
  <c r="BR215" i="12"/>
  <c r="BP215" i="12"/>
  <c r="BO215" i="12"/>
  <c r="BN215" i="12"/>
  <c r="BM215" i="12"/>
  <c r="BL215" i="12"/>
  <c r="BK215" i="12"/>
  <c r="BJ215" i="12"/>
  <c r="BI215" i="12"/>
  <c r="BH215" i="12"/>
  <c r="BG215" i="12"/>
  <c r="BF215" i="12"/>
  <c r="BD215" i="12"/>
  <c r="BC215" i="12"/>
  <c r="BB215" i="12"/>
  <c r="BA215" i="12"/>
  <c r="AZ215" i="12"/>
  <c r="AY215" i="12"/>
  <c r="AX215" i="12"/>
  <c r="AW215" i="12"/>
  <c r="AV215" i="12"/>
  <c r="AU215" i="12"/>
  <c r="AT215" i="12"/>
  <c r="AR215" i="12"/>
  <c r="AQ215" i="12"/>
  <c r="AP215" i="12"/>
  <c r="AO215" i="12"/>
  <c r="AN215" i="12"/>
  <c r="AL215" i="12"/>
  <c r="AK215" i="12"/>
  <c r="AJ215" i="12"/>
  <c r="AI215" i="12"/>
  <c r="AH215" i="12"/>
  <c r="AF215" i="12"/>
  <c r="AE215" i="12"/>
  <c r="AD215" i="12"/>
  <c r="AC215" i="12"/>
  <c r="AB215" i="12"/>
  <c r="AA215" i="12"/>
  <c r="Z215" i="12"/>
  <c r="Y215" i="12"/>
  <c r="X215" i="12"/>
  <c r="W215" i="12"/>
  <c r="V215" i="12"/>
  <c r="T215" i="12"/>
  <c r="S215" i="12"/>
  <c r="R215" i="12"/>
  <c r="Q215" i="12"/>
  <c r="O215" i="12"/>
  <c r="N215" i="12"/>
  <c r="M215" i="12"/>
  <c r="L215" i="12"/>
  <c r="K215" i="12"/>
  <c r="J215" i="12"/>
  <c r="I215" i="12"/>
  <c r="H215" i="12"/>
  <c r="CB200" i="12"/>
  <c r="CA200" i="12"/>
  <c r="BZ200" i="12"/>
  <c r="BY200" i="12"/>
  <c r="BX200" i="12"/>
  <c r="BW200" i="12"/>
  <c r="BV200" i="12"/>
  <c r="BU200" i="12"/>
  <c r="BT200" i="12"/>
  <c r="BS200" i="12"/>
  <c r="BR200" i="12"/>
  <c r="BP200" i="12"/>
  <c r="BO200" i="12"/>
  <c r="BN200" i="12"/>
  <c r="BM200" i="12"/>
  <c r="BL200" i="12"/>
  <c r="BK200" i="12"/>
  <c r="BJ200" i="12"/>
  <c r="BI200" i="12"/>
  <c r="BH200" i="12"/>
  <c r="BG200" i="12"/>
  <c r="BF200" i="12"/>
  <c r="BD200" i="12"/>
  <c r="BC200" i="12"/>
  <c r="BB200" i="12"/>
  <c r="BA200" i="12"/>
  <c r="AZ200" i="12"/>
  <c r="AY200" i="12"/>
  <c r="AX200" i="12"/>
  <c r="AW200" i="12"/>
  <c r="AV200" i="12"/>
  <c r="AU200" i="12"/>
  <c r="AT200" i="12"/>
  <c r="AR200" i="12"/>
  <c r="AQ200" i="12"/>
  <c r="AP200" i="12"/>
  <c r="AO200" i="12"/>
  <c r="AN200" i="12"/>
  <c r="AL200" i="12"/>
  <c r="AK200" i="12"/>
  <c r="AJ200" i="12"/>
  <c r="AI200" i="12"/>
  <c r="AH200" i="12"/>
  <c r="AF200" i="12"/>
  <c r="AE200" i="12"/>
  <c r="AD200" i="12"/>
  <c r="AC200" i="12"/>
  <c r="AB200" i="12"/>
  <c r="AA200" i="12"/>
  <c r="Z200" i="12"/>
  <c r="Y200" i="12"/>
  <c r="X200" i="12"/>
  <c r="W200" i="12"/>
  <c r="V200" i="12"/>
  <c r="T200" i="12"/>
  <c r="S200" i="12"/>
  <c r="R200" i="12"/>
  <c r="P200" i="12"/>
  <c r="O200" i="12"/>
  <c r="N200" i="12"/>
  <c r="M200" i="12"/>
  <c r="L200" i="12"/>
  <c r="K200" i="12"/>
  <c r="J200" i="12"/>
  <c r="I200" i="12"/>
  <c r="H200" i="12"/>
  <c r="BQ194" i="12"/>
  <c r="BE194" i="12"/>
  <c r="AS194" i="12"/>
  <c r="AG194" i="12"/>
  <c r="U194" i="12"/>
  <c r="BQ190" i="12"/>
  <c r="BE190" i="12"/>
  <c r="AS190" i="12"/>
  <c r="AG190" i="12"/>
  <c r="U190" i="12"/>
  <c r="BQ188" i="12"/>
  <c r="BE188" i="12"/>
  <c r="AS188" i="12"/>
  <c r="AG188" i="12"/>
  <c r="U188" i="12"/>
  <c r="BQ186" i="12"/>
  <c r="BE186" i="12"/>
  <c r="AS186" i="12"/>
  <c r="AG186" i="12"/>
  <c r="U186" i="12"/>
  <c r="BQ184" i="12"/>
  <c r="BE184" i="12"/>
  <c r="AS184" i="12"/>
  <c r="AG184" i="12"/>
  <c r="U184" i="12"/>
  <c r="BQ182" i="12"/>
  <c r="BE182" i="12"/>
  <c r="AS182" i="12"/>
  <c r="AG182" i="12"/>
  <c r="U182" i="12"/>
  <c r="BQ180" i="12"/>
  <c r="BE180" i="12"/>
  <c r="AS180" i="12"/>
  <c r="AG180" i="12"/>
  <c r="U180" i="12"/>
  <c r="BQ178" i="12"/>
  <c r="BE178" i="12"/>
  <c r="AS178" i="12"/>
  <c r="AG178" i="12"/>
  <c r="U178" i="12"/>
  <c r="BQ176" i="12"/>
  <c r="BE176" i="12"/>
  <c r="AS176" i="12"/>
  <c r="AG176" i="12"/>
  <c r="U176" i="12"/>
  <c r="BQ174" i="12"/>
  <c r="BE174" i="12"/>
  <c r="AS174" i="12"/>
  <c r="AG174" i="12"/>
  <c r="U174" i="12"/>
  <c r="BQ172" i="12"/>
  <c r="BE172" i="12"/>
  <c r="AS172" i="12"/>
  <c r="AG172" i="12"/>
  <c r="U172" i="12"/>
  <c r="BQ170" i="12"/>
  <c r="BE170" i="12"/>
  <c r="AS170" i="12"/>
  <c r="AG170" i="12"/>
  <c r="U170" i="12"/>
  <c r="CB14" i="12"/>
  <c r="CA14" i="12"/>
  <c r="BZ14" i="12"/>
  <c r="BY14" i="12"/>
  <c r="BX14" i="12"/>
  <c r="BW14" i="12"/>
  <c r="BV14" i="12"/>
  <c r="BU14" i="12"/>
  <c r="BT14" i="12"/>
  <c r="BS14" i="12"/>
  <c r="BR14" i="12"/>
  <c r="BP14" i="12"/>
  <c r="BO14" i="12"/>
  <c r="BN14" i="12"/>
  <c r="BM14" i="12"/>
  <c r="BL14" i="12"/>
  <c r="BK14" i="12"/>
  <c r="BJ14" i="12"/>
  <c r="BI14" i="12"/>
  <c r="BH14" i="12"/>
  <c r="BG14" i="12"/>
  <c r="BF14" i="12"/>
  <c r="BD14" i="12"/>
  <c r="BC14" i="12"/>
  <c r="BB14" i="12"/>
  <c r="BA14" i="12"/>
  <c r="AZ14" i="12"/>
  <c r="AY14" i="12"/>
  <c r="AX14" i="12"/>
  <c r="AW14" i="12"/>
  <c r="AV14" i="12"/>
  <c r="AU14" i="12"/>
  <c r="AT14" i="12"/>
  <c r="AR14" i="12"/>
  <c r="AQ14" i="12"/>
  <c r="AP14" i="12"/>
  <c r="AO14" i="12"/>
  <c r="AN14" i="12"/>
  <c r="AM14" i="12"/>
  <c r="AL14" i="12"/>
  <c r="AK14" i="12"/>
  <c r="AJ14" i="12"/>
  <c r="AI14" i="12"/>
  <c r="AH14" i="12"/>
  <c r="AF14" i="12"/>
  <c r="AE14" i="12"/>
  <c r="AD14" i="12"/>
  <c r="AC14" i="12"/>
  <c r="AB14" i="12"/>
  <c r="AA14" i="12"/>
  <c r="Z14" i="12"/>
  <c r="Y14" i="12"/>
  <c r="X14" i="12"/>
  <c r="W14" i="12"/>
  <c r="V14" i="12"/>
  <c r="T14" i="12"/>
  <c r="S14" i="12"/>
  <c r="R14" i="12"/>
  <c r="Q14" i="12"/>
  <c r="P14" i="12"/>
  <c r="O14" i="12"/>
  <c r="N14" i="12"/>
  <c r="M14" i="12"/>
  <c r="L14" i="12"/>
  <c r="K14" i="12"/>
  <c r="J14" i="12"/>
  <c r="I14" i="12"/>
  <c r="H14" i="12"/>
  <c r="CC167" i="12"/>
  <c r="CB167" i="12"/>
  <c r="CA167" i="12"/>
  <c r="BZ167" i="12"/>
  <c r="BY167" i="12"/>
  <c r="BX167" i="12"/>
  <c r="BW167" i="12"/>
  <c r="BV167" i="12"/>
  <c r="BU167" i="12"/>
  <c r="BT167" i="12"/>
  <c r="BS167" i="12"/>
  <c r="BR167" i="12"/>
  <c r="BQ167" i="12"/>
  <c r="BP167" i="12"/>
  <c r="BO167" i="12"/>
  <c r="BN167" i="12"/>
  <c r="BM167" i="12"/>
  <c r="BL167" i="12"/>
  <c r="BK167" i="12"/>
  <c r="BJ167" i="12"/>
  <c r="BI167" i="12"/>
  <c r="BH167" i="12"/>
  <c r="BG167" i="12"/>
  <c r="BF167" i="12"/>
  <c r="BE167" i="12"/>
  <c r="BD167" i="12"/>
  <c r="BC167" i="12"/>
  <c r="BB167" i="12"/>
  <c r="BA167" i="12"/>
  <c r="AZ167" i="12"/>
  <c r="AY167" i="12"/>
  <c r="AX167" i="12"/>
  <c r="AW167" i="12"/>
  <c r="AV167" i="12"/>
  <c r="AU167" i="12"/>
  <c r="AT167" i="12"/>
  <c r="AS167" i="12"/>
  <c r="AR167" i="12"/>
  <c r="AQ167" i="12"/>
  <c r="AP167" i="12"/>
  <c r="AO167" i="12"/>
  <c r="AN167" i="12"/>
  <c r="AM167" i="12"/>
  <c r="AL167" i="12"/>
  <c r="AK167" i="12"/>
  <c r="AJ167" i="12"/>
  <c r="AI167" i="12"/>
  <c r="AH167" i="12"/>
  <c r="AG167" i="12"/>
  <c r="AF167" i="12"/>
  <c r="AE167" i="12"/>
  <c r="AD167" i="12"/>
  <c r="AC167" i="12"/>
  <c r="AB167" i="12"/>
  <c r="AA167" i="12"/>
  <c r="Z167" i="12"/>
  <c r="Y167" i="12"/>
  <c r="X167" i="12"/>
  <c r="W167" i="12"/>
  <c r="V167" i="12"/>
  <c r="U167" i="12"/>
  <c r="T167" i="12"/>
  <c r="S167" i="12"/>
  <c r="R167" i="12"/>
  <c r="Q167" i="12"/>
  <c r="P167" i="12"/>
  <c r="O167" i="12"/>
  <c r="N167" i="12"/>
  <c r="M167" i="12"/>
  <c r="L167" i="12"/>
  <c r="K167" i="12"/>
  <c r="J167" i="12"/>
  <c r="I167" i="12"/>
  <c r="H167" i="12"/>
  <c r="CC164" i="12"/>
  <c r="CB164" i="12"/>
  <c r="CA164" i="12"/>
  <c r="BZ164" i="12"/>
  <c r="BY164" i="12"/>
  <c r="BX164" i="12"/>
  <c r="BW164" i="12"/>
  <c r="BV164" i="12"/>
  <c r="BU164" i="12"/>
  <c r="BT164" i="12"/>
  <c r="BS164" i="12"/>
  <c r="BR164" i="12"/>
  <c r="BQ164" i="12"/>
  <c r="BP164" i="12"/>
  <c r="BO164" i="12"/>
  <c r="BN164" i="12"/>
  <c r="BM164" i="12"/>
  <c r="BL164" i="12"/>
  <c r="BK164" i="12"/>
  <c r="BJ164" i="12"/>
  <c r="BI164" i="12"/>
  <c r="BH164" i="12"/>
  <c r="BG164" i="12"/>
  <c r="BF164" i="12"/>
  <c r="BE164" i="12"/>
  <c r="BD164" i="12"/>
  <c r="BC164" i="12"/>
  <c r="BB164" i="12"/>
  <c r="BA164" i="12"/>
  <c r="AZ164" i="12"/>
  <c r="AY164" i="12"/>
  <c r="AX164" i="12"/>
  <c r="AW164" i="12"/>
  <c r="AV164" i="12"/>
  <c r="AU164" i="12"/>
  <c r="AT164" i="12"/>
  <c r="AS164" i="12"/>
  <c r="AR164" i="12"/>
  <c r="AQ164" i="12"/>
  <c r="AP164" i="12"/>
  <c r="AO164" i="12"/>
  <c r="AN164" i="12"/>
  <c r="AL164" i="12"/>
  <c r="AK164" i="12"/>
  <c r="AJ164" i="12"/>
  <c r="AI164" i="12"/>
  <c r="AH164" i="12"/>
  <c r="AF164" i="12"/>
  <c r="AE164" i="12"/>
  <c r="AD164" i="12"/>
  <c r="AC164" i="12"/>
  <c r="AB164" i="12"/>
  <c r="AA164" i="12"/>
  <c r="Z164" i="12"/>
  <c r="Y164" i="12"/>
  <c r="X164" i="12"/>
  <c r="W164" i="12"/>
  <c r="V164" i="12"/>
  <c r="T164" i="12"/>
  <c r="S164" i="12"/>
  <c r="R164" i="12"/>
  <c r="Q164" i="12"/>
  <c r="P164" i="12"/>
  <c r="O164" i="12"/>
  <c r="N164" i="12"/>
  <c r="M164" i="12"/>
  <c r="L164" i="12"/>
  <c r="K164" i="12"/>
  <c r="J164" i="12"/>
  <c r="I164" i="12"/>
  <c r="H164" i="12"/>
  <c r="CC148" i="12"/>
  <c r="CB148" i="12"/>
  <c r="CA148" i="12"/>
  <c r="BZ148" i="12"/>
  <c r="BY148" i="12"/>
  <c r="BX148" i="12"/>
  <c r="BW148" i="12"/>
  <c r="BV148" i="12"/>
  <c r="BU148" i="12"/>
  <c r="BT148" i="12"/>
  <c r="BS148" i="12"/>
  <c r="BR148" i="12"/>
  <c r="BQ148" i="12"/>
  <c r="BP148" i="12"/>
  <c r="BO148" i="12"/>
  <c r="BN148" i="12"/>
  <c r="BM148" i="12"/>
  <c r="BL148" i="12"/>
  <c r="BK148" i="12"/>
  <c r="BJ148" i="12"/>
  <c r="BI148" i="12"/>
  <c r="BH148" i="12"/>
  <c r="BG148" i="12"/>
  <c r="BF148" i="12"/>
  <c r="BE148" i="12"/>
  <c r="BD148" i="12"/>
  <c r="BC148" i="12"/>
  <c r="BB148" i="12"/>
  <c r="BA148" i="12"/>
  <c r="AZ148" i="12"/>
  <c r="AY148" i="12"/>
  <c r="AX148" i="12"/>
  <c r="AW148" i="12"/>
  <c r="AV148" i="12"/>
  <c r="AU148" i="12"/>
  <c r="AT148" i="12"/>
  <c r="AS148" i="12"/>
  <c r="AR148" i="12"/>
  <c r="AQ148" i="12"/>
  <c r="AP148" i="12"/>
  <c r="AO148" i="12"/>
  <c r="AN148" i="12"/>
  <c r="AM148" i="12"/>
  <c r="AL148" i="12"/>
  <c r="AK148" i="12"/>
  <c r="AJ148" i="12"/>
  <c r="AI148" i="12"/>
  <c r="AH148" i="12"/>
  <c r="AG148" i="12"/>
  <c r="AF148" i="12"/>
  <c r="AE148" i="12"/>
  <c r="AD148" i="12"/>
  <c r="AC148" i="12"/>
  <c r="AB148" i="12"/>
  <c r="AA148" i="12"/>
  <c r="Z148" i="12"/>
  <c r="Y148" i="12"/>
  <c r="X148" i="12"/>
  <c r="W148" i="12"/>
  <c r="V148" i="12"/>
  <c r="U148" i="12"/>
  <c r="T148" i="12"/>
  <c r="S148" i="12"/>
  <c r="Q148" i="12"/>
  <c r="P148" i="12"/>
  <c r="O148" i="12"/>
  <c r="N148" i="12"/>
  <c r="M148" i="12"/>
  <c r="L148" i="12"/>
  <c r="K148" i="12"/>
  <c r="J148" i="12"/>
  <c r="I148" i="12"/>
  <c r="CB138" i="12"/>
  <c r="CA138" i="12"/>
  <c r="BZ138" i="12"/>
  <c r="BY138" i="12"/>
  <c r="BX138" i="12"/>
  <c r="BW138" i="12"/>
  <c r="BV138" i="12"/>
  <c r="BU138" i="12"/>
  <c r="BT138" i="12"/>
  <c r="BS138" i="12"/>
  <c r="BR138" i="12"/>
  <c r="BQ138" i="12"/>
  <c r="BP138" i="12"/>
  <c r="BO138" i="12"/>
  <c r="BN138" i="12"/>
  <c r="BM138" i="12"/>
  <c r="BL138" i="12"/>
  <c r="BK138" i="12"/>
  <c r="BJ138" i="12"/>
  <c r="BI138" i="12"/>
  <c r="BH138" i="12"/>
  <c r="BG138" i="12"/>
  <c r="BF138" i="12"/>
  <c r="BE138" i="12"/>
  <c r="BD138" i="12"/>
  <c r="BC138" i="12"/>
  <c r="BB138" i="12"/>
  <c r="BA138" i="12"/>
  <c r="AZ138" i="12"/>
  <c r="AY138" i="12"/>
  <c r="AX138" i="12"/>
  <c r="AW138" i="12"/>
  <c r="AV138" i="12"/>
  <c r="AU138" i="12"/>
  <c r="AT138" i="12"/>
  <c r="AS138" i="12"/>
  <c r="AR138" i="12"/>
  <c r="AQ138" i="12"/>
  <c r="AP138" i="12"/>
  <c r="AO138" i="12"/>
  <c r="AN138" i="12"/>
  <c r="AL138" i="12"/>
  <c r="AK138" i="12"/>
  <c r="AJ138" i="12"/>
  <c r="AI138" i="12"/>
  <c r="AH138" i="12"/>
  <c r="AF138" i="12"/>
  <c r="AE138" i="12"/>
  <c r="AD138" i="12"/>
  <c r="AC138" i="12"/>
  <c r="AB138" i="12"/>
  <c r="AA138" i="12"/>
  <c r="Z138" i="12"/>
  <c r="Y138" i="12"/>
  <c r="X138" i="12"/>
  <c r="W138" i="12"/>
  <c r="V138" i="12"/>
  <c r="T138" i="12"/>
  <c r="S138" i="12"/>
  <c r="Q138" i="12"/>
  <c r="P138" i="12"/>
  <c r="O138" i="12"/>
  <c r="N138" i="12"/>
  <c r="M138" i="12"/>
  <c r="L138" i="12"/>
  <c r="K138" i="12"/>
  <c r="J138" i="12"/>
  <c r="I138" i="12"/>
  <c r="CC93" i="12"/>
  <c r="CB93" i="12"/>
  <c r="CA93" i="12"/>
  <c r="BZ93" i="12"/>
  <c r="BY93" i="12"/>
  <c r="BX93" i="12"/>
  <c r="BW93" i="12"/>
  <c r="BV93" i="12"/>
  <c r="BU93" i="12"/>
  <c r="BT93" i="12"/>
  <c r="BS93" i="12"/>
  <c r="BR93" i="12"/>
  <c r="BQ93" i="12"/>
  <c r="BP93" i="12"/>
  <c r="BO93" i="12"/>
  <c r="BN93" i="12"/>
  <c r="BM93" i="12"/>
  <c r="BL93" i="12"/>
  <c r="BK93" i="12"/>
  <c r="BJ93" i="12"/>
  <c r="BI93" i="12"/>
  <c r="BH93" i="12"/>
  <c r="BG93" i="12"/>
  <c r="BF93" i="12"/>
  <c r="BE93" i="12"/>
  <c r="BD93" i="12"/>
  <c r="BC93" i="12"/>
  <c r="BB93" i="12"/>
  <c r="BA93" i="12"/>
  <c r="AZ93" i="12"/>
  <c r="AY93" i="12"/>
  <c r="AX93" i="12"/>
  <c r="AW93" i="12"/>
  <c r="AV93" i="12"/>
  <c r="AU93" i="12"/>
  <c r="AT93" i="12"/>
  <c r="AS93" i="12"/>
  <c r="AR93" i="12"/>
  <c r="AQ93" i="12"/>
  <c r="AP93" i="12"/>
  <c r="AO93" i="12"/>
  <c r="AN93" i="12"/>
  <c r="AM93" i="12"/>
  <c r="AL93" i="12"/>
  <c r="AK93" i="12"/>
  <c r="AJ93" i="12"/>
  <c r="AI93" i="12"/>
  <c r="AH93" i="12"/>
  <c r="AG93" i="12"/>
  <c r="AF93" i="12"/>
  <c r="AE93" i="12"/>
  <c r="AD93" i="12"/>
  <c r="AC93" i="12"/>
  <c r="AB93" i="12"/>
  <c r="AA93" i="12"/>
  <c r="Z93" i="12"/>
  <c r="Y93" i="12"/>
  <c r="X93" i="12"/>
  <c r="W93" i="12"/>
  <c r="V93" i="12"/>
  <c r="U93" i="12"/>
  <c r="T93" i="12"/>
  <c r="S93" i="12"/>
  <c r="Q93" i="12"/>
  <c r="P93" i="12"/>
  <c r="O93" i="12"/>
  <c r="N93" i="12"/>
  <c r="M93" i="12"/>
  <c r="L93" i="12"/>
  <c r="K93" i="12"/>
  <c r="J93" i="12"/>
  <c r="I93" i="12"/>
  <c r="H93" i="12"/>
  <c r="CC55" i="12"/>
  <c r="CB55" i="12"/>
  <c r="CA55" i="12"/>
  <c r="BZ55" i="12"/>
  <c r="BY55" i="12"/>
  <c r="BX55" i="12"/>
  <c r="BW55" i="12"/>
  <c r="BV55" i="12"/>
  <c r="BU55" i="12"/>
  <c r="BT55" i="12"/>
  <c r="BS55" i="12"/>
  <c r="BR55" i="12"/>
  <c r="BQ55" i="12"/>
  <c r="BP55" i="12"/>
  <c r="BO55" i="12"/>
  <c r="BN55" i="12"/>
  <c r="BM55" i="12"/>
  <c r="BL55" i="12"/>
  <c r="BK55" i="12"/>
  <c r="BJ55" i="12"/>
  <c r="BI55" i="12"/>
  <c r="BH55" i="12"/>
  <c r="BG55" i="12"/>
  <c r="BF55" i="12"/>
  <c r="BE55" i="12"/>
  <c r="BD55" i="12"/>
  <c r="BC55" i="12"/>
  <c r="BB55" i="12"/>
  <c r="BA55" i="12"/>
  <c r="AZ55" i="12"/>
  <c r="AY55" i="12"/>
  <c r="AX55" i="12"/>
  <c r="AW55" i="12"/>
  <c r="AV55" i="12"/>
  <c r="AU55" i="12"/>
  <c r="AT55" i="12"/>
  <c r="AS55" i="12"/>
  <c r="AR55" i="12"/>
  <c r="AQ55" i="12"/>
  <c r="AP55" i="12"/>
  <c r="AO55" i="12"/>
  <c r="AN55" i="12"/>
  <c r="AM55" i="12"/>
  <c r="AL55" i="12"/>
  <c r="AK55" i="12"/>
  <c r="AJ55" i="12"/>
  <c r="AI55" i="12"/>
  <c r="AH55" i="12"/>
  <c r="AG55" i="12"/>
  <c r="AF55" i="12"/>
  <c r="AE55" i="12"/>
  <c r="AD55" i="12"/>
  <c r="AC55" i="12"/>
  <c r="AB55" i="12"/>
  <c r="AA55" i="12"/>
  <c r="Z55" i="12"/>
  <c r="Y55" i="12"/>
  <c r="X55" i="12"/>
  <c r="W55" i="12"/>
  <c r="V55" i="12"/>
  <c r="U55" i="12"/>
  <c r="T55" i="12"/>
  <c r="S55" i="12"/>
  <c r="Q55" i="12"/>
  <c r="P55" i="12"/>
  <c r="O55" i="12"/>
  <c r="N55" i="12"/>
  <c r="M55" i="12"/>
  <c r="L55" i="12"/>
  <c r="K55" i="12"/>
  <c r="J55" i="12"/>
  <c r="I55" i="12"/>
  <c r="I20" i="12"/>
  <c r="H20" i="12"/>
  <c r="CC15" i="12"/>
  <c r="CB15" i="12"/>
  <c r="CA15" i="12"/>
  <c r="BZ15" i="12"/>
  <c r="BY15" i="12"/>
  <c r="BX15" i="12"/>
  <c r="BW15" i="12"/>
  <c r="BV15" i="12"/>
  <c r="BU15" i="12"/>
  <c r="BT15" i="12"/>
  <c r="BS15" i="12"/>
  <c r="BR15" i="12"/>
  <c r="BQ15" i="12"/>
  <c r="BP15" i="12"/>
  <c r="BO15" i="12"/>
  <c r="BN15" i="12"/>
  <c r="BM15" i="12"/>
  <c r="BL15" i="12"/>
  <c r="BK15" i="12"/>
  <c r="BJ15" i="12"/>
  <c r="BI15" i="12"/>
  <c r="BH15" i="12"/>
  <c r="BG15" i="12"/>
  <c r="BF15" i="12"/>
  <c r="BE15" i="12"/>
  <c r="BD15" i="12"/>
  <c r="BC15" i="12"/>
  <c r="BB15" i="12"/>
  <c r="BA15" i="12"/>
  <c r="AZ15" i="12"/>
  <c r="AY15" i="12"/>
  <c r="AX15" i="12"/>
  <c r="AW15" i="12"/>
  <c r="AV15" i="12"/>
  <c r="AU15" i="12"/>
  <c r="AT15" i="12"/>
  <c r="AS15" i="12"/>
  <c r="AR15" i="12"/>
  <c r="AQ15" i="12"/>
  <c r="AP15" i="12"/>
  <c r="AO15" i="12"/>
  <c r="AN15" i="12"/>
  <c r="AM15" i="12"/>
  <c r="AL15" i="12"/>
  <c r="AK15" i="12"/>
  <c r="AJ15" i="12"/>
  <c r="AI15" i="12"/>
  <c r="AH15" i="12"/>
  <c r="AG15" i="12"/>
  <c r="AF15" i="12"/>
  <c r="AE15" i="12"/>
  <c r="AD15" i="12"/>
  <c r="AC15" i="12"/>
  <c r="AB15" i="12"/>
  <c r="AA15" i="12"/>
  <c r="Z15" i="12"/>
  <c r="Y15" i="12"/>
  <c r="X15" i="12"/>
  <c r="W15" i="12"/>
  <c r="V15" i="12"/>
  <c r="U15" i="12"/>
  <c r="T15" i="12"/>
  <c r="S15" i="12"/>
  <c r="R15" i="12"/>
  <c r="Q15" i="12"/>
  <c r="P15" i="12"/>
  <c r="O15" i="12"/>
  <c r="N15" i="12"/>
  <c r="M15" i="12"/>
  <c r="L15" i="12"/>
  <c r="K15" i="12"/>
  <c r="J15" i="12"/>
  <c r="I15" i="12"/>
  <c r="H15" i="12"/>
  <c r="H3" i="12"/>
  <c r="I3" i="12" s="1"/>
  <c r="J3" i="12" s="1"/>
  <c r="K3" i="12" s="1"/>
  <c r="L3" i="12" s="1"/>
  <c r="M3" i="12" s="1"/>
  <c r="N3" i="12" s="1"/>
  <c r="O3" i="12" s="1"/>
  <c r="P3" i="12" s="1"/>
  <c r="Q3" i="12" s="1"/>
  <c r="R3" i="12" s="1"/>
  <c r="S3" i="12" s="1"/>
  <c r="T3" i="12" s="1"/>
  <c r="U3" i="12" s="1"/>
  <c r="V3" i="12" s="1"/>
  <c r="W3" i="12" s="1"/>
  <c r="X3" i="12" s="1"/>
  <c r="Y3" i="12" s="1"/>
  <c r="Z3" i="12" s="1"/>
  <c r="AA3" i="12" s="1"/>
  <c r="AB3" i="12" s="1"/>
  <c r="AC3" i="12" s="1"/>
  <c r="AD3" i="12" s="1"/>
  <c r="AE3" i="12" s="1"/>
  <c r="AF3" i="12" s="1"/>
  <c r="AG3" i="12" s="1"/>
  <c r="AH3" i="12" s="1"/>
  <c r="AI3" i="12" s="1"/>
  <c r="AJ3" i="12" s="1"/>
  <c r="AK3" i="12" s="1"/>
  <c r="AL3" i="12" s="1"/>
  <c r="AM3" i="12" s="1"/>
  <c r="AN3" i="12" s="1"/>
  <c r="AO3" i="12" s="1"/>
  <c r="AP3" i="12" s="1"/>
  <c r="AQ3" i="12" s="1"/>
  <c r="AR3" i="12" s="1"/>
  <c r="AS3" i="12" s="1"/>
  <c r="AT3" i="12" s="1"/>
  <c r="AU3" i="12" s="1"/>
  <c r="AV3" i="12" s="1"/>
  <c r="AW3" i="12" s="1"/>
  <c r="AX3" i="12" s="1"/>
  <c r="AY3" i="12" s="1"/>
  <c r="AZ3" i="12" s="1"/>
  <c r="BA3" i="12" s="1"/>
  <c r="BB3" i="12" s="1"/>
  <c r="BC3" i="12" s="1"/>
  <c r="BD3" i="12" s="1"/>
  <c r="BE3" i="12" s="1"/>
  <c r="BF3" i="12" s="1"/>
  <c r="BG3" i="12" s="1"/>
  <c r="BH3" i="12" s="1"/>
  <c r="BI3" i="12" s="1"/>
  <c r="BJ3" i="12" s="1"/>
  <c r="BK3" i="12" s="1"/>
  <c r="BL3" i="12" s="1"/>
  <c r="BM3" i="12" s="1"/>
  <c r="BN3" i="12" s="1"/>
  <c r="BO3" i="12" s="1"/>
  <c r="BP3" i="12" s="1"/>
  <c r="BQ3" i="12" s="1"/>
  <c r="BR3" i="12" s="1"/>
  <c r="BS3" i="12" s="1"/>
  <c r="BT3" i="12" s="1"/>
  <c r="BU3" i="12" s="1"/>
  <c r="BV3" i="12" s="1"/>
  <c r="BW3" i="12" s="1"/>
  <c r="BX3" i="12" s="1"/>
  <c r="BY3" i="12" s="1"/>
  <c r="BZ3" i="12" s="1"/>
  <c r="CA3" i="12" s="1"/>
  <c r="CB3" i="12" s="1"/>
  <c r="CC3" i="12" s="1"/>
  <c r="CB454" i="10"/>
  <c r="CA454" i="10"/>
  <c r="BZ454" i="10"/>
  <c r="BY454" i="10"/>
  <c r="BX454" i="10"/>
  <c r="BW454" i="10"/>
  <c r="BV454" i="10"/>
  <c r="BU454" i="10"/>
  <c r="BT454" i="10"/>
  <c r="BS454" i="10"/>
  <c r="BR454" i="10"/>
  <c r="BP454" i="10"/>
  <c r="BO454" i="10"/>
  <c r="BN454" i="10"/>
  <c r="BM454" i="10"/>
  <c r="BL454" i="10"/>
  <c r="BK454" i="10"/>
  <c r="BJ454" i="10"/>
  <c r="BI454" i="10"/>
  <c r="BH454" i="10"/>
  <c r="BG454" i="10"/>
  <c r="BF454" i="10"/>
  <c r="BD454" i="10"/>
  <c r="BC454" i="10"/>
  <c r="BB454" i="10"/>
  <c r="BA454" i="10"/>
  <c r="AZ454" i="10"/>
  <c r="AY454" i="10"/>
  <c r="AX454" i="10"/>
  <c r="AW454" i="10"/>
  <c r="AV454" i="10"/>
  <c r="AU454" i="10"/>
  <c r="AT454" i="10"/>
  <c r="AR454" i="10"/>
  <c r="AQ454" i="10"/>
  <c r="AP454" i="10"/>
  <c r="AO454" i="10"/>
  <c r="AN454" i="10"/>
  <c r="AM454" i="10"/>
  <c r="AL454" i="10"/>
  <c r="AK454" i="10"/>
  <c r="AJ454" i="10"/>
  <c r="AI454" i="10"/>
  <c r="AH454" i="10"/>
  <c r="AF454" i="10"/>
  <c r="AE454" i="10"/>
  <c r="AD454" i="10"/>
  <c r="AC454" i="10"/>
  <c r="AB454" i="10"/>
  <c r="AA454" i="10"/>
  <c r="Z454" i="10"/>
  <c r="Y454" i="10"/>
  <c r="X454" i="10"/>
  <c r="W454" i="10"/>
  <c r="V454" i="10"/>
  <c r="T454" i="10"/>
  <c r="S454" i="10"/>
  <c r="R24" i="10"/>
  <c r="Q454" i="10"/>
  <c r="P454" i="10"/>
  <c r="O454" i="10"/>
  <c r="N454" i="10"/>
  <c r="M454" i="10"/>
  <c r="L454" i="10"/>
  <c r="K24" i="10"/>
  <c r="J454" i="10"/>
  <c r="I24" i="10"/>
  <c r="CB23" i="10"/>
  <c r="CA23" i="10"/>
  <c r="BZ23" i="10"/>
  <c r="BY23" i="10"/>
  <c r="BX23" i="10"/>
  <c r="BW23" i="10"/>
  <c r="BV23" i="10"/>
  <c r="BU23" i="10"/>
  <c r="BT23" i="10"/>
  <c r="BS23" i="10"/>
  <c r="BR23" i="10"/>
  <c r="BP23" i="10"/>
  <c r="BO23" i="10"/>
  <c r="BN23" i="10"/>
  <c r="BM23" i="10"/>
  <c r="BL23" i="10"/>
  <c r="BK23" i="10"/>
  <c r="BJ23" i="10"/>
  <c r="BI23" i="10"/>
  <c r="BH23" i="10"/>
  <c r="BG23" i="10"/>
  <c r="BF23" i="10"/>
  <c r="BD23" i="10"/>
  <c r="BC23" i="10"/>
  <c r="BB23" i="10"/>
  <c r="BA23" i="10"/>
  <c r="AZ23" i="10"/>
  <c r="AY23" i="10"/>
  <c r="AX23" i="10"/>
  <c r="AW23" i="10"/>
  <c r="AV23" i="10"/>
  <c r="AU23" i="10"/>
  <c r="AT23" i="10"/>
  <c r="AR23" i="10"/>
  <c r="AQ23" i="10"/>
  <c r="AP23" i="10"/>
  <c r="AO23" i="10"/>
  <c r="AN23" i="10"/>
  <c r="AM23" i="10"/>
  <c r="AL23" i="10"/>
  <c r="AK23" i="10"/>
  <c r="AJ23" i="10"/>
  <c r="AI23" i="10"/>
  <c r="AH23" i="10"/>
  <c r="AF23" i="10"/>
  <c r="AE23" i="10"/>
  <c r="AD23" i="10"/>
  <c r="AC23" i="10"/>
  <c r="AB23" i="10"/>
  <c r="AA23" i="10"/>
  <c r="Z23" i="10"/>
  <c r="Y23" i="10"/>
  <c r="X23" i="10"/>
  <c r="W23" i="10"/>
  <c r="V23" i="10"/>
  <c r="T23" i="10"/>
  <c r="S23" i="10"/>
  <c r="R23" i="10"/>
  <c r="Q23" i="10"/>
  <c r="P23" i="10"/>
  <c r="O23" i="10"/>
  <c r="N23" i="10"/>
  <c r="M23" i="10"/>
  <c r="L23" i="10"/>
  <c r="K23" i="10"/>
  <c r="J23" i="10"/>
  <c r="I23" i="10"/>
  <c r="H23" i="10"/>
  <c r="E52" i="2" s="1"/>
  <c r="CB408" i="10"/>
  <c r="CA408" i="10"/>
  <c r="BZ408" i="10"/>
  <c r="BY408" i="10"/>
  <c r="BX408" i="10"/>
  <c r="BW408" i="10"/>
  <c r="BV408" i="10"/>
  <c r="BU408" i="10"/>
  <c r="BT408" i="10"/>
  <c r="BS408" i="10"/>
  <c r="BR408" i="10"/>
  <c r="BP408" i="10"/>
  <c r="BO408" i="10"/>
  <c r="BN408" i="10"/>
  <c r="BM408" i="10"/>
  <c r="BL408" i="10"/>
  <c r="BK408" i="10"/>
  <c r="BJ408" i="10"/>
  <c r="BI408" i="10"/>
  <c r="BH408" i="10"/>
  <c r="BG408" i="10"/>
  <c r="BF408" i="10"/>
  <c r="BD408" i="10"/>
  <c r="BC408" i="10"/>
  <c r="BB408" i="10"/>
  <c r="BA408" i="10"/>
  <c r="AZ408" i="10"/>
  <c r="AY408" i="10"/>
  <c r="AX408" i="10"/>
  <c r="AW408" i="10"/>
  <c r="AV408" i="10"/>
  <c r="AU408" i="10"/>
  <c r="AT408" i="10"/>
  <c r="AR408" i="10"/>
  <c r="AQ408" i="10"/>
  <c r="AP408" i="10"/>
  <c r="AO408" i="10"/>
  <c r="AN408" i="10"/>
  <c r="AM408" i="10"/>
  <c r="AL408" i="10"/>
  <c r="AK408" i="10"/>
  <c r="AJ408" i="10"/>
  <c r="AI408" i="10"/>
  <c r="AH408" i="10"/>
  <c r="AF408" i="10"/>
  <c r="AE408" i="10"/>
  <c r="AD408" i="10"/>
  <c r="AC408" i="10"/>
  <c r="AB408" i="10"/>
  <c r="AA408" i="10"/>
  <c r="Z408" i="10"/>
  <c r="Y408" i="10"/>
  <c r="X408" i="10"/>
  <c r="W408" i="10"/>
  <c r="V408" i="10"/>
  <c r="T408" i="10"/>
  <c r="S408" i="10"/>
  <c r="Q408" i="10"/>
  <c r="P408" i="10"/>
  <c r="O408" i="10"/>
  <c r="N408" i="10"/>
  <c r="M408" i="10"/>
  <c r="L408" i="10"/>
  <c r="K408" i="10"/>
  <c r="J408" i="10"/>
  <c r="I408" i="10"/>
  <c r="H408" i="10"/>
  <c r="CB248" i="10"/>
  <c r="CA248" i="10"/>
  <c r="BZ248" i="10"/>
  <c r="BY248" i="10"/>
  <c r="BX248" i="10"/>
  <c r="BW248" i="10"/>
  <c r="BV248" i="10"/>
  <c r="BU248" i="10"/>
  <c r="BT248" i="10"/>
  <c r="BS248" i="10"/>
  <c r="BR248" i="10"/>
  <c r="BQ248" i="10"/>
  <c r="BP248" i="10"/>
  <c r="BO248" i="10"/>
  <c r="BN248" i="10"/>
  <c r="BM248" i="10"/>
  <c r="BL248" i="10"/>
  <c r="BK248" i="10"/>
  <c r="BJ248" i="10"/>
  <c r="BI248" i="10"/>
  <c r="BH248" i="10"/>
  <c r="BG248" i="10"/>
  <c r="BF248" i="10"/>
  <c r="BE248" i="10"/>
  <c r="BD248" i="10"/>
  <c r="BC248" i="10"/>
  <c r="BB248" i="10"/>
  <c r="BA248" i="10"/>
  <c r="AZ248" i="10"/>
  <c r="AY248" i="10"/>
  <c r="AX248" i="10"/>
  <c r="AW248" i="10"/>
  <c r="AV248" i="10"/>
  <c r="AU248" i="10"/>
  <c r="AT248" i="10"/>
  <c r="AS248" i="10"/>
  <c r="AR248" i="10"/>
  <c r="AQ248" i="10"/>
  <c r="AP248" i="10"/>
  <c r="AO248" i="10"/>
  <c r="AN248" i="10"/>
  <c r="AL248" i="10"/>
  <c r="AK248" i="10"/>
  <c r="AJ248" i="10"/>
  <c r="AI248" i="10"/>
  <c r="AH248" i="10"/>
  <c r="AF248" i="10"/>
  <c r="AE248" i="10"/>
  <c r="AD248" i="10"/>
  <c r="AC248" i="10"/>
  <c r="AB248" i="10"/>
  <c r="AA248" i="10"/>
  <c r="Z248" i="10"/>
  <c r="Y248" i="10"/>
  <c r="X248" i="10"/>
  <c r="W248" i="10"/>
  <c r="V248" i="10"/>
  <c r="T248" i="10"/>
  <c r="S248" i="10"/>
  <c r="R248" i="10"/>
  <c r="P248" i="10"/>
  <c r="O248" i="10"/>
  <c r="N248" i="10"/>
  <c r="M248" i="10"/>
  <c r="L248" i="10"/>
  <c r="K248" i="10"/>
  <c r="J248" i="10"/>
  <c r="I248" i="10"/>
  <c r="H248" i="10"/>
  <c r="CB215" i="10"/>
  <c r="CA215" i="10"/>
  <c r="BZ215" i="10"/>
  <c r="BY215" i="10"/>
  <c r="BX215" i="10"/>
  <c r="BW215" i="10"/>
  <c r="BV215" i="10"/>
  <c r="BU215" i="10"/>
  <c r="BT215" i="10"/>
  <c r="BS215" i="10"/>
  <c r="BR215" i="10"/>
  <c r="BP215" i="10"/>
  <c r="BO215" i="10"/>
  <c r="BN215" i="10"/>
  <c r="BM215" i="10"/>
  <c r="BL215" i="10"/>
  <c r="BK215" i="10"/>
  <c r="BJ215" i="10"/>
  <c r="BI215" i="10"/>
  <c r="BH215" i="10"/>
  <c r="BG215" i="10"/>
  <c r="BF215" i="10"/>
  <c r="BD215" i="10"/>
  <c r="BC215" i="10"/>
  <c r="BB215" i="10"/>
  <c r="BA215" i="10"/>
  <c r="AZ215" i="10"/>
  <c r="AY215" i="10"/>
  <c r="AX215" i="10"/>
  <c r="AW215" i="10"/>
  <c r="AV215" i="10"/>
  <c r="AU215" i="10"/>
  <c r="AT215" i="10"/>
  <c r="AR215" i="10"/>
  <c r="AQ215" i="10"/>
  <c r="AP215" i="10"/>
  <c r="AO215" i="10"/>
  <c r="AN215" i="10"/>
  <c r="AL215" i="10"/>
  <c r="AK215" i="10"/>
  <c r="AJ215" i="10"/>
  <c r="AI215" i="10"/>
  <c r="AH215" i="10"/>
  <c r="AF215" i="10"/>
  <c r="AE215" i="10"/>
  <c r="AD215" i="10"/>
  <c r="AC215" i="10"/>
  <c r="AB215" i="10"/>
  <c r="AA215" i="10"/>
  <c r="Z215" i="10"/>
  <c r="Y215" i="10"/>
  <c r="X215" i="10"/>
  <c r="W215" i="10"/>
  <c r="V215" i="10"/>
  <c r="T215" i="10"/>
  <c r="S215" i="10"/>
  <c r="R215" i="10"/>
  <c r="Q215" i="10"/>
  <c r="O215" i="10"/>
  <c r="N215" i="10"/>
  <c r="M215" i="10"/>
  <c r="L215" i="10"/>
  <c r="K215" i="10"/>
  <c r="J215" i="10"/>
  <c r="I215" i="10"/>
  <c r="CB14" i="10"/>
  <c r="CA14" i="10"/>
  <c r="BZ14" i="10"/>
  <c r="BY14" i="10"/>
  <c r="BX14" i="10"/>
  <c r="BW14" i="10"/>
  <c r="BV14" i="10"/>
  <c r="BU14" i="10"/>
  <c r="BT14" i="10"/>
  <c r="BS14" i="10"/>
  <c r="BR14" i="10"/>
  <c r="BP14" i="10"/>
  <c r="BO14" i="10"/>
  <c r="BN14" i="10"/>
  <c r="BM14" i="10"/>
  <c r="BL14" i="10"/>
  <c r="BK14" i="10"/>
  <c r="BJ14" i="10"/>
  <c r="BI14" i="10"/>
  <c r="BH14" i="10"/>
  <c r="BG14" i="10"/>
  <c r="BF14" i="10"/>
  <c r="BD14" i="10"/>
  <c r="BC14" i="10"/>
  <c r="BB14" i="10"/>
  <c r="BA14" i="10"/>
  <c r="AZ14" i="10"/>
  <c r="AY14" i="10"/>
  <c r="AX14" i="10"/>
  <c r="AW14" i="10"/>
  <c r="AV14" i="10"/>
  <c r="AU14" i="10"/>
  <c r="AT14" i="10"/>
  <c r="AR14" i="10"/>
  <c r="AQ14" i="10"/>
  <c r="AP14" i="10"/>
  <c r="AO14" i="10"/>
  <c r="AN14" i="10"/>
  <c r="AM14" i="10"/>
  <c r="AL14" i="10"/>
  <c r="AK14" i="10"/>
  <c r="AJ14" i="10"/>
  <c r="AI14" i="10"/>
  <c r="AH14" i="10"/>
  <c r="AF14" i="10"/>
  <c r="AE14" i="10"/>
  <c r="AD14" i="10"/>
  <c r="AC14" i="10"/>
  <c r="AB14" i="10"/>
  <c r="AA14" i="10"/>
  <c r="Z14" i="10"/>
  <c r="Y14" i="10"/>
  <c r="X14" i="10"/>
  <c r="W14" i="10"/>
  <c r="V14" i="10"/>
  <c r="T14" i="10"/>
  <c r="S14" i="10"/>
  <c r="R14" i="10"/>
  <c r="Q14" i="10"/>
  <c r="P14" i="10"/>
  <c r="O14" i="10"/>
  <c r="N14" i="10"/>
  <c r="M14" i="10"/>
  <c r="L14" i="10"/>
  <c r="K14" i="10"/>
  <c r="J14" i="10"/>
  <c r="I14" i="10"/>
  <c r="E36" i="2"/>
  <c r="CC167" i="10"/>
  <c r="CB167" i="10"/>
  <c r="CA167" i="10"/>
  <c r="BZ167" i="10"/>
  <c r="BY167" i="10"/>
  <c r="BX167" i="10"/>
  <c r="BW167" i="10"/>
  <c r="BV167" i="10"/>
  <c r="BU167" i="10"/>
  <c r="BT167" i="10"/>
  <c r="BS167" i="10"/>
  <c r="BR167" i="10"/>
  <c r="BQ167" i="10"/>
  <c r="BP167" i="10"/>
  <c r="BO167" i="10"/>
  <c r="BN167" i="10"/>
  <c r="BM167" i="10"/>
  <c r="BL167" i="10"/>
  <c r="BK167" i="10"/>
  <c r="BJ167" i="10"/>
  <c r="BI167" i="10"/>
  <c r="BH167" i="10"/>
  <c r="BG167" i="10"/>
  <c r="BF167" i="10"/>
  <c r="BE167" i="10"/>
  <c r="BD167" i="10"/>
  <c r="BC167" i="10"/>
  <c r="BB167" i="10"/>
  <c r="BA167" i="10"/>
  <c r="AZ167" i="10"/>
  <c r="AY167" i="10"/>
  <c r="AX167" i="10"/>
  <c r="AW167" i="10"/>
  <c r="AV167" i="10"/>
  <c r="AU167" i="10"/>
  <c r="AT167" i="10"/>
  <c r="AS167" i="10"/>
  <c r="AR167" i="10"/>
  <c r="AQ167" i="10"/>
  <c r="AP167" i="10"/>
  <c r="AO167" i="10"/>
  <c r="AN167" i="10"/>
  <c r="AM167" i="10"/>
  <c r="AL167" i="10"/>
  <c r="AK167" i="10"/>
  <c r="AJ167" i="10"/>
  <c r="AI167" i="10"/>
  <c r="AH167" i="10"/>
  <c r="AG167" i="10"/>
  <c r="AF167" i="10"/>
  <c r="AE167" i="10"/>
  <c r="AD167" i="10"/>
  <c r="AC167" i="10"/>
  <c r="AB167" i="10"/>
  <c r="AA167" i="10"/>
  <c r="Z167" i="10"/>
  <c r="Y167" i="10"/>
  <c r="X167" i="10"/>
  <c r="W167" i="10"/>
  <c r="V167" i="10"/>
  <c r="U167" i="10"/>
  <c r="T167" i="10"/>
  <c r="S167" i="10"/>
  <c r="R167" i="10"/>
  <c r="Q167" i="10"/>
  <c r="P167" i="10"/>
  <c r="O167" i="10"/>
  <c r="N167" i="10"/>
  <c r="M167" i="10"/>
  <c r="L167" i="10"/>
  <c r="K167" i="10"/>
  <c r="J167" i="10"/>
  <c r="I167" i="10"/>
  <c r="H167" i="10"/>
  <c r="CB164" i="10"/>
  <c r="CA164" i="10"/>
  <c r="BZ164" i="10"/>
  <c r="BY164" i="10"/>
  <c r="BX164" i="10"/>
  <c r="BW164" i="10"/>
  <c r="BV164" i="10"/>
  <c r="BU164" i="10"/>
  <c r="BT164" i="10"/>
  <c r="BS164" i="10"/>
  <c r="BR164" i="10"/>
  <c r="BQ164" i="10"/>
  <c r="BP164" i="10"/>
  <c r="BO164" i="10"/>
  <c r="BN164" i="10"/>
  <c r="BM164" i="10"/>
  <c r="BL164" i="10"/>
  <c r="BK164" i="10"/>
  <c r="BJ164" i="10"/>
  <c r="BI164" i="10"/>
  <c r="BH164" i="10"/>
  <c r="BG164" i="10"/>
  <c r="BF164" i="10"/>
  <c r="BE164" i="10"/>
  <c r="BD164" i="10"/>
  <c r="BC164" i="10"/>
  <c r="BB164" i="10"/>
  <c r="BA164" i="10"/>
  <c r="AZ164" i="10"/>
  <c r="AY164" i="10"/>
  <c r="AX164" i="10"/>
  <c r="AW164" i="10"/>
  <c r="AV164" i="10"/>
  <c r="AU164" i="10"/>
  <c r="AT164" i="10"/>
  <c r="AS164" i="10"/>
  <c r="AR164" i="10"/>
  <c r="AQ164" i="10"/>
  <c r="AP164" i="10"/>
  <c r="AO164" i="10"/>
  <c r="AN164" i="10"/>
  <c r="AL164" i="10"/>
  <c r="AK164" i="10"/>
  <c r="AJ164" i="10"/>
  <c r="AI164" i="10"/>
  <c r="AH164" i="10"/>
  <c r="AF164" i="10"/>
  <c r="AE164" i="10"/>
  <c r="AD164" i="10"/>
  <c r="AC164" i="10"/>
  <c r="AB164" i="10"/>
  <c r="AA164" i="10"/>
  <c r="Z164" i="10"/>
  <c r="Y164" i="10"/>
  <c r="X164" i="10"/>
  <c r="W164" i="10"/>
  <c r="V164" i="10"/>
  <c r="T164" i="10"/>
  <c r="S164" i="10"/>
  <c r="R164" i="10"/>
  <c r="Q164" i="10"/>
  <c r="P164" i="10"/>
  <c r="O164" i="10"/>
  <c r="N164" i="10"/>
  <c r="M164" i="10"/>
  <c r="L164" i="10"/>
  <c r="K164" i="10"/>
  <c r="J164" i="10"/>
  <c r="I164" i="10"/>
  <c r="H164" i="10"/>
  <c r="CC148" i="10"/>
  <c r="CB148" i="10"/>
  <c r="CA148" i="10"/>
  <c r="BZ148" i="10"/>
  <c r="BY148" i="10"/>
  <c r="BX148" i="10"/>
  <c r="BW148" i="10"/>
  <c r="BV148" i="10"/>
  <c r="BU148" i="10"/>
  <c r="BT148" i="10"/>
  <c r="BS148" i="10"/>
  <c r="BR148" i="10"/>
  <c r="BQ148" i="10"/>
  <c r="BP148" i="10"/>
  <c r="BO148" i="10"/>
  <c r="BN148" i="10"/>
  <c r="BM148" i="10"/>
  <c r="BL148" i="10"/>
  <c r="BK148" i="10"/>
  <c r="BJ148" i="10"/>
  <c r="BI148" i="10"/>
  <c r="BH148" i="10"/>
  <c r="BG148" i="10"/>
  <c r="BF148" i="10"/>
  <c r="BE148" i="10"/>
  <c r="BD148" i="10"/>
  <c r="BC148" i="10"/>
  <c r="BB148" i="10"/>
  <c r="BA148" i="10"/>
  <c r="AZ148" i="10"/>
  <c r="AY148" i="10"/>
  <c r="AX148" i="10"/>
  <c r="AW148" i="10"/>
  <c r="AV148" i="10"/>
  <c r="AU148" i="10"/>
  <c r="AT148" i="10"/>
  <c r="AS148" i="10"/>
  <c r="AR148" i="10"/>
  <c r="AQ148" i="10"/>
  <c r="AP148" i="10"/>
  <c r="AO148" i="10"/>
  <c r="AN148" i="10"/>
  <c r="AM148" i="10"/>
  <c r="AL148" i="10"/>
  <c r="AK148" i="10"/>
  <c r="AJ148" i="10"/>
  <c r="AI148" i="10"/>
  <c r="AH148" i="10"/>
  <c r="AG148" i="10"/>
  <c r="AF148" i="10"/>
  <c r="AE148" i="10"/>
  <c r="AD148" i="10"/>
  <c r="AC148" i="10"/>
  <c r="AB148" i="10"/>
  <c r="AA148" i="10"/>
  <c r="Z148" i="10"/>
  <c r="Y148" i="10"/>
  <c r="X148" i="10"/>
  <c r="W148" i="10"/>
  <c r="V148" i="10"/>
  <c r="U148" i="10"/>
  <c r="T148" i="10"/>
  <c r="S148" i="10"/>
  <c r="Q148" i="10"/>
  <c r="P148" i="10"/>
  <c r="O148" i="10"/>
  <c r="N148" i="10"/>
  <c r="M148" i="10"/>
  <c r="L148" i="10"/>
  <c r="K148" i="10"/>
  <c r="J148" i="10"/>
  <c r="I148" i="10"/>
  <c r="CB138" i="10"/>
  <c r="CA138" i="10"/>
  <c r="BZ138" i="10"/>
  <c r="BY138" i="10"/>
  <c r="BX138" i="10"/>
  <c r="BW138" i="10"/>
  <c r="BV138" i="10"/>
  <c r="BU138" i="10"/>
  <c r="BT138" i="10"/>
  <c r="BS138" i="10"/>
  <c r="BR138" i="10"/>
  <c r="BQ138" i="10"/>
  <c r="BP138" i="10"/>
  <c r="BO138" i="10"/>
  <c r="BN138" i="10"/>
  <c r="BM138" i="10"/>
  <c r="BL138" i="10"/>
  <c r="BK138" i="10"/>
  <c r="BJ138" i="10"/>
  <c r="BI138" i="10"/>
  <c r="BH138" i="10"/>
  <c r="BG138" i="10"/>
  <c r="BF138" i="10"/>
  <c r="BE138" i="10"/>
  <c r="BD138" i="10"/>
  <c r="BC138" i="10"/>
  <c r="BB138" i="10"/>
  <c r="BA138" i="10"/>
  <c r="AZ138" i="10"/>
  <c r="AY138" i="10"/>
  <c r="AX138" i="10"/>
  <c r="AW138" i="10"/>
  <c r="AV138" i="10"/>
  <c r="AU138" i="10"/>
  <c r="AT138" i="10"/>
  <c r="AS138" i="10"/>
  <c r="AR138" i="10"/>
  <c r="AQ138" i="10"/>
  <c r="AP138" i="10"/>
  <c r="AO138" i="10"/>
  <c r="AN138" i="10"/>
  <c r="AL138" i="10"/>
  <c r="AK138" i="10"/>
  <c r="AJ138" i="10"/>
  <c r="AI138" i="10"/>
  <c r="AH138" i="10"/>
  <c r="AF138" i="10"/>
  <c r="AE138" i="10"/>
  <c r="AD138" i="10"/>
  <c r="AC138" i="10"/>
  <c r="AB138" i="10"/>
  <c r="AA138" i="10"/>
  <c r="Z138" i="10"/>
  <c r="Y138" i="10"/>
  <c r="X138" i="10"/>
  <c r="W138" i="10"/>
  <c r="V138" i="10"/>
  <c r="T138" i="10"/>
  <c r="S138" i="10"/>
  <c r="Q138" i="10"/>
  <c r="P138" i="10"/>
  <c r="O138" i="10"/>
  <c r="N138" i="10"/>
  <c r="M138" i="10"/>
  <c r="L138" i="10"/>
  <c r="K138" i="10"/>
  <c r="J138" i="10"/>
  <c r="I138" i="10"/>
  <c r="CC93" i="10"/>
  <c r="CB93" i="10"/>
  <c r="CA93" i="10"/>
  <c r="BZ93" i="10"/>
  <c r="BY93" i="10"/>
  <c r="BX93" i="10"/>
  <c r="BW93" i="10"/>
  <c r="BV93" i="10"/>
  <c r="BU93" i="10"/>
  <c r="BT93" i="10"/>
  <c r="BS93" i="10"/>
  <c r="BR93" i="10"/>
  <c r="BQ93" i="10"/>
  <c r="BP93" i="10"/>
  <c r="BO93" i="10"/>
  <c r="BN93" i="10"/>
  <c r="BM93" i="10"/>
  <c r="BL93" i="10"/>
  <c r="BK93" i="10"/>
  <c r="BJ93" i="10"/>
  <c r="BI93" i="10"/>
  <c r="BH93" i="10"/>
  <c r="BG93" i="10"/>
  <c r="BF93" i="10"/>
  <c r="BE93" i="10"/>
  <c r="BD93" i="10"/>
  <c r="BC93" i="10"/>
  <c r="BB93" i="10"/>
  <c r="BA93" i="10"/>
  <c r="AZ93" i="10"/>
  <c r="AY93" i="10"/>
  <c r="AX93" i="10"/>
  <c r="AW93" i="10"/>
  <c r="AV93" i="10"/>
  <c r="AU93" i="10"/>
  <c r="AT93" i="10"/>
  <c r="AS93" i="10"/>
  <c r="AR93" i="10"/>
  <c r="AQ93" i="10"/>
  <c r="AP93" i="10"/>
  <c r="AO93" i="10"/>
  <c r="AN93" i="10"/>
  <c r="AM93" i="10"/>
  <c r="AL93" i="10"/>
  <c r="AK93" i="10"/>
  <c r="AJ93" i="10"/>
  <c r="AI93" i="10"/>
  <c r="AH93" i="10"/>
  <c r="AG93" i="10"/>
  <c r="AF93" i="10"/>
  <c r="AE93" i="10"/>
  <c r="AD93" i="10"/>
  <c r="AC93" i="10"/>
  <c r="AB93" i="10"/>
  <c r="AA93" i="10"/>
  <c r="Z93" i="10"/>
  <c r="Y93" i="10"/>
  <c r="X93" i="10"/>
  <c r="W93" i="10"/>
  <c r="V93" i="10"/>
  <c r="U93" i="10"/>
  <c r="T93" i="10"/>
  <c r="S93" i="10"/>
  <c r="Q93" i="10"/>
  <c r="P93" i="10"/>
  <c r="O93" i="10"/>
  <c r="N93" i="10"/>
  <c r="M93" i="10"/>
  <c r="L93" i="10"/>
  <c r="K93" i="10"/>
  <c r="J93" i="10"/>
  <c r="I93" i="10"/>
  <c r="H93" i="10"/>
  <c r="CC55" i="10"/>
  <c r="CB55" i="10"/>
  <c r="CA55" i="10"/>
  <c r="BZ55" i="10"/>
  <c r="BY55" i="10"/>
  <c r="BX55" i="10"/>
  <c r="BW55" i="10"/>
  <c r="BV55" i="10"/>
  <c r="BU55" i="10"/>
  <c r="BT55" i="10"/>
  <c r="BS55" i="10"/>
  <c r="BR55" i="10"/>
  <c r="BQ55" i="10"/>
  <c r="BP55" i="10"/>
  <c r="BO55" i="10"/>
  <c r="BN55" i="10"/>
  <c r="BM55" i="10"/>
  <c r="BL55" i="10"/>
  <c r="BK55" i="10"/>
  <c r="BJ55" i="10"/>
  <c r="BI55" i="10"/>
  <c r="BH55" i="10"/>
  <c r="BG55" i="10"/>
  <c r="BF55" i="10"/>
  <c r="BE55" i="10"/>
  <c r="BD55" i="10"/>
  <c r="BC55" i="10"/>
  <c r="BB55" i="10"/>
  <c r="BA55" i="10"/>
  <c r="AZ55" i="10"/>
  <c r="AY55" i="10"/>
  <c r="AX55" i="10"/>
  <c r="AW55" i="10"/>
  <c r="AV55" i="10"/>
  <c r="AU55" i="10"/>
  <c r="AT55" i="10"/>
  <c r="AS55" i="10"/>
  <c r="AR55" i="10"/>
  <c r="AQ55" i="10"/>
  <c r="AP55" i="10"/>
  <c r="AO55" i="10"/>
  <c r="AN55" i="10"/>
  <c r="AM55" i="10"/>
  <c r="AL55" i="10"/>
  <c r="AK55" i="10"/>
  <c r="AJ55" i="10"/>
  <c r="AI55" i="10"/>
  <c r="AH55" i="10"/>
  <c r="AG55" i="10"/>
  <c r="AF55" i="10"/>
  <c r="AE55" i="10"/>
  <c r="AD55" i="10"/>
  <c r="AC55" i="10"/>
  <c r="AB55" i="10"/>
  <c r="AA55" i="10"/>
  <c r="Z55" i="10"/>
  <c r="Y55" i="10"/>
  <c r="X55" i="10"/>
  <c r="W55" i="10"/>
  <c r="V55" i="10"/>
  <c r="U55" i="10"/>
  <c r="T55" i="10"/>
  <c r="S55" i="10"/>
  <c r="Q55" i="10"/>
  <c r="P55" i="10"/>
  <c r="O55" i="10"/>
  <c r="N55" i="10"/>
  <c r="M55" i="10"/>
  <c r="L55" i="10"/>
  <c r="K55" i="10"/>
  <c r="J55" i="10"/>
  <c r="I55" i="10"/>
  <c r="I20" i="10"/>
  <c r="H20" i="10"/>
  <c r="CC15" i="10"/>
  <c r="CB15" i="10"/>
  <c r="CA15" i="10"/>
  <c r="BZ15" i="10"/>
  <c r="BY15" i="10"/>
  <c r="BX15" i="10"/>
  <c r="BW15" i="10"/>
  <c r="BV15" i="10"/>
  <c r="BU15" i="10"/>
  <c r="BT15" i="10"/>
  <c r="BS15" i="10"/>
  <c r="BR15" i="10"/>
  <c r="BQ15" i="10"/>
  <c r="BP15" i="10"/>
  <c r="BO15" i="10"/>
  <c r="BN15" i="10"/>
  <c r="BM15" i="10"/>
  <c r="BL15" i="10"/>
  <c r="BK15" i="10"/>
  <c r="BJ15" i="10"/>
  <c r="BI15" i="10"/>
  <c r="BH15" i="10"/>
  <c r="BG15" i="10"/>
  <c r="BF15" i="10"/>
  <c r="BE15" i="10"/>
  <c r="BD15" i="10"/>
  <c r="BC15" i="10"/>
  <c r="BB15" i="10"/>
  <c r="BA15" i="10"/>
  <c r="AZ15" i="10"/>
  <c r="AY15" i="10"/>
  <c r="AX15" i="10"/>
  <c r="AW15" i="10"/>
  <c r="AV15" i="10"/>
  <c r="AU15" i="10"/>
  <c r="AT15" i="10"/>
  <c r="AS15" i="10"/>
  <c r="AR15" i="10"/>
  <c r="AQ15" i="10"/>
  <c r="AP15" i="10"/>
  <c r="AO15" i="10"/>
  <c r="AN15" i="10"/>
  <c r="AM15" i="10"/>
  <c r="AL15" i="10"/>
  <c r="AK15" i="10"/>
  <c r="AJ15" i="10"/>
  <c r="AI15" i="10"/>
  <c r="AH15" i="10"/>
  <c r="AG15" i="10"/>
  <c r="AF15" i="10"/>
  <c r="AE15" i="10"/>
  <c r="AD15" i="10"/>
  <c r="AC15" i="10"/>
  <c r="AB15" i="10"/>
  <c r="AA15" i="10"/>
  <c r="Z15" i="10"/>
  <c r="Y15" i="10"/>
  <c r="X15" i="10"/>
  <c r="W15" i="10"/>
  <c r="V15" i="10"/>
  <c r="U15" i="10"/>
  <c r="T15" i="10"/>
  <c r="S15" i="10"/>
  <c r="R15" i="10"/>
  <c r="Q15" i="10"/>
  <c r="P15" i="10"/>
  <c r="O15" i="10"/>
  <c r="N15" i="10"/>
  <c r="M15" i="10"/>
  <c r="L15" i="10"/>
  <c r="K15" i="10"/>
  <c r="J15" i="10"/>
  <c r="I15" i="10"/>
  <c r="H15" i="10"/>
  <c r="M24" i="12" l="1"/>
  <c r="AD24" i="12"/>
  <c r="AV24" i="12"/>
  <c r="AV25" i="12" s="1"/>
  <c r="BM24" i="12"/>
  <c r="BM25" i="12" s="1"/>
  <c r="N24" i="12"/>
  <c r="N25" i="12" s="1"/>
  <c r="AE24" i="12"/>
  <c r="AE25" i="12" s="1"/>
  <c r="AW24" i="12"/>
  <c r="AW25" i="12" s="1"/>
  <c r="BN24" i="12"/>
  <c r="BN25" i="12" s="1"/>
  <c r="O24" i="12"/>
  <c r="O25" i="12" s="1"/>
  <c r="AF24" i="12"/>
  <c r="AF25" i="12" s="1"/>
  <c r="AX24" i="12"/>
  <c r="AX25" i="12" s="1"/>
  <c r="BO24" i="12"/>
  <c r="BO25" i="12" s="1"/>
  <c r="P24" i="12"/>
  <c r="P25" i="12" s="1"/>
  <c r="AH24" i="12"/>
  <c r="AH25" i="12" s="1"/>
  <c r="AY24" i="12"/>
  <c r="AY25" i="12" s="1"/>
  <c r="BP24" i="12"/>
  <c r="BP25" i="12" s="1"/>
  <c r="Q24" i="12"/>
  <c r="AI24" i="12"/>
  <c r="AI25" i="12" s="1"/>
  <c r="AZ24" i="12"/>
  <c r="AZ25" i="12" s="1"/>
  <c r="BR24" i="12"/>
  <c r="AJ24" i="12"/>
  <c r="AJ25" i="12" s="1"/>
  <c r="BA24" i="12"/>
  <c r="BA25" i="12" s="1"/>
  <c r="BS24" i="12"/>
  <c r="BS25" i="12" s="1"/>
  <c r="S24" i="12"/>
  <c r="S25" i="12" s="1"/>
  <c r="AK24" i="12"/>
  <c r="BB24" i="12"/>
  <c r="BT24" i="12"/>
  <c r="BT25" i="12" s="1"/>
  <c r="T24" i="12"/>
  <c r="T25" i="12" s="1"/>
  <c r="AL24" i="12"/>
  <c r="AL25" i="12" s="1"/>
  <c r="BC24" i="12"/>
  <c r="BC25" i="12" s="1"/>
  <c r="BU24" i="12"/>
  <c r="BU25" i="12" s="1"/>
  <c r="V24" i="12"/>
  <c r="V25" i="12" s="1"/>
  <c r="AM24" i="12"/>
  <c r="BD24" i="12"/>
  <c r="BV24" i="12"/>
  <c r="BV25" i="12" s="1"/>
  <c r="W24" i="12"/>
  <c r="W25" i="12" s="1"/>
  <c r="AN24" i="12"/>
  <c r="AN25" i="12" s="1"/>
  <c r="BF24" i="12"/>
  <c r="BF25" i="12" s="1"/>
  <c r="BW24" i="12"/>
  <c r="BW25" i="12" s="1"/>
  <c r="X24" i="12"/>
  <c r="X25" i="12" s="1"/>
  <c r="AO24" i="12"/>
  <c r="BG24" i="12"/>
  <c r="BX24" i="12"/>
  <c r="BX25" i="12" s="1"/>
  <c r="H24" i="12"/>
  <c r="H25" i="12" s="1"/>
  <c r="Y24" i="12"/>
  <c r="Y25" i="12" s="1"/>
  <c r="AP24" i="12"/>
  <c r="AP25" i="12" s="1"/>
  <c r="BH24" i="12"/>
  <c r="BH25" i="12" s="1"/>
  <c r="BY24" i="12"/>
  <c r="BY25" i="12" s="1"/>
  <c r="Z24" i="12"/>
  <c r="Z25" i="12" s="1"/>
  <c r="AQ24" i="12"/>
  <c r="BI24" i="12"/>
  <c r="BI25" i="12" s="1"/>
  <c r="BZ24" i="12"/>
  <c r="BZ25" i="12" s="1"/>
  <c r="J24" i="12"/>
  <c r="J25" i="12" s="1"/>
  <c r="AA24" i="12"/>
  <c r="AA25" i="12" s="1"/>
  <c r="AR24" i="12"/>
  <c r="AR25" i="12" s="1"/>
  <c r="BJ24" i="12"/>
  <c r="BJ25" i="12" s="1"/>
  <c r="CA24" i="12"/>
  <c r="CA25" i="12" s="1"/>
  <c r="AB24" i="12"/>
  <c r="AT24" i="12"/>
  <c r="AT25" i="12" s="1"/>
  <c r="BK24" i="12"/>
  <c r="BK25" i="12" s="1"/>
  <c r="CB24" i="12"/>
  <c r="CB25" i="12" s="1"/>
  <c r="L24" i="12"/>
  <c r="L25" i="12" s="1"/>
  <c r="AC24" i="12"/>
  <c r="AC25" i="12" s="1"/>
  <c r="AU24" i="12"/>
  <c r="AU25" i="12" s="1"/>
  <c r="BL24" i="12"/>
  <c r="BL25" i="12" s="1"/>
  <c r="L24" i="10"/>
  <c r="L25" i="10" s="1"/>
  <c r="T24" i="10"/>
  <c r="T25" i="10" s="1"/>
  <c r="AC24" i="10"/>
  <c r="AC25" i="10" s="1"/>
  <c r="AL24" i="10"/>
  <c r="AL25" i="10" s="1"/>
  <c r="AU24" i="10"/>
  <c r="AU25" i="10" s="1"/>
  <c r="BC24" i="10"/>
  <c r="BC25" i="10" s="1"/>
  <c r="BL24" i="10"/>
  <c r="BL25" i="10" s="1"/>
  <c r="BU24" i="10"/>
  <c r="BU25" i="10" s="1"/>
  <c r="K24" i="12"/>
  <c r="K25" i="12" s="1"/>
  <c r="AT24" i="10"/>
  <c r="AT25" i="10" s="1"/>
  <c r="CB24" i="10"/>
  <c r="CB25" i="10" s="1"/>
  <c r="AD24" i="10"/>
  <c r="AD25" i="10" s="1"/>
  <c r="BD24" i="10"/>
  <c r="BD25" i="10" s="1"/>
  <c r="BN24" i="10"/>
  <c r="BN25" i="10" s="1"/>
  <c r="O24" i="10"/>
  <c r="O25" i="10" s="1"/>
  <c r="X24" i="10"/>
  <c r="X25" i="10" s="1"/>
  <c r="AF24" i="10"/>
  <c r="AF25" i="10" s="1"/>
  <c r="AO24" i="10"/>
  <c r="AO25" i="10" s="1"/>
  <c r="AX24" i="10"/>
  <c r="AX25" i="10" s="1"/>
  <c r="BG24" i="10"/>
  <c r="BG25" i="10" s="1"/>
  <c r="BO24" i="10"/>
  <c r="BO25" i="10" s="1"/>
  <c r="BX24" i="10"/>
  <c r="BX25" i="10" s="1"/>
  <c r="V24" i="10"/>
  <c r="V25" i="10" s="1"/>
  <c r="AM24" i="10"/>
  <c r="AM25" i="10" s="1"/>
  <c r="BV24" i="10"/>
  <c r="BV25" i="10" s="1"/>
  <c r="W24" i="10"/>
  <c r="W25" i="10" s="1"/>
  <c r="BW24" i="10"/>
  <c r="BW25" i="10" s="1"/>
  <c r="P24" i="10"/>
  <c r="P25" i="10" s="1"/>
  <c r="Y24" i="10"/>
  <c r="Y25" i="10" s="1"/>
  <c r="AH24" i="10"/>
  <c r="AH25" i="10" s="1"/>
  <c r="AP24" i="10"/>
  <c r="AP25" i="10" s="1"/>
  <c r="AY24" i="10"/>
  <c r="AY25" i="10" s="1"/>
  <c r="BH24" i="10"/>
  <c r="BP24" i="10"/>
  <c r="BP25" i="10" s="1"/>
  <c r="BY24" i="10"/>
  <c r="BY25" i="10" s="1"/>
  <c r="S24" i="10"/>
  <c r="S25" i="10" s="1"/>
  <c r="AK24" i="10"/>
  <c r="AK25" i="10" s="1"/>
  <c r="BB24" i="10"/>
  <c r="BB25" i="10" s="1"/>
  <c r="BT24" i="10"/>
  <c r="BT25" i="10" s="1"/>
  <c r="AV24" i="10"/>
  <c r="AV25" i="10" s="1"/>
  <c r="AE24" i="10"/>
  <c r="AE25" i="10" s="1"/>
  <c r="BF24" i="10"/>
  <c r="BF25" i="10" s="1"/>
  <c r="Q24" i="10"/>
  <c r="Q25" i="10" s="1"/>
  <c r="Z24" i="10"/>
  <c r="Z25" i="10" s="1"/>
  <c r="AI24" i="10"/>
  <c r="AI25" i="10" s="1"/>
  <c r="AQ24" i="10"/>
  <c r="AQ25" i="10" s="1"/>
  <c r="AZ24" i="10"/>
  <c r="AZ25" i="10" s="1"/>
  <c r="BI24" i="10"/>
  <c r="BI25" i="10" s="1"/>
  <c r="BR24" i="10"/>
  <c r="BR25" i="10" s="1"/>
  <c r="BZ24" i="10"/>
  <c r="BZ25" i="10" s="1"/>
  <c r="AB24" i="10"/>
  <c r="AB25" i="10" s="1"/>
  <c r="BK24" i="10"/>
  <c r="BK25" i="10" s="1"/>
  <c r="M24" i="10"/>
  <c r="M25" i="10" s="1"/>
  <c r="BM24" i="10"/>
  <c r="BM25" i="10" s="1"/>
  <c r="N24" i="10"/>
  <c r="N25" i="10" s="1"/>
  <c r="AN24" i="10"/>
  <c r="AN25" i="10" s="1"/>
  <c r="AW24" i="10"/>
  <c r="AW25" i="10" s="1"/>
  <c r="J24" i="10"/>
  <c r="J25" i="10" s="1"/>
  <c r="AA24" i="10"/>
  <c r="AA25" i="10" s="1"/>
  <c r="AJ24" i="10"/>
  <c r="AJ25" i="10" s="1"/>
  <c r="AR24" i="10"/>
  <c r="AR25" i="10" s="1"/>
  <c r="BA24" i="10"/>
  <c r="BA25" i="10" s="1"/>
  <c r="BJ24" i="10"/>
  <c r="BJ25" i="10" s="1"/>
  <c r="BS24" i="10"/>
  <c r="BS25" i="10" s="1"/>
  <c r="CA24" i="10"/>
  <c r="CA25" i="10" s="1"/>
  <c r="I24" i="12"/>
  <c r="I25" i="12" s="1"/>
  <c r="CC207" i="10"/>
  <c r="CC207" i="3" s="1"/>
  <c r="CC238" i="10"/>
  <c r="CC238" i="3" s="1"/>
  <c r="CC251" i="10"/>
  <c r="CC251" i="3" s="1"/>
  <c r="CC259" i="10"/>
  <c r="CC259" i="3" s="1"/>
  <c r="CC204" i="10"/>
  <c r="CC204" i="3" s="1"/>
  <c r="CC252" i="10"/>
  <c r="CC252" i="3" s="1"/>
  <c r="CC260" i="10"/>
  <c r="CC260" i="3" s="1"/>
  <c r="CC205" i="10"/>
  <c r="CC205" i="3" s="1"/>
  <c r="CC249" i="10"/>
  <c r="CC249" i="3" s="1"/>
  <c r="CC253" i="10"/>
  <c r="CC253" i="3" s="1"/>
  <c r="CC257" i="10"/>
  <c r="CC257" i="3" s="1"/>
  <c r="CC261" i="10"/>
  <c r="CC261" i="3" s="1"/>
  <c r="CC206" i="10"/>
  <c r="CC206" i="3" s="1"/>
  <c r="CC250" i="10"/>
  <c r="CC250" i="3" s="1"/>
  <c r="CC258" i="10"/>
  <c r="CC258" i="3" s="1"/>
  <c r="BE247" i="10"/>
  <c r="BE247" i="3" s="1"/>
  <c r="AS247" i="10"/>
  <c r="AS247" i="3" s="1"/>
  <c r="AG247" i="10"/>
  <c r="AG247" i="3" s="1"/>
  <c r="BQ247" i="10"/>
  <c r="BQ247" i="3" s="1"/>
  <c r="U247" i="10"/>
  <c r="U247" i="3" s="1"/>
  <c r="R103" i="10"/>
  <c r="R103" i="12"/>
  <c r="G248" i="10"/>
  <c r="U262" i="10"/>
  <c r="U255" i="10"/>
  <c r="U255" i="3" s="1"/>
  <c r="AM235" i="12"/>
  <c r="CC180" i="12"/>
  <c r="CC194" i="12"/>
  <c r="CC176" i="12"/>
  <c r="CC174" i="12"/>
  <c r="CC190" i="12"/>
  <c r="CC184" i="12"/>
  <c r="CC178" i="12"/>
  <c r="CC488" i="10"/>
  <c r="CC488" i="3" s="1"/>
  <c r="U263" i="12"/>
  <c r="AG263" i="12"/>
  <c r="U262" i="12"/>
  <c r="U256" i="12"/>
  <c r="AG256" i="12"/>
  <c r="AG255" i="12"/>
  <c r="U254" i="12"/>
  <c r="AG245" i="12"/>
  <c r="AG244" i="12"/>
  <c r="U242" i="12"/>
  <c r="AG242" i="12"/>
  <c r="U241" i="12"/>
  <c r="AG241" i="12"/>
  <c r="U237" i="12"/>
  <c r="U236" i="12"/>
  <c r="AG236" i="12"/>
  <c r="U234" i="12"/>
  <c r="AG234" i="12"/>
  <c r="U233" i="12"/>
  <c r="AG233" i="12"/>
  <c r="U232" i="12"/>
  <c r="U231" i="12"/>
  <c r="AG231" i="12"/>
  <c r="U229" i="12"/>
  <c r="AG229" i="12"/>
  <c r="U228" i="12"/>
  <c r="AG228" i="12"/>
  <c r="U227" i="12"/>
  <c r="AG227" i="12"/>
  <c r="U226" i="12"/>
  <c r="AG226" i="12"/>
  <c r="U225" i="12"/>
  <c r="AG225" i="12"/>
  <c r="U222" i="12"/>
  <c r="AG222" i="12"/>
  <c r="U221" i="12"/>
  <c r="AG221" i="12"/>
  <c r="U220" i="12"/>
  <c r="AG220" i="12"/>
  <c r="U219" i="12"/>
  <c r="AG219" i="12"/>
  <c r="U218" i="12"/>
  <c r="AG218" i="12"/>
  <c r="U217" i="12"/>
  <c r="AG217" i="12"/>
  <c r="U216" i="12"/>
  <c r="AG216" i="12"/>
  <c r="AG214" i="12"/>
  <c r="U213" i="12"/>
  <c r="AG213" i="12"/>
  <c r="U201" i="12"/>
  <c r="AG201" i="12"/>
  <c r="U146" i="12"/>
  <c r="AG146" i="12"/>
  <c r="AG138" i="12" s="1"/>
  <c r="AR116" i="12"/>
  <c r="BT116" i="12"/>
  <c r="U263" i="10"/>
  <c r="AG263" i="10"/>
  <c r="AG263" i="3" s="1"/>
  <c r="AG262" i="10"/>
  <c r="AG262" i="3" s="1"/>
  <c r="U256" i="10"/>
  <c r="U256" i="3" s="1"/>
  <c r="AG256" i="10"/>
  <c r="AG256" i="3" s="1"/>
  <c r="AG255" i="10"/>
  <c r="AG255" i="3" s="1"/>
  <c r="U254" i="10"/>
  <c r="U254" i="3" s="1"/>
  <c r="AG254" i="10"/>
  <c r="AG254" i="3" s="1"/>
  <c r="U245" i="10"/>
  <c r="U245" i="3" s="1"/>
  <c r="AG245" i="10"/>
  <c r="U244" i="10"/>
  <c r="U244" i="3" s="1"/>
  <c r="AG244" i="10"/>
  <c r="U242" i="10"/>
  <c r="AG242" i="10"/>
  <c r="U241" i="10"/>
  <c r="U241" i="3" s="1"/>
  <c r="AG241" i="10"/>
  <c r="AG241" i="3" s="1"/>
  <c r="U237" i="10"/>
  <c r="U237" i="3" s="1"/>
  <c r="AG237" i="10"/>
  <c r="AG237" i="3" s="1"/>
  <c r="U236" i="10"/>
  <c r="U236" i="3" s="1"/>
  <c r="AG236" i="10"/>
  <c r="U235" i="10"/>
  <c r="U235" i="3" s="1"/>
  <c r="AG235" i="10"/>
  <c r="AG235" i="3" s="1"/>
  <c r="U234" i="10"/>
  <c r="AG234" i="10"/>
  <c r="AG234" i="3" s="1"/>
  <c r="U233" i="10"/>
  <c r="AG233" i="10"/>
  <c r="AG233" i="3" s="1"/>
  <c r="U232" i="10"/>
  <c r="U232" i="3" s="1"/>
  <c r="AG232" i="10"/>
  <c r="AG232" i="3" s="1"/>
  <c r="U231" i="10"/>
  <c r="AG231" i="10"/>
  <c r="U229" i="10"/>
  <c r="AG229" i="10"/>
  <c r="U228" i="10"/>
  <c r="U228" i="3" s="1"/>
  <c r="AG228" i="10"/>
  <c r="U227" i="10"/>
  <c r="U227" i="3" s="1"/>
  <c r="AG227" i="10"/>
  <c r="AG227" i="3" s="1"/>
  <c r="U226" i="10"/>
  <c r="AG226" i="10"/>
  <c r="U225" i="10"/>
  <c r="AG225" i="10"/>
  <c r="U222" i="10"/>
  <c r="U222" i="3" s="1"/>
  <c r="AG222" i="10"/>
  <c r="U221" i="10"/>
  <c r="U221" i="3" s="1"/>
  <c r="AG221" i="10"/>
  <c r="AG221" i="3" s="1"/>
  <c r="U220" i="10"/>
  <c r="AG220" i="10"/>
  <c r="U219" i="10"/>
  <c r="AG219" i="10"/>
  <c r="U218" i="10"/>
  <c r="U218" i="3" s="1"/>
  <c r="AG218" i="10"/>
  <c r="U217" i="10"/>
  <c r="U217" i="3" s="1"/>
  <c r="AG217" i="10"/>
  <c r="AG217" i="3" s="1"/>
  <c r="U216" i="10"/>
  <c r="AG216" i="10"/>
  <c r="U214" i="10"/>
  <c r="U214" i="3" s="1"/>
  <c r="AG214" i="10"/>
  <c r="AG214" i="3" s="1"/>
  <c r="U213" i="10"/>
  <c r="U213" i="3" s="1"/>
  <c r="AG213" i="10"/>
  <c r="AG213" i="3" s="1"/>
  <c r="U201" i="10"/>
  <c r="U201" i="3" s="1"/>
  <c r="AG201" i="10"/>
  <c r="AG201" i="3" s="1"/>
  <c r="U146" i="10"/>
  <c r="U146" i="3" s="1"/>
  <c r="AG146" i="10"/>
  <c r="AG146" i="3" s="1"/>
  <c r="BJ116" i="12"/>
  <c r="AN116" i="12"/>
  <c r="CB116" i="12"/>
  <c r="K116" i="12"/>
  <c r="K28" i="12" s="1"/>
  <c r="K12" i="12" s="1"/>
  <c r="K20" i="12" s="1"/>
  <c r="AQ116" i="12"/>
  <c r="AI116" i="12"/>
  <c r="BD25" i="12"/>
  <c r="R25" i="12"/>
  <c r="BG25" i="12"/>
  <c r="BB25" i="12"/>
  <c r="AQ25" i="12"/>
  <c r="AK25" i="12"/>
  <c r="Q25" i="12"/>
  <c r="M25" i="12"/>
  <c r="AO25" i="12"/>
  <c r="AM25" i="12"/>
  <c r="AD25" i="12"/>
  <c r="AB25" i="12"/>
  <c r="BH199" i="12"/>
  <c r="BO199" i="12"/>
  <c r="BY199" i="12"/>
  <c r="Y199" i="12"/>
  <c r="AA199" i="12"/>
  <c r="AJ199" i="12"/>
  <c r="BW199" i="12"/>
  <c r="BI199" i="12"/>
  <c r="W199" i="12"/>
  <c r="AE199" i="12"/>
  <c r="BS199" i="12"/>
  <c r="CA199" i="12"/>
  <c r="AQ199" i="12"/>
  <c r="AZ199" i="12"/>
  <c r="I199" i="12"/>
  <c r="Q199" i="12"/>
  <c r="AI199" i="12"/>
  <c r="AR199" i="12"/>
  <c r="BA199" i="12"/>
  <c r="K199" i="12"/>
  <c r="S199" i="12"/>
  <c r="AB199" i="12"/>
  <c r="AK199" i="12"/>
  <c r="AU199" i="12"/>
  <c r="BC199" i="12"/>
  <c r="BM199" i="12"/>
  <c r="M199" i="12"/>
  <c r="AW199" i="12"/>
  <c r="BK199" i="12"/>
  <c r="BT199" i="12"/>
  <c r="CB199" i="12"/>
  <c r="O199" i="12"/>
  <c r="X199" i="12"/>
  <c r="AF199" i="12"/>
  <c r="AY199" i="12"/>
  <c r="AO199" i="12"/>
  <c r="BU199" i="12"/>
  <c r="L199" i="12"/>
  <c r="T199" i="12"/>
  <c r="AC199" i="12"/>
  <c r="BG199" i="12"/>
  <c r="BX199" i="12"/>
  <c r="Z199" i="12"/>
  <c r="AH199" i="12"/>
  <c r="AP199" i="12"/>
  <c r="J199" i="12"/>
  <c r="AX199" i="12"/>
  <c r="BF199" i="12"/>
  <c r="BN199" i="12"/>
  <c r="BV199" i="12"/>
  <c r="BR199" i="12"/>
  <c r="BZ199" i="12"/>
  <c r="BP199" i="12"/>
  <c r="BJ199" i="12"/>
  <c r="AT199" i="12"/>
  <c r="BB199" i="12"/>
  <c r="AL199" i="12"/>
  <c r="V199" i="12"/>
  <c r="AD199" i="12"/>
  <c r="N199" i="12"/>
  <c r="S116" i="12"/>
  <c r="X116" i="12"/>
  <c r="AF116" i="12"/>
  <c r="AO116" i="12"/>
  <c r="BG116" i="12"/>
  <c r="BO116" i="12"/>
  <c r="AA116" i="12"/>
  <c r="AJ116" i="12"/>
  <c r="AW116" i="12"/>
  <c r="BF116" i="12"/>
  <c r="BN116" i="12"/>
  <c r="BW116" i="12"/>
  <c r="AY116" i="12"/>
  <c r="AB116" i="12"/>
  <c r="BM116" i="12"/>
  <c r="H116" i="12"/>
  <c r="H28" i="12" s="1"/>
  <c r="H12" i="12" s="1"/>
  <c r="H13" i="12" s="1"/>
  <c r="P116" i="12"/>
  <c r="P28" i="12" s="1"/>
  <c r="P12" i="12" s="1"/>
  <c r="Y116" i="12"/>
  <c r="BH116" i="12"/>
  <c r="BP116" i="12"/>
  <c r="I116" i="12"/>
  <c r="I28" i="12" s="1"/>
  <c r="I12" i="12" s="1"/>
  <c r="I13" i="12" s="1"/>
  <c r="Q116" i="12"/>
  <c r="Q28" i="12" s="1"/>
  <c r="Q12" i="12" s="1"/>
  <c r="BI116" i="12"/>
  <c r="M116" i="12"/>
  <c r="M28" i="12" s="1"/>
  <c r="M12" i="12" s="1"/>
  <c r="BY116" i="12"/>
  <c r="L116" i="12"/>
  <c r="L28" i="12" s="1"/>
  <c r="L12" i="12" s="1"/>
  <c r="L20" i="12" s="1"/>
  <c r="BU116" i="12"/>
  <c r="AH116" i="12"/>
  <c r="J116" i="12"/>
  <c r="J28" i="12" s="1"/>
  <c r="R116" i="12"/>
  <c r="AX116" i="12"/>
  <c r="AP116" i="12"/>
  <c r="BA116" i="12"/>
  <c r="AK116" i="12"/>
  <c r="AC116" i="12"/>
  <c r="BV116" i="12"/>
  <c r="N116" i="12"/>
  <c r="N28" i="12" s="1"/>
  <c r="N12" i="12" s="1"/>
  <c r="N20" i="12" s="1"/>
  <c r="Z116" i="12"/>
  <c r="AZ116" i="12"/>
  <c r="BR116" i="12"/>
  <c r="BZ116" i="12"/>
  <c r="AT116" i="12"/>
  <c r="W116" i="12"/>
  <c r="AE116" i="12"/>
  <c r="V116" i="12"/>
  <c r="AD116" i="12"/>
  <c r="AL116" i="12"/>
  <c r="BB116" i="12"/>
  <c r="T116" i="12"/>
  <c r="BX116" i="12"/>
  <c r="O116" i="12"/>
  <c r="O28" i="12" s="1"/>
  <c r="O12" i="12" s="1"/>
  <c r="O20" i="12" s="1"/>
  <c r="AU116" i="12"/>
  <c r="BC116" i="12"/>
  <c r="BK116" i="12"/>
  <c r="BS116" i="12"/>
  <c r="CA116" i="12"/>
  <c r="CA116" i="10"/>
  <c r="BC116" i="10"/>
  <c r="AU116" i="10"/>
  <c r="BH25" i="10"/>
  <c r="K25" i="10"/>
  <c r="R25" i="10"/>
  <c r="I25" i="10"/>
  <c r="CB199" i="10"/>
  <c r="AE199" i="10"/>
  <c r="BK199" i="10"/>
  <c r="AL199" i="10"/>
  <c r="V199" i="10"/>
  <c r="AD199" i="10"/>
  <c r="BJ199" i="10"/>
  <c r="AT199" i="10"/>
  <c r="BB199" i="10"/>
  <c r="BR199" i="10"/>
  <c r="BZ199" i="10"/>
  <c r="AZ199" i="10"/>
  <c r="O199" i="10"/>
  <c r="BS199" i="10"/>
  <c r="CA199" i="10"/>
  <c r="BC199" i="10"/>
  <c r="N199" i="10"/>
  <c r="W199" i="10"/>
  <c r="AF199" i="10"/>
  <c r="P199" i="10"/>
  <c r="BX199" i="10"/>
  <c r="AR199" i="10"/>
  <c r="BH199" i="10"/>
  <c r="BP199" i="10"/>
  <c r="AJ199" i="10"/>
  <c r="AB199" i="10"/>
  <c r="L199" i="10"/>
  <c r="T199" i="10"/>
  <c r="AC199" i="10"/>
  <c r="Q199" i="10"/>
  <c r="BM199" i="10"/>
  <c r="AI199" i="10"/>
  <c r="AQ199" i="10"/>
  <c r="BG199" i="10"/>
  <c r="BA199" i="10"/>
  <c r="BI199" i="10"/>
  <c r="H199" i="10"/>
  <c r="X199" i="10"/>
  <c r="AN199" i="10"/>
  <c r="AV199" i="10"/>
  <c r="BD199" i="10"/>
  <c r="BL199" i="10"/>
  <c r="Y199" i="10"/>
  <c r="AO199" i="10"/>
  <c r="M199" i="10"/>
  <c r="AK199" i="10"/>
  <c r="BY199" i="10"/>
  <c r="AU199" i="10"/>
  <c r="H116" i="10"/>
  <c r="BS116" i="10"/>
  <c r="O116" i="10"/>
  <c r="BK116" i="10"/>
  <c r="W116" i="10"/>
  <c r="AE116" i="10"/>
  <c r="BJ116" i="10"/>
  <c r="BI116" i="10"/>
  <c r="AL116" i="10"/>
  <c r="N116" i="10"/>
  <c r="BA116" i="10"/>
  <c r="M116" i="10"/>
  <c r="BR116" i="10"/>
  <c r="BZ116" i="10"/>
  <c r="AT116" i="10"/>
  <c r="BB116" i="10"/>
  <c r="V116" i="10"/>
  <c r="AD116" i="10"/>
  <c r="BD116" i="10"/>
  <c r="P116" i="10"/>
  <c r="BY116" i="10"/>
  <c r="AK116" i="10"/>
  <c r="BT116" i="10"/>
  <c r="CB116" i="10"/>
  <c r="AC116" i="10"/>
  <c r="BL116" i="10"/>
  <c r="AV116" i="10"/>
  <c r="AN116" i="10"/>
  <c r="X116" i="10"/>
  <c r="AF116" i="10"/>
  <c r="I116" i="10"/>
  <c r="K116" i="10"/>
  <c r="S116" i="10"/>
  <c r="AA116" i="10"/>
  <c r="AI116" i="10"/>
  <c r="AQ116" i="10"/>
  <c r="AY116" i="10"/>
  <c r="BG116" i="10"/>
  <c r="BO116" i="10"/>
  <c r="BW116" i="10"/>
  <c r="L116" i="10"/>
  <c r="T116" i="10"/>
  <c r="AB116" i="10"/>
  <c r="AJ116" i="10"/>
  <c r="AR116" i="10"/>
  <c r="AZ116" i="10"/>
  <c r="BH116" i="10"/>
  <c r="BP116" i="10"/>
  <c r="BX116" i="10"/>
  <c r="Q116" i="10"/>
  <c r="Y116" i="10"/>
  <c r="AO116" i="10"/>
  <c r="AW116" i="10"/>
  <c r="BM116" i="10"/>
  <c r="BU116" i="10"/>
  <c r="R199" i="12"/>
  <c r="AV199" i="12"/>
  <c r="BD199" i="12"/>
  <c r="BL199" i="12"/>
  <c r="BR25" i="12"/>
  <c r="CC172" i="12"/>
  <c r="CC182" i="12"/>
  <c r="CC188" i="12"/>
  <c r="AN199" i="12"/>
  <c r="H199" i="12"/>
  <c r="P199" i="12"/>
  <c r="AV116" i="12"/>
  <c r="BD116" i="12"/>
  <c r="BL116" i="12"/>
  <c r="CC170" i="12"/>
  <c r="CC186" i="12"/>
  <c r="BT199" i="10"/>
  <c r="K199" i="10"/>
  <c r="S199" i="10"/>
  <c r="AA199" i="10"/>
  <c r="AY199" i="10"/>
  <c r="BO199" i="10"/>
  <c r="BW199" i="10"/>
  <c r="I199" i="10"/>
  <c r="AW199" i="10"/>
  <c r="BU199" i="10"/>
  <c r="AH199" i="10"/>
  <c r="J199" i="10"/>
  <c r="R199" i="10"/>
  <c r="Z199" i="10"/>
  <c r="AP199" i="10"/>
  <c r="AX199" i="10"/>
  <c r="BF199" i="10"/>
  <c r="BN199" i="10"/>
  <c r="BV199" i="10"/>
  <c r="J116" i="10"/>
  <c r="J28" i="10" s="1"/>
  <c r="R116" i="10"/>
  <c r="Z116" i="10"/>
  <c r="AH116" i="10"/>
  <c r="AP116" i="10"/>
  <c r="AX116" i="10"/>
  <c r="BF116" i="10"/>
  <c r="BN116" i="10"/>
  <c r="BV116" i="10"/>
  <c r="AG218" i="3" l="1"/>
  <c r="AG222" i="3"/>
  <c r="AG228" i="3"/>
  <c r="U233" i="3"/>
  <c r="AG216" i="3"/>
  <c r="AG220" i="3"/>
  <c r="AG226" i="3"/>
  <c r="AG231" i="3"/>
  <c r="U216" i="3"/>
  <c r="U220" i="3"/>
  <c r="U226" i="3"/>
  <c r="U231" i="3"/>
  <c r="U219" i="3"/>
  <c r="U263" i="3"/>
  <c r="AG219" i="3"/>
  <c r="AG225" i="3"/>
  <c r="AG229" i="3"/>
  <c r="U234" i="3"/>
  <c r="AG242" i="3"/>
  <c r="U262" i="3"/>
  <c r="AG244" i="3"/>
  <c r="AG245" i="3"/>
  <c r="U225" i="3"/>
  <c r="U229" i="3"/>
  <c r="U242" i="3"/>
  <c r="AG236" i="3"/>
  <c r="Q13" i="12"/>
  <c r="Q20" i="12"/>
  <c r="P13" i="12"/>
  <c r="P20" i="12"/>
  <c r="M13" i="12"/>
  <c r="M20" i="12"/>
  <c r="AT21" i="12"/>
  <c r="AT22" i="12" s="1"/>
  <c r="T21" i="12"/>
  <c r="T22" i="12" s="1"/>
  <c r="AK21" i="12"/>
  <c r="AK22" i="12" s="1"/>
  <c r="BJ21" i="12"/>
  <c r="BJ22" i="12" s="1"/>
  <c r="L21" i="12"/>
  <c r="L22" i="12" s="1"/>
  <c r="AB21" i="12"/>
  <c r="AB22" i="12" s="1"/>
  <c r="AJ21" i="12"/>
  <c r="AJ22" i="12" s="1"/>
  <c r="BU21" i="12"/>
  <c r="BU22" i="12" s="1"/>
  <c r="S21" i="12"/>
  <c r="S22" i="12" s="1"/>
  <c r="BB21" i="12"/>
  <c r="BB22" i="12" s="1"/>
  <c r="BP21" i="12"/>
  <c r="BP22" i="12" s="1"/>
  <c r="AA21" i="12"/>
  <c r="AA22" i="12" s="1"/>
  <c r="Y21" i="12"/>
  <c r="Y22" i="12" s="1"/>
  <c r="BY21" i="12"/>
  <c r="BY22" i="12" s="1"/>
  <c r="BL21" i="12"/>
  <c r="BL22" i="12" s="1"/>
  <c r="AR21" i="12"/>
  <c r="AR22" i="12" s="1"/>
  <c r="H21" i="12"/>
  <c r="H11" i="12" s="1"/>
  <c r="BG21" i="12"/>
  <c r="BG22" i="12" s="1"/>
  <c r="W21" i="12"/>
  <c r="W22" i="12" s="1"/>
  <c r="BZ21" i="12"/>
  <c r="BZ22" i="12" s="1"/>
  <c r="K21" i="12"/>
  <c r="K22" i="12" s="1"/>
  <c r="BR21" i="12"/>
  <c r="BR22" i="12" s="1"/>
  <c r="AY21" i="12"/>
  <c r="AY22" i="12" s="1"/>
  <c r="BA21" i="12"/>
  <c r="BA22" i="12" s="1"/>
  <c r="BV21" i="12"/>
  <c r="BV22" i="12" s="1"/>
  <c r="AF21" i="12"/>
  <c r="AF22" i="12" s="1"/>
  <c r="BO21" i="12"/>
  <c r="BO22" i="12" s="1"/>
  <c r="BD21" i="12"/>
  <c r="BD22" i="12" s="1"/>
  <c r="BN21" i="12"/>
  <c r="BN22" i="12" s="1"/>
  <c r="X21" i="12"/>
  <c r="X22" i="12" s="1"/>
  <c r="AI21" i="12"/>
  <c r="AI22" i="12" s="1"/>
  <c r="BH21" i="12"/>
  <c r="BH22" i="12" s="1"/>
  <c r="AN21" i="12"/>
  <c r="AN22" i="12" s="1"/>
  <c r="AO21" i="12"/>
  <c r="AO22" i="12" s="1"/>
  <c r="AV21" i="12"/>
  <c r="AV22" i="12" s="1"/>
  <c r="BF21" i="12"/>
  <c r="BF22" i="12" s="1"/>
  <c r="O21" i="12"/>
  <c r="O22" i="12" s="1"/>
  <c r="Q21" i="12"/>
  <c r="Q22" i="12" s="1"/>
  <c r="R21" i="12"/>
  <c r="R22" i="12" s="1"/>
  <c r="AX21" i="12"/>
  <c r="AX22" i="12" s="1"/>
  <c r="CB21" i="12"/>
  <c r="CB22" i="12" s="1"/>
  <c r="J21" i="12"/>
  <c r="J22" i="12" s="1"/>
  <c r="BT21" i="12"/>
  <c r="BT22" i="12" s="1"/>
  <c r="AZ21" i="12"/>
  <c r="AZ22" i="12" s="1"/>
  <c r="AU21" i="12"/>
  <c r="AU22" i="12" s="1"/>
  <c r="AQ21" i="12"/>
  <c r="AQ22" i="12" s="1"/>
  <c r="AC21" i="12"/>
  <c r="AC22" i="12" s="1"/>
  <c r="I21" i="12"/>
  <c r="I22" i="12" s="1"/>
  <c r="AP21" i="12"/>
  <c r="AP22" i="12" s="1"/>
  <c r="BK21" i="12"/>
  <c r="BK22" i="12" s="1"/>
  <c r="N21" i="12"/>
  <c r="N22" i="12" s="1"/>
  <c r="AH21" i="12"/>
  <c r="AH22" i="12" s="1"/>
  <c r="AW21" i="12"/>
  <c r="AW22" i="12" s="1"/>
  <c r="CA21" i="12"/>
  <c r="CA22" i="12" s="1"/>
  <c r="AD21" i="12"/>
  <c r="AD22" i="12" s="1"/>
  <c r="Z21" i="12"/>
  <c r="Z22" i="12" s="1"/>
  <c r="M21" i="12"/>
  <c r="M22" i="12" s="1"/>
  <c r="BS21" i="12"/>
  <c r="BS22" i="12" s="1"/>
  <c r="BC21" i="12"/>
  <c r="BC22" i="12" s="1"/>
  <c r="P21" i="12"/>
  <c r="P22" i="12" s="1"/>
  <c r="V21" i="12"/>
  <c r="V22" i="12" s="1"/>
  <c r="BX21" i="12"/>
  <c r="BX22" i="12" s="1"/>
  <c r="BM21" i="12"/>
  <c r="BM22" i="12" s="1"/>
  <c r="AE21" i="12"/>
  <c r="AE22" i="12" s="1"/>
  <c r="AL21" i="12"/>
  <c r="AL22" i="12" s="1"/>
  <c r="BI21" i="12"/>
  <c r="BI22" i="12" s="1"/>
  <c r="BW21" i="12"/>
  <c r="BW22" i="12" s="1"/>
  <c r="G168" i="3"/>
  <c r="G149" i="3"/>
  <c r="G148" i="3" s="1"/>
  <c r="G253" i="3"/>
  <c r="F253" i="3" s="1"/>
  <c r="G261" i="3"/>
  <c r="F261" i="3" s="1"/>
  <c r="G207" i="3"/>
  <c r="F207" i="3" s="1"/>
  <c r="G252" i="3"/>
  <c r="F252" i="3" s="1"/>
  <c r="AM244" i="12"/>
  <c r="AM214" i="12"/>
  <c r="AM245" i="12"/>
  <c r="AM255" i="12"/>
  <c r="AY21" i="10"/>
  <c r="AY22" i="10" s="1"/>
  <c r="M21" i="10"/>
  <c r="M22" i="10" s="1"/>
  <c r="AC21" i="10"/>
  <c r="AC22" i="10" s="1"/>
  <c r="BX21" i="10"/>
  <c r="BX22" i="10" s="1"/>
  <c r="O21" i="10"/>
  <c r="O22" i="10" s="1"/>
  <c r="V21" i="10"/>
  <c r="V22" i="10" s="1"/>
  <c r="R21" i="10"/>
  <c r="R22" i="10" s="1"/>
  <c r="J21" i="10"/>
  <c r="J22" i="10" s="1"/>
  <c r="AA21" i="10"/>
  <c r="AA22" i="10" s="1"/>
  <c r="AO21" i="10"/>
  <c r="AO22" i="10" s="1"/>
  <c r="BI21" i="10"/>
  <c r="BI22" i="10" s="1"/>
  <c r="T21" i="10"/>
  <c r="T22" i="10" s="1"/>
  <c r="P21" i="10"/>
  <c r="P22" i="10" s="1"/>
  <c r="AZ21" i="10"/>
  <c r="AZ22" i="10" s="1"/>
  <c r="AL21" i="10"/>
  <c r="AL22" i="10" s="1"/>
  <c r="AH21" i="10"/>
  <c r="AH22" i="10" s="1"/>
  <c r="BA21" i="10"/>
  <c r="BA22" i="10" s="1"/>
  <c r="L21" i="10"/>
  <c r="L22" i="10" s="1"/>
  <c r="BV21" i="10"/>
  <c r="BV22" i="10" s="1"/>
  <c r="AF21" i="10"/>
  <c r="AF22" i="10" s="1"/>
  <c r="BU21" i="10"/>
  <c r="BU22" i="10" s="1"/>
  <c r="BL21" i="10"/>
  <c r="BL22" i="10" s="1"/>
  <c r="BG21" i="10"/>
  <c r="BG22" i="10" s="1"/>
  <c r="AB21" i="10"/>
  <c r="AB22" i="10" s="1"/>
  <c r="W21" i="10"/>
  <c r="W22" i="10" s="1"/>
  <c r="BR21" i="10"/>
  <c r="BR22" i="10" s="1"/>
  <c r="AE21" i="10"/>
  <c r="AE22" i="10" s="1"/>
  <c r="BO21" i="10"/>
  <c r="BO22" i="10" s="1"/>
  <c r="BK21" i="10"/>
  <c r="BK22" i="10" s="1"/>
  <c r="BN21" i="10"/>
  <c r="BN22" i="10" s="1"/>
  <c r="K21" i="10"/>
  <c r="K22" i="10" s="1"/>
  <c r="BF21" i="10"/>
  <c r="BF22" i="10" s="1"/>
  <c r="AW21" i="10"/>
  <c r="AW22" i="10" s="1"/>
  <c r="BT21" i="10"/>
  <c r="BT22" i="10" s="1"/>
  <c r="BD21" i="10"/>
  <c r="BD22" i="10" s="1"/>
  <c r="AQ21" i="10"/>
  <c r="AQ22" i="10" s="1"/>
  <c r="AJ21" i="10"/>
  <c r="AJ22" i="10" s="1"/>
  <c r="N21" i="10"/>
  <c r="N22" i="10" s="1"/>
  <c r="BB21" i="10"/>
  <c r="BB22" i="10" s="1"/>
  <c r="CB21" i="10"/>
  <c r="CB22" i="10" s="1"/>
  <c r="Z21" i="10"/>
  <c r="Z22" i="10" s="1"/>
  <c r="S21" i="10"/>
  <c r="S22" i="10" s="1"/>
  <c r="Y21" i="10"/>
  <c r="Y22" i="10" s="1"/>
  <c r="BZ21" i="10"/>
  <c r="BZ22" i="10" s="1"/>
  <c r="AX21" i="10"/>
  <c r="AX22" i="10" s="1"/>
  <c r="I21" i="10"/>
  <c r="I22" i="10" s="1"/>
  <c r="AU21" i="10"/>
  <c r="AU22" i="10" s="1"/>
  <c r="AV21" i="10"/>
  <c r="AV22" i="10" s="1"/>
  <c r="AI21" i="10"/>
  <c r="AI22" i="10" s="1"/>
  <c r="BP21" i="10"/>
  <c r="BP22" i="10" s="1"/>
  <c r="BC21" i="10"/>
  <c r="BC22" i="10" s="1"/>
  <c r="AT21" i="10"/>
  <c r="AT22" i="10" s="1"/>
  <c r="AP21" i="10"/>
  <c r="AP22" i="10" s="1"/>
  <c r="BW21" i="10"/>
  <c r="BW22" i="10" s="1"/>
  <c r="BY21" i="10"/>
  <c r="BY22" i="10" s="1"/>
  <c r="AN21" i="10"/>
  <c r="AN22" i="10" s="1"/>
  <c r="BM21" i="10"/>
  <c r="BM22" i="10" s="1"/>
  <c r="BH21" i="10"/>
  <c r="BH22" i="10" s="1"/>
  <c r="CA21" i="10"/>
  <c r="CA22" i="10" s="1"/>
  <c r="BJ21" i="10"/>
  <c r="BJ22" i="10" s="1"/>
  <c r="AK21" i="10"/>
  <c r="AK22" i="10" s="1"/>
  <c r="X21" i="10"/>
  <c r="X22" i="10" s="1"/>
  <c r="Q21" i="10"/>
  <c r="Q22" i="10" s="1"/>
  <c r="AR21" i="10"/>
  <c r="AR22" i="10" s="1"/>
  <c r="BS21" i="10"/>
  <c r="BS22" i="10" s="1"/>
  <c r="AD21" i="10"/>
  <c r="AD22" i="10" s="1"/>
  <c r="I28" i="10"/>
  <c r="I12" i="10" s="1"/>
  <c r="I13" i="10" s="1"/>
  <c r="H28" i="10"/>
  <c r="H12" i="10" s="1"/>
  <c r="H13" i="10" s="1"/>
  <c r="E28" i="2" s="1"/>
  <c r="G260" i="3"/>
  <c r="F260" i="3" s="1"/>
  <c r="AG138" i="10"/>
  <c r="CC247" i="10"/>
  <c r="CC247" i="3" s="1"/>
  <c r="AM254" i="12"/>
  <c r="AM262" i="12"/>
  <c r="AM237" i="12"/>
  <c r="AM232" i="12"/>
  <c r="H21" i="10"/>
  <c r="J12" i="10"/>
  <c r="J20" i="10" s="1"/>
  <c r="J12" i="12"/>
  <c r="J20" i="12" s="1"/>
  <c r="R28" i="12"/>
  <c r="R12" i="12" s="1"/>
  <c r="S103" i="10"/>
  <c r="S103" i="12"/>
  <c r="S28" i="12" s="1"/>
  <c r="S12" i="12" s="1"/>
  <c r="AM262" i="10"/>
  <c r="AM262" i="3" s="1"/>
  <c r="AM255" i="10"/>
  <c r="AM216" i="12"/>
  <c r="AM219" i="12"/>
  <c r="AM220" i="12"/>
  <c r="AM146" i="10"/>
  <c r="AM214" i="10"/>
  <c r="AM214" i="3" s="1"/>
  <c r="AM217" i="10"/>
  <c r="AM219" i="10"/>
  <c r="AM221" i="10"/>
  <c r="AM232" i="10"/>
  <c r="AM234" i="10"/>
  <c r="AM236" i="10"/>
  <c r="AM241" i="10"/>
  <c r="AM254" i="10"/>
  <c r="AM254" i="3" s="1"/>
  <c r="AM233" i="12"/>
  <c r="AM256" i="10"/>
  <c r="AM201" i="10"/>
  <c r="AG248" i="12"/>
  <c r="AM218" i="12"/>
  <c r="AM222" i="12"/>
  <c r="AM228" i="12"/>
  <c r="AM242" i="12"/>
  <c r="AM146" i="12"/>
  <c r="AM138" i="12" s="1"/>
  <c r="AM116" i="12" s="1"/>
  <c r="AM217" i="12"/>
  <c r="AM221" i="12"/>
  <c r="AM227" i="12"/>
  <c r="AM241" i="12"/>
  <c r="AM256" i="12"/>
  <c r="AM236" i="12"/>
  <c r="AM226" i="12"/>
  <c r="AM231" i="12"/>
  <c r="AM201" i="12"/>
  <c r="AM213" i="12"/>
  <c r="AM234" i="12"/>
  <c r="AM263" i="12"/>
  <c r="AM225" i="12"/>
  <c r="AM229" i="12"/>
  <c r="AM263" i="10"/>
  <c r="AM263" i="3" s="1"/>
  <c r="AM228" i="10"/>
  <c r="AM213" i="10"/>
  <c r="AM222" i="10"/>
  <c r="AM222" i="3" s="1"/>
  <c r="AM216" i="10"/>
  <c r="AM216" i="3" s="1"/>
  <c r="AM226" i="10"/>
  <c r="AM231" i="10"/>
  <c r="AM242" i="10"/>
  <c r="AM218" i="10"/>
  <c r="AM218" i="3" s="1"/>
  <c r="AM237" i="10"/>
  <c r="AM245" i="10"/>
  <c r="AM244" i="10"/>
  <c r="AM244" i="3" s="1"/>
  <c r="AM235" i="10"/>
  <c r="AM235" i="3" s="1"/>
  <c r="AM233" i="10"/>
  <c r="AM233" i="3" s="1"/>
  <c r="AM229" i="10"/>
  <c r="AM227" i="10"/>
  <c r="AM227" i="3" s="1"/>
  <c r="AM225" i="10"/>
  <c r="AM225" i="3" s="1"/>
  <c r="AM220" i="10"/>
  <c r="AM220" i="3" s="1"/>
  <c r="U248" i="12"/>
  <c r="U138" i="12"/>
  <c r="K13" i="12"/>
  <c r="O13" i="12"/>
  <c r="AG248" i="10"/>
  <c r="U248" i="10"/>
  <c r="U138" i="10"/>
  <c r="L13" i="12"/>
  <c r="N13" i="12"/>
  <c r="AM237" i="3" l="1"/>
  <c r="AM146" i="3"/>
  <c r="AM241" i="3"/>
  <c r="AM231" i="3"/>
  <c r="AM201" i="3"/>
  <c r="AM229" i="3"/>
  <c r="AM236" i="3"/>
  <c r="AM226" i="3"/>
  <c r="AM234" i="3"/>
  <c r="AM232" i="3"/>
  <c r="AM242" i="3"/>
  <c r="AM221" i="3"/>
  <c r="AM255" i="3"/>
  <c r="AM245" i="3"/>
  <c r="AM213" i="3"/>
  <c r="AM256" i="3"/>
  <c r="AM219" i="3"/>
  <c r="AM228" i="3"/>
  <c r="AM217" i="3"/>
  <c r="P11" i="12"/>
  <c r="O11" i="12"/>
  <c r="K11" i="12"/>
  <c r="L11" i="12"/>
  <c r="N11" i="12"/>
  <c r="S13" i="12"/>
  <c r="S20" i="12"/>
  <c r="R13" i="12"/>
  <c r="R20" i="12"/>
  <c r="H22" i="12"/>
  <c r="E47" i="2" s="1"/>
  <c r="I11" i="12"/>
  <c r="J11" i="12"/>
  <c r="Q11" i="12"/>
  <c r="M11" i="12"/>
  <c r="J11" i="10"/>
  <c r="AM264" i="3"/>
  <c r="AM200" i="12"/>
  <c r="I11" i="10"/>
  <c r="CC235" i="10"/>
  <c r="CC235" i="3" s="1"/>
  <c r="CC236" i="10"/>
  <c r="CC236" i="3" s="1"/>
  <c r="CC219" i="10"/>
  <c r="CC219" i="3" s="1"/>
  <c r="CC262" i="10"/>
  <c r="CC262" i="3" s="1"/>
  <c r="CC233" i="10"/>
  <c r="CC233" i="3" s="1"/>
  <c r="CC237" i="10"/>
  <c r="CC237" i="3" s="1"/>
  <c r="CC226" i="10"/>
  <c r="CC226" i="3" s="1"/>
  <c r="CC228" i="10"/>
  <c r="CC228" i="3" s="1"/>
  <c r="CC201" i="10"/>
  <c r="CC201" i="3" s="1"/>
  <c r="CC217" i="10"/>
  <c r="CC217" i="3" s="1"/>
  <c r="CC241" i="10"/>
  <c r="CC241" i="3" s="1"/>
  <c r="CC221" i="10"/>
  <c r="CC221" i="3" s="1"/>
  <c r="AM138" i="10"/>
  <c r="CC255" i="10"/>
  <c r="CC255" i="3" s="1"/>
  <c r="CC227" i="10"/>
  <c r="CC227" i="3" s="1"/>
  <c r="CC244" i="10"/>
  <c r="CC244" i="3" s="1"/>
  <c r="CC254" i="10"/>
  <c r="CC254" i="3" s="1"/>
  <c r="CC232" i="10"/>
  <c r="CC232" i="3" s="1"/>
  <c r="CC218" i="10"/>
  <c r="CC218" i="3" s="1"/>
  <c r="CC263" i="10"/>
  <c r="CC263" i="3" s="1"/>
  <c r="CC216" i="10"/>
  <c r="CC216" i="3" s="1"/>
  <c r="CC229" i="10"/>
  <c r="CC229" i="3" s="1"/>
  <c r="CC256" i="10"/>
  <c r="CC256" i="3" s="1"/>
  <c r="CC245" i="10"/>
  <c r="CC245" i="3" s="1"/>
  <c r="CC222" i="10"/>
  <c r="CC222" i="3" s="1"/>
  <c r="CC213" i="10"/>
  <c r="CC213" i="3" s="1"/>
  <c r="CC225" i="10"/>
  <c r="CC225" i="3" s="1"/>
  <c r="CC214" i="10"/>
  <c r="CC214" i="3" s="1"/>
  <c r="CC234" i="10"/>
  <c r="CC234" i="3" s="1"/>
  <c r="CC242" i="10"/>
  <c r="CC242" i="3" s="1"/>
  <c r="CC231" i="10"/>
  <c r="CC231" i="3" s="1"/>
  <c r="CC220" i="10"/>
  <c r="CC220" i="3" s="1"/>
  <c r="CC146" i="10"/>
  <c r="CC146" i="3" s="1"/>
  <c r="H22" i="10"/>
  <c r="J13" i="10"/>
  <c r="J13" i="12"/>
  <c r="R11" i="12"/>
  <c r="S11" i="12"/>
  <c r="T103" i="10"/>
  <c r="T103" i="12"/>
  <c r="T28" i="12" s="1"/>
  <c r="AM248" i="12"/>
  <c r="AM200" i="10"/>
  <c r="AM215" i="12"/>
  <c r="AM248" i="10"/>
  <c r="AM215" i="10"/>
  <c r="G234" i="3" l="1"/>
  <c r="F234" i="3" s="1"/>
  <c r="G263" i="3"/>
  <c r="F263" i="3" s="1"/>
  <c r="G262" i="3"/>
  <c r="F262" i="3" s="1"/>
  <c r="G259" i="3"/>
  <c r="F259" i="3" s="1"/>
  <c r="G220" i="3"/>
  <c r="F220" i="3" s="1"/>
  <c r="G236" i="3"/>
  <c r="F236" i="3" s="1"/>
  <c r="AM116" i="10"/>
  <c r="G255" i="3"/>
  <c r="F255" i="3" s="1"/>
  <c r="G228" i="3"/>
  <c r="F228" i="3" s="1"/>
  <c r="G237" i="3"/>
  <c r="F237" i="3" s="1"/>
  <c r="G238" i="3"/>
  <c r="F238" i="3" s="1"/>
  <c r="G222" i="3"/>
  <c r="F222" i="3" s="1"/>
  <c r="G219" i="3"/>
  <c r="F219" i="3" s="1"/>
  <c r="G245" i="3"/>
  <c r="F245" i="3" s="1"/>
  <c r="G244" i="3"/>
  <c r="F244" i="3" s="1"/>
  <c r="G256" i="3"/>
  <c r="F256" i="3" s="1"/>
  <c r="G227" i="3"/>
  <c r="F227" i="3" s="1"/>
  <c r="G258" i="3"/>
  <c r="F258" i="3" s="1"/>
  <c r="G257" i="3"/>
  <c r="F257" i="3" s="1"/>
  <c r="G254" i="3"/>
  <c r="G229" i="3"/>
  <c r="F229" i="3" s="1"/>
  <c r="G146" i="3"/>
  <c r="G221" i="3"/>
  <c r="F221" i="3" s="1"/>
  <c r="G235" i="3"/>
  <c r="F235" i="3" s="1"/>
  <c r="CC248" i="10"/>
  <c r="G251" i="3" s="1"/>
  <c r="F251" i="3" s="1"/>
  <c r="E44" i="2"/>
  <c r="T12" i="12"/>
  <c r="U103" i="12"/>
  <c r="U103" i="10"/>
  <c r="AM199" i="12"/>
  <c r="AM199" i="10"/>
  <c r="T13" i="12" l="1"/>
  <c r="T20" i="12"/>
  <c r="AM21" i="12"/>
  <c r="AM22" i="12" s="1"/>
  <c r="G250" i="3"/>
  <c r="F250" i="3" s="1"/>
  <c r="AM21" i="10"/>
  <c r="AM22" i="10" s="1"/>
  <c r="F146" i="3"/>
  <c r="F254" i="3"/>
  <c r="E48" i="2"/>
  <c r="T11" i="12"/>
  <c r="V103" i="12"/>
  <c r="V28" i="12" s="1"/>
  <c r="V12" i="12" s="1"/>
  <c r="V20" i="12" s="1"/>
  <c r="V103" i="10"/>
  <c r="G31" i="10"/>
  <c r="G36" i="10"/>
  <c r="V13" i="12" l="1"/>
  <c r="V11" i="12"/>
  <c r="W103" i="12"/>
  <c r="W28" i="12" s="1"/>
  <c r="W12" i="12" s="1"/>
  <c r="W20" i="12" s="1"/>
  <c r="W103" i="10"/>
  <c r="BQ125" i="12"/>
  <c r="BE125" i="12"/>
  <c r="AS125" i="12"/>
  <c r="AG125" i="12"/>
  <c r="U125" i="12"/>
  <c r="CB53" i="3"/>
  <c r="CA53" i="3"/>
  <c r="BZ53" i="3"/>
  <c r="BY53" i="3"/>
  <c r="BX53" i="3"/>
  <c r="BW53" i="3"/>
  <c r="BV53" i="3"/>
  <c r="BU53" i="3"/>
  <c r="BT53" i="3"/>
  <c r="BS53" i="3"/>
  <c r="BR53" i="3"/>
  <c r="BQ53" i="3"/>
  <c r="BP53" i="3"/>
  <c r="BO53" i="3"/>
  <c r="BN53" i="3"/>
  <c r="BM53" i="3"/>
  <c r="BL53" i="3"/>
  <c r="BK53" i="3"/>
  <c r="BJ53" i="3"/>
  <c r="BI53" i="3"/>
  <c r="BH53" i="3"/>
  <c r="BG53" i="3"/>
  <c r="BF53" i="3"/>
  <c r="BE53" i="3"/>
  <c r="BD53" i="3"/>
  <c r="BC53" i="3"/>
  <c r="BB53" i="3"/>
  <c r="BA53" i="3"/>
  <c r="AZ53" i="3"/>
  <c r="AY53" i="3"/>
  <c r="AX53" i="3"/>
  <c r="AW53" i="3"/>
  <c r="AV53" i="3"/>
  <c r="AU53" i="3"/>
  <c r="AT53" i="3"/>
  <c r="AS53" i="3"/>
  <c r="AR53" i="3"/>
  <c r="AQ53" i="3"/>
  <c r="AP53" i="3"/>
  <c r="AO53" i="3"/>
  <c r="AN53" i="3"/>
  <c r="AM53" i="3"/>
  <c r="AL53" i="3"/>
  <c r="AK53" i="3"/>
  <c r="AJ53" i="3"/>
  <c r="AI53" i="3"/>
  <c r="AH53" i="3"/>
  <c r="AG53" i="3"/>
  <c r="AF53" i="3"/>
  <c r="AE53" i="3"/>
  <c r="AD53" i="3"/>
  <c r="AC53" i="3"/>
  <c r="AB53" i="3"/>
  <c r="AA53" i="3"/>
  <c r="Z53" i="3"/>
  <c r="Y53" i="3"/>
  <c r="X53" i="3"/>
  <c r="W53" i="3"/>
  <c r="V53" i="3"/>
  <c r="U53" i="3"/>
  <c r="T53" i="3"/>
  <c r="S53" i="3"/>
  <c r="R53" i="3"/>
  <c r="Q53" i="3"/>
  <c r="P53" i="3"/>
  <c r="O53" i="3"/>
  <c r="N53" i="3"/>
  <c r="M53" i="3"/>
  <c r="L53" i="3"/>
  <c r="K53" i="3"/>
  <c r="J53" i="3"/>
  <c r="I53" i="3"/>
  <c r="H53" i="3"/>
  <c r="CC52" i="3"/>
  <c r="CB52" i="3"/>
  <c r="CA52" i="3"/>
  <c r="BZ52" i="3"/>
  <c r="BY52" i="3"/>
  <c r="BX52" i="3"/>
  <c r="BW52" i="3"/>
  <c r="BV52" i="3"/>
  <c r="BU52" i="3"/>
  <c r="BT52" i="3"/>
  <c r="BS52" i="3"/>
  <c r="BR52" i="3"/>
  <c r="BQ52" i="3"/>
  <c r="BP52" i="3"/>
  <c r="BO52" i="3"/>
  <c r="BN52" i="3"/>
  <c r="BM52" i="3"/>
  <c r="BL52" i="3"/>
  <c r="BK52" i="3"/>
  <c r="BJ52" i="3"/>
  <c r="BI52" i="3"/>
  <c r="BH52" i="3"/>
  <c r="BG52" i="3"/>
  <c r="BF52" i="3"/>
  <c r="BE52" i="3"/>
  <c r="BD52" i="3"/>
  <c r="BC52" i="3"/>
  <c r="BB52" i="3"/>
  <c r="BA52" i="3"/>
  <c r="AZ52" i="3"/>
  <c r="AY52" i="3"/>
  <c r="AX52" i="3"/>
  <c r="AW52" i="3"/>
  <c r="AV52" i="3"/>
  <c r="AU52" i="3"/>
  <c r="AT52" i="3"/>
  <c r="AS52" i="3"/>
  <c r="AR52" i="3"/>
  <c r="AQ52" i="3"/>
  <c r="AP52" i="3"/>
  <c r="AO52" i="3"/>
  <c r="AN52" i="3"/>
  <c r="AM52" i="3"/>
  <c r="AL52" i="3"/>
  <c r="AK52" i="3"/>
  <c r="AJ52" i="3"/>
  <c r="AI52" i="3"/>
  <c r="AH52" i="3"/>
  <c r="AG52" i="3"/>
  <c r="AF52" i="3"/>
  <c r="AE52" i="3"/>
  <c r="AD52" i="3"/>
  <c r="AC52" i="3"/>
  <c r="AB52" i="3"/>
  <c r="AA52" i="3"/>
  <c r="Z52" i="3"/>
  <c r="Y52" i="3"/>
  <c r="X52" i="3"/>
  <c r="W52" i="3"/>
  <c r="V52" i="3"/>
  <c r="U52" i="3"/>
  <c r="T52" i="3"/>
  <c r="S52" i="3"/>
  <c r="R52" i="3"/>
  <c r="Q52" i="3"/>
  <c r="P52" i="3"/>
  <c r="O52" i="3"/>
  <c r="N52" i="3"/>
  <c r="M52" i="3"/>
  <c r="L52" i="3"/>
  <c r="K52" i="3"/>
  <c r="J52" i="3"/>
  <c r="I52" i="3"/>
  <c r="H52" i="3"/>
  <c r="CC51" i="3"/>
  <c r="CB51" i="3"/>
  <c r="CA51" i="3"/>
  <c r="BZ51" i="3"/>
  <c r="BY51" i="3"/>
  <c r="BX51" i="3"/>
  <c r="BW51" i="3"/>
  <c r="BV51" i="3"/>
  <c r="BU51" i="3"/>
  <c r="BT51" i="3"/>
  <c r="BS51" i="3"/>
  <c r="BR51" i="3"/>
  <c r="BQ51" i="3"/>
  <c r="BP51" i="3"/>
  <c r="BO51" i="3"/>
  <c r="BN51" i="3"/>
  <c r="BM51" i="3"/>
  <c r="BL51" i="3"/>
  <c r="BK51" i="3"/>
  <c r="BJ51" i="3"/>
  <c r="BI51" i="3"/>
  <c r="BH51" i="3"/>
  <c r="BG51" i="3"/>
  <c r="BF51" i="3"/>
  <c r="BE51" i="3"/>
  <c r="BD51" i="3"/>
  <c r="BC51" i="3"/>
  <c r="BB51" i="3"/>
  <c r="BA51" i="3"/>
  <c r="AZ51" i="3"/>
  <c r="AY51" i="3"/>
  <c r="AX51" i="3"/>
  <c r="AW51" i="3"/>
  <c r="AV51" i="3"/>
  <c r="AU51" i="3"/>
  <c r="AT51" i="3"/>
  <c r="AS51" i="3"/>
  <c r="AR51" i="3"/>
  <c r="AQ51" i="3"/>
  <c r="AP51" i="3"/>
  <c r="AO51" i="3"/>
  <c r="AN51" i="3"/>
  <c r="AM51" i="3"/>
  <c r="AL51" i="3"/>
  <c r="AK51" i="3"/>
  <c r="AJ51" i="3"/>
  <c r="AI51" i="3"/>
  <c r="AH51" i="3"/>
  <c r="AG51" i="3"/>
  <c r="AF51" i="3"/>
  <c r="AE51" i="3"/>
  <c r="AD51" i="3"/>
  <c r="AC51" i="3"/>
  <c r="AB51" i="3"/>
  <c r="AA51" i="3"/>
  <c r="Z51" i="3"/>
  <c r="Y51" i="3"/>
  <c r="X51" i="3"/>
  <c r="W51" i="3"/>
  <c r="V51" i="3"/>
  <c r="U51" i="3"/>
  <c r="T51" i="3"/>
  <c r="S51" i="3"/>
  <c r="R51" i="3"/>
  <c r="Q51" i="3"/>
  <c r="P51" i="3"/>
  <c r="O51" i="3"/>
  <c r="N51" i="3"/>
  <c r="M51" i="3"/>
  <c r="L51" i="3"/>
  <c r="K51" i="3"/>
  <c r="J51" i="3"/>
  <c r="I51" i="3"/>
  <c r="H51" i="3"/>
  <c r="CC50" i="3"/>
  <c r="CB50" i="3"/>
  <c r="CA50" i="3"/>
  <c r="BZ50" i="3"/>
  <c r="BY50" i="3"/>
  <c r="BX50" i="3"/>
  <c r="BW50" i="3"/>
  <c r="BV50" i="3"/>
  <c r="BU50" i="3"/>
  <c r="BT50" i="3"/>
  <c r="BS50" i="3"/>
  <c r="BR50" i="3"/>
  <c r="BQ50" i="3"/>
  <c r="BP50" i="3"/>
  <c r="BO50" i="3"/>
  <c r="BN50" i="3"/>
  <c r="BM50" i="3"/>
  <c r="BL50" i="3"/>
  <c r="BK50" i="3"/>
  <c r="BJ50" i="3"/>
  <c r="BI50" i="3"/>
  <c r="BH50" i="3"/>
  <c r="BG50" i="3"/>
  <c r="BF50" i="3"/>
  <c r="BE50" i="3"/>
  <c r="BD50" i="3"/>
  <c r="BC50" i="3"/>
  <c r="BB50" i="3"/>
  <c r="BA50" i="3"/>
  <c r="AZ50" i="3"/>
  <c r="AY50" i="3"/>
  <c r="AX50" i="3"/>
  <c r="AW50" i="3"/>
  <c r="AV50" i="3"/>
  <c r="AU50" i="3"/>
  <c r="AT50" i="3"/>
  <c r="AS50" i="3"/>
  <c r="AR50" i="3"/>
  <c r="AQ50" i="3"/>
  <c r="AP50" i="3"/>
  <c r="AO50" i="3"/>
  <c r="AN50" i="3"/>
  <c r="AM50" i="3"/>
  <c r="AL50" i="3"/>
  <c r="AK50" i="3"/>
  <c r="AJ50" i="3"/>
  <c r="AI50" i="3"/>
  <c r="AH50" i="3"/>
  <c r="AG50" i="3"/>
  <c r="AF50" i="3"/>
  <c r="AE50" i="3"/>
  <c r="AD50" i="3"/>
  <c r="AC50" i="3"/>
  <c r="AB50" i="3"/>
  <c r="AA50" i="3"/>
  <c r="Z50" i="3"/>
  <c r="Y50" i="3"/>
  <c r="X50" i="3"/>
  <c r="W50" i="3"/>
  <c r="V50" i="3"/>
  <c r="U50" i="3"/>
  <c r="T50" i="3"/>
  <c r="S50" i="3"/>
  <c r="R50" i="3"/>
  <c r="Q50" i="3"/>
  <c r="P50" i="3"/>
  <c r="O50" i="3"/>
  <c r="N50" i="3"/>
  <c r="M50" i="3"/>
  <c r="L50" i="3"/>
  <c r="K50" i="3"/>
  <c r="J50" i="3"/>
  <c r="I50" i="3"/>
  <c r="H50" i="3"/>
  <c r="CC49" i="3"/>
  <c r="CB49" i="3"/>
  <c r="CA49" i="3"/>
  <c r="BZ49" i="3"/>
  <c r="BY49" i="3"/>
  <c r="BX49" i="3"/>
  <c r="BW49" i="3"/>
  <c r="BV49" i="3"/>
  <c r="BU49" i="3"/>
  <c r="BT49" i="3"/>
  <c r="BS49" i="3"/>
  <c r="BR49" i="3"/>
  <c r="BQ49" i="3"/>
  <c r="BP49" i="3"/>
  <c r="BO49" i="3"/>
  <c r="BN49" i="3"/>
  <c r="BM49" i="3"/>
  <c r="BL49" i="3"/>
  <c r="BK49" i="3"/>
  <c r="BJ49" i="3"/>
  <c r="BI49" i="3"/>
  <c r="BH49" i="3"/>
  <c r="BG49" i="3"/>
  <c r="BF49" i="3"/>
  <c r="BE49" i="3"/>
  <c r="BD49" i="3"/>
  <c r="BC49" i="3"/>
  <c r="BB49" i="3"/>
  <c r="BA49" i="3"/>
  <c r="AZ49" i="3"/>
  <c r="AY49" i="3"/>
  <c r="AX49" i="3"/>
  <c r="AW49" i="3"/>
  <c r="AV49" i="3"/>
  <c r="AU49" i="3"/>
  <c r="AT49" i="3"/>
  <c r="AS49" i="3"/>
  <c r="AR49" i="3"/>
  <c r="AQ49" i="3"/>
  <c r="AP49" i="3"/>
  <c r="AO49" i="3"/>
  <c r="AN49" i="3"/>
  <c r="AM49" i="3"/>
  <c r="AL49" i="3"/>
  <c r="AK49" i="3"/>
  <c r="AJ49" i="3"/>
  <c r="AI49" i="3"/>
  <c r="AH49" i="3"/>
  <c r="AG49" i="3"/>
  <c r="AF49" i="3"/>
  <c r="AE49" i="3"/>
  <c r="AD49" i="3"/>
  <c r="AC49" i="3"/>
  <c r="AB49" i="3"/>
  <c r="AA49" i="3"/>
  <c r="Z49" i="3"/>
  <c r="Y49" i="3"/>
  <c r="X49" i="3"/>
  <c r="W49" i="3"/>
  <c r="V49" i="3"/>
  <c r="U49" i="3"/>
  <c r="T49" i="3"/>
  <c r="S49" i="3"/>
  <c r="R49" i="3"/>
  <c r="Q49" i="3"/>
  <c r="P49" i="3"/>
  <c r="O49" i="3"/>
  <c r="N49" i="3"/>
  <c r="M49" i="3"/>
  <c r="L49" i="3"/>
  <c r="K49" i="3"/>
  <c r="J49" i="3"/>
  <c r="I49" i="3"/>
  <c r="H49" i="3"/>
  <c r="CC48" i="3"/>
  <c r="CB48" i="3"/>
  <c r="CA48" i="3"/>
  <c r="BZ48" i="3"/>
  <c r="BY48" i="3"/>
  <c r="BX48" i="3"/>
  <c r="BW48" i="3"/>
  <c r="BV48" i="3"/>
  <c r="BU48" i="3"/>
  <c r="BT48" i="3"/>
  <c r="BS48" i="3"/>
  <c r="BR48" i="3"/>
  <c r="BQ48" i="3"/>
  <c r="BP48" i="3"/>
  <c r="BO48" i="3"/>
  <c r="BN48" i="3"/>
  <c r="BM48" i="3"/>
  <c r="BL48" i="3"/>
  <c r="BK48" i="3"/>
  <c r="BJ48" i="3"/>
  <c r="BI48" i="3"/>
  <c r="BH48" i="3"/>
  <c r="BG48" i="3"/>
  <c r="BF48" i="3"/>
  <c r="BE48" i="3"/>
  <c r="BD48" i="3"/>
  <c r="BC48" i="3"/>
  <c r="BB48" i="3"/>
  <c r="BA48" i="3"/>
  <c r="AZ48" i="3"/>
  <c r="AY48" i="3"/>
  <c r="AX48" i="3"/>
  <c r="AW48" i="3"/>
  <c r="AV48" i="3"/>
  <c r="AU48" i="3"/>
  <c r="AT48" i="3"/>
  <c r="AS48" i="3"/>
  <c r="AR48" i="3"/>
  <c r="AQ48" i="3"/>
  <c r="AP48" i="3"/>
  <c r="AO48" i="3"/>
  <c r="AN48" i="3"/>
  <c r="AM48" i="3"/>
  <c r="AL48" i="3"/>
  <c r="AK48" i="3"/>
  <c r="AJ48" i="3"/>
  <c r="AI48" i="3"/>
  <c r="AH48" i="3"/>
  <c r="AG48" i="3"/>
  <c r="AF48" i="3"/>
  <c r="AE48" i="3"/>
  <c r="AD48" i="3"/>
  <c r="AC48" i="3"/>
  <c r="AB48" i="3"/>
  <c r="AA48" i="3"/>
  <c r="Z48" i="3"/>
  <c r="Y48" i="3"/>
  <c r="X48" i="3"/>
  <c r="W48" i="3"/>
  <c r="V48" i="3"/>
  <c r="U48" i="3"/>
  <c r="T48" i="3"/>
  <c r="S48" i="3"/>
  <c r="R48" i="3"/>
  <c r="Q48" i="3"/>
  <c r="P48" i="3"/>
  <c r="O48" i="3"/>
  <c r="N48" i="3"/>
  <c r="M48" i="3"/>
  <c r="L48" i="3"/>
  <c r="K48" i="3"/>
  <c r="J48" i="3"/>
  <c r="I48" i="3"/>
  <c r="H48" i="3"/>
  <c r="CC47" i="3"/>
  <c r="CB47" i="3"/>
  <c r="CA47" i="3"/>
  <c r="BZ47" i="3"/>
  <c r="BY47" i="3"/>
  <c r="BX47" i="3"/>
  <c r="BW47" i="3"/>
  <c r="BV47" i="3"/>
  <c r="BU47" i="3"/>
  <c r="BT47" i="3"/>
  <c r="BS47" i="3"/>
  <c r="BR47" i="3"/>
  <c r="BQ47" i="3"/>
  <c r="BP47" i="3"/>
  <c r="BO47" i="3"/>
  <c r="BN47" i="3"/>
  <c r="BM47" i="3"/>
  <c r="BL47" i="3"/>
  <c r="BK47" i="3"/>
  <c r="BJ47" i="3"/>
  <c r="BI47" i="3"/>
  <c r="BH47" i="3"/>
  <c r="BG47" i="3"/>
  <c r="BF47" i="3"/>
  <c r="BE47" i="3"/>
  <c r="BD47" i="3"/>
  <c r="BC47" i="3"/>
  <c r="BB47" i="3"/>
  <c r="BA47" i="3"/>
  <c r="AZ47" i="3"/>
  <c r="AY47" i="3"/>
  <c r="AX47" i="3"/>
  <c r="AW47" i="3"/>
  <c r="AV47" i="3"/>
  <c r="AU47" i="3"/>
  <c r="AT47" i="3"/>
  <c r="AS47" i="3"/>
  <c r="AR47" i="3"/>
  <c r="AQ47" i="3"/>
  <c r="AP47" i="3"/>
  <c r="AO47" i="3"/>
  <c r="AN47" i="3"/>
  <c r="AM47" i="3"/>
  <c r="AL47" i="3"/>
  <c r="AK47" i="3"/>
  <c r="AJ47" i="3"/>
  <c r="AI47" i="3"/>
  <c r="AH47" i="3"/>
  <c r="AG47" i="3"/>
  <c r="AF47" i="3"/>
  <c r="AE47" i="3"/>
  <c r="AD47" i="3"/>
  <c r="AC47" i="3"/>
  <c r="AB47" i="3"/>
  <c r="AA47" i="3"/>
  <c r="Z47" i="3"/>
  <c r="Y47" i="3"/>
  <c r="X47" i="3"/>
  <c r="W47" i="3"/>
  <c r="V47" i="3"/>
  <c r="U47" i="3"/>
  <c r="T47" i="3"/>
  <c r="S47" i="3"/>
  <c r="R47" i="3"/>
  <c r="Q47" i="3"/>
  <c r="P47" i="3"/>
  <c r="O47" i="3"/>
  <c r="N47" i="3"/>
  <c r="M47" i="3"/>
  <c r="L47" i="3"/>
  <c r="K47" i="3"/>
  <c r="J47" i="3"/>
  <c r="I47" i="3"/>
  <c r="H47" i="3"/>
  <c r="CB46" i="3"/>
  <c r="CA46" i="3"/>
  <c r="BZ46" i="3"/>
  <c r="BY46" i="3"/>
  <c r="BX46" i="3"/>
  <c r="BW46" i="3"/>
  <c r="BV46" i="3"/>
  <c r="BU46" i="3"/>
  <c r="BT46" i="3"/>
  <c r="BS46" i="3"/>
  <c r="BR46" i="3"/>
  <c r="BP46" i="3"/>
  <c r="BO46" i="3"/>
  <c r="BN46" i="3"/>
  <c r="BM46" i="3"/>
  <c r="BL46" i="3"/>
  <c r="BK46" i="3"/>
  <c r="BJ46" i="3"/>
  <c r="BI46" i="3"/>
  <c r="BH46" i="3"/>
  <c r="BG46" i="3"/>
  <c r="BF46" i="3"/>
  <c r="BD46" i="3"/>
  <c r="BC46" i="3"/>
  <c r="BB46" i="3"/>
  <c r="BA46" i="3"/>
  <c r="AZ46" i="3"/>
  <c r="AY46" i="3"/>
  <c r="AX46" i="3"/>
  <c r="AW46" i="3"/>
  <c r="AV46" i="3"/>
  <c r="AU46" i="3"/>
  <c r="AT46" i="3"/>
  <c r="AR46" i="3"/>
  <c r="AQ46" i="3"/>
  <c r="AP46" i="3"/>
  <c r="AO46" i="3"/>
  <c r="AN46" i="3"/>
  <c r="AL46" i="3"/>
  <c r="AK46" i="3"/>
  <c r="AJ46" i="3"/>
  <c r="AI46" i="3"/>
  <c r="AH46" i="3"/>
  <c r="AF46" i="3"/>
  <c r="AE46" i="3"/>
  <c r="AD46" i="3"/>
  <c r="AC46" i="3"/>
  <c r="AB46" i="3"/>
  <c r="AA46" i="3"/>
  <c r="Z46" i="3"/>
  <c r="Y46" i="3"/>
  <c r="X46" i="3"/>
  <c r="W46" i="3"/>
  <c r="V46" i="3"/>
  <c r="T46" i="3"/>
  <c r="S46" i="3"/>
  <c r="R46" i="3"/>
  <c r="Q46" i="3"/>
  <c r="P46" i="3"/>
  <c r="O46" i="3"/>
  <c r="N46" i="3"/>
  <c r="M46" i="3"/>
  <c r="L46" i="3"/>
  <c r="K46" i="3"/>
  <c r="J46" i="3"/>
  <c r="I46" i="3"/>
  <c r="H46" i="3"/>
  <c r="CB45" i="3"/>
  <c r="CA45" i="3"/>
  <c r="BZ45" i="3"/>
  <c r="BY45" i="3"/>
  <c r="BX45" i="3"/>
  <c r="BW45" i="3"/>
  <c r="BV45" i="3"/>
  <c r="BU45" i="3"/>
  <c r="BT45" i="3"/>
  <c r="BS45" i="3"/>
  <c r="BR45" i="3"/>
  <c r="BQ45" i="3"/>
  <c r="BP45" i="3"/>
  <c r="BO45" i="3"/>
  <c r="BN45" i="3"/>
  <c r="BM45" i="3"/>
  <c r="BL45" i="3"/>
  <c r="BK45" i="3"/>
  <c r="BJ45" i="3"/>
  <c r="BI45" i="3"/>
  <c r="BH45" i="3"/>
  <c r="BG45" i="3"/>
  <c r="BF45" i="3"/>
  <c r="BE45" i="3"/>
  <c r="BD45" i="3"/>
  <c r="BC45" i="3"/>
  <c r="BB45" i="3"/>
  <c r="BA45" i="3"/>
  <c r="AZ45" i="3"/>
  <c r="AY45" i="3"/>
  <c r="AX45" i="3"/>
  <c r="AW45" i="3"/>
  <c r="AV45" i="3"/>
  <c r="AU45" i="3"/>
  <c r="AT45" i="3"/>
  <c r="AS45" i="3"/>
  <c r="AR45" i="3"/>
  <c r="AQ45" i="3"/>
  <c r="AP45" i="3"/>
  <c r="AO45" i="3"/>
  <c r="AN45" i="3"/>
  <c r="AL45" i="3"/>
  <c r="AK45" i="3"/>
  <c r="AJ45" i="3"/>
  <c r="AI45" i="3"/>
  <c r="AH45" i="3"/>
  <c r="AF45" i="3"/>
  <c r="AE45" i="3"/>
  <c r="AD45" i="3"/>
  <c r="AC45" i="3"/>
  <c r="AB45" i="3"/>
  <c r="AA45" i="3"/>
  <c r="Z45" i="3"/>
  <c r="Y45" i="3"/>
  <c r="X45" i="3"/>
  <c r="W45" i="3"/>
  <c r="V45" i="3"/>
  <c r="T45" i="3"/>
  <c r="S45" i="3"/>
  <c r="R45" i="3"/>
  <c r="Q45" i="3"/>
  <c r="P45" i="3"/>
  <c r="O45" i="3"/>
  <c r="N45" i="3"/>
  <c r="M45" i="3"/>
  <c r="L45" i="3"/>
  <c r="K45" i="3"/>
  <c r="J45" i="3"/>
  <c r="I45" i="3"/>
  <c r="H45" i="3"/>
  <c r="CC44" i="3"/>
  <c r="CB44" i="3"/>
  <c r="CA44" i="3"/>
  <c r="BZ44" i="3"/>
  <c r="BY44" i="3"/>
  <c r="BX44" i="3"/>
  <c r="BW44" i="3"/>
  <c r="BV44" i="3"/>
  <c r="BU44" i="3"/>
  <c r="BT44" i="3"/>
  <c r="BS44" i="3"/>
  <c r="BR44" i="3"/>
  <c r="BQ44" i="3"/>
  <c r="BP44" i="3"/>
  <c r="BO44" i="3"/>
  <c r="BN44" i="3"/>
  <c r="BM44" i="3"/>
  <c r="BL44" i="3"/>
  <c r="BK44" i="3"/>
  <c r="BJ44" i="3"/>
  <c r="BI44" i="3"/>
  <c r="BH44" i="3"/>
  <c r="BG44" i="3"/>
  <c r="BF44" i="3"/>
  <c r="BE44" i="3"/>
  <c r="BD44" i="3"/>
  <c r="BC44" i="3"/>
  <c r="BB44" i="3"/>
  <c r="BA44" i="3"/>
  <c r="AZ44" i="3"/>
  <c r="AY44" i="3"/>
  <c r="AX44" i="3"/>
  <c r="AW44" i="3"/>
  <c r="AV44" i="3"/>
  <c r="AU44" i="3"/>
  <c r="AT44" i="3"/>
  <c r="AS44" i="3"/>
  <c r="AR44" i="3"/>
  <c r="AQ44" i="3"/>
  <c r="AP44" i="3"/>
  <c r="AO44" i="3"/>
  <c r="AN44" i="3"/>
  <c r="AM44" i="3"/>
  <c r="AL44" i="3"/>
  <c r="AK44" i="3"/>
  <c r="AJ44" i="3"/>
  <c r="AI44" i="3"/>
  <c r="AH44" i="3"/>
  <c r="AG44" i="3"/>
  <c r="AF44" i="3"/>
  <c r="AE44" i="3"/>
  <c r="AD44" i="3"/>
  <c r="AC44" i="3"/>
  <c r="AB44" i="3"/>
  <c r="AA44" i="3"/>
  <c r="Z44" i="3"/>
  <c r="Y44" i="3"/>
  <c r="X44" i="3"/>
  <c r="W44" i="3"/>
  <c r="V44" i="3"/>
  <c r="U44" i="3"/>
  <c r="T44" i="3"/>
  <c r="S44" i="3"/>
  <c r="R44" i="3"/>
  <c r="Q44" i="3"/>
  <c r="P44" i="3"/>
  <c r="O44" i="3"/>
  <c r="N44" i="3"/>
  <c r="M44" i="3"/>
  <c r="L44" i="3"/>
  <c r="K44" i="3"/>
  <c r="J44" i="3"/>
  <c r="I44" i="3"/>
  <c r="H44" i="3"/>
  <c r="CC43" i="3"/>
  <c r="CB43" i="3"/>
  <c r="CA43" i="3"/>
  <c r="BZ43" i="3"/>
  <c r="BY43" i="3"/>
  <c r="BX43" i="3"/>
  <c r="BW43" i="3"/>
  <c r="BV43" i="3"/>
  <c r="BU43" i="3"/>
  <c r="BT43" i="3"/>
  <c r="BS43" i="3"/>
  <c r="BR43" i="3"/>
  <c r="BQ43" i="3"/>
  <c r="BP43" i="3"/>
  <c r="BO43" i="3"/>
  <c r="BN43" i="3"/>
  <c r="BM43" i="3"/>
  <c r="BL43" i="3"/>
  <c r="BK43" i="3"/>
  <c r="BJ43" i="3"/>
  <c r="BI43" i="3"/>
  <c r="BH43" i="3"/>
  <c r="BG43" i="3"/>
  <c r="BF43" i="3"/>
  <c r="BE43" i="3"/>
  <c r="BD43" i="3"/>
  <c r="BC43" i="3"/>
  <c r="BB43" i="3"/>
  <c r="BA43" i="3"/>
  <c r="AZ43" i="3"/>
  <c r="AY43" i="3"/>
  <c r="AX43" i="3"/>
  <c r="AW43" i="3"/>
  <c r="AV43" i="3"/>
  <c r="AU43" i="3"/>
  <c r="AT43" i="3"/>
  <c r="AS43" i="3"/>
  <c r="AR43" i="3"/>
  <c r="AQ43" i="3"/>
  <c r="AP43" i="3"/>
  <c r="AO43" i="3"/>
  <c r="AN43" i="3"/>
  <c r="AM43" i="3"/>
  <c r="AL43" i="3"/>
  <c r="AK43" i="3"/>
  <c r="AJ43" i="3"/>
  <c r="AI43" i="3"/>
  <c r="AH43" i="3"/>
  <c r="AG43" i="3"/>
  <c r="AF43" i="3"/>
  <c r="AE43" i="3"/>
  <c r="AD43" i="3"/>
  <c r="AC43" i="3"/>
  <c r="AB43" i="3"/>
  <c r="AA43" i="3"/>
  <c r="Z43" i="3"/>
  <c r="Y43" i="3"/>
  <c r="X43" i="3"/>
  <c r="W43" i="3"/>
  <c r="V43" i="3"/>
  <c r="U43" i="3"/>
  <c r="T43" i="3"/>
  <c r="S43" i="3"/>
  <c r="R43" i="3"/>
  <c r="Q43" i="3"/>
  <c r="P43" i="3"/>
  <c r="O43" i="3"/>
  <c r="N43" i="3"/>
  <c r="M43" i="3"/>
  <c r="L43" i="3"/>
  <c r="K43" i="3"/>
  <c r="J43" i="3"/>
  <c r="I43" i="3"/>
  <c r="H43" i="3"/>
  <c r="CC42" i="3"/>
  <c r="CB42" i="3"/>
  <c r="CA42" i="3"/>
  <c r="BZ42" i="3"/>
  <c r="BY42" i="3"/>
  <c r="BX42" i="3"/>
  <c r="BW42" i="3"/>
  <c r="BV42" i="3"/>
  <c r="BU42" i="3"/>
  <c r="BT42" i="3"/>
  <c r="BS42" i="3"/>
  <c r="BR42" i="3"/>
  <c r="BQ42" i="3"/>
  <c r="BP42" i="3"/>
  <c r="BO42" i="3"/>
  <c r="BN42" i="3"/>
  <c r="BM42" i="3"/>
  <c r="BL42" i="3"/>
  <c r="BK42" i="3"/>
  <c r="BJ42" i="3"/>
  <c r="BI42" i="3"/>
  <c r="BH42" i="3"/>
  <c r="BG42" i="3"/>
  <c r="BF42" i="3"/>
  <c r="BE42" i="3"/>
  <c r="BD42" i="3"/>
  <c r="BC42" i="3"/>
  <c r="BB42" i="3"/>
  <c r="BA42" i="3"/>
  <c r="AZ42" i="3"/>
  <c r="AY42" i="3"/>
  <c r="AX42" i="3"/>
  <c r="AW42" i="3"/>
  <c r="AV42" i="3"/>
  <c r="AU42" i="3"/>
  <c r="AT42" i="3"/>
  <c r="AS42" i="3"/>
  <c r="AR42" i="3"/>
  <c r="AQ42" i="3"/>
  <c r="AP42" i="3"/>
  <c r="AO42" i="3"/>
  <c r="AN42" i="3"/>
  <c r="AM42" i="3"/>
  <c r="AL42" i="3"/>
  <c r="AK42" i="3"/>
  <c r="AJ42" i="3"/>
  <c r="AI42" i="3"/>
  <c r="AH42" i="3"/>
  <c r="AG42" i="3"/>
  <c r="AF42" i="3"/>
  <c r="AE42" i="3"/>
  <c r="AD42" i="3"/>
  <c r="AC42" i="3"/>
  <c r="AB42" i="3"/>
  <c r="AA42" i="3"/>
  <c r="Z42" i="3"/>
  <c r="Y42" i="3"/>
  <c r="X42" i="3"/>
  <c r="W42" i="3"/>
  <c r="V42" i="3"/>
  <c r="U42" i="3"/>
  <c r="T42" i="3"/>
  <c r="S42" i="3"/>
  <c r="R42" i="3"/>
  <c r="Q42" i="3"/>
  <c r="P42" i="3"/>
  <c r="O42" i="3"/>
  <c r="N42" i="3"/>
  <c r="M42" i="3"/>
  <c r="L42" i="3"/>
  <c r="K42" i="3"/>
  <c r="J42" i="3"/>
  <c r="I42" i="3"/>
  <c r="H42" i="3"/>
  <c r="CC41" i="3"/>
  <c r="CB41" i="3"/>
  <c r="CA41" i="3"/>
  <c r="BZ41" i="3"/>
  <c r="BY41" i="3"/>
  <c r="BX41" i="3"/>
  <c r="BW41" i="3"/>
  <c r="BV41" i="3"/>
  <c r="BU41" i="3"/>
  <c r="BT41" i="3"/>
  <c r="BS41" i="3"/>
  <c r="BR41" i="3"/>
  <c r="BQ41" i="3"/>
  <c r="BP41" i="3"/>
  <c r="BO41" i="3"/>
  <c r="BN41" i="3"/>
  <c r="BM41" i="3"/>
  <c r="BL41" i="3"/>
  <c r="BK41" i="3"/>
  <c r="BJ41" i="3"/>
  <c r="BI41" i="3"/>
  <c r="BH41" i="3"/>
  <c r="BG41" i="3"/>
  <c r="BF41" i="3"/>
  <c r="BE41" i="3"/>
  <c r="BD41" i="3"/>
  <c r="BC41" i="3"/>
  <c r="BB41" i="3"/>
  <c r="BA41" i="3"/>
  <c r="AZ41" i="3"/>
  <c r="AY41" i="3"/>
  <c r="AX41" i="3"/>
  <c r="AW41" i="3"/>
  <c r="AV41" i="3"/>
  <c r="AU41" i="3"/>
  <c r="AT41" i="3"/>
  <c r="AS41" i="3"/>
  <c r="AR41" i="3"/>
  <c r="AQ41" i="3"/>
  <c r="AP41" i="3"/>
  <c r="AO41" i="3"/>
  <c r="AN41" i="3"/>
  <c r="AM41" i="3"/>
  <c r="AL41" i="3"/>
  <c r="AK41" i="3"/>
  <c r="AJ41" i="3"/>
  <c r="AI41" i="3"/>
  <c r="AH41" i="3"/>
  <c r="AG41" i="3"/>
  <c r="AF41" i="3"/>
  <c r="AE41" i="3"/>
  <c r="AD41" i="3"/>
  <c r="AC41" i="3"/>
  <c r="AB41" i="3"/>
  <c r="AA41" i="3"/>
  <c r="Z41" i="3"/>
  <c r="Y41" i="3"/>
  <c r="X41" i="3"/>
  <c r="W41" i="3"/>
  <c r="V41" i="3"/>
  <c r="U41" i="3"/>
  <c r="T41" i="3"/>
  <c r="S41" i="3"/>
  <c r="R41" i="3"/>
  <c r="Q41" i="3"/>
  <c r="P41" i="3"/>
  <c r="O41" i="3"/>
  <c r="N41" i="3"/>
  <c r="M41" i="3"/>
  <c r="L41" i="3"/>
  <c r="K41" i="3"/>
  <c r="J41" i="3"/>
  <c r="I41" i="3"/>
  <c r="H41" i="3"/>
  <c r="CC40" i="3"/>
  <c r="CB40" i="3"/>
  <c r="CA40" i="3"/>
  <c r="BZ40" i="3"/>
  <c r="BY40" i="3"/>
  <c r="BX40" i="3"/>
  <c r="BW40" i="3"/>
  <c r="BV40" i="3"/>
  <c r="BU40" i="3"/>
  <c r="BT40" i="3"/>
  <c r="BS40" i="3"/>
  <c r="BR40" i="3"/>
  <c r="BQ40" i="3"/>
  <c r="BP40" i="3"/>
  <c r="BO40" i="3"/>
  <c r="BN40" i="3"/>
  <c r="BM40" i="3"/>
  <c r="BL40" i="3"/>
  <c r="BK40" i="3"/>
  <c r="BJ40" i="3"/>
  <c r="BI40" i="3"/>
  <c r="BH40" i="3"/>
  <c r="BG40" i="3"/>
  <c r="BF40" i="3"/>
  <c r="BE40" i="3"/>
  <c r="BD40" i="3"/>
  <c r="BC40" i="3"/>
  <c r="BB40" i="3"/>
  <c r="BA40" i="3"/>
  <c r="AZ40" i="3"/>
  <c r="AY40" i="3"/>
  <c r="AX40" i="3"/>
  <c r="AW40" i="3"/>
  <c r="AV40" i="3"/>
  <c r="AU40" i="3"/>
  <c r="AT40" i="3"/>
  <c r="AS40" i="3"/>
  <c r="AR40" i="3"/>
  <c r="AQ40" i="3"/>
  <c r="AP40" i="3"/>
  <c r="AO40" i="3"/>
  <c r="AN40" i="3"/>
  <c r="AM40" i="3"/>
  <c r="AL40" i="3"/>
  <c r="AK40" i="3"/>
  <c r="AJ40" i="3"/>
  <c r="AI40" i="3"/>
  <c r="AH40" i="3"/>
  <c r="AG40" i="3"/>
  <c r="AF40" i="3"/>
  <c r="AE40" i="3"/>
  <c r="AD40" i="3"/>
  <c r="AC40" i="3"/>
  <c r="AB40" i="3"/>
  <c r="AA40" i="3"/>
  <c r="Z40" i="3"/>
  <c r="Y40" i="3"/>
  <c r="X40" i="3"/>
  <c r="W40" i="3"/>
  <c r="V40" i="3"/>
  <c r="U40" i="3"/>
  <c r="T40" i="3"/>
  <c r="S40" i="3"/>
  <c r="R40" i="3"/>
  <c r="Q40" i="3"/>
  <c r="P40" i="3"/>
  <c r="O40" i="3"/>
  <c r="N40" i="3"/>
  <c r="M40" i="3"/>
  <c r="L40" i="3"/>
  <c r="K40" i="3"/>
  <c r="J40" i="3"/>
  <c r="I40" i="3"/>
  <c r="H40" i="3"/>
  <c r="CC39" i="3"/>
  <c r="CB39" i="3"/>
  <c r="CA39" i="3"/>
  <c r="BZ39" i="3"/>
  <c r="BY39" i="3"/>
  <c r="BX39" i="3"/>
  <c r="BW39" i="3"/>
  <c r="BV39" i="3"/>
  <c r="BU39" i="3"/>
  <c r="BT39" i="3"/>
  <c r="BS39" i="3"/>
  <c r="BR39" i="3"/>
  <c r="BQ39" i="3"/>
  <c r="BP39" i="3"/>
  <c r="BO39" i="3"/>
  <c r="BN39" i="3"/>
  <c r="BM39" i="3"/>
  <c r="BL39" i="3"/>
  <c r="BK39" i="3"/>
  <c r="BJ39" i="3"/>
  <c r="BI39" i="3"/>
  <c r="BH39" i="3"/>
  <c r="BG39" i="3"/>
  <c r="BF39" i="3"/>
  <c r="BE39" i="3"/>
  <c r="BD39" i="3"/>
  <c r="BC39" i="3"/>
  <c r="BB39" i="3"/>
  <c r="BA39" i="3"/>
  <c r="AZ39" i="3"/>
  <c r="AY39" i="3"/>
  <c r="AX39" i="3"/>
  <c r="AW39" i="3"/>
  <c r="AV39" i="3"/>
  <c r="AU39" i="3"/>
  <c r="AT39" i="3"/>
  <c r="AS39" i="3"/>
  <c r="AR39" i="3"/>
  <c r="AQ39" i="3"/>
  <c r="AP39" i="3"/>
  <c r="AO39" i="3"/>
  <c r="AN39" i="3"/>
  <c r="AM39" i="3"/>
  <c r="AL39" i="3"/>
  <c r="AK39" i="3"/>
  <c r="AJ39" i="3"/>
  <c r="AI39" i="3"/>
  <c r="AH39" i="3"/>
  <c r="AG39" i="3"/>
  <c r="AF39" i="3"/>
  <c r="AE39" i="3"/>
  <c r="AD39" i="3"/>
  <c r="AC39" i="3"/>
  <c r="AB39" i="3"/>
  <c r="AA39" i="3"/>
  <c r="Z39" i="3"/>
  <c r="Y39" i="3"/>
  <c r="X39" i="3"/>
  <c r="W39" i="3"/>
  <c r="V39" i="3"/>
  <c r="U39" i="3"/>
  <c r="T39" i="3"/>
  <c r="S39" i="3"/>
  <c r="R39" i="3"/>
  <c r="Q39" i="3"/>
  <c r="P39" i="3"/>
  <c r="O39" i="3"/>
  <c r="N39" i="3"/>
  <c r="M39" i="3"/>
  <c r="L39" i="3"/>
  <c r="K39" i="3"/>
  <c r="J39" i="3"/>
  <c r="I39" i="3"/>
  <c r="H39" i="3"/>
  <c r="CC38" i="3"/>
  <c r="CB38" i="3"/>
  <c r="CA38" i="3"/>
  <c r="BZ38" i="3"/>
  <c r="BY38" i="3"/>
  <c r="BX38" i="3"/>
  <c r="BW38" i="3"/>
  <c r="BV38" i="3"/>
  <c r="BU38" i="3"/>
  <c r="BT38" i="3"/>
  <c r="BS38" i="3"/>
  <c r="BR38" i="3"/>
  <c r="BQ38" i="3"/>
  <c r="BP38" i="3"/>
  <c r="BO38" i="3"/>
  <c r="BN38" i="3"/>
  <c r="BM38" i="3"/>
  <c r="BL38" i="3"/>
  <c r="BK38" i="3"/>
  <c r="BJ38" i="3"/>
  <c r="BI38" i="3"/>
  <c r="BH38" i="3"/>
  <c r="BG38" i="3"/>
  <c r="BF38" i="3"/>
  <c r="BE38" i="3"/>
  <c r="BD38" i="3"/>
  <c r="BC38" i="3"/>
  <c r="BB38" i="3"/>
  <c r="BA38" i="3"/>
  <c r="AZ38" i="3"/>
  <c r="AY38" i="3"/>
  <c r="AX38" i="3"/>
  <c r="AW38" i="3"/>
  <c r="AV38" i="3"/>
  <c r="AU38" i="3"/>
  <c r="AT38" i="3"/>
  <c r="AS38" i="3"/>
  <c r="AR38" i="3"/>
  <c r="AQ38" i="3"/>
  <c r="AP38" i="3"/>
  <c r="AO38" i="3"/>
  <c r="AN38" i="3"/>
  <c r="AM38" i="3"/>
  <c r="AL38" i="3"/>
  <c r="AK38" i="3"/>
  <c r="AJ38" i="3"/>
  <c r="AI38" i="3"/>
  <c r="AH38" i="3"/>
  <c r="AG38" i="3"/>
  <c r="AF38" i="3"/>
  <c r="AE38" i="3"/>
  <c r="AD38" i="3"/>
  <c r="AC38" i="3"/>
  <c r="AB38" i="3"/>
  <c r="AA38" i="3"/>
  <c r="Z38" i="3"/>
  <c r="Y38" i="3"/>
  <c r="X38" i="3"/>
  <c r="W38" i="3"/>
  <c r="V38" i="3"/>
  <c r="U38" i="3"/>
  <c r="T38" i="3"/>
  <c r="S38" i="3"/>
  <c r="R38" i="3"/>
  <c r="Q38" i="3"/>
  <c r="P38" i="3"/>
  <c r="O38" i="3"/>
  <c r="N38" i="3"/>
  <c r="M38" i="3"/>
  <c r="L38" i="3"/>
  <c r="K38" i="3"/>
  <c r="J38" i="3"/>
  <c r="I38" i="3"/>
  <c r="H38" i="3"/>
  <c r="CC37" i="3"/>
  <c r="CB37" i="3"/>
  <c r="CA37" i="3"/>
  <c r="BZ37" i="3"/>
  <c r="BY37" i="3"/>
  <c r="BX37" i="3"/>
  <c r="BW37" i="3"/>
  <c r="BV37" i="3"/>
  <c r="BU37" i="3"/>
  <c r="BT37" i="3"/>
  <c r="BS37" i="3"/>
  <c r="BR37" i="3"/>
  <c r="BQ37" i="3"/>
  <c r="BP37" i="3"/>
  <c r="BO37" i="3"/>
  <c r="BN37" i="3"/>
  <c r="BM37" i="3"/>
  <c r="BL37" i="3"/>
  <c r="BK37" i="3"/>
  <c r="BJ37" i="3"/>
  <c r="BI37" i="3"/>
  <c r="BH37" i="3"/>
  <c r="BG37" i="3"/>
  <c r="BF37" i="3"/>
  <c r="BE37" i="3"/>
  <c r="BD37" i="3"/>
  <c r="BC37" i="3"/>
  <c r="BB37" i="3"/>
  <c r="BA37" i="3"/>
  <c r="AZ37" i="3"/>
  <c r="AY37" i="3"/>
  <c r="AX37" i="3"/>
  <c r="AW37" i="3"/>
  <c r="AV37" i="3"/>
  <c r="AU37" i="3"/>
  <c r="AT37" i="3"/>
  <c r="AS37" i="3"/>
  <c r="AR37" i="3"/>
  <c r="AQ37" i="3"/>
  <c r="AP37" i="3"/>
  <c r="AO37" i="3"/>
  <c r="AN37" i="3"/>
  <c r="AM37" i="3"/>
  <c r="AL37" i="3"/>
  <c r="AK37" i="3"/>
  <c r="AJ37" i="3"/>
  <c r="AI37" i="3"/>
  <c r="AH37" i="3"/>
  <c r="AG37" i="3"/>
  <c r="AF37" i="3"/>
  <c r="AE37" i="3"/>
  <c r="AD37" i="3"/>
  <c r="AC37" i="3"/>
  <c r="AB37" i="3"/>
  <c r="AA37" i="3"/>
  <c r="Z37" i="3"/>
  <c r="Y37" i="3"/>
  <c r="X37" i="3"/>
  <c r="W37" i="3"/>
  <c r="V37" i="3"/>
  <c r="U37" i="3"/>
  <c r="T37" i="3"/>
  <c r="S37" i="3"/>
  <c r="R37" i="3"/>
  <c r="Q37" i="3"/>
  <c r="P37" i="3"/>
  <c r="O37" i="3"/>
  <c r="N37" i="3"/>
  <c r="M37" i="3"/>
  <c r="L37" i="3"/>
  <c r="K37" i="3"/>
  <c r="J37" i="3"/>
  <c r="I37" i="3"/>
  <c r="H37" i="3"/>
  <c r="CC36" i="3"/>
  <c r="CB36" i="3"/>
  <c r="CA36" i="3"/>
  <c r="BZ36" i="3"/>
  <c r="BY36" i="3"/>
  <c r="BX36" i="3"/>
  <c r="BW36" i="3"/>
  <c r="BV36" i="3"/>
  <c r="BU36" i="3"/>
  <c r="BT36" i="3"/>
  <c r="BS36" i="3"/>
  <c r="BR36" i="3"/>
  <c r="BQ36" i="3"/>
  <c r="BP36" i="3"/>
  <c r="BO36" i="3"/>
  <c r="BN36" i="3"/>
  <c r="BM36" i="3"/>
  <c r="BL36" i="3"/>
  <c r="BK36" i="3"/>
  <c r="BJ36" i="3"/>
  <c r="BI36" i="3"/>
  <c r="BH36" i="3"/>
  <c r="BG36" i="3"/>
  <c r="BF36" i="3"/>
  <c r="BE36" i="3"/>
  <c r="BD36" i="3"/>
  <c r="BC36" i="3"/>
  <c r="BB36" i="3"/>
  <c r="BA36" i="3"/>
  <c r="AZ36" i="3"/>
  <c r="AY36" i="3"/>
  <c r="AX36" i="3"/>
  <c r="AW36" i="3"/>
  <c r="AV36" i="3"/>
  <c r="AU36" i="3"/>
  <c r="AT36" i="3"/>
  <c r="AS36" i="3"/>
  <c r="AR36" i="3"/>
  <c r="AQ36" i="3"/>
  <c r="AP36" i="3"/>
  <c r="AO36" i="3"/>
  <c r="AN36" i="3"/>
  <c r="AM36" i="3"/>
  <c r="AL36" i="3"/>
  <c r="AK36" i="3"/>
  <c r="AJ36" i="3"/>
  <c r="AI36" i="3"/>
  <c r="AH36" i="3"/>
  <c r="AG36" i="3"/>
  <c r="AF36" i="3"/>
  <c r="AE36" i="3"/>
  <c r="AD36" i="3"/>
  <c r="AC36" i="3"/>
  <c r="AB36" i="3"/>
  <c r="AA36" i="3"/>
  <c r="Z36" i="3"/>
  <c r="Y36" i="3"/>
  <c r="X36" i="3"/>
  <c r="W36" i="3"/>
  <c r="V36" i="3"/>
  <c r="U36" i="3"/>
  <c r="T36" i="3"/>
  <c r="S36" i="3"/>
  <c r="R36" i="3"/>
  <c r="Q36" i="3"/>
  <c r="P36" i="3"/>
  <c r="O36" i="3"/>
  <c r="N36" i="3"/>
  <c r="M36" i="3"/>
  <c r="L36" i="3"/>
  <c r="K36" i="3"/>
  <c r="J36" i="3"/>
  <c r="I36" i="3"/>
  <c r="H36" i="3"/>
  <c r="CC35" i="3"/>
  <c r="CB35" i="3"/>
  <c r="CA35" i="3"/>
  <c r="BZ35" i="3"/>
  <c r="BY35" i="3"/>
  <c r="BX35" i="3"/>
  <c r="BW35" i="3"/>
  <c r="BV35" i="3"/>
  <c r="BU35" i="3"/>
  <c r="BT35" i="3"/>
  <c r="BS35" i="3"/>
  <c r="BR35" i="3"/>
  <c r="BQ35" i="3"/>
  <c r="BP35" i="3"/>
  <c r="BO35" i="3"/>
  <c r="BN35" i="3"/>
  <c r="BM35" i="3"/>
  <c r="BL35" i="3"/>
  <c r="BK35" i="3"/>
  <c r="BJ35" i="3"/>
  <c r="BI35" i="3"/>
  <c r="BH35" i="3"/>
  <c r="BG35" i="3"/>
  <c r="BF35" i="3"/>
  <c r="BE35" i="3"/>
  <c r="BD35" i="3"/>
  <c r="BC35" i="3"/>
  <c r="BB35" i="3"/>
  <c r="BA35" i="3"/>
  <c r="AZ35" i="3"/>
  <c r="AY35" i="3"/>
  <c r="AX35" i="3"/>
  <c r="AW35" i="3"/>
  <c r="AV35" i="3"/>
  <c r="AU35" i="3"/>
  <c r="AT35" i="3"/>
  <c r="AS35" i="3"/>
  <c r="AR35" i="3"/>
  <c r="AQ35" i="3"/>
  <c r="AP35" i="3"/>
  <c r="AO35" i="3"/>
  <c r="AN35" i="3"/>
  <c r="AM35" i="3"/>
  <c r="AL35" i="3"/>
  <c r="AK35" i="3"/>
  <c r="AJ35" i="3"/>
  <c r="AI35" i="3"/>
  <c r="AH35" i="3"/>
  <c r="AG35" i="3"/>
  <c r="AF35" i="3"/>
  <c r="AE35" i="3"/>
  <c r="AD35" i="3"/>
  <c r="AC35" i="3"/>
  <c r="AB35" i="3"/>
  <c r="AA35" i="3"/>
  <c r="Z35" i="3"/>
  <c r="Y35" i="3"/>
  <c r="X35" i="3"/>
  <c r="W35" i="3"/>
  <c r="V35" i="3"/>
  <c r="U35" i="3"/>
  <c r="T35" i="3"/>
  <c r="S35" i="3"/>
  <c r="R35" i="3"/>
  <c r="Q35" i="3"/>
  <c r="P35" i="3"/>
  <c r="O35" i="3"/>
  <c r="N35" i="3"/>
  <c r="M35" i="3"/>
  <c r="L35" i="3"/>
  <c r="K35" i="3"/>
  <c r="J35" i="3"/>
  <c r="I35" i="3"/>
  <c r="H35" i="3"/>
  <c r="CC34" i="3"/>
  <c r="CB34" i="3"/>
  <c r="CA34" i="3"/>
  <c r="BZ34" i="3"/>
  <c r="BY34" i="3"/>
  <c r="BX34" i="3"/>
  <c r="BW34" i="3"/>
  <c r="BV34" i="3"/>
  <c r="BU34" i="3"/>
  <c r="BT34" i="3"/>
  <c r="BS34" i="3"/>
  <c r="BR34" i="3"/>
  <c r="BQ34" i="3"/>
  <c r="BP34" i="3"/>
  <c r="BO34" i="3"/>
  <c r="BN34" i="3"/>
  <c r="BM34" i="3"/>
  <c r="BL34" i="3"/>
  <c r="BK34" i="3"/>
  <c r="BJ34" i="3"/>
  <c r="BI34" i="3"/>
  <c r="BH34" i="3"/>
  <c r="BG34" i="3"/>
  <c r="BF34" i="3"/>
  <c r="BE34" i="3"/>
  <c r="BD34" i="3"/>
  <c r="BC34" i="3"/>
  <c r="BB34" i="3"/>
  <c r="BA34" i="3"/>
  <c r="AZ34" i="3"/>
  <c r="AY34" i="3"/>
  <c r="AX34" i="3"/>
  <c r="AW34" i="3"/>
  <c r="AV34" i="3"/>
  <c r="AU34" i="3"/>
  <c r="AT34" i="3"/>
  <c r="AS34" i="3"/>
  <c r="AR34" i="3"/>
  <c r="AQ34" i="3"/>
  <c r="AP34" i="3"/>
  <c r="AO34" i="3"/>
  <c r="AN34" i="3"/>
  <c r="AM34" i="3"/>
  <c r="AL34" i="3"/>
  <c r="AK34" i="3"/>
  <c r="AJ34" i="3"/>
  <c r="AI34" i="3"/>
  <c r="AH34" i="3"/>
  <c r="AG34" i="3"/>
  <c r="AF34" i="3"/>
  <c r="AE34" i="3"/>
  <c r="AD34" i="3"/>
  <c r="AC34" i="3"/>
  <c r="AB34" i="3"/>
  <c r="AA34" i="3"/>
  <c r="Z34" i="3"/>
  <c r="Y34" i="3"/>
  <c r="X34" i="3"/>
  <c r="W34" i="3"/>
  <c r="V34" i="3"/>
  <c r="U34" i="3"/>
  <c r="T34" i="3"/>
  <c r="S34" i="3"/>
  <c r="R34" i="3"/>
  <c r="Q34" i="3"/>
  <c r="P34" i="3"/>
  <c r="O34" i="3"/>
  <c r="N34" i="3"/>
  <c r="M34" i="3"/>
  <c r="L34" i="3"/>
  <c r="K34" i="3"/>
  <c r="J34" i="3"/>
  <c r="I34" i="3"/>
  <c r="H34" i="3"/>
  <c r="CC33" i="3"/>
  <c r="CB33" i="3"/>
  <c r="CA33" i="3"/>
  <c r="BZ33" i="3"/>
  <c r="BY33" i="3"/>
  <c r="BX33" i="3"/>
  <c r="BW33" i="3"/>
  <c r="BV33" i="3"/>
  <c r="BU33" i="3"/>
  <c r="BT33" i="3"/>
  <c r="BS33" i="3"/>
  <c r="BR33" i="3"/>
  <c r="BQ33" i="3"/>
  <c r="BP33" i="3"/>
  <c r="BO33" i="3"/>
  <c r="BN33" i="3"/>
  <c r="BM33" i="3"/>
  <c r="BL33" i="3"/>
  <c r="BK33" i="3"/>
  <c r="BJ33" i="3"/>
  <c r="BI33" i="3"/>
  <c r="BH33" i="3"/>
  <c r="BG33" i="3"/>
  <c r="BF33" i="3"/>
  <c r="BE33" i="3"/>
  <c r="BD33" i="3"/>
  <c r="BC33" i="3"/>
  <c r="BB33" i="3"/>
  <c r="BA33" i="3"/>
  <c r="AZ33" i="3"/>
  <c r="AY33" i="3"/>
  <c r="AX33" i="3"/>
  <c r="AW33" i="3"/>
  <c r="AV33" i="3"/>
  <c r="AU33" i="3"/>
  <c r="AT33" i="3"/>
  <c r="AS33" i="3"/>
  <c r="AR33" i="3"/>
  <c r="AQ33" i="3"/>
  <c r="AP33" i="3"/>
  <c r="AO33" i="3"/>
  <c r="AN33" i="3"/>
  <c r="AM33" i="3"/>
  <c r="AL33" i="3"/>
  <c r="AK33" i="3"/>
  <c r="AJ33" i="3"/>
  <c r="AI33" i="3"/>
  <c r="AH33" i="3"/>
  <c r="AG33" i="3"/>
  <c r="AF33" i="3"/>
  <c r="AE33" i="3"/>
  <c r="AD33" i="3"/>
  <c r="AC33" i="3"/>
  <c r="AB33" i="3"/>
  <c r="AA33" i="3"/>
  <c r="Z33" i="3"/>
  <c r="Y33" i="3"/>
  <c r="X33" i="3"/>
  <c r="W33" i="3"/>
  <c r="V33" i="3"/>
  <c r="U33" i="3"/>
  <c r="T33" i="3"/>
  <c r="S33" i="3"/>
  <c r="R33" i="3"/>
  <c r="Q33" i="3"/>
  <c r="P33" i="3"/>
  <c r="O33" i="3"/>
  <c r="N33" i="3"/>
  <c r="M33" i="3"/>
  <c r="L33" i="3"/>
  <c r="K33" i="3"/>
  <c r="J33" i="3"/>
  <c r="I33" i="3"/>
  <c r="H33" i="3"/>
  <c r="CC32" i="3"/>
  <c r="CB32" i="3"/>
  <c r="CA32" i="3"/>
  <c r="BZ32" i="3"/>
  <c r="BY32" i="3"/>
  <c r="BX32" i="3"/>
  <c r="BW32" i="3"/>
  <c r="BV32" i="3"/>
  <c r="BU32" i="3"/>
  <c r="BT32" i="3"/>
  <c r="BS32" i="3"/>
  <c r="BR32" i="3"/>
  <c r="BQ32" i="3"/>
  <c r="BP32" i="3"/>
  <c r="BO32" i="3"/>
  <c r="BN32" i="3"/>
  <c r="BM32" i="3"/>
  <c r="BL32" i="3"/>
  <c r="BK32" i="3"/>
  <c r="BJ32" i="3"/>
  <c r="BI32" i="3"/>
  <c r="BH32" i="3"/>
  <c r="BG32" i="3"/>
  <c r="BF32" i="3"/>
  <c r="BE32" i="3"/>
  <c r="BD32" i="3"/>
  <c r="BC32" i="3"/>
  <c r="BB32" i="3"/>
  <c r="BA32" i="3"/>
  <c r="AZ32" i="3"/>
  <c r="AY32" i="3"/>
  <c r="AX32" i="3"/>
  <c r="AW32" i="3"/>
  <c r="AV32" i="3"/>
  <c r="AU32" i="3"/>
  <c r="AT32" i="3"/>
  <c r="AS32" i="3"/>
  <c r="AR32" i="3"/>
  <c r="AQ32" i="3"/>
  <c r="AP32" i="3"/>
  <c r="AO32" i="3"/>
  <c r="AN32" i="3"/>
  <c r="AM32" i="3"/>
  <c r="AL32" i="3"/>
  <c r="AK32" i="3"/>
  <c r="AJ32" i="3"/>
  <c r="AI32" i="3"/>
  <c r="AH32" i="3"/>
  <c r="AG32" i="3"/>
  <c r="AF32" i="3"/>
  <c r="AE32" i="3"/>
  <c r="AD32" i="3"/>
  <c r="AC32" i="3"/>
  <c r="AB32" i="3"/>
  <c r="AA32" i="3"/>
  <c r="Z32" i="3"/>
  <c r="Y32" i="3"/>
  <c r="X32" i="3"/>
  <c r="W32" i="3"/>
  <c r="V32" i="3"/>
  <c r="U32" i="3"/>
  <c r="T32" i="3"/>
  <c r="S32" i="3"/>
  <c r="R32" i="3"/>
  <c r="Q32" i="3"/>
  <c r="P32" i="3"/>
  <c r="O32" i="3"/>
  <c r="N32" i="3"/>
  <c r="M32" i="3"/>
  <c r="L32" i="3"/>
  <c r="K32" i="3"/>
  <c r="J32" i="3"/>
  <c r="I32" i="3"/>
  <c r="H32" i="3"/>
  <c r="CC31" i="3"/>
  <c r="CB31" i="3"/>
  <c r="CA31" i="3"/>
  <c r="BZ31" i="3"/>
  <c r="BY31" i="3"/>
  <c r="BX31" i="3"/>
  <c r="BW31" i="3"/>
  <c r="BV31" i="3"/>
  <c r="BU31" i="3"/>
  <c r="BT31" i="3"/>
  <c r="BS31" i="3"/>
  <c r="BR31" i="3"/>
  <c r="BQ31" i="3"/>
  <c r="BP31" i="3"/>
  <c r="BO31" i="3"/>
  <c r="BN31" i="3"/>
  <c r="BM31" i="3"/>
  <c r="BL31" i="3"/>
  <c r="BK31" i="3"/>
  <c r="BJ31" i="3"/>
  <c r="BI31" i="3"/>
  <c r="BH31" i="3"/>
  <c r="BG31" i="3"/>
  <c r="BF31" i="3"/>
  <c r="BE31" i="3"/>
  <c r="BD31" i="3"/>
  <c r="BC31" i="3"/>
  <c r="BB31" i="3"/>
  <c r="BA31" i="3"/>
  <c r="AZ31" i="3"/>
  <c r="AY31" i="3"/>
  <c r="AX31" i="3"/>
  <c r="AW31" i="3"/>
  <c r="AV31" i="3"/>
  <c r="AU31" i="3"/>
  <c r="AT31" i="3"/>
  <c r="AS31" i="3"/>
  <c r="AR31" i="3"/>
  <c r="AQ31" i="3"/>
  <c r="AP31" i="3"/>
  <c r="AO31" i="3"/>
  <c r="AN31" i="3"/>
  <c r="AM31" i="3"/>
  <c r="AL31" i="3"/>
  <c r="AK31" i="3"/>
  <c r="AJ31" i="3"/>
  <c r="AI31" i="3"/>
  <c r="AH31" i="3"/>
  <c r="AG31" i="3"/>
  <c r="AF31" i="3"/>
  <c r="AE31" i="3"/>
  <c r="AD31" i="3"/>
  <c r="AC31" i="3"/>
  <c r="AB31" i="3"/>
  <c r="AA31" i="3"/>
  <c r="Z31" i="3"/>
  <c r="Y31" i="3"/>
  <c r="X31" i="3"/>
  <c r="W31" i="3"/>
  <c r="V31" i="3"/>
  <c r="U31" i="3"/>
  <c r="T31" i="3"/>
  <c r="S31" i="3"/>
  <c r="R31" i="3"/>
  <c r="Q31" i="3"/>
  <c r="P31" i="3"/>
  <c r="O31" i="3"/>
  <c r="N31" i="3"/>
  <c r="M31" i="3"/>
  <c r="L31" i="3"/>
  <c r="K31" i="3"/>
  <c r="J31" i="3"/>
  <c r="I31" i="3"/>
  <c r="H31" i="3"/>
  <c r="CC30" i="3"/>
  <c r="CB30" i="3"/>
  <c r="CA30" i="3"/>
  <c r="BZ30" i="3"/>
  <c r="BY30" i="3"/>
  <c r="BX30" i="3"/>
  <c r="BW30" i="3"/>
  <c r="BV30" i="3"/>
  <c r="BU30" i="3"/>
  <c r="BT30" i="3"/>
  <c r="BS30" i="3"/>
  <c r="BR30" i="3"/>
  <c r="BQ30" i="3"/>
  <c r="BP30" i="3"/>
  <c r="BO30" i="3"/>
  <c r="BN30" i="3"/>
  <c r="BM30" i="3"/>
  <c r="BL30" i="3"/>
  <c r="BK30" i="3"/>
  <c r="BJ30" i="3"/>
  <c r="BI30" i="3"/>
  <c r="BH30" i="3"/>
  <c r="BG30" i="3"/>
  <c r="BF30" i="3"/>
  <c r="BE30" i="3"/>
  <c r="BD30" i="3"/>
  <c r="BC30" i="3"/>
  <c r="BB30" i="3"/>
  <c r="BA30" i="3"/>
  <c r="AZ30" i="3"/>
  <c r="AY30" i="3"/>
  <c r="AX30" i="3"/>
  <c r="AW30" i="3"/>
  <c r="AV30" i="3"/>
  <c r="AU30" i="3"/>
  <c r="AT30" i="3"/>
  <c r="AS30" i="3"/>
  <c r="AR30" i="3"/>
  <c r="AQ30" i="3"/>
  <c r="AP30" i="3"/>
  <c r="AO30" i="3"/>
  <c r="AN30" i="3"/>
  <c r="AM30" i="3"/>
  <c r="AL30" i="3"/>
  <c r="AK30" i="3"/>
  <c r="AJ30" i="3"/>
  <c r="AI30" i="3"/>
  <c r="AH30" i="3"/>
  <c r="AG30" i="3"/>
  <c r="AF30" i="3"/>
  <c r="AE30" i="3"/>
  <c r="AD30" i="3"/>
  <c r="AC30" i="3"/>
  <c r="AB30" i="3"/>
  <c r="AA30" i="3"/>
  <c r="Z30" i="3"/>
  <c r="Y30" i="3"/>
  <c r="X30" i="3"/>
  <c r="W30" i="3"/>
  <c r="V30" i="3"/>
  <c r="U30" i="3"/>
  <c r="T30" i="3"/>
  <c r="S30" i="3"/>
  <c r="R30" i="3"/>
  <c r="Q30" i="3"/>
  <c r="P30" i="3"/>
  <c r="O30" i="3"/>
  <c r="N30" i="3"/>
  <c r="M30" i="3"/>
  <c r="L30" i="3"/>
  <c r="K30" i="3"/>
  <c r="J30" i="3"/>
  <c r="I30" i="3"/>
  <c r="H30" i="3"/>
  <c r="G485" i="12"/>
  <c r="G477" i="12"/>
  <c r="G468" i="12"/>
  <c r="CC45" i="12"/>
  <c r="G485" i="10"/>
  <c r="G477" i="10"/>
  <c r="K29" i="3" l="1"/>
  <c r="S29" i="3"/>
  <c r="AA29" i="3"/>
  <c r="AI29" i="3"/>
  <c r="AQ29" i="3"/>
  <c r="AY29" i="3"/>
  <c r="BG29" i="3"/>
  <c r="BO29" i="3"/>
  <c r="BW29" i="3"/>
  <c r="BP29" i="3"/>
  <c r="AJ29" i="3"/>
  <c r="BA29" i="3"/>
  <c r="N29" i="3"/>
  <c r="V29" i="3"/>
  <c r="AD29" i="3"/>
  <c r="AL29" i="3"/>
  <c r="AT29" i="3"/>
  <c r="BB29" i="3"/>
  <c r="BJ29" i="3"/>
  <c r="BR29" i="3"/>
  <c r="BZ29" i="3"/>
  <c r="AR29" i="3"/>
  <c r="AC29" i="3"/>
  <c r="BI29" i="3"/>
  <c r="O29" i="3"/>
  <c r="W29" i="3"/>
  <c r="AE29" i="3"/>
  <c r="AU29" i="3"/>
  <c r="BC29" i="3"/>
  <c r="BK29" i="3"/>
  <c r="BS29" i="3"/>
  <c r="CA29" i="3"/>
  <c r="L29" i="3"/>
  <c r="BH29" i="3"/>
  <c r="M29" i="3"/>
  <c r="H29" i="3"/>
  <c r="P29" i="3"/>
  <c r="X29" i="3"/>
  <c r="AF29" i="3"/>
  <c r="AN29" i="3"/>
  <c r="AV29" i="3"/>
  <c r="BD29" i="3"/>
  <c r="BL29" i="3"/>
  <c r="BT29" i="3"/>
  <c r="CB29" i="3"/>
  <c r="T29" i="3"/>
  <c r="AZ29" i="3"/>
  <c r="AK29" i="3"/>
  <c r="BY29" i="3"/>
  <c r="I29" i="3"/>
  <c r="Q29" i="3"/>
  <c r="Y29" i="3"/>
  <c r="AO29" i="3"/>
  <c r="AW29" i="3"/>
  <c r="BM29" i="3"/>
  <c r="BU29" i="3"/>
  <c r="AB29" i="3"/>
  <c r="BX29" i="3"/>
  <c r="J29" i="3"/>
  <c r="R29" i="3"/>
  <c r="Z29" i="3"/>
  <c r="AH29" i="3"/>
  <c r="AP29" i="3"/>
  <c r="AX29" i="3"/>
  <c r="BF29" i="3"/>
  <c r="BN29" i="3"/>
  <c r="BV29" i="3"/>
  <c r="CC477" i="10"/>
  <c r="CC477" i="3" s="1"/>
  <c r="G35" i="3"/>
  <c r="F35" i="3" s="1"/>
  <c r="N103" i="3"/>
  <c r="R103" i="3"/>
  <c r="J103" i="3"/>
  <c r="V103" i="3"/>
  <c r="I103" i="3"/>
  <c r="M103" i="3"/>
  <c r="Q103" i="3"/>
  <c r="U103" i="3"/>
  <c r="W13" i="12"/>
  <c r="W11" i="12"/>
  <c r="K103" i="3"/>
  <c r="O103" i="3"/>
  <c r="S103" i="3"/>
  <c r="W103" i="3"/>
  <c r="H103" i="3"/>
  <c r="L103" i="3"/>
  <c r="P103" i="3"/>
  <c r="T103" i="3"/>
  <c r="X103" i="12"/>
  <c r="X28" i="12" s="1"/>
  <c r="X12" i="12" s="1"/>
  <c r="X20" i="12" s="1"/>
  <c r="X103" i="10"/>
  <c r="X103" i="3" s="1"/>
  <c r="K117" i="3"/>
  <c r="O117" i="3"/>
  <c r="S117" i="3"/>
  <c r="W117" i="3"/>
  <c r="AA117" i="3"/>
  <c r="AE117" i="3"/>
  <c r="AI117" i="3"/>
  <c r="AQ117" i="3"/>
  <c r="AU117" i="3"/>
  <c r="AY117" i="3"/>
  <c r="BC117" i="3"/>
  <c r="BG117" i="3"/>
  <c r="BK117" i="3"/>
  <c r="BO117" i="3"/>
  <c r="BS117" i="3"/>
  <c r="BW117" i="3"/>
  <c r="CA117" i="3"/>
  <c r="AJ117" i="3"/>
  <c r="BT117" i="3"/>
  <c r="BX117" i="3"/>
  <c r="CB117" i="3"/>
  <c r="BY138" i="3"/>
  <c r="H117" i="3"/>
  <c r="L117" i="3"/>
  <c r="T117" i="3"/>
  <c r="AB117" i="3"/>
  <c r="AF117" i="3"/>
  <c r="AN117" i="3"/>
  <c r="AR117" i="3"/>
  <c r="AZ117" i="3"/>
  <c r="BH117" i="3"/>
  <c r="BL117" i="3"/>
  <c r="P117" i="3"/>
  <c r="X117" i="3"/>
  <c r="AV117" i="3"/>
  <c r="BD117" i="3"/>
  <c r="BP117" i="3"/>
  <c r="I117" i="3"/>
  <c r="M117" i="3"/>
  <c r="Q117" i="3"/>
  <c r="Y117" i="3"/>
  <c r="AC117" i="3"/>
  <c r="AK117" i="3"/>
  <c r="AO117" i="3"/>
  <c r="AW117" i="3"/>
  <c r="BA117" i="3"/>
  <c r="BI117" i="3"/>
  <c r="BM117" i="3"/>
  <c r="BU117" i="3"/>
  <c r="BY117" i="3"/>
  <c r="AX128" i="3"/>
  <c r="J117" i="3"/>
  <c r="N117" i="3"/>
  <c r="R117" i="3"/>
  <c r="V117" i="3"/>
  <c r="Z117" i="3"/>
  <c r="AD117" i="3"/>
  <c r="AH117" i="3"/>
  <c r="AL117" i="3"/>
  <c r="AP117" i="3"/>
  <c r="AT117" i="3"/>
  <c r="AX117" i="3"/>
  <c r="BB117" i="3"/>
  <c r="BF117" i="3"/>
  <c r="BJ117" i="3"/>
  <c r="BN117" i="3"/>
  <c r="BR117" i="3"/>
  <c r="BV117" i="3"/>
  <c r="BZ117" i="3"/>
  <c r="G69" i="3"/>
  <c r="J128" i="3"/>
  <c r="N128" i="3"/>
  <c r="R128" i="3"/>
  <c r="V128" i="3"/>
  <c r="Z128" i="3"/>
  <c r="AD128" i="3"/>
  <c r="AH128" i="3"/>
  <c r="AL128" i="3"/>
  <c r="AP128" i="3"/>
  <c r="AT128" i="3"/>
  <c r="BB128" i="3"/>
  <c r="BF128" i="3"/>
  <c r="BJ128" i="3"/>
  <c r="BN128" i="3"/>
  <c r="BR128" i="3"/>
  <c r="BV128" i="3"/>
  <c r="BZ128" i="3"/>
  <c r="K128" i="3"/>
  <c r="O128" i="3"/>
  <c r="S128" i="3"/>
  <c r="W128" i="3"/>
  <c r="AA128" i="3"/>
  <c r="AE128" i="3"/>
  <c r="AI128" i="3"/>
  <c r="AM128" i="3"/>
  <c r="AQ128" i="3"/>
  <c r="AU128" i="3"/>
  <c r="AY128" i="3"/>
  <c r="BC128" i="3"/>
  <c r="BG128" i="3"/>
  <c r="BK128" i="3"/>
  <c r="BO128" i="3"/>
  <c r="BS128" i="3"/>
  <c r="BW128" i="3"/>
  <c r="CA128" i="3"/>
  <c r="BV454" i="3"/>
  <c r="H128" i="3"/>
  <c r="L128" i="3"/>
  <c r="P128" i="3"/>
  <c r="T128" i="3"/>
  <c r="X128" i="3"/>
  <c r="AB128" i="3"/>
  <c r="AF128" i="3"/>
  <c r="AJ128" i="3"/>
  <c r="AN128" i="3"/>
  <c r="AR128" i="3"/>
  <c r="AV128" i="3"/>
  <c r="AZ128" i="3"/>
  <c r="BD128" i="3"/>
  <c r="BH128" i="3"/>
  <c r="BL128" i="3"/>
  <c r="BP128" i="3"/>
  <c r="BT128" i="3"/>
  <c r="BX128" i="3"/>
  <c r="CB128" i="3"/>
  <c r="I128" i="3"/>
  <c r="M128" i="3"/>
  <c r="Q128" i="3"/>
  <c r="U128" i="3"/>
  <c r="Y128" i="3"/>
  <c r="AC128" i="3"/>
  <c r="AG128" i="3"/>
  <c r="AK128" i="3"/>
  <c r="AO128" i="3"/>
  <c r="AS128" i="3"/>
  <c r="AW128" i="3"/>
  <c r="BA128" i="3"/>
  <c r="BE128" i="3"/>
  <c r="BI128" i="3"/>
  <c r="BM128" i="3"/>
  <c r="BQ128" i="3"/>
  <c r="BU128" i="3"/>
  <c r="BY128" i="3"/>
  <c r="CC128" i="3"/>
  <c r="J26" i="3"/>
  <c r="R26" i="3"/>
  <c r="AA26" i="3"/>
  <c r="AJ26" i="3"/>
  <c r="AR26" i="3"/>
  <c r="BA26" i="3"/>
  <c r="BJ26" i="3"/>
  <c r="BS26" i="3"/>
  <c r="CA26" i="3"/>
  <c r="K26" i="3"/>
  <c r="S26" i="3"/>
  <c r="AB26" i="3"/>
  <c r="AK26" i="3"/>
  <c r="AT26" i="3"/>
  <c r="BB26" i="3"/>
  <c r="BK26" i="3"/>
  <c r="BT26" i="3"/>
  <c r="CB26" i="3"/>
  <c r="L26" i="3"/>
  <c r="T26" i="3"/>
  <c r="AC26" i="3"/>
  <c r="AL26" i="3"/>
  <c r="AU26" i="3"/>
  <c r="BC26" i="3"/>
  <c r="BL26" i="3"/>
  <c r="BU26" i="3"/>
  <c r="M26" i="3"/>
  <c r="V26" i="3"/>
  <c r="AD26" i="3"/>
  <c r="AM26" i="3"/>
  <c r="AV26" i="3"/>
  <c r="BD26" i="3"/>
  <c r="BM26" i="3"/>
  <c r="BV26" i="3"/>
  <c r="N26" i="3"/>
  <c r="W26" i="3"/>
  <c r="AE26" i="3"/>
  <c r="AN26" i="3"/>
  <c r="AW26" i="3"/>
  <c r="BF26" i="3"/>
  <c r="BN26" i="3"/>
  <c r="BW26" i="3"/>
  <c r="O26" i="3"/>
  <c r="X26" i="3"/>
  <c r="AF26" i="3"/>
  <c r="AO26" i="3"/>
  <c r="AX26" i="3"/>
  <c r="BG26" i="3"/>
  <c r="BO26" i="3"/>
  <c r="BX26" i="3"/>
  <c r="P26" i="3"/>
  <c r="Y26" i="3"/>
  <c r="AH26" i="3"/>
  <c r="AP26" i="3"/>
  <c r="AY26" i="3"/>
  <c r="BH26" i="3"/>
  <c r="BP26" i="3"/>
  <c r="BY26" i="3"/>
  <c r="I26" i="3"/>
  <c r="Q26" i="3"/>
  <c r="Z26" i="3"/>
  <c r="AI26" i="3"/>
  <c r="AQ26" i="3"/>
  <c r="AZ26" i="3"/>
  <c r="BI26" i="3"/>
  <c r="BR26" i="3"/>
  <c r="BZ26" i="3"/>
  <c r="BQ485" i="12"/>
  <c r="BE485" i="12"/>
  <c r="AS485" i="12"/>
  <c r="AG485" i="12"/>
  <c r="U485" i="12"/>
  <c r="CC125" i="12"/>
  <c r="BQ127" i="12"/>
  <c r="BE127" i="12"/>
  <c r="AS127" i="12"/>
  <c r="AG127" i="12"/>
  <c r="U127" i="12"/>
  <c r="BQ46" i="12"/>
  <c r="BQ29" i="12" s="1"/>
  <c r="BE46" i="12"/>
  <c r="BE29" i="12" s="1"/>
  <c r="AS46" i="12"/>
  <c r="AS29" i="12" s="1"/>
  <c r="AG46" i="12"/>
  <c r="AG29" i="12" s="1"/>
  <c r="U46" i="12"/>
  <c r="U29" i="12" s="1"/>
  <c r="BE483" i="10"/>
  <c r="BE483" i="3" s="1"/>
  <c r="AS483" i="10"/>
  <c r="AS483" i="3" s="1"/>
  <c r="AG483" i="10"/>
  <c r="AG483" i="3" s="1"/>
  <c r="U483" i="10"/>
  <c r="U483" i="3" s="1"/>
  <c r="BQ483" i="10"/>
  <c r="BQ483" i="3" s="1"/>
  <c r="BQ485" i="10"/>
  <c r="BE485" i="10"/>
  <c r="AS485" i="10"/>
  <c r="AG485" i="10"/>
  <c r="U485" i="10"/>
  <c r="U485" i="3" s="1"/>
  <c r="AS485" i="3" l="1"/>
  <c r="BE485" i="3"/>
  <c r="BQ485" i="3"/>
  <c r="AG485" i="3"/>
  <c r="Y103" i="10"/>
  <c r="Y103" i="12"/>
  <c r="Y28" i="12" s="1"/>
  <c r="Y12" i="12" s="1"/>
  <c r="Y20" i="12" s="1"/>
  <c r="X11" i="12"/>
  <c r="X13" i="12"/>
  <c r="CC127" i="12"/>
  <c r="CC485" i="12"/>
  <c r="CC46" i="12"/>
  <c r="CC29" i="12" s="1"/>
  <c r="CC483" i="10"/>
  <c r="CC483" i="3" s="1"/>
  <c r="CC485" i="10"/>
  <c r="CC485" i="3" s="1"/>
  <c r="G486" i="12"/>
  <c r="G479" i="12"/>
  <c r="G478" i="12"/>
  <c r="E458" i="12"/>
  <c r="G471" i="10"/>
  <c r="Y103" i="3" l="1"/>
  <c r="G485" i="3"/>
  <c r="G458" i="12"/>
  <c r="AG458" i="12" s="1"/>
  <c r="AG471" i="10"/>
  <c r="AG471" i="3" s="1"/>
  <c r="BQ471" i="10"/>
  <c r="BQ471" i="3" s="1"/>
  <c r="U471" i="10"/>
  <c r="U471" i="3" s="1"/>
  <c r="BE471" i="10"/>
  <c r="BE471" i="3" s="1"/>
  <c r="AS471" i="10"/>
  <c r="AS471" i="3" s="1"/>
  <c r="Z103" i="12"/>
  <c r="Z28" i="12" s="1"/>
  <c r="Z12" i="12" s="1"/>
  <c r="Z20" i="12" s="1"/>
  <c r="Y13" i="12"/>
  <c r="Y11" i="12"/>
  <c r="Z103" i="10"/>
  <c r="BQ478" i="12"/>
  <c r="BE478" i="12"/>
  <c r="AS478" i="12"/>
  <c r="AG478" i="12"/>
  <c r="U478" i="12"/>
  <c r="U479" i="12"/>
  <c r="BQ479" i="12"/>
  <c r="AG479" i="12"/>
  <c r="BE479" i="12"/>
  <c r="AS479" i="12"/>
  <c r="BQ486" i="12"/>
  <c r="BQ486" i="3" s="1"/>
  <c r="BE486" i="12"/>
  <c r="BE486" i="3" s="1"/>
  <c r="AS486" i="12"/>
  <c r="AS486" i="3" s="1"/>
  <c r="AG486" i="12"/>
  <c r="AG486" i="3" s="1"/>
  <c r="U486" i="12"/>
  <c r="U486" i="3" s="1"/>
  <c r="G465" i="12"/>
  <c r="G462" i="12"/>
  <c r="G463" i="12"/>
  <c r="G461" i="12"/>
  <c r="G464" i="12"/>
  <c r="G457" i="12"/>
  <c r="U458" i="12" l="1"/>
  <c r="BE458" i="12"/>
  <c r="AS458" i="12"/>
  <c r="BQ458" i="12"/>
  <c r="CC458" i="12" s="1"/>
  <c r="Z103" i="3"/>
  <c r="CC471" i="10"/>
  <c r="CC471" i="3" s="1"/>
  <c r="Z11" i="12"/>
  <c r="Z13" i="12"/>
  <c r="AA103" i="10"/>
  <c r="AA103" i="12"/>
  <c r="AA28" i="12" s="1"/>
  <c r="AA12" i="12" s="1"/>
  <c r="AA20" i="12" s="1"/>
  <c r="CC478" i="12"/>
  <c r="BQ457" i="12"/>
  <c r="BE457" i="12"/>
  <c r="U457" i="12"/>
  <c r="AS457" i="12"/>
  <c r="AG457" i="12"/>
  <c r="CC486" i="12"/>
  <c r="CC486" i="3" s="1"/>
  <c r="CC479" i="12"/>
  <c r="BQ464" i="12"/>
  <c r="BE464" i="12"/>
  <c r="AS464" i="12"/>
  <c r="AG464" i="12"/>
  <c r="U464" i="12"/>
  <c r="BQ463" i="12"/>
  <c r="BE463" i="12"/>
  <c r="AS463" i="12"/>
  <c r="AG463" i="12"/>
  <c r="U463" i="12"/>
  <c r="BQ462" i="12"/>
  <c r="BE462" i="12"/>
  <c r="AS462" i="12"/>
  <c r="AG462" i="12"/>
  <c r="U462" i="12"/>
  <c r="BQ461" i="12"/>
  <c r="BE461" i="12"/>
  <c r="AS461" i="12"/>
  <c r="AG461" i="12"/>
  <c r="U461" i="12"/>
  <c r="G467" i="12"/>
  <c r="G479" i="10"/>
  <c r="G478" i="10"/>
  <c r="C63" i="2"/>
  <c r="C60" i="2"/>
  <c r="S58" i="2"/>
  <c r="AE58" i="2" s="1"/>
  <c r="AQ58" i="2" s="1"/>
  <c r="BC58" i="2" s="1"/>
  <c r="BO58" i="2" s="1"/>
  <c r="BZ19" i="2"/>
  <c r="BY19" i="2"/>
  <c r="BX19" i="2"/>
  <c r="BW19" i="2"/>
  <c r="BV19" i="2"/>
  <c r="BU19" i="2"/>
  <c r="BT19" i="2"/>
  <c r="BS19" i="2"/>
  <c r="BR19" i="2"/>
  <c r="BQ19" i="2"/>
  <c r="BP19" i="2"/>
  <c r="BO19" i="2"/>
  <c r="BN19" i="2"/>
  <c r="BM19" i="2"/>
  <c r="BL19" i="2"/>
  <c r="BK19" i="2"/>
  <c r="BJ19" i="2"/>
  <c r="BI19" i="2"/>
  <c r="BH19" i="2"/>
  <c r="BG19" i="2"/>
  <c r="BF19" i="2"/>
  <c r="BE19" i="2"/>
  <c r="BD19" i="2"/>
  <c r="BC19" i="2"/>
  <c r="BB19" i="2"/>
  <c r="BA19" i="2"/>
  <c r="AZ19" i="2"/>
  <c r="AY19" i="2"/>
  <c r="AX19" i="2"/>
  <c r="AW19" i="2"/>
  <c r="AV19" i="2"/>
  <c r="AU19" i="2"/>
  <c r="AT19" i="2"/>
  <c r="AS19" i="2"/>
  <c r="AR19" i="2"/>
  <c r="AQ19" i="2"/>
  <c r="AP19" i="2"/>
  <c r="AO19" i="2"/>
  <c r="AN19" i="2"/>
  <c r="AM19" i="2"/>
  <c r="AL19" i="2"/>
  <c r="AK19" i="2"/>
  <c r="AJ19" i="2"/>
  <c r="AI19" i="2"/>
  <c r="AH19" i="2"/>
  <c r="AG19" i="2"/>
  <c r="AF19" i="2"/>
  <c r="AE19" i="2"/>
  <c r="AD19" i="2"/>
  <c r="AC19" i="2"/>
  <c r="AB19" i="2"/>
  <c r="AA19" i="2"/>
  <c r="Z19" i="2"/>
  <c r="Y19" i="2"/>
  <c r="X19" i="2"/>
  <c r="W19" i="2"/>
  <c r="V19" i="2"/>
  <c r="U19" i="2"/>
  <c r="T19" i="2"/>
  <c r="S19" i="2"/>
  <c r="R19" i="2"/>
  <c r="Q19" i="2"/>
  <c r="P19" i="2"/>
  <c r="O19" i="2"/>
  <c r="N19" i="2"/>
  <c r="M19" i="2"/>
  <c r="L19" i="2"/>
  <c r="K19" i="2"/>
  <c r="J19" i="2"/>
  <c r="I19" i="2"/>
  <c r="H19" i="2"/>
  <c r="G19" i="2"/>
  <c r="F19" i="2"/>
  <c r="E19" i="2"/>
  <c r="BZ18" i="2"/>
  <c r="BY18" i="2"/>
  <c r="BX18" i="2"/>
  <c r="BW18" i="2"/>
  <c r="BV18" i="2"/>
  <c r="BU18" i="2"/>
  <c r="BT18" i="2"/>
  <c r="BS18" i="2"/>
  <c r="BR18" i="2"/>
  <c r="BQ18" i="2"/>
  <c r="BP18" i="2"/>
  <c r="BO18" i="2"/>
  <c r="BN18" i="2"/>
  <c r="BM18" i="2"/>
  <c r="BL18" i="2"/>
  <c r="BK18" i="2"/>
  <c r="BJ18" i="2"/>
  <c r="BI18" i="2"/>
  <c r="BH18" i="2"/>
  <c r="BG18" i="2"/>
  <c r="BF18" i="2"/>
  <c r="BE18" i="2"/>
  <c r="BD18" i="2"/>
  <c r="BC18" i="2"/>
  <c r="BB18" i="2"/>
  <c r="BA18" i="2"/>
  <c r="AZ18" i="2"/>
  <c r="AY18" i="2"/>
  <c r="AX18" i="2"/>
  <c r="AW18" i="2"/>
  <c r="AV18" i="2"/>
  <c r="AU18" i="2"/>
  <c r="AT18" i="2"/>
  <c r="AS18" i="2"/>
  <c r="AR18" i="2"/>
  <c r="AQ18" i="2"/>
  <c r="AP18" i="2"/>
  <c r="AO18" i="2"/>
  <c r="AN18" i="2"/>
  <c r="AM18" i="2"/>
  <c r="AL18" i="2"/>
  <c r="AK18" i="2"/>
  <c r="AJ18" i="2"/>
  <c r="AI18" i="2"/>
  <c r="AH18" i="2"/>
  <c r="AG18" i="2"/>
  <c r="AF18" i="2"/>
  <c r="AE18" i="2"/>
  <c r="AD18" i="2"/>
  <c r="AC18" i="2"/>
  <c r="AB18" i="2"/>
  <c r="AA18" i="2"/>
  <c r="Z18" i="2"/>
  <c r="Y18" i="2"/>
  <c r="X18" i="2"/>
  <c r="W18" i="2"/>
  <c r="V18" i="2"/>
  <c r="U18" i="2"/>
  <c r="T18" i="2"/>
  <c r="S18" i="2"/>
  <c r="R18" i="2"/>
  <c r="Q18" i="2"/>
  <c r="P18" i="2"/>
  <c r="O18" i="2"/>
  <c r="N18" i="2"/>
  <c r="M18" i="2"/>
  <c r="L18" i="2"/>
  <c r="K18" i="2"/>
  <c r="J18" i="2"/>
  <c r="I18" i="2"/>
  <c r="H18" i="2"/>
  <c r="G18" i="2"/>
  <c r="F18" i="2"/>
  <c r="E18" i="2"/>
  <c r="BZ17" i="2"/>
  <c r="BY17" i="2"/>
  <c r="BX17" i="2"/>
  <c r="BW17" i="2"/>
  <c r="BV17" i="2"/>
  <c r="BU17" i="2"/>
  <c r="BT17" i="2"/>
  <c r="BS17" i="2"/>
  <c r="BR17" i="2"/>
  <c r="BQ17" i="2"/>
  <c r="BP17" i="2"/>
  <c r="BO17" i="2"/>
  <c r="BN17" i="2"/>
  <c r="BM17" i="2"/>
  <c r="BL17" i="2"/>
  <c r="BK17" i="2"/>
  <c r="BJ17" i="2"/>
  <c r="BI17" i="2"/>
  <c r="BH17" i="2"/>
  <c r="BG17" i="2"/>
  <c r="BF17" i="2"/>
  <c r="BE17" i="2"/>
  <c r="BD17" i="2"/>
  <c r="BC17" i="2"/>
  <c r="BB17" i="2"/>
  <c r="BA17" i="2"/>
  <c r="AZ17" i="2"/>
  <c r="AY17" i="2"/>
  <c r="AX17" i="2"/>
  <c r="AW17" i="2"/>
  <c r="AV17" i="2"/>
  <c r="AU17" i="2"/>
  <c r="AT17" i="2"/>
  <c r="AS17" i="2"/>
  <c r="AR17" i="2"/>
  <c r="AQ17" i="2"/>
  <c r="AP17" i="2"/>
  <c r="AO17" i="2"/>
  <c r="AN17" i="2"/>
  <c r="AM17" i="2"/>
  <c r="AL17" i="2"/>
  <c r="AK17" i="2"/>
  <c r="AJ17" i="2"/>
  <c r="AI17" i="2"/>
  <c r="AH17" i="2"/>
  <c r="AG17" i="2"/>
  <c r="AF17" i="2"/>
  <c r="AE17" i="2"/>
  <c r="AD17" i="2"/>
  <c r="AC17" i="2"/>
  <c r="AB17" i="2"/>
  <c r="AA17" i="2"/>
  <c r="Z17" i="2"/>
  <c r="Y17" i="2"/>
  <c r="X17" i="2"/>
  <c r="W17" i="2"/>
  <c r="V17" i="2"/>
  <c r="U17" i="2"/>
  <c r="T17" i="2"/>
  <c r="S17" i="2"/>
  <c r="R17" i="2"/>
  <c r="Q17" i="2"/>
  <c r="P17" i="2"/>
  <c r="O17" i="2"/>
  <c r="N17" i="2"/>
  <c r="M17" i="2"/>
  <c r="L17" i="2"/>
  <c r="K17" i="2"/>
  <c r="J17" i="2"/>
  <c r="I17" i="2"/>
  <c r="H17" i="2"/>
  <c r="G17" i="2"/>
  <c r="F17" i="2"/>
  <c r="E17" i="2"/>
  <c r="BZ16" i="2"/>
  <c r="BY16" i="2"/>
  <c r="BX16" i="2"/>
  <c r="BW16" i="2"/>
  <c r="BV16" i="2"/>
  <c r="BU16" i="2"/>
  <c r="BT16" i="2"/>
  <c r="BS16" i="2"/>
  <c r="BR16" i="2"/>
  <c r="BQ16" i="2"/>
  <c r="BP16" i="2"/>
  <c r="BO16" i="2"/>
  <c r="BN16" i="2"/>
  <c r="BM16" i="2"/>
  <c r="BL16" i="2"/>
  <c r="BK16" i="2"/>
  <c r="BJ16" i="2"/>
  <c r="BI16" i="2"/>
  <c r="BH16" i="2"/>
  <c r="BG16" i="2"/>
  <c r="BF16" i="2"/>
  <c r="BE16" i="2"/>
  <c r="BD16" i="2"/>
  <c r="BC16" i="2"/>
  <c r="BB16" i="2"/>
  <c r="BA16" i="2"/>
  <c r="AZ16" i="2"/>
  <c r="AY16" i="2"/>
  <c r="AX16" i="2"/>
  <c r="AW16" i="2"/>
  <c r="AV16" i="2"/>
  <c r="AU16" i="2"/>
  <c r="AT16" i="2"/>
  <c r="AS16" i="2"/>
  <c r="AR16" i="2"/>
  <c r="AQ16" i="2"/>
  <c r="AP16" i="2"/>
  <c r="AO16" i="2"/>
  <c r="AN16" i="2"/>
  <c r="AM16" i="2"/>
  <c r="AL16" i="2"/>
  <c r="AK16" i="2"/>
  <c r="AJ16" i="2"/>
  <c r="AI16" i="2"/>
  <c r="AH16" i="2"/>
  <c r="AG16" i="2"/>
  <c r="AF16" i="2"/>
  <c r="AE16" i="2"/>
  <c r="AD16" i="2"/>
  <c r="AC16" i="2"/>
  <c r="AB16" i="2"/>
  <c r="AA16" i="2"/>
  <c r="Z16" i="2"/>
  <c r="Y16" i="2"/>
  <c r="X16" i="2"/>
  <c r="W16" i="2"/>
  <c r="V16" i="2"/>
  <c r="U16" i="2"/>
  <c r="T16" i="2"/>
  <c r="S16" i="2"/>
  <c r="R16" i="2"/>
  <c r="Q16" i="2"/>
  <c r="P16" i="2"/>
  <c r="O16" i="2"/>
  <c r="N16" i="2"/>
  <c r="M16" i="2"/>
  <c r="L16" i="2"/>
  <c r="K16" i="2"/>
  <c r="J16" i="2"/>
  <c r="I16" i="2"/>
  <c r="H16" i="2"/>
  <c r="G16" i="2"/>
  <c r="F16" i="2"/>
  <c r="E16" i="2"/>
  <c r="BZ7" i="2"/>
  <c r="BY7" i="2"/>
  <c r="BX7" i="2"/>
  <c r="BW7" i="2"/>
  <c r="BV7" i="2"/>
  <c r="BU7" i="2"/>
  <c r="BT7" i="2"/>
  <c r="BS7" i="2"/>
  <c r="BR7" i="2"/>
  <c r="BQ7" i="2"/>
  <c r="BP7" i="2"/>
  <c r="BO7" i="2"/>
  <c r="BN7" i="2"/>
  <c r="BM7" i="2"/>
  <c r="BL7" i="2"/>
  <c r="BK7" i="2"/>
  <c r="BJ7" i="2"/>
  <c r="BI7" i="2"/>
  <c r="BH7" i="2"/>
  <c r="BG7" i="2"/>
  <c r="BF7" i="2"/>
  <c r="BE7" i="2"/>
  <c r="BD7" i="2"/>
  <c r="BC7" i="2"/>
  <c r="BB7" i="2"/>
  <c r="BA7" i="2"/>
  <c r="AZ7" i="2"/>
  <c r="AY7" i="2"/>
  <c r="AX7" i="2"/>
  <c r="AW7" i="2"/>
  <c r="AV7" i="2"/>
  <c r="AU7" i="2"/>
  <c r="AT7" i="2"/>
  <c r="AS7" i="2"/>
  <c r="AR7" i="2"/>
  <c r="AQ7" i="2"/>
  <c r="AP7" i="2"/>
  <c r="AO7" i="2"/>
  <c r="AN7" i="2"/>
  <c r="AM7" i="2"/>
  <c r="AL7" i="2"/>
  <c r="AK7" i="2"/>
  <c r="AJ7" i="2"/>
  <c r="AI7" i="2"/>
  <c r="AH7" i="2"/>
  <c r="AG7" i="2"/>
  <c r="AF7" i="2"/>
  <c r="AE7" i="2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BZ6" i="2"/>
  <c r="BY6" i="2"/>
  <c r="BX6" i="2"/>
  <c r="BW6" i="2"/>
  <c r="BV6" i="2"/>
  <c r="BU6" i="2"/>
  <c r="BT6" i="2"/>
  <c r="BS6" i="2"/>
  <c r="BR6" i="2"/>
  <c r="BQ6" i="2"/>
  <c r="BP6" i="2"/>
  <c r="BO6" i="2"/>
  <c r="BN6" i="2"/>
  <c r="BM6" i="2"/>
  <c r="BL6" i="2"/>
  <c r="BK6" i="2"/>
  <c r="BJ6" i="2"/>
  <c r="BI6" i="2"/>
  <c r="BH6" i="2"/>
  <c r="BG6" i="2"/>
  <c r="BF6" i="2"/>
  <c r="BE6" i="2"/>
  <c r="BD6" i="2"/>
  <c r="BC6" i="2"/>
  <c r="BB6" i="2"/>
  <c r="BA6" i="2"/>
  <c r="AZ6" i="2"/>
  <c r="AY6" i="2"/>
  <c r="AX6" i="2"/>
  <c r="AW6" i="2"/>
  <c r="AV6" i="2"/>
  <c r="AU6" i="2"/>
  <c r="AT6" i="2"/>
  <c r="AS6" i="2"/>
  <c r="AR6" i="2"/>
  <c r="AQ6" i="2"/>
  <c r="AP6" i="2"/>
  <c r="AO6" i="2"/>
  <c r="AN6" i="2"/>
  <c r="AM6" i="2"/>
  <c r="AL6" i="2"/>
  <c r="AK6" i="2"/>
  <c r="AJ6" i="2"/>
  <c r="AI6" i="2"/>
  <c r="AH6" i="2"/>
  <c r="AG6" i="2"/>
  <c r="AF6" i="2"/>
  <c r="AE6" i="2"/>
  <c r="AD6" i="2"/>
  <c r="AC6" i="2"/>
  <c r="AB6" i="2"/>
  <c r="AA6" i="2"/>
  <c r="Z6" i="2"/>
  <c r="Y6" i="2"/>
  <c r="X6" i="2"/>
  <c r="W6" i="2"/>
  <c r="V6" i="2"/>
  <c r="U6" i="2"/>
  <c r="T6" i="2"/>
  <c r="S6" i="2"/>
  <c r="R6" i="2"/>
  <c r="Q6" i="2"/>
  <c r="P6" i="2"/>
  <c r="O6" i="2"/>
  <c r="N6" i="2"/>
  <c r="M6" i="2"/>
  <c r="L6" i="2"/>
  <c r="K6" i="2"/>
  <c r="J6" i="2"/>
  <c r="I6" i="2"/>
  <c r="H6" i="2"/>
  <c r="G6" i="2"/>
  <c r="F6" i="2"/>
  <c r="E6" i="2"/>
  <c r="BZ5" i="2"/>
  <c r="BY5" i="2"/>
  <c r="BX5" i="2"/>
  <c r="BW5" i="2"/>
  <c r="BV5" i="2"/>
  <c r="BU5" i="2"/>
  <c r="BT5" i="2"/>
  <c r="BS5" i="2"/>
  <c r="BR5" i="2"/>
  <c r="BQ5" i="2"/>
  <c r="BP5" i="2"/>
  <c r="BO5" i="2"/>
  <c r="BN5" i="2"/>
  <c r="BM5" i="2"/>
  <c r="BL5" i="2"/>
  <c r="BK5" i="2"/>
  <c r="BJ5" i="2"/>
  <c r="BI5" i="2"/>
  <c r="BH5" i="2"/>
  <c r="BG5" i="2"/>
  <c r="BF5" i="2"/>
  <c r="BE5" i="2"/>
  <c r="BD5" i="2"/>
  <c r="BC5" i="2"/>
  <c r="BB5" i="2"/>
  <c r="BA5" i="2"/>
  <c r="AZ5" i="2"/>
  <c r="AY5" i="2"/>
  <c r="AX5" i="2"/>
  <c r="AW5" i="2"/>
  <c r="AV5" i="2"/>
  <c r="AU5" i="2"/>
  <c r="AT5" i="2"/>
  <c r="AS5" i="2"/>
  <c r="AR5" i="2"/>
  <c r="AQ5" i="2"/>
  <c r="AP5" i="2"/>
  <c r="AO5" i="2"/>
  <c r="AN5" i="2"/>
  <c r="AM5" i="2"/>
  <c r="AL5" i="2"/>
  <c r="AK5" i="2"/>
  <c r="AJ5" i="2"/>
  <c r="AI5" i="2"/>
  <c r="AH5" i="2"/>
  <c r="AG5" i="2"/>
  <c r="AF5" i="2"/>
  <c r="AE5" i="2"/>
  <c r="AD5" i="2"/>
  <c r="AC5" i="2"/>
  <c r="AB5" i="2"/>
  <c r="AA5" i="2"/>
  <c r="Z5" i="2"/>
  <c r="Y5" i="2"/>
  <c r="X5" i="2"/>
  <c r="W5" i="2"/>
  <c r="V5" i="2"/>
  <c r="U5" i="2"/>
  <c r="T5" i="2"/>
  <c r="S5" i="2"/>
  <c r="R5" i="2"/>
  <c r="Q5" i="2"/>
  <c r="P5" i="2"/>
  <c r="O5" i="2"/>
  <c r="N5" i="2"/>
  <c r="M5" i="2"/>
  <c r="L5" i="2"/>
  <c r="K5" i="2"/>
  <c r="J5" i="2"/>
  <c r="I5" i="2"/>
  <c r="H5" i="2"/>
  <c r="G5" i="2"/>
  <c r="F5" i="2"/>
  <c r="E5" i="2"/>
  <c r="BZ4" i="2"/>
  <c r="BY4" i="2"/>
  <c r="BX4" i="2"/>
  <c r="BW4" i="2"/>
  <c r="BV4" i="2"/>
  <c r="BU4" i="2"/>
  <c r="BT4" i="2"/>
  <c r="BS4" i="2"/>
  <c r="BR4" i="2"/>
  <c r="BQ4" i="2"/>
  <c r="BP4" i="2"/>
  <c r="BO4" i="2"/>
  <c r="BN4" i="2"/>
  <c r="BM4" i="2"/>
  <c r="BL4" i="2"/>
  <c r="BK4" i="2"/>
  <c r="BJ4" i="2"/>
  <c r="BI4" i="2"/>
  <c r="BH4" i="2"/>
  <c r="BG4" i="2"/>
  <c r="BF4" i="2"/>
  <c r="BE4" i="2"/>
  <c r="BD4" i="2"/>
  <c r="BC4" i="2"/>
  <c r="BB4" i="2"/>
  <c r="BA4" i="2"/>
  <c r="AZ4" i="2"/>
  <c r="AY4" i="2"/>
  <c r="AX4" i="2"/>
  <c r="AW4" i="2"/>
  <c r="AV4" i="2"/>
  <c r="AU4" i="2"/>
  <c r="AT4" i="2"/>
  <c r="AS4" i="2"/>
  <c r="AR4" i="2"/>
  <c r="AQ4" i="2"/>
  <c r="AP4" i="2"/>
  <c r="AO4" i="2"/>
  <c r="AN4" i="2"/>
  <c r="AM4" i="2"/>
  <c r="AL4" i="2"/>
  <c r="AK4" i="2"/>
  <c r="AJ4" i="2"/>
  <c r="AI4" i="2"/>
  <c r="AH4" i="2"/>
  <c r="AG4" i="2"/>
  <c r="AF4" i="2"/>
  <c r="AE4" i="2"/>
  <c r="AD4" i="2"/>
  <c r="AC4" i="2"/>
  <c r="AB4" i="2"/>
  <c r="AA4" i="2"/>
  <c r="Z4" i="2"/>
  <c r="Y4" i="2"/>
  <c r="X4" i="2"/>
  <c r="W4" i="2"/>
  <c r="V4" i="2"/>
  <c r="U4" i="2"/>
  <c r="T4" i="2"/>
  <c r="S4" i="2"/>
  <c r="R4" i="2"/>
  <c r="Q4" i="2"/>
  <c r="P4" i="2"/>
  <c r="O4" i="2"/>
  <c r="N4" i="2"/>
  <c r="M4" i="2"/>
  <c r="L4" i="2"/>
  <c r="K4" i="2"/>
  <c r="J4" i="2"/>
  <c r="I4" i="2"/>
  <c r="H4" i="2"/>
  <c r="G4" i="2"/>
  <c r="F4" i="2"/>
  <c r="E4" i="2"/>
  <c r="E3" i="2"/>
  <c r="E59" i="2" s="1"/>
  <c r="C55" i="2"/>
  <c r="C52" i="2"/>
  <c r="S50" i="2"/>
  <c r="AE50" i="2" s="1"/>
  <c r="AQ50" i="2" s="1"/>
  <c r="BC50" i="2" s="1"/>
  <c r="BO50" i="2" s="1"/>
  <c r="C47" i="2"/>
  <c r="C44" i="2"/>
  <c r="S42" i="2"/>
  <c r="AE42" i="2" s="1"/>
  <c r="AQ42" i="2" s="1"/>
  <c r="BC42" i="2" s="1"/>
  <c r="BO42" i="2" s="1"/>
  <c r="C39" i="2"/>
  <c r="C36" i="2"/>
  <c r="S34" i="2"/>
  <c r="AE34" i="2" s="1"/>
  <c r="AQ34" i="2" s="1"/>
  <c r="BC34" i="2" s="1"/>
  <c r="BO34" i="2" s="1"/>
  <c r="C31" i="2"/>
  <c r="C28" i="2"/>
  <c r="S26" i="2"/>
  <c r="AE26" i="2" s="1"/>
  <c r="AQ26" i="2" s="1"/>
  <c r="BC26" i="2" s="1"/>
  <c r="BO26" i="2" s="1"/>
  <c r="C23" i="2"/>
  <c r="C20" i="2"/>
  <c r="S2" i="2"/>
  <c r="AE2" i="2" s="1"/>
  <c r="AQ2" i="2" s="1"/>
  <c r="BC2" i="2" s="1"/>
  <c r="BO2" i="2" s="1"/>
  <c r="G471" i="3" l="1"/>
  <c r="G487" i="3"/>
  <c r="G488" i="3"/>
  <c r="AA103" i="3"/>
  <c r="F3" i="2"/>
  <c r="F51" i="2" s="1"/>
  <c r="E27" i="2"/>
  <c r="AA13" i="12"/>
  <c r="AA11" i="12"/>
  <c r="AB103" i="10"/>
  <c r="AB103" i="12"/>
  <c r="AB28" i="12" s="1"/>
  <c r="AB12" i="12" s="1"/>
  <c r="AB20" i="12" s="1"/>
  <c r="O20" i="2"/>
  <c r="CC463" i="12"/>
  <c r="CC457" i="12"/>
  <c r="CC462" i="12"/>
  <c r="CC464" i="12"/>
  <c r="CC461" i="12"/>
  <c r="BQ478" i="10"/>
  <c r="BQ478" i="3" s="1"/>
  <c r="BE478" i="10"/>
  <c r="BE478" i="3" s="1"/>
  <c r="AS478" i="10"/>
  <c r="AS478" i="3" s="1"/>
  <c r="AG478" i="10"/>
  <c r="AG478" i="3" s="1"/>
  <c r="U478" i="10"/>
  <c r="U478" i="3" s="1"/>
  <c r="U479" i="10"/>
  <c r="U479" i="3" s="1"/>
  <c r="BQ479" i="10"/>
  <c r="BQ479" i="3" s="1"/>
  <c r="BE479" i="10"/>
  <c r="BE479" i="3" s="1"/>
  <c r="AS479" i="10"/>
  <c r="AS479" i="3" s="1"/>
  <c r="AG479" i="10"/>
  <c r="AG479" i="3" s="1"/>
  <c r="E20" i="2"/>
  <c r="BB20" i="2"/>
  <c r="N20" i="2"/>
  <c r="BV20" i="2"/>
  <c r="F20" i="2"/>
  <c r="V20" i="2"/>
  <c r="AD20" i="2"/>
  <c r="AL20" i="2"/>
  <c r="AT20" i="2"/>
  <c r="BJ20" i="2"/>
  <c r="E23" i="2"/>
  <c r="M23" i="2"/>
  <c r="U23" i="2"/>
  <c r="AC23" i="2"/>
  <c r="AK23" i="2"/>
  <c r="AS23" i="2"/>
  <c r="BA23" i="2"/>
  <c r="BI23" i="2"/>
  <c r="BQ23" i="2"/>
  <c r="BY23" i="2"/>
  <c r="K23" i="2"/>
  <c r="S23" i="2"/>
  <c r="AA23" i="2"/>
  <c r="AI23" i="2"/>
  <c r="AQ23" i="2"/>
  <c r="AY23" i="2"/>
  <c r="BG23" i="2"/>
  <c r="BO23" i="2"/>
  <c r="BW23" i="2"/>
  <c r="I23" i="2"/>
  <c r="Q23" i="2"/>
  <c r="Y23" i="2"/>
  <c r="AG23" i="2"/>
  <c r="AO23" i="2"/>
  <c r="AW23" i="2"/>
  <c r="BE23" i="2"/>
  <c r="BM23" i="2"/>
  <c r="BU23" i="2"/>
  <c r="AX23" i="2"/>
  <c r="F23" i="2"/>
  <c r="N23" i="2"/>
  <c r="V23" i="2"/>
  <c r="AD23" i="2"/>
  <c r="AL23" i="2"/>
  <c r="AT23" i="2"/>
  <c r="BB23" i="2"/>
  <c r="BJ23" i="2"/>
  <c r="BR23" i="2"/>
  <c r="BZ23" i="2"/>
  <c r="L23" i="2"/>
  <c r="T23" i="2"/>
  <c r="AB23" i="2"/>
  <c r="AJ23" i="2"/>
  <c r="AR23" i="2"/>
  <c r="AZ23" i="2"/>
  <c r="BH23" i="2"/>
  <c r="BP23" i="2"/>
  <c r="BX23" i="2"/>
  <c r="J23" i="2"/>
  <c r="R23" i="2"/>
  <c r="Z23" i="2"/>
  <c r="AH23" i="2"/>
  <c r="AP23" i="2"/>
  <c r="BF23" i="2"/>
  <c r="BN23" i="2"/>
  <c r="BV23" i="2"/>
  <c r="M20" i="2"/>
  <c r="U20" i="2"/>
  <c r="AC20" i="2"/>
  <c r="AK20" i="2"/>
  <c r="AS20" i="2"/>
  <c r="BA20" i="2"/>
  <c r="BI20" i="2"/>
  <c r="BQ20" i="2"/>
  <c r="BY20" i="2"/>
  <c r="BR20" i="2"/>
  <c r="BZ20" i="2"/>
  <c r="L20" i="2"/>
  <c r="T20" i="2"/>
  <c r="AB20" i="2"/>
  <c r="AJ20" i="2"/>
  <c r="AR20" i="2"/>
  <c r="AZ20" i="2"/>
  <c r="BH20" i="2"/>
  <c r="BP20" i="2"/>
  <c r="BX20" i="2"/>
  <c r="J20" i="2"/>
  <c r="R20" i="2"/>
  <c r="Z20" i="2"/>
  <c r="AH20" i="2"/>
  <c r="AP20" i="2"/>
  <c r="AX20" i="2"/>
  <c r="BF20" i="2"/>
  <c r="BN20" i="2"/>
  <c r="H20" i="2"/>
  <c r="X20" i="2"/>
  <c r="AF20" i="2"/>
  <c r="AN20" i="2"/>
  <c r="AV20" i="2"/>
  <c r="BD20" i="2"/>
  <c r="BT20" i="2"/>
  <c r="P20" i="2"/>
  <c r="BL20" i="2"/>
  <c r="K20" i="2"/>
  <c r="S20" i="2"/>
  <c r="AA20" i="2"/>
  <c r="AI20" i="2"/>
  <c r="AQ20" i="2"/>
  <c r="AY20" i="2"/>
  <c r="BG20" i="2"/>
  <c r="BO20" i="2"/>
  <c r="BW20" i="2"/>
  <c r="I20" i="2"/>
  <c r="Q20" i="2"/>
  <c r="Y20" i="2"/>
  <c r="AG20" i="2"/>
  <c r="AO20" i="2"/>
  <c r="AW20" i="2"/>
  <c r="BE20" i="2"/>
  <c r="BM20" i="2"/>
  <c r="BU20" i="2"/>
  <c r="G20" i="2"/>
  <c r="W20" i="2"/>
  <c r="AE20" i="2"/>
  <c r="AM20" i="2"/>
  <c r="AU20" i="2"/>
  <c r="BC20" i="2"/>
  <c r="BK20" i="2"/>
  <c r="BS20" i="2"/>
  <c r="G23" i="2"/>
  <c r="O23" i="2"/>
  <c r="W23" i="2"/>
  <c r="AE23" i="2"/>
  <c r="AM23" i="2"/>
  <c r="AU23" i="2"/>
  <c r="BC23" i="2"/>
  <c r="BK23" i="2"/>
  <c r="BS23" i="2"/>
  <c r="H23" i="2"/>
  <c r="P23" i="2"/>
  <c r="X23" i="2"/>
  <c r="AF23" i="2"/>
  <c r="AN23" i="2"/>
  <c r="AV23" i="2"/>
  <c r="BD23" i="2"/>
  <c r="BL23" i="2"/>
  <c r="BT23" i="2"/>
  <c r="E35" i="2"/>
  <c r="E43" i="2"/>
  <c r="E51" i="2"/>
  <c r="AB103" i="3" l="1"/>
  <c r="F43" i="2"/>
  <c r="F27" i="2"/>
  <c r="F35" i="2"/>
  <c r="G3" i="2"/>
  <c r="G35" i="2" s="1"/>
  <c r="F59" i="2"/>
  <c r="AC103" i="12"/>
  <c r="AC28" i="12" s="1"/>
  <c r="AC12" i="12" s="1"/>
  <c r="AC20" i="12" s="1"/>
  <c r="AB13" i="12"/>
  <c r="AB11" i="12"/>
  <c r="AC103" i="10"/>
  <c r="CC478" i="10"/>
  <c r="CC478" i="3" s="1"/>
  <c r="CC479" i="10"/>
  <c r="CC479" i="3" s="1"/>
  <c r="Y24" i="2"/>
  <c r="BY24" i="2"/>
  <c r="BI24" i="2"/>
  <c r="BE24" i="2"/>
  <c r="BA24" i="2"/>
  <c r="AO24" i="2"/>
  <c r="N24" i="2"/>
  <c r="AS24" i="2"/>
  <c r="V24" i="2"/>
  <c r="H24" i="2"/>
  <c r="AL24" i="2"/>
  <c r="P24" i="2"/>
  <c r="W24" i="2"/>
  <c r="T24" i="2"/>
  <c r="BL24" i="2"/>
  <c r="AG24" i="2"/>
  <c r="Q24" i="2"/>
  <c r="AJ24" i="2"/>
  <c r="BU24" i="2"/>
  <c r="AC24" i="2"/>
  <c r="U24" i="2"/>
  <c r="BX24" i="2"/>
  <c r="AK24" i="2"/>
  <c r="BB24" i="2"/>
  <c r="I24" i="2"/>
  <c r="BP24" i="2"/>
  <c r="BQ24" i="2"/>
  <c r="E24" i="2"/>
  <c r="S24" i="2"/>
  <c r="BR24" i="2"/>
  <c r="AT24" i="2"/>
  <c r="Z24" i="2"/>
  <c r="M24" i="2"/>
  <c r="AD24" i="2"/>
  <c r="BD24" i="2"/>
  <c r="O24" i="2"/>
  <c r="BZ24" i="2"/>
  <c r="BH24" i="2"/>
  <c r="F24" i="2"/>
  <c r="BK24" i="2"/>
  <c r="AQ24" i="2"/>
  <c r="AI24" i="2"/>
  <c r="BV24" i="2"/>
  <c r="J24" i="2"/>
  <c r="AA24" i="2"/>
  <c r="BN24" i="2"/>
  <c r="BM24" i="2"/>
  <c r="AX24" i="2"/>
  <c r="AW24" i="2"/>
  <c r="AZ24" i="2"/>
  <c r="BJ24" i="2"/>
  <c r="L24" i="2"/>
  <c r="AP24" i="2"/>
  <c r="AR24" i="2"/>
  <c r="AV24" i="2"/>
  <c r="AB24" i="2"/>
  <c r="AF24" i="2"/>
  <c r="R24" i="2"/>
  <c r="AY24" i="2"/>
  <c r="AN24" i="2"/>
  <c r="BS24" i="2"/>
  <c r="G24" i="2"/>
  <c r="BF24" i="2"/>
  <c r="X24" i="2"/>
  <c r="BT24" i="2"/>
  <c r="AH24" i="2"/>
  <c r="AE24" i="2"/>
  <c r="AU24" i="2"/>
  <c r="BW24" i="2"/>
  <c r="K24" i="2"/>
  <c r="AM24" i="2"/>
  <c r="BC24" i="2"/>
  <c r="BO24" i="2"/>
  <c r="BG24" i="2"/>
  <c r="G480" i="3" l="1"/>
  <c r="F480" i="3" s="1"/>
  <c r="H3" i="2"/>
  <c r="H51" i="2" s="1"/>
  <c r="G51" i="2"/>
  <c r="G27" i="2"/>
  <c r="G43" i="2"/>
  <c r="G59" i="2"/>
  <c r="AC103" i="3"/>
  <c r="AD103" i="10"/>
  <c r="AC13" i="12"/>
  <c r="AC11" i="12"/>
  <c r="AD103" i="12"/>
  <c r="AD28" i="12" s="1"/>
  <c r="AD12" i="12" s="1"/>
  <c r="AD20" i="12" s="1"/>
  <c r="H35" i="2" l="1"/>
  <c r="H27" i="2"/>
  <c r="I3" i="2"/>
  <c r="I27" i="2" s="1"/>
  <c r="H59" i="2"/>
  <c r="H43" i="2"/>
  <c r="AD103" i="3"/>
  <c r="AE103" i="10"/>
  <c r="AE103" i="12"/>
  <c r="AE28" i="12" s="1"/>
  <c r="AE12" i="12" s="1"/>
  <c r="AE20" i="12" s="1"/>
  <c r="AD11" i="12"/>
  <c r="AD13" i="12"/>
  <c r="I43" i="2" l="1"/>
  <c r="I35" i="2"/>
  <c r="I51" i="2"/>
  <c r="I59" i="2"/>
  <c r="J3" i="2"/>
  <c r="J59" i="2" s="1"/>
  <c r="AE103" i="3"/>
  <c r="AE13" i="12"/>
  <c r="AE11" i="12"/>
  <c r="AF103" i="12"/>
  <c r="AF28" i="12" s="1"/>
  <c r="AF12" i="12" s="1"/>
  <c r="AF20" i="12" s="1"/>
  <c r="AF103" i="10"/>
  <c r="K3" i="2" l="1"/>
  <c r="K59" i="2" s="1"/>
  <c r="J43" i="2"/>
  <c r="J27" i="2"/>
  <c r="J35" i="2"/>
  <c r="J51" i="2"/>
  <c r="AF103" i="3"/>
  <c r="AG103" i="10"/>
  <c r="AF13" i="12"/>
  <c r="AF11" i="12"/>
  <c r="AG103" i="12"/>
  <c r="K43" i="2" l="1"/>
  <c r="K35" i="2"/>
  <c r="K27" i="2"/>
  <c r="L3" i="2"/>
  <c r="L59" i="2" s="1"/>
  <c r="K51" i="2"/>
  <c r="AG103" i="3"/>
  <c r="AH103" i="12"/>
  <c r="AH28" i="12" s="1"/>
  <c r="AH12" i="12" s="1"/>
  <c r="AH20" i="12" s="1"/>
  <c r="AH103" i="10"/>
  <c r="L27" i="2" l="1"/>
  <c r="M3" i="2"/>
  <c r="M59" i="2" s="1"/>
  <c r="L51" i="2"/>
  <c r="L43" i="2"/>
  <c r="L35" i="2"/>
  <c r="AH103" i="3"/>
  <c r="AH13" i="12"/>
  <c r="AH11" i="12"/>
  <c r="AI103" i="10"/>
  <c r="AI103" i="12"/>
  <c r="AI28" i="12" s="1"/>
  <c r="AI12" i="12" s="1"/>
  <c r="AI20" i="12" s="1"/>
  <c r="M51" i="2" l="1"/>
  <c r="N3" i="2"/>
  <c r="N59" i="2" s="1"/>
  <c r="M35" i="2"/>
  <c r="M27" i="2"/>
  <c r="M43" i="2"/>
  <c r="AI103" i="3"/>
  <c r="AJ103" i="12"/>
  <c r="AJ28" i="12" s="1"/>
  <c r="AJ12" i="12" s="1"/>
  <c r="AJ20" i="12" s="1"/>
  <c r="AI11" i="12"/>
  <c r="AI13" i="12"/>
  <c r="AJ103" i="10"/>
  <c r="N51" i="2" l="1"/>
  <c r="O3" i="2"/>
  <c r="O59" i="2" s="1"/>
  <c r="N43" i="2"/>
  <c r="N27" i="2"/>
  <c r="N35" i="2"/>
  <c r="AJ103" i="3"/>
  <c r="AK103" i="12"/>
  <c r="AK28" i="12" s="1"/>
  <c r="AK12" i="12" s="1"/>
  <c r="AK20" i="12" s="1"/>
  <c r="AJ13" i="12"/>
  <c r="AJ11" i="12"/>
  <c r="AK103" i="10"/>
  <c r="O43" i="2"/>
  <c r="P3" i="2" l="1"/>
  <c r="P59" i="2" s="1"/>
  <c r="O27" i="2"/>
  <c r="O51" i="2"/>
  <c r="O35" i="2"/>
  <c r="AK103" i="3"/>
  <c r="AL103" i="10"/>
  <c r="AK13" i="12"/>
  <c r="AK11" i="12"/>
  <c r="AL103" i="12"/>
  <c r="AL28" i="12" s="1"/>
  <c r="AL12" i="12" s="1"/>
  <c r="AL20" i="12" s="1"/>
  <c r="P27" i="2"/>
  <c r="P51" i="2"/>
  <c r="P35" i="2"/>
  <c r="Q3" i="2"/>
  <c r="Q59" i="2" s="1"/>
  <c r="P43" i="2"/>
  <c r="AL103" i="3" l="1"/>
  <c r="AM103" i="12"/>
  <c r="AL13" i="12"/>
  <c r="AL11" i="12"/>
  <c r="AM103" i="10"/>
  <c r="R3" i="2"/>
  <c r="R59" i="2" s="1"/>
  <c r="Q35" i="2"/>
  <c r="Q27" i="2"/>
  <c r="Q43" i="2"/>
  <c r="Q51" i="2"/>
  <c r="AM103" i="3" l="1"/>
  <c r="AN103" i="10"/>
  <c r="AN103" i="12"/>
  <c r="AN28" i="12" s="1"/>
  <c r="AN12" i="12" s="1"/>
  <c r="AN20" i="12" s="1"/>
  <c r="R43" i="2"/>
  <c r="S3" i="2"/>
  <c r="S59" i="2" s="1"/>
  <c r="R51" i="2"/>
  <c r="R27" i="2"/>
  <c r="R35" i="2"/>
  <c r="AN103" i="3" l="1"/>
  <c r="AN13" i="12"/>
  <c r="AN11" i="12"/>
  <c r="AO103" i="12"/>
  <c r="AO28" i="12" s="1"/>
  <c r="AO12" i="12" s="1"/>
  <c r="AO20" i="12" s="1"/>
  <c r="AO103" i="10"/>
  <c r="S51" i="2"/>
  <c r="S35" i="2"/>
  <c r="S27" i="2"/>
  <c r="S43" i="2"/>
  <c r="T3" i="2"/>
  <c r="T59" i="2" s="1"/>
  <c r="AO103" i="3" l="1"/>
  <c r="T27" i="2"/>
  <c r="T51" i="2"/>
  <c r="T35" i="2"/>
  <c r="U3" i="2"/>
  <c r="U59" i="2" s="1"/>
  <c r="AP103" i="12"/>
  <c r="AP28" i="12" s="1"/>
  <c r="AP12" i="12" s="1"/>
  <c r="AP20" i="12" s="1"/>
  <c r="AO13" i="12"/>
  <c r="AO11" i="12"/>
  <c r="AP103" i="10"/>
  <c r="T43" i="2"/>
  <c r="AP103" i="3" l="1"/>
  <c r="V3" i="2"/>
  <c r="V59" i="2" s="1"/>
  <c r="U51" i="2"/>
  <c r="U43" i="2"/>
  <c r="U27" i="2"/>
  <c r="U35" i="2"/>
  <c r="AQ103" i="12"/>
  <c r="AQ28" i="12" s="1"/>
  <c r="AQ12" i="12" s="1"/>
  <c r="AQ20" i="12" s="1"/>
  <c r="AP13" i="12"/>
  <c r="AP11" i="12"/>
  <c r="AQ103" i="10"/>
  <c r="W3" i="2" l="1"/>
  <c r="W59" i="2" s="1"/>
  <c r="AQ103" i="3"/>
  <c r="V43" i="2"/>
  <c r="V51" i="2"/>
  <c r="V27" i="2"/>
  <c r="V35" i="2"/>
  <c r="AR103" i="10"/>
  <c r="AR103" i="12"/>
  <c r="AR28" i="12" s="1"/>
  <c r="AR12" i="12" s="1"/>
  <c r="AR20" i="12" s="1"/>
  <c r="AQ11" i="12"/>
  <c r="AQ13" i="12"/>
  <c r="W51" i="2"/>
  <c r="W35" i="2"/>
  <c r="W43" i="2"/>
  <c r="X3" i="2"/>
  <c r="X59" i="2" s="1"/>
  <c r="W27" i="2" l="1"/>
  <c r="AR103" i="3"/>
  <c r="AR13" i="12"/>
  <c r="AR11" i="12"/>
  <c r="AS103" i="10"/>
  <c r="AS103" i="12"/>
  <c r="X51" i="2"/>
  <c r="X35" i="2"/>
  <c r="X43" i="2"/>
  <c r="Y3" i="2"/>
  <c r="Y59" i="2" s="1"/>
  <c r="X27" i="2"/>
  <c r="AS103" i="3" l="1"/>
  <c r="AT103" i="12"/>
  <c r="AT28" i="12" s="1"/>
  <c r="AT12" i="12" s="1"/>
  <c r="AT20" i="12" s="1"/>
  <c r="AT103" i="10"/>
  <c r="Y51" i="2"/>
  <c r="Y43" i="2"/>
  <c r="Y27" i="2"/>
  <c r="Y35" i="2"/>
  <c r="Z3" i="2"/>
  <c r="Z59" i="2" s="1"/>
  <c r="AT103" i="3" l="1"/>
  <c r="AU103" i="10"/>
  <c r="AT11" i="12"/>
  <c r="AT13" i="12"/>
  <c r="AU103" i="12"/>
  <c r="AU28" i="12" s="1"/>
  <c r="AU12" i="12" s="1"/>
  <c r="AU20" i="12" s="1"/>
  <c r="Z51" i="2"/>
  <c r="Z43" i="2"/>
  <c r="Z27" i="2"/>
  <c r="Z35" i="2"/>
  <c r="AA3" i="2"/>
  <c r="AA59" i="2" s="1"/>
  <c r="AU103" i="3" l="1"/>
  <c r="AV103" i="12"/>
  <c r="AV28" i="12" s="1"/>
  <c r="AV12" i="12" s="1"/>
  <c r="AV20" i="12" s="1"/>
  <c r="AV103" i="10"/>
  <c r="AU13" i="12"/>
  <c r="AU11" i="12"/>
  <c r="AA43" i="2"/>
  <c r="AA35" i="2"/>
  <c r="AA51" i="2"/>
  <c r="AA27" i="2"/>
  <c r="AB3" i="2"/>
  <c r="AB59" i="2" s="1"/>
  <c r="AV103" i="3" l="1"/>
  <c r="AV13" i="12"/>
  <c r="AV11" i="12"/>
  <c r="AW103" i="10"/>
  <c r="AW103" i="12"/>
  <c r="AW28" i="12" s="1"/>
  <c r="AW12" i="12" s="1"/>
  <c r="AW20" i="12" s="1"/>
  <c r="AB43" i="2"/>
  <c r="AB35" i="2"/>
  <c r="AB51" i="2"/>
  <c r="AB27" i="2"/>
  <c r="AC3" i="2"/>
  <c r="AC59" i="2" s="1"/>
  <c r="AW103" i="3" l="1"/>
  <c r="AX103" i="12"/>
  <c r="AX28" i="12" s="1"/>
  <c r="AX12" i="12" s="1"/>
  <c r="AX20" i="12" s="1"/>
  <c r="AW13" i="12"/>
  <c r="AW11" i="12"/>
  <c r="AX103" i="10"/>
  <c r="AC35" i="2"/>
  <c r="AC27" i="2"/>
  <c r="AC43" i="2"/>
  <c r="AC51" i="2"/>
  <c r="AD3" i="2"/>
  <c r="AD59" i="2" s="1"/>
  <c r="AX103" i="3" l="1"/>
  <c r="AX13" i="12"/>
  <c r="AX11" i="12"/>
  <c r="AY103" i="10"/>
  <c r="AY103" i="12"/>
  <c r="AY28" i="12" s="1"/>
  <c r="AY12" i="12" s="1"/>
  <c r="AY20" i="12" s="1"/>
  <c r="AD35" i="2"/>
  <c r="AD27" i="2"/>
  <c r="AD43" i="2"/>
  <c r="AD51" i="2"/>
  <c r="AE3" i="2"/>
  <c r="AE59" i="2" s="1"/>
  <c r="AY103" i="3" l="1"/>
  <c r="AZ103" i="10"/>
  <c r="AZ103" i="12"/>
  <c r="AZ28" i="12" s="1"/>
  <c r="AZ12" i="12" s="1"/>
  <c r="AZ20" i="12" s="1"/>
  <c r="AY13" i="12"/>
  <c r="AY11" i="12"/>
  <c r="AE27" i="2"/>
  <c r="AE51" i="2"/>
  <c r="AE35" i="2"/>
  <c r="AF3" i="2"/>
  <c r="AF59" i="2" s="1"/>
  <c r="AE43" i="2"/>
  <c r="AZ103" i="3" l="1"/>
  <c r="BA103" i="10"/>
  <c r="BA103" i="12"/>
  <c r="BA28" i="12" s="1"/>
  <c r="BA12" i="12" s="1"/>
  <c r="BA20" i="12" s="1"/>
  <c r="AZ13" i="12"/>
  <c r="AZ11" i="12"/>
  <c r="AF51" i="2"/>
  <c r="AF35" i="2"/>
  <c r="AF27" i="2"/>
  <c r="AF43" i="2"/>
  <c r="AG3" i="2"/>
  <c r="AG59" i="2" s="1"/>
  <c r="BA103" i="3" l="1"/>
  <c r="BA13" i="12"/>
  <c r="BA11" i="12"/>
  <c r="BB103" i="12"/>
  <c r="BB28" i="12" s="1"/>
  <c r="BB12" i="12" s="1"/>
  <c r="BB20" i="12" s="1"/>
  <c r="BB103" i="10"/>
  <c r="AG51" i="2"/>
  <c r="AG43" i="2"/>
  <c r="AG27" i="2"/>
  <c r="AG35" i="2"/>
  <c r="AH3" i="2"/>
  <c r="AH59" i="2" s="1"/>
  <c r="BB103" i="3" l="1"/>
  <c r="BB11" i="12"/>
  <c r="BB13" i="12"/>
  <c r="BC103" i="10"/>
  <c r="BC103" i="12"/>
  <c r="BC28" i="12" s="1"/>
  <c r="BC12" i="12" s="1"/>
  <c r="BC20" i="12" s="1"/>
  <c r="AH51" i="2"/>
  <c r="AH43" i="2"/>
  <c r="AH27" i="2"/>
  <c r="AI3" i="2"/>
  <c r="AI59" i="2" s="1"/>
  <c r="AH35" i="2"/>
  <c r="BC103" i="3" l="1"/>
  <c r="BD103" i="12"/>
  <c r="BD28" i="12" s="1"/>
  <c r="BD12" i="12" s="1"/>
  <c r="BD20" i="12" s="1"/>
  <c r="BC13" i="12"/>
  <c r="BC11" i="12"/>
  <c r="BD103" i="10"/>
  <c r="AI43" i="2"/>
  <c r="AI35" i="2"/>
  <c r="AI51" i="2"/>
  <c r="AJ3" i="2"/>
  <c r="AJ59" i="2" s="1"/>
  <c r="AI27" i="2"/>
  <c r="BD103" i="3" l="1"/>
  <c r="BE103" i="10"/>
  <c r="BD13" i="12"/>
  <c r="BD11" i="12"/>
  <c r="BE103" i="12"/>
  <c r="AJ43" i="2"/>
  <c r="AJ35" i="2"/>
  <c r="AJ51" i="2"/>
  <c r="AK3" i="2"/>
  <c r="AK59" i="2" s="1"/>
  <c r="AJ27" i="2"/>
  <c r="BE103" i="3" l="1"/>
  <c r="BF103" i="12"/>
  <c r="BF28" i="12" s="1"/>
  <c r="BF12" i="12" s="1"/>
  <c r="BF20" i="12" s="1"/>
  <c r="BF103" i="10"/>
  <c r="AK35" i="2"/>
  <c r="AK27" i="2"/>
  <c r="AK43" i="2"/>
  <c r="AK51" i="2"/>
  <c r="AL3" i="2"/>
  <c r="AL59" i="2" s="1"/>
  <c r="BF103" i="3" l="1"/>
  <c r="BF13" i="12"/>
  <c r="BF11" i="12"/>
  <c r="BG103" i="10"/>
  <c r="BG103" i="12"/>
  <c r="BG28" i="12" s="1"/>
  <c r="BG12" i="12" s="1"/>
  <c r="BG20" i="12" s="1"/>
  <c r="AL35" i="2"/>
  <c r="AL27" i="2"/>
  <c r="AL43" i="2"/>
  <c r="AL51" i="2"/>
  <c r="AM3" i="2"/>
  <c r="AM59" i="2" s="1"/>
  <c r="BG103" i="3" l="1"/>
  <c r="BH103" i="12"/>
  <c r="BH28" i="12" s="1"/>
  <c r="BH12" i="12" s="1"/>
  <c r="BH20" i="12" s="1"/>
  <c r="BG11" i="12"/>
  <c r="BG13" i="12"/>
  <c r="BH103" i="10"/>
  <c r="AM27" i="2"/>
  <c r="AM51" i="2"/>
  <c r="AM35" i="2"/>
  <c r="AN3" i="2"/>
  <c r="AN59" i="2" s="1"/>
  <c r="AM43" i="2"/>
  <c r="BH103" i="3" l="1"/>
  <c r="BH13" i="12"/>
  <c r="BH11" i="12"/>
  <c r="BI103" i="10"/>
  <c r="BI103" i="12"/>
  <c r="BI28" i="12" s="1"/>
  <c r="BI12" i="12" s="1"/>
  <c r="BI20" i="12" s="1"/>
  <c r="AN51" i="2"/>
  <c r="AN35" i="2"/>
  <c r="AN43" i="2"/>
  <c r="AN27" i="2"/>
  <c r="AO3" i="2"/>
  <c r="AO59" i="2" s="1"/>
  <c r="BI103" i="3" l="1"/>
  <c r="BJ103" i="12"/>
  <c r="BJ28" i="12" s="1"/>
  <c r="BJ12" i="12" s="1"/>
  <c r="BJ20" i="12" s="1"/>
  <c r="BI13" i="12"/>
  <c r="BI11" i="12"/>
  <c r="BJ103" i="10"/>
  <c r="AO51" i="2"/>
  <c r="AO43" i="2"/>
  <c r="AO27" i="2"/>
  <c r="AP3" i="2"/>
  <c r="AP59" i="2" s="1"/>
  <c r="AO35" i="2"/>
  <c r="BJ103" i="3" l="1"/>
  <c r="BJ13" i="12"/>
  <c r="BJ11" i="12"/>
  <c r="BK103" i="10"/>
  <c r="BK103" i="12"/>
  <c r="BK28" i="12" s="1"/>
  <c r="BK12" i="12" s="1"/>
  <c r="BK20" i="12" s="1"/>
  <c r="AP51" i="2"/>
  <c r="AP43" i="2"/>
  <c r="AP27" i="2"/>
  <c r="AP35" i="2"/>
  <c r="AQ3" i="2"/>
  <c r="AQ59" i="2" s="1"/>
  <c r="BK103" i="3" l="1"/>
  <c r="BK13" i="12"/>
  <c r="BK11" i="12"/>
  <c r="BL103" i="10"/>
  <c r="BL103" i="12"/>
  <c r="BL28" i="12" s="1"/>
  <c r="BL12" i="12" s="1"/>
  <c r="BL20" i="12" s="1"/>
  <c r="AQ43" i="2"/>
  <c r="AQ35" i="2"/>
  <c r="AQ51" i="2"/>
  <c r="AQ27" i="2"/>
  <c r="AR3" i="2"/>
  <c r="AR59" i="2" s="1"/>
  <c r="BL103" i="3" l="1"/>
  <c r="BL13" i="12"/>
  <c r="BL11" i="12"/>
  <c r="BM103" i="10"/>
  <c r="BM103" i="12"/>
  <c r="BM28" i="12" s="1"/>
  <c r="BM12" i="12" s="1"/>
  <c r="BM20" i="12" s="1"/>
  <c r="AR43" i="2"/>
  <c r="AR35" i="2"/>
  <c r="AR51" i="2"/>
  <c r="AR27" i="2"/>
  <c r="AS3" i="2"/>
  <c r="AS59" i="2" s="1"/>
  <c r="BM103" i="3" l="1"/>
  <c r="BM13" i="12"/>
  <c r="BM11" i="12"/>
  <c r="BN103" i="10"/>
  <c r="BN103" i="12"/>
  <c r="BN28" i="12" s="1"/>
  <c r="BN12" i="12" s="1"/>
  <c r="BN20" i="12" s="1"/>
  <c r="AS35" i="2"/>
  <c r="AS27" i="2"/>
  <c r="AS43" i="2"/>
  <c r="AS51" i="2"/>
  <c r="AT3" i="2"/>
  <c r="AT59" i="2" s="1"/>
  <c r="BN103" i="3" l="1"/>
  <c r="BO103" i="12"/>
  <c r="BO28" i="12" s="1"/>
  <c r="BO12" i="12" s="1"/>
  <c r="BO20" i="12" s="1"/>
  <c r="BO103" i="10"/>
  <c r="BN13" i="12"/>
  <c r="BN11" i="12"/>
  <c r="AT35" i="2"/>
  <c r="AT27" i="2"/>
  <c r="AT43" i="2"/>
  <c r="AT51" i="2"/>
  <c r="AU3" i="2"/>
  <c r="AU59" i="2" s="1"/>
  <c r="BO103" i="3" l="1"/>
  <c r="BP103" i="10"/>
  <c r="BO13" i="12"/>
  <c r="BO11" i="12"/>
  <c r="BP103" i="12"/>
  <c r="BP28" i="12" s="1"/>
  <c r="BP12" i="12" s="1"/>
  <c r="BP20" i="12" s="1"/>
  <c r="AU27" i="2"/>
  <c r="AU51" i="2"/>
  <c r="AU35" i="2"/>
  <c r="AU43" i="2"/>
  <c r="AV3" i="2"/>
  <c r="AV59" i="2" s="1"/>
  <c r="BP103" i="3" l="1"/>
  <c r="BP13" i="12"/>
  <c r="BP11" i="12"/>
  <c r="BQ103" i="10"/>
  <c r="BQ103" i="12"/>
  <c r="AV27" i="2"/>
  <c r="AV51" i="2"/>
  <c r="AV35" i="2"/>
  <c r="AV43" i="2"/>
  <c r="AW3" i="2"/>
  <c r="AW59" i="2" s="1"/>
  <c r="BQ103" i="3" l="1"/>
  <c r="BR103" i="10"/>
  <c r="BR103" i="12"/>
  <c r="BR28" i="12" s="1"/>
  <c r="BR12" i="12" s="1"/>
  <c r="BR20" i="12" s="1"/>
  <c r="AW51" i="2"/>
  <c r="AW43" i="2"/>
  <c r="AW27" i="2"/>
  <c r="AW35" i="2"/>
  <c r="AX3" i="2"/>
  <c r="AX59" i="2" s="1"/>
  <c r="BR103" i="3" l="1"/>
  <c r="BS103" i="12"/>
  <c r="BS28" i="12" s="1"/>
  <c r="BS12" i="12" s="1"/>
  <c r="BS20" i="12" s="1"/>
  <c r="BR13" i="12"/>
  <c r="BR11" i="12"/>
  <c r="BS103" i="10"/>
  <c r="AX51" i="2"/>
  <c r="AX43" i="2"/>
  <c r="AX27" i="2"/>
  <c r="AX35" i="2"/>
  <c r="AY3" i="2"/>
  <c r="AY59" i="2" s="1"/>
  <c r="BS103" i="3" l="1"/>
  <c r="BT103" i="10"/>
  <c r="BS13" i="12"/>
  <c r="BS11" i="12"/>
  <c r="BT103" i="12"/>
  <c r="BT28" i="12" s="1"/>
  <c r="BT12" i="12" s="1"/>
  <c r="BT20" i="12" s="1"/>
  <c r="AY43" i="2"/>
  <c r="AY35" i="2"/>
  <c r="AY51" i="2"/>
  <c r="AY27" i="2"/>
  <c r="AZ3" i="2"/>
  <c r="AZ59" i="2" s="1"/>
  <c r="BT103" i="3" l="1"/>
  <c r="BU103" i="10"/>
  <c r="BU103" i="12"/>
  <c r="BU28" i="12" s="1"/>
  <c r="BU12" i="12" s="1"/>
  <c r="BU20" i="12" s="1"/>
  <c r="BT13" i="12"/>
  <c r="BT11" i="12"/>
  <c r="AZ43" i="2"/>
  <c r="AZ35" i="2"/>
  <c r="AZ51" i="2"/>
  <c r="AZ27" i="2"/>
  <c r="BA3" i="2"/>
  <c r="BA59" i="2" s="1"/>
  <c r="BU103" i="3" l="1"/>
  <c r="BU11" i="12"/>
  <c r="BU13" i="12"/>
  <c r="BV103" i="12"/>
  <c r="BV28" i="12" s="1"/>
  <c r="BV12" i="12" s="1"/>
  <c r="BV20" i="12" s="1"/>
  <c r="BV103" i="10"/>
  <c r="BA35" i="2"/>
  <c r="BA27" i="2"/>
  <c r="BA43" i="2"/>
  <c r="BA51" i="2"/>
  <c r="BB3" i="2"/>
  <c r="BB59" i="2" s="1"/>
  <c r="BV103" i="3" l="1"/>
  <c r="BV13" i="12"/>
  <c r="BV11" i="12"/>
  <c r="BW103" i="10"/>
  <c r="BW103" i="12"/>
  <c r="BW28" i="12" s="1"/>
  <c r="BW12" i="12" s="1"/>
  <c r="BW20" i="12" s="1"/>
  <c r="BB35" i="2"/>
  <c r="BB27" i="2"/>
  <c r="BB43" i="2"/>
  <c r="BB51" i="2"/>
  <c r="BC3" i="2"/>
  <c r="BC59" i="2" s="1"/>
  <c r="BW103" i="3" l="1"/>
  <c r="BX103" i="12"/>
  <c r="BX28" i="12" s="1"/>
  <c r="BX12" i="12" s="1"/>
  <c r="BX20" i="12" s="1"/>
  <c r="BW11" i="12"/>
  <c r="BW13" i="12"/>
  <c r="BX103" i="10"/>
  <c r="BC27" i="2"/>
  <c r="BC51" i="2"/>
  <c r="BC35" i="2"/>
  <c r="BC43" i="2"/>
  <c r="BD3" i="2"/>
  <c r="BD59" i="2" s="1"/>
  <c r="BX103" i="3" l="1"/>
  <c r="BX11" i="12"/>
  <c r="BX13" i="12"/>
  <c r="BY103" i="10"/>
  <c r="BY103" i="12"/>
  <c r="BY28" i="12" s="1"/>
  <c r="BY12" i="12" s="1"/>
  <c r="BY20" i="12" s="1"/>
  <c r="BD27" i="2"/>
  <c r="BD51" i="2"/>
  <c r="BD35" i="2"/>
  <c r="BD43" i="2"/>
  <c r="BE3" i="2"/>
  <c r="BE59" i="2" s="1"/>
  <c r="BY103" i="3" l="1"/>
  <c r="BZ103" i="12"/>
  <c r="BZ28" i="12" s="1"/>
  <c r="BZ12" i="12" s="1"/>
  <c r="BZ20" i="12" s="1"/>
  <c r="BY13" i="12"/>
  <c r="BY11" i="12"/>
  <c r="BZ103" i="10"/>
  <c r="BE51" i="2"/>
  <c r="BE43" i="2"/>
  <c r="BE27" i="2"/>
  <c r="BE35" i="2"/>
  <c r="BF3" i="2"/>
  <c r="BF59" i="2" s="1"/>
  <c r="BZ103" i="3" l="1"/>
  <c r="BZ11" i="12"/>
  <c r="BZ13" i="12"/>
  <c r="CA103" i="10"/>
  <c r="CA103" i="12"/>
  <c r="CA28" i="12" s="1"/>
  <c r="CA12" i="12" s="1"/>
  <c r="CA20" i="12" s="1"/>
  <c r="BF51" i="2"/>
  <c r="BF43" i="2"/>
  <c r="BF27" i="2"/>
  <c r="BF35" i="2"/>
  <c r="BG3" i="2"/>
  <c r="BG59" i="2" s="1"/>
  <c r="CA103" i="3" l="1"/>
  <c r="CB103" i="12"/>
  <c r="CB28" i="12" s="1"/>
  <c r="CB12" i="12" s="1"/>
  <c r="CB20" i="12" s="1"/>
  <c r="CA13" i="12"/>
  <c r="CA11" i="12"/>
  <c r="CB103" i="10"/>
  <c r="BG43" i="2"/>
  <c r="BG35" i="2"/>
  <c r="BG51" i="2"/>
  <c r="BG27" i="2"/>
  <c r="BH3" i="2"/>
  <c r="BH59" i="2" s="1"/>
  <c r="CB103" i="3" l="1"/>
  <c r="CB13" i="12"/>
  <c r="CB11" i="12"/>
  <c r="CC103" i="12"/>
  <c r="BH43" i="2"/>
  <c r="BH35" i="2"/>
  <c r="BH51" i="2"/>
  <c r="BI3" i="2"/>
  <c r="BI59" i="2" s="1"/>
  <c r="BH27" i="2"/>
  <c r="G103" i="12" l="1"/>
  <c r="BI35" i="2"/>
  <c r="BI27" i="2"/>
  <c r="BI43" i="2"/>
  <c r="BI51" i="2"/>
  <c r="BJ3" i="2"/>
  <c r="BJ59" i="2" s="1"/>
  <c r="BJ35" i="2" l="1"/>
  <c r="BJ27" i="2"/>
  <c r="BJ43" i="2"/>
  <c r="BJ51" i="2"/>
  <c r="BK3" i="2"/>
  <c r="BK59" i="2" s="1"/>
  <c r="BK27" i="2" l="1"/>
  <c r="BK51" i="2"/>
  <c r="BK35" i="2"/>
  <c r="BL3" i="2"/>
  <c r="BL59" i="2" s="1"/>
  <c r="BK43" i="2"/>
  <c r="BL27" i="2" l="1"/>
  <c r="BL51" i="2"/>
  <c r="BL35" i="2"/>
  <c r="BL43" i="2"/>
  <c r="BM3" i="2"/>
  <c r="BM59" i="2" s="1"/>
  <c r="BM51" i="2" l="1"/>
  <c r="BM43" i="2"/>
  <c r="BM27" i="2"/>
  <c r="BM35" i="2"/>
  <c r="BN3" i="2"/>
  <c r="BN59" i="2" s="1"/>
  <c r="BN51" i="2" l="1"/>
  <c r="BN43" i="2"/>
  <c r="BN27" i="2"/>
  <c r="BN35" i="2"/>
  <c r="BO3" i="2"/>
  <c r="BO59" i="2" s="1"/>
  <c r="BO43" i="2" l="1"/>
  <c r="BO35" i="2"/>
  <c r="BO51" i="2"/>
  <c r="BP3" i="2"/>
  <c r="BP59" i="2" s="1"/>
  <c r="BO27" i="2"/>
  <c r="BP43" i="2" l="1"/>
  <c r="BP35" i="2"/>
  <c r="BP51" i="2"/>
  <c r="BQ3" i="2"/>
  <c r="BQ59" i="2" s="1"/>
  <c r="BP27" i="2"/>
  <c r="BQ35" i="2" l="1"/>
  <c r="BQ27" i="2"/>
  <c r="BQ43" i="2"/>
  <c r="BQ51" i="2"/>
  <c r="BR3" i="2"/>
  <c r="BR59" i="2" s="1"/>
  <c r="BR35" i="2" l="1"/>
  <c r="BR27" i="2"/>
  <c r="BR43" i="2"/>
  <c r="BR51" i="2"/>
  <c r="BS3" i="2"/>
  <c r="BS59" i="2" s="1"/>
  <c r="BS27" i="2" l="1"/>
  <c r="BS51" i="2"/>
  <c r="BS35" i="2"/>
  <c r="BT3" i="2"/>
  <c r="BT59" i="2" s="1"/>
  <c r="BS43" i="2"/>
  <c r="BT27" i="2" l="1"/>
  <c r="BT51" i="2"/>
  <c r="BT35" i="2"/>
  <c r="BT43" i="2"/>
  <c r="BU3" i="2"/>
  <c r="BU59" i="2" s="1"/>
  <c r="BU51" i="2" l="1"/>
  <c r="BU43" i="2"/>
  <c r="BU27" i="2"/>
  <c r="BU35" i="2"/>
  <c r="BV3" i="2"/>
  <c r="BV59" i="2" s="1"/>
  <c r="BV51" i="2" l="1"/>
  <c r="BV43" i="2"/>
  <c r="BV27" i="2"/>
  <c r="BV35" i="2"/>
  <c r="BW3" i="2"/>
  <c r="BW59" i="2" s="1"/>
  <c r="BW43" i="2" l="1"/>
  <c r="BW35" i="2"/>
  <c r="BW51" i="2"/>
  <c r="BX3" i="2"/>
  <c r="BX59" i="2" s="1"/>
  <c r="BW27" i="2"/>
  <c r="BX43" i="2" l="1"/>
  <c r="BX35" i="2"/>
  <c r="BX51" i="2"/>
  <c r="BY3" i="2"/>
  <c r="BY59" i="2" s="1"/>
  <c r="BX27" i="2"/>
  <c r="BY35" i="2" l="1"/>
  <c r="BY27" i="2"/>
  <c r="BY43" i="2"/>
  <c r="BY51" i="2"/>
  <c r="BZ3" i="2"/>
  <c r="BZ59" i="2" s="1"/>
  <c r="BZ35" i="2" l="1"/>
  <c r="BZ27" i="2"/>
  <c r="BZ43" i="2"/>
  <c r="BZ51" i="2"/>
  <c r="G467" i="10" l="1"/>
  <c r="G474" i="10"/>
  <c r="G473" i="10"/>
  <c r="G464" i="10"/>
  <c r="G463" i="10"/>
  <c r="G462" i="10"/>
  <c r="G461" i="10"/>
  <c r="C439" i="12"/>
  <c r="C437" i="12"/>
  <c r="C435" i="12"/>
  <c r="C433" i="12"/>
  <c r="C431" i="12"/>
  <c r="C429" i="12"/>
  <c r="C427" i="12"/>
  <c r="C425" i="12"/>
  <c r="C423" i="12"/>
  <c r="C421" i="12"/>
  <c r="C419" i="12"/>
  <c r="C417" i="12"/>
  <c r="C413" i="12"/>
  <c r="G445" i="10"/>
  <c r="C439" i="10"/>
  <c r="C437" i="10"/>
  <c r="C435" i="10"/>
  <c r="C433" i="10"/>
  <c r="C431" i="10"/>
  <c r="C429" i="10"/>
  <c r="C427" i="10"/>
  <c r="C425" i="10"/>
  <c r="C423" i="10"/>
  <c r="C421" i="10"/>
  <c r="C419" i="10"/>
  <c r="G411" i="10"/>
  <c r="G410" i="10"/>
  <c r="G409" i="10"/>
  <c r="G246" i="10"/>
  <c r="G240" i="10"/>
  <c r="G223" i="10"/>
  <c r="G239" i="10"/>
  <c r="G230" i="10"/>
  <c r="G212" i="10"/>
  <c r="G211" i="10"/>
  <c r="G210" i="10"/>
  <c r="G203" i="10"/>
  <c r="C212" i="12"/>
  <c r="C211" i="12"/>
  <c r="C210" i="12"/>
  <c r="C209" i="12"/>
  <c r="C208" i="12"/>
  <c r="C203" i="12"/>
  <c r="G209" i="10"/>
  <c r="G208" i="10"/>
  <c r="G190" i="10"/>
  <c r="G200" i="10" l="1"/>
  <c r="G215" i="10"/>
  <c r="G408" i="10"/>
  <c r="G413" i="12"/>
  <c r="E414" i="12" s="1"/>
  <c r="G429" i="12"/>
  <c r="E430" i="12" s="1"/>
  <c r="G415" i="12"/>
  <c r="E416" i="12" s="1"/>
  <c r="G431" i="12"/>
  <c r="E432" i="12" s="1"/>
  <c r="G417" i="12"/>
  <c r="E418" i="12" s="1"/>
  <c r="G433" i="12"/>
  <c r="E434" i="12" s="1"/>
  <c r="G419" i="12"/>
  <c r="E420" i="12" s="1"/>
  <c r="G435" i="12"/>
  <c r="E436" i="12" s="1"/>
  <c r="G421" i="12"/>
  <c r="E422" i="12" s="1"/>
  <c r="G437" i="12"/>
  <c r="E438" i="12" s="1"/>
  <c r="G423" i="12"/>
  <c r="E424" i="12" s="1"/>
  <c r="G439" i="12"/>
  <c r="E440" i="12" s="1"/>
  <c r="G425" i="12"/>
  <c r="E426" i="12" s="1"/>
  <c r="G441" i="12"/>
  <c r="E442" i="12" s="1"/>
  <c r="G427" i="12"/>
  <c r="E428" i="12" s="1"/>
  <c r="G443" i="12"/>
  <c r="G425" i="10"/>
  <c r="G427" i="10"/>
  <c r="G443" i="10"/>
  <c r="G415" i="10"/>
  <c r="G429" i="10"/>
  <c r="G417" i="10"/>
  <c r="G433" i="10"/>
  <c r="G441" i="10"/>
  <c r="G419" i="10"/>
  <c r="G435" i="10"/>
  <c r="G431" i="10"/>
  <c r="G421" i="10"/>
  <c r="G437" i="10"/>
  <c r="G423" i="10"/>
  <c r="G439" i="10"/>
  <c r="BQ411" i="12"/>
  <c r="BE411" i="12"/>
  <c r="AS411" i="12"/>
  <c r="AG411" i="12"/>
  <c r="U411" i="12"/>
  <c r="BQ410" i="12"/>
  <c r="BE410" i="12"/>
  <c r="AS410" i="12"/>
  <c r="AG410" i="12"/>
  <c r="U410" i="12"/>
  <c r="BQ409" i="12"/>
  <c r="BE409" i="12"/>
  <c r="AS409" i="12"/>
  <c r="AG409" i="12"/>
  <c r="U409" i="12"/>
  <c r="BQ246" i="12"/>
  <c r="BE246" i="12"/>
  <c r="AS246" i="12"/>
  <c r="AG246" i="12"/>
  <c r="U246" i="12"/>
  <c r="BQ240" i="12"/>
  <c r="BE240" i="12"/>
  <c r="AS240" i="12"/>
  <c r="AG240" i="12"/>
  <c r="U240" i="12"/>
  <c r="BQ239" i="12"/>
  <c r="BE239" i="12"/>
  <c r="AS239" i="12"/>
  <c r="AG239" i="12"/>
  <c r="U239" i="12"/>
  <c r="BQ230" i="12"/>
  <c r="BE230" i="12"/>
  <c r="AS230" i="12"/>
  <c r="AG230" i="12"/>
  <c r="U230" i="12"/>
  <c r="BQ223" i="12"/>
  <c r="BE223" i="12"/>
  <c r="AS223" i="12"/>
  <c r="AG223" i="12"/>
  <c r="U223" i="12"/>
  <c r="BQ212" i="12"/>
  <c r="BE212" i="12"/>
  <c r="AS212" i="12"/>
  <c r="AG212" i="12"/>
  <c r="U212" i="12"/>
  <c r="BQ211" i="12"/>
  <c r="BE211" i="12"/>
  <c r="AS211" i="12"/>
  <c r="AG211" i="12"/>
  <c r="U211" i="12"/>
  <c r="BQ210" i="12"/>
  <c r="BE210" i="12"/>
  <c r="AS210" i="12"/>
  <c r="AG210" i="12"/>
  <c r="U210" i="12"/>
  <c r="BQ209" i="12"/>
  <c r="BE209" i="12"/>
  <c r="AS209" i="12"/>
  <c r="AG209" i="12"/>
  <c r="U209" i="12"/>
  <c r="BQ208" i="12"/>
  <c r="BE208" i="12"/>
  <c r="AS208" i="12"/>
  <c r="AG208" i="12"/>
  <c r="U208" i="12"/>
  <c r="BQ203" i="12"/>
  <c r="BE203" i="12"/>
  <c r="AS203" i="12"/>
  <c r="AG203" i="12"/>
  <c r="U203" i="12"/>
  <c r="BQ474" i="10"/>
  <c r="BQ474" i="3" s="1"/>
  <c r="BE474" i="10"/>
  <c r="BE474" i="3" s="1"/>
  <c r="AS474" i="10"/>
  <c r="AS474" i="3" s="1"/>
  <c r="AG474" i="10"/>
  <c r="AG474" i="3" s="1"/>
  <c r="U474" i="10"/>
  <c r="U474" i="3" s="1"/>
  <c r="BQ473" i="10"/>
  <c r="BQ473" i="3" s="1"/>
  <c r="BE473" i="10"/>
  <c r="BE473" i="3" s="1"/>
  <c r="AS473" i="10"/>
  <c r="AS473" i="3" s="1"/>
  <c r="AG473" i="10"/>
  <c r="AG473" i="3" s="1"/>
  <c r="U473" i="10"/>
  <c r="U473" i="3" s="1"/>
  <c r="BQ464" i="10"/>
  <c r="BQ464" i="3" s="1"/>
  <c r="BE464" i="10"/>
  <c r="BE464" i="3" s="1"/>
  <c r="AS464" i="10"/>
  <c r="AS464" i="3" s="1"/>
  <c r="AG464" i="10"/>
  <c r="AG464" i="3" s="1"/>
  <c r="U464" i="10"/>
  <c r="U464" i="3" s="1"/>
  <c r="BQ463" i="10"/>
  <c r="BQ463" i="3" s="1"/>
  <c r="BE463" i="10"/>
  <c r="BE463" i="3" s="1"/>
  <c r="AS463" i="10"/>
  <c r="AS463" i="3" s="1"/>
  <c r="AG463" i="10"/>
  <c r="AG463" i="3" s="1"/>
  <c r="U463" i="10"/>
  <c r="U463" i="3" s="1"/>
  <c r="BQ462" i="10"/>
  <c r="BQ462" i="3" s="1"/>
  <c r="BE462" i="10"/>
  <c r="BE462" i="3" s="1"/>
  <c r="AS462" i="10"/>
  <c r="AS462" i="3" s="1"/>
  <c r="AG462" i="10"/>
  <c r="AG462" i="3" s="1"/>
  <c r="U462" i="10"/>
  <c r="U462" i="3" s="1"/>
  <c r="BQ461" i="10"/>
  <c r="BQ461" i="3" s="1"/>
  <c r="BE461" i="10"/>
  <c r="BE461" i="3" s="1"/>
  <c r="AS461" i="10"/>
  <c r="AS461" i="3" s="1"/>
  <c r="AG461" i="10"/>
  <c r="AG461" i="3" s="1"/>
  <c r="U461" i="10"/>
  <c r="U461" i="3" s="1"/>
  <c r="BQ411" i="10"/>
  <c r="BQ411" i="3" s="1"/>
  <c r="BE411" i="10"/>
  <c r="BE411" i="3" s="1"/>
  <c r="AS411" i="10"/>
  <c r="AG411" i="10"/>
  <c r="U411" i="10"/>
  <c r="BQ410" i="10"/>
  <c r="BE410" i="10"/>
  <c r="BE410" i="3" s="1"/>
  <c r="AS410" i="10"/>
  <c r="AS410" i="3" s="1"/>
  <c r="AG410" i="10"/>
  <c r="AG410" i="3" s="1"/>
  <c r="U410" i="10"/>
  <c r="U410" i="3" s="1"/>
  <c r="BQ409" i="10"/>
  <c r="BE409" i="10"/>
  <c r="AS409" i="10"/>
  <c r="AG409" i="10"/>
  <c r="U409" i="10"/>
  <c r="U409" i="3" s="1"/>
  <c r="BQ246" i="10"/>
  <c r="BQ246" i="3" s="1"/>
  <c r="BE246" i="10"/>
  <c r="BE246" i="3" s="1"/>
  <c r="AS246" i="10"/>
  <c r="AS246" i="3" s="1"/>
  <c r="AG246" i="10"/>
  <c r="U246" i="10"/>
  <c r="BQ240" i="10"/>
  <c r="BE240" i="10"/>
  <c r="AS240" i="10"/>
  <c r="AS240" i="3" s="1"/>
  <c r="AG240" i="10"/>
  <c r="AG240" i="3" s="1"/>
  <c r="U240" i="10"/>
  <c r="U240" i="3" s="1"/>
  <c r="BQ239" i="10"/>
  <c r="BQ239" i="3" s="1"/>
  <c r="BE239" i="10"/>
  <c r="AS239" i="10"/>
  <c r="AG239" i="10"/>
  <c r="U239" i="10"/>
  <c r="BQ230" i="10"/>
  <c r="BQ230" i="3" s="1"/>
  <c r="BE230" i="10"/>
  <c r="BE230" i="3" s="1"/>
  <c r="AS230" i="10"/>
  <c r="AS230" i="3" s="1"/>
  <c r="AG230" i="10"/>
  <c r="AG230" i="3" s="1"/>
  <c r="U230" i="10"/>
  <c r="BQ223" i="10"/>
  <c r="BE223" i="10"/>
  <c r="AS223" i="10"/>
  <c r="AG223" i="10"/>
  <c r="AG223" i="3" s="1"/>
  <c r="U223" i="10"/>
  <c r="U223" i="3" s="1"/>
  <c r="BQ212" i="10"/>
  <c r="BQ212" i="3" s="1"/>
  <c r="BE212" i="10"/>
  <c r="BE212" i="3" s="1"/>
  <c r="AS212" i="10"/>
  <c r="AG212" i="10"/>
  <c r="U212" i="10"/>
  <c r="BQ211" i="10"/>
  <c r="BE211" i="10"/>
  <c r="BE211" i="3" s="1"/>
  <c r="AS211" i="10"/>
  <c r="AS211" i="3" s="1"/>
  <c r="AG211" i="10"/>
  <c r="AG211" i="3" s="1"/>
  <c r="U211" i="10"/>
  <c r="U211" i="3" s="1"/>
  <c r="BQ210" i="10"/>
  <c r="BE210" i="10"/>
  <c r="AS210" i="10"/>
  <c r="AG210" i="10"/>
  <c r="U210" i="10"/>
  <c r="U210" i="3" s="1"/>
  <c r="BQ209" i="10"/>
  <c r="BQ209" i="3" s="1"/>
  <c r="BE209" i="10"/>
  <c r="BE209" i="3" s="1"/>
  <c r="AS209" i="10"/>
  <c r="AS209" i="3" s="1"/>
  <c r="AG209" i="10"/>
  <c r="U209" i="10"/>
  <c r="BQ208" i="10"/>
  <c r="BE208" i="10"/>
  <c r="AS208" i="10"/>
  <c r="AS208" i="3" s="1"/>
  <c r="AG208" i="10"/>
  <c r="AG208" i="3" s="1"/>
  <c r="U208" i="10"/>
  <c r="U208" i="3" s="1"/>
  <c r="BQ203" i="10"/>
  <c r="BQ203" i="3" s="1"/>
  <c r="BE203" i="10"/>
  <c r="AS203" i="10"/>
  <c r="AG203" i="10"/>
  <c r="U203" i="10"/>
  <c r="AS445" i="10"/>
  <c r="AG445" i="10"/>
  <c r="U445" i="10"/>
  <c r="BE445" i="10"/>
  <c r="BQ445" i="10"/>
  <c r="BE190" i="10"/>
  <c r="BE190" i="3" s="1"/>
  <c r="BQ190" i="10"/>
  <c r="BQ190" i="3" s="1"/>
  <c r="U190" i="10"/>
  <c r="U190" i="3" s="1"/>
  <c r="AS190" i="10"/>
  <c r="AS190" i="3" s="1"/>
  <c r="AG190" i="10"/>
  <c r="AG190" i="3" s="1"/>
  <c r="E191" i="12"/>
  <c r="E195" i="12"/>
  <c r="G195" i="12" s="1"/>
  <c r="E191" i="10"/>
  <c r="G413" i="10"/>
  <c r="E63" i="2"/>
  <c r="F63" i="2"/>
  <c r="E183" i="12"/>
  <c r="E446" i="10"/>
  <c r="E171" i="12"/>
  <c r="E187" i="12"/>
  <c r="E173" i="12"/>
  <c r="E177" i="12"/>
  <c r="E175" i="12"/>
  <c r="E181" i="12"/>
  <c r="E179" i="12"/>
  <c r="E185" i="12"/>
  <c r="E189" i="12"/>
  <c r="BQ409" i="3" l="1"/>
  <c r="BE208" i="3"/>
  <c r="BQ208" i="3"/>
  <c r="U203" i="3"/>
  <c r="U411" i="3"/>
  <c r="AG411" i="3"/>
  <c r="AS411" i="3"/>
  <c r="BQ410" i="3"/>
  <c r="AG409" i="3"/>
  <c r="AS409" i="3"/>
  <c r="BE409" i="3"/>
  <c r="U246" i="3"/>
  <c r="AG246" i="3"/>
  <c r="BE240" i="3"/>
  <c r="BQ240" i="3"/>
  <c r="U239" i="3"/>
  <c r="AG239" i="3"/>
  <c r="AS239" i="3"/>
  <c r="BE239" i="3"/>
  <c r="U230" i="3"/>
  <c r="AS223" i="3"/>
  <c r="BE223" i="3"/>
  <c r="BQ223" i="3"/>
  <c r="AG212" i="3"/>
  <c r="U212" i="3"/>
  <c r="AS212" i="3"/>
  <c r="BQ211" i="3"/>
  <c r="AG210" i="3"/>
  <c r="AS210" i="3"/>
  <c r="BE210" i="3"/>
  <c r="BQ210" i="3"/>
  <c r="U209" i="3"/>
  <c r="AG209" i="3"/>
  <c r="AG203" i="3"/>
  <c r="AS203" i="3"/>
  <c r="BE203" i="3"/>
  <c r="G189" i="12"/>
  <c r="U189" i="12" s="1"/>
  <c r="G185" i="12"/>
  <c r="AS185" i="12" s="1"/>
  <c r="G191" i="12"/>
  <c r="AS191" i="12" s="1"/>
  <c r="G183" i="12"/>
  <c r="AG183" i="12" s="1"/>
  <c r="G175" i="12"/>
  <c r="AG175" i="12" s="1"/>
  <c r="G181" i="12"/>
  <c r="BE181" i="12" s="1"/>
  <c r="G173" i="12"/>
  <c r="U173" i="12" s="1"/>
  <c r="G179" i="12"/>
  <c r="U179" i="12" s="1"/>
  <c r="G177" i="12"/>
  <c r="AS177" i="12" s="1"/>
  <c r="G187" i="12"/>
  <c r="AS187" i="12" s="1"/>
  <c r="G446" i="10"/>
  <c r="G191" i="10"/>
  <c r="CC223" i="10"/>
  <c r="CC246" i="10"/>
  <c r="CC239" i="10"/>
  <c r="CC240" i="10"/>
  <c r="CC409" i="10"/>
  <c r="CC410" i="10"/>
  <c r="CC411" i="10"/>
  <c r="CC474" i="10"/>
  <c r="CC474" i="3" s="1"/>
  <c r="CC473" i="10"/>
  <c r="CC473" i="3" s="1"/>
  <c r="G171" i="12"/>
  <c r="AS264" i="3"/>
  <c r="U431" i="10"/>
  <c r="AS443" i="10"/>
  <c r="AG423" i="10"/>
  <c r="AG435" i="10"/>
  <c r="U417" i="10"/>
  <c r="AS427" i="10"/>
  <c r="U264" i="3"/>
  <c r="BQ264" i="3"/>
  <c r="AG437" i="10"/>
  <c r="AS419" i="10"/>
  <c r="BE429" i="10"/>
  <c r="BE425" i="10"/>
  <c r="BQ433" i="10"/>
  <c r="AG264" i="3"/>
  <c r="BE264" i="3"/>
  <c r="BQ439" i="10"/>
  <c r="BE421" i="10"/>
  <c r="E438" i="10"/>
  <c r="E430" i="10"/>
  <c r="BE419" i="10"/>
  <c r="U429" i="10"/>
  <c r="U425" i="10"/>
  <c r="AS439" i="10"/>
  <c r="BQ425" i="10"/>
  <c r="AS437" i="10"/>
  <c r="E420" i="10"/>
  <c r="U419" i="10"/>
  <c r="BQ419" i="10"/>
  <c r="AG431" i="10"/>
  <c r="AG425" i="10"/>
  <c r="AS429" i="10"/>
  <c r="AS429" i="3" s="1"/>
  <c r="BE437" i="10"/>
  <c r="BE437" i="3" s="1"/>
  <c r="E426" i="10"/>
  <c r="AG419" i="10"/>
  <c r="AS433" i="10"/>
  <c r="AS431" i="10"/>
  <c r="AS425" i="10"/>
  <c r="AG429" i="10"/>
  <c r="BQ429" i="10"/>
  <c r="U437" i="10"/>
  <c r="BQ437" i="10"/>
  <c r="E434" i="10"/>
  <c r="AG439" i="10"/>
  <c r="AG433" i="10"/>
  <c r="E444" i="10"/>
  <c r="U423" i="10"/>
  <c r="E422" i="10"/>
  <c r="BQ435" i="10"/>
  <c r="BQ435" i="3" s="1"/>
  <c r="BE441" i="10"/>
  <c r="BQ417" i="10"/>
  <c r="AG415" i="10"/>
  <c r="BQ427" i="10"/>
  <c r="BQ408" i="10"/>
  <c r="E418" i="10"/>
  <c r="E436" i="10"/>
  <c r="AS435" i="10"/>
  <c r="AG417" i="10"/>
  <c r="U427" i="10"/>
  <c r="AG427" i="10"/>
  <c r="BQ423" i="10"/>
  <c r="BE423" i="10"/>
  <c r="AG421" i="10"/>
  <c r="BE200" i="10"/>
  <c r="BQ215" i="10"/>
  <c r="E428" i="10"/>
  <c r="U435" i="10"/>
  <c r="BE435" i="10"/>
  <c r="AS417" i="10"/>
  <c r="BE417" i="10"/>
  <c r="BQ415" i="10"/>
  <c r="BE427" i="10"/>
  <c r="BE427" i="3" s="1"/>
  <c r="BQ441" i="10"/>
  <c r="BQ441" i="3" s="1"/>
  <c r="AS423" i="10"/>
  <c r="E424" i="10"/>
  <c r="U415" i="10"/>
  <c r="AS421" i="10"/>
  <c r="AG408" i="10"/>
  <c r="AS200" i="10"/>
  <c r="CC209" i="10"/>
  <c r="AS215" i="10"/>
  <c r="U200" i="10"/>
  <c r="BQ200" i="10"/>
  <c r="CC211" i="10"/>
  <c r="AG200" i="10"/>
  <c r="CC212" i="10"/>
  <c r="BE215" i="10"/>
  <c r="CC461" i="10"/>
  <c r="CC461" i="3" s="1"/>
  <c r="BQ408" i="12"/>
  <c r="BQ200" i="12"/>
  <c r="CC212" i="12"/>
  <c r="BE215" i="12"/>
  <c r="BQ215" i="12"/>
  <c r="CC246" i="12"/>
  <c r="CC411" i="12"/>
  <c r="AS443" i="12"/>
  <c r="AG443" i="12"/>
  <c r="U443" i="12"/>
  <c r="BQ443" i="12"/>
  <c r="BE443" i="12"/>
  <c r="BQ439" i="12"/>
  <c r="BE439" i="12"/>
  <c r="AS439" i="12"/>
  <c r="AG439" i="12"/>
  <c r="U439" i="12"/>
  <c r="BQ435" i="12"/>
  <c r="BE435" i="12"/>
  <c r="AS435" i="12"/>
  <c r="AG435" i="12"/>
  <c r="U435" i="12"/>
  <c r="U431" i="12"/>
  <c r="BQ431" i="12"/>
  <c r="AG431" i="12"/>
  <c r="BE431" i="12"/>
  <c r="AS431" i="12"/>
  <c r="CC230" i="12"/>
  <c r="CC211" i="12"/>
  <c r="AS427" i="12"/>
  <c r="AG427" i="12"/>
  <c r="U427" i="12"/>
  <c r="BQ427" i="12"/>
  <c r="BE427" i="12"/>
  <c r="BQ423" i="12"/>
  <c r="BE423" i="12"/>
  <c r="AS423" i="12"/>
  <c r="AG423" i="12"/>
  <c r="U423" i="12"/>
  <c r="BQ419" i="12"/>
  <c r="BE419" i="12"/>
  <c r="AS419" i="12"/>
  <c r="AG419" i="12"/>
  <c r="U419" i="12"/>
  <c r="U415" i="12"/>
  <c r="BQ415" i="12"/>
  <c r="BE415" i="12"/>
  <c r="AS415" i="12"/>
  <c r="AG415" i="12"/>
  <c r="BQ441" i="12"/>
  <c r="BE441" i="12"/>
  <c r="U441" i="12"/>
  <c r="AS441" i="12"/>
  <c r="AG441" i="12"/>
  <c r="AG437" i="12"/>
  <c r="U437" i="12"/>
  <c r="BQ437" i="12"/>
  <c r="AS437" i="12"/>
  <c r="BE437" i="12"/>
  <c r="BE433" i="12"/>
  <c r="AS433" i="12"/>
  <c r="AG433" i="12"/>
  <c r="U433" i="12"/>
  <c r="BQ433" i="12"/>
  <c r="BQ429" i="12"/>
  <c r="BE429" i="12"/>
  <c r="AS429" i="12"/>
  <c r="AG429" i="12"/>
  <c r="U429" i="12"/>
  <c r="BQ425" i="12"/>
  <c r="BE425" i="12"/>
  <c r="U425" i="12"/>
  <c r="AS425" i="12"/>
  <c r="AG425" i="12"/>
  <c r="AG421" i="12"/>
  <c r="U421" i="12"/>
  <c r="BQ421" i="12"/>
  <c r="AS421" i="12"/>
  <c r="BE421" i="12"/>
  <c r="BE417" i="12"/>
  <c r="AS417" i="12"/>
  <c r="AG417" i="12"/>
  <c r="U417" i="12"/>
  <c r="BQ417" i="12"/>
  <c r="BQ413" i="12"/>
  <c r="BE413" i="12"/>
  <c r="AS413" i="12"/>
  <c r="AG413" i="12"/>
  <c r="U413" i="12"/>
  <c r="CC209" i="12"/>
  <c r="CC208" i="12"/>
  <c r="CC240" i="12"/>
  <c r="CC410" i="12"/>
  <c r="CC223" i="12"/>
  <c r="CC210" i="12"/>
  <c r="CC203" i="12"/>
  <c r="CC239" i="12"/>
  <c r="CC409" i="12"/>
  <c r="AS408" i="10"/>
  <c r="E432" i="10"/>
  <c r="BE433" i="10"/>
  <c r="BE433" i="3" s="1"/>
  <c r="BE431" i="10"/>
  <c r="BE431" i="3" s="1"/>
  <c r="AG443" i="10"/>
  <c r="BE439" i="10"/>
  <c r="BQ421" i="10"/>
  <c r="BE408" i="10"/>
  <c r="CC230" i="10"/>
  <c r="CC463" i="10"/>
  <c r="CC463" i="3" s="1"/>
  <c r="U433" i="10"/>
  <c r="BQ431" i="10"/>
  <c r="BE443" i="10"/>
  <c r="U441" i="10"/>
  <c r="U441" i="3" s="1"/>
  <c r="U439" i="10"/>
  <c r="U439" i="3" s="1"/>
  <c r="U421" i="10"/>
  <c r="CC208" i="10"/>
  <c r="F471" i="3"/>
  <c r="E416" i="10"/>
  <c r="E440" i="10"/>
  <c r="AS415" i="10"/>
  <c r="U443" i="10"/>
  <c r="U443" i="3" s="1"/>
  <c r="AG441" i="10"/>
  <c r="AG441" i="3" s="1"/>
  <c r="F487" i="3"/>
  <c r="C487" i="3" s="1"/>
  <c r="CC462" i="10"/>
  <c r="CC462" i="3" s="1"/>
  <c r="BE415" i="10"/>
  <c r="BQ443" i="10"/>
  <c r="BQ443" i="3" s="1"/>
  <c r="AS441" i="10"/>
  <c r="CC210" i="10"/>
  <c r="CC210" i="3" s="1"/>
  <c r="E442" i="10"/>
  <c r="CC203" i="10"/>
  <c r="CC464" i="10"/>
  <c r="CC464" i="3" s="1"/>
  <c r="BQ195" i="12"/>
  <c r="BE195" i="12"/>
  <c r="AS195" i="12"/>
  <c r="AG195" i="12"/>
  <c r="U195" i="12"/>
  <c r="BE200" i="12"/>
  <c r="BE408" i="12"/>
  <c r="U408" i="12"/>
  <c r="AG408" i="12"/>
  <c r="AS408" i="12"/>
  <c r="U215" i="12"/>
  <c r="AG215" i="12"/>
  <c r="AS215" i="12"/>
  <c r="AG200" i="12"/>
  <c r="AS200" i="12"/>
  <c r="U200" i="12"/>
  <c r="U408" i="10"/>
  <c r="U215" i="10"/>
  <c r="AG215" i="10"/>
  <c r="CC445" i="10"/>
  <c r="BE413" i="10"/>
  <c r="BQ413" i="10"/>
  <c r="AS413" i="10"/>
  <c r="AS413" i="3" s="1"/>
  <c r="AG413" i="10"/>
  <c r="AG413" i="3" s="1"/>
  <c r="U413" i="10"/>
  <c r="CC190" i="10"/>
  <c r="CC190" i="3" s="1"/>
  <c r="E414" i="10"/>
  <c r="U433" i="3" l="1"/>
  <c r="BQ423" i="3"/>
  <c r="BE415" i="3"/>
  <c r="BE435" i="3"/>
  <c r="BQ431" i="3"/>
  <c r="AS441" i="3"/>
  <c r="BE417" i="3"/>
  <c r="BE423" i="3"/>
  <c r="U429" i="3"/>
  <c r="BQ433" i="3"/>
  <c r="U417" i="3"/>
  <c r="U421" i="3"/>
  <c r="AS435" i="3"/>
  <c r="U437" i="3"/>
  <c r="BQ425" i="3"/>
  <c r="BQ439" i="3"/>
  <c r="BQ421" i="3"/>
  <c r="BQ413" i="3"/>
  <c r="AS415" i="3"/>
  <c r="BE443" i="3"/>
  <c r="AG421" i="3"/>
  <c r="BE439" i="3"/>
  <c r="BQ429" i="3"/>
  <c r="AS439" i="3"/>
  <c r="BE413" i="3"/>
  <c r="AG443" i="3"/>
  <c r="BQ415" i="3"/>
  <c r="U423" i="3"/>
  <c r="AG429" i="3"/>
  <c r="AG425" i="3"/>
  <c r="U425" i="3"/>
  <c r="AS427" i="3"/>
  <c r="AG431" i="3"/>
  <c r="AS421" i="3"/>
  <c r="AS417" i="3"/>
  <c r="BQ427" i="3"/>
  <c r="AG433" i="3"/>
  <c r="AS431" i="3"/>
  <c r="BQ419" i="3"/>
  <c r="BE419" i="3"/>
  <c r="BE425" i="3"/>
  <c r="AG435" i="3"/>
  <c r="U415" i="3"/>
  <c r="AG427" i="3"/>
  <c r="AG415" i="3"/>
  <c r="AG439" i="3"/>
  <c r="AS433" i="3"/>
  <c r="U419" i="3"/>
  <c r="BE429" i="3"/>
  <c r="AG423" i="3"/>
  <c r="AS425" i="3"/>
  <c r="U413" i="3"/>
  <c r="U435" i="3"/>
  <c r="U427" i="3"/>
  <c r="BQ417" i="3"/>
  <c r="AG419" i="3"/>
  <c r="AS419" i="3"/>
  <c r="AS443" i="3"/>
  <c r="AS423" i="3"/>
  <c r="AG417" i="3"/>
  <c r="BE441" i="3"/>
  <c r="BQ437" i="3"/>
  <c r="AS437" i="3"/>
  <c r="BE421" i="3"/>
  <c r="AG437" i="3"/>
  <c r="U431" i="3"/>
  <c r="CC230" i="3"/>
  <c r="G230" i="3" s="1"/>
  <c r="F230" i="3" s="1"/>
  <c r="BE185" i="12"/>
  <c r="CC410" i="3"/>
  <c r="CC246" i="3"/>
  <c r="CC240" i="3"/>
  <c r="G240" i="3" s="1"/>
  <c r="F240" i="3" s="1"/>
  <c r="CC203" i="3"/>
  <c r="BE189" i="12"/>
  <c r="AS189" i="12"/>
  <c r="BQ189" i="12"/>
  <c r="CC411" i="3"/>
  <c r="CC409" i="3"/>
  <c r="CC239" i="3"/>
  <c r="G239" i="3" s="1"/>
  <c r="F239" i="3" s="1"/>
  <c r="CC223" i="3"/>
  <c r="G223" i="3" s="1"/>
  <c r="CC212" i="3"/>
  <c r="G212" i="3" s="1"/>
  <c r="F212" i="3" s="1"/>
  <c r="CC211" i="3"/>
  <c r="G211" i="3" s="1"/>
  <c r="F211" i="3" s="1"/>
  <c r="CC209" i="3"/>
  <c r="G209" i="3" s="1"/>
  <c r="F209" i="3" s="1"/>
  <c r="CC208" i="3"/>
  <c r="G208" i="3" s="1"/>
  <c r="F208" i="3" s="1"/>
  <c r="BE191" i="12"/>
  <c r="BQ191" i="12"/>
  <c r="U191" i="12"/>
  <c r="AG189" i="12"/>
  <c r="AG185" i="12"/>
  <c r="G169" i="12"/>
  <c r="AS181" i="12"/>
  <c r="G226" i="3"/>
  <c r="F226" i="3" s="1"/>
  <c r="G478" i="3"/>
  <c r="F478" i="3" s="1"/>
  <c r="G479" i="3"/>
  <c r="F479" i="3" s="1"/>
  <c r="G467" i="3"/>
  <c r="F467" i="3" s="1"/>
  <c r="G469" i="3"/>
  <c r="G466" i="3"/>
  <c r="F466" i="3" s="1"/>
  <c r="G468" i="3"/>
  <c r="G233" i="3"/>
  <c r="F233" i="3" s="1"/>
  <c r="G206" i="3"/>
  <c r="F206" i="3" s="1"/>
  <c r="G242" i="3"/>
  <c r="F242" i="3" s="1"/>
  <c r="G243" i="3"/>
  <c r="F243" i="3" s="1"/>
  <c r="G246" i="3"/>
  <c r="F246" i="3" s="1"/>
  <c r="G249" i="3"/>
  <c r="G224" i="3"/>
  <c r="F224" i="3" s="1"/>
  <c r="G213" i="3"/>
  <c r="F213" i="3" s="1"/>
  <c r="BE177" i="12"/>
  <c r="G231" i="3"/>
  <c r="F231" i="3" s="1"/>
  <c r="AS183" i="12"/>
  <c r="BQ179" i="12"/>
  <c r="U183" i="12"/>
  <c r="G247" i="3"/>
  <c r="F247" i="3" s="1"/>
  <c r="U185" i="12"/>
  <c r="BQ185" i="12"/>
  <c r="AG179" i="12"/>
  <c r="BQ183" i="12"/>
  <c r="AS179" i="12"/>
  <c r="BE183" i="12"/>
  <c r="BE179" i="12"/>
  <c r="G241" i="3"/>
  <c r="F241" i="3" s="1"/>
  <c r="G205" i="3"/>
  <c r="F205" i="3" s="1"/>
  <c r="G204" i="3"/>
  <c r="F204" i="3" s="1"/>
  <c r="G464" i="3"/>
  <c r="F464" i="3" s="1"/>
  <c r="G465" i="3"/>
  <c r="AG177" i="12"/>
  <c r="AG181" i="12"/>
  <c r="U181" i="12"/>
  <c r="BQ181" i="12"/>
  <c r="BQ177" i="12"/>
  <c r="G210" i="3"/>
  <c r="F210" i="3" s="1"/>
  <c r="BQ175" i="12"/>
  <c r="U177" i="12"/>
  <c r="AG191" i="12"/>
  <c r="AS175" i="12"/>
  <c r="U175" i="12"/>
  <c r="BE175" i="12"/>
  <c r="AG173" i="12"/>
  <c r="AG187" i="12"/>
  <c r="U187" i="12"/>
  <c r="BQ187" i="12"/>
  <c r="BE187" i="12"/>
  <c r="AS173" i="12"/>
  <c r="BE173" i="12"/>
  <c r="BQ173" i="12"/>
  <c r="G434" i="12"/>
  <c r="AS434" i="12" s="1"/>
  <c r="G418" i="12"/>
  <c r="BQ418" i="12" s="1"/>
  <c r="G442" i="12"/>
  <c r="BE442" i="12" s="1"/>
  <c r="G430" i="12"/>
  <c r="AS430" i="12" s="1"/>
  <c r="G426" i="12"/>
  <c r="BQ426" i="12" s="1"/>
  <c r="G428" i="12"/>
  <c r="AS428" i="12" s="1"/>
  <c r="G438" i="12"/>
  <c r="BE438" i="12" s="1"/>
  <c r="G436" i="12"/>
  <c r="BQ436" i="12" s="1"/>
  <c r="G420" i="12"/>
  <c r="BQ420" i="12" s="1"/>
  <c r="G424" i="12"/>
  <c r="AG424" i="12" s="1"/>
  <c r="G416" i="12"/>
  <c r="BQ416" i="12" s="1"/>
  <c r="G422" i="12"/>
  <c r="AG422" i="12" s="1"/>
  <c r="G432" i="12"/>
  <c r="AS432" i="12" s="1"/>
  <c r="G440" i="12"/>
  <c r="BE440" i="12" s="1"/>
  <c r="G444" i="12"/>
  <c r="AG444" i="12" s="1"/>
  <c r="G414" i="12"/>
  <c r="BE414" i="12" s="1"/>
  <c r="G214" i="3"/>
  <c r="F214" i="3" s="1"/>
  <c r="G232" i="3"/>
  <c r="F232" i="3" s="1"/>
  <c r="G225" i="3"/>
  <c r="F225" i="3" s="1"/>
  <c r="U446" i="10"/>
  <c r="G476" i="3"/>
  <c r="U191" i="10"/>
  <c r="U191" i="3" s="1"/>
  <c r="F488" i="3"/>
  <c r="F470" i="3"/>
  <c r="U171" i="12"/>
  <c r="BQ171" i="12"/>
  <c r="AG171" i="12"/>
  <c r="BE171" i="12"/>
  <c r="AS171" i="12"/>
  <c r="AG446" i="10"/>
  <c r="AS446" i="10"/>
  <c r="BE446" i="10"/>
  <c r="BQ446" i="10"/>
  <c r="BQ191" i="10"/>
  <c r="BE191" i="10"/>
  <c r="AS191" i="10"/>
  <c r="AS191" i="3" s="1"/>
  <c r="AG191" i="10"/>
  <c r="AG191" i="3" s="1"/>
  <c r="G414" i="10"/>
  <c r="G432" i="10"/>
  <c r="G426" i="10"/>
  <c r="G430" i="10"/>
  <c r="G416" i="10"/>
  <c r="G424" i="10"/>
  <c r="G444" i="10"/>
  <c r="G420" i="10"/>
  <c r="G438" i="10"/>
  <c r="G442" i="10"/>
  <c r="G440" i="10"/>
  <c r="G428" i="10"/>
  <c r="G436" i="10"/>
  <c r="G422" i="10"/>
  <c r="G418" i="10"/>
  <c r="G434" i="10"/>
  <c r="CC215" i="10"/>
  <c r="G266" i="3"/>
  <c r="CC437" i="10"/>
  <c r="CC425" i="10"/>
  <c r="CC429" i="10"/>
  <c r="CC419" i="10"/>
  <c r="CC417" i="10"/>
  <c r="CC431" i="10"/>
  <c r="CC439" i="10"/>
  <c r="CC443" i="10"/>
  <c r="CC435" i="10"/>
  <c r="CC215" i="12"/>
  <c r="CC427" i="10"/>
  <c r="CC423" i="10"/>
  <c r="CC433" i="10"/>
  <c r="CC413" i="12"/>
  <c r="CC421" i="10"/>
  <c r="CC200" i="10"/>
  <c r="CC408" i="10"/>
  <c r="CC415" i="10"/>
  <c r="CC439" i="12"/>
  <c r="CC441" i="10"/>
  <c r="CC427" i="12"/>
  <c r="CC431" i="12"/>
  <c r="CC425" i="12"/>
  <c r="CC423" i="12"/>
  <c r="CC437" i="12"/>
  <c r="CC433" i="12"/>
  <c r="CC415" i="12"/>
  <c r="CC435" i="12"/>
  <c r="CC419" i="12"/>
  <c r="CC421" i="12"/>
  <c r="CC429" i="12"/>
  <c r="CC417" i="12"/>
  <c r="CC441" i="12"/>
  <c r="CC443" i="12"/>
  <c r="CC200" i="12"/>
  <c r="CC408" i="12"/>
  <c r="CC195" i="12"/>
  <c r="CC413" i="10"/>
  <c r="CC413" i="3" s="1"/>
  <c r="J63" i="2"/>
  <c r="BS63" i="2"/>
  <c r="AA63" i="2"/>
  <c r="AY63" i="2"/>
  <c r="BF63" i="2"/>
  <c r="M63" i="2"/>
  <c r="AK63" i="2"/>
  <c r="AV63" i="2"/>
  <c r="AB63" i="2"/>
  <c r="BO63" i="2"/>
  <c r="BR63" i="2"/>
  <c r="AG63" i="2"/>
  <c r="AS63" i="2"/>
  <c r="X63" i="2"/>
  <c r="BV63" i="2"/>
  <c r="AC63" i="2"/>
  <c r="BQ63" i="2"/>
  <c r="S63" i="2"/>
  <c r="AF63" i="2"/>
  <c r="U63" i="2"/>
  <c r="AT63" i="2"/>
  <c r="BT63" i="2"/>
  <c r="BL63" i="2"/>
  <c r="AO63" i="2"/>
  <c r="BX63" i="2"/>
  <c r="AU63" i="2"/>
  <c r="AH63" i="2"/>
  <c r="AZ63" i="2"/>
  <c r="P63" i="2"/>
  <c r="V63" i="2"/>
  <c r="BI63" i="2"/>
  <c r="BE63" i="2"/>
  <c r="BY63" i="2"/>
  <c r="AI63" i="2"/>
  <c r="W63" i="2"/>
  <c r="Y63" i="2"/>
  <c r="BD63" i="2"/>
  <c r="K63" i="2"/>
  <c r="AN63" i="2"/>
  <c r="AQ63" i="2"/>
  <c r="BG63" i="2"/>
  <c r="BW63" i="2"/>
  <c r="L63" i="2"/>
  <c r="AM63" i="2"/>
  <c r="BP63" i="2"/>
  <c r="AR63" i="2"/>
  <c r="O63" i="2"/>
  <c r="N63" i="2"/>
  <c r="I63" i="2"/>
  <c r="BA63" i="2"/>
  <c r="AL63" i="2"/>
  <c r="BJ63" i="2"/>
  <c r="BM63" i="2"/>
  <c r="T63" i="2"/>
  <c r="BK63" i="2"/>
  <c r="Q63" i="2"/>
  <c r="AW63" i="2"/>
  <c r="BC63" i="2"/>
  <c r="BU63" i="2"/>
  <c r="Z63" i="2"/>
  <c r="AX63" i="2"/>
  <c r="BH63" i="2"/>
  <c r="AE63" i="2"/>
  <c r="CC433" i="3" l="1"/>
  <c r="BQ191" i="3"/>
  <c r="CC435" i="3"/>
  <c r="CC443" i="3"/>
  <c r="CC189" i="12"/>
  <c r="CC421" i="3"/>
  <c r="CC439" i="3"/>
  <c r="CC431" i="3"/>
  <c r="CC441" i="3"/>
  <c r="CC423" i="3"/>
  <c r="CC419" i="3"/>
  <c r="BE191" i="3"/>
  <c r="CC427" i="3"/>
  <c r="CC429" i="3"/>
  <c r="CC417" i="3"/>
  <c r="CC415" i="3"/>
  <c r="CC425" i="3"/>
  <c r="CC437" i="3"/>
  <c r="BE432" i="12"/>
  <c r="CC183" i="12"/>
  <c r="CC179" i="12"/>
  <c r="CC177" i="12"/>
  <c r="CC191" i="12"/>
  <c r="CC185" i="12"/>
  <c r="U169" i="12"/>
  <c r="U14" i="12" s="1"/>
  <c r="BQ169" i="12"/>
  <c r="BQ14" i="12" s="1"/>
  <c r="AS169" i="12"/>
  <c r="AS14" i="12" s="1"/>
  <c r="BE169" i="12"/>
  <c r="BE14" i="12" s="1"/>
  <c r="AG169" i="12"/>
  <c r="AG14" i="12" s="1"/>
  <c r="CC181" i="12"/>
  <c r="G203" i="3"/>
  <c r="F203" i="3" s="1"/>
  <c r="G218" i="3"/>
  <c r="F218" i="3" s="1"/>
  <c r="G411" i="3"/>
  <c r="F411" i="3" s="1"/>
  <c r="F249" i="3"/>
  <c r="G248" i="3"/>
  <c r="G409" i="3"/>
  <c r="F409" i="3" s="1"/>
  <c r="G201" i="3"/>
  <c r="G216" i="3"/>
  <c r="F216" i="3" s="1"/>
  <c r="AS438" i="12"/>
  <c r="AG440" i="12"/>
  <c r="BE422" i="12"/>
  <c r="U422" i="12"/>
  <c r="AS420" i="12"/>
  <c r="BQ422" i="12"/>
  <c r="BE420" i="12"/>
  <c r="AG420" i="12"/>
  <c r="AS422" i="12"/>
  <c r="U420" i="12"/>
  <c r="BQ442" i="12"/>
  <c r="AG442" i="12"/>
  <c r="BQ444" i="12"/>
  <c r="U444" i="12"/>
  <c r="AG416" i="12"/>
  <c r="AS414" i="12"/>
  <c r="AS416" i="12"/>
  <c r="CC175" i="12"/>
  <c r="BE434" i="12"/>
  <c r="AG414" i="12"/>
  <c r="AS440" i="12"/>
  <c r="BQ414" i="12"/>
  <c r="BE416" i="12"/>
  <c r="U414" i="12"/>
  <c r="BQ434" i="12"/>
  <c r="U434" i="12"/>
  <c r="AG430" i="12"/>
  <c r="CC187" i="12"/>
  <c r="U432" i="12"/>
  <c r="AG432" i="12"/>
  <c r="BQ432" i="12"/>
  <c r="CC173" i="12"/>
  <c r="AS444" i="12"/>
  <c r="BQ438" i="12"/>
  <c r="U442" i="12"/>
  <c r="U438" i="12"/>
  <c r="U424" i="12"/>
  <c r="AG438" i="12"/>
  <c r="BE444" i="12"/>
  <c r="AG418" i="12"/>
  <c r="BQ424" i="12"/>
  <c r="BE424" i="12"/>
  <c r="AS424" i="12"/>
  <c r="AS418" i="12"/>
  <c r="BE436" i="12"/>
  <c r="AS436" i="12"/>
  <c r="U428" i="12"/>
  <c r="BQ428" i="12"/>
  <c r="U418" i="12"/>
  <c r="BE428" i="12"/>
  <c r="AG436" i="12"/>
  <c r="U436" i="12"/>
  <c r="AG428" i="12"/>
  <c r="U426" i="12"/>
  <c r="AS426" i="12"/>
  <c r="BE418" i="12"/>
  <c r="U440" i="12"/>
  <c r="BQ440" i="12"/>
  <c r="BE430" i="12"/>
  <c r="BQ430" i="12"/>
  <c r="U416" i="12"/>
  <c r="AG434" i="12"/>
  <c r="BE426" i="12"/>
  <c r="U430" i="12"/>
  <c r="AG426" i="12"/>
  <c r="AS442" i="12"/>
  <c r="BE428" i="10"/>
  <c r="BE430" i="10"/>
  <c r="U440" i="10"/>
  <c r="U426" i="10"/>
  <c r="U426" i="3" s="1"/>
  <c r="G410" i="3"/>
  <c r="F410" i="3" s="1"/>
  <c r="BE442" i="10"/>
  <c r="BE442" i="3" s="1"/>
  <c r="AS432" i="10"/>
  <c r="AS432" i="3" s="1"/>
  <c r="U438" i="10"/>
  <c r="U414" i="10"/>
  <c r="G199" i="10"/>
  <c r="AG434" i="10"/>
  <c r="AG420" i="10"/>
  <c r="BQ418" i="10"/>
  <c r="BQ418" i="3" s="1"/>
  <c r="AS444" i="10"/>
  <c r="AS444" i="3" s="1"/>
  <c r="AG422" i="10"/>
  <c r="AG422" i="3" s="1"/>
  <c r="U424" i="10"/>
  <c r="G217" i="3"/>
  <c r="F217" i="3" s="1"/>
  <c r="AS436" i="10"/>
  <c r="AS416" i="10"/>
  <c r="BQ414" i="10"/>
  <c r="G265" i="3"/>
  <c r="G264" i="3" s="1"/>
  <c r="CC264" i="3"/>
  <c r="F223" i="3"/>
  <c r="BQ444" i="10"/>
  <c r="U444" i="10"/>
  <c r="CC171" i="12"/>
  <c r="BQ438" i="10"/>
  <c r="CC446" i="10"/>
  <c r="AG414" i="10"/>
  <c r="BE414" i="10"/>
  <c r="BE414" i="3" s="1"/>
  <c r="AS442" i="10"/>
  <c r="AS414" i="10"/>
  <c r="AG424" i="10"/>
  <c r="AG424" i="3" s="1"/>
  <c r="AG430" i="10"/>
  <c r="CC191" i="10"/>
  <c r="CC191" i="3" s="1"/>
  <c r="U430" i="10"/>
  <c r="AG436" i="10"/>
  <c r="BE444" i="10"/>
  <c r="U416" i="10"/>
  <c r="AG442" i="10"/>
  <c r="AG444" i="10"/>
  <c r="AG444" i="3" s="1"/>
  <c r="BQ416" i="10"/>
  <c r="BQ416" i="3" s="1"/>
  <c r="BQ442" i="10"/>
  <c r="AG416" i="10"/>
  <c r="BE440" i="10"/>
  <c r="BE440" i="3" s="1"/>
  <c r="U442" i="10"/>
  <c r="BQ440" i="10"/>
  <c r="AS440" i="10"/>
  <c r="AG440" i="10"/>
  <c r="BE438" i="10"/>
  <c r="BE438" i="3" s="1"/>
  <c r="AG438" i="10"/>
  <c r="AS438" i="10"/>
  <c r="AS438" i="3" s="1"/>
  <c r="U436" i="10"/>
  <c r="BQ436" i="10"/>
  <c r="BQ436" i="3" s="1"/>
  <c r="BE436" i="10"/>
  <c r="BE432" i="10"/>
  <c r="BE432" i="3" s="1"/>
  <c r="AG432" i="10"/>
  <c r="U432" i="10"/>
  <c r="BQ432" i="10"/>
  <c r="AS430" i="10"/>
  <c r="AS430" i="3" s="1"/>
  <c r="AS428" i="10"/>
  <c r="AS428" i="3" s="1"/>
  <c r="BQ428" i="10"/>
  <c r="BQ428" i="3" s="1"/>
  <c r="AG428" i="10"/>
  <c r="BQ426" i="10"/>
  <c r="BQ426" i="3" s="1"/>
  <c r="AS426" i="10"/>
  <c r="AG426" i="10"/>
  <c r="BE426" i="10"/>
  <c r="BE424" i="10"/>
  <c r="BQ424" i="10"/>
  <c r="BQ424" i="3" s="1"/>
  <c r="AS424" i="10"/>
  <c r="AS422" i="10"/>
  <c r="AS422" i="3" s="1"/>
  <c r="BQ422" i="10"/>
  <c r="BE422" i="10"/>
  <c r="BE418" i="10"/>
  <c r="BE418" i="3" s="1"/>
  <c r="AG418" i="10"/>
  <c r="AG418" i="3" s="1"/>
  <c r="AS418" i="10"/>
  <c r="U418" i="10"/>
  <c r="U418" i="3" s="1"/>
  <c r="BE416" i="10"/>
  <c r="AS420" i="10"/>
  <c r="AS434" i="10"/>
  <c r="AS434" i="3" s="1"/>
  <c r="BE420" i="10"/>
  <c r="U434" i="10"/>
  <c r="U434" i="3" s="1"/>
  <c r="U420" i="10"/>
  <c r="BQ430" i="10"/>
  <c r="BQ420" i="10"/>
  <c r="BQ420" i="3" s="1"/>
  <c r="BE434" i="10"/>
  <c r="U428" i="10"/>
  <c r="BQ434" i="10"/>
  <c r="BQ434" i="3" s="1"/>
  <c r="U422" i="10"/>
  <c r="BQ430" i="3" l="1"/>
  <c r="AG438" i="3"/>
  <c r="AG426" i="3"/>
  <c r="BE428" i="3"/>
  <c r="U420" i="3"/>
  <c r="AS416" i="3"/>
  <c r="U440" i="3"/>
  <c r="U430" i="3"/>
  <c r="AG430" i="3"/>
  <c r="BE430" i="3"/>
  <c r="AG416" i="3"/>
  <c r="BQ442" i="3"/>
  <c r="AG440" i="3"/>
  <c r="BQ438" i="3"/>
  <c r="AG436" i="3"/>
  <c r="BE424" i="3"/>
  <c r="BE422" i="3"/>
  <c r="AS418" i="3"/>
  <c r="AG442" i="3"/>
  <c r="AS442" i="3"/>
  <c r="U442" i="3"/>
  <c r="BE434" i="3"/>
  <c r="U432" i="3"/>
  <c r="AS424" i="3"/>
  <c r="U416" i="3"/>
  <c r="CC169" i="12"/>
  <c r="U444" i="3"/>
  <c r="BQ444" i="3"/>
  <c r="BE444" i="3"/>
  <c r="AS440" i="3"/>
  <c r="BQ440" i="3"/>
  <c r="U438" i="3"/>
  <c r="AS436" i="3"/>
  <c r="BE436" i="3"/>
  <c r="U436" i="3"/>
  <c r="AG434" i="3"/>
  <c r="AG432" i="3"/>
  <c r="BQ432" i="3"/>
  <c r="AG428" i="3"/>
  <c r="U428" i="3"/>
  <c r="BE426" i="3"/>
  <c r="AS426" i="3"/>
  <c r="U424" i="3"/>
  <c r="BQ422" i="3"/>
  <c r="AG420" i="3"/>
  <c r="BE420" i="3"/>
  <c r="AS420" i="3"/>
  <c r="BE416" i="3"/>
  <c r="U414" i="3"/>
  <c r="BQ414" i="3"/>
  <c r="AS414" i="3"/>
  <c r="AG414" i="3"/>
  <c r="U422" i="3"/>
  <c r="CC422" i="12"/>
  <c r="CC420" i="12"/>
  <c r="G192" i="3"/>
  <c r="F192" i="3" s="1"/>
  <c r="G191" i="3"/>
  <c r="F191" i="3" s="1"/>
  <c r="CC414" i="12"/>
  <c r="CC432" i="12"/>
  <c r="CC438" i="12"/>
  <c r="CC436" i="12"/>
  <c r="CC424" i="12"/>
  <c r="CC442" i="12"/>
  <c r="CC418" i="12"/>
  <c r="CC444" i="12"/>
  <c r="CC428" i="12"/>
  <c r="CC416" i="12"/>
  <c r="CC434" i="12"/>
  <c r="CC426" i="12"/>
  <c r="CC440" i="12"/>
  <c r="CC430" i="12"/>
  <c r="G408" i="3"/>
  <c r="F201" i="3"/>
  <c r="G215" i="3"/>
  <c r="CC414" i="10"/>
  <c r="CC438" i="10"/>
  <c r="CC432" i="10"/>
  <c r="CC426" i="10"/>
  <c r="CC428" i="10"/>
  <c r="CC420" i="10"/>
  <c r="CC440" i="10"/>
  <c r="CC416" i="10"/>
  <c r="CC430" i="10"/>
  <c r="CC418" i="10"/>
  <c r="CC442" i="10"/>
  <c r="CC444" i="10"/>
  <c r="CC436" i="10"/>
  <c r="CC434" i="10"/>
  <c r="CC424" i="10"/>
  <c r="CC422" i="10"/>
  <c r="G194" i="10"/>
  <c r="C194" i="10" s="1"/>
  <c r="G188" i="10"/>
  <c r="G186" i="10"/>
  <c r="G184" i="10"/>
  <c r="G182" i="10"/>
  <c r="G180" i="10"/>
  <c r="G178" i="10"/>
  <c r="G176" i="10"/>
  <c r="G174" i="10"/>
  <c r="G172" i="10"/>
  <c r="G170" i="10"/>
  <c r="G165" i="10"/>
  <c r="G162" i="10"/>
  <c r="G161" i="10"/>
  <c r="G160" i="10"/>
  <c r="G159" i="10"/>
  <c r="G158" i="10"/>
  <c r="CC147" i="12"/>
  <c r="G46" i="10"/>
  <c r="G45" i="10"/>
  <c r="G147" i="10"/>
  <c r="G125" i="10"/>
  <c r="G123" i="10"/>
  <c r="CC442" i="3" l="1"/>
  <c r="G442" i="3" s="1"/>
  <c r="F442" i="3" s="1"/>
  <c r="CC434" i="3"/>
  <c r="CC418" i="3"/>
  <c r="G418" i="3" s="1"/>
  <c r="F418" i="3" s="1"/>
  <c r="CC444" i="3"/>
  <c r="G444" i="3" s="1"/>
  <c r="CC440" i="3"/>
  <c r="G440" i="3" s="1"/>
  <c r="F440" i="3" s="1"/>
  <c r="CC438" i="3"/>
  <c r="G438" i="3" s="1"/>
  <c r="F438" i="3" s="1"/>
  <c r="CC436" i="3"/>
  <c r="G436" i="3" s="1"/>
  <c r="F436" i="3" s="1"/>
  <c r="CC432" i="3"/>
  <c r="G432" i="3" s="1"/>
  <c r="F432" i="3" s="1"/>
  <c r="CC430" i="3"/>
  <c r="G430" i="3" s="1"/>
  <c r="F430" i="3" s="1"/>
  <c r="CC428" i="3"/>
  <c r="G428" i="3" s="1"/>
  <c r="F428" i="3" s="1"/>
  <c r="CC426" i="3"/>
  <c r="G426" i="3" s="1"/>
  <c r="F426" i="3" s="1"/>
  <c r="CC424" i="3"/>
  <c r="G424" i="3" s="1"/>
  <c r="F424" i="3" s="1"/>
  <c r="CC422" i="3"/>
  <c r="G422" i="3" s="1"/>
  <c r="F422" i="3" s="1"/>
  <c r="CC420" i="3"/>
  <c r="G420" i="3" s="1"/>
  <c r="F420" i="3" s="1"/>
  <c r="CC416" i="3"/>
  <c r="CC414" i="3"/>
  <c r="G427" i="3"/>
  <c r="F427" i="3" s="1"/>
  <c r="G437" i="3"/>
  <c r="F437" i="3" s="1"/>
  <c r="G419" i="3"/>
  <c r="F419" i="3" s="1"/>
  <c r="G435" i="3"/>
  <c r="F435" i="3" s="1"/>
  <c r="G443" i="3"/>
  <c r="F443" i="3" s="1"/>
  <c r="G417" i="3"/>
  <c r="F417" i="3" s="1"/>
  <c r="G439" i="3"/>
  <c r="F439" i="3" s="1"/>
  <c r="G429" i="3"/>
  <c r="F429" i="3" s="1"/>
  <c r="G433" i="3"/>
  <c r="F433" i="3" s="1"/>
  <c r="G423" i="3"/>
  <c r="F423" i="3" s="1"/>
  <c r="G434" i="3"/>
  <c r="F434" i="3" s="1"/>
  <c r="CC14" i="12"/>
  <c r="BQ23" i="10"/>
  <c r="AG199" i="10"/>
  <c r="G431" i="3"/>
  <c r="F431" i="3" s="1"/>
  <c r="G425" i="3"/>
  <c r="F425" i="3" s="1"/>
  <c r="U199" i="10"/>
  <c r="G421" i="3"/>
  <c r="F421" i="3" s="1"/>
  <c r="BE23" i="10"/>
  <c r="G441" i="3"/>
  <c r="F441" i="3" s="1"/>
  <c r="CC45" i="10"/>
  <c r="CC147" i="10"/>
  <c r="AG23" i="10"/>
  <c r="U23" i="10"/>
  <c r="AS199" i="10"/>
  <c r="AS23" i="10"/>
  <c r="BE199" i="10"/>
  <c r="BQ199" i="10"/>
  <c r="AG165" i="12"/>
  <c r="AG164" i="12" s="1"/>
  <c r="U165" i="12"/>
  <c r="BQ162" i="12"/>
  <c r="BE162" i="12"/>
  <c r="AS162" i="12"/>
  <c r="AG162" i="12"/>
  <c r="U162" i="12"/>
  <c r="BQ161" i="12"/>
  <c r="BE161" i="12"/>
  <c r="AS161" i="12"/>
  <c r="AG161" i="12"/>
  <c r="U161" i="12"/>
  <c r="BQ160" i="12"/>
  <c r="BE160" i="12"/>
  <c r="AS160" i="12"/>
  <c r="AG160" i="12"/>
  <c r="U160" i="12"/>
  <c r="BQ159" i="12"/>
  <c r="BE159" i="12"/>
  <c r="AS159" i="12"/>
  <c r="AG159" i="12"/>
  <c r="U159" i="12"/>
  <c r="BQ158" i="12"/>
  <c r="BE158" i="12"/>
  <c r="AS158" i="12"/>
  <c r="AG158" i="12"/>
  <c r="U158" i="12"/>
  <c r="BQ123" i="12"/>
  <c r="BE123" i="12"/>
  <c r="AS123" i="12"/>
  <c r="AG123" i="12"/>
  <c r="U123" i="12"/>
  <c r="AG165" i="10"/>
  <c r="AG165" i="3" s="1"/>
  <c r="U165" i="10"/>
  <c r="U165" i="3" s="1"/>
  <c r="BQ162" i="10"/>
  <c r="BQ162" i="3" s="1"/>
  <c r="BE162" i="10"/>
  <c r="BE162" i="3" s="1"/>
  <c r="AS162" i="10"/>
  <c r="AS162" i="3" s="1"/>
  <c r="AG162" i="10"/>
  <c r="AG162" i="3" s="1"/>
  <c r="U162" i="10"/>
  <c r="BQ161" i="10"/>
  <c r="BQ161" i="3" s="1"/>
  <c r="BE161" i="10"/>
  <c r="BE161" i="3" s="1"/>
  <c r="AS161" i="10"/>
  <c r="AS161" i="3" s="1"/>
  <c r="AG161" i="10"/>
  <c r="AG161" i="3" s="1"/>
  <c r="U161" i="10"/>
  <c r="U161" i="3" s="1"/>
  <c r="BQ160" i="10"/>
  <c r="BQ160" i="3" s="1"/>
  <c r="BE160" i="10"/>
  <c r="AS160" i="10"/>
  <c r="AG160" i="10"/>
  <c r="AG160" i="3" s="1"/>
  <c r="U160" i="10"/>
  <c r="U160" i="3" s="1"/>
  <c r="BQ159" i="10"/>
  <c r="BQ159" i="3" s="1"/>
  <c r="BE159" i="10"/>
  <c r="BE159" i="3" s="1"/>
  <c r="AS159" i="10"/>
  <c r="AS159" i="3" s="1"/>
  <c r="AG159" i="10"/>
  <c r="U159" i="10"/>
  <c r="U159" i="3" s="1"/>
  <c r="BQ158" i="10"/>
  <c r="BQ158" i="3" s="1"/>
  <c r="BE158" i="10"/>
  <c r="BE158" i="3" s="1"/>
  <c r="AS158" i="10"/>
  <c r="AS158" i="3" s="1"/>
  <c r="AG158" i="10"/>
  <c r="AG158" i="3" s="1"/>
  <c r="U158" i="10"/>
  <c r="U158" i="3" s="1"/>
  <c r="BQ125" i="10"/>
  <c r="BQ125" i="3" s="1"/>
  <c r="BE125" i="10"/>
  <c r="BE125" i="3" s="1"/>
  <c r="AS125" i="10"/>
  <c r="AS125" i="3" s="1"/>
  <c r="AG125" i="10"/>
  <c r="AG125" i="3" s="1"/>
  <c r="U125" i="10"/>
  <c r="U125" i="3" s="1"/>
  <c r="BQ123" i="10"/>
  <c r="BE123" i="10"/>
  <c r="AS123" i="10"/>
  <c r="AG123" i="10"/>
  <c r="AG123" i="3" s="1"/>
  <c r="U123" i="10"/>
  <c r="BQ46" i="10"/>
  <c r="BQ29" i="10" s="1"/>
  <c r="BE46" i="10"/>
  <c r="BE29" i="10" s="1"/>
  <c r="AS46" i="10"/>
  <c r="AG46" i="10"/>
  <c r="U46" i="10"/>
  <c r="U29" i="10" s="1"/>
  <c r="CC138" i="12"/>
  <c r="BQ184" i="10"/>
  <c r="BQ184" i="3" s="1"/>
  <c r="BE184" i="10"/>
  <c r="BE184" i="3" s="1"/>
  <c r="AS184" i="10"/>
  <c r="AS184" i="3" s="1"/>
  <c r="AG184" i="10"/>
  <c r="AG184" i="3" s="1"/>
  <c r="U184" i="10"/>
  <c r="U184" i="3" s="1"/>
  <c r="BQ170" i="10"/>
  <c r="BQ170" i="3" s="1"/>
  <c r="BE170" i="10"/>
  <c r="BE170" i="3" s="1"/>
  <c r="AS170" i="10"/>
  <c r="AS170" i="3" s="1"/>
  <c r="AG170" i="10"/>
  <c r="AG170" i="3" s="1"/>
  <c r="U170" i="10"/>
  <c r="U170" i="3" s="1"/>
  <c r="AS186" i="10"/>
  <c r="AS186" i="3" s="1"/>
  <c r="U186" i="10"/>
  <c r="U186" i="3" s="1"/>
  <c r="BE186" i="10"/>
  <c r="BE186" i="3" s="1"/>
  <c r="AG186" i="10"/>
  <c r="AG186" i="3" s="1"/>
  <c r="BQ186" i="10"/>
  <c r="BQ186" i="3" s="1"/>
  <c r="AS174" i="10"/>
  <c r="AS174" i="3" s="1"/>
  <c r="AG174" i="10"/>
  <c r="AG174" i="3" s="1"/>
  <c r="U174" i="10"/>
  <c r="U174" i="3" s="1"/>
  <c r="BQ174" i="10"/>
  <c r="BQ174" i="3" s="1"/>
  <c r="BE174" i="10"/>
  <c r="BE174" i="3" s="1"/>
  <c r="AS194" i="10"/>
  <c r="AS194" i="3" s="1"/>
  <c r="AG194" i="10"/>
  <c r="AG194" i="3" s="1"/>
  <c r="U194" i="10"/>
  <c r="U194" i="3" s="1"/>
  <c r="BQ194" i="10"/>
  <c r="BQ194" i="3" s="1"/>
  <c r="BE194" i="10"/>
  <c r="BE194" i="3" s="1"/>
  <c r="BE188" i="10"/>
  <c r="BE188" i="3" s="1"/>
  <c r="AG188" i="10"/>
  <c r="AG188" i="3" s="1"/>
  <c r="AS188" i="10"/>
  <c r="AS188" i="3" s="1"/>
  <c r="U188" i="10"/>
  <c r="U188" i="3" s="1"/>
  <c r="BQ188" i="10"/>
  <c r="BQ188" i="3" s="1"/>
  <c r="BQ176" i="10"/>
  <c r="BQ176" i="3" s="1"/>
  <c r="AS176" i="10"/>
  <c r="AS176" i="3" s="1"/>
  <c r="AG176" i="10"/>
  <c r="AG176" i="3" s="1"/>
  <c r="U176" i="10"/>
  <c r="U176" i="3" s="1"/>
  <c r="BE176" i="10"/>
  <c r="BE176" i="3" s="1"/>
  <c r="U172" i="10"/>
  <c r="U172" i="3" s="1"/>
  <c r="BQ172" i="10"/>
  <c r="BQ172" i="3" s="1"/>
  <c r="AG172" i="10"/>
  <c r="AG172" i="3" s="1"/>
  <c r="BE172" i="10"/>
  <c r="BE172" i="3" s="1"/>
  <c r="AS172" i="10"/>
  <c r="AS172" i="3" s="1"/>
  <c r="BQ178" i="10"/>
  <c r="BQ178" i="3" s="1"/>
  <c r="AS178" i="10"/>
  <c r="AS178" i="3" s="1"/>
  <c r="BE178" i="10"/>
  <c r="BE178" i="3" s="1"/>
  <c r="AG178" i="10"/>
  <c r="AG178" i="3" s="1"/>
  <c r="U178" i="10"/>
  <c r="U178" i="3" s="1"/>
  <c r="AG180" i="10"/>
  <c r="AG180" i="3" s="1"/>
  <c r="AS180" i="10"/>
  <c r="AS180" i="3" s="1"/>
  <c r="U180" i="10"/>
  <c r="U180" i="3" s="1"/>
  <c r="BQ180" i="10"/>
  <c r="BQ180" i="3" s="1"/>
  <c r="BE180" i="10"/>
  <c r="BE180" i="3" s="1"/>
  <c r="BQ182" i="10"/>
  <c r="BQ182" i="3" s="1"/>
  <c r="AS182" i="10"/>
  <c r="AS182" i="3" s="1"/>
  <c r="BE182" i="10"/>
  <c r="BE182" i="3" s="1"/>
  <c r="AG182" i="10"/>
  <c r="AG182" i="3" s="1"/>
  <c r="U182" i="10"/>
  <c r="U182" i="3" s="1"/>
  <c r="AM46" i="3"/>
  <c r="AG45" i="3"/>
  <c r="U45" i="3"/>
  <c r="E187" i="10"/>
  <c r="E189" i="10"/>
  <c r="U123" i="3" l="1"/>
  <c r="U162" i="3"/>
  <c r="AS160" i="3"/>
  <c r="BE160" i="3"/>
  <c r="AG159" i="3"/>
  <c r="AS123" i="3"/>
  <c r="BE123" i="3"/>
  <c r="BQ123" i="3"/>
  <c r="CC147" i="3"/>
  <c r="G147" i="3" s="1"/>
  <c r="F147" i="3" s="1"/>
  <c r="AG46" i="3"/>
  <c r="AG29" i="3" s="1"/>
  <c r="AG29" i="10"/>
  <c r="AS46" i="3"/>
  <c r="AS29" i="3" s="1"/>
  <c r="AS29" i="10"/>
  <c r="AS152" i="12"/>
  <c r="AG152" i="12"/>
  <c r="BQ152" i="10"/>
  <c r="BE152" i="12"/>
  <c r="BQ152" i="12"/>
  <c r="U152" i="12"/>
  <c r="AS152" i="10"/>
  <c r="BE152" i="10"/>
  <c r="U152" i="10"/>
  <c r="AG152" i="10"/>
  <c r="AS21" i="10"/>
  <c r="AS22" i="10" s="1"/>
  <c r="AG21" i="10"/>
  <c r="AG22" i="10" s="1"/>
  <c r="BQ21" i="10"/>
  <c r="BQ22" i="10" s="1"/>
  <c r="BE21" i="10"/>
  <c r="BE22" i="10" s="1"/>
  <c r="U21" i="10"/>
  <c r="U22" i="10" s="1"/>
  <c r="CC138" i="10"/>
  <c r="G139" i="3" s="1"/>
  <c r="F139" i="3" s="1"/>
  <c r="CC23" i="10"/>
  <c r="F444" i="3"/>
  <c r="CC199" i="10"/>
  <c r="G189" i="10"/>
  <c r="G187" i="10"/>
  <c r="U164" i="10"/>
  <c r="AG164" i="10"/>
  <c r="CC46" i="10"/>
  <c r="CC46" i="3" s="1"/>
  <c r="CC45" i="3"/>
  <c r="BE46" i="3"/>
  <c r="BE29" i="3" s="1"/>
  <c r="AM165" i="12"/>
  <c r="AM164" i="12" s="1"/>
  <c r="AM28" i="12" s="1"/>
  <c r="AM12" i="12" s="1"/>
  <c r="AM20" i="12" s="1"/>
  <c r="CC160" i="12"/>
  <c r="AM165" i="10"/>
  <c r="BQ46" i="3"/>
  <c r="BQ29" i="3" s="1"/>
  <c r="CC125" i="10"/>
  <c r="CC125" i="3" s="1"/>
  <c r="U46" i="3"/>
  <c r="U29" i="3" s="1"/>
  <c r="U164" i="12"/>
  <c r="CC158" i="10"/>
  <c r="CC162" i="12"/>
  <c r="CC123" i="12"/>
  <c r="CC159" i="12"/>
  <c r="CC161" i="12"/>
  <c r="CC158" i="12"/>
  <c r="CC160" i="10"/>
  <c r="CC162" i="10"/>
  <c r="CC159" i="10"/>
  <c r="CC123" i="10"/>
  <c r="CC170" i="10"/>
  <c r="CC170" i="3" s="1"/>
  <c r="CC161" i="10"/>
  <c r="CC174" i="10"/>
  <c r="CC174" i="3" s="1"/>
  <c r="CC186" i="10"/>
  <c r="CC186" i="3" s="1"/>
  <c r="CC194" i="10"/>
  <c r="CC194" i="3" s="1"/>
  <c r="CC182" i="10"/>
  <c r="CC182" i="3" s="1"/>
  <c r="CC180" i="10"/>
  <c r="CC180" i="3" s="1"/>
  <c r="CC176" i="10"/>
  <c r="CC176" i="3" s="1"/>
  <c r="CC184" i="10"/>
  <c r="CC184" i="3" s="1"/>
  <c r="CC178" i="10"/>
  <c r="CC178" i="3" s="1"/>
  <c r="CC172" i="10"/>
  <c r="CC172" i="3" s="1"/>
  <c r="CC188" i="10"/>
  <c r="CC188" i="3" s="1"/>
  <c r="AM45" i="3"/>
  <c r="AM29" i="3" s="1"/>
  <c r="CC161" i="3" l="1"/>
  <c r="CC162" i="3"/>
  <c r="CC160" i="3"/>
  <c r="G160" i="3" s="1"/>
  <c r="F160" i="3" s="1"/>
  <c r="CC159" i="3"/>
  <c r="G159" i="3" s="1"/>
  <c r="F159" i="3" s="1"/>
  <c r="CC158" i="3"/>
  <c r="G158" i="3" s="1"/>
  <c r="AM165" i="3"/>
  <c r="CC123" i="3"/>
  <c r="G123" i="3" s="1"/>
  <c r="CC29" i="10"/>
  <c r="CC152" i="12"/>
  <c r="G124" i="3"/>
  <c r="G138" i="3"/>
  <c r="G125" i="3"/>
  <c r="F125" i="3" s="1"/>
  <c r="G126" i="3"/>
  <c r="CC152" i="10"/>
  <c r="G162" i="3"/>
  <c r="F162" i="3" s="1"/>
  <c r="G194" i="3"/>
  <c r="F194" i="3" s="1"/>
  <c r="CC21" i="10"/>
  <c r="CC22" i="10" s="1"/>
  <c r="AS187" i="10"/>
  <c r="AS187" i="3" s="1"/>
  <c r="AG187" i="10"/>
  <c r="AG187" i="3" s="1"/>
  <c r="AG189" i="10"/>
  <c r="AG189" i="3" s="1"/>
  <c r="AS189" i="10"/>
  <c r="AS189" i="3" s="1"/>
  <c r="BE189" i="10"/>
  <c r="BE189" i="3" s="1"/>
  <c r="U187" i="10"/>
  <c r="U187" i="3" s="1"/>
  <c r="G161" i="3"/>
  <c r="F161" i="3" s="1"/>
  <c r="BE187" i="10"/>
  <c r="BE187" i="3" s="1"/>
  <c r="BQ187" i="10"/>
  <c r="BQ187" i="3" s="1"/>
  <c r="U189" i="10"/>
  <c r="U189" i="3" s="1"/>
  <c r="BQ189" i="10"/>
  <c r="BQ189" i="3" s="1"/>
  <c r="AM164" i="10"/>
  <c r="CC165" i="10"/>
  <c r="CC165" i="3" s="1"/>
  <c r="AM11" i="12"/>
  <c r="AM13" i="12"/>
  <c r="G153" i="3" l="1"/>
  <c r="G166" i="3"/>
  <c r="F158" i="3"/>
  <c r="F123" i="3"/>
  <c r="CC187" i="10"/>
  <c r="CC187" i="3" s="1"/>
  <c r="CC189" i="10"/>
  <c r="CC189" i="3" s="1"/>
  <c r="CC164" i="10"/>
  <c r="G165" i="3" s="1"/>
  <c r="F165" i="3" s="1"/>
  <c r="G127" i="10"/>
  <c r="G189" i="3" l="1"/>
  <c r="G190" i="3"/>
  <c r="G187" i="3"/>
  <c r="F187" i="3" s="1"/>
  <c r="G188" i="3"/>
  <c r="F188" i="3" s="1"/>
  <c r="F189" i="3"/>
  <c r="F190" i="3"/>
  <c r="BQ127" i="10"/>
  <c r="BQ127" i="3" s="1"/>
  <c r="BE127" i="10"/>
  <c r="BE127" i="3" s="1"/>
  <c r="AS127" i="10"/>
  <c r="AS127" i="3" s="1"/>
  <c r="AG127" i="10"/>
  <c r="AG127" i="3" s="1"/>
  <c r="U127" i="10"/>
  <c r="U127" i="3" s="1"/>
  <c r="G89" i="3"/>
  <c r="F89" i="3" s="1"/>
  <c r="G90" i="3"/>
  <c r="F90" i="3" s="1"/>
  <c r="BE117" i="10" l="1"/>
  <c r="CC127" i="10"/>
  <c r="CC127" i="3" s="1"/>
  <c r="AG117" i="10"/>
  <c r="AS117" i="10"/>
  <c r="U117" i="10"/>
  <c r="BQ117" i="10"/>
  <c r="BE116" i="10" l="1"/>
  <c r="G127" i="3"/>
  <c r="AS116" i="10"/>
  <c r="AG116" i="10"/>
  <c r="BQ116" i="10"/>
  <c r="U116" i="10"/>
  <c r="CC117" i="10"/>
  <c r="AM117" i="3"/>
  <c r="G92" i="3"/>
  <c r="G91" i="3"/>
  <c r="F127" i="3" l="1"/>
  <c r="CC116" i="10"/>
  <c r="C212" i="10" l="1"/>
  <c r="C211" i="10"/>
  <c r="C210" i="10"/>
  <c r="C209" i="10"/>
  <c r="C203" i="10"/>
  <c r="C208" i="10"/>
  <c r="G115" i="10"/>
  <c r="G91" i="10"/>
  <c r="G71" i="10"/>
  <c r="G69" i="10"/>
  <c r="G53" i="10"/>
  <c r="G34" i="10"/>
  <c r="G33" i="10"/>
  <c r="G32" i="10"/>
  <c r="F91" i="3" l="1"/>
  <c r="F115" i="3"/>
  <c r="F69" i="3"/>
  <c r="G457" i="10"/>
  <c r="CC19" i="3"/>
  <c r="CB19" i="3"/>
  <c r="CA19" i="3"/>
  <c r="BZ19" i="3"/>
  <c r="BY19" i="3"/>
  <c r="BX19" i="3"/>
  <c r="BW19" i="3"/>
  <c r="BV19" i="3"/>
  <c r="BU19" i="3"/>
  <c r="BT19" i="3"/>
  <c r="BS19" i="3"/>
  <c r="BR19" i="3"/>
  <c r="BQ19" i="3"/>
  <c r="BP19" i="3"/>
  <c r="BO19" i="3"/>
  <c r="BN19" i="3"/>
  <c r="BM19" i="3"/>
  <c r="BL19" i="3"/>
  <c r="BK19" i="3"/>
  <c r="BJ19" i="3"/>
  <c r="BI19" i="3"/>
  <c r="BH19" i="3"/>
  <c r="BG19" i="3"/>
  <c r="BF19" i="3"/>
  <c r="BE19" i="3"/>
  <c r="BD19" i="3"/>
  <c r="BC19" i="3"/>
  <c r="BB19" i="3"/>
  <c r="BA19" i="3"/>
  <c r="AZ19" i="3"/>
  <c r="AY19" i="3"/>
  <c r="AX19" i="3"/>
  <c r="AW19" i="3"/>
  <c r="AV19" i="3"/>
  <c r="AU19" i="3"/>
  <c r="AT19" i="3"/>
  <c r="AS19" i="3"/>
  <c r="AR19" i="3"/>
  <c r="AQ19" i="3"/>
  <c r="AP19" i="3"/>
  <c r="AO19" i="3"/>
  <c r="AN19" i="3"/>
  <c r="AM19" i="3"/>
  <c r="AL19" i="3"/>
  <c r="AK19" i="3"/>
  <c r="AJ19" i="3"/>
  <c r="AI19" i="3"/>
  <c r="AH19" i="3"/>
  <c r="AG19" i="3"/>
  <c r="AF19" i="3"/>
  <c r="AE19" i="3"/>
  <c r="AD19" i="3"/>
  <c r="AC19" i="3"/>
  <c r="AB19" i="3"/>
  <c r="AA19" i="3"/>
  <c r="Z19" i="3"/>
  <c r="Y19" i="3"/>
  <c r="X19" i="3"/>
  <c r="W19" i="3"/>
  <c r="V19" i="3"/>
  <c r="U19" i="3"/>
  <c r="T19" i="3"/>
  <c r="S19" i="3"/>
  <c r="R19" i="3"/>
  <c r="Q19" i="3"/>
  <c r="P19" i="3"/>
  <c r="O19" i="3"/>
  <c r="N19" i="3"/>
  <c r="M19" i="3"/>
  <c r="L19" i="3"/>
  <c r="K19" i="3"/>
  <c r="J19" i="3"/>
  <c r="I19" i="3"/>
  <c r="H19" i="3"/>
  <c r="CC18" i="3"/>
  <c r="CB18" i="3"/>
  <c r="CA18" i="3"/>
  <c r="BZ18" i="3"/>
  <c r="BY18" i="3"/>
  <c r="BX18" i="3"/>
  <c r="BW18" i="3"/>
  <c r="BV18" i="3"/>
  <c r="BU18" i="3"/>
  <c r="BT18" i="3"/>
  <c r="BS18" i="3"/>
  <c r="BR18" i="3"/>
  <c r="BQ18" i="3"/>
  <c r="BP18" i="3"/>
  <c r="BO18" i="3"/>
  <c r="BN18" i="3"/>
  <c r="BM18" i="3"/>
  <c r="BL18" i="3"/>
  <c r="BK18" i="3"/>
  <c r="BJ18" i="3"/>
  <c r="BI18" i="3"/>
  <c r="BH18" i="3"/>
  <c r="BG18" i="3"/>
  <c r="BF18" i="3"/>
  <c r="BE18" i="3"/>
  <c r="BD18" i="3"/>
  <c r="BC18" i="3"/>
  <c r="BB18" i="3"/>
  <c r="BA18" i="3"/>
  <c r="AZ18" i="3"/>
  <c r="AY18" i="3"/>
  <c r="AX18" i="3"/>
  <c r="AW18" i="3"/>
  <c r="AV18" i="3"/>
  <c r="AU18" i="3"/>
  <c r="AT18" i="3"/>
  <c r="AS18" i="3"/>
  <c r="AR18" i="3"/>
  <c r="AQ18" i="3"/>
  <c r="AP18" i="3"/>
  <c r="AO18" i="3"/>
  <c r="AN18" i="3"/>
  <c r="AM18" i="3"/>
  <c r="AL18" i="3"/>
  <c r="AK18" i="3"/>
  <c r="AJ18" i="3"/>
  <c r="AI18" i="3"/>
  <c r="AH18" i="3"/>
  <c r="AG18" i="3"/>
  <c r="AF18" i="3"/>
  <c r="AE18" i="3"/>
  <c r="AD18" i="3"/>
  <c r="AC18" i="3"/>
  <c r="AB18" i="3"/>
  <c r="AA18" i="3"/>
  <c r="Z18" i="3"/>
  <c r="Y18" i="3"/>
  <c r="X18" i="3"/>
  <c r="W18" i="3"/>
  <c r="V18" i="3"/>
  <c r="U18" i="3"/>
  <c r="T18" i="3"/>
  <c r="S18" i="3"/>
  <c r="R18" i="3"/>
  <c r="Q18" i="3"/>
  <c r="P18" i="3"/>
  <c r="O18" i="3"/>
  <c r="N18" i="3"/>
  <c r="M18" i="3"/>
  <c r="L18" i="3"/>
  <c r="K18" i="3"/>
  <c r="J18" i="3"/>
  <c r="I18" i="3"/>
  <c r="H18" i="3"/>
  <c r="CC17" i="3"/>
  <c r="CB17" i="3"/>
  <c r="CA17" i="3"/>
  <c r="BZ17" i="3"/>
  <c r="BY17" i="3"/>
  <c r="BX17" i="3"/>
  <c r="BW17" i="3"/>
  <c r="BV17" i="3"/>
  <c r="BU17" i="3"/>
  <c r="BT17" i="3"/>
  <c r="BS17" i="3"/>
  <c r="BR17" i="3"/>
  <c r="BQ17" i="3"/>
  <c r="BP17" i="3"/>
  <c r="BO17" i="3"/>
  <c r="BN17" i="3"/>
  <c r="BM17" i="3"/>
  <c r="BL17" i="3"/>
  <c r="BK17" i="3"/>
  <c r="BJ17" i="3"/>
  <c r="BI17" i="3"/>
  <c r="BH17" i="3"/>
  <c r="BG17" i="3"/>
  <c r="BF17" i="3"/>
  <c r="BE17" i="3"/>
  <c r="BD17" i="3"/>
  <c r="BC17" i="3"/>
  <c r="BB17" i="3"/>
  <c r="BA17" i="3"/>
  <c r="AZ17" i="3"/>
  <c r="AY17" i="3"/>
  <c r="AX17" i="3"/>
  <c r="AW17" i="3"/>
  <c r="AV17" i="3"/>
  <c r="AU17" i="3"/>
  <c r="AT17" i="3"/>
  <c r="AS17" i="3"/>
  <c r="AR17" i="3"/>
  <c r="AQ17" i="3"/>
  <c r="AP17" i="3"/>
  <c r="AO17" i="3"/>
  <c r="AN17" i="3"/>
  <c r="AM17" i="3"/>
  <c r="AL17" i="3"/>
  <c r="AK17" i="3"/>
  <c r="AJ17" i="3"/>
  <c r="AI17" i="3"/>
  <c r="AH17" i="3"/>
  <c r="AG17" i="3"/>
  <c r="AF17" i="3"/>
  <c r="AE17" i="3"/>
  <c r="AD17" i="3"/>
  <c r="AC17" i="3"/>
  <c r="AB17" i="3"/>
  <c r="AA17" i="3"/>
  <c r="Z17" i="3"/>
  <c r="Y17" i="3"/>
  <c r="X17" i="3"/>
  <c r="W17" i="3"/>
  <c r="V17" i="3"/>
  <c r="U17" i="3"/>
  <c r="T17" i="3"/>
  <c r="S17" i="3"/>
  <c r="R17" i="3"/>
  <c r="Q17" i="3"/>
  <c r="P17" i="3"/>
  <c r="O17" i="3"/>
  <c r="N17" i="3"/>
  <c r="M17" i="3"/>
  <c r="L17" i="3"/>
  <c r="K17" i="3"/>
  <c r="J17" i="3"/>
  <c r="I17" i="3"/>
  <c r="H17" i="3"/>
  <c r="CC16" i="3"/>
  <c r="CB16" i="3"/>
  <c r="CA16" i="3"/>
  <c r="BZ16" i="3"/>
  <c r="BY16" i="3"/>
  <c r="BX16" i="3"/>
  <c r="BW16" i="3"/>
  <c r="BV16" i="3"/>
  <c r="BU16" i="3"/>
  <c r="BT16" i="3"/>
  <c r="BS16" i="3"/>
  <c r="BR16" i="3"/>
  <c r="BQ16" i="3"/>
  <c r="BP16" i="3"/>
  <c r="BO16" i="3"/>
  <c r="BN16" i="3"/>
  <c r="BM16" i="3"/>
  <c r="BL16" i="3"/>
  <c r="BK16" i="3"/>
  <c r="BJ16" i="3"/>
  <c r="BI16" i="3"/>
  <c r="BH16" i="3"/>
  <c r="BG16" i="3"/>
  <c r="BF16" i="3"/>
  <c r="BE16" i="3"/>
  <c r="BD16" i="3"/>
  <c r="BC16" i="3"/>
  <c r="BB16" i="3"/>
  <c r="BA16" i="3"/>
  <c r="AZ16" i="3"/>
  <c r="AY16" i="3"/>
  <c r="AX16" i="3"/>
  <c r="AW16" i="3"/>
  <c r="AV16" i="3"/>
  <c r="AU16" i="3"/>
  <c r="AT16" i="3"/>
  <c r="AS16" i="3"/>
  <c r="AR16" i="3"/>
  <c r="AQ16" i="3"/>
  <c r="AP16" i="3"/>
  <c r="AO16" i="3"/>
  <c r="AN16" i="3"/>
  <c r="AM16" i="3"/>
  <c r="AL16" i="3"/>
  <c r="AK16" i="3"/>
  <c r="AJ16" i="3"/>
  <c r="AI16" i="3"/>
  <c r="AH16" i="3"/>
  <c r="AG16" i="3"/>
  <c r="AF16" i="3"/>
  <c r="AE16" i="3"/>
  <c r="AD16" i="3"/>
  <c r="AC16" i="3"/>
  <c r="AB16" i="3"/>
  <c r="AA16" i="3"/>
  <c r="Z16" i="3"/>
  <c r="Y16" i="3"/>
  <c r="X16" i="3"/>
  <c r="W16" i="3"/>
  <c r="V16" i="3"/>
  <c r="U16" i="3"/>
  <c r="T16" i="3"/>
  <c r="S16" i="3"/>
  <c r="R16" i="3"/>
  <c r="Q16" i="3"/>
  <c r="P16" i="3"/>
  <c r="O16" i="3"/>
  <c r="N16" i="3"/>
  <c r="M16" i="3"/>
  <c r="L16" i="3"/>
  <c r="K16" i="3"/>
  <c r="J16" i="3"/>
  <c r="I16" i="3"/>
  <c r="H16" i="3"/>
  <c r="H3" i="3"/>
  <c r="I3" i="3" s="1"/>
  <c r="J3" i="3" s="1"/>
  <c r="K3" i="3" s="1"/>
  <c r="L3" i="3" s="1"/>
  <c r="M3" i="3" s="1"/>
  <c r="N3" i="3" s="1"/>
  <c r="O3" i="3" s="1"/>
  <c r="P3" i="3" s="1"/>
  <c r="Q3" i="3" s="1"/>
  <c r="R3" i="3" s="1"/>
  <c r="S3" i="3" s="1"/>
  <c r="T3" i="3" s="1"/>
  <c r="U3" i="3" s="1"/>
  <c r="V3" i="3" s="1"/>
  <c r="W3" i="3" s="1"/>
  <c r="X3" i="3" s="1"/>
  <c r="Y3" i="3" s="1"/>
  <c r="Z3" i="3" s="1"/>
  <c r="AA3" i="3" s="1"/>
  <c r="AB3" i="3" s="1"/>
  <c r="AC3" i="3" s="1"/>
  <c r="AD3" i="3" s="1"/>
  <c r="AE3" i="3" s="1"/>
  <c r="AF3" i="3" s="1"/>
  <c r="AG3" i="3" s="1"/>
  <c r="AH3" i="3" s="1"/>
  <c r="AI3" i="3" s="1"/>
  <c r="AJ3" i="3" s="1"/>
  <c r="AK3" i="3" s="1"/>
  <c r="AL3" i="3" s="1"/>
  <c r="AM3" i="3" s="1"/>
  <c r="AN3" i="3" s="1"/>
  <c r="AO3" i="3" s="1"/>
  <c r="AP3" i="3" s="1"/>
  <c r="AQ3" i="3" s="1"/>
  <c r="AR3" i="3" s="1"/>
  <c r="AS3" i="3" s="1"/>
  <c r="AT3" i="3" s="1"/>
  <c r="AU3" i="3" s="1"/>
  <c r="AV3" i="3" s="1"/>
  <c r="AW3" i="3" s="1"/>
  <c r="AX3" i="3" s="1"/>
  <c r="AY3" i="3" s="1"/>
  <c r="AZ3" i="3" s="1"/>
  <c r="BA3" i="3" s="1"/>
  <c r="BB3" i="3" s="1"/>
  <c r="BC3" i="3" s="1"/>
  <c r="BD3" i="3" s="1"/>
  <c r="BE3" i="3" s="1"/>
  <c r="BF3" i="3" s="1"/>
  <c r="BG3" i="3" s="1"/>
  <c r="BH3" i="3" s="1"/>
  <c r="BI3" i="3" s="1"/>
  <c r="BJ3" i="3" s="1"/>
  <c r="BK3" i="3" s="1"/>
  <c r="BL3" i="3" s="1"/>
  <c r="BM3" i="3" s="1"/>
  <c r="BN3" i="3" s="1"/>
  <c r="BO3" i="3" s="1"/>
  <c r="BP3" i="3" s="1"/>
  <c r="BQ3" i="3" s="1"/>
  <c r="BR3" i="3" s="1"/>
  <c r="BS3" i="3" s="1"/>
  <c r="BT3" i="3" s="1"/>
  <c r="BU3" i="3" s="1"/>
  <c r="BV3" i="3" s="1"/>
  <c r="BW3" i="3" s="1"/>
  <c r="BX3" i="3" s="1"/>
  <c r="BY3" i="3" s="1"/>
  <c r="BZ3" i="3" s="1"/>
  <c r="CA3" i="3" s="1"/>
  <c r="CB3" i="3" s="1"/>
  <c r="CC3" i="3" s="1"/>
  <c r="BY55" i="2"/>
  <c r="BX55" i="2"/>
  <c r="BW55" i="2"/>
  <c r="BV55" i="2"/>
  <c r="BU55" i="2"/>
  <c r="BT55" i="2"/>
  <c r="BR55" i="2"/>
  <c r="BQ55" i="2"/>
  <c r="BP55" i="2"/>
  <c r="BO55" i="2"/>
  <c r="BM55" i="2"/>
  <c r="BL55" i="2"/>
  <c r="BK55" i="2"/>
  <c r="BJ55" i="2"/>
  <c r="BI55" i="2"/>
  <c r="BH55" i="2"/>
  <c r="BG55" i="2"/>
  <c r="BF55" i="2"/>
  <c r="BE55" i="2"/>
  <c r="BD55" i="2"/>
  <c r="BA55" i="2"/>
  <c r="AZ55" i="2"/>
  <c r="AY55" i="2"/>
  <c r="AX55" i="2"/>
  <c r="AW55" i="2"/>
  <c r="AV55" i="2"/>
  <c r="AU55" i="2"/>
  <c r="AT55" i="2"/>
  <c r="AS55" i="2"/>
  <c r="AR55" i="2"/>
  <c r="AQ55" i="2"/>
  <c r="AO55" i="2"/>
  <c r="AN55" i="2"/>
  <c r="AM55" i="2"/>
  <c r="AL55" i="2"/>
  <c r="AK55" i="2"/>
  <c r="AJ55" i="2"/>
  <c r="AI55" i="2"/>
  <c r="AH55" i="2"/>
  <c r="AG55" i="2"/>
  <c r="AF55" i="2"/>
  <c r="AC55" i="2"/>
  <c r="AB55" i="2"/>
  <c r="AA55" i="2"/>
  <c r="Z55" i="2"/>
  <c r="Y55" i="2"/>
  <c r="X55" i="2"/>
  <c r="W55" i="2"/>
  <c r="V55" i="2"/>
  <c r="U55" i="2"/>
  <c r="T55" i="2"/>
  <c r="S55" i="2"/>
  <c r="Q55" i="2"/>
  <c r="P55" i="2"/>
  <c r="N55" i="2"/>
  <c r="M55" i="2"/>
  <c r="L55" i="2"/>
  <c r="K55" i="2"/>
  <c r="J55" i="2"/>
  <c r="I55" i="2"/>
  <c r="H55" i="2"/>
  <c r="F55" i="2"/>
  <c r="E55" i="2"/>
  <c r="BZ39" i="2"/>
  <c r="BX39" i="2"/>
  <c r="BW39" i="2"/>
  <c r="BV39" i="2"/>
  <c r="BU39" i="2"/>
  <c r="BT39" i="2"/>
  <c r="BR39" i="2"/>
  <c r="BP39" i="2"/>
  <c r="BO39" i="2"/>
  <c r="BN39" i="2"/>
  <c r="BM39" i="2"/>
  <c r="BL39" i="2"/>
  <c r="BJ39" i="2"/>
  <c r="BH39" i="2"/>
  <c r="BG39" i="2"/>
  <c r="BF39" i="2"/>
  <c r="BE39" i="2"/>
  <c r="BD39" i="2"/>
  <c r="BB39" i="2"/>
  <c r="AZ39" i="2"/>
  <c r="AY39" i="2"/>
  <c r="AX39" i="2"/>
  <c r="AW39" i="2"/>
  <c r="AV39" i="2"/>
  <c r="AT39" i="2"/>
  <c r="AR39" i="2"/>
  <c r="AQ39" i="2"/>
  <c r="AP39" i="2"/>
  <c r="AO39" i="2"/>
  <c r="AN39" i="2"/>
  <c r="AL39" i="2"/>
  <c r="AJ39" i="2"/>
  <c r="AI39" i="2"/>
  <c r="AH39" i="2"/>
  <c r="AG39" i="2"/>
  <c r="AF39" i="2"/>
  <c r="AD39" i="2"/>
  <c r="AB39" i="2"/>
  <c r="AA39" i="2"/>
  <c r="Z39" i="2"/>
  <c r="Y39" i="2"/>
  <c r="X39" i="2"/>
  <c r="V39" i="2"/>
  <c r="T39" i="2"/>
  <c r="S39" i="2"/>
  <c r="R39" i="2"/>
  <c r="Q39" i="2"/>
  <c r="P39" i="2"/>
  <c r="N39" i="2"/>
  <c r="L39" i="2"/>
  <c r="K39" i="2"/>
  <c r="J39" i="2"/>
  <c r="I39" i="2"/>
  <c r="H39" i="2"/>
  <c r="F39" i="2"/>
  <c r="G19" i="12"/>
  <c r="G18" i="12"/>
  <c r="G17" i="12"/>
  <c r="G16" i="12"/>
  <c r="G166" i="10"/>
  <c r="G168" i="10"/>
  <c r="G157" i="10"/>
  <c r="G155" i="10"/>
  <c r="G154" i="10"/>
  <c r="G153" i="10"/>
  <c r="G151" i="10"/>
  <c r="G150" i="10"/>
  <c r="G149" i="10"/>
  <c r="G145" i="10"/>
  <c r="G144" i="10"/>
  <c r="G136" i="10"/>
  <c r="G135" i="10"/>
  <c r="G134" i="10"/>
  <c r="G133" i="10"/>
  <c r="G132" i="10"/>
  <c r="G131" i="10"/>
  <c r="G130" i="10"/>
  <c r="G129" i="10"/>
  <c r="G126" i="10"/>
  <c r="G124" i="10"/>
  <c r="G122" i="10"/>
  <c r="G121" i="10"/>
  <c r="G120" i="10"/>
  <c r="G119" i="10"/>
  <c r="G118" i="10"/>
  <c r="G114" i="10"/>
  <c r="G113" i="10"/>
  <c r="G112" i="10"/>
  <c r="G111" i="10"/>
  <c r="G110" i="10"/>
  <c r="G109" i="10"/>
  <c r="G108" i="10"/>
  <c r="G102" i="10"/>
  <c r="G101" i="10"/>
  <c r="G100" i="10"/>
  <c r="G99" i="10"/>
  <c r="G98" i="10"/>
  <c r="G97" i="10"/>
  <c r="G96" i="10"/>
  <c r="G95" i="10"/>
  <c r="G94" i="10"/>
  <c r="G92" i="10"/>
  <c r="G84" i="10"/>
  <c r="G83" i="10"/>
  <c r="G82" i="10"/>
  <c r="G80" i="10"/>
  <c r="G79" i="10"/>
  <c r="G78" i="10"/>
  <c r="G77" i="10"/>
  <c r="G76" i="10"/>
  <c r="G74" i="10"/>
  <c r="G73" i="10"/>
  <c r="G65" i="10"/>
  <c r="G64" i="10"/>
  <c r="G63" i="10"/>
  <c r="G62" i="10"/>
  <c r="G61" i="10"/>
  <c r="G60" i="10"/>
  <c r="G59" i="10"/>
  <c r="G58" i="10"/>
  <c r="G57" i="10"/>
  <c r="G56" i="10"/>
  <c r="G52" i="10"/>
  <c r="G51" i="10"/>
  <c r="G49" i="10"/>
  <c r="G48" i="10"/>
  <c r="G47" i="10"/>
  <c r="G44" i="10"/>
  <c r="G43" i="10"/>
  <c r="G42" i="10"/>
  <c r="G41" i="10"/>
  <c r="G40" i="10"/>
  <c r="G39" i="10"/>
  <c r="G38" i="10"/>
  <c r="G37" i="10"/>
  <c r="G29" i="10" l="1"/>
  <c r="G152" i="10"/>
  <c r="F110" i="3"/>
  <c r="F111" i="3"/>
  <c r="F122" i="3"/>
  <c r="F134" i="3"/>
  <c r="F153" i="3"/>
  <c r="F121" i="3"/>
  <c r="F112" i="3"/>
  <c r="F124" i="3"/>
  <c r="F135" i="3"/>
  <c r="F154" i="3"/>
  <c r="F151" i="3"/>
  <c r="F113" i="3"/>
  <c r="F126" i="3"/>
  <c r="F136" i="3"/>
  <c r="F155" i="3"/>
  <c r="F133" i="3"/>
  <c r="F92" i="3"/>
  <c r="F114" i="3"/>
  <c r="F129" i="3"/>
  <c r="F144" i="3"/>
  <c r="F157" i="3"/>
  <c r="F130" i="3"/>
  <c r="F145" i="3"/>
  <c r="F168" i="3"/>
  <c r="F108" i="3"/>
  <c r="F119" i="3"/>
  <c r="F131" i="3"/>
  <c r="F149" i="3"/>
  <c r="F166" i="3"/>
  <c r="F109" i="3"/>
  <c r="F120" i="3"/>
  <c r="F132" i="3"/>
  <c r="F150" i="3"/>
  <c r="G107" i="3"/>
  <c r="F107" i="3" s="1"/>
  <c r="G117" i="10"/>
  <c r="G128" i="10"/>
  <c r="G93" i="10"/>
  <c r="G167" i="10"/>
  <c r="G164" i="10"/>
  <c r="G148" i="10"/>
  <c r="G138" i="10"/>
  <c r="BQ457" i="10"/>
  <c r="BQ457" i="3" s="1"/>
  <c r="BE457" i="10"/>
  <c r="BE457" i="3" s="1"/>
  <c r="AS457" i="10"/>
  <c r="AS457" i="3" s="1"/>
  <c r="AG457" i="10"/>
  <c r="AG457" i="3" s="1"/>
  <c r="U457" i="10"/>
  <c r="U457" i="3" s="1"/>
  <c r="AW55" i="3"/>
  <c r="BM55" i="3"/>
  <c r="I55" i="3"/>
  <c r="AE55" i="3"/>
  <c r="BC55" i="3"/>
  <c r="BW55" i="3"/>
  <c r="H55" i="3"/>
  <c r="K55" i="3"/>
  <c r="AI55" i="3"/>
  <c r="AH55" i="3"/>
  <c r="AP55" i="3"/>
  <c r="AX55" i="3"/>
  <c r="BF55" i="3"/>
  <c r="BN55" i="3"/>
  <c r="BV55" i="3"/>
  <c r="BG55" i="3"/>
  <c r="AK55" i="3"/>
  <c r="BQ55" i="3"/>
  <c r="N55" i="3"/>
  <c r="AT55" i="3"/>
  <c r="BZ55" i="3"/>
  <c r="M55" i="3"/>
  <c r="BA55" i="3"/>
  <c r="V55" i="3"/>
  <c r="BB55" i="3"/>
  <c r="P55" i="3"/>
  <c r="X55" i="3"/>
  <c r="AF55" i="3"/>
  <c r="AN55" i="3"/>
  <c r="AV55" i="3"/>
  <c r="BD55" i="3"/>
  <c r="BL55" i="3"/>
  <c r="BT55" i="3"/>
  <c r="CB55" i="3"/>
  <c r="BY55" i="3"/>
  <c r="AL55" i="3"/>
  <c r="BR55" i="3"/>
  <c r="AS55" i="3"/>
  <c r="AD55" i="3"/>
  <c r="BJ55" i="3"/>
  <c r="AC55" i="3"/>
  <c r="BI55" i="3"/>
  <c r="L55" i="3"/>
  <c r="T55" i="3"/>
  <c r="AB55" i="3"/>
  <c r="AJ55" i="3"/>
  <c r="AR55" i="3"/>
  <c r="AZ55" i="3"/>
  <c r="BH55" i="3"/>
  <c r="BP55" i="3"/>
  <c r="BX55" i="3"/>
  <c r="AD167" i="3"/>
  <c r="AL167" i="3"/>
  <c r="AT167" i="3"/>
  <c r="BC167" i="3"/>
  <c r="BK167" i="3"/>
  <c r="BS167" i="3"/>
  <c r="J55" i="3"/>
  <c r="R55" i="3"/>
  <c r="Z55" i="3"/>
  <c r="S55" i="3"/>
  <c r="AA55" i="3"/>
  <c r="AQ55" i="3"/>
  <c r="AY55" i="3"/>
  <c r="BO55" i="3"/>
  <c r="O55" i="3"/>
  <c r="W55" i="3"/>
  <c r="AU55" i="3"/>
  <c r="BK55" i="3"/>
  <c r="BS55" i="3"/>
  <c r="CA55" i="3"/>
  <c r="Q55" i="3"/>
  <c r="Y55" i="3"/>
  <c r="AO55" i="3"/>
  <c r="BE55" i="3"/>
  <c r="BU55" i="3"/>
  <c r="CC55" i="3"/>
  <c r="R167" i="3"/>
  <c r="Z167" i="3"/>
  <c r="AH167" i="3"/>
  <c r="BV167" i="3"/>
  <c r="L167" i="3"/>
  <c r="T167" i="3"/>
  <c r="AB167" i="3"/>
  <c r="AJ167" i="3"/>
  <c r="BX167" i="3"/>
  <c r="BJ31" i="2"/>
  <c r="AX31" i="2"/>
  <c r="BV31" i="2"/>
  <c r="J31" i="2"/>
  <c r="O15" i="3"/>
  <c r="W15" i="3"/>
  <c r="AE15" i="3"/>
  <c r="AM15" i="3"/>
  <c r="AU15" i="3"/>
  <c r="BC15" i="3"/>
  <c r="BS15" i="3"/>
  <c r="AC15" i="3"/>
  <c r="AS15" i="3"/>
  <c r="BA15" i="3"/>
  <c r="BI15" i="3"/>
  <c r="BQ15" i="3"/>
  <c r="BY15" i="3"/>
  <c r="AA15" i="3"/>
  <c r="AY15" i="3"/>
  <c r="BO15" i="3"/>
  <c r="I15" i="3"/>
  <c r="AW15" i="3"/>
  <c r="AK15" i="3"/>
  <c r="AI15" i="3"/>
  <c r="M15" i="3"/>
  <c r="BE15" i="3"/>
  <c r="K15" i="3"/>
  <c r="S15" i="3"/>
  <c r="BG15" i="3"/>
  <c r="BW15" i="3"/>
  <c r="Q15" i="3"/>
  <c r="BU15" i="3"/>
  <c r="Y15" i="3"/>
  <c r="AG15" i="3"/>
  <c r="AO15" i="3"/>
  <c r="BM15" i="3"/>
  <c r="CC15" i="3"/>
  <c r="U15" i="3"/>
  <c r="AQ15" i="3"/>
  <c r="BK15" i="3"/>
  <c r="CA15" i="3"/>
  <c r="I20" i="3"/>
  <c r="G16" i="3"/>
  <c r="P15" i="3"/>
  <c r="X15" i="3"/>
  <c r="AF15" i="3"/>
  <c r="AN15" i="3"/>
  <c r="AV15" i="3"/>
  <c r="BD15" i="3"/>
  <c r="BL15" i="3"/>
  <c r="BT15" i="3"/>
  <c r="CB15" i="3"/>
  <c r="F52" i="2"/>
  <c r="G52" i="2"/>
  <c r="H52" i="2"/>
  <c r="H56" i="2" s="1"/>
  <c r="I52" i="2"/>
  <c r="J52" i="2"/>
  <c r="J56" i="2" s="1"/>
  <c r="K52" i="2"/>
  <c r="K56" i="2" s="1"/>
  <c r="L52" i="2"/>
  <c r="L56" i="2" s="1"/>
  <c r="M52" i="2"/>
  <c r="M56" i="2" s="1"/>
  <c r="N52" i="2"/>
  <c r="N56" i="2" s="1"/>
  <c r="O52" i="2"/>
  <c r="P52" i="2"/>
  <c r="P56" i="2" s="1"/>
  <c r="Q52" i="2"/>
  <c r="R52" i="2"/>
  <c r="S52" i="2"/>
  <c r="S56" i="2" s="1"/>
  <c r="T52" i="2"/>
  <c r="T56" i="2" s="1"/>
  <c r="U52" i="2"/>
  <c r="U56" i="2" s="1"/>
  <c r="V52" i="2"/>
  <c r="V56" i="2" s="1"/>
  <c r="W52" i="2"/>
  <c r="W56" i="2" s="1"/>
  <c r="X52" i="2"/>
  <c r="X56" i="2" s="1"/>
  <c r="Y52" i="2"/>
  <c r="Z52" i="2"/>
  <c r="Z56" i="2" s="1"/>
  <c r="AA52" i="2"/>
  <c r="AA56" i="2" s="1"/>
  <c r="AB52" i="2"/>
  <c r="AB56" i="2" s="1"/>
  <c r="AC52" i="2"/>
  <c r="AC56" i="2" s="1"/>
  <c r="AD52" i="2"/>
  <c r="AE52" i="2"/>
  <c r="AF52" i="2"/>
  <c r="AF56" i="2" s="1"/>
  <c r="AG52" i="2"/>
  <c r="AH52" i="2"/>
  <c r="AH56" i="2" s="1"/>
  <c r="AI52" i="2"/>
  <c r="AI56" i="2" s="1"/>
  <c r="AJ52" i="2"/>
  <c r="AJ56" i="2" s="1"/>
  <c r="AK52" i="2"/>
  <c r="AK56" i="2" s="1"/>
  <c r="AL52" i="2"/>
  <c r="AL56" i="2" s="1"/>
  <c r="AM52" i="2"/>
  <c r="AM56" i="2" s="1"/>
  <c r="AN52" i="2"/>
  <c r="AN56" i="2" s="1"/>
  <c r="AO52" i="2"/>
  <c r="AP52" i="2"/>
  <c r="AQ52" i="2"/>
  <c r="AQ56" i="2" s="1"/>
  <c r="AR52" i="2"/>
  <c r="AR56" i="2" s="1"/>
  <c r="AS52" i="2"/>
  <c r="AS56" i="2" s="1"/>
  <c r="AT52" i="2"/>
  <c r="AT56" i="2" s="1"/>
  <c r="AU52" i="2"/>
  <c r="AU56" i="2" s="1"/>
  <c r="AV52" i="2"/>
  <c r="AV56" i="2" s="1"/>
  <c r="AW52" i="2"/>
  <c r="AX52" i="2"/>
  <c r="AX56" i="2" s="1"/>
  <c r="AY52" i="2"/>
  <c r="AY56" i="2" s="1"/>
  <c r="AZ52" i="2"/>
  <c r="AZ56" i="2" s="1"/>
  <c r="BA52" i="2"/>
  <c r="BA56" i="2" s="1"/>
  <c r="BB52" i="2"/>
  <c r="BC52" i="2"/>
  <c r="BD52" i="2"/>
  <c r="BD56" i="2" s="1"/>
  <c r="BE52" i="2"/>
  <c r="BF52" i="2"/>
  <c r="BF56" i="2" s="1"/>
  <c r="BG52" i="2"/>
  <c r="BG56" i="2" s="1"/>
  <c r="BH52" i="2"/>
  <c r="BH56" i="2" s="1"/>
  <c r="BI52" i="2"/>
  <c r="BI56" i="2" s="1"/>
  <c r="BJ52" i="2"/>
  <c r="BJ56" i="2" s="1"/>
  <c r="BK52" i="2"/>
  <c r="BK56" i="2" s="1"/>
  <c r="BL52" i="2"/>
  <c r="BL56" i="2" s="1"/>
  <c r="BM52" i="2"/>
  <c r="BN52" i="2"/>
  <c r="BO52" i="2"/>
  <c r="BO56" i="2" s="1"/>
  <c r="BP52" i="2"/>
  <c r="BP56" i="2" s="1"/>
  <c r="BQ52" i="2"/>
  <c r="BQ56" i="2" s="1"/>
  <c r="BR52" i="2"/>
  <c r="BR56" i="2" s="1"/>
  <c r="BS52" i="2"/>
  <c r="BT52" i="2"/>
  <c r="BT56" i="2" s="1"/>
  <c r="BU52" i="2"/>
  <c r="BV52" i="2"/>
  <c r="BV56" i="2" s="1"/>
  <c r="BW52" i="2"/>
  <c r="BW56" i="2" s="1"/>
  <c r="BX52" i="2"/>
  <c r="BX56" i="2" s="1"/>
  <c r="BY52" i="2"/>
  <c r="BY56" i="2" s="1"/>
  <c r="BZ52" i="2"/>
  <c r="F36" i="2"/>
  <c r="F40" i="2" s="1"/>
  <c r="H167" i="3"/>
  <c r="I167" i="3"/>
  <c r="J167" i="3"/>
  <c r="K167" i="3"/>
  <c r="M167" i="3"/>
  <c r="O167" i="3"/>
  <c r="P167" i="3"/>
  <c r="Q167" i="3"/>
  <c r="S167" i="3"/>
  <c r="U167" i="3"/>
  <c r="V167" i="3"/>
  <c r="W167" i="3"/>
  <c r="X167" i="3"/>
  <c r="Y167" i="3"/>
  <c r="AA167" i="3"/>
  <c r="AC167" i="3"/>
  <c r="AE167" i="3"/>
  <c r="AF167" i="3"/>
  <c r="AG167" i="3"/>
  <c r="AI167" i="3"/>
  <c r="AK167" i="3"/>
  <c r="AM167" i="3"/>
  <c r="AN167" i="3"/>
  <c r="AO167" i="3"/>
  <c r="AP167" i="3"/>
  <c r="AQ167" i="3"/>
  <c r="AR167" i="3"/>
  <c r="AS167" i="3"/>
  <c r="AU167" i="3"/>
  <c r="AV167" i="3"/>
  <c r="AW167" i="3"/>
  <c r="AX167" i="3"/>
  <c r="AY167" i="3"/>
  <c r="AZ167" i="3"/>
  <c r="BA167" i="3"/>
  <c r="BB167" i="3"/>
  <c r="BD167" i="3"/>
  <c r="BE167" i="3"/>
  <c r="BF167" i="3"/>
  <c r="BG167" i="3"/>
  <c r="BH167" i="3"/>
  <c r="BI167" i="3"/>
  <c r="BJ167" i="3"/>
  <c r="BL167" i="3"/>
  <c r="BM167" i="3"/>
  <c r="BN167" i="3"/>
  <c r="BO167" i="3"/>
  <c r="BP167" i="3"/>
  <c r="BQ167" i="3"/>
  <c r="BR167" i="3"/>
  <c r="BT167" i="3"/>
  <c r="BU167" i="3"/>
  <c r="BW167" i="3"/>
  <c r="BY167" i="3"/>
  <c r="BZ167" i="3"/>
  <c r="CA167" i="3"/>
  <c r="CB167" i="3"/>
  <c r="CC167" i="3"/>
  <c r="L31" i="2"/>
  <c r="T31" i="2"/>
  <c r="Z31" i="2"/>
  <c r="AB31" i="2"/>
  <c r="AH31" i="2"/>
  <c r="AZ31" i="2"/>
  <c r="BF31" i="2"/>
  <c r="BH31" i="2"/>
  <c r="BP31" i="2"/>
  <c r="BX31" i="2"/>
  <c r="AT31" i="2"/>
  <c r="E39" i="2"/>
  <c r="G39" i="2"/>
  <c r="M39" i="2"/>
  <c r="O39" i="2"/>
  <c r="U39" i="2"/>
  <c r="W39" i="2"/>
  <c r="AC39" i="2"/>
  <c r="AE39" i="2"/>
  <c r="AK39" i="2"/>
  <c r="AM39" i="2"/>
  <c r="AS39" i="2"/>
  <c r="AU39" i="2"/>
  <c r="BA39" i="2"/>
  <c r="BC39" i="2"/>
  <c r="BI39" i="2"/>
  <c r="BK39" i="2"/>
  <c r="BQ39" i="2"/>
  <c r="BS39" i="2"/>
  <c r="BY39" i="2"/>
  <c r="N15" i="3"/>
  <c r="V15" i="3"/>
  <c r="AD15" i="3"/>
  <c r="AL15" i="3"/>
  <c r="AT15" i="3"/>
  <c r="BB15" i="3"/>
  <c r="BJ15" i="3"/>
  <c r="BR15" i="3"/>
  <c r="BZ15" i="3"/>
  <c r="J15" i="3"/>
  <c r="R15" i="3"/>
  <c r="Z15" i="3"/>
  <c r="AH15" i="3"/>
  <c r="AP15" i="3"/>
  <c r="AX15" i="3"/>
  <c r="BF15" i="3"/>
  <c r="BN15" i="3"/>
  <c r="BV15" i="3"/>
  <c r="G44" i="3"/>
  <c r="F44" i="3" s="1"/>
  <c r="G52" i="3"/>
  <c r="F52" i="3" s="1"/>
  <c r="G84" i="3"/>
  <c r="F84" i="3" s="1"/>
  <c r="G85" i="3"/>
  <c r="F85" i="3" s="1"/>
  <c r="G63" i="3"/>
  <c r="F63" i="3" s="1"/>
  <c r="N31" i="2"/>
  <c r="V31" i="2"/>
  <c r="AL31" i="2"/>
  <c r="BR31" i="2"/>
  <c r="G76" i="3"/>
  <c r="F76" i="3" s="1"/>
  <c r="G36" i="3"/>
  <c r="F36" i="3" s="1"/>
  <c r="G58" i="3"/>
  <c r="F58" i="3" s="1"/>
  <c r="G61" i="3"/>
  <c r="F61" i="3" s="1"/>
  <c r="G65" i="3"/>
  <c r="F65" i="3" s="1"/>
  <c r="G73" i="3"/>
  <c r="F73" i="3" s="1"/>
  <c r="G17" i="3"/>
  <c r="G33" i="3"/>
  <c r="F33" i="3" s="1"/>
  <c r="G59" i="3"/>
  <c r="F59" i="3" s="1"/>
  <c r="G78" i="3"/>
  <c r="F78" i="3" s="1"/>
  <c r="G79" i="3"/>
  <c r="F79" i="3" s="1"/>
  <c r="G80" i="3"/>
  <c r="F80" i="3" s="1"/>
  <c r="G83" i="3"/>
  <c r="F83" i="3" s="1"/>
  <c r="G34" i="3"/>
  <c r="F34" i="3" s="1"/>
  <c r="G37" i="3"/>
  <c r="F37" i="3" s="1"/>
  <c r="G38" i="3"/>
  <c r="F38" i="3" s="1"/>
  <c r="G39" i="3"/>
  <c r="F39" i="3" s="1"/>
  <c r="G40" i="3"/>
  <c r="F40" i="3" s="1"/>
  <c r="G41" i="3"/>
  <c r="F41" i="3" s="1"/>
  <c r="G42" i="3"/>
  <c r="F42" i="3" s="1"/>
  <c r="G43" i="3"/>
  <c r="F43" i="3" s="1"/>
  <c r="G45" i="3"/>
  <c r="F45" i="3" s="1"/>
  <c r="G46" i="3"/>
  <c r="F46" i="3" s="1"/>
  <c r="G47" i="3"/>
  <c r="F47" i="3" s="1"/>
  <c r="G48" i="3"/>
  <c r="F48" i="3" s="1"/>
  <c r="G49" i="3"/>
  <c r="F49" i="3" s="1"/>
  <c r="G50" i="3"/>
  <c r="F50" i="3" s="1"/>
  <c r="G51" i="3"/>
  <c r="F51" i="3" s="1"/>
  <c r="G60" i="3"/>
  <c r="F60" i="3" s="1"/>
  <c r="G62" i="3"/>
  <c r="F62" i="3" s="1"/>
  <c r="G64" i="3"/>
  <c r="F64" i="3" s="1"/>
  <c r="G71" i="3"/>
  <c r="F71" i="3" s="1"/>
  <c r="G74" i="3"/>
  <c r="F74" i="3" s="1"/>
  <c r="G77" i="3"/>
  <c r="F77" i="3" s="1"/>
  <c r="G82" i="3"/>
  <c r="F82" i="3" s="1"/>
  <c r="G87" i="3"/>
  <c r="F87" i="3" s="1"/>
  <c r="G88" i="3"/>
  <c r="F88" i="3" s="1"/>
  <c r="G97" i="3"/>
  <c r="F97" i="3" s="1"/>
  <c r="G98" i="3"/>
  <c r="F98" i="3" s="1"/>
  <c r="G101" i="3"/>
  <c r="F101" i="3" s="1"/>
  <c r="G102" i="3"/>
  <c r="F102" i="3" s="1"/>
  <c r="G32" i="3"/>
  <c r="F32" i="3" s="1"/>
  <c r="L15" i="3"/>
  <c r="T15" i="3"/>
  <c r="AB15" i="3"/>
  <c r="AJ15" i="3"/>
  <c r="AR15" i="3"/>
  <c r="AZ15" i="3"/>
  <c r="BH15" i="3"/>
  <c r="BP15" i="3"/>
  <c r="BX15" i="3"/>
  <c r="G18" i="3"/>
  <c r="G19" i="3"/>
  <c r="H20" i="3"/>
  <c r="H15" i="3"/>
  <c r="G55" i="2"/>
  <c r="O55" i="2"/>
  <c r="AE55" i="2"/>
  <c r="BC55" i="2"/>
  <c r="BS55" i="2"/>
  <c r="E458" i="10"/>
  <c r="H3" i="10"/>
  <c r="I3" i="10" s="1"/>
  <c r="J3" i="10" s="1"/>
  <c r="K3" i="10" s="1"/>
  <c r="L3" i="10" s="1"/>
  <c r="M3" i="10" s="1"/>
  <c r="N3" i="10" s="1"/>
  <c r="O3" i="10" s="1"/>
  <c r="P3" i="10" s="1"/>
  <c r="Q3" i="10" s="1"/>
  <c r="R3" i="10" s="1"/>
  <c r="S3" i="10" s="1"/>
  <c r="T3" i="10" s="1"/>
  <c r="U3" i="10" s="1"/>
  <c r="V3" i="10" s="1"/>
  <c r="W3" i="10" s="1"/>
  <c r="X3" i="10" s="1"/>
  <c r="Y3" i="10" s="1"/>
  <c r="Z3" i="10" s="1"/>
  <c r="AA3" i="10" s="1"/>
  <c r="AB3" i="10" s="1"/>
  <c r="AC3" i="10" s="1"/>
  <c r="AD3" i="10" s="1"/>
  <c r="AE3" i="10" s="1"/>
  <c r="AF3" i="10" s="1"/>
  <c r="AG3" i="10" s="1"/>
  <c r="AH3" i="10" s="1"/>
  <c r="AI3" i="10" s="1"/>
  <c r="AJ3" i="10" s="1"/>
  <c r="AK3" i="10" s="1"/>
  <c r="AL3" i="10" s="1"/>
  <c r="AM3" i="10" s="1"/>
  <c r="AN3" i="10" s="1"/>
  <c r="AO3" i="10" s="1"/>
  <c r="AP3" i="10" s="1"/>
  <c r="AQ3" i="10" s="1"/>
  <c r="AR3" i="10" s="1"/>
  <c r="AS3" i="10" s="1"/>
  <c r="AT3" i="10" s="1"/>
  <c r="AU3" i="10" s="1"/>
  <c r="AV3" i="10" s="1"/>
  <c r="AW3" i="10" s="1"/>
  <c r="AX3" i="10" s="1"/>
  <c r="AY3" i="10" s="1"/>
  <c r="AZ3" i="10" s="1"/>
  <c r="BA3" i="10" s="1"/>
  <c r="BB3" i="10" s="1"/>
  <c r="BC3" i="10" s="1"/>
  <c r="BD3" i="10" s="1"/>
  <c r="BE3" i="10" s="1"/>
  <c r="BF3" i="10" s="1"/>
  <c r="BG3" i="10" s="1"/>
  <c r="BH3" i="10" s="1"/>
  <c r="BI3" i="10" s="1"/>
  <c r="BJ3" i="10" s="1"/>
  <c r="BK3" i="10" s="1"/>
  <c r="BL3" i="10" s="1"/>
  <c r="BM3" i="10" s="1"/>
  <c r="BN3" i="10" s="1"/>
  <c r="BO3" i="10" s="1"/>
  <c r="BP3" i="10" s="1"/>
  <c r="BQ3" i="10" s="1"/>
  <c r="BR3" i="10" s="1"/>
  <c r="BS3" i="10" s="1"/>
  <c r="BT3" i="10" s="1"/>
  <c r="BU3" i="10" s="1"/>
  <c r="BV3" i="10" s="1"/>
  <c r="BW3" i="10" s="1"/>
  <c r="BX3" i="10" s="1"/>
  <c r="BY3" i="10" s="1"/>
  <c r="BZ3" i="10" s="1"/>
  <c r="CA3" i="10" s="1"/>
  <c r="CB3" i="10" s="1"/>
  <c r="CC3" i="10" s="1"/>
  <c r="F56" i="2" l="1"/>
  <c r="G116" i="10"/>
  <c r="G458" i="10"/>
  <c r="G472" i="10"/>
  <c r="G481" i="10"/>
  <c r="E56" i="2"/>
  <c r="BS56" i="2"/>
  <c r="BC56" i="2"/>
  <c r="AE56" i="2"/>
  <c r="O56" i="2"/>
  <c r="G56" i="2"/>
  <c r="G31" i="3"/>
  <c r="F31" i="3" s="1"/>
  <c r="BU56" i="2"/>
  <c r="BM56" i="2"/>
  <c r="BE56" i="2"/>
  <c r="AW56" i="2"/>
  <c r="AO56" i="2"/>
  <c r="AG56" i="2"/>
  <c r="Y56" i="2"/>
  <c r="Q56" i="2"/>
  <c r="I56" i="2"/>
  <c r="I454" i="3"/>
  <c r="I24" i="3" s="1"/>
  <c r="I25" i="3" s="1"/>
  <c r="BK47" i="2"/>
  <c r="AM47" i="2"/>
  <c r="BW47" i="2"/>
  <c r="BA47" i="2"/>
  <c r="AS47" i="2"/>
  <c r="S47" i="2"/>
  <c r="AA47" i="2"/>
  <c r="BV164" i="3"/>
  <c r="BN164" i="3"/>
  <c r="BF164" i="3"/>
  <c r="AX164" i="3"/>
  <c r="AP164" i="3"/>
  <c r="AH164" i="3"/>
  <c r="Z164" i="3"/>
  <c r="R164" i="3"/>
  <c r="J164" i="3"/>
  <c r="AE31" i="2"/>
  <c r="BC31" i="2"/>
  <c r="G96" i="3"/>
  <c r="F96" i="3" s="1"/>
  <c r="CC164" i="3"/>
  <c r="BU164" i="3"/>
  <c r="BM164" i="3"/>
  <c r="BE164" i="3"/>
  <c r="AW164" i="3"/>
  <c r="AO164" i="3"/>
  <c r="AG164" i="3"/>
  <c r="Y164" i="3"/>
  <c r="Q164" i="3"/>
  <c r="I164" i="3"/>
  <c r="G57" i="3"/>
  <c r="F57" i="3" s="1"/>
  <c r="BY164" i="3"/>
  <c r="BQ164" i="3"/>
  <c r="BI164" i="3"/>
  <c r="BA164" i="3"/>
  <c r="AS164" i="3"/>
  <c r="AK164" i="3"/>
  <c r="AC164" i="3"/>
  <c r="U164" i="3"/>
  <c r="M164" i="3"/>
  <c r="AC31" i="2"/>
  <c r="M31" i="2"/>
  <c r="G14" i="12"/>
  <c r="BW31" i="2"/>
  <c r="AM31" i="2"/>
  <c r="E31" i="2"/>
  <c r="U31" i="2"/>
  <c r="BX164" i="3"/>
  <c r="BP164" i="3"/>
  <c r="BH164" i="3"/>
  <c r="AZ164" i="3"/>
  <c r="AR164" i="3"/>
  <c r="AJ164" i="3"/>
  <c r="AB164" i="3"/>
  <c r="T164" i="3"/>
  <c r="L164" i="3"/>
  <c r="CB164" i="3"/>
  <c r="BT164" i="3"/>
  <c r="BL164" i="3"/>
  <c r="BD164" i="3"/>
  <c r="AV164" i="3"/>
  <c r="AN164" i="3"/>
  <c r="AF164" i="3"/>
  <c r="X164" i="3"/>
  <c r="P164" i="3"/>
  <c r="H164" i="3"/>
  <c r="BW164" i="3"/>
  <c r="BO164" i="3"/>
  <c r="BG164" i="3"/>
  <c r="AY164" i="3"/>
  <c r="AQ164" i="3"/>
  <c r="AI164" i="3"/>
  <c r="AA164" i="3"/>
  <c r="S164" i="3"/>
  <c r="K164" i="3"/>
  <c r="CA164" i="3"/>
  <c r="BS164" i="3"/>
  <c r="BK164" i="3"/>
  <c r="BC164" i="3"/>
  <c r="AU164" i="3"/>
  <c r="AM164" i="3"/>
  <c r="AE164" i="3"/>
  <c r="W164" i="3"/>
  <c r="O164" i="3"/>
  <c r="BZ164" i="3"/>
  <c r="BR164" i="3"/>
  <c r="BJ164" i="3"/>
  <c r="BB164" i="3"/>
  <c r="AT164" i="3"/>
  <c r="AL164" i="3"/>
  <c r="AD164" i="3"/>
  <c r="V164" i="3"/>
  <c r="N164" i="3"/>
  <c r="G47" i="2"/>
  <c r="BY31" i="2"/>
  <c r="BQ31" i="2"/>
  <c r="BI31" i="2"/>
  <c r="AS31" i="2"/>
  <c r="AU31" i="2"/>
  <c r="W31" i="2"/>
  <c r="O31" i="2"/>
  <c r="G31" i="2"/>
  <c r="BS31" i="2"/>
  <c r="BO31" i="2"/>
  <c r="BG31" i="2"/>
  <c r="AI31" i="2"/>
  <c r="AA31" i="2"/>
  <c r="BM31" i="2"/>
  <c r="BE31" i="2"/>
  <c r="AO31" i="2"/>
  <c r="Y31" i="2"/>
  <c r="G99" i="3"/>
  <c r="F99" i="3" s="1"/>
  <c r="AO148" i="3"/>
  <c r="AU138" i="3"/>
  <c r="O138" i="3"/>
  <c r="CA148" i="3"/>
  <c r="BS148" i="3"/>
  <c r="BK148" i="3"/>
  <c r="BC148" i="3"/>
  <c r="AU148" i="3"/>
  <c r="AM148" i="3"/>
  <c r="AE148" i="3"/>
  <c r="W148" i="3"/>
  <c r="S148" i="3"/>
  <c r="O148" i="3"/>
  <c r="K148" i="3"/>
  <c r="BW93" i="3"/>
  <c r="BO93" i="3"/>
  <c r="BK93" i="3"/>
  <c r="BG93" i="3"/>
  <c r="AQ93" i="3"/>
  <c r="AM93" i="3"/>
  <c r="AI93" i="3"/>
  <c r="AA93" i="3"/>
  <c r="S93" i="3"/>
  <c r="K93" i="3"/>
  <c r="BZ408" i="3"/>
  <c r="BR408" i="3"/>
  <c r="BV408" i="3"/>
  <c r="BN408" i="3"/>
  <c r="BJ408" i="3"/>
  <c r="CA93" i="3"/>
  <c r="BS93" i="3"/>
  <c r="BC93" i="3"/>
  <c r="AU93" i="3"/>
  <c r="AE93" i="3"/>
  <c r="W93" i="3"/>
  <c r="O93" i="3"/>
  <c r="BF408" i="3"/>
  <c r="BB408" i="3"/>
  <c r="AX408" i="3"/>
  <c r="AT408" i="3"/>
  <c r="AP408" i="3"/>
  <c r="AL408" i="3"/>
  <c r="AH408" i="3"/>
  <c r="AD408" i="3"/>
  <c r="Z408" i="3"/>
  <c r="CC148" i="3"/>
  <c r="BM148" i="3"/>
  <c r="AW148" i="3"/>
  <c r="AG148" i="3"/>
  <c r="Y148" i="3"/>
  <c r="Q148" i="3"/>
  <c r="AS93" i="3"/>
  <c r="AG93" i="3"/>
  <c r="BY148" i="3"/>
  <c r="BQ148" i="3"/>
  <c r="BI148" i="3"/>
  <c r="BA148" i="3"/>
  <c r="AS148" i="3"/>
  <c r="AK148" i="3"/>
  <c r="AC148" i="3"/>
  <c r="U148" i="3"/>
  <c r="M148" i="3"/>
  <c r="CA138" i="3"/>
  <c r="BS138" i="3"/>
  <c r="BT408" i="3"/>
  <c r="AN93" i="3"/>
  <c r="T93" i="3"/>
  <c r="AA138" i="3"/>
  <c r="BU148" i="3"/>
  <c r="BE148" i="3"/>
  <c r="I148" i="3"/>
  <c r="BW138" i="3"/>
  <c r="BG138" i="3"/>
  <c r="V408" i="3"/>
  <c r="R408" i="3"/>
  <c r="N408" i="3"/>
  <c r="AB138" i="3"/>
  <c r="BO138" i="3"/>
  <c r="BD408" i="3"/>
  <c r="BW148" i="3"/>
  <c r="BO148" i="3"/>
  <c r="BG148" i="3"/>
  <c r="AY148" i="3"/>
  <c r="AQ148" i="3"/>
  <c r="AI148" i="3"/>
  <c r="AA148" i="3"/>
  <c r="AY93" i="3"/>
  <c r="CB138" i="3"/>
  <c r="BD138" i="3"/>
  <c r="AV138" i="3"/>
  <c r="AR138" i="3"/>
  <c r="AJ138" i="3"/>
  <c r="X138" i="3"/>
  <c r="T138" i="3"/>
  <c r="P138" i="3"/>
  <c r="AN248" i="3"/>
  <c r="BV93" i="3"/>
  <c r="CB93" i="3"/>
  <c r="BX93" i="3"/>
  <c r="BT93" i="3"/>
  <c r="BL93" i="3"/>
  <c r="BH93" i="3"/>
  <c r="BD93" i="3"/>
  <c r="AZ93" i="3"/>
  <c r="AV93" i="3"/>
  <c r="AR93" i="3"/>
  <c r="AJ93" i="3"/>
  <c r="AF93" i="3"/>
  <c r="AB93" i="3"/>
  <c r="X93" i="3"/>
  <c r="P93" i="3"/>
  <c r="L93" i="3"/>
  <c r="H93" i="3"/>
  <c r="BW248" i="3"/>
  <c r="K248" i="3"/>
  <c r="BZ148" i="3"/>
  <c r="BV148" i="3"/>
  <c r="BR148" i="3"/>
  <c r="BN148" i="3"/>
  <c r="BJ148" i="3"/>
  <c r="BF148" i="3"/>
  <c r="BB148" i="3"/>
  <c r="AX148" i="3"/>
  <c r="AT148" i="3"/>
  <c r="AP148" i="3"/>
  <c r="AL148" i="3"/>
  <c r="AH148" i="3"/>
  <c r="AD148" i="3"/>
  <c r="Z148" i="3"/>
  <c r="V148" i="3"/>
  <c r="R148" i="3"/>
  <c r="N148" i="3"/>
  <c r="BX138" i="3"/>
  <c r="AZ138" i="3"/>
  <c r="BT138" i="3"/>
  <c r="AN138" i="3"/>
  <c r="H138" i="3"/>
  <c r="AE138" i="3"/>
  <c r="BH138" i="3"/>
  <c r="J408" i="3"/>
  <c r="BL138" i="3"/>
  <c r="AF138" i="3"/>
  <c r="W138" i="3"/>
  <c r="G95" i="3"/>
  <c r="F95" i="3" s="1"/>
  <c r="BO248" i="3"/>
  <c r="BG248" i="3"/>
  <c r="AY248" i="3"/>
  <c r="AQ248" i="3"/>
  <c r="AI248" i="3"/>
  <c r="AA248" i="3"/>
  <c r="S248" i="3"/>
  <c r="BK138" i="3"/>
  <c r="BP93" i="3"/>
  <c r="BN93" i="3"/>
  <c r="BF93" i="3"/>
  <c r="AX93" i="3"/>
  <c r="AP93" i="3"/>
  <c r="AH93" i="3"/>
  <c r="AD93" i="3"/>
  <c r="Z93" i="3"/>
  <c r="R93" i="3"/>
  <c r="J93" i="3"/>
  <c r="G86" i="3"/>
  <c r="F86" i="3" s="1"/>
  <c r="BC138" i="3"/>
  <c r="AI138" i="3"/>
  <c r="S138" i="3"/>
  <c r="K138" i="3"/>
  <c r="BP138" i="3"/>
  <c r="BV248" i="3"/>
  <c r="BN248" i="3"/>
  <c r="BF248" i="3"/>
  <c r="AX248" i="3"/>
  <c r="AP248" i="3"/>
  <c r="AH248" i="3"/>
  <c r="Z248" i="3"/>
  <c r="R248" i="3"/>
  <c r="BZ93" i="3"/>
  <c r="BR93" i="3"/>
  <c r="BJ93" i="3"/>
  <c r="BB93" i="3"/>
  <c r="AT93" i="3"/>
  <c r="AL93" i="3"/>
  <c r="V93" i="3"/>
  <c r="G56" i="3"/>
  <c r="CC93" i="3"/>
  <c r="BY93" i="3"/>
  <c r="BU93" i="3"/>
  <c r="BQ93" i="3"/>
  <c r="BM93" i="3"/>
  <c r="BI93" i="3"/>
  <c r="BE93" i="3"/>
  <c r="BA93" i="3"/>
  <c r="AW93" i="3"/>
  <c r="AO93" i="3"/>
  <c r="Y93" i="3"/>
  <c r="M93" i="3"/>
  <c r="AQ138" i="3"/>
  <c r="AY138" i="3"/>
  <c r="J148" i="3"/>
  <c r="CB148" i="3"/>
  <c r="BT148" i="3"/>
  <c r="BL148" i="3"/>
  <c r="BD148" i="3"/>
  <c r="AV148" i="3"/>
  <c r="AN148" i="3"/>
  <c r="AF148" i="3"/>
  <c r="X148" i="3"/>
  <c r="P148" i="3"/>
  <c r="L148" i="3"/>
  <c r="BV138" i="3"/>
  <c r="BN138" i="3"/>
  <c r="BF138" i="3"/>
  <c r="AX138" i="3"/>
  <c r="AT138" i="3"/>
  <c r="AP138" i="3"/>
  <c r="AL138" i="3"/>
  <c r="AH138" i="3"/>
  <c r="AD138" i="3"/>
  <c r="Z138" i="3"/>
  <c r="V138" i="3"/>
  <c r="R138" i="3"/>
  <c r="N138" i="3"/>
  <c r="CC138" i="3"/>
  <c r="BU138" i="3"/>
  <c r="BQ138" i="3"/>
  <c r="BM138" i="3"/>
  <c r="BI138" i="3"/>
  <c r="BE138" i="3"/>
  <c r="BA138" i="3"/>
  <c r="AW138" i="3"/>
  <c r="AO138" i="3"/>
  <c r="Y138" i="3"/>
  <c r="Q138" i="3"/>
  <c r="CB248" i="3"/>
  <c r="BX248" i="3"/>
  <c r="BT248" i="3"/>
  <c r="BP248" i="3"/>
  <c r="BL248" i="3"/>
  <c r="BH248" i="3"/>
  <c r="BD248" i="3"/>
  <c r="AZ248" i="3"/>
  <c r="AV248" i="3"/>
  <c r="AR248" i="3"/>
  <c r="AJ248" i="3"/>
  <c r="AF248" i="3"/>
  <c r="AB248" i="3"/>
  <c r="X248" i="3"/>
  <c r="T248" i="3"/>
  <c r="P248" i="3"/>
  <c r="L248" i="3"/>
  <c r="H248" i="3"/>
  <c r="L138" i="3"/>
  <c r="H148" i="3"/>
  <c r="J138" i="3"/>
  <c r="CB408" i="3"/>
  <c r="BL408" i="3"/>
  <c r="AV408" i="3"/>
  <c r="AN408" i="3"/>
  <c r="AF408" i="3"/>
  <c r="X408" i="3"/>
  <c r="P408" i="3"/>
  <c r="H408" i="3"/>
  <c r="J248" i="3"/>
  <c r="N167" i="3"/>
  <c r="BX148" i="3"/>
  <c r="BP148" i="3"/>
  <c r="BH148" i="3"/>
  <c r="AZ148" i="3"/>
  <c r="AR148" i="3"/>
  <c r="AJ148" i="3"/>
  <c r="AB148" i="3"/>
  <c r="T148" i="3"/>
  <c r="BZ138" i="3"/>
  <c r="BR138" i="3"/>
  <c r="BJ138" i="3"/>
  <c r="BB138" i="3"/>
  <c r="AS138" i="3"/>
  <c r="AK138" i="3"/>
  <c r="AC138" i="3"/>
  <c r="M138" i="3"/>
  <c r="G94" i="3"/>
  <c r="N93" i="3"/>
  <c r="G100" i="3"/>
  <c r="F100" i="3" s="1"/>
  <c r="AK93" i="3"/>
  <c r="AC93" i="3"/>
  <c r="U93" i="3"/>
  <c r="I138" i="3"/>
  <c r="Q93" i="3"/>
  <c r="I93" i="3"/>
  <c r="CC408" i="3"/>
  <c r="CA408" i="3"/>
  <c r="BY408" i="3"/>
  <c r="BX408" i="3"/>
  <c r="BW408" i="3"/>
  <c r="BU408" i="3"/>
  <c r="BS408" i="3"/>
  <c r="BQ408" i="3"/>
  <c r="BP408" i="3"/>
  <c r="BO408" i="3"/>
  <c r="BM408" i="3"/>
  <c r="BK408" i="3"/>
  <c r="BI408" i="3"/>
  <c r="BH408" i="3"/>
  <c r="BG408" i="3"/>
  <c r="BE408" i="3"/>
  <c r="BC408" i="3"/>
  <c r="BA408" i="3"/>
  <c r="AZ408" i="3"/>
  <c r="AY408" i="3"/>
  <c r="AW408" i="3"/>
  <c r="AU408" i="3"/>
  <c r="AS408" i="3"/>
  <c r="AR408" i="3"/>
  <c r="AQ408" i="3"/>
  <c r="AO408" i="3"/>
  <c r="AM408" i="3"/>
  <c r="AK408" i="3"/>
  <c r="AJ408" i="3"/>
  <c r="AI408" i="3"/>
  <c r="AG408" i="3"/>
  <c r="AE408" i="3"/>
  <c r="AC408" i="3"/>
  <c r="AB408" i="3"/>
  <c r="AA408" i="3"/>
  <c r="Y408" i="3"/>
  <c r="W408" i="3"/>
  <c r="U408" i="3"/>
  <c r="T408" i="3"/>
  <c r="S408" i="3"/>
  <c r="Q408" i="3"/>
  <c r="O408" i="3"/>
  <c r="M408" i="3"/>
  <c r="L408" i="3"/>
  <c r="K408" i="3"/>
  <c r="I408" i="3"/>
  <c r="CC248" i="3"/>
  <c r="CA248" i="3"/>
  <c r="BZ248" i="3"/>
  <c r="BY248" i="3"/>
  <c r="BU248" i="3"/>
  <c r="BS248" i="3"/>
  <c r="BR248" i="3"/>
  <c r="BQ248" i="3"/>
  <c r="BM248" i="3"/>
  <c r="BK248" i="3"/>
  <c r="BJ248" i="3"/>
  <c r="BI248" i="3"/>
  <c r="BE248" i="3"/>
  <c r="BC248" i="3"/>
  <c r="BB248" i="3"/>
  <c r="BA248" i="3"/>
  <c r="AW248" i="3"/>
  <c r="AU248" i="3"/>
  <c r="AT248" i="3"/>
  <c r="AS248" i="3"/>
  <c r="AO248" i="3"/>
  <c r="AL248" i="3"/>
  <c r="AK248" i="3"/>
  <c r="AE248" i="3"/>
  <c r="AD248" i="3"/>
  <c r="AC248" i="3"/>
  <c r="Y248" i="3"/>
  <c r="W248" i="3"/>
  <c r="V248" i="3"/>
  <c r="Q248" i="3"/>
  <c r="O248" i="3"/>
  <c r="N248" i="3"/>
  <c r="M248" i="3"/>
  <c r="I248" i="3"/>
  <c r="BK31" i="2"/>
  <c r="G15" i="3"/>
  <c r="AN31" i="2"/>
  <c r="Q31" i="2"/>
  <c r="AF31" i="2"/>
  <c r="AV31" i="2"/>
  <c r="AY31" i="2"/>
  <c r="X31" i="2"/>
  <c r="K31" i="2"/>
  <c r="AQ31" i="2"/>
  <c r="P31" i="2"/>
  <c r="S31" i="2"/>
  <c r="BD31" i="2"/>
  <c r="BT31" i="2"/>
  <c r="H31" i="2"/>
  <c r="BL31" i="2"/>
  <c r="G23" i="10"/>
  <c r="F56" i="3" l="1"/>
  <c r="F94" i="3"/>
  <c r="G93" i="3"/>
  <c r="AS472" i="10"/>
  <c r="AS472" i="3" s="1"/>
  <c r="AG472" i="10"/>
  <c r="AG472" i="3" s="1"/>
  <c r="BQ472" i="10"/>
  <c r="BQ472" i="3" s="1"/>
  <c r="U472" i="10"/>
  <c r="U472" i="3" s="1"/>
  <c r="BE472" i="10"/>
  <c r="BE472" i="3" s="1"/>
  <c r="G164" i="3"/>
  <c r="G167" i="3"/>
  <c r="BQ481" i="10"/>
  <c r="BQ481" i="3" s="1"/>
  <c r="BE481" i="10"/>
  <c r="BE481" i="3" s="1"/>
  <c r="AS481" i="10"/>
  <c r="AS481" i="3" s="1"/>
  <c r="AG481" i="10"/>
  <c r="AG481" i="3" s="1"/>
  <c r="U481" i="10"/>
  <c r="U481" i="3" s="1"/>
  <c r="BQ458" i="10"/>
  <c r="BQ458" i="3" s="1"/>
  <c r="BE458" i="10"/>
  <c r="BE458" i="3" s="1"/>
  <c r="AS458" i="10"/>
  <c r="AS458" i="3" s="1"/>
  <c r="AG458" i="10"/>
  <c r="AG458" i="3" s="1"/>
  <c r="U458" i="10"/>
  <c r="U458" i="3" s="1"/>
  <c r="J47" i="2"/>
  <c r="Y47" i="2"/>
  <c r="X47" i="2"/>
  <c r="AU47" i="2"/>
  <c r="Q47" i="2"/>
  <c r="K47" i="2"/>
  <c r="AR47" i="2"/>
  <c r="BS47" i="2"/>
  <c r="AG47" i="2"/>
  <c r="AF47" i="2"/>
  <c r="AI47" i="2"/>
  <c r="AC47" i="2"/>
  <c r="AZ47" i="2"/>
  <c r="M47" i="2"/>
  <c r="AO47" i="2"/>
  <c r="AN47" i="2"/>
  <c r="BG47" i="2"/>
  <c r="P47" i="2"/>
  <c r="AQ47" i="2"/>
  <c r="AK47" i="2"/>
  <c r="BY47" i="2"/>
  <c r="BE47" i="2"/>
  <c r="AV47" i="2"/>
  <c r="AW47" i="2"/>
  <c r="W47" i="2"/>
  <c r="BO47" i="2"/>
  <c r="BI47" i="2"/>
  <c r="BM47" i="2"/>
  <c r="BD47" i="2"/>
  <c r="BQ47" i="2"/>
  <c r="BU47" i="2"/>
  <c r="BL47" i="2"/>
  <c r="AY47" i="2"/>
  <c r="O47" i="2"/>
  <c r="I47" i="2"/>
  <c r="H47" i="2"/>
  <c r="BT47" i="2"/>
  <c r="H116" i="3"/>
  <c r="I215" i="3"/>
  <c r="H215" i="3"/>
  <c r="AP116" i="3"/>
  <c r="AT116" i="3"/>
  <c r="BZ116" i="3"/>
  <c r="BU31" i="2"/>
  <c r="L116" i="3"/>
  <c r="AK31" i="2"/>
  <c r="AQ116" i="3"/>
  <c r="BS116" i="3"/>
  <c r="BW116" i="3"/>
  <c r="BG116" i="3"/>
  <c r="AN116" i="3"/>
  <c r="BL116" i="3"/>
  <c r="BC116" i="3"/>
  <c r="BU116" i="3"/>
  <c r="BK116" i="3"/>
  <c r="BV116" i="3"/>
  <c r="CB116" i="3"/>
  <c r="AG31" i="2"/>
  <c r="N116" i="3"/>
  <c r="T116" i="3"/>
  <c r="AB116" i="3"/>
  <c r="AL116" i="3"/>
  <c r="AF116" i="3"/>
  <c r="AH116" i="3"/>
  <c r="BA31" i="2"/>
  <c r="I31" i="2"/>
  <c r="AW31" i="2"/>
  <c r="BP116" i="3"/>
  <c r="AR116" i="3"/>
  <c r="BX116" i="3"/>
  <c r="V116" i="3"/>
  <c r="BJ116" i="3"/>
  <c r="AD116" i="3"/>
  <c r="BY116" i="3"/>
  <c r="AZ116" i="3"/>
  <c r="K116" i="3"/>
  <c r="BO116" i="3"/>
  <c r="Q116" i="3"/>
  <c r="W116" i="3"/>
  <c r="BM116" i="3"/>
  <c r="BF116" i="3"/>
  <c r="BR116" i="3"/>
  <c r="Y116" i="3"/>
  <c r="AA116" i="3"/>
  <c r="Z116" i="3"/>
  <c r="AI116" i="3"/>
  <c r="BH116" i="3"/>
  <c r="I116" i="3"/>
  <c r="AJ116" i="3"/>
  <c r="U47" i="2"/>
  <c r="T47" i="2"/>
  <c r="AB47" i="2"/>
  <c r="AJ47" i="2"/>
  <c r="BP47" i="2"/>
  <c r="BX47" i="2"/>
  <c r="AE47" i="2"/>
  <c r="BC47" i="2"/>
  <c r="N47" i="2"/>
  <c r="V47" i="2"/>
  <c r="AL47" i="2"/>
  <c r="AT47" i="2"/>
  <c r="BJ47" i="2"/>
  <c r="BR47" i="2"/>
  <c r="Z47" i="2"/>
  <c r="AH47" i="2"/>
  <c r="AX47" i="2"/>
  <c r="BF47" i="2"/>
  <c r="AR31" i="2"/>
  <c r="L47" i="2"/>
  <c r="BH47" i="2"/>
  <c r="BV47" i="2"/>
  <c r="BT116" i="3"/>
  <c r="BN116" i="3"/>
  <c r="AO116" i="3"/>
  <c r="R116" i="3"/>
  <c r="S116" i="3"/>
  <c r="O116" i="3"/>
  <c r="AU116" i="3"/>
  <c r="AK116" i="3"/>
  <c r="AC116" i="3"/>
  <c r="P116" i="3"/>
  <c r="BI116" i="3"/>
  <c r="BL23" i="3"/>
  <c r="AF23" i="3"/>
  <c r="BV23" i="3"/>
  <c r="BF23" i="3"/>
  <c r="AX23" i="3"/>
  <c r="AP23" i="3"/>
  <c r="AH23" i="3"/>
  <c r="Z23" i="3"/>
  <c r="R23" i="3"/>
  <c r="J23" i="3"/>
  <c r="S23" i="3"/>
  <c r="O23" i="3"/>
  <c r="AO23" i="3"/>
  <c r="BY23" i="3"/>
  <c r="BU23" i="3"/>
  <c r="BM23" i="3"/>
  <c r="BI23" i="3"/>
  <c r="BA23" i="3"/>
  <c r="AW23" i="3"/>
  <c r="AK23" i="3"/>
  <c r="AC23" i="3"/>
  <c r="Y23" i="3"/>
  <c r="Q23" i="3"/>
  <c r="BB116" i="3"/>
  <c r="AE116" i="3"/>
  <c r="AW116" i="3"/>
  <c r="I200" i="3"/>
  <c r="CA23" i="3"/>
  <c r="BW23" i="3"/>
  <c r="BS23" i="3"/>
  <c r="BO23" i="3"/>
  <c r="BK23" i="3"/>
  <c r="BG23" i="3"/>
  <c r="BC23" i="3"/>
  <c r="AY23" i="3"/>
  <c r="AU23" i="3"/>
  <c r="AQ23" i="3"/>
  <c r="AM23" i="3"/>
  <c r="AI23" i="3"/>
  <c r="AE23" i="3"/>
  <c r="AA23" i="3"/>
  <c r="W23" i="3"/>
  <c r="AY116" i="3"/>
  <c r="M23" i="3"/>
  <c r="I23" i="3"/>
  <c r="CB23" i="3"/>
  <c r="BT23" i="3"/>
  <c r="BD23" i="3"/>
  <c r="AV23" i="3"/>
  <c r="AN23" i="3"/>
  <c r="X23" i="3"/>
  <c r="K23" i="3"/>
  <c r="P23" i="3"/>
  <c r="H23" i="3"/>
  <c r="BN23" i="3"/>
  <c r="BD116" i="3"/>
  <c r="CA116" i="3"/>
  <c r="AX116" i="3"/>
  <c r="X116" i="3"/>
  <c r="AV116" i="3"/>
  <c r="J116" i="3"/>
  <c r="I14" i="3"/>
  <c r="BA116" i="3"/>
  <c r="BX23" i="3"/>
  <c r="BR23" i="3"/>
  <c r="BH23" i="3"/>
  <c r="AZ23" i="3"/>
  <c r="AT23" i="3"/>
  <c r="AR23" i="3"/>
  <c r="AL23" i="3"/>
  <c r="AJ23" i="3"/>
  <c r="AD23" i="3"/>
  <c r="AB23" i="3"/>
  <c r="V23" i="3"/>
  <c r="T23" i="3"/>
  <c r="L23" i="3"/>
  <c r="M116" i="3"/>
  <c r="CC472" i="10" l="1"/>
  <c r="CC472" i="3" s="1"/>
  <c r="CC458" i="10"/>
  <c r="CC458" i="3" s="1"/>
  <c r="CC481" i="10"/>
  <c r="CC481" i="3" s="1"/>
  <c r="I199" i="3"/>
  <c r="I21" i="3" s="1"/>
  <c r="N23" i="3"/>
  <c r="BB23" i="3"/>
  <c r="BJ23" i="3"/>
  <c r="BP23" i="3"/>
  <c r="BZ23" i="3"/>
  <c r="G477" i="3" l="1"/>
  <c r="F477" i="3" s="1"/>
  <c r="G484" i="3"/>
  <c r="F484" i="3" s="1"/>
  <c r="G486" i="3"/>
  <c r="F486" i="3" s="1"/>
  <c r="G461" i="3"/>
  <c r="G463" i="3"/>
  <c r="F463" i="3" s="1"/>
  <c r="G475" i="3"/>
  <c r="F475" i="3" s="1"/>
  <c r="G482" i="3"/>
  <c r="F482" i="3" s="1"/>
  <c r="G472" i="3"/>
  <c r="F472" i="3" s="1"/>
  <c r="C472" i="3" s="1"/>
  <c r="G483" i="3"/>
  <c r="F483" i="3" s="1"/>
  <c r="G474" i="3"/>
  <c r="F474" i="3" s="1"/>
  <c r="G473" i="3"/>
  <c r="F473" i="3" s="1"/>
  <c r="G481" i="3"/>
  <c r="F481" i="3" s="1"/>
  <c r="C481" i="3" s="1"/>
  <c r="F476" i="3"/>
  <c r="F485" i="3"/>
  <c r="I22" i="3"/>
  <c r="G16" i="10" l="1"/>
  <c r="G19" i="10"/>
  <c r="G17" i="10"/>
  <c r="G18" i="10"/>
  <c r="F19" i="3" l="1"/>
  <c r="F17" i="3"/>
  <c r="F18" i="3"/>
  <c r="F16" i="3"/>
  <c r="E173" i="10" l="1"/>
  <c r="E183" i="10"/>
  <c r="E175" i="10"/>
  <c r="E171" i="10"/>
  <c r="E177" i="10"/>
  <c r="E185" i="10"/>
  <c r="E181" i="10"/>
  <c r="E179" i="10"/>
  <c r="G175" i="10" l="1"/>
  <c r="G177" i="10"/>
  <c r="G181" i="10"/>
  <c r="G185" i="10"/>
  <c r="G183" i="10"/>
  <c r="G173" i="10"/>
  <c r="G179" i="10"/>
  <c r="G171" i="10"/>
  <c r="BE183" i="10" l="1"/>
  <c r="BE183" i="3" s="1"/>
  <c r="AS175" i="10"/>
  <c r="AS175" i="3" s="1"/>
  <c r="U175" i="10"/>
  <c r="U175" i="3" s="1"/>
  <c r="BQ175" i="10"/>
  <c r="BQ175" i="3" s="1"/>
  <c r="U183" i="10"/>
  <c r="U183" i="3" s="1"/>
  <c r="BE175" i="10"/>
  <c r="BE175" i="3" s="1"/>
  <c r="AS179" i="10"/>
  <c r="AS179" i="3" s="1"/>
  <c r="AG183" i="10"/>
  <c r="AG183" i="3" s="1"/>
  <c r="BE185" i="10"/>
  <c r="BE185" i="3" s="1"/>
  <c r="AG181" i="10"/>
  <c r="AG181" i="3" s="1"/>
  <c r="BE173" i="10"/>
  <c r="BE173" i="3" s="1"/>
  <c r="AG177" i="10"/>
  <c r="AG177" i="3" s="1"/>
  <c r="AG175" i="10"/>
  <c r="AG175" i="3" s="1"/>
  <c r="AS183" i="10"/>
  <c r="AS183" i="3" s="1"/>
  <c r="AS173" i="10"/>
  <c r="AS173" i="3" s="1"/>
  <c r="AG173" i="10"/>
  <c r="AG173" i="3" s="1"/>
  <c r="U173" i="10"/>
  <c r="U173" i="3" s="1"/>
  <c r="BQ177" i="10"/>
  <c r="BQ177" i="3" s="1"/>
  <c r="AS177" i="10"/>
  <c r="AS177" i="3" s="1"/>
  <c r="BE177" i="10"/>
  <c r="BE177" i="3" s="1"/>
  <c r="BE181" i="10"/>
  <c r="BE181" i="3" s="1"/>
  <c r="AS181" i="10"/>
  <c r="AS181" i="3" s="1"/>
  <c r="BQ181" i="10"/>
  <c r="BQ181" i="3" s="1"/>
  <c r="U181" i="10"/>
  <c r="U181" i="3" s="1"/>
  <c r="BQ183" i="10"/>
  <c r="BQ183" i="3" s="1"/>
  <c r="AS185" i="10"/>
  <c r="AS185" i="3" s="1"/>
  <c r="BQ185" i="10"/>
  <c r="BQ185" i="3" s="1"/>
  <c r="AG185" i="10"/>
  <c r="AG185" i="3" s="1"/>
  <c r="U185" i="10"/>
  <c r="U185" i="3" s="1"/>
  <c r="U179" i="10"/>
  <c r="U179" i="3" s="1"/>
  <c r="BQ173" i="10"/>
  <c r="BQ173" i="3" s="1"/>
  <c r="BE179" i="10"/>
  <c r="BE179" i="3" s="1"/>
  <c r="U177" i="10"/>
  <c r="U177" i="3" s="1"/>
  <c r="AG179" i="10"/>
  <c r="AG179" i="3" s="1"/>
  <c r="BQ179" i="10"/>
  <c r="BQ179" i="3" s="1"/>
  <c r="U171" i="10"/>
  <c r="AS171" i="10"/>
  <c r="BE171" i="10"/>
  <c r="AG171" i="10"/>
  <c r="BQ171" i="10"/>
  <c r="E195" i="10"/>
  <c r="BQ171" i="3" l="1"/>
  <c r="AG171" i="3"/>
  <c r="BE171" i="3"/>
  <c r="AS171" i="3"/>
  <c r="U171" i="3"/>
  <c r="CC175" i="10"/>
  <c r="CC175" i="3" s="1"/>
  <c r="CC183" i="10"/>
  <c r="CC183" i="3" s="1"/>
  <c r="CC173" i="10"/>
  <c r="CC173" i="3" s="1"/>
  <c r="CC181" i="10"/>
  <c r="CC181" i="3" s="1"/>
  <c r="CC179" i="10"/>
  <c r="CC179" i="3" s="1"/>
  <c r="CC185" i="10"/>
  <c r="CC185" i="3" s="1"/>
  <c r="CC177" i="10"/>
  <c r="CC177" i="3" s="1"/>
  <c r="CC171" i="10"/>
  <c r="G195" i="10"/>
  <c r="G169" i="10" s="1"/>
  <c r="CC171" i="3" l="1"/>
  <c r="G179" i="3"/>
  <c r="F179" i="3" s="1"/>
  <c r="G180" i="3"/>
  <c r="F180" i="3" s="1"/>
  <c r="G181" i="3"/>
  <c r="F181" i="3" s="1"/>
  <c r="G182" i="3"/>
  <c r="F182" i="3" s="1"/>
  <c r="G175" i="3"/>
  <c r="F175" i="3" s="1"/>
  <c r="G176" i="3"/>
  <c r="F176" i="3" s="1"/>
  <c r="G183" i="3"/>
  <c r="F183" i="3" s="1"/>
  <c r="G184" i="3"/>
  <c r="F184" i="3" s="1"/>
  <c r="G177" i="3"/>
  <c r="F177" i="3" s="1"/>
  <c r="G178" i="3"/>
  <c r="F178" i="3" s="1"/>
  <c r="G185" i="3"/>
  <c r="F185" i="3" s="1"/>
  <c r="G186" i="3"/>
  <c r="F186" i="3" s="1"/>
  <c r="G171" i="3"/>
  <c r="F171" i="3" s="1"/>
  <c r="G172" i="3"/>
  <c r="F172" i="3" s="1"/>
  <c r="G173" i="3"/>
  <c r="F173" i="3" s="1"/>
  <c r="G174" i="3"/>
  <c r="F174" i="3" s="1"/>
  <c r="BQ195" i="10"/>
  <c r="BE195" i="10"/>
  <c r="AS195" i="10"/>
  <c r="AG195" i="10"/>
  <c r="U195" i="10"/>
  <c r="BQ195" i="3" l="1"/>
  <c r="BQ169" i="3" s="1"/>
  <c r="BQ169" i="10"/>
  <c r="AG195" i="3"/>
  <c r="AG169" i="3" s="1"/>
  <c r="AG169" i="10"/>
  <c r="U195" i="3"/>
  <c r="U169" i="3" s="1"/>
  <c r="U169" i="10"/>
  <c r="AS195" i="3"/>
  <c r="AS169" i="3" s="1"/>
  <c r="AS169" i="10"/>
  <c r="BE195" i="3"/>
  <c r="BE169" i="3" s="1"/>
  <c r="BE169" i="10"/>
  <c r="CC195" i="10"/>
  <c r="CC195" i="3" l="1"/>
  <c r="CC169" i="3" s="1"/>
  <c r="CC169" i="10"/>
  <c r="G196" i="3"/>
  <c r="F196" i="3" s="1"/>
  <c r="G170" i="3"/>
  <c r="G195" i="3"/>
  <c r="F195" i="3" s="1"/>
  <c r="BQ14" i="10"/>
  <c r="AS14" i="10"/>
  <c r="AG14" i="10"/>
  <c r="U14" i="10"/>
  <c r="BE14" i="10"/>
  <c r="F170" i="3" l="1"/>
  <c r="G169" i="3"/>
  <c r="CC14" i="10"/>
  <c r="BR36" i="2"/>
  <c r="BR40" i="2" s="1"/>
  <c r="AM36" i="2"/>
  <c r="AM40" i="2" s="1"/>
  <c r="AZ36" i="2"/>
  <c r="AZ40" i="2" s="1"/>
  <c r="AU36" i="2"/>
  <c r="AU40" i="2" s="1"/>
  <c r="BM36" i="2"/>
  <c r="BM40" i="2" s="1"/>
  <c r="O36" i="2"/>
  <c r="O40" i="2" s="1"/>
  <c r="BU36" i="2"/>
  <c r="BU40" i="2" s="1"/>
  <c r="AA36" i="2"/>
  <c r="AA40" i="2" s="1"/>
  <c r="P36" i="2" l="1"/>
  <c r="P40" i="2" s="1"/>
  <c r="W36" i="2"/>
  <c r="W40" i="2" s="1"/>
  <c r="I36" i="2"/>
  <c r="I40" i="2" s="1"/>
  <c r="N36" i="2"/>
  <c r="N40" i="2" s="1"/>
  <c r="T36" i="2"/>
  <c r="T40" i="2" s="1"/>
  <c r="AV36" i="2"/>
  <c r="AV40" i="2" s="1"/>
  <c r="AD36" i="2"/>
  <c r="AD40" i="2" s="1"/>
  <c r="X36" i="2"/>
  <c r="X40" i="2" s="1"/>
  <c r="AA14" i="3"/>
  <c r="AC36" i="2"/>
  <c r="AC40" i="2" s="1"/>
  <c r="AS36" i="2"/>
  <c r="AS40" i="2" s="1"/>
  <c r="AI36" i="2"/>
  <c r="AI40" i="2" s="1"/>
  <c r="G36" i="2"/>
  <c r="G40" i="2" s="1"/>
  <c r="S36" i="2"/>
  <c r="S40" i="2" s="1"/>
  <c r="BN14" i="3"/>
  <c r="L36" i="2"/>
  <c r="L40" i="2" s="1"/>
  <c r="BL36" i="2"/>
  <c r="BL40" i="2" s="1"/>
  <c r="BG36" i="2"/>
  <c r="BG40" i="2" s="1"/>
  <c r="BJ14" i="3"/>
  <c r="Y36" i="2"/>
  <c r="Y40" i="2" s="1"/>
  <c r="R36" i="2"/>
  <c r="R40" i="2" s="1"/>
  <c r="AX36" i="2"/>
  <c r="AX40" i="2" s="1"/>
  <c r="Z36" i="2"/>
  <c r="Z40" i="2" s="1"/>
  <c r="BG14" i="3"/>
  <c r="BF14" i="3"/>
  <c r="U36" i="2"/>
  <c r="U40" i="2" s="1"/>
  <c r="AM14" i="3"/>
  <c r="Y14" i="3"/>
  <c r="AI14" i="3"/>
  <c r="AW14" i="3"/>
  <c r="AK36" i="2"/>
  <c r="AK40" i="2" s="1"/>
  <c r="AY14" i="3"/>
  <c r="AR36" i="2"/>
  <c r="AR40" i="2" s="1"/>
  <c r="AH14" i="3"/>
  <c r="T14" i="3"/>
  <c r="AP14" i="3"/>
  <c r="K14" i="3"/>
  <c r="BU14" i="3"/>
  <c r="BP14" i="3"/>
  <c r="BZ14" i="3"/>
  <c r="V14" i="3"/>
  <c r="AR14" i="3"/>
  <c r="BF36" i="2"/>
  <c r="BF40" i="2" s="1"/>
  <c r="BD14" i="3"/>
  <c r="AW36" i="2"/>
  <c r="AW40" i="2" s="1"/>
  <c r="H36" i="2"/>
  <c r="H40" i="2" s="1"/>
  <c r="AH36" i="2"/>
  <c r="AH40" i="2" s="1"/>
  <c r="M36" i="2"/>
  <c r="M40" i="2" s="1"/>
  <c r="BK36" i="2"/>
  <c r="BK40" i="2" s="1"/>
  <c r="BS14" i="3"/>
  <c r="BT14" i="3"/>
  <c r="N14" i="3"/>
  <c r="AE14" i="3"/>
  <c r="AQ14" i="3"/>
  <c r="AK14" i="3"/>
  <c r="AD14" i="3"/>
  <c r="BH14" i="3"/>
  <c r="BQ36" i="2"/>
  <c r="BQ40" i="2" s="1"/>
  <c r="L14" i="3"/>
  <c r="BB36" i="2"/>
  <c r="BB40" i="2" s="1"/>
  <c r="BJ36" i="2"/>
  <c r="BJ40" i="2" s="1"/>
  <c r="AP36" i="2"/>
  <c r="AP40" i="2" s="1"/>
  <c r="Q36" i="2"/>
  <c r="Q40" i="2" s="1"/>
  <c r="BX36" i="2"/>
  <c r="BX40" i="2" s="1"/>
  <c r="BI36" i="2"/>
  <c r="BI40" i="2" s="1"/>
  <c r="AO36" i="2"/>
  <c r="AO40" i="2" s="1"/>
  <c r="J36" i="2"/>
  <c r="J40" i="2" s="1"/>
  <c r="BT36" i="2"/>
  <c r="BT40" i="2" s="1"/>
  <c r="AG36" i="2"/>
  <c r="AG40" i="2" s="1"/>
  <c r="BY36" i="2"/>
  <c r="BY40" i="2" s="1"/>
  <c r="AJ36" i="2"/>
  <c r="AJ40" i="2" s="1"/>
  <c r="BW36" i="2"/>
  <c r="BW40" i="2" s="1"/>
  <c r="AE36" i="2"/>
  <c r="AE40" i="2" s="1"/>
  <c r="AN36" i="2"/>
  <c r="AN40" i="2" s="1"/>
  <c r="BN36" i="2"/>
  <c r="BN40" i="2" s="1"/>
  <c r="AQ36" i="2"/>
  <c r="AQ40" i="2" s="1"/>
  <c r="AY36" i="2"/>
  <c r="AY40" i="2" s="1"/>
  <c r="BC36" i="2"/>
  <c r="BC40" i="2" s="1"/>
  <c r="BO36" i="2"/>
  <c r="BO40" i="2" s="1"/>
  <c r="AT36" i="2"/>
  <c r="AT40" i="2" s="1"/>
  <c r="BS36" i="2"/>
  <c r="BS40" i="2" s="1"/>
  <c r="BV36" i="2"/>
  <c r="BV40" i="2" s="1"/>
  <c r="AF36" i="2"/>
  <c r="AF40" i="2" s="1"/>
  <c r="K36" i="2"/>
  <c r="K40" i="2" s="1"/>
  <c r="BD36" i="2"/>
  <c r="BD40" i="2" s="1"/>
  <c r="BZ36" i="2"/>
  <c r="BZ40" i="2" s="1"/>
  <c r="V36" i="2"/>
  <c r="V40" i="2" s="1"/>
  <c r="BA36" i="2"/>
  <c r="BA40" i="2" s="1"/>
  <c r="BP36" i="2"/>
  <c r="BP40" i="2" s="1"/>
  <c r="AB36" i="2"/>
  <c r="AB40" i="2" s="1"/>
  <c r="BE36" i="2"/>
  <c r="BE40" i="2" s="1"/>
  <c r="G28" i="2" l="1"/>
  <c r="G32" i="2" s="1"/>
  <c r="AL36" i="2"/>
  <c r="AL40" i="2" s="1"/>
  <c r="BH36" i="2"/>
  <c r="BH40" i="2" s="1"/>
  <c r="AF14" i="3"/>
  <c r="X14" i="3"/>
  <c r="P14" i="3"/>
  <c r="CB14" i="3"/>
  <c r="BY14" i="3"/>
  <c r="J14" i="3"/>
  <c r="O14" i="3"/>
  <c r="Z14" i="3"/>
  <c r="W14" i="3"/>
  <c r="BM14" i="3"/>
  <c r="AU14" i="3"/>
  <c r="BC14" i="3"/>
  <c r="BO14" i="3"/>
  <c r="AT14" i="3"/>
  <c r="R14" i="3"/>
  <c r="BW14" i="3"/>
  <c r="BI14" i="3"/>
  <c r="BX14" i="3"/>
  <c r="BV14" i="3"/>
  <c r="BB14" i="3"/>
  <c r="AZ14" i="3"/>
  <c r="AB14" i="3"/>
  <c r="BK14" i="3"/>
  <c r="BL14" i="3"/>
  <c r="S14" i="3"/>
  <c r="AV14" i="3"/>
  <c r="AO14" i="3"/>
  <c r="CA14" i="3"/>
  <c r="AN14" i="3"/>
  <c r="AC14" i="3"/>
  <c r="AX14" i="3"/>
  <c r="M14" i="3"/>
  <c r="BR14" i="3"/>
  <c r="AJ14" i="3"/>
  <c r="Q14" i="3"/>
  <c r="BA14" i="3"/>
  <c r="AL14" i="3"/>
  <c r="H200" i="3"/>
  <c r="H199" i="3" s="1"/>
  <c r="E40" i="2"/>
  <c r="H21" i="3" l="1"/>
  <c r="H22" i="3" s="1"/>
  <c r="H14" i="3"/>
  <c r="G14" i="10"/>
  <c r="E32" i="2" l="1"/>
  <c r="G30" i="3"/>
  <c r="F30" i="3" l="1"/>
  <c r="BH200" i="3" l="1"/>
  <c r="BM200" i="3"/>
  <c r="BS200" i="3"/>
  <c r="AJ200" i="3"/>
  <c r="BA200" i="3"/>
  <c r="BK200" i="3"/>
  <c r="BR200" i="3"/>
  <c r="BN200" i="3"/>
  <c r="BV200" i="3"/>
  <c r="K200" i="3"/>
  <c r="AZ200" i="3"/>
  <c r="BL200" i="3"/>
  <c r="P200" i="3"/>
  <c r="BZ200" i="3"/>
  <c r="AL200" i="3"/>
  <c r="BG200" i="3"/>
  <c r="Q200" i="3"/>
  <c r="AU200" i="3"/>
  <c r="BD200" i="3"/>
  <c r="M200" i="3"/>
  <c r="AR200" i="3"/>
  <c r="N200" i="3"/>
  <c r="BY200" i="3"/>
  <c r="X200" i="3"/>
  <c r="V200" i="3"/>
  <c r="AX44" i="2" l="1"/>
  <c r="AX48" i="2" s="1"/>
  <c r="BE44" i="2"/>
  <c r="BE48" i="2" s="1"/>
  <c r="AG44" i="2"/>
  <c r="AG48" i="2" s="1"/>
  <c r="AW44" i="2"/>
  <c r="AW48" i="2" s="1"/>
  <c r="BK44" i="2"/>
  <c r="BK48" i="2" s="1"/>
  <c r="BP44" i="2"/>
  <c r="BP48" i="2" s="1"/>
  <c r="BJ44" i="2"/>
  <c r="BJ48" i="2" s="1"/>
  <c r="BI44" i="2"/>
  <c r="BI48" i="2" s="1"/>
  <c r="AI44" i="2"/>
  <c r="AI48" i="2" s="1"/>
  <c r="BW44" i="2"/>
  <c r="BW48" i="2" s="1"/>
  <c r="M44" i="2"/>
  <c r="M48" i="2" s="1"/>
  <c r="BF44" i="2"/>
  <c r="BF48" i="2" s="1"/>
  <c r="BI200" i="3"/>
  <c r="AP200" i="3"/>
  <c r="H44" i="2"/>
  <c r="H48" i="2" s="1"/>
  <c r="BP200" i="3"/>
  <c r="AB200" i="3"/>
  <c r="BB44" i="2"/>
  <c r="AC200" i="3"/>
  <c r="CB200" i="3"/>
  <c r="AA200" i="3"/>
  <c r="BX44" i="2"/>
  <c r="BX48" i="2" s="1"/>
  <c r="CA200" i="3"/>
  <c r="AE200" i="3"/>
  <c r="BF200" i="3"/>
  <c r="AE44" i="2"/>
  <c r="AQ200" i="3"/>
  <c r="BW200" i="3"/>
  <c r="BT200" i="3"/>
  <c r="BC200" i="3"/>
  <c r="AV200" i="3"/>
  <c r="BR44" i="2"/>
  <c r="BR48" i="2" s="1"/>
  <c r="BU200" i="3"/>
  <c r="AW200" i="3"/>
  <c r="R44" i="2"/>
  <c r="BL44" i="2"/>
  <c r="BL48" i="2" s="1"/>
  <c r="BO200" i="3"/>
  <c r="R200" i="3"/>
  <c r="BB200" i="3"/>
  <c r="AX200" i="3"/>
  <c r="AF200" i="3"/>
  <c r="BJ200" i="3"/>
  <c r="Y200" i="3"/>
  <c r="BX200" i="3"/>
  <c r="BA44" i="2"/>
  <c r="BA48" i="2" s="1"/>
  <c r="AD200" i="3"/>
  <c r="BZ44" i="2"/>
  <c r="O200" i="3"/>
  <c r="AI200" i="3"/>
  <c r="U44" i="2"/>
  <c r="U48" i="2" s="1"/>
  <c r="S44" i="2"/>
  <c r="S48" i="2" s="1"/>
  <c r="AO200" i="3"/>
  <c r="AT200" i="3"/>
  <c r="BD44" i="2"/>
  <c r="BD48" i="2" s="1"/>
  <c r="Z200" i="3"/>
  <c r="BV44" i="2"/>
  <c r="BV48" i="2" s="1"/>
  <c r="J44" i="2"/>
  <c r="J48" i="2" s="1"/>
  <c r="T200" i="3"/>
  <c r="W200" i="3"/>
  <c r="K44" i="2"/>
  <c r="K48" i="2" s="1"/>
  <c r="AN200" i="3"/>
  <c r="AO44" i="2"/>
  <c r="AO48" i="2" s="1"/>
  <c r="AR44" i="2"/>
  <c r="AR48" i="2" s="1"/>
  <c r="AD44" i="2"/>
  <c r="AK200" i="3"/>
  <c r="AY200" i="3"/>
  <c r="N44" i="2"/>
  <c r="N48" i="2" s="1"/>
  <c r="S200" i="3"/>
  <c r="BH44" i="2" l="1"/>
  <c r="BH48" i="2" s="1"/>
  <c r="Y44" i="2"/>
  <c r="Y48" i="2" s="1"/>
  <c r="AM44" i="2"/>
  <c r="AM48" i="2" s="1"/>
  <c r="BS44" i="2"/>
  <c r="BS48" i="2" s="1"/>
  <c r="AJ44" i="2"/>
  <c r="AJ48" i="2" s="1"/>
  <c r="AN44" i="2"/>
  <c r="AN48" i="2" s="1"/>
  <c r="BM44" i="2"/>
  <c r="BM48" i="2" s="1"/>
  <c r="X44" i="2"/>
  <c r="X48" i="2" s="1"/>
  <c r="BY44" i="2"/>
  <c r="BY48" i="2" s="1"/>
  <c r="BQ44" i="2"/>
  <c r="BQ48" i="2" s="1"/>
  <c r="J200" i="3"/>
  <c r="BN44" i="2"/>
  <c r="AT44" i="2"/>
  <c r="AT48" i="2" s="1"/>
  <c r="Z44" i="2"/>
  <c r="Z48" i="2" s="1"/>
  <c r="AZ44" i="2"/>
  <c r="AZ48" i="2" s="1"/>
  <c r="BT44" i="2"/>
  <c r="BT48" i="2" s="1"/>
  <c r="AB44" i="2"/>
  <c r="AB48" i="2" s="1"/>
  <c r="BO44" i="2"/>
  <c r="BO48" i="2" s="1"/>
  <c r="O44" i="2"/>
  <c r="O48" i="2" s="1"/>
  <c r="G44" i="2"/>
  <c r="G48" i="2" s="1"/>
  <c r="AS44" i="2"/>
  <c r="AS48" i="2" s="1"/>
  <c r="AP44" i="2"/>
  <c r="BC44" i="2"/>
  <c r="BC48" i="2" s="1"/>
  <c r="AU44" i="2"/>
  <c r="AU48" i="2" s="1"/>
  <c r="AY44" i="2"/>
  <c r="AY48" i="2" s="1"/>
  <c r="G21" i="10"/>
  <c r="CD21" i="10" s="1"/>
  <c r="AC44" i="2"/>
  <c r="AC48" i="2" s="1"/>
  <c r="AV44" i="2"/>
  <c r="AV48" i="2" s="1"/>
  <c r="BG44" i="2"/>
  <c r="BG48" i="2" s="1"/>
  <c r="W44" i="2"/>
  <c r="W48" i="2" s="1"/>
  <c r="AQ44" i="2"/>
  <c r="AQ48" i="2" s="1"/>
  <c r="AK44" i="2"/>
  <c r="AK48" i="2" s="1"/>
  <c r="AL44" i="2"/>
  <c r="AL48" i="2" s="1"/>
  <c r="AF44" i="2"/>
  <c r="AF48" i="2" s="1"/>
  <c r="L200" i="3"/>
  <c r="T44" i="2"/>
  <c r="T48" i="2" s="1"/>
  <c r="V44" i="2"/>
  <c r="V48" i="2" s="1"/>
  <c r="I44" i="2"/>
  <c r="I48" i="2" s="1"/>
  <c r="P44" i="2"/>
  <c r="P48" i="2" s="1"/>
  <c r="AH44" i="2"/>
  <c r="AH48" i="2" s="1"/>
  <c r="Q44" i="2"/>
  <c r="Q48" i="2" s="1"/>
  <c r="AA44" i="2"/>
  <c r="AA48" i="2" s="1"/>
  <c r="BU44" i="2"/>
  <c r="BU48" i="2" s="1"/>
  <c r="L44" i="2"/>
  <c r="L48" i="2" s="1"/>
  <c r="AD215" i="3" l="1"/>
  <c r="AA215" i="3"/>
  <c r="AZ215" i="3"/>
  <c r="BB215" i="3"/>
  <c r="AV215" i="3"/>
  <c r="BA215" i="3"/>
  <c r="AN215" i="3"/>
  <c r="AP215" i="3"/>
  <c r="CB215" i="3"/>
  <c r="BK215" i="3"/>
  <c r="AH215" i="3"/>
  <c r="BL215" i="3"/>
  <c r="AB215" i="3"/>
  <c r="AF215" i="3"/>
  <c r="BY215" i="3"/>
  <c r="AC215" i="3"/>
  <c r="M215" i="3"/>
  <c r="BG215" i="3"/>
  <c r="AU215" i="3"/>
  <c r="T215" i="3"/>
  <c r="BE215" i="3"/>
  <c r="AR215" i="3"/>
  <c r="AL215" i="3"/>
  <c r="BW215" i="3"/>
  <c r="BR215" i="3"/>
  <c r="L215" i="3"/>
  <c r="BC215" i="3"/>
  <c r="AI215" i="3"/>
  <c r="AX215" i="3"/>
  <c r="CC215" i="3"/>
  <c r="BS215" i="3"/>
  <c r="AE215" i="3"/>
  <c r="K215" i="3"/>
  <c r="X215" i="3"/>
  <c r="AS215" i="3"/>
  <c r="BM215" i="3"/>
  <c r="AO215" i="3"/>
  <c r="BD215" i="3"/>
  <c r="Y215" i="3"/>
  <c r="CA215" i="3"/>
  <c r="AK215" i="3"/>
  <c r="BZ215" i="3"/>
  <c r="AW215" i="3"/>
  <c r="BI215" i="3"/>
  <c r="BX215" i="3"/>
  <c r="BJ215" i="3"/>
  <c r="BP215" i="3"/>
  <c r="AT215" i="3"/>
  <c r="BV215" i="3"/>
  <c r="S215" i="3"/>
  <c r="BO215" i="3"/>
  <c r="BH215" i="3"/>
  <c r="BQ215" i="3"/>
  <c r="BF215" i="3"/>
  <c r="BT215" i="3"/>
  <c r="V215" i="3"/>
  <c r="J215" i="3"/>
  <c r="AQ215" i="3"/>
  <c r="P215" i="3"/>
  <c r="AJ215" i="3"/>
  <c r="O215" i="3"/>
  <c r="W215" i="3"/>
  <c r="N215" i="3"/>
  <c r="BN215" i="3"/>
  <c r="Q215" i="3"/>
  <c r="Z215" i="3"/>
  <c r="R215" i="3"/>
  <c r="BU215" i="3"/>
  <c r="AY215" i="3"/>
  <c r="AH200" i="3" l="1"/>
  <c r="AE48" i="2" l="1"/>
  <c r="H63" i="2" l="1"/>
  <c r="G63" i="2"/>
  <c r="BD454" i="3" l="1"/>
  <c r="BD24" i="3" s="1"/>
  <c r="BD25" i="3" s="1"/>
  <c r="G468" i="10"/>
  <c r="F468" i="3" l="1"/>
  <c r="BJ60" i="2"/>
  <c r="BJ64" i="2" s="1"/>
  <c r="AQ60" i="2"/>
  <c r="AQ64" i="2" s="1"/>
  <c r="BH454" i="3"/>
  <c r="BH24" i="3" s="1"/>
  <c r="BH25" i="3" s="1"/>
  <c r="X454" i="3"/>
  <c r="X24" i="3" s="1"/>
  <c r="P454" i="3"/>
  <c r="P24" i="3" s="1"/>
  <c r="Q454" i="3"/>
  <c r="Q24" i="3" s="1"/>
  <c r="Q25" i="3" s="1"/>
  <c r="BP454" i="3"/>
  <c r="BP24" i="3" s="1"/>
  <c r="BR454" i="3"/>
  <c r="BR24" i="3" s="1"/>
  <c r="BR25" i="3" s="1"/>
  <c r="M60" i="2"/>
  <c r="M64" i="2" s="1"/>
  <c r="Y454" i="3"/>
  <c r="Y24" i="3" s="1"/>
  <c r="Y25" i="3" s="1"/>
  <c r="BM454" i="3"/>
  <c r="BM24" i="3" s="1"/>
  <c r="CB454" i="3"/>
  <c r="CB24" i="3" s="1"/>
  <c r="W60" i="2"/>
  <c r="W64" i="2" s="1"/>
  <c r="BS60" i="2"/>
  <c r="BS64" i="2" s="1"/>
  <c r="AB454" i="3"/>
  <c r="AB24" i="3" s="1"/>
  <c r="AB25" i="3" s="1"/>
  <c r="AP454" i="3"/>
  <c r="AP24" i="3" s="1"/>
  <c r="AP25" i="3" s="1"/>
  <c r="BZ454" i="3"/>
  <c r="BZ24" i="3" s="1"/>
  <c r="T454" i="3"/>
  <c r="T24" i="3" s="1"/>
  <c r="BY454" i="3"/>
  <c r="BY24" i="3" s="1"/>
  <c r="AO454" i="3"/>
  <c r="AO24" i="3" s="1"/>
  <c r="BL454" i="3"/>
  <c r="BL24" i="3" s="1"/>
  <c r="BL25" i="3" s="1"/>
  <c r="BV24" i="3"/>
  <c r="AZ454" i="3"/>
  <c r="AZ24" i="3" s="1"/>
  <c r="AZ25" i="3" s="1"/>
  <c r="AK454" i="3"/>
  <c r="AK24" i="3" s="1"/>
  <c r="M454" i="3"/>
  <c r="M24" i="3" s="1"/>
  <c r="M25" i="3" s="1"/>
  <c r="AD454" i="3"/>
  <c r="AD24" i="3" s="1"/>
  <c r="AD25" i="3" s="1"/>
  <c r="BB454" i="3"/>
  <c r="BB24" i="3" s="1"/>
  <c r="BB25" i="3" s="1"/>
  <c r="BN454" i="3"/>
  <c r="BN24" i="3" s="1"/>
  <c r="AC454" i="3"/>
  <c r="AC24" i="3" s="1"/>
  <c r="AV454" i="3"/>
  <c r="AV24" i="3" s="1"/>
  <c r="AV25" i="3" s="1"/>
  <c r="AN454" i="3"/>
  <c r="AN24" i="3" s="1"/>
  <c r="AN25" i="3" s="1"/>
  <c r="BU454" i="3"/>
  <c r="BU24" i="3" s="1"/>
  <c r="BU25" i="3" s="1"/>
  <c r="Z454" i="3"/>
  <c r="Z24" i="3" s="1"/>
  <c r="Z25" i="3" s="1"/>
  <c r="AT454" i="3"/>
  <c r="V454" i="3"/>
  <c r="V24" i="3" s="1"/>
  <c r="V25" i="3" s="1"/>
  <c r="AU60" i="2"/>
  <c r="AU64" i="2" s="1"/>
  <c r="AC60" i="2"/>
  <c r="AC64" i="2" s="1"/>
  <c r="AO60" i="2"/>
  <c r="AO64" i="2" s="1"/>
  <c r="AY60" i="2"/>
  <c r="AY64" i="2" s="1"/>
  <c r="S60" i="2"/>
  <c r="S64" i="2" s="1"/>
  <c r="BJ454" i="3"/>
  <c r="BJ24" i="3" s="1"/>
  <c r="BJ25" i="3" s="1"/>
  <c r="AK60" i="2"/>
  <c r="AK64" i="2" s="1"/>
  <c r="AT60" i="2"/>
  <c r="AT64" i="2" s="1"/>
  <c r="BF454" i="3"/>
  <c r="BF24" i="3" s="1"/>
  <c r="BF25" i="3" s="1"/>
  <c r="K60" i="2"/>
  <c r="K64" i="2" s="1"/>
  <c r="BF60" i="2"/>
  <c r="BF64" i="2" s="1"/>
  <c r="V60" i="2"/>
  <c r="V64" i="2" s="1"/>
  <c r="BM60" i="2"/>
  <c r="BM64" i="2" s="1"/>
  <c r="R454" i="3"/>
  <c r="R24" i="3" s="1"/>
  <c r="R25" i="3" s="1"/>
  <c r="AH454" i="3"/>
  <c r="AH24" i="3" s="1"/>
  <c r="AH25" i="3" s="1"/>
  <c r="AJ454" i="3"/>
  <c r="AJ24" i="3" s="1"/>
  <c r="AJ25" i="3" s="1"/>
  <c r="BT454" i="3"/>
  <c r="BT24" i="3" s="1"/>
  <c r="BT25" i="3" s="1"/>
  <c r="I60" i="2"/>
  <c r="BA454" i="3"/>
  <c r="BA24" i="3" s="1"/>
  <c r="BA25" i="3" s="1"/>
  <c r="AX454" i="3"/>
  <c r="AX24" i="3" s="1"/>
  <c r="AX25" i="3" s="1"/>
  <c r="AL454" i="3"/>
  <c r="AL24" i="3" s="1"/>
  <c r="AL25" i="3" s="1"/>
  <c r="BR60" i="2"/>
  <c r="BR64" i="2" s="1"/>
  <c r="L454" i="3"/>
  <c r="L24" i="3" s="1"/>
  <c r="L25" i="3" s="1"/>
  <c r="Y60" i="2"/>
  <c r="Y64" i="2" s="1"/>
  <c r="BI454" i="3"/>
  <c r="BI24" i="3" s="1"/>
  <c r="BI25" i="3" s="1"/>
  <c r="BX454" i="3"/>
  <c r="BX24" i="3" s="1"/>
  <c r="BX25" i="3" s="1"/>
  <c r="N454" i="3"/>
  <c r="N24" i="3" s="1"/>
  <c r="N25" i="3" s="1"/>
  <c r="AF454" i="3"/>
  <c r="AF24" i="3" s="1"/>
  <c r="AF25" i="3" s="1"/>
  <c r="AW454" i="3"/>
  <c r="AW24" i="3" s="1"/>
  <c r="AW25" i="3" s="1"/>
  <c r="AR454" i="3"/>
  <c r="AR24" i="3" s="1"/>
  <c r="AR25" i="3" s="1"/>
  <c r="AT24" i="3" l="1"/>
  <c r="AT25" i="3" s="1"/>
  <c r="J60" i="2"/>
  <c r="J64" i="2" s="1"/>
  <c r="BA60" i="2"/>
  <c r="BA64" i="2" s="1"/>
  <c r="AA60" i="2"/>
  <c r="AA64" i="2" s="1"/>
  <c r="N60" i="2"/>
  <c r="N64" i="2" s="1"/>
  <c r="BU60" i="2"/>
  <c r="BU64" i="2" s="1"/>
  <c r="BM25" i="3"/>
  <c r="P25" i="3"/>
  <c r="AC25" i="3"/>
  <c r="T25" i="3"/>
  <c r="X25" i="3"/>
  <c r="CB25" i="3"/>
  <c r="BZ25" i="3"/>
  <c r="BV25" i="3"/>
  <c r="BN25" i="3"/>
  <c r="AO25" i="3"/>
  <c r="AK25" i="3"/>
  <c r="BY25" i="3"/>
  <c r="BP25" i="3"/>
  <c r="Q60" i="2"/>
  <c r="Q64" i="2" s="1"/>
  <c r="BW60" i="2"/>
  <c r="BW64" i="2" s="1"/>
  <c r="BI60" i="2"/>
  <c r="BI64" i="2" s="1"/>
  <c r="BK60" i="2"/>
  <c r="BK64" i="2" s="1"/>
  <c r="AW60" i="2"/>
  <c r="AW64" i="2" s="1"/>
  <c r="AH60" i="2"/>
  <c r="AH64" i="2" s="1"/>
  <c r="Z60" i="2"/>
  <c r="Z64" i="2" s="1"/>
  <c r="BO60" i="2"/>
  <c r="BO64" i="2" s="1"/>
  <c r="BG60" i="2"/>
  <c r="BG64" i="2" s="1"/>
  <c r="AM60" i="2"/>
  <c r="AM64" i="2" s="1"/>
  <c r="BY60" i="2"/>
  <c r="BY64" i="2" s="1"/>
  <c r="AS60" i="2"/>
  <c r="AS64" i="2" s="1"/>
  <c r="BE60" i="2"/>
  <c r="BE64" i="2" s="1"/>
  <c r="BV60" i="2"/>
  <c r="BV64" i="2" s="1"/>
  <c r="I64" i="2"/>
  <c r="AL60" i="2"/>
  <c r="AL64" i="2" s="1"/>
  <c r="BC60" i="2"/>
  <c r="BC64" i="2" s="1"/>
  <c r="AG60" i="2"/>
  <c r="AG64" i="2" s="1"/>
  <c r="AI60" i="2"/>
  <c r="AI64" i="2" s="1"/>
  <c r="AE60" i="2"/>
  <c r="AE64" i="2" s="1"/>
  <c r="O60" i="2"/>
  <c r="O64" i="2" s="1"/>
  <c r="BQ60" i="2"/>
  <c r="BQ64" i="2" s="1"/>
  <c r="AX60" i="2"/>
  <c r="AX64" i="2" s="1"/>
  <c r="U60" i="2"/>
  <c r="U64" i="2" s="1"/>
  <c r="G465" i="10" l="1"/>
  <c r="F465" i="3" l="1"/>
  <c r="G60" i="2"/>
  <c r="J454" i="3"/>
  <c r="J24" i="3" s="1"/>
  <c r="G64" i="2" l="1"/>
  <c r="J25" i="3"/>
  <c r="W454" i="3"/>
  <c r="W24" i="3" s="1"/>
  <c r="AY454" i="3"/>
  <c r="AY24" i="3" s="1"/>
  <c r="BC454" i="3"/>
  <c r="BC24" i="3" s="1"/>
  <c r="AB60" i="2"/>
  <c r="AB64" i="2" s="1"/>
  <c r="BG454" i="3"/>
  <c r="BG24" i="3" s="1"/>
  <c r="S454" i="3"/>
  <c r="S24" i="3" s="1"/>
  <c r="AI454" i="3"/>
  <c r="AI24" i="3" s="1"/>
  <c r="BK454" i="3"/>
  <c r="BK24" i="3" s="1"/>
  <c r="O454" i="3"/>
  <c r="O24" i="3" s="1"/>
  <c r="BW454" i="3"/>
  <c r="BW24" i="3" s="1"/>
  <c r="AE454" i="3"/>
  <c r="AE24" i="3" s="1"/>
  <c r="BD60" i="2"/>
  <c r="BD64" i="2" s="1"/>
  <c r="BS454" i="3"/>
  <c r="BS24" i="3" s="1"/>
  <c r="CA454" i="3"/>
  <c r="CA24" i="3" s="1"/>
  <c r="BO454" i="3"/>
  <c r="BO24" i="3" s="1"/>
  <c r="L60" i="2"/>
  <c r="L64" i="2" s="1"/>
  <c r="AQ454" i="3"/>
  <c r="AQ24" i="3" s="1"/>
  <c r="AU454" i="3"/>
  <c r="AA454" i="3"/>
  <c r="AA24" i="3" s="1"/>
  <c r="T60" i="2"/>
  <c r="T64" i="2" s="1"/>
  <c r="AU24" i="3" l="1"/>
  <c r="AU25" i="3" s="1"/>
  <c r="X60" i="2"/>
  <c r="X64" i="2" s="1"/>
  <c r="BL60" i="2"/>
  <c r="BL64" i="2" s="1"/>
  <c r="BP60" i="2"/>
  <c r="BP64" i="2" s="1"/>
  <c r="BO25" i="3"/>
  <c r="AV60" i="2"/>
  <c r="AV64" i="2" s="1"/>
  <c r="BC25" i="3"/>
  <c r="H60" i="2"/>
  <c r="AY25" i="3"/>
  <c r="W25" i="3"/>
  <c r="P60" i="2"/>
  <c r="P64" i="2" s="1"/>
  <c r="BS25" i="3"/>
  <c r="BG25" i="3"/>
  <c r="AE25" i="3"/>
  <c r="AR60" i="2"/>
  <c r="AR64" i="2" s="1"/>
  <c r="BT60" i="2"/>
  <c r="BT64" i="2" s="1"/>
  <c r="AQ25" i="3"/>
  <c r="BW25" i="3"/>
  <c r="BH60" i="2"/>
  <c r="BH64" i="2" s="1"/>
  <c r="AF60" i="2"/>
  <c r="AF64" i="2" s="1"/>
  <c r="BK25" i="3"/>
  <c r="AN60" i="2"/>
  <c r="AN64" i="2" s="1"/>
  <c r="AA25" i="3"/>
  <c r="AI25" i="3"/>
  <c r="K454" i="3"/>
  <c r="K24" i="3" s="1"/>
  <c r="BX60" i="2"/>
  <c r="BX64" i="2" s="1"/>
  <c r="AZ60" i="2"/>
  <c r="AZ64" i="2" s="1"/>
  <c r="CA25" i="3"/>
  <c r="O25" i="3"/>
  <c r="S25" i="3"/>
  <c r="K25" i="3" l="1"/>
  <c r="H64" i="2"/>
  <c r="G68" i="10" l="1"/>
  <c r="G469" i="10" l="1"/>
  <c r="AJ60" i="2" l="1"/>
  <c r="G68" i="3" l="1"/>
  <c r="F68" i="3" s="1"/>
  <c r="G469" i="12" l="1"/>
  <c r="F469" i="3" l="1"/>
  <c r="AM454" i="3"/>
  <c r="AM24" i="3" s="1"/>
  <c r="AM25" i="3" s="1"/>
  <c r="AJ63" i="2"/>
  <c r="AJ64" i="2" s="1"/>
  <c r="G67" i="10" l="1"/>
  <c r="G55" i="10" l="1"/>
  <c r="AG55" i="3" l="1"/>
  <c r="U55" i="3"/>
  <c r="AM55" i="3"/>
  <c r="G67" i="3" l="1"/>
  <c r="AJ31" i="2"/>
  <c r="F67" i="3" l="1"/>
  <c r="G55" i="3"/>
  <c r="AG138" i="3" l="1"/>
  <c r="U138" i="3"/>
  <c r="AM138" i="3"/>
  <c r="AM116" i="3" s="1"/>
  <c r="BE14" i="3" l="1"/>
  <c r="CC14" i="3"/>
  <c r="AG14" i="3"/>
  <c r="AS14" i="3"/>
  <c r="BQ14" i="3" l="1"/>
  <c r="U14" i="3"/>
  <c r="G14" i="3" l="1"/>
  <c r="AM200" i="3"/>
  <c r="AM215" i="3" l="1"/>
  <c r="AG215" i="3"/>
  <c r="U215" i="3"/>
  <c r="AM248" i="3" l="1"/>
  <c r="AG248" i="3"/>
  <c r="U248" i="3" l="1"/>
  <c r="G15" i="10" l="1"/>
  <c r="F44" i="2"/>
  <c r="F28" i="2"/>
  <c r="G22" i="10"/>
  <c r="F60" i="2"/>
  <c r="F64" i="2" s="1"/>
  <c r="F31" i="2"/>
  <c r="G15" i="12"/>
  <c r="F47" i="2"/>
  <c r="F48" i="2" l="1"/>
  <c r="F32" i="2"/>
  <c r="H454" i="3" l="1"/>
  <c r="CC457" i="10"/>
  <c r="CC457" i="3" s="1"/>
  <c r="G462" i="3" l="1"/>
  <c r="F462" i="3" s="1"/>
  <c r="F461" i="3"/>
  <c r="H26" i="3"/>
  <c r="H24" i="10"/>
  <c r="H25" i="10" s="1"/>
  <c r="H24" i="3"/>
  <c r="E60" i="2" l="1"/>
  <c r="E64" i="2" s="1"/>
  <c r="H11" i="10"/>
  <c r="H25" i="3"/>
  <c r="CC53" i="3" l="1"/>
  <c r="CC29" i="3" l="1"/>
  <c r="CC28" i="15"/>
  <c r="CC12" i="15" s="1"/>
  <c r="CC20" i="15" s="1"/>
  <c r="G53" i="3"/>
  <c r="G29" i="3" s="1"/>
  <c r="G28" i="15"/>
  <c r="F53" i="3" l="1"/>
  <c r="CC13" i="15"/>
  <c r="G13" i="15" s="1"/>
  <c r="G12" i="15"/>
  <c r="CD12" i="15" l="1"/>
  <c r="G20" i="15"/>
  <c r="G455" i="15"/>
  <c r="G454" i="15" s="1"/>
  <c r="BZ29" i="2"/>
  <c r="AS455" i="15" l="1"/>
  <c r="AS454" i="15" s="1"/>
  <c r="AS24" i="15" s="1"/>
  <c r="BE455" i="15"/>
  <c r="BQ455" i="15"/>
  <c r="AG455" i="15"/>
  <c r="U455" i="15"/>
  <c r="I28" i="3"/>
  <c r="I12" i="3" s="1"/>
  <c r="AS26" i="15" l="1"/>
  <c r="G10" i="15"/>
  <c r="I10" i="15" s="1"/>
  <c r="AG454" i="15"/>
  <c r="AG24" i="15" s="1"/>
  <c r="BQ26" i="15"/>
  <c r="BQ454" i="15"/>
  <c r="BQ24" i="15" s="1"/>
  <c r="BN61" i="2" s="1"/>
  <c r="BE26" i="15"/>
  <c r="BE454" i="15"/>
  <c r="BE24" i="15" s="1"/>
  <c r="U454" i="15"/>
  <c r="U24" i="15" s="1"/>
  <c r="U26" i="15"/>
  <c r="AG26" i="15"/>
  <c r="CC455" i="15"/>
  <c r="AP61" i="2"/>
  <c r="AS25" i="15"/>
  <c r="AS11" i="15"/>
  <c r="H28" i="3"/>
  <c r="I13" i="3"/>
  <c r="I11" i="3"/>
  <c r="BE25" i="15" l="1"/>
  <c r="AG11" i="15"/>
  <c r="AD61" i="2"/>
  <c r="CC454" i="15"/>
  <c r="CC24" i="15" s="1"/>
  <c r="BZ61" i="2" s="1"/>
  <c r="AG25" i="15"/>
  <c r="BQ11" i="15"/>
  <c r="BQ25" i="15"/>
  <c r="BB61" i="2"/>
  <c r="BE11" i="15"/>
  <c r="CC26" i="15"/>
  <c r="R61" i="2"/>
  <c r="U25" i="15"/>
  <c r="U11" i="15"/>
  <c r="H12" i="3"/>
  <c r="CC25" i="15" l="1"/>
  <c r="G25" i="15" s="1"/>
  <c r="G24" i="15"/>
  <c r="CD24" i="15" s="1"/>
  <c r="CC11" i="15"/>
  <c r="G11" i="15" s="1"/>
  <c r="G26" i="15"/>
  <c r="H13" i="3"/>
  <c r="H11" i="3"/>
  <c r="G8" i="15" l="1"/>
  <c r="G7" i="15" s="1"/>
  <c r="G6" i="15" s="1"/>
  <c r="H10" i="15"/>
  <c r="CC117" i="16" l="1"/>
  <c r="CC116" i="16" l="1"/>
  <c r="CC28" i="16" s="1"/>
  <c r="CC12" i="16" s="1"/>
  <c r="BQ117" i="16"/>
  <c r="CC13" i="16" l="1"/>
  <c r="BZ30" i="2" s="1"/>
  <c r="CC20" i="16"/>
  <c r="BQ116" i="16"/>
  <c r="BQ28" i="16" s="1"/>
  <c r="BQ12" i="16" s="1"/>
  <c r="BE117" i="16"/>
  <c r="BQ13" i="16" l="1"/>
  <c r="BN30" i="2" s="1"/>
  <c r="BQ20" i="16"/>
  <c r="BE116" i="16"/>
  <c r="BE28" i="16" s="1"/>
  <c r="BE12" i="16" s="1"/>
  <c r="AS117" i="16"/>
  <c r="BE13" i="16" l="1"/>
  <c r="BB30" i="2" s="1"/>
  <c r="BE20" i="16"/>
  <c r="AS116" i="16"/>
  <c r="AS28" i="16" s="1"/>
  <c r="AS12" i="16" s="1"/>
  <c r="AG117" i="16"/>
  <c r="AS13" i="16" l="1"/>
  <c r="AP30" i="2" s="1"/>
  <c r="AS20" i="16"/>
  <c r="AG116" i="16"/>
  <c r="AG28" i="16" s="1"/>
  <c r="AG12" i="16" s="1"/>
  <c r="U117" i="16"/>
  <c r="G117" i="16"/>
  <c r="AG13" i="16" l="1"/>
  <c r="AD30" i="2" s="1"/>
  <c r="AG20" i="16"/>
  <c r="U116" i="16"/>
  <c r="G116" i="16"/>
  <c r="G28" i="16" l="1"/>
  <c r="U28" i="16"/>
  <c r="U12" i="16" l="1"/>
  <c r="U20" i="16" s="1"/>
  <c r="G12" i="16" l="1"/>
  <c r="U13" i="16"/>
  <c r="CD12" i="16" l="1"/>
  <c r="G20" i="16"/>
  <c r="G455" i="16"/>
  <c r="G13" i="16"/>
  <c r="R30" i="2"/>
  <c r="BQ455" i="16" l="1"/>
  <c r="AG455" i="16"/>
  <c r="AG26" i="16" s="1"/>
  <c r="AS455" i="16"/>
  <c r="AS26" i="16" s="1"/>
  <c r="G454" i="16"/>
  <c r="BE455" i="16"/>
  <c r="BE26" i="16" s="1"/>
  <c r="U455" i="16"/>
  <c r="BQ26" i="16"/>
  <c r="BQ454" i="16"/>
  <c r="BQ24" i="16" s="1"/>
  <c r="CC117" i="12"/>
  <c r="BE117" i="12"/>
  <c r="BQ117" i="12"/>
  <c r="AS117" i="12"/>
  <c r="U117" i="12"/>
  <c r="AG117" i="12"/>
  <c r="G10" i="16" l="1"/>
  <c r="I10" i="16" s="1"/>
  <c r="AG116" i="12"/>
  <c r="AG28" i="12" s="1"/>
  <c r="AG12" i="12" s="1"/>
  <c r="AG20" i="12" s="1"/>
  <c r="BQ116" i="12"/>
  <c r="BQ28" i="12" s="1"/>
  <c r="BQ12" i="12" s="1"/>
  <c r="BQ20" i="12" s="1"/>
  <c r="BQ117" i="3"/>
  <c r="BQ116" i="3" s="1"/>
  <c r="U116" i="12"/>
  <c r="U28" i="12" s="1"/>
  <c r="BE116" i="12"/>
  <c r="BE28" i="12" s="1"/>
  <c r="BE12" i="12" s="1"/>
  <c r="BE117" i="3"/>
  <c r="BE116" i="3" s="1"/>
  <c r="AS116" i="12"/>
  <c r="AS28" i="12" s="1"/>
  <c r="AS12" i="12" s="1"/>
  <c r="CC116" i="12"/>
  <c r="CC28" i="12" s="1"/>
  <c r="CC12" i="12" s="1"/>
  <c r="CC117" i="3"/>
  <c r="CC116" i="3" s="1"/>
  <c r="U26" i="16"/>
  <c r="AG454" i="16"/>
  <c r="AG24" i="16" s="1"/>
  <c r="AG25" i="16" s="1"/>
  <c r="U454" i="16"/>
  <c r="U24" i="16" s="1"/>
  <c r="BE454" i="16"/>
  <c r="BE24" i="16" s="1"/>
  <c r="BE11" i="16" s="1"/>
  <c r="AS454" i="16"/>
  <c r="AS24" i="16" s="1"/>
  <c r="AS11" i="16" s="1"/>
  <c r="CC455" i="16"/>
  <c r="BN62" i="2"/>
  <c r="BQ25" i="16"/>
  <c r="BQ11" i="16"/>
  <c r="G117" i="12"/>
  <c r="CC13" i="12" l="1"/>
  <c r="BZ31" i="2" s="1"/>
  <c r="CC20" i="12"/>
  <c r="BQ13" i="12"/>
  <c r="BN31" i="2" s="1"/>
  <c r="BE13" i="12"/>
  <c r="BB31" i="2" s="1"/>
  <c r="BE20" i="12"/>
  <c r="AS13" i="12"/>
  <c r="AP31" i="2" s="1"/>
  <c r="AS20" i="12"/>
  <c r="AG13" i="12"/>
  <c r="AD31" i="2" s="1"/>
  <c r="AG11" i="16"/>
  <c r="AD62" i="2"/>
  <c r="G118" i="3"/>
  <c r="G116" i="12"/>
  <c r="AG117" i="3"/>
  <c r="AG116" i="3" s="1"/>
  <c r="AS117" i="3"/>
  <c r="AS116" i="3" s="1"/>
  <c r="BB62" i="2"/>
  <c r="BE25" i="16"/>
  <c r="AP62" i="2"/>
  <c r="AS25" i="16"/>
  <c r="CC454" i="16"/>
  <c r="CC24" i="16" s="1"/>
  <c r="BZ62" i="2" s="1"/>
  <c r="CC26" i="16"/>
  <c r="G26" i="16" s="1"/>
  <c r="R62" i="2"/>
  <c r="U25" i="16"/>
  <c r="U11" i="16"/>
  <c r="U12" i="12"/>
  <c r="U20" i="12" s="1"/>
  <c r="F118" i="3" l="1"/>
  <c r="G117" i="3"/>
  <c r="G116" i="3" s="1"/>
  <c r="G28" i="12"/>
  <c r="U117" i="3"/>
  <c r="U116" i="3" s="1"/>
  <c r="CC11" i="16"/>
  <c r="G11" i="16" s="1"/>
  <c r="H10" i="16" s="1"/>
  <c r="G24" i="16"/>
  <c r="CD24" i="16" s="1"/>
  <c r="CC25" i="16"/>
  <c r="G25" i="16" s="1"/>
  <c r="U13" i="12"/>
  <c r="G12" i="12"/>
  <c r="G20" i="12" s="1"/>
  <c r="CD12" i="12" l="1"/>
  <c r="G8" i="16"/>
  <c r="G7" i="16" s="1"/>
  <c r="G6" i="16" s="1"/>
  <c r="G13" i="12"/>
  <c r="R31" i="2"/>
  <c r="BJ28" i="10" l="1"/>
  <c r="K28" i="10"/>
  <c r="BH28" i="10"/>
  <c r="BS28" i="10"/>
  <c r="R28" i="10"/>
  <c r="AD28" i="10"/>
  <c r="M28" i="10"/>
  <c r="W28" i="10"/>
  <c r="P28" i="10"/>
  <c r="AF28" i="10"/>
  <c r="AJ28" i="10"/>
  <c r="AX28" i="10"/>
  <c r="AM28" i="10"/>
  <c r="AU28" i="10"/>
  <c r="AR28" i="10"/>
  <c r="BR28" i="10"/>
  <c r="BG28" i="10"/>
  <c r="AL28" i="10"/>
  <c r="AB28" i="10"/>
  <c r="CB28" i="10"/>
  <c r="AC28" i="10"/>
  <c r="AP28" i="10"/>
  <c r="BF28" i="10"/>
  <c r="AW28" i="10"/>
  <c r="AO28" i="10"/>
  <c r="BP28" i="10"/>
  <c r="BM28" i="10"/>
  <c r="BU28" i="10"/>
  <c r="BN28" i="10"/>
  <c r="BK28" i="10"/>
  <c r="Z28" i="10"/>
  <c r="U28" i="10"/>
  <c r="BZ28" i="10"/>
  <c r="AE28" i="10"/>
  <c r="AK28" i="10"/>
  <c r="AH28" i="10"/>
  <c r="AZ28" i="10"/>
  <c r="BI28" i="10"/>
  <c r="BD28" i="10"/>
  <c r="V28" i="10"/>
  <c r="O28" i="10"/>
  <c r="CA28" i="10"/>
  <c r="L28" i="10"/>
  <c r="T28" i="10"/>
  <c r="Q28" i="10"/>
  <c r="Y28" i="10"/>
  <c r="BL28" i="10"/>
  <c r="AN28" i="10"/>
  <c r="BV28" i="10"/>
  <c r="BB28" i="10"/>
  <c r="BE28" i="10"/>
  <c r="BT28" i="10"/>
  <c r="BA28" i="10"/>
  <c r="AT28" i="10"/>
  <c r="AA28" i="10"/>
  <c r="BY28" i="10"/>
  <c r="X28" i="10"/>
  <c r="AI28" i="10"/>
  <c r="BC28" i="10"/>
  <c r="AY28" i="10"/>
  <c r="BX28" i="10"/>
  <c r="BW28" i="10"/>
  <c r="BO28" i="10"/>
  <c r="N28" i="10"/>
  <c r="BQ28" i="10"/>
  <c r="AG28" i="10"/>
  <c r="AV28" i="10"/>
  <c r="S28" i="10"/>
  <c r="AS28" i="10"/>
  <c r="AQ28" i="10"/>
  <c r="AY12" i="10" l="1"/>
  <c r="AY20" i="10" s="1"/>
  <c r="BK12" i="10"/>
  <c r="BK11" i="10" s="1"/>
  <c r="AO12" i="10"/>
  <c r="BS12" i="10"/>
  <c r="AS12" i="10"/>
  <c r="BC12" i="10"/>
  <c r="AT12" i="10"/>
  <c r="BV12" i="10"/>
  <c r="CA12" i="10"/>
  <c r="CA11" i="10" s="1"/>
  <c r="AK12" i="10"/>
  <c r="BZ12" i="10"/>
  <c r="BU12" i="10"/>
  <c r="BF12" i="10"/>
  <c r="CB12" i="10"/>
  <c r="AX12" i="10"/>
  <c r="P12" i="10"/>
  <c r="BJ12" i="10"/>
  <c r="Y12" i="10"/>
  <c r="V12" i="10"/>
  <c r="AM12" i="10"/>
  <c r="BW12" i="10"/>
  <c r="AI12" i="10"/>
  <c r="BY12" i="10"/>
  <c r="BA12" i="10"/>
  <c r="BE12" i="10"/>
  <c r="BL12" i="10"/>
  <c r="BL11" i="10" s="1"/>
  <c r="BD12" i="10"/>
  <c r="AZ12" i="10"/>
  <c r="AE12" i="10"/>
  <c r="U12" i="10"/>
  <c r="BN12" i="10"/>
  <c r="AW12" i="10"/>
  <c r="AP12" i="10"/>
  <c r="AB12" i="10"/>
  <c r="BG12" i="10"/>
  <c r="AU12" i="10"/>
  <c r="AJ12" i="10"/>
  <c r="W12" i="10"/>
  <c r="BH12" i="10"/>
  <c r="AQ12" i="10"/>
  <c r="AV12" i="10"/>
  <c r="BO12" i="10"/>
  <c r="T12" i="10"/>
  <c r="BI12" i="10"/>
  <c r="AR12" i="10"/>
  <c r="AG12" i="10"/>
  <c r="S12" i="10"/>
  <c r="BQ12" i="10"/>
  <c r="N12" i="10"/>
  <c r="BX12" i="10"/>
  <c r="X12" i="10"/>
  <c r="AA12" i="10"/>
  <c r="BT12" i="10"/>
  <c r="BB12" i="10"/>
  <c r="AN12" i="10"/>
  <c r="Q12" i="10"/>
  <c r="L12" i="10"/>
  <c r="O12" i="10"/>
  <c r="AH12" i="10"/>
  <c r="Z12" i="10"/>
  <c r="BM12" i="10"/>
  <c r="BP12" i="10"/>
  <c r="AC12" i="10"/>
  <c r="AL12" i="10"/>
  <c r="BR12" i="10"/>
  <c r="AF12" i="10"/>
  <c r="M12" i="10"/>
  <c r="AD12" i="10"/>
  <c r="R12" i="10"/>
  <c r="K12" i="10"/>
  <c r="K20" i="10" s="1"/>
  <c r="AY13" i="10" l="1"/>
  <c r="AV28" i="2" s="1"/>
  <c r="AV32" i="2" s="1"/>
  <c r="AY11" i="10"/>
  <c r="CB11" i="10"/>
  <c r="CB20" i="10"/>
  <c r="CA13" i="10"/>
  <c r="BX28" i="2" s="1"/>
  <c r="BX32" i="2" s="1"/>
  <c r="CA20" i="10"/>
  <c r="BZ13" i="10"/>
  <c r="BW28" i="2" s="1"/>
  <c r="BW32" i="2" s="1"/>
  <c r="BZ20" i="10"/>
  <c r="BY13" i="10"/>
  <c r="BV28" i="2" s="1"/>
  <c r="BV32" i="2" s="1"/>
  <c r="BY20" i="10"/>
  <c r="BX11" i="10"/>
  <c r="BX20" i="10"/>
  <c r="BW11" i="10"/>
  <c r="BW20" i="10"/>
  <c r="BV13" i="10"/>
  <c r="BS28" i="2" s="1"/>
  <c r="BS32" i="2" s="1"/>
  <c r="BV20" i="10"/>
  <c r="BU13" i="10"/>
  <c r="BR28" i="2" s="1"/>
  <c r="BR32" i="2" s="1"/>
  <c r="BU20" i="10"/>
  <c r="BT11" i="10"/>
  <c r="BT20" i="10"/>
  <c r="BS11" i="10"/>
  <c r="BS20" i="10"/>
  <c r="BR11" i="10"/>
  <c r="BR20" i="10"/>
  <c r="BQ13" i="10"/>
  <c r="BN28" i="2" s="1"/>
  <c r="BN32" i="2" s="1"/>
  <c r="BQ20" i="10"/>
  <c r="BP11" i="10"/>
  <c r="BP20" i="10"/>
  <c r="BO13" i="10"/>
  <c r="BL28" i="2" s="1"/>
  <c r="BL32" i="2" s="1"/>
  <c r="BO20" i="10"/>
  <c r="BN11" i="10"/>
  <c r="BN20" i="10"/>
  <c r="BM13" i="10"/>
  <c r="BJ28" i="2" s="1"/>
  <c r="BJ32" i="2" s="1"/>
  <c r="BM20" i="10"/>
  <c r="BL13" i="10"/>
  <c r="BI28" i="2" s="1"/>
  <c r="BI32" i="2" s="1"/>
  <c r="BL20" i="10"/>
  <c r="BK13" i="10"/>
  <c r="BH28" i="2" s="1"/>
  <c r="BH32" i="2" s="1"/>
  <c r="BK20" i="10"/>
  <c r="BJ13" i="10"/>
  <c r="BG28" i="2" s="1"/>
  <c r="BG32" i="2" s="1"/>
  <c r="BJ20" i="10"/>
  <c r="BI13" i="10"/>
  <c r="BF28" i="2" s="1"/>
  <c r="BF32" i="2" s="1"/>
  <c r="BI20" i="10"/>
  <c r="BH13" i="10"/>
  <c r="BE28" i="2" s="1"/>
  <c r="BE32" i="2" s="1"/>
  <c r="BH20" i="10"/>
  <c r="BG13" i="10"/>
  <c r="BD28" i="2" s="1"/>
  <c r="BD32" i="2" s="1"/>
  <c r="BG20" i="10"/>
  <c r="BF11" i="10"/>
  <c r="BF20" i="10"/>
  <c r="BE13" i="10"/>
  <c r="BB28" i="2" s="1"/>
  <c r="BB32" i="2" s="1"/>
  <c r="BE20" i="10"/>
  <c r="BD11" i="10"/>
  <c r="BD20" i="10"/>
  <c r="BC11" i="10"/>
  <c r="BC20" i="10"/>
  <c r="BB13" i="10"/>
  <c r="AY28" i="2" s="1"/>
  <c r="AY32" i="2" s="1"/>
  <c r="BB20" i="10"/>
  <c r="BA11" i="10"/>
  <c r="BA20" i="10"/>
  <c r="AZ11" i="10"/>
  <c r="AZ20" i="10"/>
  <c r="AX11" i="10"/>
  <c r="AX20" i="10"/>
  <c r="AW11" i="10"/>
  <c r="AW20" i="10"/>
  <c r="AV11" i="10"/>
  <c r="AV20" i="10"/>
  <c r="AU11" i="10"/>
  <c r="AU20" i="10"/>
  <c r="AT13" i="10"/>
  <c r="AQ28" i="2" s="1"/>
  <c r="AQ32" i="2" s="1"/>
  <c r="AT20" i="10"/>
  <c r="AS13" i="10"/>
  <c r="AP28" i="2" s="1"/>
  <c r="AP32" i="2" s="1"/>
  <c r="AS20" i="10"/>
  <c r="AR11" i="10"/>
  <c r="AR20" i="10"/>
  <c r="AQ13" i="10"/>
  <c r="AN28" i="2" s="1"/>
  <c r="AN32" i="2" s="1"/>
  <c r="AQ20" i="10"/>
  <c r="AP13" i="10"/>
  <c r="AM28" i="2" s="1"/>
  <c r="AM32" i="2" s="1"/>
  <c r="AP20" i="10"/>
  <c r="AO11" i="10"/>
  <c r="AO20" i="10"/>
  <c r="AN11" i="10"/>
  <c r="AN20" i="10"/>
  <c r="AM13" i="10"/>
  <c r="AJ28" i="2" s="1"/>
  <c r="AJ32" i="2" s="1"/>
  <c r="AM20" i="10"/>
  <c r="AL13" i="10"/>
  <c r="AI28" i="2" s="1"/>
  <c r="AI32" i="2" s="1"/>
  <c r="AL20" i="10"/>
  <c r="AK11" i="10"/>
  <c r="AK20" i="10"/>
  <c r="AJ11" i="10"/>
  <c r="AJ20" i="10"/>
  <c r="AI13" i="10"/>
  <c r="AF28" i="2" s="1"/>
  <c r="AF32" i="2" s="1"/>
  <c r="AI20" i="10"/>
  <c r="AH11" i="10"/>
  <c r="AH20" i="10"/>
  <c r="AG13" i="10"/>
  <c r="AD28" i="2" s="1"/>
  <c r="AD32" i="2" s="1"/>
  <c r="AG20" i="10"/>
  <c r="AF13" i="10"/>
  <c r="AC28" i="2" s="1"/>
  <c r="AC32" i="2" s="1"/>
  <c r="AF20" i="10"/>
  <c r="AE13" i="10"/>
  <c r="AB28" i="2" s="1"/>
  <c r="AB32" i="2" s="1"/>
  <c r="AE20" i="10"/>
  <c r="AD13" i="10"/>
  <c r="AA28" i="2" s="1"/>
  <c r="AA32" i="2" s="1"/>
  <c r="AD20" i="10"/>
  <c r="AC11" i="10"/>
  <c r="AC20" i="10"/>
  <c r="AB11" i="10"/>
  <c r="AB20" i="10"/>
  <c r="AA13" i="10"/>
  <c r="X28" i="2" s="1"/>
  <c r="X32" i="2" s="1"/>
  <c r="AA20" i="10"/>
  <c r="Z11" i="10"/>
  <c r="Z20" i="10"/>
  <c r="Y11" i="10"/>
  <c r="Y20" i="10"/>
  <c r="X11" i="10"/>
  <c r="X20" i="10"/>
  <c r="W13" i="10"/>
  <c r="T28" i="2" s="1"/>
  <c r="T32" i="2" s="1"/>
  <c r="W20" i="10"/>
  <c r="V13" i="10"/>
  <c r="S28" i="2" s="1"/>
  <c r="S32" i="2" s="1"/>
  <c r="V20" i="10"/>
  <c r="U13" i="10"/>
  <c r="R28" i="2" s="1"/>
  <c r="R32" i="2" s="1"/>
  <c r="U20" i="10"/>
  <c r="T13" i="10"/>
  <c r="Q28" i="2" s="1"/>
  <c r="Q32" i="2" s="1"/>
  <c r="T20" i="10"/>
  <c r="S11" i="10"/>
  <c r="S20" i="10"/>
  <c r="R11" i="10"/>
  <c r="R20" i="10"/>
  <c r="Q11" i="10"/>
  <c r="Q20" i="10"/>
  <c r="P13" i="10"/>
  <c r="M28" i="2" s="1"/>
  <c r="M32" i="2" s="1"/>
  <c r="P20" i="10"/>
  <c r="O11" i="10"/>
  <c r="O20" i="10"/>
  <c r="N13" i="10"/>
  <c r="K28" i="2" s="1"/>
  <c r="K32" i="2" s="1"/>
  <c r="N20" i="10"/>
  <c r="M13" i="10"/>
  <c r="J28" i="2" s="1"/>
  <c r="J32" i="2" s="1"/>
  <c r="M20" i="10"/>
  <c r="L13" i="10"/>
  <c r="I28" i="2" s="1"/>
  <c r="I32" i="2" s="1"/>
  <c r="L20" i="10"/>
  <c r="Y13" i="10"/>
  <c r="V28" i="2" s="1"/>
  <c r="V32" i="2" s="1"/>
  <c r="AI11" i="10"/>
  <c r="BF13" i="10"/>
  <c r="BC28" i="2" s="1"/>
  <c r="BC32" i="2" s="1"/>
  <c r="AT11" i="10"/>
  <c r="S13" i="10"/>
  <c r="P28" i="2" s="1"/>
  <c r="P32" i="2" s="1"/>
  <c r="AQ11" i="10"/>
  <c r="BH11" i="10"/>
  <c r="AU13" i="10"/>
  <c r="AR28" i="2" s="1"/>
  <c r="AR32" i="2" s="1"/>
  <c r="AX13" i="10"/>
  <c r="AU28" i="2" s="1"/>
  <c r="AU32" i="2" s="1"/>
  <c r="AM11" i="10"/>
  <c r="V11" i="10"/>
  <c r="BD13" i="10"/>
  <c r="BA28" i="2" s="1"/>
  <c r="BA32" i="2" s="1"/>
  <c r="AO13" i="10"/>
  <c r="AL28" i="2" s="1"/>
  <c r="AL32" i="2" s="1"/>
  <c r="AR13" i="10"/>
  <c r="AO28" i="2" s="1"/>
  <c r="AO32" i="2" s="1"/>
  <c r="BI11" i="10"/>
  <c r="AE11" i="10"/>
  <c r="AH13" i="10"/>
  <c r="AE28" i="2" s="1"/>
  <c r="AE32" i="2" s="1"/>
  <c r="BY11" i="10"/>
  <c r="BG11" i="10"/>
  <c r="BO11" i="10"/>
  <c r="AC13" i="10"/>
  <c r="Z28" i="2" s="1"/>
  <c r="Z32" i="2" s="1"/>
  <c r="AV13" i="10"/>
  <c r="AS28" i="2" s="1"/>
  <c r="AS32" i="2" s="1"/>
  <c r="AN13" i="10"/>
  <c r="AK28" i="2" s="1"/>
  <c r="AK32" i="2" s="1"/>
  <c r="AJ13" i="10"/>
  <c r="AG28" i="2" s="1"/>
  <c r="AG32" i="2" s="1"/>
  <c r="BW13" i="10"/>
  <c r="BT28" i="2" s="1"/>
  <c r="BT32" i="2" s="1"/>
  <c r="AF11" i="10"/>
  <c r="BN13" i="10"/>
  <c r="BK28" i="2" s="1"/>
  <c r="BK32" i="2" s="1"/>
  <c r="BU11" i="10"/>
  <c r="CB13" i="10"/>
  <c r="BY28" i="2" s="1"/>
  <c r="BY32" i="2" s="1"/>
  <c r="AL11" i="10"/>
  <c r="BJ11" i="10"/>
  <c r="BV11" i="10"/>
  <c r="AP11" i="10"/>
  <c r="Z13" i="10"/>
  <c r="W28" i="2" s="1"/>
  <c r="W32" i="2" s="1"/>
  <c r="AA11" i="10"/>
  <c r="AK13" i="10"/>
  <c r="AH28" i="2" s="1"/>
  <c r="AH32" i="2" s="1"/>
  <c r="BR13" i="10"/>
  <c r="BO28" i="2" s="1"/>
  <c r="BO32" i="2" s="1"/>
  <c r="BM11" i="10"/>
  <c r="BB11" i="10"/>
  <c r="AD11" i="10"/>
  <c r="Q13" i="10"/>
  <c r="N28" i="2" s="1"/>
  <c r="N32" i="2" s="1"/>
  <c r="O13" i="10"/>
  <c r="L28" i="2" s="1"/>
  <c r="L32" i="2" s="1"/>
  <c r="P11" i="10"/>
  <c r="BS13" i="10"/>
  <c r="BP28" i="2" s="1"/>
  <c r="BP32" i="2" s="1"/>
  <c r="BP13" i="10"/>
  <c r="BM28" i="2" s="1"/>
  <c r="BM32" i="2" s="1"/>
  <c r="AW13" i="10"/>
  <c r="AT28" i="2" s="1"/>
  <c r="AT32" i="2" s="1"/>
  <c r="BT13" i="10"/>
  <c r="BQ28" i="2" s="1"/>
  <c r="BQ32" i="2" s="1"/>
  <c r="BX13" i="10"/>
  <c r="BU28" i="2" s="1"/>
  <c r="BU32" i="2" s="1"/>
  <c r="W11" i="10"/>
  <c r="M11" i="10"/>
  <c r="T11" i="10"/>
  <c r="BA13" i="10"/>
  <c r="AX28" i="2" s="1"/>
  <c r="AX32" i="2" s="1"/>
  <c r="N11" i="10"/>
  <c r="BZ11" i="10"/>
  <c r="BC13" i="10"/>
  <c r="AZ28" i="2" s="1"/>
  <c r="AZ32" i="2" s="1"/>
  <c r="X13" i="10"/>
  <c r="U28" i="2" s="1"/>
  <c r="U32" i="2" s="1"/>
  <c r="AB13" i="10"/>
  <c r="Y28" i="2" s="1"/>
  <c r="Y32" i="2" s="1"/>
  <c r="L11" i="10"/>
  <c r="R13" i="10"/>
  <c r="O28" i="2" s="1"/>
  <c r="O32" i="2" s="1"/>
  <c r="AZ13" i="10"/>
  <c r="AW28" i="2" s="1"/>
  <c r="AW32" i="2" s="1"/>
  <c r="K13" i="10"/>
  <c r="K11" i="10"/>
  <c r="H28" i="2" l="1"/>
  <c r="G455" i="10" l="1"/>
  <c r="H32" i="2"/>
  <c r="G454" i="10" l="1"/>
  <c r="AS455" i="10"/>
  <c r="AG455" i="10"/>
  <c r="U455" i="10"/>
  <c r="BQ455" i="10"/>
  <c r="BE455" i="10"/>
  <c r="AS26" i="10" l="1"/>
  <c r="AS454" i="10"/>
  <c r="U454" i="10"/>
  <c r="BE454" i="10"/>
  <c r="AG26" i="10"/>
  <c r="BQ26" i="10"/>
  <c r="U26" i="10"/>
  <c r="AG454" i="10"/>
  <c r="BE26" i="10"/>
  <c r="BQ454" i="10"/>
  <c r="CC455" i="10"/>
  <c r="AS24" i="10" l="1"/>
  <c r="AS25" i="10" s="1"/>
  <c r="BE24" i="10"/>
  <c r="BE25" i="10" s="1"/>
  <c r="AG24" i="10"/>
  <c r="AG11" i="10" s="1"/>
  <c r="BQ24" i="10"/>
  <c r="BN60" i="2" s="1"/>
  <c r="U24" i="10"/>
  <c r="U11" i="10" s="1"/>
  <c r="AS11" i="10"/>
  <c r="AP60" i="2"/>
  <c r="CC26" i="10"/>
  <c r="G26" i="10" s="1"/>
  <c r="CC454" i="10"/>
  <c r="AD60" i="2" l="1"/>
  <c r="R60" i="2"/>
  <c r="BQ11" i="10"/>
  <c r="AG25" i="10"/>
  <c r="U25" i="10"/>
  <c r="BQ25" i="10"/>
  <c r="CC24" i="10"/>
  <c r="BZ60" i="2" s="1"/>
  <c r="BB60" i="2"/>
  <c r="BE11" i="10"/>
  <c r="G24" i="10" l="1"/>
  <c r="CD24" i="10" s="1"/>
  <c r="CC25" i="10"/>
  <c r="G25" i="10" s="1"/>
  <c r="G445" i="12" l="1"/>
  <c r="E446" i="12" s="1"/>
  <c r="C445" i="12" l="1"/>
  <c r="AG445" i="12"/>
  <c r="AG445" i="3" s="1"/>
  <c r="U445" i="12"/>
  <c r="U445" i="3" s="1"/>
  <c r="BQ445" i="12"/>
  <c r="BQ445" i="3" s="1"/>
  <c r="AS445" i="12"/>
  <c r="AS445" i="3" s="1"/>
  <c r="BE445" i="12"/>
  <c r="BE445" i="3" s="1"/>
  <c r="CC445" i="12" l="1"/>
  <c r="CC445" i="3" s="1"/>
  <c r="G446" i="12"/>
  <c r="BE446" i="12" l="1"/>
  <c r="BE446" i="3" s="1"/>
  <c r="BE412" i="3" s="1"/>
  <c r="U446" i="12"/>
  <c r="AG446" i="12"/>
  <c r="AG446" i="3" s="1"/>
  <c r="AG412" i="3" s="1"/>
  <c r="BQ446" i="12"/>
  <c r="BQ446" i="3" s="1"/>
  <c r="BQ412" i="3" s="1"/>
  <c r="AS446" i="12"/>
  <c r="AS446" i="3" s="1"/>
  <c r="AS412" i="3" s="1"/>
  <c r="U446" i="3" l="1"/>
  <c r="U412" i="3" s="1"/>
  <c r="G445" i="3"/>
  <c r="F445" i="3" s="1"/>
  <c r="G199" i="12"/>
  <c r="CC446" i="12"/>
  <c r="CC446" i="3" s="1"/>
  <c r="CC412" i="3" s="1"/>
  <c r="AS23" i="3" l="1"/>
  <c r="G446" i="3"/>
  <c r="F446" i="3" s="1"/>
  <c r="C488" i="3" s="1"/>
  <c r="AG23" i="3"/>
  <c r="BQ199" i="12"/>
  <c r="BQ23" i="12"/>
  <c r="BN55" i="2" s="1"/>
  <c r="BN56" i="2" s="1"/>
  <c r="AS199" i="12"/>
  <c r="AS23" i="12"/>
  <c r="AP55" i="2" s="1"/>
  <c r="AP56" i="2" s="1"/>
  <c r="U199" i="12"/>
  <c r="U23" i="12"/>
  <c r="AG199" i="12"/>
  <c r="AG23" i="12"/>
  <c r="AD55" i="2" s="1"/>
  <c r="AD56" i="2" s="1"/>
  <c r="BE23" i="12"/>
  <c r="BB55" i="2" s="1"/>
  <c r="BB56" i="2" s="1"/>
  <c r="BE199" i="12"/>
  <c r="BQ23" i="3" l="1"/>
  <c r="BE23" i="3"/>
  <c r="U23" i="3"/>
  <c r="G415" i="3"/>
  <c r="F415" i="3" s="1"/>
  <c r="G414" i="3"/>
  <c r="F414" i="3" s="1"/>
  <c r="G416" i="3"/>
  <c r="F416" i="3" s="1"/>
  <c r="BE21" i="12"/>
  <c r="BE22" i="12" s="1"/>
  <c r="BB47" i="2" s="1"/>
  <c r="BB48" i="2" s="1"/>
  <c r="BE200" i="3"/>
  <c r="U200" i="3"/>
  <c r="AS21" i="12"/>
  <c r="AS22" i="12" s="1"/>
  <c r="AP47" i="2" s="1"/>
  <c r="AP48" i="2" s="1"/>
  <c r="AS200" i="3"/>
  <c r="BQ21" i="12"/>
  <c r="BQ22" i="12" s="1"/>
  <c r="BN47" i="2" s="1"/>
  <c r="BN48" i="2" s="1"/>
  <c r="BQ200" i="3"/>
  <c r="AG21" i="12"/>
  <c r="AG22" i="12" s="1"/>
  <c r="AD47" i="2" s="1"/>
  <c r="AD48" i="2" s="1"/>
  <c r="AG200" i="3"/>
  <c r="CC199" i="12"/>
  <c r="G202" i="3" s="1"/>
  <c r="CC23" i="12"/>
  <c r="BZ55" i="2" s="1"/>
  <c r="BZ56" i="2" s="1"/>
  <c r="U21" i="12"/>
  <c r="R55" i="2"/>
  <c r="F202" i="3" l="1"/>
  <c r="G200" i="3"/>
  <c r="CC23" i="3"/>
  <c r="G23" i="3" s="1"/>
  <c r="G413" i="3"/>
  <c r="G23" i="12"/>
  <c r="CC21" i="12"/>
  <c r="CC22" i="12" s="1"/>
  <c r="BZ47" i="2" s="1"/>
  <c r="BZ48" i="2" s="1"/>
  <c r="R56" i="2"/>
  <c r="U22" i="12"/>
  <c r="F413" i="3" l="1"/>
  <c r="G21" i="12"/>
  <c r="CD21" i="12" s="1"/>
  <c r="CC200" i="3"/>
  <c r="R47" i="2"/>
  <c r="G22" i="12"/>
  <c r="R48" i="2" l="1"/>
  <c r="G455" i="12"/>
  <c r="U455" i="12" l="1"/>
  <c r="G454" i="12"/>
  <c r="AG455" i="12"/>
  <c r="AG455" i="3" s="1"/>
  <c r="AS455" i="12"/>
  <c r="AS455" i="3" s="1"/>
  <c r="BQ455" i="12"/>
  <c r="BQ455" i="3" s="1"/>
  <c r="BE455" i="12"/>
  <c r="BE455" i="3" s="1"/>
  <c r="U455" i="3" l="1"/>
  <c r="G10" i="12"/>
  <c r="CC455" i="12"/>
  <c r="CC455" i="3" s="1"/>
  <c r="AS26" i="12"/>
  <c r="AS454" i="12"/>
  <c r="BE26" i="12"/>
  <c r="BE454" i="12"/>
  <c r="U26" i="12"/>
  <c r="U454" i="12"/>
  <c r="BQ454" i="12"/>
  <c r="BQ26" i="12"/>
  <c r="AG454" i="12"/>
  <c r="AG26" i="12"/>
  <c r="G460" i="3" l="1"/>
  <c r="F460" i="3" s="1"/>
  <c r="AS454" i="3"/>
  <c r="AS24" i="3" s="1"/>
  <c r="G458" i="3"/>
  <c r="I10" i="12"/>
  <c r="AS24" i="12"/>
  <c r="AP63" i="2" s="1"/>
  <c r="AP64" i="2" s="1"/>
  <c r="AG24" i="12"/>
  <c r="AD63" i="2" s="1"/>
  <c r="AD64" i="2" s="1"/>
  <c r="AG454" i="3"/>
  <c r="AG24" i="3" s="1"/>
  <c r="BQ24" i="12"/>
  <c r="BQ25" i="12" s="1"/>
  <c r="BE24" i="12"/>
  <c r="BB63" i="2" s="1"/>
  <c r="BB64" i="2" s="1"/>
  <c r="CC26" i="12"/>
  <c r="G26" i="12" s="1"/>
  <c r="CC454" i="12"/>
  <c r="G459" i="3" s="1"/>
  <c r="F459" i="3" s="1"/>
  <c r="U24" i="12"/>
  <c r="BQ26" i="3" l="1"/>
  <c r="U26" i="3"/>
  <c r="BE454" i="3"/>
  <c r="BE24" i="3" s="1"/>
  <c r="U454" i="3"/>
  <c r="U24" i="3" s="1"/>
  <c r="G455" i="3"/>
  <c r="F455" i="3" s="1"/>
  <c r="G457" i="3"/>
  <c r="F457" i="3" s="1"/>
  <c r="BE25" i="12"/>
  <c r="G456" i="3"/>
  <c r="F456" i="3" s="1"/>
  <c r="AS11" i="12"/>
  <c r="BE11" i="12"/>
  <c r="AS25" i="12"/>
  <c r="AG11" i="12"/>
  <c r="AG25" i="12"/>
  <c r="BN63" i="2"/>
  <c r="BN64" i="2" s="1"/>
  <c r="BQ454" i="3"/>
  <c r="BQ24" i="3" s="1"/>
  <c r="BQ25" i="3" s="1"/>
  <c r="AS26" i="3"/>
  <c r="AS25" i="3" s="1"/>
  <c r="AG26" i="3"/>
  <c r="AG25" i="3" s="1"/>
  <c r="BE26" i="3"/>
  <c r="CC24" i="12"/>
  <c r="CC25" i="12" s="1"/>
  <c r="F458" i="3"/>
  <c r="C458" i="3" s="1"/>
  <c r="BQ11" i="12"/>
  <c r="R63" i="2"/>
  <c r="U25" i="12"/>
  <c r="U11" i="12"/>
  <c r="G454" i="3" l="1"/>
  <c r="G24" i="12"/>
  <c r="CD24" i="12" s="1"/>
  <c r="BE25" i="3"/>
  <c r="CC11" i="12"/>
  <c r="G11" i="12" s="1"/>
  <c r="BZ63" i="2"/>
  <c r="BZ64" i="2" s="1"/>
  <c r="CC454" i="3"/>
  <c r="CC24" i="3" s="1"/>
  <c r="CC26" i="3"/>
  <c r="G26" i="3" s="1"/>
  <c r="G25" i="12"/>
  <c r="R64" i="2"/>
  <c r="U25" i="3"/>
  <c r="G24" i="3" l="1"/>
  <c r="CD24" i="3" s="1"/>
  <c r="CC25" i="3"/>
  <c r="G25" i="3" s="1"/>
  <c r="G8" i="12"/>
  <c r="G7" i="12" s="1"/>
  <c r="G6" i="12" s="1"/>
  <c r="H10" i="12"/>
  <c r="M199" i="3" l="1"/>
  <c r="M21" i="3" s="1"/>
  <c r="BK199" i="3"/>
  <c r="BK21" i="3" s="1"/>
  <c r="AF199" i="3"/>
  <c r="AF21" i="3" s="1"/>
  <c r="BP199" i="3"/>
  <c r="BP21" i="3" s="1"/>
  <c r="BH199" i="3"/>
  <c r="BH21" i="3" s="1"/>
  <c r="AD199" i="3"/>
  <c r="AD21" i="3" s="1"/>
  <c r="AR199" i="3"/>
  <c r="AR21" i="3" s="1"/>
  <c r="AA199" i="3"/>
  <c r="AA21" i="3" s="1"/>
  <c r="AA22" i="3" s="1"/>
  <c r="BI199" i="3"/>
  <c r="BI21" i="3" s="1"/>
  <c r="AG199" i="3"/>
  <c r="AG21" i="3" s="1"/>
  <c r="BX199" i="3"/>
  <c r="BX21" i="3" s="1"/>
  <c r="X199" i="3"/>
  <c r="X21" i="3" s="1"/>
  <c r="U199" i="3"/>
  <c r="U21" i="3" s="1"/>
  <c r="AZ199" i="3"/>
  <c r="AZ21" i="3" s="1"/>
  <c r="Q199" i="3"/>
  <c r="Q21" i="3" s="1"/>
  <c r="CB199" i="3"/>
  <c r="CB21" i="3" s="1"/>
  <c r="CB22" i="3" s="1"/>
  <c r="AQ199" i="3"/>
  <c r="AQ21" i="3" s="1"/>
  <c r="BV199" i="3"/>
  <c r="BV21" i="3" s="1"/>
  <c r="AV199" i="3"/>
  <c r="AV21" i="3" s="1"/>
  <c r="BM199" i="3"/>
  <c r="BM21" i="3" s="1"/>
  <c r="AI199" i="3"/>
  <c r="AI21" i="3" s="1"/>
  <c r="BZ199" i="3"/>
  <c r="BZ21" i="3" s="1"/>
  <c r="AW199" i="3"/>
  <c r="AW21" i="3" s="1"/>
  <c r="AJ199" i="3"/>
  <c r="AJ21" i="3" s="1"/>
  <c r="AJ22" i="3" s="1"/>
  <c r="BS199" i="3"/>
  <c r="BS21" i="3" s="1"/>
  <c r="AB199" i="3"/>
  <c r="AB21" i="3" s="1"/>
  <c r="Z199" i="3"/>
  <c r="Z21" i="3" s="1"/>
  <c r="Y199" i="3"/>
  <c r="Y21" i="3" s="1"/>
  <c r="AE199" i="3"/>
  <c r="AE21" i="3" s="1"/>
  <c r="R199" i="3"/>
  <c r="R21" i="3" s="1"/>
  <c r="BE199" i="3"/>
  <c r="BE21" i="3" s="1"/>
  <c r="BU199" i="3"/>
  <c r="BU21" i="3" s="1"/>
  <c r="AO199" i="3"/>
  <c r="AO21" i="3" s="1"/>
  <c r="BF199" i="3"/>
  <c r="BF21" i="3" s="1"/>
  <c r="BQ199" i="3"/>
  <c r="BQ21" i="3" s="1"/>
  <c r="AS199" i="3"/>
  <c r="AS21" i="3" s="1"/>
  <c r="BO199" i="3"/>
  <c r="BO21" i="3" s="1"/>
  <c r="L199" i="3"/>
  <c r="L21" i="3" s="1"/>
  <c r="T199" i="3"/>
  <c r="T21" i="3" s="1"/>
  <c r="BC199" i="3"/>
  <c r="BC21" i="3" s="1"/>
  <c r="BT199" i="3"/>
  <c r="BT21" i="3" s="1"/>
  <c r="AK199" i="3"/>
  <c r="AK21" i="3" s="1"/>
  <c r="CC199" i="3"/>
  <c r="CC21" i="3" s="1"/>
  <c r="BJ199" i="3"/>
  <c r="BJ21" i="3" s="1"/>
  <c r="AC199" i="3"/>
  <c r="AC21" i="3" s="1"/>
  <c r="BL199" i="3"/>
  <c r="BL21" i="3" s="1"/>
  <c r="V199" i="3"/>
  <c r="V21" i="3" s="1"/>
  <c r="BY199" i="3"/>
  <c r="BY21" i="3" s="1"/>
  <c r="P199" i="3"/>
  <c r="P21" i="3" s="1"/>
  <c r="AM199" i="3"/>
  <c r="AM21" i="3" s="1"/>
  <c r="BG199" i="3"/>
  <c r="BG21" i="3" s="1"/>
  <c r="BD199" i="3"/>
  <c r="BD21" i="3" s="1"/>
  <c r="AP199" i="3"/>
  <c r="AP21" i="3" s="1"/>
  <c r="N199" i="3"/>
  <c r="N21" i="3" s="1"/>
  <c r="AU199" i="3"/>
  <c r="AU21" i="3" s="1"/>
  <c r="K199" i="3"/>
  <c r="K21" i="3" s="1"/>
  <c r="BA199" i="3"/>
  <c r="BA21" i="3" s="1"/>
  <c r="BW199" i="3"/>
  <c r="BW21" i="3" s="1"/>
  <c r="BR199" i="3"/>
  <c r="BR21" i="3" s="1"/>
  <c r="BR22" i="3" s="1"/>
  <c r="CA199" i="3"/>
  <c r="CA21" i="3" s="1"/>
  <c r="W199" i="3"/>
  <c r="W21" i="3" s="1"/>
  <c r="AL199" i="3"/>
  <c r="AL21" i="3" s="1"/>
  <c r="AN199" i="3"/>
  <c r="AN21" i="3" s="1"/>
  <c r="BN199" i="3"/>
  <c r="BN21" i="3" s="1"/>
  <c r="AY199" i="3"/>
  <c r="AY21" i="3" s="1"/>
  <c r="BB199" i="3"/>
  <c r="BB21" i="3" s="1"/>
  <c r="J199" i="3"/>
  <c r="J21" i="3" s="1"/>
  <c r="O199" i="3"/>
  <c r="O21" i="3" s="1"/>
  <c r="AX199" i="3"/>
  <c r="AX21" i="3" s="1"/>
  <c r="S199" i="3"/>
  <c r="S21" i="3" s="1"/>
  <c r="AT199" i="3"/>
  <c r="AT21" i="3" s="1"/>
  <c r="AH199" i="3"/>
  <c r="AH21" i="3" s="1"/>
  <c r="J22" i="3" l="1"/>
  <c r="G21" i="3"/>
  <c r="AL22" i="3"/>
  <c r="BA22" i="3"/>
  <c r="BG22" i="3"/>
  <c r="BJ22" i="3"/>
  <c r="L22" i="3"/>
  <c r="AB22" i="3"/>
  <c r="AG22" i="3"/>
  <c r="W22" i="3"/>
  <c r="BI22" i="3"/>
  <c r="BP22" i="3"/>
  <c r="AH22" i="3"/>
  <c r="K22" i="3"/>
  <c r="BM22" i="3"/>
  <c r="CC22" i="3"/>
  <c r="AS22" i="3"/>
  <c r="R22" i="3"/>
  <c r="AZ22" i="3"/>
  <c r="AM22" i="3"/>
  <c r="P22" i="3"/>
  <c r="AT22" i="3"/>
  <c r="BB22" i="3"/>
  <c r="AU22" i="3"/>
  <c r="BY22" i="3"/>
  <c r="AK22" i="3"/>
  <c r="AE22" i="3"/>
  <c r="AV22" i="3"/>
  <c r="U22" i="3"/>
  <c r="AF22" i="3"/>
  <c r="BO22" i="3"/>
  <c r="S22" i="3"/>
  <c r="N22" i="3"/>
  <c r="BV22" i="3"/>
  <c r="BK22" i="3"/>
  <c r="Q22" i="3"/>
  <c r="V22" i="3"/>
  <c r="BF22" i="3"/>
  <c r="Y22" i="3"/>
  <c r="AW22" i="3"/>
  <c r="AQ22" i="3"/>
  <c r="X22" i="3"/>
  <c r="AR22" i="3"/>
  <c r="M22" i="3"/>
  <c r="BS22" i="3"/>
  <c r="BQ22" i="3"/>
  <c r="AP22" i="3"/>
  <c r="BL22" i="3"/>
  <c r="AO22" i="3"/>
  <c r="BZ22" i="3"/>
  <c r="AD22" i="3"/>
  <c r="BE22" i="3"/>
  <c r="CA22" i="3"/>
  <c r="AY22" i="3"/>
  <c r="BT22" i="3"/>
  <c r="AX22" i="3"/>
  <c r="BN22" i="3"/>
  <c r="BC22" i="3"/>
  <c r="O22" i="3"/>
  <c r="BD22" i="3"/>
  <c r="AN22" i="3"/>
  <c r="BW22" i="3"/>
  <c r="AC22" i="3"/>
  <c r="T22" i="3"/>
  <c r="BU22" i="3"/>
  <c r="Z22" i="3"/>
  <c r="AI22" i="3"/>
  <c r="BX22" i="3"/>
  <c r="BH22" i="3"/>
  <c r="G22" i="3" l="1"/>
  <c r="F265" i="3" l="1"/>
  <c r="F338" i="3"/>
  <c r="F353" i="3"/>
  <c r="F296" i="3"/>
  <c r="F406" i="3"/>
  <c r="F284" i="3"/>
  <c r="F266" i="3"/>
  <c r="F384" i="3"/>
  <c r="F298" i="3"/>
  <c r="F326" i="3"/>
  <c r="F334" i="3"/>
  <c r="F376" i="3"/>
  <c r="F380" i="3"/>
  <c r="F268" i="3"/>
  <c r="F287" i="3"/>
  <c r="F310" i="3"/>
  <c r="F297" i="3"/>
  <c r="F407" i="3"/>
  <c r="F345" i="3"/>
  <c r="F291" i="3"/>
  <c r="F279" i="3"/>
  <c r="F383" i="3"/>
  <c r="F372" i="3"/>
  <c r="F290" i="3"/>
  <c r="F270" i="3"/>
  <c r="F332" i="3"/>
  <c r="F331" i="3"/>
  <c r="F386" i="3"/>
  <c r="F377" i="3"/>
  <c r="F361" i="3"/>
  <c r="F358" i="3"/>
  <c r="F323" i="3"/>
  <c r="F366" i="3"/>
  <c r="F313" i="3"/>
  <c r="F350" i="3"/>
  <c r="F344" i="3"/>
  <c r="F327" i="3"/>
  <c r="F329" i="3"/>
  <c r="F333" i="3"/>
  <c r="F288" i="3"/>
  <c r="F278" i="3"/>
  <c r="F304" i="3"/>
  <c r="F374" i="3"/>
  <c r="F314" i="3"/>
  <c r="F311" i="3"/>
  <c r="F319" i="3"/>
  <c r="F294" i="3"/>
  <c r="F404" i="3"/>
  <c r="F308" i="3"/>
  <c r="F367" i="3"/>
  <c r="F295" i="3"/>
  <c r="F330" i="3"/>
  <c r="F280" i="3"/>
  <c r="F378" i="3"/>
  <c r="F283" i="3"/>
  <c r="F363" i="3"/>
  <c r="F324" i="3"/>
  <c r="F395" i="3"/>
  <c r="F342" i="3"/>
  <c r="F403" i="3"/>
  <c r="F387" i="3"/>
  <c r="F277" i="3"/>
  <c r="F362" i="3"/>
  <c r="F271" i="3"/>
  <c r="F349" i="3"/>
  <c r="F312" i="3"/>
  <c r="F369" i="3"/>
  <c r="F355" i="3"/>
  <c r="F299" i="3"/>
  <c r="F325" i="3"/>
  <c r="F343" i="3"/>
  <c r="F317" i="3"/>
  <c r="F381" i="3"/>
  <c r="F396" i="3"/>
  <c r="F357" i="3"/>
  <c r="F273" i="3"/>
  <c r="F286" i="3"/>
  <c r="F309" i="3"/>
  <c r="F307" i="3"/>
  <c r="F382" i="3"/>
  <c r="F385" i="3"/>
  <c r="F281" i="3"/>
  <c r="F394" i="3"/>
  <c r="F285" i="3"/>
  <c r="F368" i="3"/>
  <c r="F388" i="3"/>
  <c r="F351" i="3"/>
  <c r="F393" i="3"/>
  <c r="F402" i="3"/>
  <c r="F300" i="3"/>
  <c r="F275" i="3"/>
  <c r="F356" i="3"/>
  <c r="F365" i="3"/>
  <c r="F371" i="3"/>
  <c r="F401" i="3"/>
  <c r="F360" i="3"/>
  <c r="F347" i="3"/>
  <c r="F390" i="3"/>
  <c r="F397" i="3"/>
  <c r="F269" i="3"/>
  <c r="F373" i="3"/>
  <c r="F320" i="3"/>
  <c r="F399" i="3"/>
  <c r="F341" i="3"/>
  <c r="F302" i="3"/>
  <c r="F306" i="3"/>
  <c r="F315" i="3"/>
  <c r="F398" i="3"/>
  <c r="F359" i="3"/>
  <c r="F318" i="3"/>
  <c r="F305" i="3"/>
  <c r="F364" i="3"/>
  <c r="F379" i="3"/>
  <c r="F392" i="3"/>
  <c r="F400" i="3"/>
  <c r="F375" i="3"/>
  <c r="F340" i="3"/>
  <c r="F289" i="3"/>
  <c r="F339" i="3"/>
  <c r="F354" i="3"/>
  <c r="F352" i="3"/>
  <c r="F272" i="3"/>
  <c r="F328" i="3"/>
  <c r="F303" i="3"/>
  <c r="F322" i="3"/>
  <c r="F276" i="3"/>
  <c r="F301" i="3"/>
  <c r="F389" i="3"/>
  <c r="F405" i="3"/>
  <c r="F267" i="3"/>
  <c r="F316" i="3"/>
  <c r="F282" i="3"/>
  <c r="F293" i="3"/>
  <c r="F370" i="3"/>
  <c r="F391" i="3"/>
  <c r="F321" i="3"/>
  <c r="F346" i="3"/>
  <c r="C346" i="3" s="1"/>
  <c r="F348" i="3"/>
  <c r="F274" i="3"/>
  <c r="G450" i="3"/>
  <c r="G449" i="3"/>
  <c r="F449" i="3" l="1"/>
  <c r="G412" i="3"/>
  <c r="G199" i="3" s="1"/>
  <c r="CD21" i="3" s="1"/>
  <c r="C274" i="3"/>
  <c r="C287" i="3"/>
  <c r="F450" i="3"/>
  <c r="G106" i="3" l="1"/>
  <c r="F106" i="3" s="1"/>
  <c r="CC20" i="10" l="1"/>
  <c r="G20" i="10" l="1"/>
  <c r="M152" i="3"/>
  <c r="M28" i="3" s="1"/>
  <c r="M12" i="3" s="1"/>
  <c r="M20" i="3" s="1"/>
  <c r="W152" i="3"/>
  <c r="W28" i="3" s="1"/>
  <c r="W12" i="3" s="1"/>
  <c r="W20" i="3" s="1"/>
  <c r="BG152" i="3"/>
  <c r="BG28" i="3" s="1"/>
  <c r="BG12" i="3" s="1"/>
  <c r="BG20" i="3" s="1"/>
  <c r="Z152" i="3"/>
  <c r="Z28" i="3" s="1"/>
  <c r="Z12" i="3" s="1"/>
  <c r="Z20" i="3" s="1"/>
  <c r="J152" i="3"/>
  <c r="J28" i="3" s="1"/>
  <c r="J12" i="3" s="1"/>
  <c r="J20" i="3" s="1"/>
  <c r="BX152" i="3"/>
  <c r="BX28" i="3" s="1"/>
  <c r="BX12" i="3" s="1"/>
  <c r="BX20" i="3" s="1"/>
  <c r="BQ152" i="3"/>
  <c r="BQ28" i="3" s="1"/>
  <c r="BQ12" i="3" s="1"/>
  <c r="Y152" i="3"/>
  <c r="Y28" i="3" s="1"/>
  <c r="Y12" i="3" s="1"/>
  <c r="Y20" i="3" s="1"/>
  <c r="S152" i="3"/>
  <c r="S28" i="3" s="1"/>
  <c r="S12" i="3" s="1"/>
  <c r="S20" i="3" s="1"/>
  <c r="AZ152" i="3"/>
  <c r="AZ28" i="3" s="1"/>
  <c r="AZ12" i="3" s="1"/>
  <c r="AZ20" i="3" s="1"/>
  <c r="X152" i="3"/>
  <c r="X28" i="3" s="1"/>
  <c r="X12" i="3" s="1"/>
  <c r="X20" i="3" s="1"/>
  <c r="BE152" i="3"/>
  <c r="BE28" i="3" s="1"/>
  <c r="BE12" i="3" s="1"/>
  <c r="BE20" i="3" s="1"/>
  <c r="AL152" i="3"/>
  <c r="AL28" i="3" s="1"/>
  <c r="AL12" i="3" s="1"/>
  <c r="AU152" i="3"/>
  <c r="AU28" i="3" s="1"/>
  <c r="AU12" i="3" s="1"/>
  <c r="AU20" i="3" s="1"/>
  <c r="AN152" i="3"/>
  <c r="AN28" i="3" s="1"/>
  <c r="AN12" i="3" s="1"/>
  <c r="AN20" i="3" s="1"/>
  <c r="AW152" i="3"/>
  <c r="AW28" i="3" s="1"/>
  <c r="AW12" i="3" s="1"/>
  <c r="AW20" i="3" s="1"/>
  <c r="AT152" i="3"/>
  <c r="AT28" i="3" s="1"/>
  <c r="AT12" i="3" s="1"/>
  <c r="AT20" i="3" s="1"/>
  <c r="AF152" i="3"/>
  <c r="AF28" i="3" s="1"/>
  <c r="AF12" i="3" s="1"/>
  <c r="AF20" i="3" s="1"/>
  <c r="BB152" i="3"/>
  <c r="BB28" i="3" s="1"/>
  <c r="BB12" i="3" s="1"/>
  <c r="BB20" i="3" s="1"/>
  <c r="BF152" i="3"/>
  <c r="BF28" i="3" s="1"/>
  <c r="BF12" i="3" s="1"/>
  <c r="BF20" i="3" s="1"/>
  <c r="AO152" i="3"/>
  <c r="AO28" i="3" s="1"/>
  <c r="AO12" i="3" s="1"/>
  <c r="AJ152" i="3"/>
  <c r="AJ28" i="3" s="1"/>
  <c r="AJ12" i="3" s="1"/>
  <c r="AJ20" i="3" s="1"/>
  <c r="BK152" i="3"/>
  <c r="BK28" i="3" s="1"/>
  <c r="BK12" i="3" s="1"/>
  <c r="BK20" i="3" s="1"/>
  <c r="AQ152" i="3"/>
  <c r="AQ28" i="3" s="1"/>
  <c r="AQ12" i="3" s="1"/>
  <c r="AQ20" i="3" s="1"/>
  <c r="K152" i="3"/>
  <c r="K28" i="3" s="1"/>
  <c r="K12" i="3" s="1"/>
  <c r="K20" i="3" s="1"/>
  <c r="BN152" i="3"/>
  <c r="BN28" i="3" s="1"/>
  <c r="BN12" i="3" s="1"/>
  <c r="BN20" i="3" s="1"/>
  <c r="N152" i="3"/>
  <c r="N28" i="3" s="1"/>
  <c r="N12" i="3" s="1"/>
  <c r="N20" i="3" s="1"/>
  <c r="AR152" i="3"/>
  <c r="AR28" i="3" s="1"/>
  <c r="AR12" i="3" s="1"/>
  <c r="AR20" i="3" s="1"/>
  <c r="AG152" i="3"/>
  <c r="AG28" i="3" s="1"/>
  <c r="AG12" i="3" s="1"/>
  <c r="BZ152" i="3"/>
  <c r="BZ28" i="3" s="1"/>
  <c r="BZ12" i="3" s="1"/>
  <c r="BZ20" i="3" s="1"/>
  <c r="AX152" i="3"/>
  <c r="AX28" i="3" s="1"/>
  <c r="AX12" i="3" s="1"/>
  <c r="AX20" i="3" s="1"/>
  <c r="BL152" i="3"/>
  <c r="BL28" i="3" s="1"/>
  <c r="BL12" i="3" s="1"/>
  <c r="BL20" i="3" s="1"/>
  <c r="AA152" i="3"/>
  <c r="AA28" i="3" s="1"/>
  <c r="AA12" i="3" s="1"/>
  <c r="AA20" i="3" s="1"/>
  <c r="L152" i="3"/>
  <c r="L28" i="3" s="1"/>
  <c r="L12" i="3" s="1"/>
  <c r="L20" i="3" s="1"/>
  <c r="AM152" i="3"/>
  <c r="AM28" i="3" s="1"/>
  <c r="AM12" i="3" s="1"/>
  <c r="AM20" i="3" s="1"/>
  <c r="AI152" i="3"/>
  <c r="AI28" i="3" s="1"/>
  <c r="AI12" i="3" s="1"/>
  <c r="AI20" i="3" s="1"/>
  <c r="BI152" i="3"/>
  <c r="BI28" i="3" s="1"/>
  <c r="BI12" i="3" s="1"/>
  <c r="AV152" i="3"/>
  <c r="AV28" i="3" s="1"/>
  <c r="AV12" i="3" s="1"/>
  <c r="AV20" i="3" s="1"/>
  <c r="BO152" i="3"/>
  <c r="BO28" i="3" s="1"/>
  <c r="BO12" i="3" s="1"/>
  <c r="BO20" i="3" s="1"/>
  <c r="U152" i="3"/>
  <c r="U28" i="3" s="1"/>
  <c r="U12" i="3" s="1"/>
  <c r="U20" i="3" s="1"/>
  <c r="AH152" i="3"/>
  <c r="AH28" i="3" s="1"/>
  <c r="AH12" i="3" s="1"/>
  <c r="AH20" i="3" s="1"/>
  <c r="BJ152" i="3"/>
  <c r="BJ28" i="3" s="1"/>
  <c r="BJ12" i="3" s="1"/>
  <c r="BJ20" i="3" s="1"/>
  <c r="BM152" i="3"/>
  <c r="BM28" i="3" s="1"/>
  <c r="BM12" i="3" s="1"/>
  <c r="BM20" i="3" s="1"/>
  <c r="R152" i="3"/>
  <c r="R28" i="3" s="1"/>
  <c r="R12" i="3" s="1"/>
  <c r="R20" i="3" s="1"/>
  <c r="O152" i="3"/>
  <c r="O28" i="3" s="1"/>
  <c r="O12" i="3" s="1"/>
  <c r="BW152" i="3"/>
  <c r="BW28" i="3" s="1"/>
  <c r="BW12" i="3" s="1"/>
  <c r="BW20" i="3" s="1"/>
  <c r="AK152" i="3"/>
  <c r="AK28" i="3" s="1"/>
  <c r="AK12" i="3" s="1"/>
  <c r="AK20" i="3" s="1"/>
  <c r="AP152" i="3"/>
  <c r="AP28" i="3" s="1"/>
  <c r="AP12" i="3" s="1"/>
  <c r="AP20" i="3" s="1"/>
  <c r="BS152" i="3"/>
  <c r="BS28" i="3" s="1"/>
  <c r="BS12" i="3" s="1"/>
  <c r="BS20" i="3" s="1"/>
  <c r="AC152" i="3"/>
  <c r="AC28" i="3" s="1"/>
  <c r="AC12" i="3" s="1"/>
  <c r="AC20" i="3" s="1"/>
  <c r="CA152" i="3"/>
  <c r="CA28" i="3" s="1"/>
  <c r="CA12" i="3" s="1"/>
  <c r="CA20" i="3" s="1"/>
  <c r="BA152" i="3"/>
  <c r="BA28" i="3" s="1"/>
  <c r="BA12" i="3" s="1"/>
  <c r="BA20" i="3" s="1"/>
  <c r="Q152" i="3"/>
  <c r="Q28" i="3" s="1"/>
  <c r="Q12" i="3" s="1"/>
  <c r="P152" i="3"/>
  <c r="P28" i="3" s="1"/>
  <c r="P12" i="3" s="1"/>
  <c r="P20" i="3" s="1"/>
  <c r="AD152" i="3"/>
  <c r="AD28" i="3" s="1"/>
  <c r="AD12" i="3" s="1"/>
  <c r="AD20" i="3" s="1"/>
  <c r="BT152" i="3"/>
  <c r="BT28" i="3" s="1"/>
  <c r="BT12" i="3" s="1"/>
  <c r="BT20" i="3" s="1"/>
  <c r="AY152" i="3"/>
  <c r="AY28" i="3" s="1"/>
  <c r="AY12" i="3" s="1"/>
  <c r="AY20" i="3" s="1"/>
  <c r="CC152" i="3"/>
  <c r="BV152" i="3"/>
  <c r="BV28" i="3" s="1"/>
  <c r="BV12" i="3" s="1"/>
  <c r="BV20" i="3" s="1"/>
  <c r="CB152" i="3"/>
  <c r="CB28" i="3" s="1"/>
  <c r="CB12" i="3" s="1"/>
  <c r="CB20" i="3" s="1"/>
  <c r="BP152" i="3"/>
  <c r="BP28" i="3" s="1"/>
  <c r="BP12" i="3" s="1"/>
  <c r="AB152" i="3"/>
  <c r="AB28" i="3" s="1"/>
  <c r="AB12" i="3" s="1"/>
  <c r="AB20" i="3" s="1"/>
  <c r="V152" i="3"/>
  <c r="V28" i="3" s="1"/>
  <c r="V12" i="3" s="1"/>
  <c r="V20" i="3" s="1"/>
  <c r="BR152" i="3"/>
  <c r="BR28" i="3" s="1"/>
  <c r="BR12" i="3" s="1"/>
  <c r="BR20" i="3" s="1"/>
  <c r="BY152" i="3"/>
  <c r="BY28" i="3" s="1"/>
  <c r="BY12" i="3" s="1"/>
  <c r="BY20" i="3" s="1"/>
  <c r="BD152" i="3"/>
  <c r="BD28" i="3" s="1"/>
  <c r="BD12" i="3" s="1"/>
  <c r="BD20" i="3" s="1"/>
  <c r="T152" i="3"/>
  <c r="T28" i="3" s="1"/>
  <c r="T12" i="3" s="1"/>
  <c r="T20" i="3" s="1"/>
  <c r="AE152" i="3"/>
  <c r="AE28" i="3" s="1"/>
  <c r="AE12" i="3" s="1"/>
  <c r="AE20" i="3" s="1"/>
  <c r="BH152" i="3"/>
  <c r="BH28" i="3" s="1"/>
  <c r="BH12" i="3" s="1"/>
  <c r="AS152" i="3"/>
  <c r="AS28" i="3" s="1"/>
  <c r="AS12" i="3" s="1"/>
  <c r="AS20" i="3" s="1"/>
  <c r="BU152" i="3"/>
  <c r="BU28" i="3" s="1"/>
  <c r="BU12" i="3" s="1"/>
  <c r="BU20" i="3" s="1"/>
  <c r="BC152" i="3"/>
  <c r="BC28" i="3" s="1"/>
  <c r="BC12" i="3" s="1"/>
  <c r="BC20" i="3" s="1"/>
  <c r="G163" i="3"/>
  <c r="G152" i="3" s="1"/>
  <c r="BQ11" i="3" l="1"/>
  <c r="BQ20" i="3"/>
  <c r="BP11" i="3"/>
  <c r="BP20" i="3"/>
  <c r="BI13" i="3"/>
  <c r="BI20" i="3"/>
  <c r="BH13" i="3"/>
  <c r="BH20" i="3"/>
  <c r="AO11" i="3"/>
  <c r="AO20" i="3"/>
  <c r="AL13" i="3"/>
  <c r="AL20" i="3"/>
  <c r="AG11" i="3"/>
  <c r="AG20" i="3"/>
  <c r="Q11" i="3"/>
  <c r="Q20" i="3"/>
  <c r="O11" i="3"/>
  <c r="O20" i="3"/>
  <c r="BL11" i="3"/>
  <c r="BL13" i="3"/>
  <c r="BT11" i="3"/>
  <c r="BT13" i="3"/>
  <c r="AX13" i="3"/>
  <c r="AX11" i="3"/>
  <c r="N11" i="3"/>
  <c r="N13" i="3"/>
  <c r="AT13" i="3"/>
  <c r="AT11" i="3"/>
  <c r="BE11" i="3"/>
  <c r="BE13" i="3"/>
  <c r="AH11" i="3"/>
  <c r="AH13" i="3"/>
  <c r="AI11" i="3"/>
  <c r="AI13" i="3"/>
  <c r="BZ11" i="3"/>
  <c r="BZ13" i="3"/>
  <c r="BN13" i="3"/>
  <c r="BN11" i="3"/>
  <c r="AW11" i="3"/>
  <c r="AW13" i="3"/>
  <c r="W11" i="3"/>
  <c r="W13" i="3"/>
  <c r="T11" i="3"/>
  <c r="T13" i="3"/>
  <c r="BJ13" i="3"/>
  <c r="BJ11" i="3"/>
  <c r="AS11" i="3"/>
  <c r="AS13" i="3"/>
  <c r="BY13" i="3"/>
  <c r="BY11" i="3"/>
  <c r="AC11" i="3"/>
  <c r="AC13" i="3"/>
  <c r="U13" i="3"/>
  <c r="U11" i="3"/>
  <c r="AN13" i="3"/>
  <c r="AN11" i="3"/>
  <c r="X11" i="3"/>
  <c r="X13" i="3"/>
  <c r="BX11" i="3"/>
  <c r="BX13" i="3"/>
  <c r="M13" i="3"/>
  <c r="M11" i="3"/>
  <c r="AD11" i="3"/>
  <c r="AD13" i="3"/>
  <c r="BR13" i="3"/>
  <c r="BR11" i="3"/>
  <c r="BO11" i="3"/>
  <c r="BO13" i="3"/>
  <c r="AM11" i="3"/>
  <c r="AM13" i="3"/>
  <c r="K13" i="3"/>
  <c r="K11" i="3"/>
  <c r="BF11" i="3"/>
  <c r="BF13" i="3"/>
  <c r="AU13" i="3"/>
  <c r="AU11" i="3"/>
  <c r="AZ11" i="3"/>
  <c r="AZ13" i="3"/>
  <c r="AY11" i="3"/>
  <c r="AY13" i="3"/>
  <c r="CA11" i="3"/>
  <c r="CA13" i="3"/>
  <c r="CB11" i="3"/>
  <c r="CB13" i="3"/>
  <c r="P13" i="3"/>
  <c r="P11" i="3"/>
  <c r="V11" i="3"/>
  <c r="V13" i="3"/>
  <c r="BV11" i="3"/>
  <c r="BV13" i="3"/>
  <c r="BS13" i="3"/>
  <c r="BS11" i="3"/>
  <c r="R13" i="3"/>
  <c r="R11" i="3"/>
  <c r="AV13" i="3"/>
  <c r="AV11" i="3"/>
  <c r="L13" i="3"/>
  <c r="L11" i="3"/>
  <c r="AQ11" i="3"/>
  <c r="AQ13" i="3"/>
  <c r="J13" i="3"/>
  <c r="J11" i="3"/>
  <c r="BU11" i="3"/>
  <c r="BU13" i="3"/>
  <c r="BA11" i="3"/>
  <c r="BA13" i="3"/>
  <c r="AE11" i="3"/>
  <c r="AE13" i="3"/>
  <c r="AB13" i="3"/>
  <c r="AB11" i="3"/>
  <c r="AP11" i="3"/>
  <c r="AP13" i="3"/>
  <c r="BK13" i="3"/>
  <c r="BK11" i="3"/>
  <c r="BB11" i="3"/>
  <c r="BB13" i="3"/>
  <c r="S11" i="3"/>
  <c r="S13" i="3"/>
  <c r="BW13" i="3"/>
  <c r="BW11" i="3"/>
  <c r="BG11" i="3"/>
  <c r="BG13" i="3"/>
  <c r="BD13" i="3"/>
  <c r="BD11" i="3"/>
  <c r="BC13" i="3"/>
  <c r="BC11" i="3"/>
  <c r="AK11" i="3"/>
  <c r="AK13" i="3"/>
  <c r="BM11" i="3"/>
  <c r="BM13" i="3"/>
  <c r="AA11" i="3"/>
  <c r="AA13" i="3"/>
  <c r="AR13" i="3"/>
  <c r="AR11" i="3"/>
  <c r="AJ11" i="3"/>
  <c r="AJ13" i="3"/>
  <c r="AF11" i="3"/>
  <c r="AF13" i="3"/>
  <c r="Y11" i="3"/>
  <c r="Y13" i="3"/>
  <c r="Z13" i="3"/>
  <c r="Z11" i="3"/>
  <c r="F163" i="3"/>
  <c r="BH11" i="3"/>
  <c r="BP13" i="3"/>
  <c r="Q13" i="3"/>
  <c r="O13" i="3"/>
  <c r="BI11" i="3"/>
  <c r="AG13" i="3"/>
  <c r="AO13" i="3"/>
  <c r="AL11" i="3"/>
  <c r="BQ13" i="3"/>
  <c r="G20" i="3" l="1"/>
  <c r="CC20" i="3" l="1"/>
  <c r="CC104" i="3"/>
  <c r="G104" i="3" s="1"/>
  <c r="G104" i="10"/>
  <c r="F104" i="3" l="1"/>
  <c r="E105" i="10"/>
  <c r="E105" i="3" l="1"/>
  <c r="G105" i="10"/>
  <c r="CC105" i="10" l="1"/>
  <c r="G103" i="10"/>
  <c r="G28" i="10" s="1"/>
  <c r="CC105" i="3" l="1"/>
  <c r="G10" i="10"/>
  <c r="I10" i="10" s="1"/>
  <c r="CC103" i="10"/>
  <c r="CC28" i="10" s="1"/>
  <c r="CC12" i="10" s="1"/>
  <c r="CC11" i="10" l="1"/>
  <c r="G11" i="10" s="1"/>
  <c r="G8" i="10" s="1"/>
  <c r="G7" i="10" s="1"/>
  <c r="G6" i="10" s="1"/>
  <c r="G12" i="10"/>
  <c r="CD12" i="10" s="1"/>
  <c r="CC13" i="10"/>
  <c r="G105" i="3"/>
  <c r="G10" i="3"/>
  <c r="CC103" i="3"/>
  <c r="CC28" i="3" s="1"/>
  <c r="CC12" i="3" s="1"/>
  <c r="G12" i="3" l="1"/>
  <c r="CC11" i="3"/>
  <c r="G11" i="3" s="1"/>
  <c r="G8" i="3" s="1"/>
  <c r="G7" i="3" s="1"/>
  <c r="G6" i="3" s="1"/>
  <c r="CC13" i="3"/>
  <c r="G13" i="3" s="1"/>
  <c r="G103" i="3"/>
  <c r="G28" i="3" s="1"/>
  <c r="I10" i="3" s="1"/>
  <c r="F105" i="3"/>
  <c r="BZ28" i="2"/>
  <c r="G13" i="10"/>
  <c r="H10" i="10"/>
  <c r="H10" i="3" l="1"/>
  <c r="CD12" i="3"/>
  <c r="D66" i="2"/>
  <c r="BZ32" i="2"/>
</calcChain>
</file>

<file path=xl/sharedStrings.xml><?xml version="1.0" encoding="utf-8"?>
<sst xmlns="http://schemas.openxmlformats.org/spreadsheetml/2006/main" count="6552" uniqueCount="914">
  <si>
    <t>Schedule of Payments / Cost Matrices for the Design-Build and Operation Service Periods</t>
  </si>
  <si>
    <t>Base Date:</t>
  </si>
  <si>
    <t>First Month of Contract:</t>
  </si>
  <si>
    <t>First Month of Operation Service:</t>
  </si>
  <si>
    <t>Control Centre</t>
  </si>
  <si>
    <t>Vehicle Class</t>
  </si>
  <si>
    <t>Est Period</t>
  </si>
  <si>
    <t>Class 1</t>
  </si>
  <si>
    <t>Class 2</t>
  </si>
  <si>
    <t>Class 3</t>
  </si>
  <si>
    <t>Class 4</t>
  </si>
  <si>
    <t>Total</t>
  </si>
  <si>
    <r>
      <rPr>
        <b/>
        <sz val="11"/>
        <color rgb="FF0070C0"/>
        <rFont val="Calibri"/>
        <family val="2"/>
      </rPr>
      <t>Total Variable OM Fees</t>
    </r>
    <r>
      <rPr>
        <b/>
        <sz val="11"/>
        <color theme="1"/>
        <rFont val="Calibri"/>
        <family val="2"/>
      </rPr>
      <t xml:space="preserve"> to Model </t>
    </r>
  </si>
  <si>
    <r>
      <rPr>
        <b/>
        <sz val="11"/>
        <color rgb="FF0070C0"/>
        <rFont val="Calibri"/>
        <family val="2"/>
      </rPr>
      <t>Fixed OM Fees</t>
    </r>
    <r>
      <rPr>
        <b/>
        <sz val="11"/>
        <color theme="1"/>
        <rFont val="Calibri"/>
        <family val="2"/>
      </rPr>
      <t xml:space="preserve"> to Model (Subject to CPI)</t>
    </r>
  </si>
  <si>
    <r>
      <rPr>
        <b/>
        <sz val="11"/>
        <color rgb="FF0070C0"/>
        <rFont val="Calibri"/>
        <family val="2"/>
      </rPr>
      <t xml:space="preserve">OM Provisional Sums </t>
    </r>
    <r>
      <rPr>
        <b/>
        <sz val="11"/>
        <rFont val="Calibri"/>
        <family val="2"/>
      </rPr>
      <t xml:space="preserve">to Model </t>
    </r>
    <r>
      <rPr>
        <b/>
        <sz val="11"/>
        <color theme="1"/>
        <rFont val="Calibri"/>
        <family val="2"/>
      </rPr>
      <t xml:space="preserve"> (Not Subject to CPI)</t>
    </r>
  </si>
  <si>
    <r>
      <rPr>
        <b/>
        <sz val="11"/>
        <color rgb="FF0070C0"/>
        <rFont val="Calibri"/>
        <family val="2"/>
      </rPr>
      <t>Fixed CAPEX</t>
    </r>
    <r>
      <rPr>
        <b/>
        <sz val="11"/>
        <color theme="1"/>
        <rFont val="Calibri"/>
        <family val="2"/>
      </rPr>
      <t xml:space="preserve"> to Model (Subject to CPI)</t>
    </r>
  </si>
  <si>
    <r>
      <rPr>
        <b/>
        <sz val="11"/>
        <color rgb="FF0070C0"/>
        <rFont val="Calibri"/>
        <family val="2"/>
      </rPr>
      <t xml:space="preserve">CAPEX Provisional Sums </t>
    </r>
    <r>
      <rPr>
        <b/>
        <sz val="11"/>
        <rFont val="Calibri"/>
        <family val="2"/>
      </rPr>
      <t xml:space="preserve">to Model  </t>
    </r>
    <r>
      <rPr>
        <b/>
        <sz val="11"/>
        <color theme="1"/>
        <rFont val="Calibri"/>
        <family val="2"/>
      </rPr>
      <t>(Not Subject to CPI)</t>
    </r>
  </si>
  <si>
    <r>
      <rPr>
        <b/>
        <sz val="11"/>
        <color rgb="FF0070C0"/>
        <rFont val="Calibri"/>
        <family val="2"/>
      </rPr>
      <t>Part D</t>
    </r>
    <r>
      <rPr>
        <b/>
        <sz val="11"/>
        <rFont val="Calibri"/>
        <family val="2"/>
      </rPr>
      <t xml:space="preserve"> Contract Participation etc </t>
    </r>
    <r>
      <rPr>
        <b/>
        <sz val="11"/>
        <color theme="1"/>
        <rFont val="Calibri"/>
        <family val="2"/>
      </rPr>
      <t>(Not Subject to CPI)</t>
    </r>
  </si>
  <si>
    <t>CHECK:</t>
  </si>
  <si>
    <t>Item No</t>
  </si>
  <si>
    <t>Description</t>
  </si>
  <si>
    <t>Unit</t>
  </si>
  <si>
    <t>Quantity</t>
  </si>
  <si>
    <t>Rate</t>
  </si>
  <si>
    <t>TOTAL
(6 Years)</t>
  </si>
  <si>
    <t>Operation Service Period - Year 1</t>
  </si>
  <si>
    <t>Operation Service Period - Year 2</t>
  </si>
  <si>
    <t>Operation Service Period - Year 3</t>
  </si>
  <si>
    <t>Operation Service Period - Year 4</t>
  </si>
  <si>
    <t>Operation Service Period - Year 5</t>
  </si>
  <si>
    <t>Operation Service Period - Year 6</t>
  </si>
  <si>
    <t>Total Tendered F&amp;V Cost (Incl VAT, in Rands) - to C1.1.1 FORM OF OFFER</t>
  </si>
  <si>
    <t>15 %VAT on Total Tendered F&amp;V Cost (in Rands)</t>
  </si>
  <si>
    <t>Total Tendered F&amp;V Cost (Excl VAT, in Rands)</t>
  </si>
  <si>
    <t>CHECK</t>
  </si>
  <si>
    <t>Total Tendered F&amp;V Cost for A- and B Series (excl VAT)</t>
  </si>
  <si>
    <t>A</t>
  </si>
  <si>
    <t>A Series: Operation Service</t>
  </si>
  <si>
    <t>Fixed Items</t>
  </si>
  <si>
    <t>Provisional Sums</t>
  </si>
  <si>
    <t>Variable Operation Cost</t>
  </si>
  <si>
    <t>month</t>
  </si>
  <si>
    <t>B</t>
  </si>
  <si>
    <t>B Series: Design Build</t>
  </si>
  <si>
    <t>D</t>
  </si>
  <si>
    <t>D Series: Contract Participation, etc</t>
  </si>
  <si>
    <t>A Series</t>
  </si>
  <si>
    <t>Operation Service</t>
  </si>
  <si>
    <t>.</t>
  </si>
  <si>
    <t>A-1000</t>
  </si>
  <si>
    <t>General Contractors Obligations</t>
  </si>
  <si>
    <t>A-1001</t>
  </si>
  <si>
    <t>Contractors General Obligations for the duration of the Operations Service Period</t>
  </si>
  <si>
    <t>A-1001a</t>
  </si>
  <si>
    <t>Contractors General Obligations for the duration of the Operations Service Period – Establishment Period</t>
  </si>
  <si>
    <t>Week</t>
  </si>
  <si>
    <t>A-1001b</t>
  </si>
  <si>
    <t>Contractor’s General Obligations during Operations Period - Section 1 (Using the Toll System handed over)</t>
  </si>
  <si>
    <t>Month</t>
  </si>
  <si>
    <t>A-1001c</t>
  </si>
  <si>
    <t>Contractor’s General Obligations during Operations Period - Section 2 &amp; 3 (Using the upgraded Toll System)</t>
  </si>
  <si>
    <t>A-1001d</t>
  </si>
  <si>
    <t>Contractor’s General Obligations during Operations Period - Section 4 (Using the SANRAL MIS)</t>
  </si>
  <si>
    <t>A-1001e</t>
  </si>
  <si>
    <t>Contractor’s General Obligations during Operations Period - Section 5 (Using the national SANRAL Toll System)</t>
  </si>
  <si>
    <t>A-1002</t>
  </si>
  <si>
    <t>Provision of Performance Security</t>
  </si>
  <si>
    <t>Year</t>
  </si>
  <si>
    <t>A-1003</t>
  </si>
  <si>
    <t>Compliance with Laws</t>
  </si>
  <si>
    <t>A-1004</t>
  </si>
  <si>
    <t>Compliance with Health and Safety Requirements</t>
  </si>
  <si>
    <t>A-1005</t>
  </si>
  <si>
    <t>Compliance with Environmental Requirements</t>
  </si>
  <si>
    <t>A-1006</t>
  </si>
  <si>
    <t>Compliance with Social Responsibility Requirements</t>
  </si>
  <si>
    <t>A-1007</t>
  </si>
  <si>
    <t>Provision and Maintenance of Adequate Insurance</t>
  </si>
  <si>
    <t>A-1008</t>
  </si>
  <si>
    <t>Provision and Maintenance of Contractor's Equipment</t>
  </si>
  <si>
    <t>A-1009</t>
  </si>
  <si>
    <t>Supply and Maintenance of Documents and Drawings</t>
  </si>
  <si>
    <t>A-1010</t>
  </si>
  <si>
    <t>Training of Personnel and other training obligations</t>
  </si>
  <si>
    <t>A-1011</t>
  </si>
  <si>
    <t>Completion of Operation Service Period</t>
  </si>
  <si>
    <t>Lump Sum</t>
  </si>
  <si>
    <t>A-1012</t>
  </si>
  <si>
    <t>Extra Over Cost for Taking over of upgraded &amp; new assets during contract period (if triggered)</t>
  </si>
  <si>
    <t>A-1013</t>
  </si>
  <si>
    <t>ESCROW for commissioning System application software (not toll system related)</t>
  </si>
  <si>
    <t>A-1014</t>
  </si>
  <si>
    <t xml:space="preserve">Updating Integrated Transport Information System (ITIS) Modules </t>
  </si>
  <si>
    <t>A-1015</t>
  </si>
  <si>
    <t>Liaison with Service Providers</t>
  </si>
  <si>
    <t>A-1016</t>
  </si>
  <si>
    <t>Mentoring Targeted Enterprise (New Entrant-Developing Operator)</t>
  </si>
  <si>
    <t>A-1016a</t>
  </si>
  <si>
    <t>Identify and train Targeted Enterprise (New Entrant-Developing Operator)</t>
  </si>
  <si>
    <t>A-1016b</t>
  </si>
  <si>
    <t>Oversee of Targeted Enterprise (New Entrant-Developing Operator) management of Toll Plaza</t>
  </si>
  <si>
    <t>A-1017</t>
  </si>
  <si>
    <t>Extra over costs for the supervision of the Nominated Subcontractor</t>
  </si>
  <si>
    <t>A-2000</t>
  </si>
  <si>
    <t>Provisioning of Staff and Labour</t>
  </si>
  <si>
    <t>A-2001</t>
  </si>
  <si>
    <t>Toll Collectors</t>
  </si>
  <si>
    <t>A-2002</t>
  </si>
  <si>
    <t>Senior Toll Collectors</t>
  </si>
  <si>
    <t>A-2003</t>
  </si>
  <si>
    <t>Seasonal Toll Collectors</t>
  </si>
  <si>
    <t>A-2004</t>
  </si>
  <si>
    <t>Shift Supervisors</t>
  </si>
  <si>
    <t>A-2005</t>
  </si>
  <si>
    <t>Plaza Managers</t>
  </si>
  <si>
    <t>A-2006</t>
  </si>
  <si>
    <t>Administrative Personnel</t>
  </si>
  <si>
    <t>A-2007</t>
  </si>
  <si>
    <t>Lane, Garden and Plaza Attendants</t>
  </si>
  <si>
    <t>A-2008</t>
  </si>
  <si>
    <t>Technical Staff</t>
  </si>
  <si>
    <t>A-2009</t>
  </si>
  <si>
    <t>Transport of Personnel</t>
  </si>
  <si>
    <t>A-2010</t>
  </si>
  <si>
    <t>Additional Toll Collectors due to Lane Expansion/ Reversible Lane Creation (if triggered)</t>
  </si>
  <si>
    <t>A-2011</t>
  </si>
  <si>
    <t xml:space="preserve">Extra Over or Saving of Operation Cost if Dedicated ETC / Card lanes are implemented </t>
  </si>
  <si>
    <t>A-2011a</t>
  </si>
  <si>
    <t>A-2011b</t>
  </si>
  <si>
    <t>A-2011c</t>
  </si>
  <si>
    <t>Extra over or saving of Operational costs if additional Dedicated ETC lanes are implemented (3 lanes/direction) (If triggered)</t>
  </si>
  <si>
    <t>A-2011d</t>
  </si>
  <si>
    <t>A-2012</t>
  </si>
  <si>
    <t>Management of functional Customer Service, Including Account Registration, Tag Distribution, Account Top-Up as well as Revenue Management</t>
  </si>
  <si>
    <t>A-2013</t>
  </si>
  <si>
    <t>Customer Service Operations, including Account Registration, Tag Distribution, Account Top-up and Revenue Collection and Administration Services at Control Centres (if triggered)</t>
  </si>
  <si>
    <t>A-2013a</t>
  </si>
  <si>
    <t>A-2013b</t>
  </si>
  <si>
    <t>Extra Over for the Operation of an additional Customer Service Counter</t>
  </si>
  <si>
    <t>A-2014</t>
  </si>
  <si>
    <t>Operation of different work-station configurations at Customer Service (CS) Kiosks at locations remote from Control Centres, including for Account Registration, Tag Distribution, Account Top-up and Revenue Collection and Administration Services (if triggered)</t>
  </si>
  <si>
    <t>A-2014a</t>
  </si>
  <si>
    <t>Operation of 1 work station configuration (if triggered)</t>
  </si>
  <si>
    <t>A-2014b</t>
  </si>
  <si>
    <t>Extra Over for operation of an additional work station (if triggered)</t>
  </si>
  <si>
    <t>A-2014c</t>
  </si>
  <si>
    <t>Extra Over for operation 2 additional work stations (if triggered)</t>
  </si>
  <si>
    <t>A-2014d</t>
  </si>
  <si>
    <t>Extra Over for operation 3 additional work stations (if triggered)</t>
  </si>
  <si>
    <t>A-2014e</t>
  </si>
  <si>
    <t>Extra Over for operation 4 additional work stations (if triggered)</t>
  </si>
  <si>
    <t>A-2015</t>
  </si>
  <si>
    <t>Call handling function:  In-house handling of calls from the public during Operation Period (if triggered)</t>
  </si>
  <si>
    <t>A-2015a</t>
  </si>
  <si>
    <t>A-2015b</t>
  </si>
  <si>
    <t>A-2015c</t>
  </si>
  <si>
    <t>A-2016</t>
  </si>
  <si>
    <t>Contracts Engineer [Contractor’s Representative]</t>
  </si>
  <si>
    <t>A-2017</t>
  </si>
  <si>
    <t>Quality Control Officer</t>
  </si>
  <si>
    <t>A-2018</t>
  </si>
  <si>
    <t>Maintenance Manager</t>
  </si>
  <si>
    <t>A-2019</t>
  </si>
  <si>
    <t>System/ software support specialist</t>
  </si>
  <si>
    <t>A-2020</t>
  </si>
  <si>
    <t>Network and Security Specialist</t>
  </si>
  <si>
    <t>A-2021</t>
  </si>
  <si>
    <t>Plaza technician(s) - over and above the technician to maintain the Toll System (if needed)</t>
  </si>
  <si>
    <t>A-2022</t>
  </si>
  <si>
    <t>SHEQ Officer</t>
  </si>
  <si>
    <t>A-2023</t>
  </si>
  <si>
    <t>VGS Clerk</t>
  </si>
  <si>
    <t>A-3000</t>
  </si>
  <si>
    <t>Financial Costs (Discounts, Exemption and bank fees)</t>
  </si>
  <si>
    <t>A-3001</t>
  </si>
  <si>
    <t>Cash Deposit fees</t>
  </si>
  <si>
    <t>A-3002</t>
  </si>
  <si>
    <t>Provision for Cash Collection Service</t>
  </si>
  <si>
    <t>A-3003</t>
  </si>
  <si>
    <t>Risk of Income loss in respect of Exempt User Passages</t>
  </si>
  <si>
    <t>A-3004</t>
  </si>
  <si>
    <t>Risk of Income loss in respect of Local and Regional Discounts</t>
  </si>
  <si>
    <t>A-3005</t>
  </si>
  <si>
    <t>Risk of Income loss in respect of Frequent User Discounts</t>
  </si>
  <si>
    <t>A-3006</t>
  </si>
  <si>
    <t>Risk of Income loss in respect of Run through Violations</t>
  </si>
  <si>
    <t>A-3007</t>
  </si>
  <si>
    <t>Risk of Income loss in respect of No Payment Passages</t>
  </si>
  <si>
    <t>A-3008</t>
  </si>
  <si>
    <t>Contractor Discounts Income Loss</t>
  </si>
  <si>
    <t>A-3009</t>
  </si>
  <si>
    <t>Risk of Loss or Damage of Tags (per 100 Tags per month)</t>
  </si>
  <si>
    <t>A-4000</t>
  </si>
  <si>
    <t>Utilities, Services and Levies</t>
  </si>
  <si>
    <t>Cost for the Supply of Electricity (Provisional Amounts)</t>
  </si>
  <si>
    <t>Cost for the Supply of Fuel (Provisional Amounts)</t>
  </si>
  <si>
    <t>A-4003</t>
  </si>
  <si>
    <t>Cost for the Supply of Potable Water</t>
  </si>
  <si>
    <t>A-4004</t>
  </si>
  <si>
    <t>Cost for the Sewerage and Waste Water Disposal</t>
  </si>
  <si>
    <t>A-4005</t>
  </si>
  <si>
    <t>Cost for the Refuse Removal</t>
  </si>
  <si>
    <t>A-4006</t>
  </si>
  <si>
    <t>Data Communication Solutions between the various Control Centres</t>
  </si>
  <si>
    <t>A-4007</t>
  </si>
  <si>
    <t>Data backup Communication Solutions between various Control Centres</t>
  </si>
  <si>
    <t>A-4008</t>
  </si>
  <si>
    <t>Data Communication Solution between Control Centre and the TCH</t>
  </si>
  <si>
    <t>A-4009</t>
  </si>
  <si>
    <t>Data backup Communication Solution between Control Centre and the TCH</t>
  </si>
  <si>
    <t>A-4010</t>
  </si>
  <si>
    <t>Provision and maintenance of Telecommunication System – Other, including Telephone and Internet</t>
  </si>
  <si>
    <t>A-5000</t>
  </si>
  <si>
    <t>Maintenance of Project Assets</t>
  </si>
  <si>
    <t>A-5100</t>
  </si>
  <si>
    <t>Facility Maintenance</t>
  </si>
  <si>
    <t>A-5101</t>
  </si>
  <si>
    <t>Control Building and all Remote Plaza Buildings and Structures</t>
  </si>
  <si>
    <t>A-5102</t>
  </si>
  <si>
    <t>Toll lanes and Toll lane Areas</t>
  </si>
  <si>
    <t>A-5103</t>
  </si>
  <si>
    <t>Provision for Painting Buildings and Structures</t>
  </si>
  <si>
    <t>A-5104</t>
  </si>
  <si>
    <t>Corrosion Protection of Steel Structures</t>
  </si>
  <si>
    <t>A-5105a</t>
  </si>
  <si>
    <t>A-5105b</t>
  </si>
  <si>
    <t>No.</t>
  </si>
  <si>
    <t>A-5106a</t>
  </si>
  <si>
    <t>Maintenance of Median Barriers</t>
  </si>
  <si>
    <t>A-5106b</t>
  </si>
  <si>
    <t>New Installation of Median Barriers</t>
  </si>
  <si>
    <t>Metre</t>
  </si>
  <si>
    <t>A-5107</t>
  </si>
  <si>
    <t>Impact Attenuators</t>
  </si>
  <si>
    <t>A-5108</t>
  </si>
  <si>
    <t>Provision for New Impact Attenuator System (if triggered)</t>
  </si>
  <si>
    <t>A-5200</t>
  </si>
  <si>
    <t>Electrical and Mechanical and Handyman Maintenance</t>
  </si>
  <si>
    <t>A-5201</t>
  </si>
  <si>
    <t>Electrical Maintenance: Control Building including Virtual Plazas and Toll lanes Areas</t>
  </si>
  <si>
    <t>A-5202</t>
  </si>
  <si>
    <t>Mechanical Maintenance: Control Building including Virtual Plazas and Toll Lanes Areas</t>
  </si>
  <si>
    <t>A-5203</t>
  </si>
  <si>
    <t>Handyman Maintenance: Control Building including Virtual Plazas and Toll Lanes Areas</t>
  </si>
  <si>
    <t>A-5204</t>
  </si>
  <si>
    <t xml:space="preserve">Provision for E+M Specialist for Generator Maintenance </t>
  </si>
  <si>
    <t>A-5205</t>
  </si>
  <si>
    <t xml:space="preserve">Provision for E+M Specialist for UPS Maintenance </t>
  </si>
  <si>
    <t>A-5206</t>
  </si>
  <si>
    <t>Provision for E+M Specialist for Earthing Tests</t>
  </si>
  <si>
    <t>A-5207</t>
  </si>
  <si>
    <t xml:space="preserve">Provision for E+M Specialist for Road Lighting Maintenance (incl group lamp replacement) </t>
  </si>
  <si>
    <t>A-5208</t>
  </si>
  <si>
    <t>Provision for E+M Specialist for maintenance of the SCADA system</t>
  </si>
  <si>
    <t>A-5209</t>
  </si>
  <si>
    <t>Provision for E+M Specialist for maintenance of EPMS 1st, 2nd and 3rd line support and maintenance by a certified installer.</t>
  </si>
  <si>
    <t>A-5300</t>
  </si>
  <si>
    <t>Toll System Maintenance</t>
  </si>
  <si>
    <t>A-5301</t>
  </si>
  <si>
    <t>Toll System Software Support "If triggered"</t>
  </si>
  <si>
    <t>A-5302</t>
  </si>
  <si>
    <t>Toll System Equipment and Hardware Maintenance "If triggered"</t>
  </si>
  <si>
    <t>A-5303</t>
  </si>
  <si>
    <t>Toll System Maintenance and Support: QLS "If triggered"</t>
  </si>
  <si>
    <t>A-5304</t>
  </si>
  <si>
    <t>Toll System Maintenance and Support:  VGS "If triggered"</t>
  </si>
  <si>
    <t>A-5305</t>
  </si>
  <si>
    <t>Toll System Maintenance and support Customer Service work stations &amp; related equipment</t>
  </si>
  <si>
    <t>A-5306</t>
  </si>
  <si>
    <t>Provision and Maintenance of Toll System Helpdesk System</t>
  </si>
  <si>
    <t>A-5307</t>
  </si>
  <si>
    <t>Provision and Maintenance of Asset Management System (AMS)</t>
  </si>
  <si>
    <t>A-5308a</t>
  </si>
  <si>
    <t>Hand-Back of Toll System to Employer</t>
  </si>
  <si>
    <t>A-5308b</t>
  </si>
  <si>
    <t>Hand-Back of assets and systems other than the Toll System</t>
  </si>
  <si>
    <t>A-6000</t>
  </si>
  <si>
    <t>Toll Road Services</t>
  </si>
  <si>
    <t>A-6001</t>
  </si>
  <si>
    <t>Participation in Road Incident Management System Procedures and Structures</t>
  </si>
  <si>
    <t>A-6002</t>
  </si>
  <si>
    <t>Provision for Supply, Implementation, Operation and Maintenance of Route Patrol Services</t>
  </si>
  <si>
    <t>A-6003</t>
  </si>
  <si>
    <t>Provision for Supply, Implementation, Operation and Maintenance of Route Customer Service Call Centre</t>
  </si>
  <si>
    <t>A-7000</t>
  </si>
  <si>
    <t>Safety and Security</t>
  </si>
  <si>
    <t>A-7001</t>
  </si>
  <si>
    <t>Procurement, Upgrade and Maintenance of Security Systems at plaza buildings, lane area incl remote Plazas  (sensors, cameras etc.)</t>
  </si>
  <si>
    <t>A-7002</t>
  </si>
  <si>
    <t>Procurement, Upgrade and Maintenance of Security Systems in toll booths, including toll booths at remote plazas  (sensors, cameras etc.)</t>
  </si>
  <si>
    <t>A-7003</t>
  </si>
  <si>
    <t>Support, installation and maintenance of fire suppression system in the sever-, generator-  and UPS rooms</t>
  </si>
  <si>
    <t>A-7004</t>
  </si>
  <si>
    <t>Provision of Security Services</t>
  </si>
  <si>
    <t>A-7004a</t>
  </si>
  <si>
    <t>A-7004b</t>
  </si>
  <si>
    <t>One (1) extra armed guard (if triggered)</t>
  </si>
  <si>
    <t>Shift</t>
  </si>
  <si>
    <t>A-7004c</t>
  </si>
  <si>
    <t>Two (2) extra armed guards (if triggered)</t>
  </si>
  <si>
    <t>A-7004d</t>
  </si>
  <si>
    <t xml:space="preserve">Three (3) extra armed guards (if triggered) </t>
  </si>
  <si>
    <t>A-7004e</t>
  </si>
  <si>
    <t xml:space="preserve">Four (4) extra armed guards (if triggered) </t>
  </si>
  <si>
    <t>A-7004f</t>
  </si>
  <si>
    <t xml:space="preserve">Tactical Response Security (if triggered) </t>
  </si>
  <si>
    <t>Provision of temporary ablution facilities for Enforcement Agencies (if triggered)</t>
  </si>
  <si>
    <t>A-8000</t>
  </si>
  <si>
    <t>Quality Assurance</t>
  </si>
  <si>
    <t>A-8001</t>
  </si>
  <si>
    <t>Establishment of Quality Assurance System</t>
  </si>
  <si>
    <t>A-8002</t>
  </si>
  <si>
    <t>Maintenance of Quality Assurance System</t>
  </si>
  <si>
    <t>A-9000</t>
  </si>
  <si>
    <t>Reporting</t>
  </si>
  <si>
    <t>A-9001</t>
  </si>
  <si>
    <t>A-10000</t>
  </si>
  <si>
    <t>A-10001a</t>
  </si>
  <si>
    <t>Prov Sum</t>
  </si>
  <si>
    <t>A-10001b</t>
  </si>
  <si>
    <t>%</t>
  </si>
  <si>
    <t>A-10002a</t>
  </si>
  <si>
    <t>A-10002b</t>
  </si>
  <si>
    <t>A-10003a</t>
  </si>
  <si>
    <t>A-10003b</t>
  </si>
  <si>
    <t>A-10004a</t>
  </si>
  <si>
    <t>A-10004b</t>
  </si>
  <si>
    <t>A-10005a</t>
  </si>
  <si>
    <t>A-10005b</t>
  </si>
  <si>
    <t>A-10006a</t>
  </si>
  <si>
    <t>A-10006b</t>
  </si>
  <si>
    <t>A-10007a</t>
  </si>
  <si>
    <t>A-10007b</t>
  </si>
  <si>
    <t>A-10008a</t>
  </si>
  <si>
    <t>A-10008b</t>
  </si>
  <si>
    <t>A-10009a</t>
  </si>
  <si>
    <t>A-10009-b</t>
  </si>
  <si>
    <t>A-10010a</t>
  </si>
  <si>
    <t>A-10010b</t>
  </si>
  <si>
    <t>A-10011a</t>
  </si>
  <si>
    <t>A-10011b</t>
  </si>
  <si>
    <t>A-10012a</t>
  </si>
  <si>
    <t>A-10012b</t>
  </si>
  <si>
    <t>B Series</t>
  </si>
  <si>
    <t>Schedule B series</t>
  </si>
  <si>
    <t>B-1000</t>
  </si>
  <si>
    <t>Contractors Establishment</t>
  </si>
  <si>
    <t>B-1001a</t>
  </si>
  <si>
    <t>B-1001b</t>
  </si>
  <si>
    <t>B-1002a</t>
  </si>
  <si>
    <t>Allowance for person- hours for variations -Project Manager (100 hours)</t>
  </si>
  <si>
    <t>person-hours</t>
  </si>
  <si>
    <t>B-1002b</t>
  </si>
  <si>
    <t>Allowance for person- hours for variations -Senior Hardware and/or Software Engineer (100 hours)</t>
  </si>
  <si>
    <t>B-1002c</t>
  </si>
  <si>
    <t>Allowance for person- hours for variations -Junior Hardware and/or Software Engineer (100 hours)</t>
  </si>
  <si>
    <t>B-1002d</t>
  </si>
  <si>
    <t>Allowance for person- hours for variations -Installation and/or Training Manager (100 hours)</t>
  </si>
  <si>
    <t>B-1002e</t>
  </si>
  <si>
    <t>Allowance for person- hours for variations -Installer (100 hours)</t>
  </si>
  <si>
    <t>B-1002f</t>
  </si>
  <si>
    <t>Allowance for person- hours for variations -Labourer (100 hours)</t>
  </si>
  <si>
    <t>B-1002g</t>
  </si>
  <si>
    <t>Allowance for person- hours for variations -Maintenance Technician (100 hours)</t>
  </si>
  <si>
    <t>B-1002h</t>
  </si>
  <si>
    <t>Allowance for person- hours for variations -Trainer (100 hours)</t>
  </si>
  <si>
    <t>B-1002i</t>
  </si>
  <si>
    <t>Allowance for person- hours for variations -QA Manager (100 hours)</t>
  </si>
  <si>
    <t>B-1002j</t>
  </si>
  <si>
    <t>Allowance for person- hours for variations -Testers (100 hours)</t>
  </si>
  <si>
    <t>B-1003</t>
  </si>
  <si>
    <t>Establishment upgrades</t>
  </si>
  <si>
    <t>B-1004 </t>
  </si>
  <si>
    <t xml:space="preserve">System Obsolescence, Routine Maintenance, Performance Related, Software related upgrades and hand-back requirements </t>
  </si>
  <si>
    <t xml:space="preserve"> </t>
  </si>
  <si>
    <t>B-2000</t>
  </si>
  <si>
    <t>Toll System - Plaza/ Control Centre level: Conventional Plazas/ Hybrid Plaza, and conventional part of A</t>
  </si>
  <si>
    <t>B-2001</t>
  </si>
  <si>
    <t>Provision of Toll System Software and Hardware: Back Office System (if triggered)</t>
  </si>
  <si>
    <t>B-2002</t>
  </si>
  <si>
    <t>Provision of Toll System Software and Hardware: VGS (if triggered)</t>
  </si>
  <si>
    <t>B-2003</t>
  </si>
  <si>
    <t>Provision of Toll System Software and Hardware: QLS (if triggered)</t>
  </si>
  <si>
    <t>B-2004</t>
  </si>
  <si>
    <t>Provision of Toll System Software and Hardware: DCS (if triggered)</t>
  </si>
  <si>
    <t>B-2005</t>
  </si>
  <si>
    <t>Provision of Toll System Software and Hardware: Archive System (if triggered)</t>
  </si>
  <si>
    <t>B-2006a</t>
  </si>
  <si>
    <t>Additional Software and licences complete not listed in item B-2006-b (if triggered)</t>
  </si>
  <si>
    <t>B-2006b</t>
  </si>
  <si>
    <t>Additional Software and licences for Microsoft Products/ Oracle RDBMS and SAP (if triggered)</t>
  </si>
  <si>
    <t>B-2006c</t>
  </si>
  <si>
    <t>B-2007</t>
  </si>
  <si>
    <t>Provision of Toll System Software and Hardware: Work stations for Customer Service operations at the Control Centre and/or remote Plazas. (If triggered)</t>
  </si>
  <si>
    <t>B-2008</t>
  </si>
  <si>
    <t>LAN and Network Connections- Provision and Installation of GB/s network for all work stations,  printers,  network  equipment  and  fail  over  or standby devices complete (if triggered)</t>
  </si>
  <si>
    <t>B-2009</t>
  </si>
  <si>
    <t>Detection System for vehicles of Special Interest (VOSI) (if triggered)</t>
  </si>
  <si>
    <t>B-2010</t>
  </si>
  <si>
    <t>Detection System for vehicles Exceeding the Legal Vehicle Height (if triggered)</t>
  </si>
  <si>
    <t>B-2011</t>
  </si>
  <si>
    <t>Provision for Toll System software and hardware:  Interface with TCH</t>
  </si>
  <si>
    <t>B-2012</t>
  </si>
  <si>
    <t>Provision for a full set of spares</t>
  </si>
  <si>
    <t>B-2013</t>
  </si>
  <si>
    <t>VGS, QLS and ANPR pilot parallel operations (if triggered)</t>
  </si>
  <si>
    <t>B-2014a</t>
  </si>
  <si>
    <t xml:space="preserve">Full access to Toll system source code, and perpetual licence to use at all SANRAL current and future plazas  (if triggered) </t>
  </si>
  <si>
    <t>B-2014b</t>
  </si>
  <si>
    <t>Delivery of Toll System source code, Toll System build, configuration, and deployment documentation  (if triggered)</t>
  </si>
  <si>
    <t>B-2014c</t>
  </si>
  <si>
    <t>Delivery of Toll System development and test platform and test environment  (if triggered)</t>
  </si>
  <si>
    <t>B-2014d</t>
  </si>
  <si>
    <t>Toll system source code verification and site configuration, deployment, commissioning, and version control set-up  (if triggered)</t>
  </si>
  <si>
    <t>B-2014e</t>
  </si>
  <si>
    <t>Toll system site recovery pack compilation, verification and delivery  (if triggered)</t>
  </si>
  <si>
    <t>B-2014f</t>
  </si>
  <si>
    <t>SANRAL Toll system pilot deployment and  testing  (if triggered)</t>
  </si>
  <si>
    <t>B-2014g</t>
  </si>
  <si>
    <t>SANRAL Toll system deployment, replacing another Toll System  (if triggered)</t>
  </si>
  <si>
    <t>Lump Sum </t>
  </si>
  <si>
    <t>B-2014h</t>
  </si>
  <si>
    <t>Full Toll system Intellectual Property and ownership</t>
  </si>
  <si>
    <t>Rate Only</t>
  </si>
  <si>
    <t>B-2014i</t>
  </si>
  <si>
    <t>Additional operational costs during the SANRAL Toll System pilot deployment and testing (if triggered)</t>
  </si>
  <si>
    <t>B-2014j</t>
  </si>
  <si>
    <t>Additional operational costs during the SANRAL Toll System deployment, replacing another Toll System(if triggered)</t>
  </si>
  <si>
    <t>B-2015</t>
  </si>
  <si>
    <t>Workshop: Lane test or standby rigs</t>
  </si>
  <si>
    <t>B-2016a</t>
  </si>
  <si>
    <t>Design, develop and test basic SANRAL MIS interface (Specified in Part C3 V2B4a PS 7.8) (if triggered)</t>
  </si>
  <si>
    <t>B-2016b</t>
  </si>
  <si>
    <t>SANRAL MIS basic interface maintenance and support (if triggered)</t>
  </si>
  <si>
    <t>B-2016c</t>
  </si>
  <si>
    <t>Pilot testing in conjunction with the SANRAL MIS interface (if triggered).</t>
  </si>
  <si>
    <t>B-2016d</t>
  </si>
  <si>
    <t>Deployment, configuration, testing and commissioning of the SANRAL MIS interface on the route (if triggered).</t>
  </si>
  <si>
    <t>B-2016e</t>
  </si>
  <si>
    <t>Additional operational costs during the Pilot testing in conjunction with the SANRAL MIS interface (if triggered)</t>
  </si>
  <si>
    <t>B-2016f</t>
  </si>
  <si>
    <t>Additional operational costs during deployment, configuration, testing and commissioning of the SANRAL MIS interface on the route (if triggered)</t>
  </si>
  <si>
    <t>B-3000</t>
  </si>
  <si>
    <t>Toll System - Lane Area Related</t>
  </si>
  <si>
    <t>B-3001</t>
  </si>
  <si>
    <t>Provision of Toll System Software and Hardware: AVC Systems for mixed/ manual/ ETC lanes and/or Dedicated ETC lanes (if triggered)</t>
  </si>
  <si>
    <t>No</t>
  </si>
  <si>
    <t>B-3002</t>
  </si>
  <si>
    <t>Provision of Toll System Software and Hardware: Mixed Manual / ETC lanes for single direction (if triggered)</t>
  </si>
  <si>
    <t>B-3003</t>
  </si>
  <si>
    <t>Provision of Toll System Software and Hardware: Dedicated ETC lanes (if triggered)</t>
  </si>
  <si>
    <t>B-3004</t>
  </si>
  <si>
    <t>Provision of Toll System Software and Hardware: Changing a mixed Manual ETC lane to a dedicated ETC Lane (if triggered)</t>
  </si>
  <si>
    <t>B-3005</t>
  </si>
  <si>
    <t>Provision of Toll System Software and Hardware: Implementation of reversible Dedicated ETC Toll Lanes (if triggered)</t>
  </si>
  <si>
    <t>B-3006</t>
  </si>
  <si>
    <t>B-3007</t>
  </si>
  <si>
    <t>B-3008</t>
  </si>
  <si>
    <t>Provision of Documentation (if triggered)</t>
  </si>
  <si>
    <t>B-3009</t>
  </si>
  <si>
    <t>Provision of Toll System Software and Hardware : AVC Systems for Mixed/ Manual/ ETC Lanes and/ or Dedicated ETC lanes (if triggered)</t>
  </si>
  <si>
    <t>B-3010</t>
  </si>
  <si>
    <t>Provision of Toll System Software and Hardware: Ramp/Mainline Swapping (if triggered)</t>
  </si>
  <si>
    <t>B-3011</t>
  </si>
  <si>
    <t>Provision of Toll System Software and Hardware: Mixed Manual/ETC lanes for single direction (if triggered)</t>
  </si>
  <si>
    <t>B-3012a</t>
  </si>
  <si>
    <t>Provision of Toll System Software and Hardware:  For lane which can switch between Dedicated ETC mode and Mixed Manual/ETC lane Mode</t>
  </si>
  <si>
    <t>B-3012b</t>
  </si>
  <si>
    <t>Provision of Toll System Software and Hardware for replacement of the Legacy Toll System: For lane which can switch between Dedicated ETC mode and Mixed Manual/ETC lane Mode (if triggered)</t>
  </si>
  <si>
    <t>B-3013</t>
  </si>
  <si>
    <t>Provision of Toll System and VGS Software and Hardware: Automatic Number Plate Recognition (ANPR) (if triggered)</t>
  </si>
  <si>
    <t>B-3014</t>
  </si>
  <si>
    <t>Provision of Toll System and VGS Software and Hardware: EMVCO compatible card readers (if triggered)</t>
  </si>
  <si>
    <t>B-4000</t>
  </si>
  <si>
    <t>Electrical and Mechanical</t>
  </si>
  <si>
    <t>UPS delivery to site</t>
  </si>
  <si>
    <t>Km</t>
  </si>
  <si>
    <t>Electrical : Supply and Installation</t>
  </si>
  <si>
    <t>B-4009</t>
  </si>
  <si>
    <t>m</t>
  </si>
  <si>
    <t>GMS Module to send SMS's to the Contractor and ER and to access the system as secondary communication</t>
  </si>
  <si>
    <t>km</t>
  </si>
  <si>
    <t>B-4016-a</t>
  </si>
  <si>
    <t>B-4016-b</t>
  </si>
  <si>
    <t>B-5000</t>
  </si>
  <si>
    <t>Miscellaneous: Other Payment Items</t>
  </si>
  <si>
    <t>B-5001</t>
  </si>
  <si>
    <t>Access Control System Complete</t>
  </si>
  <si>
    <t>B-5002</t>
  </si>
  <si>
    <t>Intercom System Complete</t>
  </si>
  <si>
    <t>B-5003</t>
  </si>
  <si>
    <t>Call Centre System</t>
  </si>
  <si>
    <t>B-6000</t>
  </si>
  <si>
    <t>B-6001a</t>
  </si>
  <si>
    <t>B-6001b</t>
  </si>
  <si>
    <t>B-6002a</t>
  </si>
  <si>
    <t>B-6002b</t>
  </si>
  <si>
    <t>B-6003a</t>
  </si>
  <si>
    <t>B-6003b</t>
  </si>
  <si>
    <t>B-6004a</t>
  </si>
  <si>
    <t>B-6004b</t>
  </si>
  <si>
    <t>B-6004c</t>
  </si>
  <si>
    <t>B-6004d</t>
  </si>
  <si>
    <t>B-6005a</t>
  </si>
  <si>
    <t>B-6005b</t>
  </si>
  <si>
    <t>B-6005c</t>
  </si>
  <si>
    <t>B-6005d</t>
  </si>
  <si>
    <t>B-6006a</t>
  </si>
  <si>
    <t>B-6006b</t>
  </si>
  <si>
    <t>B-6006c</t>
  </si>
  <si>
    <t>B-6006d</t>
  </si>
  <si>
    <t>B-6007a</t>
  </si>
  <si>
    <t>B-6007b</t>
  </si>
  <si>
    <t>B-6008a</t>
  </si>
  <si>
    <t>B-6008b</t>
  </si>
  <si>
    <t>B-6009a</t>
  </si>
  <si>
    <t>B-6009b</t>
  </si>
  <si>
    <t>B-6010a</t>
  </si>
  <si>
    <t>B-6010b</t>
  </si>
  <si>
    <t>B-6011a</t>
  </si>
  <si>
    <t>B-6011b</t>
  </si>
  <si>
    <t>B-6012a</t>
  </si>
  <si>
    <t>B-6012b</t>
  </si>
  <si>
    <t>B-6013a</t>
  </si>
  <si>
    <t>B-6013b</t>
  </si>
  <si>
    <t>B-6014a</t>
  </si>
  <si>
    <t>B-6014b</t>
  </si>
  <si>
    <t>D Series</t>
  </si>
  <si>
    <t>Schedule D series</t>
  </si>
  <si>
    <t>D10.01</t>
  </si>
  <si>
    <t>Contract Participation Performance bonus</t>
  </si>
  <si>
    <t>PC Sum</t>
  </si>
  <si>
    <t>D10.02</t>
  </si>
  <si>
    <t>Stakeholder and Community Liaison and Social Facilitation</t>
  </si>
  <si>
    <t>D10.02(a)</t>
  </si>
  <si>
    <t>Cost of liaison, social facilitation and PLC support</t>
  </si>
  <si>
    <t>D10.02(b)</t>
  </si>
  <si>
    <t>D10.03</t>
  </si>
  <si>
    <t>Tender Process for Targeted Enterprises</t>
  </si>
  <si>
    <t>D10.03(a)</t>
  </si>
  <si>
    <t>Contractor’s charge for the management and execution of the Targeted Enterprise procurement process</t>
  </si>
  <si>
    <t>D10.03(a)(i)</t>
  </si>
  <si>
    <t>For the appointment of Targeted Enterprise subcontractors of CIDB 1 and 2 contractor grading</t>
  </si>
  <si>
    <t>D10.03(a)(ii)</t>
  </si>
  <si>
    <t>For the appointment of Targeted Enterprise subcontractors of CIDB 3 and 4 contractor grading</t>
  </si>
  <si>
    <t>D10.03(a)(iii)</t>
  </si>
  <si>
    <t>For the appointment of Targeted Enterprise subcontractors of CIDB 5 and higher contractor grading</t>
  </si>
  <si>
    <t>D10.03(a)(iv)</t>
  </si>
  <si>
    <t>For the appointment of Targeted Enterprise suppliers</t>
  </si>
  <si>
    <t>D10.03(b)</t>
  </si>
  <si>
    <t>Targeted Enterprise Procurement Coordinator</t>
  </si>
  <si>
    <t>D10.04</t>
  </si>
  <si>
    <t>Responsibilities of the Contractor towards Targeted Enterprises</t>
  </si>
  <si>
    <t>D10.04(a)</t>
  </si>
  <si>
    <t>Contractor’s establishment, management, management support, assistance, coaching, guidance, mentoring and supervision of Targeted Enterprises.</t>
  </si>
  <si>
    <t>D10.04(b)</t>
  </si>
  <si>
    <t>Person-month</t>
  </si>
  <si>
    <t>D10.04(c)</t>
  </si>
  <si>
    <t>Targeted Enterprise Site Supervisors</t>
  </si>
  <si>
    <t>D10.05</t>
  </si>
  <si>
    <t>Construction Works by Targeted Enterprises</t>
  </si>
  <si>
    <t>D10.05(a)</t>
  </si>
  <si>
    <t>Construction works carried out by Targeted Enterprise subcontractors of CIDB 1 and 2 contractor grading designation appointed in terms of Section D</t>
  </si>
  <si>
    <t>D10.05(b)</t>
  </si>
  <si>
    <t>D10.05(c)</t>
  </si>
  <si>
    <t>Fluctuation between the main contractor’s rates and that of the Targeted Enterprise subcontractors.</t>
  </si>
  <si>
    <t>D10.05(d)</t>
  </si>
  <si>
    <t xml:space="preserve">Preliminary and General Obligations of Targeted Enterprise sub-contractors appointed in terms of Section D. </t>
  </si>
  <si>
    <t>D10.06</t>
  </si>
  <si>
    <t>Training, coaching, guidance, mentoring and assistance</t>
  </si>
  <si>
    <t>D10.06(a)</t>
  </si>
  <si>
    <t>Training costs</t>
  </si>
  <si>
    <t>D10.06(a)(i)</t>
  </si>
  <si>
    <t>Accredited NQF /SAQA training.</t>
  </si>
  <si>
    <t>D10.06(a)(ii)</t>
  </si>
  <si>
    <t>Accredited generic skills training.</t>
  </si>
  <si>
    <t>D10.06(a)(iii)</t>
  </si>
  <si>
    <t>Community skills training</t>
  </si>
  <si>
    <t>D10.06(a)(iv)</t>
  </si>
  <si>
    <t>CTROM maintenance specific training</t>
  </si>
  <si>
    <t>D10.06(b)</t>
  </si>
  <si>
    <t>Student experiential training.</t>
  </si>
  <si>
    <t>D10.06(b)(i)</t>
  </si>
  <si>
    <t>Student stipends</t>
  </si>
  <si>
    <t>D10.06(b)(ii)</t>
  </si>
  <si>
    <t>Provision of experiential training</t>
  </si>
  <si>
    <t>D10.06(c)</t>
  </si>
  <si>
    <t>Other costs during training.</t>
  </si>
  <si>
    <t>D10.06(d)</t>
  </si>
  <si>
    <t>Training venue.</t>
  </si>
  <si>
    <t>D10.08(a)</t>
  </si>
  <si>
    <t>D10.08(b)</t>
  </si>
  <si>
    <t>Total Tendered F&amp;V Cost (Incl VAT, in Rands) - to N2N Totals</t>
  </si>
  <si>
    <t>Extra over or saving of Operational costs if additional Dedicated ETC lanes are implemented (1 lane/direction) (If triggered)</t>
  </si>
  <si>
    <t>Extra over or saving of Operational Costs if additional Dedicated ETC lanes are implemented (2 lanes/direction) (if triggered)</t>
  </si>
  <si>
    <t>Extra over or Saving of Operational Costs if Dedicated Card  lanes are implemented (1 lane/direction)</t>
  </si>
  <si>
    <t>Operations of 1 Customer Service Counter</t>
  </si>
  <si>
    <r>
      <rPr>
        <sz val="10"/>
        <color rgb="FF000000"/>
        <rFont val="Calibri"/>
        <family val="2"/>
      </rPr>
      <t>Risk of Loss or Damage of Tag</t>
    </r>
    <r>
      <rPr>
        <sz val="10"/>
        <rFont val="Calibri"/>
        <family val="2"/>
      </rPr>
      <t>s (per 100 Tags per month)</t>
    </r>
  </si>
  <si>
    <t>Contractors General Obligations and Establishment at Contract Commencement date for the Design-Build period - Fixed obligations for Design Build and Operations</t>
  </si>
  <si>
    <t>Contractors General Obligations and Establishment at Contract Commencement date for the Design-Build period - Time Related obligations for Design Build and Operations</t>
  </si>
  <si>
    <t>Person-hours</t>
  </si>
  <si>
    <t>Intercom System Complete per Control Centre</t>
  </si>
  <si>
    <t>D10.06(a)(v)</t>
  </si>
  <si>
    <t>Yearly</t>
  </si>
  <si>
    <t>A-10012-b</t>
  </si>
  <si>
    <t>A-4001-b</t>
  </si>
  <si>
    <t>A-4002-b</t>
  </si>
  <si>
    <t>A-4001-a</t>
  </si>
  <si>
    <t>A-4002-a</t>
  </si>
  <si>
    <r>
      <rPr>
        <sz val="10"/>
        <color rgb="FF000000"/>
        <rFont val="Calibri"/>
        <family val="2"/>
      </rPr>
      <t xml:space="preserve">Maintenance of </t>
    </r>
    <r>
      <rPr>
        <sz val="10"/>
        <rFont val="Calibri"/>
        <family val="2"/>
      </rPr>
      <t>Dedicated ETC l</t>
    </r>
    <r>
      <rPr>
        <sz val="10"/>
        <color rgb="FF000000"/>
        <rFont val="Calibri"/>
        <family val="2"/>
      </rPr>
      <t>ane signs</t>
    </r>
    <r>
      <rPr>
        <sz val="10"/>
        <rFont val="Calibri"/>
        <family val="2"/>
      </rPr>
      <t xml:space="preserve"> (if triggered)</t>
    </r>
  </si>
  <si>
    <t>Call handling function: In-house handling of Calls from the public during the Operations Period (if triggered) - Two Call handlers</t>
  </si>
  <si>
    <t>Call handling function: In-house handling of Calls from the public during the Operations Period (if triggered) - Three Call handlers</t>
  </si>
  <si>
    <t>A-7004-g</t>
  </si>
  <si>
    <t>Overhead charges and profit in respect of the above-mentioned item</t>
  </si>
  <si>
    <t>B-4001-a</t>
  </si>
  <si>
    <t>UPS - Static - 5kVA (if triggered)</t>
  </si>
  <si>
    <t>B-4001-b</t>
  </si>
  <si>
    <t>UPS - Static - 20kVA (if triggered)</t>
  </si>
  <si>
    <t>B-4001-c</t>
  </si>
  <si>
    <t>UPS - Static - 30kVA (if triggered)</t>
  </si>
  <si>
    <t>B-4001-d</t>
  </si>
  <si>
    <t>UPS - Modular - 20kVA (if triggered)</t>
  </si>
  <si>
    <t>B-4001-e</t>
  </si>
  <si>
    <t>UPS - Modular - 30kVA (if triggered)</t>
  </si>
  <si>
    <t>B-4001-f</t>
  </si>
  <si>
    <t>UPS - Modular - 40kVA (if triggered)</t>
  </si>
  <si>
    <t>B-4001-g</t>
  </si>
  <si>
    <t>UPS - Modular - 60kVA (if triggered)</t>
  </si>
  <si>
    <t>B-4001-h</t>
  </si>
  <si>
    <t>B-4002-a</t>
  </si>
  <si>
    <t>B-4002-b</t>
  </si>
  <si>
    <t>B-4003-a</t>
  </si>
  <si>
    <t>Air-conditioning and Ventilation upgrade - Capricorn Mainline Toll Plaza</t>
  </si>
  <si>
    <t>B-4003-b</t>
  </si>
  <si>
    <t>Air-conditioning and Ventilation upgrade - Baobab Mainline Toll Plaza</t>
  </si>
  <si>
    <t>B-4003-c</t>
  </si>
  <si>
    <t>Investigate gas pre-heating for fresh air supply system.</t>
  </si>
  <si>
    <t>B-4003-d</t>
  </si>
  <si>
    <t>Implement gas solution under item B4003-c.</t>
  </si>
  <si>
    <t>B-4003-e</t>
  </si>
  <si>
    <t xml:space="preserve">2.5kW (9000 BTU) cooling midwall split air conditioner with EER/COP &gt;3.6 </t>
  </si>
  <si>
    <t>B-4003-f</t>
  </si>
  <si>
    <t xml:space="preserve">3.6kW (12000 BTU) cooling midwall split air conditioner with EER/COP &gt;3.6 </t>
  </si>
  <si>
    <t>B-4003-g</t>
  </si>
  <si>
    <t xml:space="preserve">5.4kW (18000 BTU) cooling midwall split air conditioner with EER/COP &gt;3.6 </t>
  </si>
  <si>
    <t>B-4003-h</t>
  </si>
  <si>
    <t xml:space="preserve">6.9kW (24000 BTU) cooling midwall split air conditioner with EER/COP &gt;3.6 </t>
  </si>
  <si>
    <t>B-4004-a</t>
  </si>
  <si>
    <t>D1 - Lighting Design - Toll Plaza Road and Area lighting</t>
  </si>
  <si>
    <t>B-4004-b</t>
  </si>
  <si>
    <t>D2 - Lighting Design - Lane canopy area including toll booths</t>
  </si>
  <si>
    <t>B-4004-c</t>
  </si>
  <si>
    <t>D3 - Lighting Design - Building element i.e. Control building, plant building</t>
  </si>
  <si>
    <t>B-4005-a</t>
  </si>
  <si>
    <t>Replacement of outdated luminaries with new energy-efficient LED technology luminaries</t>
  </si>
  <si>
    <t>B-4005-b</t>
  </si>
  <si>
    <t>B-4006-a</t>
  </si>
  <si>
    <t>LMS1 controller, LUCO P7 CM or similar to any of above replacement LED Luminaires</t>
  </si>
  <si>
    <t>B-4006-b</t>
  </si>
  <si>
    <t>LMS2 controller, DALI or similar to any of above replacement LED luminaires</t>
  </si>
  <si>
    <t>B-4006-c</t>
  </si>
  <si>
    <t>Ctrl Supply and install occupancy sensor to control area/room/office as instructed by the ER</t>
  </si>
  <si>
    <t>B-4007-a</t>
  </si>
  <si>
    <t>Segment controller(s) (if required) for interface between luminaires and local control and web interface</t>
  </si>
  <si>
    <t>B-4007-b</t>
  </si>
  <si>
    <t>Lighting Management System (LMS) yearly licence fee for the contract period + 24 months</t>
  </si>
  <si>
    <t>B-4008-a</t>
  </si>
  <si>
    <t>A-P1 - 10m Scissor mast including switchgear, earthing, luminaire mounting bracket/spigot for 1 x LED luminaire</t>
  </si>
  <si>
    <t>B-4008-b</t>
  </si>
  <si>
    <t>A-P1B - Mast base for 10m Scissor mast as per pole/mast manufacturer, concrete test certificate and Engineer sign-off required after installation</t>
  </si>
  <si>
    <t>B-4008-c</t>
  </si>
  <si>
    <t>A-P2 - 12m Scissor mast including switchgear, earthing, luminaire mounting bracket/spigot for 1 x LED luminaire</t>
  </si>
  <si>
    <t>B-4008-d</t>
  </si>
  <si>
    <t>A-P2B - Mast base for 12m Scissor mast as per pole/mast manufacturer, concrete test certificate and Engineer sign-off required after installation</t>
  </si>
  <si>
    <t>B-4008-e</t>
  </si>
  <si>
    <t>A-P3 - 16m Scissor mast including switchgear, earthing, luminaire mounting bracket/spigot for 1 x LED luminaire</t>
  </si>
  <si>
    <t>B-4008-f</t>
  </si>
  <si>
    <t>A-P3B - Mast base for 16m Scissor mast as per pole/mast manufacturer, concrete test certificate and Engineer sign-off required after installation</t>
  </si>
  <si>
    <t>B-4008-g</t>
  </si>
  <si>
    <t>B-P1 - 12m mid hinge mast including switchgear, earthing, luminaire mounting bracket/spigot</t>
  </si>
  <si>
    <t>B-4008-h</t>
  </si>
  <si>
    <t>B-P1B - Mast base for 12m mid hinge mast as per pole/mast manufacturer, concrete test certificate and Engineer sign-off required after installation</t>
  </si>
  <si>
    <t>B-4008-i</t>
  </si>
  <si>
    <t>C-P1 - 10m fixed mast including luminaire mounting bracket/spigot</t>
  </si>
  <si>
    <t>B-4008-j</t>
  </si>
  <si>
    <t>C-P1B - Mast base for 10m fixed mast as per pole/mast manufacturer, concrete test certificate and Engineer sign-off required after installation</t>
  </si>
  <si>
    <t>B-4008-k</t>
  </si>
  <si>
    <t>D-P1 - Fixed luminaire ring raising and lowering cables, pulleys and trailing cable etc. to lower and raise the luminaire ring. The Contractor shall provide a daily rate to hire a suitable crane to service or replace the complete pulleys system and cables on the 25m mats at the Toll Plaza. The rate shall include traffic accommodation where required.</t>
  </si>
  <si>
    <t>Day</t>
  </si>
  <si>
    <t>B-4008-l</t>
  </si>
  <si>
    <t>D-P1T - The Contractor shall price a rate for technical/engineering services for item D-P1 above.</t>
  </si>
  <si>
    <t>hrs</t>
  </si>
  <si>
    <t>B-4008-m</t>
  </si>
  <si>
    <t>D-P1S - The Contractor shall price for a complete service kit (material) per 25m mast to complete the service of each mast.</t>
  </si>
  <si>
    <t>B-4008-n</t>
  </si>
  <si>
    <t>E - Allow for transport cost (truck with crane) (rate per km) from the pole/mast manufacturer to the Toll Plaza</t>
  </si>
  <si>
    <t>Power Meter</t>
  </si>
  <si>
    <t>B-4010-a</t>
  </si>
  <si>
    <t>B-4010-b</t>
  </si>
  <si>
    <t>B-4010-c</t>
  </si>
  <si>
    <t>Diesel Generator - 46kVA</t>
  </si>
  <si>
    <t>B-4010-d</t>
  </si>
  <si>
    <t>B-4010-e</t>
  </si>
  <si>
    <t>Diesel Generator - 150kVA</t>
  </si>
  <si>
    <t>B-4010-f</t>
  </si>
  <si>
    <t>Diesel Generator - 200kVA</t>
  </si>
  <si>
    <t>B-4010-g</t>
  </si>
  <si>
    <t>B-4010-h</t>
  </si>
  <si>
    <t>Toll Plaza second generator interface and setup</t>
  </si>
  <si>
    <t>B-4010-I</t>
  </si>
  <si>
    <t>Supply any of the above rated generators with a secure, vandal proof, weatherproof and soundproof (below 65dB) shipping or similar container/enclosure</t>
  </si>
  <si>
    <t>B-4011-a</t>
  </si>
  <si>
    <t>Diesel Bulk Storage Tank 2000lts, above ground</t>
  </si>
  <si>
    <t>B-4011-b</t>
  </si>
  <si>
    <t>2000lts support</t>
  </si>
  <si>
    <t>B-4011-c</t>
  </si>
  <si>
    <t>2000lts bund wall</t>
  </si>
  <si>
    <t>B-4011-d</t>
  </si>
  <si>
    <t>2000lts pipes and fittings (allow 50m from generator)</t>
  </si>
  <si>
    <t>B-4011-e</t>
  </si>
  <si>
    <t>2000lts design cost</t>
  </si>
  <si>
    <t>B-4011-f</t>
  </si>
  <si>
    <t>2000lts project management</t>
  </si>
  <si>
    <t>B-4011-g</t>
  </si>
  <si>
    <t>Real time diesel fuel level sensor for SCADA/BMS or other approved monitoring system</t>
  </si>
  <si>
    <t>B-4011-h</t>
  </si>
  <si>
    <t>Diesel Bulk Storage Tank 4,500lts, above ground</t>
  </si>
  <si>
    <t>B-4011-i</t>
  </si>
  <si>
    <t>4,500lts support</t>
  </si>
  <si>
    <t>B-4011-j</t>
  </si>
  <si>
    <t>4,500lts bund wall</t>
  </si>
  <si>
    <t>B-4011-k</t>
  </si>
  <si>
    <t>4,500lts pipes and fittings (allow 50m from generator)</t>
  </si>
  <si>
    <t>B-4011-l</t>
  </si>
  <si>
    <t>4,500lts design cost</t>
  </si>
  <si>
    <t>B-4011-m</t>
  </si>
  <si>
    <t>4,500lts project management</t>
  </si>
  <si>
    <t>B-4011-n</t>
  </si>
  <si>
    <t>B-4012-a</t>
  </si>
  <si>
    <t>Energizer with Modbus communication interface for SCADA/BMS or other approved monitoring system</t>
  </si>
  <si>
    <t>B-4012-b</t>
  </si>
  <si>
    <t>36 Strand electric fence complete</t>
  </si>
  <si>
    <t>B-4012-c</t>
  </si>
  <si>
    <t>8 Strand electric fence complete</t>
  </si>
  <si>
    <t>B-4013-a</t>
  </si>
  <si>
    <t>CCTV security cameras, weatherproof, wireless and battery operated including motion detection or analytics.</t>
  </si>
  <si>
    <t>B-4013-b</t>
  </si>
  <si>
    <t>Monitoring cameras internally or externally</t>
  </si>
  <si>
    <t>B-4014-a</t>
  </si>
  <si>
    <t>SCADA solution software and licences per Toll Plaza for contract period + 24 months</t>
  </si>
  <si>
    <t>B-4014-b</t>
  </si>
  <si>
    <t>Mylar or similar cabling including cable support system</t>
  </si>
  <si>
    <t>B-4014-c</t>
  </si>
  <si>
    <t>SCADA Computer complete including storage (minimum one 1-year data) per Toll Plaza</t>
  </si>
  <si>
    <t>B-4014-d</t>
  </si>
  <si>
    <t>SCADA software setup and configuration per integrated system as listed below (1 to 9)</t>
  </si>
  <si>
    <t>B-4014-e</t>
  </si>
  <si>
    <t>PLC interface between devices and computer</t>
  </si>
  <si>
    <t>B-4014-f</t>
  </si>
  <si>
    <t>B-4015-a</t>
  </si>
  <si>
    <t>B-4015-b</t>
  </si>
  <si>
    <t>Supply and installation of PV and battery storage system</t>
  </si>
  <si>
    <t>B-4015-c</t>
  </si>
  <si>
    <t>B-4015-d</t>
  </si>
  <si>
    <t>Monthly maintenance (if triggered)</t>
  </si>
  <si>
    <t>B-4015-e</t>
  </si>
  <si>
    <t>Trenching - Type A (hand trenched)</t>
  </si>
  <si>
    <t>Trenching - Type B (hand trenched)</t>
  </si>
  <si>
    <t>B-4016-c</t>
  </si>
  <si>
    <t>Trenching - Type C (hand trenched)</t>
  </si>
  <si>
    <t>B-4016-d</t>
  </si>
  <si>
    <t>Trenching - Type D (hand trenched)</t>
  </si>
  <si>
    <t>B-4016-e</t>
  </si>
  <si>
    <t>Trenching - Type E (hand trenched)</t>
  </si>
  <si>
    <t>B-4016-f</t>
  </si>
  <si>
    <t>Bedding and Backfill - Type A (backfill in minimum layers of 150mm)</t>
  </si>
  <si>
    <t>B-4016-g</t>
  </si>
  <si>
    <t>Bedding and Backfill - Type B (backfill in minimum layers of 150mm)</t>
  </si>
  <si>
    <t>B-4016-h</t>
  </si>
  <si>
    <t>Bedding and Backfill - Type C (backfill in minimum layers of 150mm)</t>
  </si>
  <si>
    <t>B-4016-i</t>
  </si>
  <si>
    <t>Bedding and Backfill - Type D (backfill in minimum layers of 150mm)</t>
  </si>
  <si>
    <t>B-4016-j</t>
  </si>
  <si>
    <t>Bedding and Backfill - Type E (backfill in minimum layers of 150mm)</t>
  </si>
  <si>
    <t>B-4017-a</t>
  </si>
  <si>
    <t>PVC PVC SWA PVC 600V/1000V SANS 1507 4 core cable - 16mm2 Cu</t>
  </si>
  <si>
    <t>B-4017-b</t>
  </si>
  <si>
    <t>PVC PVC SWA PVC 600V/1000V SANS 1507 4 core cable - 25mm2 Cu</t>
  </si>
  <si>
    <t>B-4017-c</t>
  </si>
  <si>
    <t>PVC PVC SWA PVC 600V/1000V SANS 1507 4 core cable - 35mm2 Cu</t>
  </si>
  <si>
    <t>B-4017-d</t>
  </si>
  <si>
    <t>PVC PVC SWA PVC 600V/1000V SANS 1507 4 core cable - 95mm2 Cu</t>
  </si>
  <si>
    <t>B-4017-e</t>
  </si>
  <si>
    <t>PVC PVC SWA PVC 600V/1000V SANS 1507 4 core cable - 35mm2 Al</t>
  </si>
  <si>
    <t>B-4017-f</t>
  </si>
  <si>
    <t>PVC PVC SWA PVC 600V/1000V SANS 1507 3 core cable - 4mm2 Cu</t>
  </si>
  <si>
    <t>B-4017-g</t>
  </si>
  <si>
    <t>PVC PVC SWA PVC 600V/1000V SANS 1507 3 core cable - 6mm2 Cu</t>
  </si>
  <si>
    <t>B-4017-h</t>
  </si>
  <si>
    <t>PVC PVC SWA PVC 600V/1000V SANS 1507 3 core cable - 16mm2 Cu</t>
  </si>
  <si>
    <t>B-4017-i</t>
  </si>
  <si>
    <t>PVC PVC SWA PVC 600V/1000V SANS 1507 3 core cable - 25mm2 Cu</t>
  </si>
  <si>
    <t>B-4017-j</t>
  </si>
  <si>
    <t>PVC PVC SWA PVC 600V/1000V SANS 1507 3 core cable - 35mm2 Cu</t>
  </si>
  <si>
    <t>B-4017-k</t>
  </si>
  <si>
    <t>BCEW - 6mm2 Cu - core cable</t>
  </si>
  <si>
    <t>B-4017-l</t>
  </si>
  <si>
    <t>BCEW - 10mm2 Cu - core cable</t>
  </si>
  <si>
    <t>B-4017-m</t>
  </si>
  <si>
    <t>BCEW - 16mm2 Cu - core cable</t>
  </si>
  <si>
    <t>B-4017-n</t>
  </si>
  <si>
    <t>BCEW - 25mm2 Cu - core cable</t>
  </si>
  <si>
    <t>B-4017-o</t>
  </si>
  <si>
    <t>BCEW - 35mm2 Cu - core cable</t>
  </si>
  <si>
    <t>B-4018-a</t>
  </si>
  <si>
    <t>PVC PVC SWA PVC 600V/1000V SANS 4 core cable termination - 16mm2 Cu</t>
  </si>
  <si>
    <t>B-4018-b</t>
  </si>
  <si>
    <t>PVC PVC SWA PVC 600V/1000V SANS 4 core cable termination - 25mm2 Cu</t>
  </si>
  <si>
    <t>B-4018-c</t>
  </si>
  <si>
    <t>PVC PVC SWA PVC 600V/1000V SANS 4 core cable termination - 35mm2 Cu</t>
  </si>
  <si>
    <t>B-4018-d</t>
  </si>
  <si>
    <t>B-4018-e</t>
  </si>
  <si>
    <t>PVC PVC SWA PVC 600V/1000V SANS 4 core cable termination - 35mm2 Al</t>
  </si>
  <si>
    <t>B-4018-f</t>
  </si>
  <si>
    <t>PVC PVC SWA PVC 600V/1000V SANS 3 core cable termination - 4mm2 Cu</t>
  </si>
  <si>
    <t>B-4018-g</t>
  </si>
  <si>
    <t>PVC PVC SWA PVC 600V/1000V SANS 3 core cable termination - 6mm2 Cu</t>
  </si>
  <si>
    <t>B-4018-h</t>
  </si>
  <si>
    <t>PVC PVC SWA PVC 600V/1000V SANS 3 core cable termination - 16mm2 Cu</t>
  </si>
  <si>
    <t>B-4018-i</t>
  </si>
  <si>
    <t>PVC PVC SWA PVC 600V/1000V SANS 3 core cable termination - 25mm2 Cu</t>
  </si>
  <si>
    <t>B-4018-j</t>
  </si>
  <si>
    <t>PVC PVC SWA PVC 600V/1000V SANS 3 core cable termination - 35mm2 Cu</t>
  </si>
  <si>
    <t>B-4018-k</t>
  </si>
  <si>
    <t>BCEW - 6mm2 Cu - core cable termination</t>
  </si>
  <si>
    <t>B-4018-l</t>
  </si>
  <si>
    <t>BCEW - 10mm2 Cu - core cable termination</t>
  </si>
  <si>
    <t>B-4018-m</t>
  </si>
  <si>
    <t>BCEW - 16mm2 Cu - core cable termination</t>
  </si>
  <si>
    <t>B-4018-n</t>
  </si>
  <si>
    <t>BCEW - 25mm2 Cu - core cable termination</t>
  </si>
  <si>
    <t>B-4018-o</t>
  </si>
  <si>
    <t>BCEW - 35mm2 Cu - core cable termination</t>
  </si>
  <si>
    <t>B-4019-a</t>
  </si>
  <si>
    <t>PVC PVC SWA PVC 600V/1000V SANS 4 core cable joints - 16mm2 Cu</t>
  </si>
  <si>
    <t>B-4019-b</t>
  </si>
  <si>
    <t>PVC PVC SWA PVC 600V/1000V SANS 4 core cable joints - 25mm2 Cu</t>
  </si>
  <si>
    <t>B-4019-c</t>
  </si>
  <si>
    <t>PVC PVC SWA PVC 600V/1000V SANS 4 core cable joints - 35mm2 Cu</t>
  </si>
  <si>
    <t>B-4019-d</t>
  </si>
  <si>
    <t>B-4019-e</t>
  </si>
  <si>
    <t>PVC PVC SWA PVC 600V/1000V SANS 4 core cable joints - 35mm2 Al</t>
  </si>
  <si>
    <t>B-4020-a</t>
  </si>
  <si>
    <t>Kranskop Mainline Toll Plaza Energy Performance Certificate (EPC) for Buildings (If triggered)</t>
  </si>
  <si>
    <t>B-4020-b</t>
  </si>
  <si>
    <t>Nyl Mainline Toll Plaza Energy Performance Certificate (EPC) for Buildings (If triggered)</t>
  </si>
  <si>
    <t>B-4020-c</t>
  </si>
  <si>
    <t>Capricorn Mainline Toll Plaza Energy Performance Certificate (EPC) for Buildings (If triggered)</t>
  </si>
  <si>
    <t>B-4020-d</t>
  </si>
  <si>
    <t>Baobab Mainline Toll Plaza Energy Performance Certificate (EPC) for Buildings (If triggered)</t>
  </si>
  <si>
    <t>B-4020-e</t>
  </si>
  <si>
    <t>Update EPC per Toll Plaza as instructed by the ER or Employer (If triggered)</t>
  </si>
  <si>
    <t>B-4021-a</t>
  </si>
  <si>
    <t>Gas installation. Design, supply, installation, 1 x 15 kg bottles, gas meter, cage, testing and certification in accordance with regulations and standards for gas installation. (if triggered)</t>
  </si>
  <si>
    <t>B-4021-b</t>
  </si>
  <si>
    <t>Gas hob. Design, supply, and installation new gas hob to replace the existing electrical hob. Hob shall be connected to the installation mentioned under item B4021-a (if triggered)</t>
  </si>
  <si>
    <t>B-4021-c</t>
  </si>
  <si>
    <t>Supply and install new 150L solar geyser complete. Installation will only be triggered if geyser is required. (if triggered)</t>
  </si>
  <si>
    <t>B-4022-a</t>
  </si>
  <si>
    <t>Fire detection system complete.</t>
  </si>
  <si>
    <t>B-4022-b</t>
  </si>
  <si>
    <t>Fire suppression and extinguishing system complete.</t>
  </si>
  <si>
    <t>B-4023-a</t>
  </si>
  <si>
    <t>Earthing and lightning protection survey and reporting</t>
  </si>
  <si>
    <t>B-4023-b</t>
  </si>
  <si>
    <t>Earthing and lightning repairs</t>
  </si>
  <si>
    <t>B-4023-c</t>
  </si>
  <si>
    <t>Earthing and lightning repairs - Overhead charges and profit in respect of B-4023-b (3.%)</t>
  </si>
  <si>
    <t>B-4023-d</t>
  </si>
  <si>
    <t>Re-test and submission of results</t>
  </si>
  <si>
    <t>B-6015-a</t>
  </si>
  <si>
    <t>B-6015-b</t>
  </si>
  <si>
    <t>Diesel Generator - 12kVA</t>
  </si>
  <si>
    <t>Diesel Generator - 20kVA</t>
  </si>
  <si>
    <t>Diesel Generator - 100kVA</t>
  </si>
  <si>
    <t>Generator Routine Service @ 500hrs or 6 months (in addition to item A-5204)</t>
  </si>
  <si>
    <t>PV and battery storage system detail design</t>
  </si>
  <si>
    <t>PVC PVC SWA PVC 600V/1000V SANS 4 core cable termination - 50mm2 Cu</t>
  </si>
  <si>
    <t>PVC PVC SWA PVC 600V/1000V SANS 4 core cable joints - 50mm2 Cu</t>
  </si>
  <si>
    <t>Call handling function: In-house handling of Calls from the public during the Operations Period (if triggered) - One Call handler</t>
  </si>
  <si>
    <t>A-10013a</t>
  </si>
  <si>
    <t>A-10013b</t>
  </si>
  <si>
    <t>Provision of Toll Operations and Maintenance at Beitbridge - Operations</t>
  </si>
  <si>
    <t>Kranskop</t>
  </si>
  <si>
    <t>Nyl</t>
  </si>
  <si>
    <t>Capricorn</t>
  </si>
  <si>
    <t>Baobab</t>
  </si>
  <si>
    <t>A-1018</t>
  </si>
  <si>
    <t>Extra over costs for the supervision of the Incumbent System Integrator</t>
  </si>
  <si>
    <t>A-10014a</t>
  </si>
  <si>
    <t>A-10014b</t>
  </si>
  <si>
    <t>Incumbent System Integrator Operational Works and Services (Including Provisional Sums and allowances in Incumbent System Integrator Subcontractor)</t>
  </si>
  <si>
    <t>Overhead charges and profit in respect of the above-mentioned item (%)</t>
  </si>
  <si>
    <t>Additional software and licences complete (not provided by the Incumbent System Integrator or by the Nominated Subcontractor)</t>
  </si>
  <si>
    <t>B-6015a</t>
  </si>
  <si>
    <t>B-6016a</t>
  </si>
  <si>
    <t>B-6016b</t>
  </si>
  <si>
    <t>B-6015b</t>
  </si>
  <si>
    <t>Contractor’s General Obligations during Operations Period - Section 3 (Using the upgraded Toll System)</t>
  </si>
  <si>
    <t>Contract SANRAL NRA 2025/0001 (N.001-249-2019/1R): For the Operations and Maintenance of the Toll Plazas Plazas on the National Route N1 North (Retender) (Contractor)</t>
  </si>
  <si>
    <t>Targeted Enterprise Operations Manager</t>
  </si>
  <si>
    <t>Provision and installation of Dedicated ETC lane signs (if triggered)</t>
  </si>
  <si>
    <t>B-6017a</t>
  </si>
  <si>
    <t>B-6017b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</si>
</sst>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2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 * #,##0.00_ ;_ * \-#,##0.00_ ;_ * &quot;-&quot;??_ ;_ @_ "/>
    <numFmt numFmtId="167" formatCode="mmm\-yyyy"/>
    <numFmt numFmtId="168" formatCode="[$R-1C09]\ #,##0.0"/>
    <numFmt numFmtId="169" formatCode="mmmm\-yy"/>
    <numFmt numFmtId="170" formatCode="_ * #,##0_ ;_ * \-#,##0_ ;_ * &quot;-&quot;??_ ;_ @_ "/>
    <numFmt numFmtId="171" formatCode="_ * #\ ##0_ ;_ * \-#\ ##0.00_ ;_ * &quot;-&quot;??_ ;_ @_ "/>
    <numFmt numFmtId="172" formatCode="&quot;R &quot;\ #,##0.0;[Red]&quot;R &quot;\ \-#,##0.0"/>
    <numFmt numFmtId="173" formatCode="m\o\n\th\ d\,\ yyyy"/>
    <numFmt numFmtId="174" formatCode="#.00"/>
    <numFmt numFmtId="175" formatCode="#."/>
    <numFmt numFmtId="176" formatCode="&quot;R&quot;#,##0"/>
    <numFmt numFmtId="177" formatCode="#,##0_ ;\-#,##0\ "/>
    <numFmt numFmtId="178" formatCode="&quot;Operation Service Period - Year &quot;\ ##"/>
    <numFmt numFmtId="179" formatCode="&quot;Contract Year&quot;\ ##"/>
    <numFmt numFmtId="180" formatCode="&quot;R&quot;\ #,##0.00"/>
    <numFmt numFmtId="181" formatCode="0.000"/>
    <numFmt numFmtId="182" formatCode="&quot;R&quot;#,##0.00"/>
    <numFmt numFmtId="183" formatCode="0.0%"/>
  </numFmts>
  <fonts count="58" x14ac:knownFonts="1"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20"/>
      <color theme="1"/>
      <name val="Calibri"/>
      <family val="2"/>
    </font>
    <font>
      <b/>
      <sz val="12"/>
      <color rgb="FF008000"/>
      <name val="Calibri"/>
      <family val="2"/>
    </font>
    <font>
      <b/>
      <sz val="12"/>
      <color theme="1"/>
      <name val="Calibri"/>
      <family val="2"/>
    </font>
    <font>
      <b/>
      <sz val="24"/>
      <color rgb="FF002060"/>
      <name val="Calibri"/>
      <family val="2"/>
    </font>
    <font>
      <b/>
      <sz val="18"/>
      <color rgb="FF0070C0"/>
      <name val="Calibri"/>
      <family val="2"/>
    </font>
    <font>
      <b/>
      <sz val="20"/>
      <color rgb="FF0070C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name val="Tahoma"/>
      <family val="2"/>
    </font>
    <font>
      <sz val="8"/>
      <name val="Verdana"/>
      <family val="2"/>
    </font>
    <font>
      <sz val="10"/>
      <name val="Arial"/>
      <family val="2"/>
    </font>
    <font>
      <sz val="9"/>
      <color theme="1"/>
      <name val="Calibri"/>
      <family val="2"/>
    </font>
    <font>
      <sz val="1"/>
      <color indexed="8"/>
      <name val="Courier"/>
      <family val="3"/>
    </font>
    <font>
      <b/>
      <sz val="11"/>
      <color indexed="8"/>
      <name val="Calibri"/>
      <family val="2"/>
    </font>
    <font>
      <b/>
      <sz val="8"/>
      <color indexed="9"/>
      <name val="Tahoma"/>
      <family val="2"/>
    </font>
    <font>
      <b/>
      <sz val="8"/>
      <color indexed="8"/>
      <name val="Tahoma"/>
      <family val="2"/>
    </font>
    <font>
      <b/>
      <u/>
      <sz val="8"/>
      <color indexed="8"/>
      <name val="Tahoma"/>
      <family val="2"/>
    </font>
    <font>
      <b/>
      <sz val="1"/>
      <color indexed="8"/>
      <name val="Courier"/>
      <family val="3"/>
    </font>
    <font>
      <u/>
      <sz val="7.5"/>
      <color theme="10"/>
      <name val="Arial"/>
      <family val="2"/>
    </font>
    <font>
      <b/>
      <sz val="8"/>
      <color indexed="23"/>
      <name val="Verdana"/>
      <family val="2"/>
    </font>
    <font>
      <sz val="16"/>
      <color indexed="9"/>
      <name val="Tahoma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</font>
    <font>
      <b/>
      <sz val="8"/>
      <color indexed="63"/>
      <name val="Verdana"/>
      <family val="2"/>
    </font>
    <font>
      <b/>
      <sz val="11"/>
      <color theme="1"/>
      <name val="Calibri"/>
      <family val="2"/>
    </font>
    <font>
      <b/>
      <sz val="11"/>
      <color rgb="FF0070C0"/>
      <name val="Calibri"/>
      <family val="2"/>
    </font>
    <font>
      <b/>
      <sz val="11"/>
      <name val="Calibri"/>
      <family val="2"/>
    </font>
    <font>
      <sz val="10"/>
      <name val="Calibri"/>
      <family val="2"/>
    </font>
    <font>
      <i/>
      <sz val="10"/>
      <name val="Calibri"/>
      <family val="2"/>
    </font>
    <font>
      <b/>
      <sz val="10"/>
      <name val="Calibri"/>
      <family val="2"/>
    </font>
    <font>
      <b/>
      <sz val="12"/>
      <name val="Calibri"/>
      <family val="2"/>
    </font>
    <font>
      <b/>
      <sz val="14"/>
      <color theme="1"/>
      <name val="Calibri"/>
      <family val="2"/>
    </font>
    <font>
      <b/>
      <sz val="14"/>
      <color rgb="FFFF0000"/>
      <name val="Calibri"/>
      <family val="2"/>
    </font>
    <font>
      <sz val="10"/>
      <name val="Calibri"/>
      <family val="2"/>
    </font>
    <font>
      <sz val="10"/>
      <color theme="0" tint="-0.34998626667073579"/>
      <name val="Calibri"/>
      <family val="2"/>
    </font>
    <font>
      <sz val="10"/>
      <color rgb="FFFF0000"/>
      <name val="Calibri"/>
      <family val="2"/>
    </font>
    <font>
      <sz val="10"/>
      <color theme="0" tint="-0.249977111117893"/>
      <name val="Calibri"/>
      <family val="2"/>
    </font>
    <font>
      <strike/>
      <sz val="10"/>
      <color theme="0" tint="-0.249977111117893"/>
      <name val="Calibri"/>
      <family val="2"/>
    </font>
    <font>
      <sz val="10"/>
      <color rgb="FF000000"/>
      <name val="Calibri"/>
      <family val="2"/>
    </font>
    <font>
      <strike/>
      <sz val="10"/>
      <name val="Calibri"/>
      <family val="2"/>
    </font>
    <font>
      <i/>
      <sz val="10"/>
      <color rgb="FF000000"/>
      <name val="Calibri"/>
      <family val="2"/>
    </font>
    <font>
      <b/>
      <strike/>
      <sz val="10"/>
      <color rgb="FFBFBFBF"/>
      <name val="Calibri"/>
      <family val="2"/>
    </font>
    <font>
      <strike/>
      <sz val="10"/>
      <color rgb="FFBFBFBF"/>
      <name val="Calibri"/>
      <family val="2"/>
    </font>
    <font>
      <b/>
      <strike/>
      <sz val="10"/>
      <color theme="0" tint="-0.249977111117893"/>
      <name val="Calibri"/>
      <family val="2"/>
    </font>
    <font>
      <sz val="8"/>
      <name val="Calibri"/>
      <family val="2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b/>
      <sz val="10"/>
      <color theme="0" tint="-0.249977111117893"/>
      <name val="Calibri"/>
      <family val="2"/>
    </font>
    <font>
      <strike/>
      <sz val="10"/>
      <color theme="0" tint="-0.34998626667073579"/>
      <name val="Calibri"/>
      <family val="2"/>
    </font>
    <font>
      <sz val="14"/>
      <color theme="1"/>
      <name val="Arial"/>
      <family val="2"/>
    </font>
    <font>
      <i/>
      <sz val="10"/>
      <color theme="0" tint="-0.249977111117893"/>
      <name val="Calibri"/>
      <family val="2"/>
    </font>
    <font>
      <i/>
      <strike/>
      <sz val="10"/>
      <color theme="0" tint="-0.249977111117893"/>
      <name val="Calibri"/>
      <family val="2"/>
    </font>
  </fonts>
  <fills count="28">
    <fill>
      <patternFill patternType="none"/>
    </fill>
    <fill>
      <patternFill patternType="gray125"/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theme="0" tint="-0.499984740745262"/>
      </patternFill>
    </fill>
    <fill>
      <patternFill patternType="solid">
        <fgColor rgb="FFF2F2F2"/>
        <bgColor rgb="FF000000"/>
      </patternFill>
    </fill>
    <fill>
      <patternFill patternType="solid">
        <fgColor theme="3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rgb="FF000000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2F2F2"/>
        <bgColor indexed="64"/>
      </patternFill>
    </fill>
  </fills>
  <borders count="180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ck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55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thin">
        <color auto="1"/>
      </bottom>
      <diagonal/>
    </border>
    <border>
      <left style="thin">
        <color auto="1"/>
      </left>
      <right/>
      <top style="thin">
        <color theme="0" tint="-0.2499465926084170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0" tint="-0.24994659260841701"/>
      </top>
      <bottom style="thin">
        <color auto="1"/>
      </bottom>
      <diagonal/>
    </border>
    <border>
      <left/>
      <right style="thin">
        <color auto="1"/>
      </right>
      <top style="thin">
        <color theme="0" tint="-0.24994659260841701"/>
      </top>
      <bottom style="thin">
        <color auto="1"/>
      </bottom>
      <diagonal/>
    </border>
    <border>
      <left/>
      <right/>
      <top style="thin">
        <color theme="0" tint="-0.24994659260841701"/>
      </top>
      <bottom style="thin">
        <color auto="1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auto="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499984740745262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499984740745262"/>
      </top>
      <bottom/>
      <diagonal/>
    </border>
    <border>
      <left style="thin">
        <color auto="1"/>
      </left>
      <right style="thin">
        <color theme="0" tint="-0.24994659260841701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 style="thin">
        <color theme="0" tint="-0.499984740745262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auto="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auto="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/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/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1" tint="0.499984740745262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1" tint="0.499984740745262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thin">
        <color theme="1" tint="0.499984740745262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1" tint="0.499984740745262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auto="1"/>
      </top>
      <bottom style="thin">
        <color theme="1" tint="0.499984740745262"/>
      </bottom>
      <diagonal/>
    </border>
    <border>
      <left/>
      <right style="thin">
        <color theme="0" tint="-0.24994659260841701"/>
      </right>
      <top style="thin">
        <color auto="1"/>
      </top>
      <bottom style="thin">
        <color theme="1" tint="0.499984740745262"/>
      </bottom>
      <diagonal/>
    </border>
    <border>
      <left style="thin">
        <color theme="0" tint="-0.24994659260841701"/>
      </left>
      <right style="thin">
        <color auto="1"/>
      </right>
      <top style="thin">
        <color auto="1"/>
      </top>
      <bottom style="thin">
        <color theme="1" tint="0.499984740745262"/>
      </bottom>
      <diagonal/>
    </border>
    <border>
      <left style="thin">
        <color auto="1"/>
      </left>
      <right style="thin">
        <color theme="0" tint="-0.24994659260841701"/>
      </right>
      <top style="thin">
        <color auto="1"/>
      </top>
      <bottom style="thin">
        <color theme="1" tint="0.499984740745262"/>
      </bottom>
      <diagonal/>
    </border>
    <border>
      <left style="thin">
        <color auto="1"/>
      </left>
      <right style="thin">
        <color theme="1" tint="0.499984740745262"/>
      </right>
      <top style="thin">
        <color auto="1"/>
      </top>
      <bottom style="thin">
        <color theme="1" tint="0.499984740745262"/>
      </bottom>
      <diagonal/>
    </border>
    <border>
      <left style="thin">
        <color auto="1"/>
      </left>
      <right style="thin">
        <color theme="1" tint="0.499984740745262"/>
      </right>
      <top style="thin">
        <color theme="1" tint="0.499984740745262"/>
      </top>
      <bottom style="thin">
        <color auto="1"/>
      </bottom>
      <diagonal/>
    </border>
    <border>
      <left style="thin">
        <color theme="1" tint="0.499984740745262"/>
      </left>
      <right style="thin">
        <color auto="1"/>
      </right>
      <top/>
      <bottom style="thin">
        <color auto="1"/>
      </bottom>
      <diagonal/>
    </border>
    <border>
      <left style="thin">
        <color theme="1" tint="0.499984740745262"/>
      </left>
      <right style="thin">
        <color auto="1"/>
      </right>
      <top style="thin">
        <color auto="1"/>
      </top>
      <bottom/>
      <diagonal/>
    </border>
    <border>
      <left style="thin">
        <color theme="0" tint="-0.2499465926084170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theme="0" tint="-0.2499465926084170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theme="1" tint="0.499984740745262"/>
      </bottom>
      <diagonal/>
    </border>
    <border>
      <left style="thin">
        <color auto="1"/>
      </left>
      <right style="thin">
        <color theme="0" tint="-0.34998626667073579"/>
      </right>
      <top style="thin">
        <color auto="1"/>
      </top>
      <bottom style="thin">
        <color theme="1" tint="0.499984740745262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auto="1"/>
      </top>
      <bottom style="thin">
        <color theme="1" tint="0.499984740745262"/>
      </bottom>
      <diagonal/>
    </border>
    <border>
      <left style="thin">
        <color auto="1"/>
      </left>
      <right style="thin">
        <color theme="0" tint="-0.34998626667073579"/>
      </right>
      <top style="thin">
        <color theme="1" tint="0.499984740745262"/>
      </top>
      <bottom style="thin">
        <color theme="0" tint="-0.2499465926084170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1" tint="0.499984740745262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34998626667073579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34998626667073579"/>
      </right>
      <top style="thin">
        <color theme="0" tint="-0.24994659260841701"/>
      </top>
      <bottom style="thin">
        <color theme="1" tint="0.499984740745262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24994659260841701"/>
      </top>
      <bottom style="thin">
        <color theme="1" tint="0.499984740745262"/>
      </bottom>
      <diagonal/>
    </border>
    <border>
      <left style="thin">
        <color auto="1"/>
      </left>
      <right style="thin">
        <color theme="0" tint="-0.34998626667073579"/>
      </right>
      <top style="thin">
        <color theme="0" tint="-0.24994659260841701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24994659260841701"/>
      </top>
      <bottom/>
      <diagonal/>
    </border>
    <border>
      <left style="thin">
        <color auto="1"/>
      </left>
      <right style="thin">
        <color theme="0" tint="-0.34998626667073579"/>
      </right>
      <top style="thin">
        <color theme="0" tint="-0.24994659260841701"/>
      </top>
      <bottom style="thin">
        <color auto="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24994659260841701"/>
      </top>
      <bottom style="thin">
        <color auto="1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auto="1"/>
      </top>
      <bottom/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auto="1"/>
      </bottom>
      <diagonal/>
    </border>
    <border>
      <left/>
      <right style="thin">
        <color auto="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34998626667073579"/>
      </left>
      <right style="thin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34998626667073579"/>
      </left>
      <right style="thin">
        <color indexed="64"/>
      </right>
      <top style="thin">
        <color theme="0" tint="-0.24994659260841701"/>
      </top>
      <bottom style="thin">
        <color auto="1"/>
      </bottom>
      <diagonal/>
    </border>
    <border>
      <left style="thin">
        <color theme="0" tint="-0.34998626667073579"/>
      </left>
      <right style="thin">
        <color indexed="64"/>
      </right>
      <top style="thin">
        <color auto="1"/>
      </top>
      <bottom style="thin">
        <color theme="1" tint="0.499984740745262"/>
      </bottom>
      <diagonal/>
    </border>
    <border>
      <left style="thin">
        <color theme="0" tint="-0.34998626667073579"/>
      </left>
      <right style="thin">
        <color indexed="64"/>
      </right>
      <top style="thin">
        <color theme="1" tint="0.499984740745262"/>
      </top>
      <bottom style="thin">
        <color theme="0" tint="-0.24994659260841701"/>
      </bottom>
      <diagonal/>
    </border>
    <border>
      <left style="thin">
        <color theme="0" tint="-0.34998626667073579"/>
      </left>
      <right style="thin">
        <color indexed="64"/>
      </right>
      <top style="thin">
        <color theme="0" tint="-0.24994659260841701"/>
      </top>
      <bottom style="thin">
        <color theme="1" tint="0.499984740745262"/>
      </bottom>
      <diagonal/>
    </border>
    <border>
      <left style="thin">
        <color theme="0" tint="-0.34998626667073579"/>
      </left>
      <right style="thin">
        <color indexed="64"/>
      </right>
      <top style="thin">
        <color theme="0" tint="-0.24994659260841701"/>
      </top>
      <bottom/>
      <diagonal/>
    </border>
    <border>
      <left style="thin">
        <color theme="0" tint="-0.34998626667073579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34998626667073579"/>
      </left>
      <right/>
      <top style="thin">
        <color theme="0" tint="-0.24994659260841701"/>
      </top>
      <bottom style="thin">
        <color auto="1"/>
      </bottom>
      <diagonal/>
    </border>
    <border>
      <left style="thin">
        <color theme="0" tint="-0.34998626667073579"/>
      </left>
      <right/>
      <top style="thin">
        <color theme="0" tint="-0.24994659260841701"/>
      </top>
      <bottom/>
      <diagonal/>
    </border>
    <border>
      <left style="thin">
        <color theme="0" tint="-0.34998626667073579"/>
      </left>
      <right/>
      <top style="thin">
        <color theme="1" tint="0.499984740745262"/>
      </top>
      <bottom style="thin">
        <color theme="0" tint="-0.24994659260841701"/>
      </bottom>
      <diagonal/>
    </border>
    <border>
      <left/>
      <right style="thin">
        <color theme="0" tint="-0.34998626667073579"/>
      </right>
      <top style="thin">
        <color theme="1" tint="0.499984740745262"/>
      </top>
      <bottom style="thin">
        <color theme="0" tint="-0.24994659260841701"/>
      </bottom>
      <diagonal/>
    </border>
    <border>
      <left style="thin">
        <color theme="0" tint="-0.34998626667073579"/>
      </left>
      <right style="thin">
        <color indexed="64"/>
      </right>
      <top/>
      <bottom style="thin">
        <color theme="1" tint="0.499984740745262"/>
      </bottom>
      <diagonal/>
    </border>
    <border>
      <left style="thin">
        <color theme="0" tint="-0.34998626667073579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34998626667073579"/>
      </right>
      <top/>
      <bottom style="thin">
        <color theme="0" tint="-0.24994659260841701"/>
      </bottom>
      <diagonal/>
    </border>
    <border>
      <left style="thin">
        <color theme="0" tint="-0.34998626667073579"/>
      </left>
      <right/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/>
      <right style="thin">
        <color auto="1"/>
      </right>
      <top/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/>
      <bottom style="thin">
        <color theme="0" tint="-0.24994659260841701"/>
      </bottom>
      <diagonal/>
    </border>
    <border>
      <left/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auto="1"/>
      </left>
      <right style="thin">
        <color theme="0" tint="-0.34998626667073579"/>
      </right>
      <top style="thin">
        <color theme="0" tint="-0.24994659260841701"/>
      </top>
      <bottom style="thin">
        <color theme="0" tint="-0.499984740745262"/>
      </bottom>
      <diagonal/>
    </border>
    <border>
      <left style="thin">
        <color theme="0" tint="-0.34998626667073579"/>
      </left>
      <right/>
      <top style="thin">
        <color theme="0" tint="-0.24994659260841701"/>
      </top>
      <bottom style="thin">
        <color theme="0" tint="-0.499984740745262"/>
      </bottom>
      <diagonal/>
    </border>
    <border>
      <left/>
      <right/>
      <top style="thin">
        <color theme="0" tint="-0.24994659260841701"/>
      </top>
      <bottom style="thin">
        <color theme="0" tint="-0.499984740745262"/>
      </bottom>
      <diagonal/>
    </border>
    <border>
      <left/>
      <right style="thin">
        <color auto="1"/>
      </right>
      <top style="thin">
        <color theme="0" tint="-0.24994659260841701"/>
      </top>
      <bottom style="thin">
        <color theme="0" tint="-0.499984740745262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thin">
        <color theme="0" tint="-0.499984740745262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499984740745262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thin">
        <color theme="0" tint="-0.499984740745262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499984740745262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499984740745262"/>
      </top>
      <bottom style="thin">
        <color theme="0" tint="-0.24994659260841701"/>
      </bottom>
      <diagonal/>
    </border>
    <border>
      <left/>
      <right/>
      <top style="thin">
        <color theme="0" tint="-0.499984740745262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499984740745262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499984740745262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499984740745262"/>
      </top>
      <bottom style="thin">
        <color theme="0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auto="1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auto="1"/>
      </left>
      <right style="thin">
        <color theme="0" tint="-0.34998626667073579"/>
      </right>
      <top style="thin">
        <color auto="1"/>
      </top>
      <bottom/>
      <diagonal/>
    </border>
    <border>
      <left style="thin">
        <color theme="0" tint="-0.34998626667073579"/>
      </left>
      <right/>
      <top style="thin">
        <color auto="1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auto="1"/>
      </top>
      <bottom/>
      <diagonal/>
    </border>
    <border>
      <left style="thin">
        <color theme="0" tint="-0.24994659260841701"/>
      </left>
      <right style="thin">
        <color auto="1"/>
      </right>
      <top style="thin">
        <color auto="1"/>
      </top>
      <bottom/>
      <diagonal/>
    </border>
    <border>
      <left/>
      <right style="thin">
        <color theme="0" tint="-0.24994659260841701"/>
      </right>
      <top style="thin">
        <color auto="1"/>
      </top>
      <bottom/>
      <diagonal/>
    </border>
    <border>
      <left style="thin">
        <color auto="1"/>
      </left>
      <right style="thin">
        <color theme="0" tint="-0.34998626667073579"/>
      </right>
      <top style="thin">
        <color theme="0" tint="-0.499984740745262"/>
      </top>
      <bottom style="thin">
        <color theme="0" tint="-0.24994659260841701"/>
      </bottom>
      <diagonal/>
    </border>
    <border>
      <left style="thin">
        <color theme="0" tint="-0.34998626667073579"/>
      </left>
      <right/>
      <top style="thin">
        <color theme="0" tint="-0.499984740745262"/>
      </top>
      <bottom style="thin">
        <color theme="0" tint="-0.24994659260841701"/>
      </bottom>
      <diagonal/>
    </border>
    <border>
      <left/>
      <right style="thin">
        <color auto="1"/>
      </right>
      <top style="thin">
        <color theme="0" tint="-0.499984740745262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auto="1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/>
      <diagonal/>
    </border>
    <border>
      <left/>
      <right/>
      <top style="thin">
        <color theme="1" tint="0.499984740745262"/>
      </top>
      <bottom style="thin">
        <color theme="0" tint="-0.24994659260841701"/>
      </bottom>
      <diagonal/>
    </border>
    <border>
      <left style="thin">
        <color auto="1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/>
      <right style="thin">
        <color theme="0" tint="-0.24994659260841701"/>
      </right>
      <top style="thin">
        <color theme="0" tint="-0.499984740745262"/>
      </top>
      <bottom/>
      <diagonal/>
    </border>
    <border>
      <left/>
      <right style="thin">
        <color theme="0" tint="-0.24994659260841701"/>
      </right>
      <top/>
      <bottom style="thin">
        <color auto="1"/>
      </bottom>
      <diagonal/>
    </border>
    <border>
      <left style="thin">
        <color indexed="64"/>
      </left>
      <right style="thin">
        <color rgb="FFA6A6A6"/>
      </right>
      <top style="thin">
        <color rgb="FFBFBFBF"/>
      </top>
      <bottom style="thin">
        <color rgb="FFBFBFBF"/>
      </bottom>
      <diagonal/>
    </border>
    <border>
      <left style="thin">
        <color rgb="FFA6A6A6"/>
      </left>
      <right style="thin">
        <color rgb="FFA6A6A6"/>
      </right>
      <top style="thin">
        <color rgb="FFBFBFBF"/>
      </top>
      <bottom style="thin">
        <color rgb="FFBFBFBF"/>
      </bottom>
      <diagonal/>
    </border>
    <border>
      <left style="thin">
        <color rgb="FFA6A6A6"/>
      </left>
      <right style="thin">
        <color rgb="FFA6A6A6"/>
      </right>
      <top/>
      <bottom style="thin">
        <color rgb="FFBFBFBF"/>
      </bottom>
      <diagonal/>
    </border>
    <border>
      <left style="thin">
        <color indexed="64"/>
      </left>
      <right style="thin">
        <color rgb="FFA6A6A6"/>
      </right>
      <top style="thin">
        <color rgb="FFBFBFBF"/>
      </top>
      <bottom/>
      <diagonal/>
    </border>
    <border>
      <left style="thin">
        <color rgb="FFA6A6A6"/>
      </left>
      <right/>
      <top style="thin">
        <color rgb="FFBFBFBF"/>
      </top>
      <bottom/>
      <diagonal/>
    </border>
    <border>
      <left style="thin">
        <color rgb="FFA6A6A6"/>
      </left>
      <right style="thin">
        <color rgb="FFA6A6A6"/>
      </right>
      <top style="thin">
        <color rgb="FFBFBFBF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 tint="-0.499984740745262"/>
      </bottom>
      <diagonal/>
    </border>
    <border>
      <left style="thin">
        <color auto="1"/>
      </left>
      <right style="thin">
        <color theme="0" tint="-0.24994659260841701"/>
      </right>
      <top style="thin">
        <color auto="1"/>
      </top>
      <bottom style="thin">
        <color theme="0" tint="-0.499984740745262"/>
      </bottom>
      <diagonal/>
    </border>
    <border>
      <left style="thin">
        <color theme="0" tint="-0.24994659260841701"/>
      </left>
      <right style="thin">
        <color indexed="64"/>
      </right>
      <top style="thin">
        <color auto="1"/>
      </top>
      <bottom style="thin">
        <color theme="0" tint="-0.499984740745262"/>
      </bottom>
      <diagonal/>
    </border>
    <border>
      <left/>
      <right/>
      <top style="thin">
        <color auto="1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auto="1"/>
      </top>
      <bottom style="thin">
        <color theme="0" tint="-0.499984740745262"/>
      </bottom>
      <diagonal/>
    </border>
    <border>
      <left style="thin">
        <color auto="1"/>
      </left>
      <right/>
      <top style="thin">
        <color auto="1"/>
      </top>
      <bottom style="thin">
        <color theme="0" tint="-0.4999847407452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auto="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thin">
        <color auto="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auto="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auto="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auto="1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auto="1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auto="1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theme="0" tint="-0.24994659260841701"/>
      </right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theme="0" tint="-0.24994659260841701"/>
      </right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/>
      <top style="thin">
        <color auto="1"/>
      </top>
      <bottom style="thin">
        <color theme="0" tint="-0.24994659260841701"/>
      </bottom>
      <diagonal/>
    </border>
    <border>
      <left/>
      <right style="thin">
        <color auto="1"/>
      </right>
      <top style="thin">
        <color auto="1"/>
      </top>
      <bottom style="thin">
        <color theme="0" tint="-0.24994659260841701"/>
      </bottom>
      <diagonal/>
    </border>
    <border>
      <left style="thin">
        <color indexed="64"/>
      </left>
      <right style="thin">
        <color auto="1"/>
      </right>
      <top style="thin">
        <color theme="0" tint="-0.499984740745262"/>
      </top>
      <bottom style="thin">
        <color theme="0" tint="-0.24994659260841701"/>
      </bottom>
      <diagonal/>
    </border>
    <border>
      <left style="thin">
        <color indexed="64"/>
      </left>
      <right style="thin">
        <color auto="1"/>
      </right>
      <top style="thin">
        <color theme="0" tint="-0.24994659260841701"/>
      </top>
      <bottom/>
      <diagonal/>
    </border>
    <border>
      <left style="thin">
        <color indexed="64"/>
      </left>
      <right style="thin">
        <color auto="1"/>
      </right>
      <top style="thin">
        <color theme="0" tint="-0.24994659260841701"/>
      </top>
      <bottom style="thin">
        <color theme="0" tint="-0.499984740745262"/>
      </bottom>
      <diagonal/>
    </border>
    <border>
      <left style="thin">
        <color indexed="64"/>
      </left>
      <right style="thin">
        <color auto="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/>
      <bottom/>
      <diagonal/>
    </border>
    <border>
      <left style="thin">
        <color theme="0" tint="-0.34998626667073579"/>
      </left>
      <right style="thin">
        <color indexed="64"/>
      </right>
      <top/>
      <bottom style="thin">
        <color theme="0" tint="-0.24994659260841701"/>
      </bottom>
      <diagonal/>
    </border>
    <border>
      <left/>
      <right style="thin">
        <color theme="0" tint="-0.34998626667073579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/>
      <top/>
      <bottom/>
      <diagonal/>
    </border>
    <border>
      <left/>
      <right style="thin">
        <color indexed="64"/>
      </right>
      <top style="thin">
        <color theme="1" tint="0.499984740745262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34998626667073579"/>
      </right>
      <top/>
      <bottom style="thin">
        <color theme="1" tint="0.499984740745262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 style="thin">
        <color auto="1"/>
      </left>
      <right style="thin">
        <color theme="0" tint="-0.24994659260841701"/>
      </right>
      <top/>
      <bottom style="thin">
        <color theme="1" tint="0.499984740745262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1" tint="0.499984740745262"/>
      </bottom>
      <diagonal/>
    </border>
    <border>
      <left style="thin">
        <color theme="0" tint="-0.24994659260841701"/>
      </left>
      <right style="thin">
        <color auto="1"/>
      </right>
      <top/>
      <bottom style="thin">
        <color theme="1" tint="0.499984740745262"/>
      </bottom>
      <diagonal/>
    </border>
    <border>
      <left/>
      <right style="thin">
        <color theme="0" tint="-0.24994659260841701"/>
      </right>
      <top/>
      <bottom style="thin">
        <color theme="1" tint="0.499984740745262"/>
      </bottom>
      <diagonal/>
    </border>
    <border>
      <left style="thin">
        <color theme="0" tint="-0.34998626667073579"/>
      </left>
      <right/>
      <top/>
      <bottom/>
      <diagonal/>
    </border>
    <border>
      <left style="thin">
        <color auto="1"/>
      </left>
      <right style="thin">
        <color theme="0" tint="-0.34998626667073579"/>
      </right>
      <top style="thin">
        <color theme="0" tint="-0.24994659260841701"/>
      </top>
      <bottom style="thin">
        <color theme="0" tint="-0.14996795556505021"/>
      </bottom>
      <diagonal/>
    </border>
    <border>
      <left style="thin">
        <color theme="0" tint="-0.34998626667073579"/>
      </left>
      <right/>
      <top style="thin">
        <color theme="0" tint="-0.24994659260841701"/>
      </top>
      <bottom style="thin">
        <color theme="0" tint="-0.14996795556505021"/>
      </bottom>
      <diagonal/>
    </border>
    <border>
      <left style="thin">
        <color theme="0" tint="-0.34998626667073579"/>
      </left>
      <right style="thin">
        <color theme="0" tint="-0.24994659260841701"/>
      </right>
      <top style="thin">
        <color theme="0" tint="-0.24994659260841701"/>
      </top>
      <bottom style="thin">
        <color theme="0" tint="-0.1499679555650502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14996795556505021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thin">
        <color theme="0" tint="-0.14996795556505021"/>
      </bottom>
      <diagonal/>
    </border>
    <border>
      <left/>
      <right/>
      <top style="thin">
        <color theme="0" tint="-0.24994659260841701"/>
      </top>
      <bottom style="thin">
        <color theme="0" tint="-0.1499679555650502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thin">
        <color theme="0" tint="-0.1499679555650502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1499679555650502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24994659260841701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24994659260841701"/>
      </right>
      <top style="thin">
        <color theme="0" tint="-0.24994659260841701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24994659260841701"/>
      </bottom>
      <diagonal/>
    </border>
  </borders>
  <cellStyleXfs count="1100">
    <xf numFmtId="0" fontId="0" fillId="0" borderId="0"/>
    <xf numFmtId="168" fontId="11" fillId="2" borderId="0" applyNumberFormat="0" applyBorder="0" applyAlignment="0" applyProtection="0"/>
    <xf numFmtId="168" fontId="11" fillId="2" borderId="0" applyNumberFormat="0" applyBorder="0" applyAlignment="0" applyProtection="0"/>
    <xf numFmtId="168" fontId="12" fillId="3" borderId="0" applyNumberFormat="0" applyBorder="0" applyAlignment="0" applyProtection="0"/>
    <xf numFmtId="168" fontId="11" fillId="4" borderId="0" applyNumberFormat="0" applyBorder="0" applyAlignment="0" applyProtection="0"/>
    <xf numFmtId="168" fontId="11" fillId="5" borderId="0" applyNumberFormat="0" applyBorder="0" applyAlignment="0" applyProtection="0"/>
    <xf numFmtId="168" fontId="12" fillId="6" borderId="0" applyNumberFormat="0" applyBorder="0" applyAlignment="0" applyProtection="0"/>
    <xf numFmtId="168" fontId="11" fillId="4" borderId="0" applyNumberFormat="0" applyBorder="0" applyAlignment="0" applyProtection="0"/>
    <xf numFmtId="168" fontId="11" fillId="7" borderId="0" applyNumberFormat="0" applyBorder="0" applyAlignment="0" applyProtection="0"/>
    <xf numFmtId="168" fontId="12" fillId="5" borderId="0" applyNumberFormat="0" applyBorder="0" applyAlignment="0" applyProtection="0"/>
    <xf numFmtId="168" fontId="11" fillId="2" borderId="0" applyNumberFormat="0" applyBorder="0" applyAlignment="0" applyProtection="0"/>
    <xf numFmtId="168" fontId="11" fillId="5" borderId="0" applyNumberFormat="0" applyBorder="0" applyAlignment="0" applyProtection="0"/>
    <xf numFmtId="168" fontId="12" fillId="5" borderId="0" applyNumberFormat="0" applyBorder="0" applyAlignment="0" applyProtection="0"/>
    <xf numFmtId="168" fontId="11" fillId="8" borderId="0" applyNumberFormat="0" applyBorder="0" applyAlignment="0" applyProtection="0"/>
    <xf numFmtId="168" fontId="11" fillId="2" borderId="0" applyNumberFormat="0" applyBorder="0" applyAlignment="0" applyProtection="0"/>
    <xf numFmtId="168" fontId="12" fillId="3" borderId="0" applyNumberFormat="0" applyBorder="0" applyAlignment="0" applyProtection="0"/>
    <xf numFmtId="168" fontId="11" fillId="4" borderId="0" applyNumberFormat="0" applyBorder="0" applyAlignment="0" applyProtection="0"/>
    <xf numFmtId="168" fontId="11" fillId="9" borderId="0" applyNumberFormat="0" applyBorder="0" applyAlignment="0" applyProtection="0"/>
    <xf numFmtId="168" fontId="12" fillId="9" borderId="0" applyNumberFormat="0" applyBorder="0" applyAlignment="0" applyProtection="0"/>
    <xf numFmtId="37" fontId="13" fillId="10" borderId="8" applyBorder="0" applyProtection="0">
      <alignment vertical="center"/>
    </xf>
    <xf numFmtId="37" fontId="13" fillId="10" borderId="8" applyBorder="0" applyProtection="0">
      <alignment vertical="center"/>
    </xf>
    <xf numFmtId="37" fontId="13" fillId="10" borderId="8" applyBorder="0" applyProtection="0">
      <alignment vertical="center"/>
    </xf>
    <xf numFmtId="37" fontId="13" fillId="10" borderId="8" applyBorder="0" applyProtection="0">
      <alignment vertical="center"/>
    </xf>
    <xf numFmtId="37" fontId="13" fillId="10" borderId="8" applyBorder="0" applyProtection="0">
      <alignment vertical="center"/>
    </xf>
    <xf numFmtId="37" fontId="13" fillId="10" borderId="8" applyBorder="0" applyProtection="0">
      <alignment vertical="center"/>
    </xf>
    <xf numFmtId="168" fontId="14" fillId="11" borderId="0" applyBorder="0">
      <alignment horizontal="left" vertical="center" indent="1"/>
    </xf>
    <xf numFmtId="168" fontId="14" fillId="11" borderId="0" applyBorder="0">
      <alignment horizontal="left" vertical="center" indent="1"/>
    </xf>
    <xf numFmtId="167" fontId="11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4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70" fontId="15" fillId="0" borderId="0" applyFont="0" applyFill="0" applyBorder="0" applyAlignment="0" applyProtection="0"/>
    <xf numFmtId="167" fontId="11" fillId="0" borderId="0" applyFont="0" applyFill="0" applyBorder="0" applyAlignment="0" applyProtection="0"/>
    <xf numFmtId="170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43" fontId="4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2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71" fontId="15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7" fontId="11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7" fontId="11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67" fontId="11" fillId="0" borderId="0" applyFont="0" applyFill="0" applyBorder="0" applyAlignment="0" applyProtection="0"/>
    <xf numFmtId="166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67" fontId="11" fillId="0" borderId="0" applyFont="0" applyFill="0" applyBorder="0" applyAlignment="0" applyProtection="0"/>
    <xf numFmtId="170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70" fontId="15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71" fontId="15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9" fontId="15" fillId="0" borderId="0" applyFont="0" applyFill="0" applyBorder="0" applyAlignment="0" applyProtection="0"/>
    <xf numFmtId="165" fontId="11" fillId="0" borderId="0" applyFont="0" applyFill="0" applyBorder="0" applyAlignment="0" applyProtection="0"/>
    <xf numFmtId="166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7" fontId="11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3" fontId="15" fillId="0" borderId="9" applyProtection="0"/>
    <xf numFmtId="168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73" fontId="17" fillId="0" borderId="0">
      <protection locked="0"/>
    </xf>
    <xf numFmtId="168" fontId="18" fillId="12" borderId="0" applyNumberFormat="0" applyBorder="0" applyAlignment="0" applyProtection="0"/>
    <xf numFmtId="168" fontId="18" fillId="13" borderId="0" applyNumberFormat="0" applyBorder="0" applyAlignment="0" applyProtection="0"/>
    <xf numFmtId="168" fontId="18" fillId="14" borderId="0" applyNumberFormat="0" applyBorder="0" applyAlignment="0" applyProtection="0"/>
    <xf numFmtId="168" fontId="15" fillId="0" borderId="0" applyFont="0" applyFill="0" applyBorder="0" applyAlignment="0" applyProtection="0"/>
    <xf numFmtId="174" fontId="17" fillId="0" borderId="0">
      <protection locked="0"/>
    </xf>
    <xf numFmtId="37" fontId="19" fillId="15" borderId="5" applyBorder="0">
      <alignment horizontal="left" vertical="center" indent="1"/>
    </xf>
    <xf numFmtId="37" fontId="20" fillId="16" borderId="10" applyFill="0">
      <alignment vertical="center"/>
    </xf>
    <xf numFmtId="168" fontId="20" fillId="17" borderId="11" applyNumberFormat="0">
      <alignment horizontal="left" vertical="top" indent="1"/>
    </xf>
    <xf numFmtId="168" fontId="20" fillId="17" borderId="11" applyNumberFormat="0">
      <alignment horizontal="left" vertical="top" indent="1"/>
    </xf>
    <xf numFmtId="168" fontId="20" fillId="10" borderId="0" applyBorder="0">
      <alignment horizontal="left" vertical="center" indent="1"/>
    </xf>
    <xf numFmtId="168" fontId="20" fillId="10" borderId="0" applyBorder="0">
      <alignment horizontal="left" vertical="center" indent="1"/>
    </xf>
    <xf numFmtId="168" fontId="20" fillId="0" borderId="11" applyNumberFormat="0" applyFill="0">
      <alignment horizontal="centerContinuous" vertical="top"/>
    </xf>
    <xf numFmtId="168" fontId="20" fillId="0" borderId="11" applyNumberFormat="0" applyFill="0">
      <alignment horizontal="centerContinuous" vertical="top"/>
    </xf>
    <xf numFmtId="168" fontId="21" fillId="10" borderId="12" applyNumberFormat="0" applyBorder="0">
      <alignment horizontal="left" vertical="center" indent="1"/>
    </xf>
    <xf numFmtId="168" fontId="21" fillId="10" borderId="12" applyNumberFormat="0" applyBorder="0">
      <alignment horizontal="left" vertical="center" indent="1"/>
    </xf>
    <xf numFmtId="175" fontId="22" fillId="0" borderId="0">
      <protection locked="0"/>
    </xf>
    <xf numFmtId="175" fontId="22" fillId="0" borderId="0">
      <protection locked="0"/>
    </xf>
    <xf numFmtId="176" fontId="23" fillId="0" borderId="0" applyNumberFormat="0" applyFill="0" applyBorder="0" applyAlignment="0" applyProtection="0">
      <alignment vertical="top"/>
      <protection locked="0"/>
    </xf>
    <xf numFmtId="170" fontId="23" fillId="0" borderId="0" applyNumberFormat="0" applyFill="0" applyBorder="0" applyAlignment="0" applyProtection="0">
      <alignment vertical="top"/>
      <protection locked="0"/>
    </xf>
    <xf numFmtId="168" fontId="24" fillId="16" borderId="0">
      <alignment horizontal="left" indent="1"/>
    </xf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2" fontId="15" fillId="0" borderId="0"/>
    <xf numFmtId="172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2" fontId="15" fillId="0" borderId="0"/>
    <xf numFmtId="172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76" fontId="15" fillId="0" borderId="0"/>
    <xf numFmtId="168" fontId="3" fillId="0" borderId="0"/>
    <xf numFmtId="168" fontId="3" fillId="0" borderId="0"/>
    <xf numFmtId="168" fontId="3" fillId="0" borderId="0"/>
    <xf numFmtId="168" fontId="15" fillId="0" borderId="0"/>
    <xf numFmtId="168" fontId="15" fillId="0" borderId="0"/>
    <xf numFmtId="168" fontId="4" fillId="0" borderId="0"/>
    <xf numFmtId="168" fontId="4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168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168" fontId="4" fillId="0" borderId="0"/>
    <xf numFmtId="168" fontId="4" fillId="0" borderId="0"/>
    <xf numFmtId="168" fontId="4" fillId="0" borderId="0"/>
    <xf numFmtId="168" fontId="4" fillId="0" borderId="0"/>
    <xf numFmtId="168" fontId="15" fillId="0" borderId="0"/>
    <xf numFmtId="37" fontId="13" fillId="10" borderId="13" applyBorder="0">
      <alignment horizontal="left" vertical="center" indent="2"/>
    </xf>
    <xf numFmtId="168" fontId="15" fillId="0" borderId="0"/>
    <xf numFmtId="37" fontId="13" fillId="10" borderId="13" applyBorder="0">
      <alignment horizontal="left" vertical="center" indent="2"/>
    </xf>
    <xf numFmtId="37" fontId="13" fillId="10" borderId="13" applyBorder="0">
      <alignment horizontal="left" vertical="center" indent="2"/>
    </xf>
    <xf numFmtId="37" fontId="13" fillId="10" borderId="13" applyBorder="0">
      <alignment horizontal="left" vertical="center" indent="2"/>
    </xf>
    <xf numFmtId="37" fontId="13" fillId="10" borderId="13" applyBorder="0">
      <alignment horizontal="left" vertical="center" indent="2"/>
    </xf>
    <xf numFmtId="37" fontId="13" fillId="10" borderId="13" applyBorder="0">
      <alignment horizontal="left" vertical="center" indent="2"/>
    </xf>
    <xf numFmtId="37" fontId="13" fillId="10" borderId="13" applyBorder="0">
      <alignment horizontal="left" vertical="center" indent="2"/>
    </xf>
    <xf numFmtId="37" fontId="13" fillId="10" borderId="13" applyBorder="0">
      <alignment horizontal="left" vertical="center" indent="2"/>
    </xf>
    <xf numFmtId="168" fontId="15" fillId="0" borderId="0"/>
    <xf numFmtId="37" fontId="13" fillId="10" borderId="13" applyBorder="0">
      <alignment horizontal="left" vertical="center" indent="2"/>
    </xf>
    <xf numFmtId="168" fontId="3" fillId="0" borderId="0"/>
    <xf numFmtId="168" fontId="3" fillId="0" borderId="0"/>
    <xf numFmtId="168" fontId="3" fillId="0" borderId="0"/>
    <xf numFmtId="168" fontId="4" fillId="0" borderId="0"/>
    <xf numFmtId="168" fontId="15" fillId="0" borderId="0"/>
    <xf numFmtId="168" fontId="15" fillId="0" borderId="0"/>
    <xf numFmtId="168" fontId="15" fillId="0" borderId="0"/>
    <xf numFmtId="168" fontId="15" fillId="0" borderId="0"/>
    <xf numFmtId="168" fontId="15" fillId="0" borderId="0"/>
    <xf numFmtId="168" fontId="15" fillId="0" borderId="0"/>
    <xf numFmtId="168" fontId="4" fillId="0" borderId="0"/>
    <xf numFmtId="168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7" fontId="15" fillId="0" borderId="0"/>
    <xf numFmtId="170" fontId="15" fillId="0" borderId="0"/>
    <xf numFmtId="168" fontId="15" fillId="0" borderId="0">
      <alignment vertical="top"/>
    </xf>
    <xf numFmtId="168" fontId="4" fillId="0" borderId="0"/>
    <xf numFmtId="168" fontId="4" fillId="0" borderId="0"/>
    <xf numFmtId="176" fontId="15" fillId="0" borderId="0"/>
    <xf numFmtId="0" fontId="3" fillId="0" borderId="0"/>
    <xf numFmtId="0" fontId="3" fillId="0" borderId="0"/>
    <xf numFmtId="0" fontId="3" fillId="0" borderId="0"/>
    <xf numFmtId="168" fontId="4" fillId="0" borderId="0"/>
    <xf numFmtId="0" fontId="3" fillId="0" borderId="0"/>
    <xf numFmtId="0" fontId="16" fillId="0" borderId="0"/>
    <xf numFmtId="0" fontId="3" fillId="0" borderId="0"/>
    <xf numFmtId="0" fontId="3" fillId="0" borderId="0"/>
    <xf numFmtId="0" fontId="15" fillId="0" borderId="0"/>
    <xf numFmtId="176" fontId="15" fillId="0" borderId="0"/>
    <xf numFmtId="176" fontId="15" fillId="0" borderId="0"/>
    <xf numFmtId="172" fontId="15" fillId="0" borderId="0"/>
    <xf numFmtId="172" fontId="15" fillId="0" borderId="0"/>
    <xf numFmtId="172" fontId="15" fillId="0" borderId="0"/>
    <xf numFmtId="172" fontId="15" fillId="0" borderId="0"/>
    <xf numFmtId="172" fontId="15" fillId="0" borderId="0"/>
    <xf numFmtId="172" fontId="15" fillId="0" borderId="0"/>
    <xf numFmtId="172" fontId="15" fillId="0" borderId="0"/>
    <xf numFmtId="172" fontId="15" fillId="0" borderId="0"/>
    <xf numFmtId="172" fontId="15" fillId="0" borderId="0"/>
    <xf numFmtId="172" fontId="15" fillId="0" borderId="0"/>
    <xf numFmtId="172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68" fontId="15" fillId="0" borderId="0"/>
    <xf numFmtId="174" fontId="15" fillId="0" borderId="0"/>
    <xf numFmtId="168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68" fontId="3" fillId="0" borderId="0"/>
    <xf numFmtId="168" fontId="15" fillId="0" borderId="0"/>
    <xf numFmtId="168" fontId="3" fillId="0" borderId="0"/>
    <xf numFmtId="168" fontId="3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2" fontId="15" fillId="0" borderId="0"/>
    <xf numFmtId="168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2" fontId="15" fillId="0" borderId="0"/>
    <xf numFmtId="172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76" fontId="15" fillId="0" borderId="0"/>
    <xf numFmtId="168" fontId="15" fillId="0" borderId="0"/>
    <xf numFmtId="9" fontId="11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4" fillId="0" borderId="0" applyFont="0" applyFill="0" applyBorder="0" applyAlignment="0" applyProtection="0"/>
    <xf numFmtId="168" fontId="25" fillId="11" borderId="0">
      <alignment horizontal="left" indent="1"/>
    </xf>
    <xf numFmtId="168" fontId="25" fillId="11" borderId="0">
      <alignment horizontal="left" indent="1"/>
    </xf>
    <xf numFmtId="168" fontId="26" fillId="0" borderId="0" applyNumberFormat="0" applyFill="0" applyBorder="0" applyAlignment="0" applyProtection="0"/>
    <xf numFmtId="168" fontId="27" fillId="0" borderId="0">
      <alignment vertical="top"/>
    </xf>
    <xf numFmtId="168" fontId="28" fillId="11" borderId="0" applyBorder="0">
      <alignment horizontal="left" vertical="center" indent="1"/>
    </xf>
    <xf numFmtId="168" fontId="28" fillId="11" borderId="0" applyBorder="0">
      <alignment horizontal="left" vertical="center" indent="1"/>
    </xf>
    <xf numFmtId="9" fontId="4" fillId="0" borderId="0" applyFont="0" applyFill="0" applyBorder="0" applyAlignment="0" applyProtection="0"/>
    <xf numFmtId="0" fontId="50" fillId="0" borderId="0"/>
    <xf numFmtId="165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44" fontId="50" fillId="0" borderId="0" applyFont="0" applyFill="0" applyBorder="0" applyAlignment="0" applyProtection="0"/>
    <xf numFmtId="0" fontId="2" fillId="0" borderId="0"/>
    <xf numFmtId="0" fontId="51" fillId="0" borderId="0" applyNumberFormat="0" applyFill="0" applyBorder="0" applyAlignment="0" applyProtection="0"/>
    <xf numFmtId="0" fontId="2" fillId="0" borderId="0"/>
    <xf numFmtId="0" fontId="52" fillId="0" borderId="0"/>
    <xf numFmtId="0" fontId="1" fillId="0" borderId="0"/>
    <xf numFmtId="165" fontId="4" fillId="0" borderId="0" applyFont="0" applyFill="0" applyBorder="0" applyAlignment="0" applyProtection="0"/>
  </cellStyleXfs>
  <cellXfs count="488">
    <xf numFmtId="0" fontId="0" fillId="0" borderId="0" xfId="0"/>
    <xf numFmtId="0" fontId="5" fillId="0" borderId="0" xfId="0" applyFont="1" applyAlignment="1">
      <alignment horizontal="center" vertical="center" wrapText="1"/>
    </xf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7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0" fillId="0" borderId="6" xfId="0" applyBorder="1"/>
    <xf numFmtId="0" fontId="5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17" fontId="29" fillId="18" borderId="25" xfId="0" applyNumberFormat="1" applyFont="1" applyFill="1" applyBorder="1" applyAlignment="1">
      <alignment horizontal="center" vertical="top"/>
    </xf>
    <xf numFmtId="17" fontId="29" fillId="18" borderId="23" xfId="0" applyNumberFormat="1" applyFont="1" applyFill="1" applyBorder="1" applyAlignment="1">
      <alignment horizontal="center" vertical="top"/>
    </xf>
    <xf numFmtId="17" fontId="29" fillId="18" borderId="24" xfId="0" applyNumberFormat="1" applyFont="1" applyFill="1" applyBorder="1" applyAlignment="1">
      <alignment horizontal="center" vertical="top"/>
    </xf>
    <xf numFmtId="0" fontId="29" fillId="0" borderId="21" xfId="0" applyFont="1" applyBorder="1" applyAlignment="1">
      <alignment horizontal="center"/>
    </xf>
    <xf numFmtId="4" fontId="0" fillId="0" borderId="34" xfId="0" applyNumberFormat="1" applyBorder="1"/>
    <xf numFmtId="4" fontId="0" fillId="0" borderId="19" xfId="0" applyNumberFormat="1" applyBorder="1"/>
    <xf numFmtId="4" fontId="0" fillId="0" borderId="35" xfId="0" applyNumberFormat="1" applyBorder="1"/>
    <xf numFmtId="0" fontId="29" fillId="0" borderId="16" xfId="0" applyFont="1" applyBorder="1" applyAlignment="1">
      <alignment horizontal="center"/>
    </xf>
    <xf numFmtId="4" fontId="0" fillId="0" borderId="29" xfId="0" applyNumberFormat="1" applyBorder="1"/>
    <xf numFmtId="4" fontId="0" fillId="0" borderId="14" xfId="0" applyNumberFormat="1" applyBorder="1"/>
    <xf numFmtId="4" fontId="0" fillId="0" borderId="27" xfId="0" applyNumberFormat="1" applyBorder="1"/>
    <xf numFmtId="4" fontId="29" fillId="0" borderId="50" xfId="0" applyNumberFormat="1" applyFont="1" applyBorder="1"/>
    <xf numFmtId="4" fontId="29" fillId="0" borderId="49" xfId="0" applyNumberFormat="1" applyFont="1" applyBorder="1"/>
    <xf numFmtId="0" fontId="32" fillId="19" borderId="60" xfId="0" applyFont="1" applyFill="1" applyBorder="1" applyAlignment="1">
      <alignment horizontal="left" vertical="center"/>
    </xf>
    <xf numFmtId="0" fontId="33" fillId="19" borderId="60" xfId="0" applyFont="1" applyFill="1" applyBorder="1" applyAlignment="1">
      <alignment horizontal="left" vertical="center"/>
    </xf>
    <xf numFmtId="0" fontId="33" fillId="19" borderId="75" xfId="0" applyFont="1" applyFill="1" applyBorder="1" applyAlignment="1">
      <alignment horizontal="left" vertical="center" wrapText="1"/>
    </xf>
    <xf numFmtId="0" fontId="32" fillId="19" borderId="75" xfId="0" applyFont="1" applyFill="1" applyBorder="1" applyAlignment="1">
      <alignment horizontal="left" vertical="center" wrapText="1"/>
    </xf>
    <xf numFmtId="0" fontId="32" fillId="19" borderId="61" xfId="0" applyFont="1" applyFill="1" applyBorder="1" applyAlignment="1">
      <alignment horizontal="center" vertical="center" wrapText="1"/>
    </xf>
    <xf numFmtId="0" fontId="36" fillId="0" borderId="0" xfId="0" applyFont="1"/>
    <xf numFmtId="0" fontId="37" fillId="0" borderId="0" xfId="0" applyFont="1"/>
    <xf numFmtId="4" fontId="0" fillId="0" borderId="0" xfId="0" applyNumberFormat="1"/>
    <xf numFmtId="4" fontId="29" fillId="0" borderId="115" xfId="0" applyNumberFormat="1" applyFont="1" applyBorder="1"/>
    <xf numFmtId="17" fontId="29" fillId="18" borderId="121" xfId="0" applyNumberFormat="1" applyFont="1" applyFill="1" applyBorder="1" applyAlignment="1">
      <alignment horizontal="center" vertical="top"/>
    </xf>
    <xf numFmtId="4" fontId="0" fillId="0" borderId="36" xfId="0" applyNumberFormat="1" applyBorder="1"/>
    <xf numFmtId="4" fontId="0" fillId="0" borderId="28" xfId="0" applyNumberFormat="1" applyBorder="1"/>
    <xf numFmtId="4" fontId="29" fillId="0" borderId="122" xfId="0" applyNumberFormat="1" applyFont="1" applyBorder="1"/>
    <xf numFmtId="0" fontId="29" fillId="0" borderId="114" xfId="0" applyFont="1" applyBorder="1" applyAlignment="1">
      <alignment vertical="center"/>
    </xf>
    <xf numFmtId="0" fontId="32" fillId="0" borderId="0" xfId="0" applyFont="1" applyAlignment="1">
      <alignment horizontal="left" vertical="center"/>
    </xf>
    <xf numFmtId="0" fontId="32" fillId="0" borderId="0" xfId="0" applyFont="1" applyAlignment="1">
      <alignment horizontal="left" vertical="center" wrapText="1"/>
    </xf>
    <xf numFmtId="0" fontId="32" fillId="0" borderId="0" xfId="0" applyFont="1" applyAlignment="1">
      <alignment horizontal="center" vertical="center" wrapText="1"/>
    </xf>
    <xf numFmtId="180" fontId="32" fillId="0" borderId="0" xfId="0" applyNumberFormat="1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8" fillId="0" borderId="0" xfId="0" applyFont="1" applyAlignment="1">
      <alignment horizontal="left" vertical="center"/>
    </xf>
    <xf numFmtId="17" fontId="34" fillId="20" borderId="50" xfId="0" applyNumberFormat="1" applyFont="1" applyFill="1" applyBorder="1" applyAlignment="1">
      <alignment horizontal="center" vertical="center"/>
    </xf>
    <xf numFmtId="17" fontId="34" fillId="20" borderId="49" xfId="0" applyNumberFormat="1" applyFont="1" applyFill="1" applyBorder="1" applyAlignment="1">
      <alignment horizontal="center" vertical="center"/>
    </xf>
    <xf numFmtId="17" fontId="34" fillId="20" borderId="115" xfId="0" applyNumberFormat="1" applyFont="1" applyFill="1" applyBorder="1" applyAlignment="1">
      <alignment horizontal="center" vertical="center"/>
    </xf>
    <xf numFmtId="0" fontId="35" fillId="0" borderId="5" xfId="0" applyFont="1" applyBorder="1" applyAlignment="1">
      <alignment horizontal="left" vertical="center"/>
    </xf>
    <xf numFmtId="0" fontId="35" fillId="0" borderId="0" xfId="0" applyFont="1" applyAlignment="1">
      <alignment horizontal="left" vertical="center" wrapText="1"/>
    </xf>
    <xf numFmtId="0" fontId="35" fillId="0" borderId="0" xfId="0" applyFont="1" applyAlignment="1">
      <alignment horizontal="center" vertical="center" wrapText="1"/>
    </xf>
    <xf numFmtId="180" fontId="34" fillId="0" borderId="0" xfId="0" applyNumberFormat="1" applyFont="1" applyAlignment="1">
      <alignment horizontal="center" vertical="center" wrapText="1"/>
    </xf>
    <xf numFmtId="17" fontId="34" fillId="0" borderId="0" xfId="0" applyNumberFormat="1" applyFont="1" applyAlignment="1">
      <alignment horizontal="center" vertical="center"/>
    </xf>
    <xf numFmtId="17" fontId="34" fillId="0" borderId="4" xfId="0" applyNumberFormat="1" applyFont="1" applyBorder="1" applyAlignment="1">
      <alignment horizontal="center" vertical="center"/>
    </xf>
    <xf numFmtId="0" fontId="32" fillId="0" borderId="5" xfId="0" applyFont="1" applyBorder="1" applyAlignment="1">
      <alignment horizontal="left" vertical="center"/>
    </xf>
    <xf numFmtId="0" fontId="32" fillId="0" borderId="2" xfId="0" applyFont="1" applyBorder="1" applyAlignment="1">
      <alignment horizontal="left" vertical="center" wrapText="1"/>
    </xf>
    <xf numFmtId="0" fontId="32" fillId="0" borderId="2" xfId="0" applyFont="1" applyBorder="1" applyAlignment="1">
      <alignment horizontal="center" vertical="center" wrapText="1"/>
    </xf>
    <xf numFmtId="180" fontId="32" fillId="0" borderId="2" xfId="0" applyNumberFormat="1" applyFont="1" applyBorder="1" applyAlignment="1">
      <alignment horizontal="center" vertical="center"/>
    </xf>
    <xf numFmtId="0" fontId="32" fillId="0" borderId="4" xfId="0" applyFont="1" applyBorder="1" applyAlignment="1">
      <alignment horizontal="center" vertical="center"/>
    </xf>
    <xf numFmtId="180" fontId="34" fillId="0" borderId="101" xfId="0" applyNumberFormat="1" applyFont="1" applyBorder="1" applyAlignment="1">
      <alignment horizontal="center" vertical="center"/>
    </xf>
    <xf numFmtId="180" fontId="34" fillId="0" borderId="119" xfId="0" applyNumberFormat="1" applyFont="1" applyBorder="1" applyAlignment="1">
      <alignment horizontal="center" vertical="center"/>
    </xf>
    <xf numFmtId="180" fontId="34" fillId="0" borderId="102" xfId="0" applyNumberFormat="1" applyFont="1" applyBorder="1" applyAlignment="1">
      <alignment horizontal="center" vertical="center"/>
    </xf>
    <xf numFmtId="180" fontId="39" fillId="0" borderId="0" xfId="0" applyNumberFormat="1" applyFont="1" applyAlignment="1">
      <alignment horizontal="center" vertical="center"/>
    </xf>
    <xf numFmtId="0" fontId="32" fillId="0" borderId="0" xfId="0" quotePrefix="1" applyFont="1" applyAlignment="1">
      <alignment horizontal="center" vertical="center"/>
    </xf>
    <xf numFmtId="0" fontId="32" fillId="19" borderId="106" xfId="0" applyFont="1" applyFill="1" applyBorder="1" applyAlignment="1">
      <alignment horizontal="left" vertical="center"/>
    </xf>
    <xf numFmtId="4" fontId="34" fillId="21" borderId="109" xfId="0" applyNumberFormat="1" applyFont="1" applyFill="1" applyBorder="1" applyAlignment="1">
      <alignment horizontal="center" vertical="center"/>
    </xf>
    <xf numFmtId="4" fontId="34" fillId="19" borderId="108" xfId="0" applyNumberFormat="1" applyFont="1" applyFill="1" applyBorder="1" applyAlignment="1">
      <alignment horizontal="center" vertical="center"/>
    </xf>
    <xf numFmtId="4" fontId="34" fillId="21" borderId="110" xfId="0" applyNumberFormat="1" applyFont="1" applyFill="1" applyBorder="1" applyAlignment="1">
      <alignment horizontal="center" vertical="center"/>
    </xf>
    <xf numFmtId="0" fontId="34" fillId="19" borderId="111" xfId="0" applyFont="1" applyFill="1" applyBorder="1" applyAlignment="1">
      <alignment horizontal="left" vertical="center"/>
    </xf>
    <xf numFmtId="4" fontId="34" fillId="19" borderId="96" xfId="0" applyNumberFormat="1" applyFont="1" applyFill="1" applyBorder="1" applyAlignment="1">
      <alignment horizontal="center" vertical="center"/>
    </xf>
    <xf numFmtId="4" fontId="34" fillId="19" borderId="99" xfId="0" applyNumberFormat="1" applyFont="1" applyFill="1" applyBorder="1" applyAlignment="1">
      <alignment horizontal="center" vertical="center"/>
    </xf>
    <xf numFmtId="4" fontId="34" fillId="19" borderId="98" xfId="0" applyNumberFormat="1" applyFont="1" applyFill="1" applyBorder="1" applyAlignment="1">
      <alignment horizontal="center" vertical="center"/>
    </xf>
    <xf numFmtId="4" fontId="34" fillId="19" borderId="100" xfId="0" applyNumberFormat="1" applyFont="1" applyFill="1" applyBorder="1" applyAlignment="1">
      <alignment horizontal="center" vertical="center"/>
    </xf>
    <xf numFmtId="0" fontId="32" fillId="19" borderId="56" xfId="0" applyFont="1" applyFill="1" applyBorder="1" applyAlignment="1">
      <alignment horizontal="left" vertical="center"/>
    </xf>
    <xf numFmtId="4" fontId="32" fillId="19" borderId="22" xfId="0" applyNumberFormat="1" applyFont="1" applyFill="1" applyBorder="1" applyAlignment="1">
      <alignment horizontal="center" vertical="center"/>
    </xf>
    <xf numFmtId="4" fontId="32" fillId="19" borderId="34" xfId="0" applyNumberFormat="1" applyFont="1" applyFill="1" applyBorder="1" applyAlignment="1">
      <alignment horizontal="center" vertical="center"/>
    </xf>
    <xf numFmtId="4" fontId="32" fillId="19" borderId="19" xfId="0" applyNumberFormat="1" applyFont="1" applyFill="1" applyBorder="1" applyAlignment="1">
      <alignment horizontal="center" vertical="center"/>
    </xf>
    <xf numFmtId="4" fontId="32" fillId="19" borderId="35" xfId="0" applyNumberFormat="1" applyFont="1" applyFill="1" applyBorder="1" applyAlignment="1">
      <alignment horizontal="center" vertical="center"/>
    </xf>
    <xf numFmtId="4" fontId="32" fillId="19" borderId="36" xfId="0" applyNumberFormat="1" applyFont="1" applyFill="1" applyBorder="1" applyAlignment="1">
      <alignment horizontal="center" vertical="center"/>
    </xf>
    <xf numFmtId="4" fontId="32" fillId="19" borderId="33" xfId="0" applyNumberFormat="1" applyFont="1" applyFill="1" applyBorder="1" applyAlignment="1">
      <alignment horizontal="center" vertical="center"/>
    </xf>
    <xf numFmtId="4" fontId="32" fillId="19" borderId="32" xfId="0" applyNumberFormat="1" applyFont="1" applyFill="1" applyBorder="1" applyAlignment="1">
      <alignment horizontal="center" vertical="center"/>
    </xf>
    <xf numFmtId="4" fontId="32" fillId="19" borderId="30" xfId="0" applyNumberFormat="1" applyFont="1" applyFill="1" applyBorder="1" applyAlignment="1">
      <alignment horizontal="center" vertical="center"/>
    </xf>
    <xf numFmtId="4" fontId="32" fillId="19" borderId="31" xfId="0" applyNumberFormat="1" applyFont="1" applyFill="1" applyBorder="1" applyAlignment="1">
      <alignment horizontal="center" vertical="center"/>
    </xf>
    <xf numFmtId="4" fontId="32" fillId="19" borderId="96" xfId="0" applyNumberFormat="1" applyFont="1" applyFill="1" applyBorder="1" applyAlignment="1">
      <alignment horizontal="center" vertical="center"/>
    </xf>
    <xf numFmtId="4" fontId="32" fillId="19" borderId="99" xfId="0" applyNumberFormat="1" applyFont="1" applyFill="1" applyBorder="1" applyAlignment="1">
      <alignment horizontal="center" vertical="center"/>
    </xf>
    <xf numFmtId="4" fontId="32" fillId="19" borderId="98" xfId="0" applyNumberFormat="1" applyFont="1" applyFill="1" applyBorder="1" applyAlignment="1">
      <alignment horizontal="center" vertical="center"/>
    </xf>
    <xf numFmtId="4" fontId="32" fillId="19" borderId="100" xfId="0" applyNumberFormat="1" applyFont="1" applyFill="1" applyBorder="1" applyAlignment="1">
      <alignment horizontal="center" vertical="center"/>
    </xf>
    <xf numFmtId="0" fontId="32" fillId="19" borderId="73" xfId="0" applyFont="1" applyFill="1" applyBorder="1" applyAlignment="1">
      <alignment vertical="center" wrapText="1"/>
    </xf>
    <xf numFmtId="0" fontId="32" fillId="19" borderId="20" xfId="0" applyFont="1" applyFill="1" applyBorder="1" applyAlignment="1">
      <alignment horizontal="center" vertical="center" wrapText="1"/>
    </xf>
    <xf numFmtId="0" fontId="32" fillId="19" borderId="88" xfId="0" applyFont="1" applyFill="1" applyBorder="1" applyAlignment="1">
      <alignment horizontal="left" vertical="center"/>
    </xf>
    <xf numFmtId="10" fontId="32" fillId="19" borderId="90" xfId="1089" applyNumberFormat="1" applyFont="1" applyFill="1" applyBorder="1" applyAlignment="1" applyProtection="1">
      <alignment horizontal="center" vertical="center"/>
    </xf>
    <xf numFmtId="10" fontId="32" fillId="19" borderId="92" xfId="0" applyNumberFormat="1" applyFont="1" applyFill="1" applyBorder="1" applyAlignment="1">
      <alignment horizontal="center" vertical="center"/>
    </xf>
    <xf numFmtId="10" fontId="32" fillId="19" borderId="94" xfId="0" applyNumberFormat="1" applyFont="1" applyFill="1" applyBorder="1" applyAlignment="1">
      <alignment horizontal="center" vertical="center"/>
    </xf>
    <xf numFmtId="10" fontId="32" fillId="19" borderId="93" xfId="0" applyNumberFormat="1" applyFont="1" applyFill="1" applyBorder="1" applyAlignment="1">
      <alignment horizontal="center" vertical="center"/>
    </xf>
    <xf numFmtId="10" fontId="32" fillId="19" borderId="95" xfId="0" applyNumberFormat="1" applyFont="1" applyFill="1" applyBorder="1" applyAlignment="1">
      <alignment horizontal="center" vertical="center"/>
    </xf>
    <xf numFmtId="0" fontId="34" fillId="19" borderId="80" xfId="0" applyFont="1" applyFill="1" applyBorder="1" applyAlignment="1">
      <alignment horizontal="left" vertical="center"/>
    </xf>
    <xf numFmtId="4" fontId="34" fillId="19" borderId="82" xfId="0" applyNumberFormat="1" applyFont="1" applyFill="1" applyBorder="1" applyAlignment="1">
      <alignment horizontal="center" vertical="center"/>
    </xf>
    <xf numFmtId="4" fontId="34" fillId="21" borderId="84" xfId="0" applyNumberFormat="1" applyFont="1" applyFill="1" applyBorder="1" applyAlignment="1">
      <alignment horizontal="center" vertical="center"/>
    </xf>
    <xf numFmtId="4" fontId="34" fillId="21" borderId="86" xfId="0" applyNumberFormat="1" applyFont="1" applyFill="1" applyBorder="1" applyAlignment="1">
      <alignment horizontal="center" vertical="center"/>
    </xf>
    <xf numFmtId="4" fontId="34" fillId="19" borderId="85" xfId="0" applyNumberFormat="1" applyFont="1" applyFill="1" applyBorder="1" applyAlignment="1">
      <alignment horizontal="center" vertical="center"/>
    </xf>
    <xf numFmtId="4" fontId="34" fillId="21" borderId="87" xfId="0" applyNumberFormat="1" applyFont="1" applyFill="1" applyBorder="1" applyAlignment="1">
      <alignment horizontal="center" vertical="center"/>
    </xf>
    <xf numFmtId="0" fontId="34" fillId="19" borderId="56" xfId="0" applyFont="1" applyFill="1" applyBorder="1" applyAlignment="1">
      <alignment horizontal="left" vertical="center"/>
    </xf>
    <xf numFmtId="4" fontId="32" fillId="21" borderId="34" xfId="0" applyNumberFormat="1" applyFont="1" applyFill="1" applyBorder="1" applyAlignment="1">
      <alignment horizontal="center" vertical="center"/>
    </xf>
    <xf numFmtId="4" fontId="32" fillId="21" borderId="19" xfId="0" applyNumberFormat="1" applyFont="1" applyFill="1" applyBorder="1" applyAlignment="1">
      <alignment horizontal="center" vertical="center"/>
    </xf>
    <xf numFmtId="4" fontId="32" fillId="21" borderId="36" xfId="0" applyNumberFormat="1" applyFont="1" applyFill="1" applyBorder="1" applyAlignment="1">
      <alignment horizontal="center" vertical="center"/>
    </xf>
    <xf numFmtId="0" fontId="34" fillId="19" borderId="62" xfId="0" applyFont="1" applyFill="1" applyBorder="1" applyAlignment="1">
      <alignment horizontal="left" vertical="center"/>
    </xf>
    <xf numFmtId="4" fontId="32" fillId="19" borderId="18" xfId="0" applyNumberFormat="1" applyFont="1" applyFill="1" applyBorder="1" applyAlignment="1">
      <alignment horizontal="center" vertical="center"/>
    </xf>
    <xf numFmtId="4" fontId="32" fillId="21" borderId="29" xfId="0" applyNumberFormat="1" applyFont="1" applyFill="1" applyBorder="1" applyAlignment="1">
      <alignment horizontal="center" vertical="center"/>
    </xf>
    <xf numFmtId="4" fontId="32" fillId="21" borderId="14" xfId="0" applyNumberFormat="1" applyFont="1" applyFill="1" applyBorder="1" applyAlignment="1">
      <alignment horizontal="center" vertical="center"/>
    </xf>
    <xf numFmtId="4" fontId="32" fillId="19" borderId="27" xfId="0" applyNumberFormat="1" applyFont="1" applyFill="1" applyBorder="1" applyAlignment="1">
      <alignment horizontal="center" vertical="center"/>
    </xf>
    <xf numFmtId="4" fontId="32" fillId="21" borderId="28" xfId="0" applyNumberFormat="1" applyFont="1" applyFill="1" applyBorder="1" applyAlignment="1">
      <alignment horizontal="center" vertical="center"/>
    </xf>
    <xf numFmtId="4" fontId="32" fillId="0" borderId="0" xfId="0" applyNumberFormat="1" applyFont="1" applyAlignment="1">
      <alignment horizontal="center" vertical="center"/>
    </xf>
    <xf numFmtId="4" fontId="32" fillId="0" borderId="4" xfId="0" applyNumberFormat="1" applyFont="1" applyBorder="1" applyAlignment="1">
      <alignment horizontal="center" vertical="center"/>
    </xf>
    <xf numFmtId="0" fontId="34" fillId="20" borderId="52" xfId="0" applyFont="1" applyFill="1" applyBorder="1" applyAlignment="1">
      <alignment horizontal="left" vertical="center"/>
    </xf>
    <xf numFmtId="0" fontId="34" fillId="20" borderId="53" xfId="0" applyFont="1" applyFill="1" applyBorder="1" applyAlignment="1">
      <alignment horizontal="left" vertical="center" wrapText="1"/>
    </xf>
    <xf numFmtId="0" fontId="34" fillId="20" borderId="53" xfId="0" applyFont="1" applyFill="1" applyBorder="1" applyAlignment="1">
      <alignment horizontal="center" vertical="center" wrapText="1"/>
    </xf>
    <xf numFmtId="4" fontId="34" fillId="20" borderId="51" xfId="0" applyNumberFormat="1" applyFont="1" applyFill="1" applyBorder="1" applyAlignment="1">
      <alignment horizontal="center" vertical="center"/>
    </xf>
    <xf numFmtId="4" fontId="34" fillId="20" borderId="44" xfId="0" applyNumberFormat="1" applyFont="1" applyFill="1" applyBorder="1" applyAlignment="1">
      <alignment horizontal="center" vertical="center"/>
    </xf>
    <xf numFmtId="4" fontId="34" fillId="20" borderId="43" xfId="0" applyNumberFormat="1" applyFont="1" applyFill="1" applyBorder="1" applyAlignment="1">
      <alignment horizontal="center" vertical="center"/>
    </xf>
    <xf numFmtId="4" fontId="34" fillId="20" borderId="41" xfId="0" applyNumberFormat="1" applyFont="1" applyFill="1" applyBorder="1" applyAlignment="1">
      <alignment horizontal="center" vertical="center"/>
    </xf>
    <xf numFmtId="4" fontId="34" fillId="20" borderId="42" xfId="0" applyNumberFormat="1" applyFont="1" applyFill="1" applyBorder="1" applyAlignment="1">
      <alignment horizontal="center" vertical="center"/>
    </xf>
    <xf numFmtId="0" fontId="34" fillId="20" borderId="54" xfId="0" applyFont="1" applyFill="1" applyBorder="1" applyAlignment="1">
      <alignment horizontal="left" vertical="center"/>
    </xf>
    <xf numFmtId="0" fontId="34" fillId="20" borderId="55" xfId="0" applyFont="1" applyFill="1" applyBorder="1" applyAlignment="1">
      <alignment horizontal="left" vertical="center" wrapText="1"/>
    </xf>
    <xf numFmtId="0" fontId="34" fillId="20" borderId="55" xfId="0" applyFont="1" applyFill="1" applyBorder="1" applyAlignment="1">
      <alignment horizontal="center" vertical="center" wrapText="1"/>
    </xf>
    <xf numFmtId="4" fontId="34" fillId="20" borderId="118" xfId="0" applyNumberFormat="1" applyFont="1" applyFill="1" applyBorder="1" applyAlignment="1">
      <alignment horizontal="center" vertical="center"/>
    </xf>
    <xf numFmtId="4" fontId="34" fillId="20" borderId="40" xfId="0" applyNumberFormat="1" applyFont="1" applyFill="1" applyBorder="1" applyAlignment="1">
      <alignment horizontal="center" vertical="center"/>
    </xf>
    <xf numFmtId="4" fontId="34" fillId="20" borderId="39" xfId="0" applyNumberFormat="1" applyFont="1" applyFill="1" applyBorder="1" applyAlignment="1">
      <alignment horizontal="center" vertical="center"/>
    </xf>
    <xf numFmtId="4" fontId="34" fillId="20" borderId="37" xfId="0" applyNumberFormat="1" applyFont="1" applyFill="1" applyBorder="1" applyAlignment="1">
      <alignment horizontal="center" vertical="center"/>
    </xf>
    <xf numFmtId="4" fontId="34" fillId="20" borderId="38" xfId="0" applyNumberFormat="1" applyFont="1" applyFill="1" applyBorder="1" applyAlignment="1">
      <alignment horizontal="center" vertical="center"/>
    </xf>
    <xf numFmtId="0" fontId="32" fillId="19" borderId="57" xfId="0" applyFont="1" applyFill="1" applyBorder="1" applyAlignment="1">
      <alignment horizontal="left" vertical="center" wrapText="1"/>
    </xf>
    <xf numFmtId="0" fontId="32" fillId="19" borderId="57" xfId="0" applyFont="1" applyFill="1" applyBorder="1" applyAlignment="1">
      <alignment horizontal="center" vertical="center" wrapText="1"/>
    </xf>
    <xf numFmtId="0" fontId="34" fillId="18" borderId="56" xfId="0" applyFont="1" applyFill="1" applyBorder="1" applyAlignment="1">
      <alignment horizontal="left" vertical="center"/>
    </xf>
    <xf numFmtId="0" fontId="34" fillId="18" borderId="57" xfId="0" applyFont="1" applyFill="1" applyBorder="1" applyAlignment="1">
      <alignment horizontal="left" vertical="center" wrapText="1"/>
    </xf>
    <xf numFmtId="0" fontId="34" fillId="18" borderId="57" xfId="0" applyFont="1" applyFill="1" applyBorder="1" applyAlignment="1">
      <alignment horizontal="center" vertical="center" wrapText="1"/>
    </xf>
    <xf numFmtId="4" fontId="34" fillId="18" borderId="22" xfId="0" applyNumberFormat="1" applyFont="1" applyFill="1" applyBorder="1" applyAlignment="1">
      <alignment horizontal="center" vertical="center"/>
    </xf>
    <xf numFmtId="4" fontId="34" fillId="18" borderId="34" xfId="0" applyNumberFormat="1" applyFont="1" applyFill="1" applyBorder="1" applyAlignment="1">
      <alignment horizontal="center" vertical="center"/>
    </xf>
    <xf numFmtId="4" fontId="34" fillId="18" borderId="19" xfId="0" applyNumberFormat="1" applyFont="1" applyFill="1" applyBorder="1" applyAlignment="1">
      <alignment horizontal="center" vertical="center"/>
    </xf>
    <xf numFmtId="4" fontId="34" fillId="18" borderId="35" xfId="0" applyNumberFormat="1" applyFont="1" applyFill="1" applyBorder="1" applyAlignment="1">
      <alignment horizontal="center" vertical="center"/>
    </xf>
    <xf numFmtId="4" fontId="34" fillId="18" borderId="36" xfId="0" applyNumberFormat="1" applyFont="1" applyFill="1" applyBorder="1" applyAlignment="1">
      <alignment horizontal="center" vertical="center"/>
    </xf>
    <xf numFmtId="0" fontId="32" fillId="19" borderId="116" xfId="0" applyFont="1" applyFill="1" applyBorder="1" applyAlignment="1">
      <alignment horizontal="center" vertical="center" wrapText="1"/>
    </xf>
    <xf numFmtId="0" fontId="32" fillId="19" borderId="61" xfId="0" applyFont="1" applyFill="1" applyBorder="1" applyAlignment="1">
      <alignment horizontal="left" vertical="center" wrapText="1"/>
    </xf>
    <xf numFmtId="0" fontId="32" fillId="19" borderId="58" xfId="0" applyFont="1" applyFill="1" applyBorder="1" applyAlignment="1">
      <alignment horizontal="left" vertical="center"/>
    </xf>
    <xf numFmtId="0" fontId="32" fillId="19" borderId="59" xfId="0" applyFont="1" applyFill="1" applyBorder="1" applyAlignment="1">
      <alignment horizontal="left" vertical="center" wrapText="1"/>
    </xf>
    <xf numFmtId="0" fontId="32" fillId="19" borderId="73" xfId="0" applyFont="1" applyFill="1" applyBorder="1" applyAlignment="1">
      <alignment horizontal="left" vertical="center" wrapText="1"/>
    </xf>
    <xf numFmtId="0" fontId="32" fillId="19" borderId="79" xfId="0" applyFont="1" applyFill="1" applyBorder="1" applyAlignment="1">
      <alignment horizontal="center" vertical="center" wrapText="1"/>
    </xf>
    <xf numFmtId="0" fontId="33" fillId="19" borderId="56" xfId="0" applyFont="1" applyFill="1" applyBorder="1" applyAlignment="1">
      <alignment horizontal="left" vertical="center"/>
    </xf>
    <xf numFmtId="0" fontId="33" fillId="19" borderId="73" xfId="0" applyFont="1" applyFill="1" applyBorder="1" applyAlignment="1">
      <alignment horizontal="left" vertical="center" wrapText="1"/>
    </xf>
    <xf numFmtId="0" fontId="33" fillId="19" borderId="79" xfId="0" applyFont="1" applyFill="1" applyBorder="1" applyAlignment="1">
      <alignment horizontal="center" vertical="center" wrapText="1"/>
    </xf>
    <xf numFmtId="0" fontId="33" fillId="0" borderId="0" xfId="0" applyFont="1" applyAlignment="1">
      <alignment horizontal="left" vertical="center"/>
    </xf>
    <xf numFmtId="180" fontId="32" fillId="0" borderId="4" xfId="0" applyNumberFormat="1" applyFont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4" fillId="20" borderId="76" xfId="0" applyFont="1" applyFill="1" applyBorder="1" applyAlignment="1">
      <alignment horizontal="left" vertical="center" wrapText="1"/>
    </xf>
    <xf numFmtId="0" fontId="34" fillId="19" borderId="0" xfId="0" applyFont="1" applyFill="1" applyAlignment="1">
      <alignment horizontal="center" vertical="center"/>
    </xf>
    <xf numFmtId="3" fontId="34" fillId="20" borderId="77" xfId="0" applyNumberFormat="1" applyFont="1" applyFill="1" applyBorder="1" applyAlignment="1">
      <alignment horizontal="center" vertical="center" wrapText="1"/>
    </xf>
    <xf numFmtId="9" fontId="33" fillId="0" borderId="0" xfId="0" applyNumberFormat="1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32" fillId="0" borderId="7" xfId="0" applyFont="1" applyBorder="1" applyAlignment="1">
      <alignment horizontal="left" vertical="center"/>
    </xf>
    <xf numFmtId="0" fontId="32" fillId="0" borderId="7" xfId="0" applyFont="1" applyBorder="1" applyAlignment="1">
      <alignment horizontal="left" vertical="center" wrapText="1"/>
    </xf>
    <xf numFmtId="0" fontId="32" fillId="0" borderId="7" xfId="0" applyFont="1" applyBorder="1" applyAlignment="1">
      <alignment horizontal="center" vertical="center" wrapText="1"/>
    </xf>
    <xf numFmtId="4" fontId="32" fillId="0" borderId="7" xfId="0" applyNumberFormat="1" applyFont="1" applyBorder="1" applyAlignment="1">
      <alignment horizontal="center" vertical="center" wrapText="1"/>
    </xf>
    <xf numFmtId="180" fontId="32" fillId="0" borderId="7" xfId="0" applyNumberFormat="1" applyFont="1" applyBorder="1" applyAlignment="1">
      <alignment horizontal="center" vertical="center"/>
    </xf>
    <xf numFmtId="0" fontId="32" fillId="0" borderId="7" xfId="0" applyFont="1" applyBorder="1" applyAlignment="1">
      <alignment horizontal="center" vertical="center"/>
    </xf>
    <xf numFmtId="0" fontId="40" fillId="19" borderId="62" xfId="0" applyFont="1" applyFill="1" applyBorder="1" applyAlignment="1">
      <alignment horizontal="left" vertical="center"/>
    </xf>
    <xf numFmtId="0" fontId="40" fillId="19" borderId="63" xfId="0" applyFont="1" applyFill="1" applyBorder="1" applyAlignment="1">
      <alignment horizontal="left" vertical="center" wrapText="1"/>
    </xf>
    <xf numFmtId="0" fontId="40" fillId="19" borderId="63" xfId="0" applyFont="1" applyFill="1" applyBorder="1" applyAlignment="1">
      <alignment horizontal="center" vertical="center" wrapText="1"/>
    </xf>
    <xf numFmtId="4" fontId="32" fillId="19" borderId="29" xfId="0" applyNumberFormat="1" applyFont="1" applyFill="1" applyBorder="1" applyAlignment="1">
      <alignment horizontal="center" vertical="center"/>
    </xf>
    <xf numFmtId="4" fontId="32" fillId="19" borderId="14" xfId="0" applyNumberFormat="1" applyFont="1" applyFill="1" applyBorder="1" applyAlignment="1">
      <alignment horizontal="center" vertical="center"/>
    </xf>
    <xf numFmtId="4" fontId="32" fillId="19" borderId="28" xfId="0" applyNumberFormat="1" applyFont="1" applyFill="1" applyBorder="1" applyAlignment="1">
      <alignment horizontal="center" vertical="center"/>
    </xf>
    <xf numFmtId="0" fontId="38" fillId="0" borderId="0" xfId="0" applyFont="1" applyAlignment="1">
      <alignment horizontal="left" vertical="center" wrapText="1"/>
    </xf>
    <xf numFmtId="0" fontId="38" fillId="0" borderId="0" xfId="0" applyFont="1" applyAlignment="1">
      <alignment horizontal="center" vertical="center" wrapText="1"/>
    </xf>
    <xf numFmtId="180" fontId="38" fillId="0" borderId="0" xfId="0" applyNumberFormat="1" applyFont="1" applyAlignment="1">
      <alignment horizontal="center" vertical="center"/>
    </xf>
    <xf numFmtId="0" fontId="38" fillId="0" borderId="0" xfId="0" applyFont="1" applyAlignment="1">
      <alignment horizontal="center" vertical="center"/>
    </xf>
    <xf numFmtId="4" fontId="32" fillId="19" borderId="16" xfId="0" applyNumberFormat="1" applyFont="1" applyFill="1" applyBorder="1" applyAlignment="1">
      <alignment horizontal="center" vertical="center"/>
    </xf>
    <xf numFmtId="4" fontId="33" fillId="19" borderId="22" xfId="0" applyNumberFormat="1" applyFont="1" applyFill="1" applyBorder="1" applyAlignment="1">
      <alignment horizontal="center" vertical="center"/>
    </xf>
    <xf numFmtId="4" fontId="41" fillId="19" borderId="22" xfId="0" applyNumberFormat="1" applyFont="1" applyFill="1" applyBorder="1" applyAlignment="1">
      <alignment horizontal="center" vertical="center"/>
    </xf>
    <xf numFmtId="0" fontId="41" fillId="0" borderId="0" xfId="0" applyFont="1" applyAlignment="1">
      <alignment horizontal="left" vertical="center"/>
    </xf>
    <xf numFmtId="0" fontId="42" fillId="19" borderId="56" xfId="0" applyFont="1" applyFill="1" applyBorder="1" applyAlignment="1">
      <alignment horizontal="left" vertical="center"/>
    </xf>
    <xf numFmtId="0" fontId="42" fillId="19" borderId="57" xfId="0" applyFont="1" applyFill="1" applyBorder="1" applyAlignment="1">
      <alignment horizontal="left" vertical="center" wrapText="1"/>
    </xf>
    <xf numFmtId="0" fontId="42" fillId="19" borderId="116" xfId="0" applyFont="1" applyFill="1" applyBorder="1" applyAlignment="1">
      <alignment horizontal="center" vertical="center" wrapText="1"/>
    </xf>
    <xf numFmtId="0" fontId="42" fillId="19" borderId="57" xfId="0" applyFont="1" applyFill="1" applyBorder="1" applyAlignment="1">
      <alignment horizontal="center" vertical="center" wrapText="1"/>
    </xf>
    <xf numFmtId="0" fontId="45" fillId="0" borderId="0" xfId="0" applyFont="1" applyAlignment="1">
      <alignment horizontal="left" vertical="center"/>
    </xf>
    <xf numFmtId="0" fontId="44" fillId="0" borderId="0" xfId="0" applyFont="1" applyAlignment="1">
      <alignment horizontal="left" vertical="center"/>
    </xf>
    <xf numFmtId="0" fontId="42" fillId="19" borderId="73" xfId="0" applyFont="1" applyFill="1" applyBorder="1" applyAlignment="1">
      <alignment horizontal="left" vertical="center" wrapText="1"/>
    </xf>
    <xf numFmtId="4" fontId="42" fillId="19" borderId="22" xfId="0" applyNumberFormat="1" applyFont="1" applyFill="1" applyBorder="1" applyAlignment="1">
      <alignment horizontal="center" vertical="center"/>
    </xf>
    <xf numFmtId="0" fontId="42" fillId="0" borderId="0" xfId="0" applyFont="1" applyAlignment="1">
      <alignment horizontal="left" vertical="center"/>
    </xf>
    <xf numFmtId="0" fontId="42" fillId="22" borderId="123" xfId="0" applyFont="1" applyFill="1" applyBorder="1" applyAlignment="1">
      <alignment horizontal="left" vertical="center"/>
    </xf>
    <xf numFmtId="0" fontId="42" fillId="22" borderId="125" xfId="0" applyFont="1" applyFill="1" applyBorder="1" applyAlignment="1">
      <alignment horizontal="left" vertical="center" wrapText="1"/>
    </xf>
    <xf numFmtId="0" fontId="42" fillId="22" borderId="124" xfId="0" applyFont="1" applyFill="1" applyBorder="1" applyAlignment="1">
      <alignment horizontal="center" vertical="center" wrapText="1"/>
    </xf>
    <xf numFmtId="0" fontId="42" fillId="22" borderId="125" xfId="0" applyFont="1" applyFill="1" applyBorder="1" applyAlignment="1">
      <alignment horizontal="center" vertical="center" wrapText="1"/>
    </xf>
    <xf numFmtId="0" fontId="42" fillId="22" borderId="126" xfId="0" applyFont="1" applyFill="1" applyBorder="1" applyAlignment="1">
      <alignment horizontal="left" vertical="center"/>
    </xf>
    <xf numFmtId="0" fontId="42" fillId="22" borderId="127" xfId="0" applyFont="1" applyFill="1" applyBorder="1" applyAlignment="1">
      <alignment horizontal="left" vertical="center" wrapText="1"/>
    </xf>
    <xf numFmtId="0" fontId="42" fillId="22" borderId="128" xfId="0" applyFont="1" applyFill="1" applyBorder="1" applyAlignment="1">
      <alignment horizontal="center" vertical="center" wrapText="1"/>
    </xf>
    <xf numFmtId="0" fontId="40" fillId="0" borderId="0" xfId="0" applyFont="1" applyAlignment="1">
      <alignment horizontal="left" vertical="center" wrapText="1"/>
    </xf>
    <xf numFmtId="0" fontId="43" fillId="0" borderId="0" xfId="0" applyFont="1" applyAlignment="1">
      <alignment horizontal="left" vertical="center"/>
    </xf>
    <xf numFmtId="0" fontId="53" fillId="0" borderId="0" xfId="0" applyFont="1" applyAlignment="1">
      <alignment horizontal="center" vertical="center"/>
    </xf>
    <xf numFmtId="0" fontId="29" fillId="0" borderId="136" xfId="0" applyFont="1" applyBorder="1" applyAlignment="1">
      <alignment horizontal="center"/>
    </xf>
    <xf numFmtId="4" fontId="0" fillId="0" borderId="137" xfId="0" applyNumberFormat="1" applyBorder="1"/>
    <xf numFmtId="4" fontId="0" fillId="0" borderId="138" xfId="0" applyNumberFormat="1" applyBorder="1"/>
    <xf numFmtId="4" fontId="0" fillId="0" borderId="139" xfId="0" applyNumberFormat="1" applyBorder="1"/>
    <xf numFmtId="4" fontId="0" fillId="0" borderId="140" xfId="0" applyNumberFormat="1" applyBorder="1"/>
    <xf numFmtId="4" fontId="29" fillId="0" borderId="145" xfId="0" applyNumberFormat="1" applyFont="1" applyBorder="1"/>
    <xf numFmtId="4" fontId="29" fillId="0" borderId="146" xfId="0" applyNumberFormat="1" applyFont="1" applyBorder="1"/>
    <xf numFmtId="4" fontId="29" fillId="0" borderId="147" xfId="0" applyNumberFormat="1" applyFont="1" applyBorder="1"/>
    <xf numFmtId="4" fontId="29" fillId="0" borderId="148" xfId="0" applyNumberFormat="1" applyFont="1" applyBorder="1"/>
    <xf numFmtId="0" fontId="29" fillId="0" borderId="141" xfId="0" applyFont="1" applyBorder="1" applyAlignment="1">
      <alignment vertical="center"/>
    </xf>
    <xf numFmtId="182" fontId="32" fillId="0" borderId="0" xfId="0" applyNumberFormat="1" applyFont="1" applyAlignment="1">
      <alignment horizontal="center" vertical="center"/>
    </xf>
    <xf numFmtId="4" fontId="32" fillId="19" borderId="20" xfId="0" applyNumberFormat="1" applyFont="1" applyFill="1" applyBorder="1" applyAlignment="1">
      <alignment horizontal="center" vertical="center" wrapText="1"/>
    </xf>
    <xf numFmtId="4" fontId="34" fillId="19" borderId="101" xfId="0" applyNumberFormat="1" applyFont="1" applyFill="1" applyBorder="1" applyAlignment="1">
      <alignment horizontal="center" vertical="center"/>
    </xf>
    <xf numFmtId="4" fontId="34" fillId="19" borderId="151" xfId="0" applyNumberFormat="1" applyFont="1" applyFill="1" applyBorder="1" applyAlignment="1">
      <alignment horizontal="center" vertical="center"/>
    </xf>
    <xf numFmtId="4" fontId="32" fillId="19" borderId="21" xfId="0" applyNumberFormat="1" applyFont="1" applyFill="1" applyBorder="1" applyAlignment="1">
      <alignment horizontal="center" vertical="center"/>
    </xf>
    <xf numFmtId="4" fontId="32" fillId="19" borderId="152" xfId="0" applyNumberFormat="1" applyFont="1" applyFill="1" applyBorder="1" applyAlignment="1">
      <alignment horizontal="center" vertical="center"/>
    </xf>
    <xf numFmtId="4" fontId="32" fillId="19" borderId="151" xfId="0" applyNumberFormat="1" applyFont="1" applyFill="1" applyBorder="1" applyAlignment="1">
      <alignment horizontal="center" vertical="center"/>
    </xf>
    <xf numFmtId="10" fontId="32" fillId="19" borderId="153" xfId="1089" applyNumberFormat="1" applyFont="1" applyFill="1" applyBorder="1" applyAlignment="1" applyProtection="1">
      <alignment horizontal="center" vertical="center"/>
    </xf>
    <xf numFmtId="4" fontId="34" fillId="19" borderId="154" xfId="0" applyNumberFormat="1" applyFont="1" applyFill="1" applyBorder="1" applyAlignment="1">
      <alignment horizontal="center" vertical="center"/>
    </xf>
    <xf numFmtId="2" fontId="32" fillId="0" borderId="0" xfId="0" applyNumberFormat="1" applyFont="1" applyAlignment="1">
      <alignment horizontal="center" vertical="center"/>
    </xf>
    <xf numFmtId="4" fontId="39" fillId="0" borderId="67" xfId="0" applyNumberFormat="1" applyFont="1" applyBorder="1" applyAlignment="1">
      <alignment horizontal="center" vertical="center" wrapText="1"/>
    </xf>
    <xf numFmtId="4" fontId="32" fillId="23" borderId="67" xfId="0" applyNumberFormat="1" applyFont="1" applyFill="1" applyBorder="1" applyAlignment="1" applyProtection="1">
      <alignment horizontal="center" vertical="center" wrapText="1"/>
      <protection locked="0"/>
    </xf>
    <xf numFmtId="0" fontId="0" fillId="19" borderId="0" xfId="0" applyFill="1"/>
    <xf numFmtId="4" fontId="32" fillId="23" borderId="19" xfId="0" applyNumberFormat="1" applyFont="1" applyFill="1" applyBorder="1" applyAlignment="1" applyProtection="1">
      <alignment horizontal="center" vertical="center"/>
      <protection locked="0"/>
    </xf>
    <xf numFmtId="4" fontId="32" fillId="23" borderId="34" xfId="0" applyNumberFormat="1" applyFont="1" applyFill="1" applyBorder="1" applyAlignment="1" applyProtection="1">
      <alignment horizontal="center" vertical="center"/>
      <protection locked="0"/>
    </xf>
    <xf numFmtId="4" fontId="32" fillId="23" borderId="35" xfId="0" applyNumberFormat="1" applyFont="1" applyFill="1" applyBorder="1" applyAlignment="1" applyProtection="1">
      <alignment horizontal="center" vertical="center"/>
      <protection locked="0"/>
    </xf>
    <xf numFmtId="4" fontId="32" fillId="23" borderId="36" xfId="0" applyNumberFormat="1" applyFont="1" applyFill="1" applyBorder="1" applyAlignment="1" applyProtection="1">
      <alignment horizontal="center" vertical="center"/>
      <protection locked="0"/>
    </xf>
    <xf numFmtId="0" fontId="43" fillId="19" borderId="57" xfId="0" applyFont="1" applyFill="1" applyBorder="1" applyAlignment="1">
      <alignment horizontal="left" vertical="center" wrapText="1"/>
    </xf>
    <xf numFmtId="4" fontId="32" fillId="19" borderId="19" xfId="0" applyNumberFormat="1" applyFont="1" applyFill="1" applyBorder="1" applyAlignment="1">
      <alignment horizontal="center" vertical="center" wrapText="1"/>
    </xf>
    <xf numFmtId="4" fontId="32" fillId="19" borderId="67" xfId="0" applyNumberFormat="1" applyFont="1" applyFill="1" applyBorder="1" applyAlignment="1">
      <alignment horizontal="center" vertical="center" wrapText="1"/>
    </xf>
    <xf numFmtId="4" fontId="41" fillId="19" borderId="84" xfId="0" applyNumberFormat="1" applyFont="1" applyFill="1" applyBorder="1" applyAlignment="1">
      <alignment horizontal="center" vertical="center"/>
    </xf>
    <xf numFmtId="4" fontId="41" fillId="19" borderId="86" xfId="0" applyNumberFormat="1" applyFont="1" applyFill="1" applyBorder="1" applyAlignment="1">
      <alignment horizontal="center" vertical="center"/>
    </xf>
    <xf numFmtId="4" fontId="41" fillId="19" borderId="85" xfId="0" applyNumberFormat="1" applyFont="1" applyFill="1" applyBorder="1" applyAlignment="1">
      <alignment horizontal="center" vertical="center"/>
    </xf>
    <xf numFmtId="4" fontId="41" fillId="19" borderId="87" xfId="0" applyNumberFormat="1" applyFont="1" applyFill="1" applyBorder="1" applyAlignment="1">
      <alignment horizontal="center" vertical="center"/>
    </xf>
    <xf numFmtId="4" fontId="41" fillId="19" borderId="67" xfId="0" applyNumberFormat="1" applyFont="1" applyFill="1" applyBorder="1" applyAlignment="1">
      <alignment horizontal="center" vertical="center" wrapText="1"/>
    </xf>
    <xf numFmtId="4" fontId="32" fillId="19" borderId="84" xfId="0" applyNumberFormat="1" applyFont="1" applyFill="1" applyBorder="1" applyAlignment="1">
      <alignment horizontal="center" vertical="center"/>
    </xf>
    <xf numFmtId="4" fontId="32" fillId="19" borderId="85" xfId="0" applyNumberFormat="1" applyFont="1" applyFill="1" applyBorder="1" applyAlignment="1">
      <alignment horizontal="center" vertical="center"/>
    </xf>
    <xf numFmtId="4" fontId="32" fillId="19" borderId="86" xfId="0" applyNumberFormat="1" applyFont="1" applyFill="1" applyBorder="1" applyAlignment="1">
      <alignment horizontal="center" vertical="center"/>
    </xf>
    <xf numFmtId="4" fontId="32" fillId="19" borderId="87" xfId="0" applyNumberFormat="1" applyFont="1" applyFill="1" applyBorder="1" applyAlignment="1">
      <alignment horizontal="center" vertical="center"/>
    </xf>
    <xf numFmtId="4" fontId="33" fillId="19" borderId="84" xfId="0" applyNumberFormat="1" applyFont="1" applyFill="1" applyBorder="1" applyAlignment="1">
      <alignment horizontal="center" vertical="center"/>
    </xf>
    <xf numFmtId="4" fontId="33" fillId="19" borderId="86" xfId="0" applyNumberFormat="1" applyFont="1" applyFill="1" applyBorder="1" applyAlignment="1">
      <alignment horizontal="center" vertical="center"/>
    </xf>
    <xf numFmtId="4" fontId="33" fillId="19" borderId="29" xfId="0" applyNumberFormat="1" applyFont="1" applyFill="1" applyBorder="1" applyAlignment="1">
      <alignment horizontal="center" vertical="center"/>
    </xf>
    <xf numFmtId="4" fontId="47" fillId="19" borderId="84" xfId="0" applyNumberFormat="1" applyFont="1" applyFill="1" applyBorder="1" applyAlignment="1">
      <alignment horizontal="center" vertical="center"/>
    </xf>
    <xf numFmtId="4" fontId="47" fillId="19" borderId="86" xfId="0" applyNumberFormat="1" applyFont="1" applyFill="1" applyBorder="1" applyAlignment="1">
      <alignment horizontal="center" vertical="center"/>
    </xf>
    <xf numFmtId="4" fontId="47" fillId="19" borderId="85" xfId="0" applyNumberFormat="1" applyFont="1" applyFill="1" applyBorder="1" applyAlignment="1">
      <alignment horizontal="center" vertical="center"/>
    </xf>
    <xf numFmtId="4" fontId="47" fillId="19" borderId="87" xfId="0" applyNumberFormat="1" applyFont="1" applyFill="1" applyBorder="1" applyAlignment="1">
      <alignment horizontal="center" vertical="center"/>
    </xf>
    <xf numFmtId="4" fontId="42" fillId="19" borderId="84" xfId="0" applyNumberFormat="1" applyFont="1" applyFill="1" applyBorder="1" applyAlignment="1">
      <alignment horizontal="center" vertical="center"/>
    </xf>
    <xf numFmtId="4" fontId="42" fillId="19" borderId="86" xfId="0" applyNumberFormat="1" applyFont="1" applyFill="1" applyBorder="1" applyAlignment="1">
      <alignment horizontal="center" vertical="center"/>
    </xf>
    <xf numFmtId="4" fontId="42" fillId="19" borderId="85" xfId="0" applyNumberFormat="1" applyFont="1" applyFill="1" applyBorder="1" applyAlignment="1">
      <alignment horizontal="center" vertical="center"/>
    </xf>
    <xf numFmtId="4" fontId="42" fillId="19" borderId="87" xfId="0" applyNumberFormat="1" applyFont="1" applyFill="1" applyBorder="1" applyAlignment="1">
      <alignment horizontal="center" vertical="center"/>
    </xf>
    <xf numFmtId="4" fontId="34" fillId="19" borderId="7" xfId="0" applyNumberFormat="1" applyFont="1" applyFill="1" applyBorder="1" applyAlignment="1">
      <alignment horizontal="center" vertical="center"/>
    </xf>
    <xf numFmtId="4" fontId="34" fillId="19" borderId="97" xfId="0" applyNumberFormat="1" applyFont="1" applyFill="1" applyBorder="1" applyAlignment="1">
      <alignment horizontal="center" vertical="center"/>
    </xf>
    <xf numFmtId="4" fontId="32" fillId="19" borderId="117" xfId="0" applyNumberFormat="1" applyFont="1" applyFill="1" applyBorder="1" applyAlignment="1">
      <alignment horizontal="center" vertical="center"/>
    </xf>
    <xf numFmtId="4" fontId="32" fillId="19" borderId="97" xfId="0" applyNumberFormat="1" applyFont="1" applyFill="1" applyBorder="1" applyAlignment="1">
      <alignment horizontal="center" vertical="center"/>
    </xf>
    <xf numFmtId="4" fontId="34" fillId="20" borderId="70" xfId="0" applyNumberFormat="1" applyFont="1" applyFill="1" applyBorder="1" applyAlignment="1">
      <alignment horizontal="center" vertical="center" wrapText="1"/>
    </xf>
    <xf numFmtId="4" fontId="34" fillId="18" borderId="67" xfId="0" applyNumberFormat="1" applyFont="1" applyFill="1" applyBorder="1" applyAlignment="1">
      <alignment horizontal="center" vertical="center" wrapText="1"/>
    </xf>
    <xf numFmtId="4" fontId="34" fillId="20" borderId="69" xfId="0" applyNumberFormat="1" applyFont="1" applyFill="1" applyBorder="1" applyAlignment="1">
      <alignment horizontal="center" vertical="center" wrapText="1"/>
    </xf>
    <xf numFmtId="0" fontId="48" fillId="19" borderId="0" xfId="0" applyFont="1" applyFill="1" applyAlignment="1">
      <alignment horizontal="center" vertical="center"/>
    </xf>
    <xf numFmtId="4" fontId="32" fillId="20" borderId="70" xfId="0" applyNumberFormat="1" applyFont="1" applyFill="1" applyBorder="1" applyAlignment="1">
      <alignment horizontal="center" vertical="center"/>
    </xf>
    <xf numFmtId="0" fontId="46" fillId="19" borderId="0" xfId="0" applyFont="1" applyFill="1" applyAlignment="1">
      <alignment horizontal="center" vertical="center"/>
    </xf>
    <xf numFmtId="3" fontId="32" fillId="19" borderId="57" xfId="0" applyNumberFormat="1" applyFont="1" applyFill="1" applyBorder="1" applyAlignment="1">
      <alignment horizontal="center" vertical="center" wrapText="1"/>
    </xf>
    <xf numFmtId="0" fontId="33" fillId="19" borderId="61" xfId="0" applyFont="1" applyFill="1" applyBorder="1" applyAlignment="1">
      <alignment horizontal="center" vertical="center" wrapText="1"/>
    </xf>
    <xf numFmtId="3" fontId="32" fillId="19" borderId="35" xfId="0" applyNumberFormat="1" applyFont="1" applyFill="1" applyBorder="1" applyAlignment="1">
      <alignment horizontal="center" vertical="center"/>
    </xf>
    <xf numFmtId="4" fontId="32" fillId="19" borderId="72" xfId="0" applyNumberFormat="1" applyFont="1" applyFill="1" applyBorder="1" applyAlignment="1">
      <alignment horizontal="center" vertical="center" wrapText="1"/>
    </xf>
    <xf numFmtId="4" fontId="32" fillId="19" borderId="78" xfId="0" applyNumberFormat="1" applyFont="1" applyFill="1" applyBorder="1" applyAlignment="1">
      <alignment horizontal="center" vertical="center" wrapText="1"/>
    </xf>
    <xf numFmtId="4" fontId="32" fillId="19" borderId="71" xfId="0" applyNumberFormat="1" applyFont="1" applyFill="1" applyBorder="1" applyAlignment="1">
      <alignment horizontal="center" vertical="center" wrapText="1"/>
    </xf>
    <xf numFmtId="4" fontId="47" fillId="19" borderId="19" xfId="0" applyNumberFormat="1" applyFont="1" applyFill="1" applyBorder="1" applyAlignment="1">
      <alignment horizontal="center" vertical="center"/>
    </xf>
    <xf numFmtId="4" fontId="32" fillId="0" borderId="13" xfId="0" applyNumberFormat="1" applyFont="1" applyBorder="1" applyAlignment="1">
      <alignment horizontal="center" vertical="center" wrapText="1"/>
    </xf>
    <xf numFmtId="4" fontId="34" fillId="21" borderId="141" xfId="0" applyNumberFormat="1" applyFont="1" applyFill="1" applyBorder="1" applyAlignment="1">
      <alignment horizontal="center" vertical="center"/>
    </xf>
    <xf numFmtId="4" fontId="32" fillId="19" borderId="114" xfId="0" applyNumberFormat="1" applyFont="1" applyFill="1" applyBorder="1" applyAlignment="1">
      <alignment horizontal="center" vertical="center"/>
    </xf>
    <xf numFmtId="4" fontId="32" fillId="19" borderId="155" xfId="0" applyNumberFormat="1" applyFont="1" applyFill="1" applyBorder="1" applyAlignment="1">
      <alignment horizontal="center" vertical="center"/>
    </xf>
    <xf numFmtId="0" fontId="32" fillId="22" borderId="127" xfId="0" applyFont="1" applyFill="1" applyBorder="1" applyAlignment="1">
      <alignment horizontal="left" vertical="center" wrapText="1"/>
    </xf>
    <xf numFmtId="0" fontId="32" fillId="22" borderId="124" xfId="0" quotePrefix="1" applyFont="1" applyFill="1" applyBorder="1" applyAlignment="1">
      <alignment horizontal="left" vertical="center" wrapText="1"/>
    </xf>
    <xf numFmtId="0" fontId="0" fillId="0" borderId="129" xfId="0" applyBorder="1"/>
    <xf numFmtId="4" fontId="0" fillId="0" borderId="84" xfId="0" applyNumberFormat="1" applyBorder="1"/>
    <xf numFmtId="4" fontId="0" fillId="0" borderId="86" xfId="0" applyNumberFormat="1" applyBorder="1"/>
    <xf numFmtId="4" fontId="0" fillId="0" borderId="87" xfId="0" applyNumberFormat="1" applyBorder="1"/>
    <xf numFmtId="4" fontId="0" fillId="0" borderId="85" xfId="0" applyNumberFormat="1" applyBorder="1"/>
    <xf numFmtId="0" fontId="34" fillId="19" borderId="57" xfId="0" applyFont="1" applyFill="1" applyBorder="1" applyAlignment="1">
      <alignment horizontal="left" vertical="center" wrapText="1"/>
    </xf>
    <xf numFmtId="0" fontId="34" fillId="19" borderId="60" xfId="0" applyFont="1" applyFill="1" applyBorder="1" applyAlignment="1">
      <alignment horizontal="left" vertical="center"/>
    </xf>
    <xf numFmtId="4" fontId="32" fillId="23" borderId="156" xfId="0" applyNumberFormat="1" applyFont="1" applyFill="1" applyBorder="1" applyAlignment="1" applyProtection="1">
      <alignment horizontal="center" vertical="center" wrapText="1"/>
      <protection locked="0"/>
    </xf>
    <xf numFmtId="3" fontId="32" fillId="19" borderId="157" xfId="0" applyNumberFormat="1" applyFont="1" applyFill="1" applyBorder="1" applyAlignment="1">
      <alignment horizontal="center" vertical="center" wrapText="1"/>
    </xf>
    <xf numFmtId="4" fontId="39" fillId="0" borderId="156" xfId="0" applyNumberFormat="1" applyFont="1" applyBorder="1" applyAlignment="1">
      <alignment horizontal="center" vertical="center" wrapText="1"/>
    </xf>
    <xf numFmtId="0" fontId="33" fillId="19" borderId="62" xfId="0" applyFont="1" applyFill="1" applyBorder="1" applyAlignment="1">
      <alignment horizontal="left" vertical="center"/>
    </xf>
    <xf numFmtId="0" fontId="33" fillId="19" borderId="74" xfId="0" applyFont="1" applyFill="1" applyBorder="1" applyAlignment="1">
      <alignment horizontal="left" vertical="center" wrapText="1"/>
    </xf>
    <xf numFmtId="4" fontId="33" fillId="19" borderId="14" xfId="0" applyNumberFormat="1" applyFont="1" applyFill="1" applyBorder="1" applyAlignment="1">
      <alignment horizontal="center" vertical="center"/>
    </xf>
    <xf numFmtId="0" fontId="32" fillId="0" borderId="56" xfId="0" applyFont="1" applyBorder="1" applyAlignment="1">
      <alignment horizontal="left" vertical="center"/>
    </xf>
    <xf numFmtId="0" fontId="42" fillId="25" borderId="126" xfId="0" applyFont="1" applyFill="1" applyBorder="1" applyAlignment="1">
      <alignment horizontal="left" vertical="center"/>
    </xf>
    <xf numFmtId="4" fontId="32" fillId="26" borderId="34" xfId="0" applyNumberFormat="1" applyFont="1" applyFill="1" applyBorder="1" applyAlignment="1" applyProtection="1">
      <alignment horizontal="center" vertical="center"/>
      <protection locked="0"/>
    </xf>
    <xf numFmtId="4" fontId="34" fillId="19" borderId="158" xfId="0" applyNumberFormat="1" applyFont="1" applyFill="1" applyBorder="1" applyAlignment="1">
      <alignment horizontal="center" vertical="center"/>
    </xf>
    <xf numFmtId="165" fontId="0" fillId="0" borderId="0" xfId="1099" applyFont="1"/>
    <xf numFmtId="9" fontId="0" fillId="0" borderId="0" xfId="1089" applyFont="1"/>
    <xf numFmtId="4" fontId="32" fillId="0" borderId="0" xfId="0" applyNumberFormat="1" applyFont="1" applyAlignment="1">
      <alignment horizontal="center" vertical="center" wrapText="1"/>
    </xf>
    <xf numFmtId="3" fontId="32" fillId="0" borderId="0" xfId="0" applyNumberFormat="1" applyFont="1" applyAlignment="1">
      <alignment horizontal="center" vertical="center" wrapText="1"/>
    </xf>
    <xf numFmtId="3" fontId="35" fillId="0" borderId="0" xfId="0" applyNumberFormat="1" applyFont="1" applyAlignment="1">
      <alignment horizontal="center" vertical="center" wrapText="1"/>
    </xf>
    <xf numFmtId="3" fontId="32" fillId="0" borderId="2" xfId="0" applyNumberFormat="1" applyFont="1" applyBorder="1" applyAlignment="1">
      <alignment horizontal="center" vertical="center" wrapText="1"/>
    </xf>
    <xf numFmtId="3" fontId="32" fillId="0" borderId="0" xfId="0" applyNumberFormat="1" applyFont="1" applyAlignment="1">
      <alignment horizontal="center" vertical="center"/>
    </xf>
    <xf numFmtId="3" fontId="32" fillId="19" borderId="20" xfId="0" applyNumberFormat="1" applyFont="1" applyFill="1" applyBorder="1" applyAlignment="1">
      <alignment horizontal="center" vertical="center" wrapText="1"/>
    </xf>
    <xf numFmtId="3" fontId="34" fillId="20" borderId="53" xfId="0" applyNumberFormat="1" applyFont="1" applyFill="1" applyBorder="1" applyAlignment="1">
      <alignment horizontal="center" vertical="center" wrapText="1"/>
    </xf>
    <xf numFmtId="3" fontId="34" fillId="20" borderId="55" xfId="0" applyNumberFormat="1" applyFont="1" applyFill="1" applyBorder="1" applyAlignment="1">
      <alignment horizontal="center" vertical="center" wrapText="1"/>
    </xf>
    <xf numFmtId="3" fontId="42" fillId="19" borderId="116" xfId="0" applyNumberFormat="1" applyFont="1" applyFill="1" applyBorder="1" applyAlignment="1">
      <alignment horizontal="center" vertical="center" wrapText="1"/>
    </xf>
    <xf numFmtId="3" fontId="34" fillId="18" borderId="57" xfId="0" applyNumberFormat="1" applyFont="1" applyFill="1" applyBorder="1" applyAlignment="1">
      <alignment horizontal="center" vertical="center" wrapText="1"/>
    </xf>
    <xf numFmtId="3" fontId="32" fillId="0" borderId="7" xfId="0" applyNumberFormat="1" applyFont="1" applyBorder="1" applyAlignment="1">
      <alignment horizontal="center" vertical="center" wrapText="1"/>
    </xf>
    <xf numFmtId="3" fontId="40" fillId="19" borderId="63" xfId="0" applyNumberFormat="1" applyFont="1" applyFill="1" applyBorder="1" applyAlignment="1">
      <alignment horizontal="center" vertical="center" wrapText="1"/>
    </xf>
    <xf numFmtId="3" fontId="38" fillId="0" borderId="0" xfId="0" applyNumberFormat="1" applyFont="1" applyAlignment="1">
      <alignment horizontal="center" vertical="center" wrapText="1"/>
    </xf>
    <xf numFmtId="3" fontId="42" fillId="19" borderId="57" xfId="0" applyNumberFormat="1" applyFont="1" applyFill="1" applyBorder="1" applyAlignment="1">
      <alignment horizontal="center" vertical="center" wrapText="1"/>
    </xf>
    <xf numFmtId="3" fontId="32" fillId="19" borderId="35" xfId="0" applyNumberFormat="1" applyFont="1" applyFill="1" applyBorder="1" applyAlignment="1">
      <alignment horizontal="center" vertical="center" wrapText="1"/>
    </xf>
    <xf numFmtId="3" fontId="33" fillId="19" borderId="35" xfId="0" applyNumberFormat="1" applyFont="1" applyFill="1" applyBorder="1" applyAlignment="1">
      <alignment horizontal="center" vertical="center"/>
    </xf>
    <xf numFmtId="3" fontId="0" fillId="0" borderId="0" xfId="0" applyNumberFormat="1"/>
    <xf numFmtId="3" fontId="32" fillId="0" borderId="13" xfId="0" applyNumberFormat="1" applyFont="1" applyBorder="1" applyAlignment="1">
      <alignment horizontal="center" vertical="center" wrapText="1"/>
    </xf>
    <xf numFmtId="0" fontId="33" fillId="22" borderId="127" xfId="0" applyFont="1" applyFill="1" applyBorder="1" applyAlignment="1">
      <alignment horizontal="left" vertical="center" wrapText="1"/>
    </xf>
    <xf numFmtId="3" fontId="32" fillId="19" borderId="22" xfId="0" applyNumberFormat="1" applyFont="1" applyFill="1" applyBorder="1" applyAlignment="1">
      <alignment horizontal="center" vertical="center" wrapText="1"/>
    </xf>
    <xf numFmtId="0" fontId="34" fillId="19" borderId="75" xfId="0" applyFont="1" applyFill="1" applyBorder="1" applyAlignment="1">
      <alignment horizontal="left" vertical="center" wrapText="1"/>
    </xf>
    <xf numFmtId="4" fontId="32" fillId="19" borderId="66" xfId="0" applyNumberFormat="1" applyFont="1" applyFill="1" applyBorder="1" applyAlignment="1">
      <alignment horizontal="center" vertical="center" wrapText="1"/>
    </xf>
    <xf numFmtId="4" fontId="35" fillId="0" borderId="0" xfId="0" applyNumberFormat="1" applyFont="1" applyAlignment="1">
      <alignment horizontal="center" vertical="center" wrapText="1"/>
    </xf>
    <xf numFmtId="4" fontId="32" fillId="0" borderId="2" xfId="0" applyNumberFormat="1" applyFont="1" applyBorder="1" applyAlignment="1">
      <alignment horizontal="center" vertical="center" wrapText="1"/>
    </xf>
    <xf numFmtId="4" fontId="40" fillId="19" borderId="63" xfId="0" applyNumberFormat="1" applyFont="1" applyFill="1" applyBorder="1" applyAlignment="1">
      <alignment horizontal="center" vertical="center" wrapText="1"/>
    </xf>
    <xf numFmtId="10" fontId="33" fillId="23" borderId="19" xfId="1089" applyNumberFormat="1" applyFont="1" applyFill="1" applyBorder="1" applyAlignment="1" applyProtection="1">
      <alignment horizontal="center" vertical="center"/>
      <protection locked="0"/>
    </xf>
    <xf numFmtId="4" fontId="32" fillId="24" borderId="0" xfId="0" applyNumberFormat="1" applyFont="1" applyFill="1" applyAlignment="1">
      <alignment horizontal="center" vertical="center" wrapText="1"/>
    </xf>
    <xf numFmtId="4" fontId="32" fillId="19" borderId="68" xfId="0" applyNumberFormat="1" applyFont="1" applyFill="1" applyBorder="1" applyAlignment="1">
      <alignment horizontal="center" vertical="center" wrapText="1"/>
    </xf>
    <xf numFmtId="4" fontId="38" fillId="0" borderId="0" xfId="0" applyNumberFormat="1" applyFont="1" applyAlignment="1">
      <alignment horizontal="center" vertical="center" wrapText="1"/>
    </xf>
    <xf numFmtId="4" fontId="34" fillId="20" borderId="159" xfId="0" applyNumberFormat="1" applyFont="1" applyFill="1" applyBorder="1" applyAlignment="1">
      <alignment horizontal="center" vertical="center"/>
    </xf>
    <xf numFmtId="3" fontId="33" fillId="19" borderId="35" xfId="1099" applyNumberFormat="1" applyFont="1" applyFill="1" applyBorder="1" applyAlignment="1">
      <alignment horizontal="center" vertical="center"/>
    </xf>
    <xf numFmtId="10" fontId="33" fillId="23" borderId="19" xfId="0" applyNumberFormat="1" applyFont="1" applyFill="1" applyBorder="1" applyAlignment="1" applyProtection="1">
      <alignment horizontal="center" vertical="center"/>
      <protection locked="0"/>
    </xf>
    <xf numFmtId="4" fontId="32" fillId="26" borderId="67" xfId="0" applyNumberFormat="1" applyFont="1" applyFill="1" applyBorder="1" applyAlignment="1" applyProtection="1">
      <alignment horizontal="center" vertical="center" wrapText="1"/>
      <protection locked="0"/>
    </xf>
    <xf numFmtId="0" fontId="32" fillId="27" borderId="57" xfId="0" applyFont="1" applyFill="1" applyBorder="1" applyAlignment="1">
      <alignment horizontal="left" vertical="center" wrapText="1"/>
    </xf>
    <xf numFmtId="0" fontId="32" fillId="27" borderId="57" xfId="0" applyFont="1" applyFill="1" applyBorder="1" applyAlignment="1">
      <alignment horizontal="center" vertical="center" wrapText="1"/>
    </xf>
    <xf numFmtId="3" fontId="32" fillId="27" borderId="57" xfId="0" applyNumberFormat="1" applyFont="1" applyFill="1" applyBorder="1" applyAlignment="1">
      <alignment horizontal="center" vertical="center" wrapText="1"/>
    </xf>
    <xf numFmtId="0" fontId="32" fillId="27" borderId="116" xfId="0" applyFont="1" applyFill="1" applyBorder="1" applyAlignment="1">
      <alignment horizontal="center" vertical="center" wrapText="1"/>
    </xf>
    <xf numFmtId="4" fontId="33" fillId="27" borderId="57" xfId="0" applyNumberFormat="1" applyFont="1" applyFill="1" applyBorder="1" applyAlignment="1">
      <alignment horizontal="center" vertical="center"/>
    </xf>
    <xf numFmtId="9" fontId="33" fillId="26" borderId="67" xfId="1089" applyFont="1" applyFill="1" applyBorder="1" applyAlignment="1" applyProtection="1">
      <alignment horizontal="center" vertical="center" wrapText="1"/>
      <protection locked="0"/>
    </xf>
    <xf numFmtId="2" fontId="32" fillId="26" borderId="67" xfId="1089" applyNumberFormat="1" applyFont="1" applyFill="1" applyBorder="1" applyAlignment="1" applyProtection="1">
      <alignment horizontal="center" vertical="center" wrapText="1"/>
      <protection locked="0"/>
    </xf>
    <xf numFmtId="4" fontId="32" fillId="26" borderId="33" xfId="0" applyNumberFormat="1" applyFont="1" applyFill="1" applyBorder="1" applyAlignment="1" applyProtection="1">
      <alignment horizontal="center" vertical="center"/>
      <protection locked="0"/>
    </xf>
    <xf numFmtId="0" fontId="32" fillId="19" borderId="80" xfId="0" applyFont="1" applyFill="1" applyBorder="1" applyAlignment="1">
      <alignment horizontal="left" vertical="center"/>
    </xf>
    <xf numFmtId="0" fontId="32" fillId="19" borderId="116" xfId="0" applyFont="1" applyFill="1" applyBorder="1" applyAlignment="1">
      <alignment horizontal="left" vertical="center" wrapText="1"/>
    </xf>
    <xf numFmtId="4" fontId="32" fillId="26" borderId="84" xfId="0" applyNumberFormat="1" applyFont="1" applyFill="1" applyBorder="1" applyAlignment="1" applyProtection="1">
      <alignment horizontal="center" vertical="center"/>
      <protection locked="0"/>
    </xf>
    <xf numFmtId="4" fontId="32" fillId="26" borderId="85" xfId="0" applyNumberFormat="1" applyFont="1" applyFill="1" applyBorder="1" applyAlignment="1" applyProtection="1">
      <alignment horizontal="center" vertical="center"/>
      <protection locked="0"/>
    </xf>
    <xf numFmtId="4" fontId="32" fillId="26" borderId="86" xfId="0" applyNumberFormat="1" applyFont="1" applyFill="1" applyBorder="1" applyAlignment="1" applyProtection="1">
      <alignment horizontal="center" vertical="center"/>
      <protection locked="0"/>
    </xf>
    <xf numFmtId="4" fontId="32" fillId="26" borderId="87" xfId="0" applyNumberFormat="1" applyFont="1" applyFill="1" applyBorder="1" applyAlignment="1" applyProtection="1">
      <alignment horizontal="center" vertical="center"/>
      <protection locked="0"/>
    </xf>
    <xf numFmtId="0" fontId="33" fillId="19" borderId="57" xfId="0" applyFont="1" applyFill="1" applyBorder="1" applyAlignment="1">
      <alignment horizontal="center" vertical="center" wrapText="1"/>
    </xf>
    <xf numFmtId="3" fontId="33" fillId="19" borderId="57" xfId="0" applyNumberFormat="1" applyFont="1" applyFill="1" applyBorder="1" applyAlignment="1">
      <alignment horizontal="center" vertical="center" wrapText="1"/>
    </xf>
    <xf numFmtId="4" fontId="32" fillId="26" borderId="156" xfId="0" applyNumberFormat="1" applyFont="1" applyFill="1" applyBorder="1" applyAlignment="1" applyProtection="1">
      <alignment horizontal="center" vertical="center" wrapText="1"/>
      <protection locked="0"/>
    </xf>
    <xf numFmtId="0" fontId="54" fillId="0" borderId="0" xfId="0" applyFont="1" applyAlignment="1">
      <alignment horizontal="left" vertical="center"/>
    </xf>
    <xf numFmtId="3" fontId="32" fillId="19" borderId="57" xfId="0" applyNumberFormat="1" applyFont="1" applyFill="1" applyBorder="1" applyAlignment="1">
      <alignment horizontal="center" vertical="center"/>
    </xf>
    <xf numFmtId="0" fontId="33" fillId="19" borderId="63" xfId="0" applyFont="1" applyFill="1" applyBorder="1" applyAlignment="1">
      <alignment horizontal="center" vertical="center" wrapText="1"/>
    </xf>
    <xf numFmtId="4" fontId="33" fillId="19" borderId="63" xfId="0" applyNumberFormat="1" applyFont="1" applyFill="1" applyBorder="1" applyAlignment="1">
      <alignment horizontal="center" vertical="center"/>
    </xf>
    <xf numFmtId="10" fontId="33" fillId="26" borderId="68" xfId="1089" applyNumberFormat="1" applyFont="1" applyFill="1" applyBorder="1" applyAlignment="1" applyProtection="1">
      <alignment horizontal="center" vertical="center"/>
      <protection locked="0"/>
    </xf>
    <xf numFmtId="4" fontId="33" fillId="19" borderId="18" xfId="0" applyNumberFormat="1" applyFont="1" applyFill="1" applyBorder="1" applyAlignment="1">
      <alignment horizontal="center" vertical="center"/>
    </xf>
    <xf numFmtId="4" fontId="33" fillId="19" borderId="27" xfId="0" applyNumberFormat="1" applyFont="1" applyFill="1" applyBorder="1" applyAlignment="1">
      <alignment horizontal="center" vertical="center"/>
    </xf>
    <xf numFmtId="4" fontId="33" fillId="19" borderId="28" xfId="0" applyNumberFormat="1" applyFont="1" applyFill="1" applyBorder="1" applyAlignment="1">
      <alignment horizontal="center" vertical="center"/>
    </xf>
    <xf numFmtId="0" fontId="32" fillId="19" borderId="160" xfId="0" applyFont="1" applyFill="1" applyBorder="1" applyAlignment="1">
      <alignment horizontal="left" vertical="center"/>
    </xf>
    <xf numFmtId="0" fontId="32" fillId="19" borderId="161" xfId="0" applyFont="1" applyFill="1" applyBorder="1" applyAlignment="1">
      <alignment horizontal="left" vertical="center" wrapText="1"/>
    </xf>
    <xf numFmtId="4" fontId="32" fillId="26" borderId="78" xfId="0" applyNumberFormat="1" applyFont="1" applyFill="1" applyBorder="1" applyAlignment="1" applyProtection="1">
      <alignment horizontal="center" vertical="center" wrapText="1"/>
      <protection locked="0"/>
    </xf>
    <xf numFmtId="4" fontId="32" fillId="19" borderId="162" xfId="0" applyNumberFormat="1" applyFont="1" applyFill="1" applyBorder="1" applyAlignment="1">
      <alignment horizontal="center" vertical="center"/>
    </xf>
    <xf numFmtId="4" fontId="32" fillId="19" borderId="163" xfId="0" applyNumberFormat="1" applyFont="1" applyFill="1" applyBorder="1" applyAlignment="1">
      <alignment horizontal="center" vertical="center"/>
    </xf>
    <xf numFmtId="4" fontId="32" fillId="19" borderId="164" xfId="0" applyNumberFormat="1" applyFont="1" applyFill="1" applyBorder="1" applyAlignment="1">
      <alignment horizontal="center" vertical="center"/>
    </xf>
    <xf numFmtId="4" fontId="32" fillId="19" borderId="165" xfId="0" applyNumberFormat="1" applyFont="1" applyFill="1" applyBorder="1" applyAlignment="1">
      <alignment horizontal="center" vertical="center"/>
    </xf>
    <xf numFmtId="4" fontId="32" fillId="19" borderId="166" xfId="0" applyNumberFormat="1" applyFont="1" applyFill="1" applyBorder="1" applyAlignment="1">
      <alignment horizontal="center" vertical="center"/>
    </xf>
    <xf numFmtId="0" fontId="32" fillId="19" borderId="167" xfId="0" applyFont="1" applyFill="1" applyBorder="1" applyAlignment="1">
      <alignment horizontal="left" vertical="center" wrapText="1"/>
    </xf>
    <xf numFmtId="3" fontId="32" fillId="19" borderId="116" xfId="0" applyNumberFormat="1" applyFont="1" applyFill="1" applyBorder="1" applyAlignment="1">
      <alignment horizontal="center" vertical="center"/>
    </xf>
    <xf numFmtId="4" fontId="32" fillId="19" borderId="0" xfId="0" applyNumberFormat="1" applyFont="1" applyFill="1" applyAlignment="1">
      <alignment horizontal="center" vertical="center"/>
    </xf>
    <xf numFmtId="0" fontId="45" fillId="19" borderId="168" xfId="0" applyFont="1" applyFill="1" applyBorder="1" applyAlignment="1">
      <alignment horizontal="left" vertical="center"/>
    </xf>
    <xf numFmtId="0" fontId="45" fillId="19" borderId="169" xfId="0" applyFont="1" applyFill="1" applyBorder="1" applyAlignment="1">
      <alignment horizontal="left" vertical="center" wrapText="1"/>
    </xf>
    <xf numFmtId="0" fontId="33" fillId="19" borderId="170" xfId="0" applyFont="1" applyFill="1" applyBorder="1" applyAlignment="1">
      <alignment horizontal="center" vertical="center" wrapText="1"/>
    </xf>
    <xf numFmtId="3" fontId="33" fillId="19" borderId="171" xfId="0" applyNumberFormat="1" applyFont="1" applyFill="1" applyBorder="1" applyAlignment="1">
      <alignment horizontal="center" vertical="center"/>
    </xf>
    <xf numFmtId="10" fontId="33" fillId="23" borderId="172" xfId="1089" applyNumberFormat="1" applyFont="1" applyFill="1" applyBorder="1" applyAlignment="1" applyProtection="1">
      <alignment horizontal="center" vertical="center"/>
      <protection locked="0"/>
    </xf>
    <xf numFmtId="4" fontId="32" fillId="19" borderId="173" xfId="0" applyNumberFormat="1" applyFont="1" applyFill="1" applyBorder="1" applyAlignment="1">
      <alignment horizontal="center" vertical="center"/>
    </xf>
    <xf numFmtId="4" fontId="33" fillId="19" borderId="174" xfId="0" applyNumberFormat="1" applyFont="1" applyFill="1" applyBorder="1" applyAlignment="1">
      <alignment horizontal="center" vertical="center"/>
    </xf>
    <xf numFmtId="4" fontId="33" fillId="19" borderId="172" xfId="0" applyNumberFormat="1" applyFont="1" applyFill="1" applyBorder="1" applyAlignment="1">
      <alignment horizontal="center" vertical="center"/>
    </xf>
    <xf numFmtId="4" fontId="32" fillId="19" borderId="174" xfId="0" applyNumberFormat="1" applyFont="1" applyFill="1" applyBorder="1" applyAlignment="1">
      <alignment horizontal="center" vertical="center"/>
    </xf>
    <xf numFmtId="4" fontId="32" fillId="19" borderId="171" xfId="0" applyNumberFormat="1" applyFont="1" applyFill="1" applyBorder="1" applyAlignment="1">
      <alignment horizontal="center" vertical="center"/>
    </xf>
    <xf numFmtId="4" fontId="32" fillId="19" borderId="172" xfId="0" applyNumberFormat="1" applyFont="1" applyFill="1" applyBorder="1" applyAlignment="1">
      <alignment horizontal="center" vertical="center"/>
    </xf>
    <xf numFmtId="4" fontId="32" fillId="19" borderId="175" xfId="0" applyNumberFormat="1" applyFont="1" applyFill="1" applyBorder="1" applyAlignment="1">
      <alignment horizontal="center" vertical="center"/>
    </xf>
    <xf numFmtId="4" fontId="32" fillId="0" borderId="0" xfId="0" applyNumberFormat="1" applyFont="1" applyAlignment="1">
      <alignment horizontal="left" vertical="center"/>
    </xf>
    <xf numFmtId="3" fontId="33" fillId="27" borderId="57" xfId="0" applyNumberFormat="1" applyFont="1" applyFill="1" applyBorder="1" applyAlignment="1">
      <alignment horizontal="center" vertical="center"/>
    </xf>
    <xf numFmtId="0" fontId="33" fillId="19" borderId="176" xfId="0" applyFont="1" applyFill="1" applyBorder="1" applyAlignment="1">
      <alignment horizontal="left" vertical="center" wrapText="1"/>
    </xf>
    <xf numFmtId="4" fontId="32" fillId="23" borderId="84" xfId="0" applyNumberFormat="1" applyFont="1" applyFill="1" applyBorder="1" applyAlignment="1" applyProtection="1">
      <alignment horizontal="center" vertical="center"/>
      <protection locked="0"/>
    </xf>
    <xf numFmtId="4" fontId="32" fillId="23" borderId="85" xfId="0" applyNumberFormat="1" applyFont="1" applyFill="1" applyBorder="1" applyAlignment="1" applyProtection="1">
      <alignment horizontal="center" vertical="center"/>
      <protection locked="0"/>
    </xf>
    <xf numFmtId="4" fontId="32" fillId="23" borderId="86" xfId="0" applyNumberFormat="1" applyFont="1" applyFill="1" applyBorder="1" applyAlignment="1" applyProtection="1">
      <alignment horizontal="center" vertical="center"/>
      <protection locked="0"/>
    </xf>
    <xf numFmtId="0" fontId="45" fillId="19" borderId="60" xfId="0" applyFont="1" applyFill="1" applyBorder="1" applyAlignment="1">
      <alignment horizontal="left" vertical="center"/>
    </xf>
    <xf numFmtId="4" fontId="39" fillId="0" borderId="68" xfId="0" applyNumberFormat="1" applyFont="1" applyBorder="1" applyAlignment="1">
      <alignment horizontal="center" vertical="center" wrapText="1"/>
    </xf>
    <xf numFmtId="3" fontId="32" fillId="19" borderId="63" xfId="0" applyNumberFormat="1" applyFont="1" applyFill="1" applyBorder="1" applyAlignment="1">
      <alignment horizontal="center" vertical="center" wrapText="1"/>
    </xf>
    <xf numFmtId="0" fontId="33" fillId="19" borderId="177" xfId="0" applyFont="1" applyFill="1" applyBorder="1" applyAlignment="1">
      <alignment horizontal="center" vertical="center" wrapText="1"/>
    </xf>
    <xf numFmtId="3" fontId="33" fillId="19" borderId="27" xfId="0" applyNumberFormat="1" applyFont="1" applyFill="1" applyBorder="1" applyAlignment="1">
      <alignment horizontal="center" vertical="center"/>
    </xf>
    <xf numFmtId="10" fontId="33" fillId="23" borderId="14" xfId="1089" applyNumberFormat="1" applyFont="1" applyFill="1" applyBorder="1" applyAlignment="1" applyProtection="1">
      <alignment horizontal="center" vertical="center"/>
      <protection locked="0"/>
    </xf>
    <xf numFmtId="0" fontId="34" fillId="19" borderId="176" xfId="0" applyFont="1" applyFill="1" applyBorder="1" applyAlignment="1">
      <alignment horizontal="left" vertical="center" wrapText="1"/>
    </xf>
    <xf numFmtId="0" fontId="55" fillId="0" borderId="0" xfId="0" applyFont="1"/>
    <xf numFmtId="0" fontId="10" fillId="0" borderId="0" xfId="0" applyFont="1" applyAlignment="1">
      <alignment horizontal="center" vertical="center" wrapText="1"/>
    </xf>
    <xf numFmtId="167" fontId="6" fillId="0" borderId="0" xfId="0" applyNumberFormat="1" applyFont="1" applyAlignment="1">
      <alignment horizontal="center" vertical="center" wrapText="1"/>
    </xf>
    <xf numFmtId="0" fontId="42" fillId="19" borderId="167" xfId="0" applyFont="1" applyFill="1" applyBorder="1" applyAlignment="1">
      <alignment horizontal="left" vertical="center" wrapText="1"/>
    </xf>
    <xf numFmtId="0" fontId="42" fillId="19" borderId="61" xfId="0" applyFont="1" applyFill="1" applyBorder="1" applyAlignment="1">
      <alignment horizontal="center" vertical="center" wrapText="1"/>
    </xf>
    <xf numFmtId="4" fontId="42" fillId="19" borderId="0" xfId="0" applyNumberFormat="1" applyFont="1" applyFill="1" applyAlignment="1">
      <alignment horizontal="center" vertical="center"/>
    </xf>
    <xf numFmtId="0" fontId="57" fillId="19" borderId="62" xfId="0" applyFont="1" applyFill="1" applyBorder="1" applyAlignment="1">
      <alignment horizontal="left" vertical="center"/>
    </xf>
    <xf numFmtId="0" fontId="57" fillId="19" borderId="74" xfId="0" applyFont="1" applyFill="1" applyBorder="1" applyAlignment="1">
      <alignment horizontal="left" vertical="center" wrapText="1"/>
    </xf>
    <xf numFmtId="0" fontId="57" fillId="19" borderId="63" xfId="0" applyFont="1" applyFill="1" applyBorder="1" applyAlignment="1">
      <alignment horizontal="center" vertical="center" wrapText="1"/>
    </xf>
    <xf numFmtId="4" fontId="57" fillId="19" borderId="63" xfId="0" applyNumberFormat="1" applyFont="1" applyFill="1" applyBorder="1" applyAlignment="1">
      <alignment horizontal="center" vertical="center"/>
    </xf>
    <xf numFmtId="4" fontId="57" fillId="19" borderId="18" xfId="0" applyNumberFormat="1" applyFont="1" applyFill="1" applyBorder="1" applyAlignment="1">
      <alignment horizontal="center" vertical="center"/>
    </xf>
    <xf numFmtId="0" fontId="41" fillId="0" borderId="0" xfId="0" applyFont="1" applyAlignment="1">
      <alignment horizontal="center" vertical="center"/>
    </xf>
    <xf numFmtId="4" fontId="41" fillId="19" borderId="114" xfId="0" applyNumberFormat="1" applyFont="1" applyFill="1" applyBorder="1" applyAlignment="1">
      <alignment horizontal="center" vertical="center"/>
    </xf>
    <xf numFmtId="4" fontId="41" fillId="19" borderId="155" xfId="0" applyNumberFormat="1" applyFont="1" applyFill="1" applyBorder="1" applyAlignment="1">
      <alignment horizontal="center" vertical="center"/>
    </xf>
    <xf numFmtId="4" fontId="41" fillId="0" borderId="0" xfId="0" applyNumberFormat="1" applyFont="1" applyAlignment="1">
      <alignment horizontal="left" vertical="center"/>
    </xf>
    <xf numFmtId="4" fontId="41" fillId="19" borderId="68" xfId="0" applyNumberFormat="1" applyFont="1" applyFill="1" applyBorder="1" applyAlignment="1">
      <alignment horizontal="center" vertical="center" wrapText="1"/>
    </xf>
    <xf numFmtId="4" fontId="56" fillId="19" borderId="29" xfId="0" applyNumberFormat="1" applyFont="1" applyFill="1" applyBorder="1" applyAlignment="1">
      <alignment horizontal="center" vertical="center"/>
    </xf>
    <xf numFmtId="4" fontId="56" fillId="19" borderId="14" xfId="0" applyNumberFormat="1" applyFont="1" applyFill="1" applyBorder="1" applyAlignment="1">
      <alignment horizontal="center" vertical="center"/>
    </xf>
    <xf numFmtId="4" fontId="56" fillId="19" borderId="27" xfId="0" applyNumberFormat="1" applyFont="1" applyFill="1" applyBorder="1" applyAlignment="1">
      <alignment horizontal="center" vertical="center"/>
    </xf>
    <xf numFmtId="4" fontId="56" fillId="19" borderId="28" xfId="0" applyNumberFormat="1" applyFont="1" applyFill="1" applyBorder="1" applyAlignment="1">
      <alignment horizontal="center" vertical="center"/>
    </xf>
    <xf numFmtId="183" fontId="32" fillId="19" borderId="57" xfId="1089" applyNumberFormat="1" applyFont="1" applyFill="1" applyBorder="1" applyAlignment="1">
      <alignment horizontal="center" vertical="center" wrapText="1"/>
    </xf>
    <xf numFmtId="0" fontId="32" fillId="19" borderId="176" xfId="0" applyFont="1" applyFill="1" applyBorder="1" applyAlignment="1">
      <alignment horizontal="center" vertical="center" wrapText="1"/>
    </xf>
    <xf numFmtId="0" fontId="33" fillId="19" borderId="178" xfId="0" applyFont="1" applyFill="1" applyBorder="1" applyAlignment="1">
      <alignment horizontal="center" vertical="center" wrapText="1"/>
    </xf>
    <xf numFmtId="0" fontId="32" fillId="19" borderId="178" xfId="0" applyFont="1" applyFill="1" applyBorder="1" applyAlignment="1">
      <alignment horizontal="center" vertical="center" wrapText="1"/>
    </xf>
    <xf numFmtId="0" fontId="42" fillId="19" borderId="178" xfId="0" applyFont="1" applyFill="1" applyBorder="1" applyAlignment="1">
      <alignment horizontal="center" vertical="center" wrapText="1"/>
    </xf>
    <xf numFmtId="0" fontId="32" fillId="19" borderId="179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29" fillId="0" borderId="35" xfId="0" applyFont="1" applyBorder="1" applyAlignment="1">
      <alignment horizontal="left"/>
    </xf>
    <xf numFmtId="0" fontId="29" fillId="0" borderId="19" xfId="0" applyFont="1" applyBorder="1" applyAlignment="1">
      <alignment horizontal="left"/>
    </xf>
    <xf numFmtId="178" fontId="29" fillId="18" borderId="135" xfId="0" applyNumberFormat="1" applyFont="1" applyFill="1" applyBorder="1" applyAlignment="1">
      <alignment horizontal="center" vertical="top"/>
    </xf>
    <xf numFmtId="178" fontId="29" fillId="18" borderId="133" xfId="0" applyNumberFormat="1" applyFont="1" applyFill="1" applyBorder="1" applyAlignment="1">
      <alignment horizontal="center" vertical="top"/>
    </xf>
    <xf numFmtId="178" fontId="29" fillId="18" borderId="134" xfId="0" applyNumberFormat="1" applyFont="1" applyFill="1" applyBorder="1" applyAlignment="1">
      <alignment horizontal="center" vertical="top"/>
    </xf>
    <xf numFmtId="179" fontId="29" fillId="18" borderId="131" xfId="0" applyNumberFormat="1" applyFont="1" applyFill="1" applyBorder="1" applyAlignment="1">
      <alignment horizontal="center" vertical="top"/>
    </xf>
    <xf numFmtId="179" fontId="29" fillId="18" borderId="132" xfId="0" applyNumberFormat="1" applyFont="1" applyFill="1" applyBorder="1" applyAlignment="1">
      <alignment horizontal="center" vertical="top"/>
    </xf>
    <xf numFmtId="0" fontId="29" fillId="0" borderId="129" xfId="0" applyFont="1" applyBorder="1" applyAlignment="1">
      <alignment horizontal="center" vertical="center"/>
    </xf>
    <xf numFmtId="0" fontId="29" fillId="0" borderId="7" xfId="0" applyFont="1" applyBorder="1" applyAlignment="1">
      <alignment horizontal="center" vertical="center"/>
    </xf>
    <xf numFmtId="0" fontId="29" fillId="0" borderId="6" xfId="0" applyFont="1" applyBorder="1" applyAlignment="1">
      <alignment horizontal="center" vertical="center"/>
    </xf>
    <xf numFmtId="0" fontId="29" fillId="0" borderId="3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29" fillId="0" borderId="140" xfId="0" applyFont="1" applyBorder="1" applyAlignment="1">
      <alignment horizontal="left"/>
    </xf>
    <xf numFmtId="0" fontId="29" fillId="0" borderId="138" xfId="0" applyFont="1" applyBorder="1" applyAlignment="1">
      <alignment horizontal="left"/>
    </xf>
    <xf numFmtId="0" fontId="29" fillId="0" borderId="141" xfId="0" applyFont="1" applyBorder="1" applyAlignment="1">
      <alignment horizontal="center" vertical="center"/>
    </xf>
    <xf numFmtId="0" fontId="29" fillId="0" borderId="114" xfId="0" applyFont="1" applyBorder="1" applyAlignment="1">
      <alignment horizontal="center" vertical="center"/>
    </xf>
    <xf numFmtId="0" fontId="29" fillId="0" borderId="5" xfId="0" applyFont="1" applyBorder="1" applyAlignment="1">
      <alignment horizontal="center" vertical="center"/>
    </xf>
    <xf numFmtId="0" fontId="29" fillId="0" borderId="4" xfId="0" applyFont="1" applyBorder="1" applyAlignment="1">
      <alignment horizontal="center" vertical="center"/>
    </xf>
    <xf numFmtId="0" fontId="29" fillId="0" borderId="130" xfId="0" applyFont="1" applyBorder="1" applyAlignment="1">
      <alignment horizontal="center" vertical="center" wrapText="1"/>
    </xf>
    <xf numFmtId="0" fontId="29" fillId="0" borderId="26" xfId="0" applyFont="1" applyBorder="1" applyAlignment="1">
      <alignment horizontal="center" vertical="center" wrapText="1"/>
    </xf>
    <xf numFmtId="0" fontId="29" fillId="0" borderId="15" xfId="0" applyFont="1" applyBorder="1" applyAlignment="1">
      <alignment horizontal="right" vertical="center" wrapText="1"/>
    </xf>
    <xf numFmtId="0" fontId="29" fillId="0" borderId="18" xfId="0" applyFont="1" applyBorder="1" applyAlignment="1">
      <alignment horizontal="right" vertical="center" wrapText="1"/>
    </xf>
    <xf numFmtId="0" fontId="29" fillId="0" borderId="17" xfId="0" applyFont="1" applyBorder="1" applyAlignment="1">
      <alignment horizontal="right" vertical="center" wrapText="1"/>
    </xf>
    <xf numFmtId="0" fontId="29" fillId="0" borderId="3" xfId="0" applyFont="1" applyBorder="1" applyAlignment="1">
      <alignment horizontal="right" vertical="center" wrapText="1"/>
    </xf>
    <xf numFmtId="0" fontId="29" fillId="0" borderId="2" xfId="0" applyFont="1" applyBorder="1" applyAlignment="1">
      <alignment horizontal="right" vertical="center" wrapText="1"/>
    </xf>
    <xf numFmtId="0" fontId="29" fillId="0" borderId="1" xfId="0" applyFont="1" applyBorder="1" applyAlignment="1">
      <alignment horizontal="right" vertical="center" wrapText="1"/>
    </xf>
    <xf numFmtId="0" fontId="29" fillId="0" borderId="142" xfId="0" applyFont="1" applyBorder="1" applyAlignment="1">
      <alignment horizontal="right"/>
    </xf>
    <xf numFmtId="0" fontId="29" fillId="0" borderId="143" xfId="0" applyFont="1" applyBorder="1" applyAlignment="1">
      <alignment horizontal="right"/>
    </xf>
    <xf numFmtId="0" fontId="29" fillId="0" borderId="144" xfId="0" applyFont="1" applyBorder="1" applyAlignment="1">
      <alignment horizontal="right"/>
    </xf>
    <xf numFmtId="0" fontId="29" fillId="0" borderId="20" xfId="0" applyFont="1" applyBorder="1" applyAlignment="1">
      <alignment horizontal="left"/>
    </xf>
    <xf numFmtId="0" fontId="29" fillId="0" borderId="66" xfId="0" applyFont="1" applyBorder="1" applyAlignment="1">
      <alignment horizontal="left"/>
    </xf>
    <xf numFmtId="181" fontId="0" fillId="0" borderId="0" xfId="0" applyNumberFormat="1" applyAlignment="1">
      <alignment horizontal="center"/>
    </xf>
    <xf numFmtId="0" fontId="29" fillId="0" borderId="149" xfId="0" applyFont="1" applyBorder="1" applyAlignment="1">
      <alignment horizontal="left"/>
    </xf>
    <xf numFmtId="0" fontId="29" fillId="0" borderId="150" xfId="0" applyFont="1" applyBorder="1" applyAlignment="1">
      <alignment horizontal="left"/>
    </xf>
    <xf numFmtId="0" fontId="34" fillId="0" borderId="3" xfId="0" applyFont="1" applyBorder="1" applyAlignment="1">
      <alignment horizontal="left" vertical="center" wrapText="1"/>
    </xf>
    <xf numFmtId="0" fontId="34" fillId="0" borderId="103" xfId="0" applyFont="1" applyBorder="1" applyAlignment="1">
      <alignment horizontal="left" vertical="center" wrapText="1"/>
    </xf>
    <xf numFmtId="0" fontId="34" fillId="0" borderId="129" xfId="0" applyFont="1" applyBorder="1" applyAlignment="1">
      <alignment horizontal="left" vertical="center" wrapText="1"/>
    </xf>
    <xf numFmtId="0" fontId="32" fillId="19" borderId="89" xfId="0" applyFont="1" applyFill="1" applyBorder="1" applyAlignment="1">
      <alignment horizontal="center" vertical="center" wrapText="1"/>
    </xf>
    <xf numFmtId="0" fontId="32" fillId="19" borderId="73" xfId="0" applyFont="1" applyFill="1" applyBorder="1" applyAlignment="1">
      <alignment horizontal="left" vertical="center" wrapText="1"/>
    </xf>
    <xf numFmtId="0" fontId="34" fillId="19" borderId="107" xfId="0" applyFont="1" applyFill="1" applyBorder="1" applyAlignment="1">
      <alignment horizontal="left" vertical="center" wrapText="1"/>
    </xf>
    <xf numFmtId="0" fontId="32" fillId="19" borderId="22" xfId="0" applyFont="1" applyFill="1" applyBorder="1" applyAlignment="1">
      <alignment horizontal="left" vertical="center" wrapText="1"/>
    </xf>
    <xf numFmtId="0" fontId="32" fillId="19" borderId="66" xfId="0" applyFont="1" applyFill="1" applyBorder="1" applyAlignment="1">
      <alignment horizontal="left" vertical="center" wrapText="1"/>
    </xf>
    <xf numFmtId="0" fontId="32" fillId="19" borderId="74" xfId="0" applyFont="1" applyFill="1" applyBorder="1" applyAlignment="1">
      <alignment horizontal="left" vertical="center" wrapText="1"/>
    </xf>
    <xf numFmtId="0" fontId="32" fillId="19" borderId="18" xfId="0" applyFont="1" applyFill="1" applyBorder="1" applyAlignment="1">
      <alignment horizontal="left" vertical="center" wrapText="1"/>
    </xf>
    <xf numFmtId="0" fontId="32" fillId="19" borderId="17" xfId="0" applyFont="1" applyFill="1" applyBorder="1" applyAlignment="1">
      <alignment horizontal="left" vertical="center" wrapText="1"/>
    </xf>
    <xf numFmtId="0" fontId="34" fillId="19" borderId="81" xfId="0" applyFont="1" applyFill="1" applyBorder="1" applyAlignment="1">
      <alignment horizontal="left" vertical="center" wrapText="1"/>
    </xf>
    <xf numFmtId="0" fontId="34" fillId="19" borderId="82" xfId="0" applyFont="1" applyFill="1" applyBorder="1" applyAlignment="1">
      <alignment horizontal="left" vertical="center" wrapText="1"/>
    </xf>
    <xf numFmtId="0" fontId="34" fillId="19" borderId="83" xfId="0" applyFont="1" applyFill="1" applyBorder="1" applyAlignment="1">
      <alignment horizontal="left" vertical="center" wrapText="1"/>
    </xf>
    <xf numFmtId="0" fontId="34" fillId="19" borderId="112" xfId="0" applyFont="1" applyFill="1" applyBorder="1" applyAlignment="1">
      <alignment horizontal="left" vertical="center" wrapText="1"/>
    </xf>
    <xf numFmtId="0" fontId="35" fillId="20" borderId="45" xfId="0" applyFont="1" applyFill="1" applyBorder="1" applyAlignment="1">
      <alignment horizontal="left" vertical="center"/>
    </xf>
    <xf numFmtId="0" fontId="35" fillId="20" borderId="64" xfId="0" applyFont="1" applyFill="1" applyBorder="1" applyAlignment="1">
      <alignment horizontal="left" vertical="center" wrapText="1"/>
    </xf>
    <xf numFmtId="0" fontId="35" fillId="20" borderId="48" xfId="0" applyFont="1" applyFill="1" applyBorder="1" applyAlignment="1">
      <alignment horizontal="center" vertical="center" wrapText="1"/>
    </xf>
    <xf numFmtId="3" fontId="35" fillId="20" borderId="64" xfId="0" applyNumberFormat="1" applyFont="1" applyFill="1" applyBorder="1" applyAlignment="1">
      <alignment horizontal="center" vertical="center" wrapText="1"/>
    </xf>
    <xf numFmtId="0" fontId="35" fillId="20" borderId="64" xfId="0" applyFont="1" applyFill="1" applyBorder="1" applyAlignment="1">
      <alignment horizontal="center" vertical="center" wrapText="1"/>
    </xf>
    <xf numFmtId="180" fontId="34" fillId="20" borderId="101" xfId="0" applyNumberFormat="1" applyFont="1" applyFill="1" applyBorder="1" applyAlignment="1">
      <alignment horizontal="center" vertical="center" wrapText="1"/>
    </xf>
    <xf numFmtId="179" fontId="34" fillId="20" borderId="8" xfId="0" applyNumberFormat="1" applyFont="1" applyFill="1" applyBorder="1" applyAlignment="1">
      <alignment horizontal="center" vertical="center"/>
    </xf>
    <xf numFmtId="0" fontId="31" fillId="20" borderId="8" xfId="0" applyFont="1" applyFill="1" applyBorder="1" applyAlignment="1">
      <alignment horizontal="center" vertical="center"/>
    </xf>
    <xf numFmtId="179" fontId="34" fillId="20" borderId="13" xfId="0" applyNumberFormat="1" applyFont="1" applyFill="1" applyBorder="1" applyAlignment="1">
      <alignment horizontal="center" vertical="center"/>
    </xf>
    <xf numFmtId="179" fontId="34" fillId="20" borderId="120" xfId="0" applyNumberFormat="1" applyFont="1" applyFill="1" applyBorder="1" applyAlignment="1">
      <alignment horizontal="center" vertical="center"/>
    </xf>
    <xf numFmtId="0" fontId="31" fillId="20" borderId="120" xfId="0" applyFont="1" applyFill="1" applyBorder="1" applyAlignment="1">
      <alignment horizontal="center" vertical="center"/>
    </xf>
    <xf numFmtId="0" fontId="34" fillId="0" borderId="2" xfId="0" applyFont="1" applyBorder="1" applyAlignment="1">
      <alignment horizontal="left" vertical="center" wrapText="1"/>
    </xf>
    <xf numFmtId="0" fontId="34" fillId="0" borderId="1" xfId="0" applyFont="1" applyBorder="1" applyAlignment="1">
      <alignment horizontal="left" vertical="center" wrapText="1"/>
    </xf>
    <xf numFmtId="0" fontId="34" fillId="0" borderId="104" xfId="0" applyFont="1" applyBorder="1" applyAlignment="1">
      <alignment horizontal="left" vertical="center" wrapText="1"/>
    </xf>
    <xf numFmtId="0" fontId="34" fillId="0" borderId="105" xfId="0" applyFont="1" applyBorder="1" applyAlignment="1">
      <alignment horizontal="left" vertical="center" wrapText="1"/>
    </xf>
    <xf numFmtId="0" fontId="34" fillId="0" borderId="7" xfId="0" applyFont="1" applyBorder="1" applyAlignment="1">
      <alignment horizontal="left" vertical="center" wrapText="1"/>
    </xf>
    <xf numFmtId="0" fontId="34" fillId="0" borderId="6" xfId="0" applyFont="1" applyBorder="1" applyAlignment="1">
      <alignment horizontal="left" vertical="center" wrapText="1"/>
    </xf>
    <xf numFmtId="180" fontId="34" fillId="20" borderId="102" xfId="0" applyNumberFormat="1" applyFont="1" applyFill="1" applyBorder="1" applyAlignment="1">
      <alignment horizontal="center" vertical="center" wrapText="1"/>
    </xf>
    <xf numFmtId="0" fontId="35" fillId="20" borderId="46" xfId="0" applyFont="1" applyFill="1" applyBorder="1" applyAlignment="1">
      <alignment horizontal="left" vertical="center"/>
    </xf>
    <xf numFmtId="0" fontId="35" fillId="20" borderId="65" xfId="0" applyFont="1" applyFill="1" applyBorder="1" applyAlignment="1">
      <alignment horizontal="left" vertical="center" wrapText="1"/>
    </xf>
    <xf numFmtId="4" fontId="35" fillId="20" borderId="48" xfId="0" applyNumberFormat="1" applyFont="1" applyFill="1" applyBorder="1" applyAlignment="1">
      <alignment horizontal="center" vertical="center" wrapText="1"/>
    </xf>
    <xf numFmtId="4" fontId="35" fillId="20" borderId="47" xfId="0" applyNumberFormat="1" applyFont="1" applyFill="1" applyBorder="1" applyAlignment="1">
      <alignment horizontal="center" vertical="center" wrapText="1"/>
    </xf>
    <xf numFmtId="3" fontId="35" fillId="20" borderId="65" xfId="0" applyNumberFormat="1" applyFont="1" applyFill="1" applyBorder="1" applyAlignment="1">
      <alignment horizontal="center" vertical="center" wrapText="1"/>
    </xf>
    <xf numFmtId="0" fontId="35" fillId="20" borderId="65" xfId="0" applyFont="1" applyFill="1" applyBorder="1" applyAlignment="1">
      <alignment horizontal="center" vertical="center" wrapText="1"/>
    </xf>
    <xf numFmtId="0" fontId="32" fillId="19" borderId="90" xfId="0" applyFont="1" applyFill="1" applyBorder="1" applyAlignment="1">
      <alignment horizontal="center" vertical="center" wrapText="1"/>
    </xf>
    <xf numFmtId="0" fontId="32" fillId="19" borderId="91" xfId="0" applyFont="1" applyFill="1" applyBorder="1" applyAlignment="1">
      <alignment horizontal="center" vertical="center" wrapText="1"/>
    </xf>
    <xf numFmtId="0" fontId="34" fillId="19" borderId="7" xfId="0" applyFont="1" applyFill="1" applyBorder="1" applyAlignment="1">
      <alignment horizontal="left" vertical="center" wrapText="1"/>
    </xf>
    <xf numFmtId="0" fontId="34" fillId="19" borderId="6" xfId="0" applyFont="1" applyFill="1" applyBorder="1" applyAlignment="1">
      <alignment horizontal="left" vertical="center" wrapText="1"/>
    </xf>
    <xf numFmtId="0" fontId="34" fillId="19" borderId="97" xfId="0" applyFont="1" applyFill="1" applyBorder="1" applyAlignment="1">
      <alignment horizontal="left" vertical="center" wrapText="1"/>
    </xf>
    <xf numFmtId="0" fontId="34" fillId="19" borderId="113" xfId="0" applyFont="1" applyFill="1" applyBorder="1" applyAlignment="1">
      <alignment horizontal="left" vertical="center" wrapText="1"/>
    </xf>
  </cellXfs>
  <cellStyles count="1100">
    <cellStyle name="Accent1 - 20%" xfId="1" xr:uid="{00000000-0005-0000-0000-000000000000}"/>
    <cellStyle name="Accent1 - 40%" xfId="2" xr:uid="{00000000-0005-0000-0000-000001000000}"/>
    <cellStyle name="Accent1 - 60%" xfId="3" xr:uid="{00000000-0005-0000-0000-000002000000}"/>
    <cellStyle name="Accent2 - 20%" xfId="4" xr:uid="{00000000-0005-0000-0000-000003000000}"/>
    <cellStyle name="Accent2 - 40%" xfId="5" xr:uid="{00000000-0005-0000-0000-000004000000}"/>
    <cellStyle name="Accent2 - 60%" xfId="6" xr:uid="{00000000-0005-0000-0000-000005000000}"/>
    <cellStyle name="Accent3 - 20%" xfId="7" xr:uid="{00000000-0005-0000-0000-000006000000}"/>
    <cellStyle name="Accent3 - 40%" xfId="8" xr:uid="{00000000-0005-0000-0000-000007000000}"/>
    <cellStyle name="Accent3 - 60%" xfId="9" xr:uid="{00000000-0005-0000-0000-000008000000}"/>
    <cellStyle name="Accent4 - 20%" xfId="10" xr:uid="{00000000-0005-0000-0000-000009000000}"/>
    <cellStyle name="Accent4 - 40%" xfId="11" xr:uid="{00000000-0005-0000-0000-00000A000000}"/>
    <cellStyle name="Accent4 - 60%" xfId="12" xr:uid="{00000000-0005-0000-0000-00000B000000}"/>
    <cellStyle name="Accent5 - 20%" xfId="13" xr:uid="{00000000-0005-0000-0000-00000C000000}"/>
    <cellStyle name="Accent5 - 40%" xfId="14" xr:uid="{00000000-0005-0000-0000-00000D000000}"/>
    <cellStyle name="Accent5 - 60%" xfId="15" xr:uid="{00000000-0005-0000-0000-00000E000000}"/>
    <cellStyle name="Accent6 - 20%" xfId="16" xr:uid="{00000000-0005-0000-0000-00000F000000}"/>
    <cellStyle name="Accent6 - 40%" xfId="17" xr:uid="{00000000-0005-0000-0000-000010000000}"/>
    <cellStyle name="Accent6 - 60%" xfId="18" xr:uid="{00000000-0005-0000-0000-000011000000}"/>
    <cellStyle name="amount" xfId="19" xr:uid="{00000000-0005-0000-0000-000012000000}"/>
    <cellStyle name="amount 2" xfId="20" xr:uid="{00000000-0005-0000-0000-000013000000}"/>
    <cellStyle name="amount 3" xfId="21" xr:uid="{00000000-0005-0000-0000-000014000000}"/>
    <cellStyle name="amount 4" xfId="22" xr:uid="{00000000-0005-0000-0000-000015000000}"/>
    <cellStyle name="amount 5" xfId="23" xr:uid="{00000000-0005-0000-0000-000016000000}"/>
    <cellStyle name="amount 6" xfId="24" xr:uid="{00000000-0005-0000-0000-000017000000}"/>
    <cellStyle name="Body text" xfId="25" xr:uid="{00000000-0005-0000-0000-000018000000}"/>
    <cellStyle name="Body text 2" xfId="26" xr:uid="{00000000-0005-0000-0000-000019000000}"/>
    <cellStyle name="Comma" xfId="1099" builtinId="3"/>
    <cellStyle name="Comma 10" xfId="27" xr:uid="{00000000-0005-0000-0000-00001A000000}"/>
    <cellStyle name="Comma 100" xfId="28" xr:uid="{00000000-0005-0000-0000-00001B000000}"/>
    <cellStyle name="Comma 101" xfId="29" xr:uid="{00000000-0005-0000-0000-00001C000000}"/>
    <cellStyle name="Comma 102" xfId="30" xr:uid="{00000000-0005-0000-0000-00001D000000}"/>
    <cellStyle name="Comma 103" xfId="31" xr:uid="{00000000-0005-0000-0000-00001E000000}"/>
    <cellStyle name="Comma 104" xfId="32" xr:uid="{00000000-0005-0000-0000-00001F000000}"/>
    <cellStyle name="Comma 105" xfId="33" xr:uid="{00000000-0005-0000-0000-000020000000}"/>
    <cellStyle name="Comma 106" xfId="34" xr:uid="{00000000-0005-0000-0000-000021000000}"/>
    <cellStyle name="Comma 107" xfId="35" xr:uid="{00000000-0005-0000-0000-000022000000}"/>
    <cellStyle name="Comma 108" xfId="36" xr:uid="{00000000-0005-0000-0000-000023000000}"/>
    <cellStyle name="Comma 11" xfId="37" xr:uid="{00000000-0005-0000-0000-000024000000}"/>
    <cellStyle name="Comma 12" xfId="38" xr:uid="{00000000-0005-0000-0000-000025000000}"/>
    <cellStyle name="Comma 12 2" xfId="39" xr:uid="{00000000-0005-0000-0000-000026000000}"/>
    <cellStyle name="Comma 13" xfId="40" xr:uid="{00000000-0005-0000-0000-000027000000}"/>
    <cellStyle name="Comma 14" xfId="41" xr:uid="{00000000-0005-0000-0000-000028000000}"/>
    <cellStyle name="Comma 14 2" xfId="42" xr:uid="{00000000-0005-0000-0000-000029000000}"/>
    <cellStyle name="Comma 15" xfId="43" xr:uid="{00000000-0005-0000-0000-00002A000000}"/>
    <cellStyle name="Comma 16" xfId="44" xr:uid="{00000000-0005-0000-0000-00002B000000}"/>
    <cellStyle name="Comma 17" xfId="45" xr:uid="{00000000-0005-0000-0000-00002C000000}"/>
    <cellStyle name="Comma 18" xfId="46" xr:uid="{00000000-0005-0000-0000-00002D000000}"/>
    <cellStyle name="Comma 19" xfId="47" xr:uid="{00000000-0005-0000-0000-00002E000000}"/>
    <cellStyle name="Comma 2" xfId="48" xr:uid="{00000000-0005-0000-0000-00002F000000}"/>
    <cellStyle name="Comma 2 10" xfId="49" xr:uid="{00000000-0005-0000-0000-000030000000}"/>
    <cellStyle name="Comma 2 10 2" xfId="50" xr:uid="{00000000-0005-0000-0000-000031000000}"/>
    <cellStyle name="Comma 2 10 3" xfId="51" xr:uid="{00000000-0005-0000-0000-000032000000}"/>
    <cellStyle name="Comma 2 100" xfId="52" xr:uid="{00000000-0005-0000-0000-000033000000}"/>
    <cellStyle name="Comma 2 101" xfId="53" xr:uid="{00000000-0005-0000-0000-000034000000}"/>
    <cellStyle name="Comma 2 102" xfId="54" xr:uid="{00000000-0005-0000-0000-000035000000}"/>
    <cellStyle name="Comma 2 103" xfId="55" xr:uid="{00000000-0005-0000-0000-000036000000}"/>
    <cellStyle name="Comma 2 104" xfId="56" xr:uid="{00000000-0005-0000-0000-000037000000}"/>
    <cellStyle name="Comma 2 105" xfId="57" xr:uid="{00000000-0005-0000-0000-000038000000}"/>
    <cellStyle name="Comma 2 106" xfId="58" xr:uid="{00000000-0005-0000-0000-000039000000}"/>
    <cellStyle name="Comma 2 107" xfId="59" xr:uid="{00000000-0005-0000-0000-00003A000000}"/>
    <cellStyle name="Comma 2 108" xfId="60" xr:uid="{00000000-0005-0000-0000-00003B000000}"/>
    <cellStyle name="Comma 2 109" xfId="61" xr:uid="{00000000-0005-0000-0000-00003C000000}"/>
    <cellStyle name="Comma 2 11" xfId="62" xr:uid="{00000000-0005-0000-0000-00003D000000}"/>
    <cellStyle name="Comma 2 110" xfId="63" xr:uid="{00000000-0005-0000-0000-00003E000000}"/>
    <cellStyle name="Comma 2 111" xfId="64" xr:uid="{00000000-0005-0000-0000-00003F000000}"/>
    <cellStyle name="Comma 2 112" xfId="65" xr:uid="{00000000-0005-0000-0000-000040000000}"/>
    <cellStyle name="Comma 2 113" xfId="66" xr:uid="{00000000-0005-0000-0000-000041000000}"/>
    <cellStyle name="Comma 2 114" xfId="67" xr:uid="{00000000-0005-0000-0000-000042000000}"/>
    <cellStyle name="Comma 2 115" xfId="68" xr:uid="{00000000-0005-0000-0000-000043000000}"/>
    <cellStyle name="Comma 2 116" xfId="69" xr:uid="{00000000-0005-0000-0000-000044000000}"/>
    <cellStyle name="Comma 2 117" xfId="70" xr:uid="{00000000-0005-0000-0000-000045000000}"/>
    <cellStyle name="Comma 2 118" xfId="71" xr:uid="{00000000-0005-0000-0000-000046000000}"/>
    <cellStyle name="Comma 2 119" xfId="72" xr:uid="{00000000-0005-0000-0000-000047000000}"/>
    <cellStyle name="Comma 2 12" xfId="73" xr:uid="{00000000-0005-0000-0000-000048000000}"/>
    <cellStyle name="Comma 2 120" xfId="74" xr:uid="{00000000-0005-0000-0000-000049000000}"/>
    <cellStyle name="Comma 2 121" xfId="75" xr:uid="{00000000-0005-0000-0000-00004A000000}"/>
    <cellStyle name="Comma 2 122" xfId="76" xr:uid="{00000000-0005-0000-0000-00004B000000}"/>
    <cellStyle name="Comma 2 123" xfId="77" xr:uid="{00000000-0005-0000-0000-00004C000000}"/>
    <cellStyle name="Comma 2 124" xfId="78" xr:uid="{00000000-0005-0000-0000-00004D000000}"/>
    <cellStyle name="Comma 2 125" xfId="79" xr:uid="{00000000-0005-0000-0000-00004E000000}"/>
    <cellStyle name="Comma 2 126" xfId="80" xr:uid="{00000000-0005-0000-0000-00004F000000}"/>
    <cellStyle name="Comma 2 127" xfId="81" xr:uid="{00000000-0005-0000-0000-000050000000}"/>
    <cellStyle name="Comma 2 128" xfId="82" xr:uid="{00000000-0005-0000-0000-000051000000}"/>
    <cellStyle name="Comma 2 129" xfId="83" xr:uid="{00000000-0005-0000-0000-000052000000}"/>
    <cellStyle name="Comma 2 13" xfId="84" xr:uid="{00000000-0005-0000-0000-000053000000}"/>
    <cellStyle name="Comma 2 130" xfId="85" xr:uid="{00000000-0005-0000-0000-000054000000}"/>
    <cellStyle name="Comma 2 131" xfId="86" xr:uid="{00000000-0005-0000-0000-000055000000}"/>
    <cellStyle name="Comma 2 132" xfId="87" xr:uid="{00000000-0005-0000-0000-000056000000}"/>
    <cellStyle name="Comma 2 133" xfId="88" xr:uid="{00000000-0005-0000-0000-000057000000}"/>
    <cellStyle name="Comma 2 134" xfId="89" xr:uid="{00000000-0005-0000-0000-000058000000}"/>
    <cellStyle name="Comma 2 135" xfId="90" xr:uid="{00000000-0005-0000-0000-000059000000}"/>
    <cellStyle name="Comma 2 136" xfId="91" xr:uid="{00000000-0005-0000-0000-00005A000000}"/>
    <cellStyle name="Comma 2 137" xfId="92" xr:uid="{00000000-0005-0000-0000-00005B000000}"/>
    <cellStyle name="Comma 2 138" xfId="93" xr:uid="{00000000-0005-0000-0000-00005C000000}"/>
    <cellStyle name="Comma 2 139" xfId="94" xr:uid="{00000000-0005-0000-0000-00005D000000}"/>
    <cellStyle name="Comma 2 14" xfId="95" xr:uid="{00000000-0005-0000-0000-00005E000000}"/>
    <cellStyle name="Comma 2 140" xfId="96" xr:uid="{00000000-0005-0000-0000-00005F000000}"/>
    <cellStyle name="Comma 2 141" xfId="97" xr:uid="{00000000-0005-0000-0000-000060000000}"/>
    <cellStyle name="Comma 2 142" xfId="98" xr:uid="{00000000-0005-0000-0000-000061000000}"/>
    <cellStyle name="Comma 2 143" xfId="99" xr:uid="{00000000-0005-0000-0000-000062000000}"/>
    <cellStyle name="Comma 2 144" xfId="100" xr:uid="{00000000-0005-0000-0000-000063000000}"/>
    <cellStyle name="Comma 2 145" xfId="101" xr:uid="{00000000-0005-0000-0000-000064000000}"/>
    <cellStyle name="Comma 2 146" xfId="102" xr:uid="{00000000-0005-0000-0000-000065000000}"/>
    <cellStyle name="Comma 2 147" xfId="103" xr:uid="{00000000-0005-0000-0000-000066000000}"/>
    <cellStyle name="Comma 2 148" xfId="104" xr:uid="{00000000-0005-0000-0000-000067000000}"/>
    <cellStyle name="Comma 2 149" xfId="105" xr:uid="{00000000-0005-0000-0000-000068000000}"/>
    <cellStyle name="Comma 2 15" xfId="106" xr:uid="{00000000-0005-0000-0000-000069000000}"/>
    <cellStyle name="Comma 2 150" xfId="107" xr:uid="{00000000-0005-0000-0000-00006A000000}"/>
    <cellStyle name="Comma 2 151" xfId="108" xr:uid="{00000000-0005-0000-0000-00006B000000}"/>
    <cellStyle name="Comma 2 152" xfId="109" xr:uid="{00000000-0005-0000-0000-00006C000000}"/>
    <cellStyle name="Comma 2 153" xfId="110" xr:uid="{00000000-0005-0000-0000-00006D000000}"/>
    <cellStyle name="Comma 2 154" xfId="111" xr:uid="{00000000-0005-0000-0000-00006E000000}"/>
    <cellStyle name="Comma 2 155" xfId="112" xr:uid="{00000000-0005-0000-0000-00006F000000}"/>
    <cellStyle name="Comma 2 156" xfId="113" xr:uid="{00000000-0005-0000-0000-000070000000}"/>
    <cellStyle name="Comma 2 157" xfId="114" xr:uid="{00000000-0005-0000-0000-000071000000}"/>
    <cellStyle name="Comma 2 158" xfId="115" xr:uid="{00000000-0005-0000-0000-000072000000}"/>
    <cellStyle name="Comma 2 159" xfId="116" xr:uid="{00000000-0005-0000-0000-000073000000}"/>
    <cellStyle name="Comma 2 16" xfId="117" xr:uid="{00000000-0005-0000-0000-000074000000}"/>
    <cellStyle name="Comma 2 160" xfId="118" xr:uid="{00000000-0005-0000-0000-000075000000}"/>
    <cellStyle name="Comma 2 161" xfId="119" xr:uid="{00000000-0005-0000-0000-000076000000}"/>
    <cellStyle name="Comma 2 162" xfId="120" xr:uid="{00000000-0005-0000-0000-000077000000}"/>
    <cellStyle name="Comma 2 163" xfId="121" xr:uid="{00000000-0005-0000-0000-000078000000}"/>
    <cellStyle name="Comma 2 164" xfId="122" xr:uid="{00000000-0005-0000-0000-000079000000}"/>
    <cellStyle name="Comma 2 165" xfId="123" xr:uid="{00000000-0005-0000-0000-00007A000000}"/>
    <cellStyle name="Comma 2 166" xfId="124" xr:uid="{00000000-0005-0000-0000-00007B000000}"/>
    <cellStyle name="Comma 2 167" xfId="125" xr:uid="{00000000-0005-0000-0000-00007C000000}"/>
    <cellStyle name="Comma 2 168" xfId="126" xr:uid="{00000000-0005-0000-0000-00007D000000}"/>
    <cellStyle name="Comma 2 169" xfId="127" xr:uid="{00000000-0005-0000-0000-00007E000000}"/>
    <cellStyle name="Comma 2 17" xfId="128" xr:uid="{00000000-0005-0000-0000-00007F000000}"/>
    <cellStyle name="Comma 2 170" xfId="129" xr:uid="{00000000-0005-0000-0000-000080000000}"/>
    <cellStyle name="Comma 2 171" xfId="130" xr:uid="{00000000-0005-0000-0000-000081000000}"/>
    <cellStyle name="Comma 2 172" xfId="131" xr:uid="{00000000-0005-0000-0000-000082000000}"/>
    <cellStyle name="Comma 2 173" xfId="132" xr:uid="{00000000-0005-0000-0000-000083000000}"/>
    <cellStyle name="Comma 2 174" xfId="133" xr:uid="{00000000-0005-0000-0000-000084000000}"/>
    <cellStyle name="Comma 2 175" xfId="134" xr:uid="{00000000-0005-0000-0000-000085000000}"/>
    <cellStyle name="Comma 2 176" xfId="135" xr:uid="{00000000-0005-0000-0000-000086000000}"/>
    <cellStyle name="Comma 2 177" xfId="136" xr:uid="{00000000-0005-0000-0000-000087000000}"/>
    <cellStyle name="Comma 2 178" xfId="137" xr:uid="{00000000-0005-0000-0000-000088000000}"/>
    <cellStyle name="Comma 2 179" xfId="138" xr:uid="{00000000-0005-0000-0000-000089000000}"/>
    <cellStyle name="Comma 2 18" xfId="139" xr:uid="{00000000-0005-0000-0000-00008A000000}"/>
    <cellStyle name="Comma 2 180" xfId="140" xr:uid="{00000000-0005-0000-0000-00008B000000}"/>
    <cellStyle name="Comma 2 181" xfId="141" xr:uid="{00000000-0005-0000-0000-00008C000000}"/>
    <cellStyle name="Comma 2 182" xfId="142" xr:uid="{00000000-0005-0000-0000-00008D000000}"/>
    <cellStyle name="Comma 2 183" xfId="143" xr:uid="{00000000-0005-0000-0000-00008E000000}"/>
    <cellStyle name="Comma 2 184" xfId="144" xr:uid="{00000000-0005-0000-0000-00008F000000}"/>
    <cellStyle name="Comma 2 185" xfId="145" xr:uid="{00000000-0005-0000-0000-000090000000}"/>
    <cellStyle name="Comma 2 186" xfId="146" xr:uid="{00000000-0005-0000-0000-000091000000}"/>
    <cellStyle name="Comma 2 187" xfId="147" xr:uid="{00000000-0005-0000-0000-000092000000}"/>
    <cellStyle name="Comma 2 188" xfId="148" xr:uid="{00000000-0005-0000-0000-000093000000}"/>
    <cellStyle name="Comma 2 189" xfId="149" xr:uid="{00000000-0005-0000-0000-000094000000}"/>
    <cellStyle name="Comma 2 19" xfId="150" xr:uid="{00000000-0005-0000-0000-000095000000}"/>
    <cellStyle name="Comma 2 190" xfId="151" xr:uid="{00000000-0005-0000-0000-000096000000}"/>
    <cellStyle name="Comma 2 191" xfId="152" xr:uid="{00000000-0005-0000-0000-000097000000}"/>
    <cellStyle name="Comma 2 192" xfId="153" xr:uid="{00000000-0005-0000-0000-000098000000}"/>
    <cellStyle name="Comma 2 193" xfId="154" xr:uid="{00000000-0005-0000-0000-000099000000}"/>
    <cellStyle name="Comma 2 2" xfId="155" xr:uid="{00000000-0005-0000-0000-00009A000000}"/>
    <cellStyle name="Comma 2 2 10" xfId="156" xr:uid="{00000000-0005-0000-0000-00009B000000}"/>
    <cellStyle name="Comma 2 2 100" xfId="157" xr:uid="{00000000-0005-0000-0000-00009C000000}"/>
    <cellStyle name="Comma 2 2 101" xfId="158" xr:uid="{00000000-0005-0000-0000-00009D000000}"/>
    <cellStyle name="Comma 2 2 102" xfId="159" xr:uid="{00000000-0005-0000-0000-00009E000000}"/>
    <cellStyle name="Comma 2 2 103" xfId="160" xr:uid="{00000000-0005-0000-0000-00009F000000}"/>
    <cellStyle name="Comma 2 2 104" xfId="161" xr:uid="{00000000-0005-0000-0000-0000A0000000}"/>
    <cellStyle name="Comma 2 2 105" xfId="162" xr:uid="{00000000-0005-0000-0000-0000A1000000}"/>
    <cellStyle name="Comma 2 2 106" xfId="163" xr:uid="{00000000-0005-0000-0000-0000A2000000}"/>
    <cellStyle name="Comma 2 2 107" xfId="164" xr:uid="{00000000-0005-0000-0000-0000A3000000}"/>
    <cellStyle name="Comma 2 2 108" xfId="165" xr:uid="{00000000-0005-0000-0000-0000A4000000}"/>
    <cellStyle name="Comma 2 2 109" xfId="166" xr:uid="{00000000-0005-0000-0000-0000A5000000}"/>
    <cellStyle name="Comma 2 2 11" xfId="167" xr:uid="{00000000-0005-0000-0000-0000A6000000}"/>
    <cellStyle name="Comma 2 2 110" xfId="168" xr:uid="{00000000-0005-0000-0000-0000A7000000}"/>
    <cellStyle name="Comma 2 2 111" xfId="169" xr:uid="{00000000-0005-0000-0000-0000A8000000}"/>
    <cellStyle name="Comma 2 2 112" xfId="170" xr:uid="{00000000-0005-0000-0000-0000A9000000}"/>
    <cellStyle name="Comma 2 2 113" xfId="171" xr:uid="{00000000-0005-0000-0000-0000AA000000}"/>
    <cellStyle name="Comma 2 2 114" xfId="172" xr:uid="{00000000-0005-0000-0000-0000AB000000}"/>
    <cellStyle name="Comma 2 2 115" xfId="173" xr:uid="{00000000-0005-0000-0000-0000AC000000}"/>
    <cellStyle name="Comma 2 2 116" xfId="174" xr:uid="{00000000-0005-0000-0000-0000AD000000}"/>
    <cellStyle name="Comma 2 2 117" xfId="175" xr:uid="{00000000-0005-0000-0000-0000AE000000}"/>
    <cellStyle name="Comma 2 2 118" xfId="176" xr:uid="{00000000-0005-0000-0000-0000AF000000}"/>
    <cellStyle name="Comma 2 2 119" xfId="177" xr:uid="{00000000-0005-0000-0000-0000B0000000}"/>
    <cellStyle name="Comma 2 2 12" xfId="178" xr:uid="{00000000-0005-0000-0000-0000B1000000}"/>
    <cellStyle name="Comma 2 2 120" xfId="179" xr:uid="{00000000-0005-0000-0000-0000B2000000}"/>
    <cellStyle name="Comma 2 2 121" xfId="180" xr:uid="{00000000-0005-0000-0000-0000B3000000}"/>
    <cellStyle name="Comma 2 2 122" xfId="181" xr:uid="{00000000-0005-0000-0000-0000B4000000}"/>
    <cellStyle name="Comma 2 2 123" xfId="182" xr:uid="{00000000-0005-0000-0000-0000B5000000}"/>
    <cellStyle name="Comma 2 2 124" xfId="183" xr:uid="{00000000-0005-0000-0000-0000B6000000}"/>
    <cellStyle name="Comma 2 2 125" xfId="184" xr:uid="{00000000-0005-0000-0000-0000B7000000}"/>
    <cellStyle name="Comma 2 2 126" xfId="185" xr:uid="{00000000-0005-0000-0000-0000B8000000}"/>
    <cellStyle name="Comma 2 2 127" xfId="186" xr:uid="{00000000-0005-0000-0000-0000B9000000}"/>
    <cellStyle name="Comma 2 2 128" xfId="187" xr:uid="{00000000-0005-0000-0000-0000BA000000}"/>
    <cellStyle name="Comma 2 2 129" xfId="188" xr:uid="{00000000-0005-0000-0000-0000BB000000}"/>
    <cellStyle name="Comma 2 2 13" xfId="189" xr:uid="{00000000-0005-0000-0000-0000BC000000}"/>
    <cellStyle name="Comma 2 2 130" xfId="190" xr:uid="{00000000-0005-0000-0000-0000BD000000}"/>
    <cellStyle name="Comma 2 2 131" xfId="191" xr:uid="{00000000-0005-0000-0000-0000BE000000}"/>
    <cellStyle name="Comma 2 2 132" xfId="192" xr:uid="{00000000-0005-0000-0000-0000BF000000}"/>
    <cellStyle name="Comma 2 2 133" xfId="193" xr:uid="{00000000-0005-0000-0000-0000C0000000}"/>
    <cellStyle name="Comma 2 2 134" xfId="194" xr:uid="{00000000-0005-0000-0000-0000C1000000}"/>
    <cellStyle name="Comma 2 2 135" xfId="195" xr:uid="{00000000-0005-0000-0000-0000C2000000}"/>
    <cellStyle name="Comma 2 2 136" xfId="196" xr:uid="{00000000-0005-0000-0000-0000C3000000}"/>
    <cellStyle name="Comma 2 2 137" xfId="197" xr:uid="{00000000-0005-0000-0000-0000C4000000}"/>
    <cellStyle name="Comma 2 2 138" xfId="198" xr:uid="{00000000-0005-0000-0000-0000C5000000}"/>
    <cellStyle name="Comma 2 2 139" xfId="199" xr:uid="{00000000-0005-0000-0000-0000C6000000}"/>
    <cellStyle name="Comma 2 2 14" xfId="200" xr:uid="{00000000-0005-0000-0000-0000C7000000}"/>
    <cellStyle name="Comma 2 2 140" xfId="201" xr:uid="{00000000-0005-0000-0000-0000C8000000}"/>
    <cellStyle name="Comma 2 2 141" xfId="202" xr:uid="{00000000-0005-0000-0000-0000C9000000}"/>
    <cellStyle name="Comma 2 2 142" xfId="203" xr:uid="{00000000-0005-0000-0000-0000CA000000}"/>
    <cellStyle name="Comma 2 2 143" xfId="204" xr:uid="{00000000-0005-0000-0000-0000CB000000}"/>
    <cellStyle name="Comma 2 2 144" xfId="205" xr:uid="{00000000-0005-0000-0000-0000CC000000}"/>
    <cellStyle name="Comma 2 2 145" xfId="206" xr:uid="{00000000-0005-0000-0000-0000CD000000}"/>
    <cellStyle name="Comma 2 2 146" xfId="207" xr:uid="{00000000-0005-0000-0000-0000CE000000}"/>
    <cellStyle name="Comma 2 2 147" xfId="208" xr:uid="{00000000-0005-0000-0000-0000CF000000}"/>
    <cellStyle name="Comma 2 2 148" xfId="209" xr:uid="{00000000-0005-0000-0000-0000D0000000}"/>
    <cellStyle name="Comma 2 2 149" xfId="210" xr:uid="{00000000-0005-0000-0000-0000D1000000}"/>
    <cellStyle name="Comma 2 2 15" xfId="211" xr:uid="{00000000-0005-0000-0000-0000D2000000}"/>
    <cellStyle name="Comma 2 2 150" xfId="212" xr:uid="{00000000-0005-0000-0000-0000D3000000}"/>
    <cellStyle name="Comma 2 2 151" xfId="213" xr:uid="{00000000-0005-0000-0000-0000D4000000}"/>
    <cellStyle name="Comma 2 2 152" xfId="214" xr:uid="{00000000-0005-0000-0000-0000D5000000}"/>
    <cellStyle name="Comma 2 2 153" xfId="215" xr:uid="{00000000-0005-0000-0000-0000D6000000}"/>
    <cellStyle name="Comma 2 2 154" xfId="216" xr:uid="{00000000-0005-0000-0000-0000D7000000}"/>
    <cellStyle name="Comma 2 2 155" xfId="217" xr:uid="{00000000-0005-0000-0000-0000D8000000}"/>
    <cellStyle name="Comma 2 2 156" xfId="218" xr:uid="{00000000-0005-0000-0000-0000D9000000}"/>
    <cellStyle name="Comma 2 2 157" xfId="219" xr:uid="{00000000-0005-0000-0000-0000DA000000}"/>
    <cellStyle name="Comma 2 2 158" xfId="220" xr:uid="{00000000-0005-0000-0000-0000DB000000}"/>
    <cellStyle name="Comma 2 2 159" xfId="221" xr:uid="{00000000-0005-0000-0000-0000DC000000}"/>
    <cellStyle name="Comma 2 2 16" xfId="222" xr:uid="{00000000-0005-0000-0000-0000DD000000}"/>
    <cellStyle name="Comma 2 2 160" xfId="223" xr:uid="{00000000-0005-0000-0000-0000DE000000}"/>
    <cellStyle name="Comma 2 2 161" xfId="224" xr:uid="{00000000-0005-0000-0000-0000DF000000}"/>
    <cellStyle name="Comma 2 2 162" xfId="225" xr:uid="{00000000-0005-0000-0000-0000E0000000}"/>
    <cellStyle name="Comma 2 2 163" xfId="226" xr:uid="{00000000-0005-0000-0000-0000E1000000}"/>
    <cellStyle name="Comma 2 2 164" xfId="227" xr:uid="{00000000-0005-0000-0000-0000E2000000}"/>
    <cellStyle name="Comma 2 2 165" xfId="228" xr:uid="{00000000-0005-0000-0000-0000E3000000}"/>
    <cellStyle name="Comma 2 2 166" xfId="229" xr:uid="{00000000-0005-0000-0000-0000E4000000}"/>
    <cellStyle name="Comma 2 2 167" xfId="230" xr:uid="{00000000-0005-0000-0000-0000E5000000}"/>
    <cellStyle name="Comma 2 2 168" xfId="231" xr:uid="{00000000-0005-0000-0000-0000E6000000}"/>
    <cellStyle name="Comma 2 2 169" xfId="232" xr:uid="{00000000-0005-0000-0000-0000E7000000}"/>
    <cellStyle name="Comma 2 2 169 2" xfId="233" xr:uid="{00000000-0005-0000-0000-0000E8000000}"/>
    <cellStyle name="Comma 2 2 169 3" xfId="234" xr:uid="{00000000-0005-0000-0000-0000E9000000}"/>
    <cellStyle name="Comma 2 2 17" xfId="235" xr:uid="{00000000-0005-0000-0000-0000EA000000}"/>
    <cellStyle name="Comma 2 2 170" xfId="236" xr:uid="{00000000-0005-0000-0000-0000EB000000}"/>
    <cellStyle name="Comma 2 2 171" xfId="237" xr:uid="{00000000-0005-0000-0000-0000EC000000}"/>
    <cellStyle name="Comma 2 2 172" xfId="238" xr:uid="{00000000-0005-0000-0000-0000ED000000}"/>
    <cellStyle name="Comma 2 2 173" xfId="239" xr:uid="{00000000-0005-0000-0000-0000EE000000}"/>
    <cellStyle name="Comma 2 2 174" xfId="240" xr:uid="{00000000-0005-0000-0000-0000EF000000}"/>
    <cellStyle name="Comma 2 2 18" xfId="241" xr:uid="{00000000-0005-0000-0000-0000F0000000}"/>
    <cellStyle name="Comma 2 2 19" xfId="242" xr:uid="{00000000-0005-0000-0000-0000F1000000}"/>
    <cellStyle name="Comma 2 2 2" xfId="243" xr:uid="{00000000-0005-0000-0000-0000F2000000}"/>
    <cellStyle name="Comma 2 2 20" xfId="244" xr:uid="{00000000-0005-0000-0000-0000F3000000}"/>
    <cellStyle name="Comma 2 2 21" xfId="245" xr:uid="{00000000-0005-0000-0000-0000F4000000}"/>
    <cellStyle name="Comma 2 2 22" xfId="246" xr:uid="{00000000-0005-0000-0000-0000F5000000}"/>
    <cellStyle name="Comma 2 2 23" xfId="247" xr:uid="{00000000-0005-0000-0000-0000F6000000}"/>
    <cellStyle name="Comma 2 2 24" xfId="248" xr:uid="{00000000-0005-0000-0000-0000F7000000}"/>
    <cellStyle name="Comma 2 2 25" xfId="249" xr:uid="{00000000-0005-0000-0000-0000F8000000}"/>
    <cellStyle name="Comma 2 2 26" xfId="250" xr:uid="{00000000-0005-0000-0000-0000F9000000}"/>
    <cellStyle name="Comma 2 2 27" xfId="251" xr:uid="{00000000-0005-0000-0000-0000FA000000}"/>
    <cellStyle name="Comma 2 2 28" xfId="252" xr:uid="{00000000-0005-0000-0000-0000FB000000}"/>
    <cellStyle name="Comma 2 2 29" xfId="253" xr:uid="{00000000-0005-0000-0000-0000FC000000}"/>
    <cellStyle name="Comma 2 2 3" xfId="254" xr:uid="{00000000-0005-0000-0000-0000FD000000}"/>
    <cellStyle name="Comma 2 2 30" xfId="255" xr:uid="{00000000-0005-0000-0000-0000FE000000}"/>
    <cellStyle name="Comma 2 2 31" xfId="256" xr:uid="{00000000-0005-0000-0000-0000FF000000}"/>
    <cellStyle name="Comma 2 2 32" xfId="257" xr:uid="{00000000-0005-0000-0000-000000010000}"/>
    <cellStyle name="Comma 2 2 33" xfId="258" xr:uid="{00000000-0005-0000-0000-000001010000}"/>
    <cellStyle name="Comma 2 2 34" xfId="259" xr:uid="{00000000-0005-0000-0000-000002010000}"/>
    <cellStyle name="Comma 2 2 35" xfId="260" xr:uid="{00000000-0005-0000-0000-000003010000}"/>
    <cellStyle name="Comma 2 2 36" xfId="261" xr:uid="{00000000-0005-0000-0000-000004010000}"/>
    <cellStyle name="Comma 2 2 37" xfId="262" xr:uid="{00000000-0005-0000-0000-000005010000}"/>
    <cellStyle name="Comma 2 2 38" xfId="263" xr:uid="{00000000-0005-0000-0000-000006010000}"/>
    <cellStyle name="Comma 2 2 39" xfId="264" xr:uid="{00000000-0005-0000-0000-000007010000}"/>
    <cellStyle name="Comma 2 2 4" xfId="265" xr:uid="{00000000-0005-0000-0000-000008010000}"/>
    <cellStyle name="Comma 2 2 40" xfId="266" xr:uid="{00000000-0005-0000-0000-000009010000}"/>
    <cellStyle name="Comma 2 2 41" xfId="267" xr:uid="{00000000-0005-0000-0000-00000A010000}"/>
    <cellStyle name="Comma 2 2 42" xfId="268" xr:uid="{00000000-0005-0000-0000-00000B010000}"/>
    <cellStyle name="Comma 2 2 43" xfId="269" xr:uid="{00000000-0005-0000-0000-00000C010000}"/>
    <cellStyle name="Comma 2 2 44" xfId="270" xr:uid="{00000000-0005-0000-0000-00000D010000}"/>
    <cellStyle name="Comma 2 2 45" xfId="271" xr:uid="{00000000-0005-0000-0000-00000E010000}"/>
    <cellStyle name="Comma 2 2 46" xfId="272" xr:uid="{00000000-0005-0000-0000-00000F010000}"/>
    <cellStyle name="Comma 2 2 47" xfId="273" xr:uid="{00000000-0005-0000-0000-000010010000}"/>
    <cellStyle name="Comma 2 2 48" xfId="274" xr:uid="{00000000-0005-0000-0000-000011010000}"/>
    <cellStyle name="Comma 2 2 49" xfId="275" xr:uid="{00000000-0005-0000-0000-000012010000}"/>
    <cellStyle name="Comma 2 2 5" xfId="276" xr:uid="{00000000-0005-0000-0000-000013010000}"/>
    <cellStyle name="Comma 2 2 50" xfId="277" xr:uid="{00000000-0005-0000-0000-000014010000}"/>
    <cellStyle name="Comma 2 2 51" xfId="278" xr:uid="{00000000-0005-0000-0000-000015010000}"/>
    <cellStyle name="Comma 2 2 52" xfId="279" xr:uid="{00000000-0005-0000-0000-000016010000}"/>
    <cellStyle name="Comma 2 2 53" xfId="280" xr:uid="{00000000-0005-0000-0000-000017010000}"/>
    <cellStyle name="Comma 2 2 54" xfId="281" xr:uid="{00000000-0005-0000-0000-000018010000}"/>
    <cellStyle name="Comma 2 2 55" xfId="282" xr:uid="{00000000-0005-0000-0000-000019010000}"/>
    <cellStyle name="Comma 2 2 56" xfId="283" xr:uid="{00000000-0005-0000-0000-00001A010000}"/>
    <cellStyle name="Comma 2 2 57" xfId="284" xr:uid="{00000000-0005-0000-0000-00001B010000}"/>
    <cellStyle name="Comma 2 2 58" xfId="285" xr:uid="{00000000-0005-0000-0000-00001C010000}"/>
    <cellStyle name="Comma 2 2 59" xfId="286" xr:uid="{00000000-0005-0000-0000-00001D010000}"/>
    <cellStyle name="Comma 2 2 6" xfId="287" xr:uid="{00000000-0005-0000-0000-00001E010000}"/>
    <cellStyle name="Comma 2 2 60" xfId="288" xr:uid="{00000000-0005-0000-0000-00001F010000}"/>
    <cellStyle name="Comma 2 2 61" xfId="289" xr:uid="{00000000-0005-0000-0000-000020010000}"/>
    <cellStyle name="Comma 2 2 62" xfId="290" xr:uid="{00000000-0005-0000-0000-000021010000}"/>
    <cellStyle name="Comma 2 2 63" xfId="291" xr:uid="{00000000-0005-0000-0000-000022010000}"/>
    <cellStyle name="Comma 2 2 64" xfId="292" xr:uid="{00000000-0005-0000-0000-000023010000}"/>
    <cellStyle name="Comma 2 2 65" xfId="293" xr:uid="{00000000-0005-0000-0000-000024010000}"/>
    <cellStyle name="Comma 2 2 66" xfId="294" xr:uid="{00000000-0005-0000-0000-000025010000}"/>
    <cellStyle name="Comma 2 2 67" xfId="295" xr:uid="{00000000-0005-0000-0000-000026010000}"/>
    <cellStyle name="Comma 2 2 68" xfId="296" xr:uid="{00000000-0005-0000-0000-000027010000}"/>
    <cellStyle name="Comma 2 2 69" xfId="297" xr:uid="{00000000-0005-0000-0000-000028010000}"/>
    <cellStyle name="Comma 2 2 7" xfId="298" xr:uid="{00000000-0005-0000-0000-000029010000}"/>
    <cellStyle name="Comma 2 2 70" xfId="299" xr:uid="{00000000-0005-0000-0000-00002A010000}"/>
    <cellStyle name="Comma 2 2 71" xfId="300" xr:uid="{00000000-0005-0000-0000-00002B010000}"/>
    <cellStyle name="Comma 2 2 72" xfId="301" xr:uid="{00000000-0005-0000-0000-00002C010000}"/>
    <cellStyle name="Comma 2 2 73" xfId="302" xr:uid="{00000000-0005-0000-0000-00002D010000}"/>
    <cellStyle name="Comma 2 2 74" xfId="303" xr:uid="{00000000-0005-0000-0000-00002E010000}"/>
    <cellStyle name="Comma 2 2 75" xfId="304" xr:uid="{00000000-0005-0000-0000-00002F010000}"/>
    <cellStyle name="Comma 2 2 76" xfId="305" xr:uid="{00000000-0005-0000-0000-000030010000}"/>
    <cellStyle name="Comma 2 2 77" xfId="306" xr:uid="{00000000-0005-0000-0000-000031010000}"/>
    <cellStyle name="Comma 2 2 78" xfId="307" xr:uid="{00000000-0005-0000-0000-000032010000}"/>
    <cellStyle name="Comma 2 2 79" xfId="308" xr:uid="{00000000-0005-0000-0000-000033010000}"/>
    <cellStyle name="Comma 2 2 8" xfId="309" xr:uid="{00000000-0005-0000-0000-000034010000}"/>
    <cellStyle name="Comma 2 2 80" xfId="310" xr:uid="{00000000-0005-0000-0000-000035010000}"/>
    <cellStyle name="Comma 2 2 81" xfId="311" xr:uid="{00000000-0005-0000-0000-000036010000}"/>
    <cellStyle name="Comma 2 2 82" xfId="312" xr:uid="{00000000-0005-0000-0000-000037010000}"/>
    <cellStyle name="Comma 2 2 83" xfId="313" xr:uid="{00000000-0005-0000-0000-000038010000}"/>
    <cellStyle name="Comma 2 2 84" xfId="314" xr:uid="{00000000-0005-0000-0000-000039010000}"/>
    <cellStyle name="Comma 2 2 85" xfId="315" xr:uid="{00000000-0005-0000-0000-00003A010000}"/>
    <cellStyle name="Comma 2 2 86" xfId="316" xr:uid="{00000000-0005-0000-0000-00003B010000}"/>
    <cellStyle name="Comma 2 2 87" xfId="317" xr:uid="{00000000-0005-0000-0000-00003C010000}"/>
    <cellStyle name="Comma 2 2 88" xfId="318" xr:uid="{00000000-0005-0000-0000-00003D010000}"/>
    <cellStyle name="Comma 2 2 89" xfId="319" xr:uid="{00000000-0005-0000-0000-00003E010000}"/>
    <cellStyle name="Comma 2 2 9" xfId="320" xr:uid="{00000000-0005-0000-0000-00003F010000}"/>
    <cellStyle name="Comma 2 2 90" xfId="321" xr:uid="{00000000-0005-0000-0000-000040010000}"/>
    <cellStyle name="Comma 2 2 91" xfId="322" xr:uid="{00000000-0005-0000-0000-000041010000}"/>
    <cellStyle name="Comma 2 2 92" xfId="323" xr:uid="{00000000-0005-0000-0000-000042010000}"/>
    <cellStyle name="Comma 2 2 93" xfId="324" xr:uid="{00000000-0005-0000-0000-000043010000}"/>
    <cellStyle name="Comma 2 2 94" xfId="325" xr:uid="{00000000-0005-0000-0000-000044010000}"/>
    <cellStyle name="Comma 2 2 95" xfId="326" xr:uid="{00000000-0005-0000-0000-000045010000}"/>
    <cellStyle name="Comma 2 2 96" xfId="327" xr:uid="{00000000-0005-0000-0000-000046010000}"/>
    <cellStyle name="Comma 2 2 97" xfId="328" xr:uid="{00000000-0005-0000-0000-000047010000}"/>
    <cellStyle name="Comma 2 2 98" xfId="329" xr:uid="{00000000-0005-0000-0000-000048010000}"/>
    <cellStyle name="Comma 2 2 99" xfId="330" xr:uid="{00000000-0005-0000-0000-000049010000}"/>
    <cellStyle name="Comma 2 20" xfId="331" xr:uid="{00000000-0005-0000-0000-00004A010000}"/>
    <cellStyle name="Comma 2 21" xfId="332" xr:uid="{00000000-0005-0000-0000-00004B010000}"/>
    <cellStyle name="Comma 2 22" xfId="333" xr:uid="{00000000-0005-0000-0000-00004C010000}"/>
    <cellStyle name="Comma 2 23" xfId="334" xr:uid="{00000000-0005-0000-0000-00004D010000}"/>
    <cellStyle name="Comma 2 24" xfId="335" xr:uid="{00000000-0005-0000-0000-00004E010000}"/>
    <cellStyle name="Comma 2 25" xfId="336" xr:uid="{00000000-0005-0000-0000-00004F010000}"/>
    <cellStyle name="Comma 2 26" xfId="337" xr:uid="{00000000-0005-0000-0000-000050010000}"/>
    <cellStyle name="Comma 2 27" xfId="338" xr:uid="{00000000-0005-0000-0000-000051010000}"/>
    <cellStyle name="Comma 2 28" xfId="339" xr:uid="{00000000-0005-0000-0000-000052010000}"/>
    <cellStyle name="Comma 2 29" xfId="340" xr:uid="{00000000-0005-0000-0000-000053010000}"/>
    <cellStyle name="Comma 2 3" xfId="341" xr:uid="{00000000-0005-0000-0000-000054010000}"/>
    <cellStyle name="Comma 2 3 2" xfId="342" xr:uid="{00000000-0005-0000-0000-000055010000}"/>
    <cellStyle name="Comma 2 30" xfId="343" xr:uid="{00000000-0005-0000-0000-000056010000}"/>
    <cellStyle name="Comma 2 31" xfId="344" xr:uid="{00000000-0005-0000-0000-000057010000}"/>
    <cellStyle name="Comma 2 32" xfId="345" xr:uid="{00000000-0005-0000-0000-000058010000}"/>
    <cellStyle name="Comma 2 33" xfId="346" xr:uid="{00000000-0005-0000-0000-000059010000}"/>
    <cellStyle name="Comma 2 34" xfId="347" xr:uid="{00000000-0005-0000-0000-00005A010000}"/>
    <cellStyle name="Comma 2 35" xfId="348" xr:uid="{00000000-0005-0000-0000-00005B010000}"/>
    <cellStyle name="Comma 2 36" xfId="349" xr:uid="{00000000-0005-0000-0000-00005C010000}"/>
    <cellStyle name="Comma 2 37" xfId="350" xr:uid="{00000000-0005-0000-0000-00005D010000}"/>
    <cellStyle name="Comma 2 38" xfId="351" xr:uid="{00000000-0005-0000-0000-00005E010000}"/>
    <cellStyle name="Comma 2 39" xfId="352" xr:uid="{00000000-0005-0000-0000-00005F010000}"/>
    <cellStyle name="Comma 2 4" xfId="353" xr:uid="{00000000-0005-0000-0000-000060010000}"/>
    <cellStyle name="Comma 2 40" xfId="354" xr:uid="{00000000-0005-0000-0000-000061010000}"/>
    <cellStyle name="Comma 2 41" xfId="355" xr:uid="{00000000-0005-0000-0000-000062010000}"/>
    <cellStyle name="Comma 2 42" xfId="356" xr:uid="{00000000-0005-0000-0000-000063010000}"/>
    <cellStyle name="Comma 2 43" xfId="357" xr:uid="{00000000-0005-0000-0000-000064010000}"/>
    <cellStyle name="Comma 2 44" xfId="358" xr:uid="{00000000-0005-0000-0000-000065010000}"/>
    <cellStyle name="Comma 2 45" xfId="359" xr:uid="{00000000-0005-0000-0000-000066010000}"/>
    <cellStyle name="Comma 2 46" xfId="360" xr:uid="{00000000-0005-0000-0000-000067010000}"/>
    <cellStyle name="Comma 2 47" xfId="361" xr:uid="{00000000-0005-0000-0000-000068010000}"/>
    <cellStyle name="Comma 2 48" xfId="362" xr:uid="{00000000-0005-0000-0000-000069010000}"/>
    <cellStyle name="Comma 2 49" xfId="363" xr:uid="{00000000-0005-0000-0000-00006A010000}"/>
    <cellStyle name="Comma 2 5" xfId="364" xr:uid="{00000000-0005-0000-0000-00006B010000}"/>
    <cellStyle name="Comma 2 50" xfId="365" xr:uid="{00000000-0005-0000-0000-00006C010000}"/>
    <cellStyle name="Comma 2 51" xfId="366" xr:uid="{00000000-0005-0000-0000-00006D010000}"/>
    <cellStyle name="Comma 2 52" xfId="367" xr:uid="{00000000-0005-0000-0000-00006E010000}"/>
    <cellStyle name="Comma 2 53" xfId="368" xr:uid="{00000000-0005-0000-0000-00006F010000}"/>
    <cellStyle name="Comma 2 54" xfId="369" xr:uid="{00000000-0005-0000-0000-000070010000}"/>
    <cellStyle name="Comma 2 55" xfId="370" xr:uid="{00000000-0005-0000-0000-000071010000}"/>
    <cellStyle name="Comma 2 56" xfId="371" xr:uid="{00000000-0005-0000-0000-000072010000}"/>
    <cellStyle name="Comma 2 57" xfId="372" xr:uid="{00000000-0005-0000-0000-000073010000}"/>
    <cellStyle name="Comma 2 58" xfId="373" xr:uid="{00000000-0005-0000-0000-000074010000}"/>
    <cellStyle name="Comma 2 59" xfId="374" xr:uid="{00000000-0005-0000-0000-000075010000}"/>
    <cellStyle name="Comma 2 6" xfId="375" xr:uid="{00000000-0005-0000-0000-000076010000}"/>
    <cellStyle name="Comma 2 60" xfId="376" xr:uid="{00000000-0005-0000-0000-000077010000}"/>
    <cellStyle name="Comma 2 61" xfId="377" xr:uid="{00000000-0005-0000-0000-000078010000}"/>
    <cellStyle name="Comma 2 62" xfId="378" xr:uid="{00000000-0005-0000-0000-000079010000}"/>
    <cellStyle name="Comma 2 63" xfId="379" xr:uid="{00000000-0005-0000-0000-00007A010000}"/>
    <cellStyle name="Comma 2 64" xfId="380" xr:uid="{00000000-0005-0000-0000-00007B010000}"/>
    <cellStyle name="Comma 2 65" xfId="381" xr:uid="{00000000-0005-0000-0000-00007C010000}"/>
    <cellStyle name="Comma 2 66" xfId="382" xr:uid="{00000000-0005-0000-0000-00007D010000}"/>
    <cellStyle name="Comma 2 67" xfId="383" xr:uid="{00000000-0005-0000-0000-00007E010000}"/>
    <cellStyle name="Comma 2 68" xfId="384" xr:uid="{00000000-0005-0000-0000-00007F010000}"/>
    <cellStyle name="Comma 2 69" xfId="385" xr:uid="{00000000-0005-0000-0000-000080010000}"/>
    <cellStyle name="Comma 2 7" xfId="386" xr:uid="{00000000-0005-0000-0000-000081010000}"/>
    <cellStyle name="Comma 2 70" xfId="387" xr:uid="{00000000-0005-0000-0000-000082010000}"/>
    <cellStyle name="Comma 2 71" xfId="388" xr:uid="{00000000-0005-0000-0000-000083010000}"/>
    <cellStyle name="Comma 2 72" xfId="389" xr:uid="{00000000-0005-0000-0000-000084010000}"/>
    <cellStyle name="Comma 2 73" xfId="390" xr:uid="{00000000-0005-0000-0000-000085010000}"/>
    <cellStyle name="Comma 2 74" xfId="391" xr:uid="{00000000-0005-0000-0000-000086010000}"/>
    <cellStyle name="Comma 2 75" xfId="392" xr:uid="{00000000-0005-0000-0000-000087010000}"/>
    <cellStyle name="Comma 2 76" xfId="393" xr:uid="{00000000-0005-0000-0000-000088010000}"/>
    <cellStyle name="Comma 2 77" xfId="394" xr:uid="{00000000-0005-0000-0000-000089010000}"/>
    <cellStyle name="Comma 2 78" xfId="395" xr:uid="{00000000-0005-0000-0000-00008A010000}"/>
    <cellStyle name="Comma 2 79" xfId="396" xr:uid="{00000000-0005-0000-0000-00008B010000}"/>
    <cellStyle name="Comma 2 8" xfId="397" xr:uid="{00000000-0005-0000-0000-00008C010000}"/>
    <cellStyle name="Comma 2 80" xfId="398" xr:uid="{00000000-0005-0000-0000-00008D010000}"/>
    <cellStyle name="Comma 2 81" xfId="399" xr:uid="{00000000-0005-0000-0000-00008E010000}"/>
    <cellStyle name="Comma 2 82" xfId="400" xr:uid="{00000000-0005-0000-0000-00008F010000}"/>
    <cellStyle name="Comma 2 83" xfId="401" xr:uid="{00000000-0005-0000-0000-000090010000}"/>
    <cellStyle name="Comma 2 84" xfId="402" xr:uid="{00000000-0005-0000-0000-000091010000}"/>
    <cellStyle name="Comma 2 85" xfId="403" xr:uid="{00000000-0005-0000-0000-000092010000}"/>
    <cellStyle name="Comma 2 86" xfId="404" xr:uid="{00000000-0005-0000-0000-000093010000}"/>
    <cellStyle name="Comma 2 87" xfId="405" xr:uid="{00000000-0005-0000-0000-000094010000}"/>
    <cellStyle name="Comma 2 88" xfId="406" xr:uid="{00000000-0005-0000-0000-000095010000}"/>
    <cellStyle name="Comma 2 89" xfId="407" xr:uid="{00000000-0005-0000-0000-000096010000}"/>
    <cellStyle name="Comma 2 9" xfId="408" xr:uid="{00000000-0005-0000-0000-000097010000}"/>
    <cellStyle name="Comma 2 90" xfId="409" xr:uid="{00000000-0005-0000-0000-000098010000}"/>
    <cellStyle name="Comma 2 91" xfId="410" xr:uid="{00000000-0005-0000-0000-000099010000}"/>
    <cellStyle name="Comma 2 92" xfId="411" xr:uid="{00000000-0005-0000-0000-00009A010000}"/>
    <cellStyle name="Comma 2 93" xfId="412" xr:uid="{00000000-0005-0000-0000-00009B010000}"/>
    <cellStyle name="Comma 2 94" xfId="413" xr:uid="{00000000-0005-0000-0000-00009C010000}"/>
    <cellStyle name="Comma 2 95" xfId="414" xr:uid="{00000000-0005-0000-0000-00009D010000}"/>
    <cellStyle name="Comma 2 96" xfId="415" xr:uid="{00000000-0005-0000-0000-00009E010000}"/>
    <cellStyle name="Comma 2 97" xfId="416" xr:uid="{00000000-0005-0000-0000-00009F010000}"/>
    <cellStyle name="Comma 2 98" xfId="417" xr:uid="{00000000-0005-0000-0000-0000A0010000}"/>
    <cellStyle name="Comma 2 99" xfId="418" xr:uid="{00000000-0005-0000-0000-0000A1010000}"/>
    <cellStyle name="Comma 20" xfId="419" xr:uid="{00000000-0005-0000-0000-0000A2010000}"/>
    <cellStyle name="Comma 21" xfId="420" xr:uid="{00000000-0005-0000-0000-0000A3010000}"/>
    <cellStyle name="Comma 21 10" xfId="421" xr:uid="{00000000-0005-0000-0000-0000A4010000}"/>
    <cellStyle name="Comma 21 2" xfId="422" xr:uid="{00000000-0005-0000-0000-0000A5010000}"/>
    <cellStyle name="Comma 21 3" xfId="423" xr:uid="{00000000-0005-0000-0000-0000A6010000}"/>
    <cellStyle name="Comma 21 4" xfId="424" xr:uid="{00000000-0005-0000-0000-0000A7010000}"/>
    <cellStyle name="Comma 21 5" xfId="425" xr:uid="{00000000-0005-0000-0000-0000A8010000}"/>
    <cellStyle name="Comma 21 6" xfId="426" xr:uid="{00000000-0005-0000-0000-0000A9010000}"/>
    <cellStyle name="Comma 21 7" xfId="427" xr:uid="{00000000-0005-0000-0000-0000AA010000}"/>
    <cellStyle name="Comma 21 8" xfId="428" xr:uid="{00000000-0005-0000-0000-0000AB010000}"/>
    <cellStyle name="Comma 21 9" xfId="429" xr:uid="{00000000-0005-0000-0000-0000AC010000}"/>
    <cellStyle name="Comma 22" xfId="430" xr:uid="{00000000-0005-0000-0000-0000AD010000}"/>
    <cellStyle name="Comma 23" xfId="431" xr:uid="{00000000-0005-0000-0000-0000AE010000}"/>
    <cellStyle name="Comma 24" xfId="432" xr:uid="{00000000-0005-0000-0000-0000AF010000}"/>
    <cellStyle name="Comma 25" xfId="433" xr:uid="{00000000-0005-0000-0000-0000B0010000}"/>
    <cellStyle name="Comma 26" xfId="434" xr:uid="{00000000-0005-0000-0000-0000B1010000}"/>
    <cellStyle name="Comma 27" xfId="435" xr:uid="{00000000-0005-0000-0000-0000B2010000}"/>
    <cellStyle name="Comma 28" xfId="436" xr:uid="{00000000-0005-0000-0000-0000B3010000}"/>
    <cellStyle name="Comma 29" xfId="437" xr:uid="{00000000-0005-0000-0000-0000B4010000}"/>
    <cellStyle name="Comma 3" xfId="438" xr:uid="{00000000-0005-0000-0000-0000B5010000}"/>
    <cellStyle name="Comma 3 2" xfId="1091" xr:uid="{7C89B6BC-7E81-41D1-A05B-55A11D097543}"/>
    <cellStyle name="Comma 30" xfId="439" xr:uid="{00000000-0005-0000-0000-0000B6010000}"/>
    <cellStyle name="Comma 31" xfId="440" xr:uid="{00000000-0005-0000-0000-0000B7010000}"/>
    <cellStyle name="Comma 31 2" xfId="441" xr:uid="{00000000-0005-0000-0000-0000B8010000}"/>
    <cellStyle name="Comma 32" xfId="442" xr:uid="{00000000-0005-0000-0000-0000B9010000}"/>
    <cellStyle name="Comma 33" xfId="443" xr:uid="{00000000-0005-0000-0000-0000BA010000}"/>
    <cellStyle name="Comma 34" xfId="444" xr:uid="{00000000-0005-0000-0000-0000BB010000}"/>
    <cellStyle name="Comma 35" xfId="445" xr:uid="{00000000-0005-0000-0000-0000BC010000}"/>
    <cellStyle name="Comma 36" xfId="446" xr:uid="{00000000-0005-0000-0000-0000BD010000}"/>
    <cellStyle name="Comma 37" xfId="447" xr:uid="{00000000-0005-0000-0000-0000BE010000}"/>
    <cellStyle name="Comma 38" xfId="448" xr:uid="{00000000-0005-0000-0000-0000BF010000}"/>
    <cellStyle name="Comma 39" xfId="449" xr:uid="{00000000-0005-0000-0000-0000C0010000}"/>
    <cellStyle name="Comma 4" xfId="450" xr:uid="{00000000-0005-0000-0000-0000C1010000}"/>
    <cellStyle name="Comma 40" xfId="451" xr:uid="{00000000-0005-0000-0000-0000C2010000}"/>
    <cellStyle name="Comma 41" xfId="452" xr:uid="{00000000-0005-0000-0000-0000C3010000}"/>
    <cellStyle name="Comma 42" xfId="453" xr:uid="{00000000-0005-0000-0000-0000C4010000}"/>
    <cellStyle name="Comma 42 2" xfId="454" xr:uid="{00000000-0005-0000-0000-0000C5010000}"/>
    <cellStyle name="Comma 43" xfId="455" xr:uid="{00000000-0005-0000-0000-0000C6010000}"/>
    <cellStyle name="Comma 44" xfId="456" xr:uid="{00000000-0005-0000-0000-0000C7010000}"/>
    <cellStyle name="Comma 45" xfId="457" xr:uid="{00000000-0005-0000-0000-0000C8010000}"/>
    <cellStyle name="Comma 46" xfId="458" xr:uid="{00000000-0005-0000-0000-0000C9010000}"/>
    <cellStyle name="Comma 47" xfId="459" xr:uid="{00000000-0005-0000-0000-0000CA010000}"/>
    <cellStyle name="Comma 48" xfId="460" xr:uid="{00000000-0005-0000-0000-0000CB010000}"/>
    <cellStyle name="Comma 49" xfId="461" xr:uid="{00000000-0005-0000-0000-0000CC010000}"/>
    <cellStyle name="Comma 5" xfId="462" xr:uid="{00000000-0005-0000-0000-0000CD010000}"/>
    <cellStyle name="Comma 5 2" xfId="463" xr:uid="{00000000-0005-0000-0000-0000CE010000}"/>
    <cellStyle name="Comma 50" xfId="464" xr:uid="{00000000-0005-0000-0000-0000CF010000}"/>
    <cellStyle name="Comma 51" xfId="465" xr:uid="{00000000-0005-0000-0000-0000D0010000}"/>
    <cellStyle name="Comma 52" xfId="466" xr:uid="{00000000-0005-0000-0000-0000D1010000}"/>
    <cellStyle name="Comma 53" xfId="467" xr:uid="{00000000-0005-0000-0000-0000D2010000}"/>
    <cellStyle name="Comma 54" xfId="468" xr:uid="{00000000-0005-0000-0000-0000D3010000}"/>
    <cellStyle name="Comma 55" xfId="469" xr:uid="{00000000-0005-0000-0000-0000D4010000}"/>
    <cellStyle name="Comma 56" xfId="470" xr:uid="{00000000-0005-0000-0000-0000D5010000}"/>
    <cellStyle name="Comma 57" xfId="471" xr:uid="{00000000-0005-0000-0000-0000D6010000}"/>
    <cellStyle name="Comma 58" xfId="472" xr:uid="{00000000-0005-0000-0000-0000D7010000}"/>
    <cellStyle name="Comma 59" xfId="473" xr:uid="{00000000-0005-0000-0000-0000D8010000}"/>
    <cellStyle name="Comma 59 2" xfId="474" xr:uid="{00000000-0005-0000-0000-0000D9010000}"/>
    <cellStyle name="Comma 59 2 2" xfId="475" xr:uid="{00000000-0005-0000-0000-0000DA010000}"/>
    <cellStyle name="Comma 59 2 3" xfId="476" xr:uid="{00000000-0005-0000-0000-0000DB010000}"/>
    <cellStyle name="Comma 59 3" xfId="477" xr:uid="{00000000-0005-0000-0000-0000DC010000}"/>
    <cellStyle name="Comma 59 4" xfId="478" xr:uid="{00000000-0005-0000-0000-0000DD010000}"/>
    <cellStyle name="Comma 59 5" xfId="479" xr:uid="{00000000-0005-0000-0000-0000DE010000}"/>
    <cellStyle name="Comma 6" xfId="480" xr:uid="{00000000-0005-0000-0000-0000DF010000}"/>
    <cellStyle name="Comma 60" xfId="481" xr:uid="{00000000-0005-0000-0000-0000E0010000}"/>
    <cellStyle name="Comma 61" xfId="482" xr:uid="{00000000-0005-0000-0000-0000E1010000}"/>
    <cellStyle name="Comma 62" xfId="483" xr:uid="{00000000-0005-0000-0000-0000E2010000}"/>
    <cellStyle name="Comma 63" xfId="484" xr:uid="{00000000-0005-0000-0000-0000E3010000}"/>
    <cellStyle name="Comma 64" xfId="485" xr:uid="{00000000-0005-0000-0000-0000E4010000}"/>
    <cellStyle name="Comma 65" xfId="486" xr:uid="{00000000-0005-0000-0000-0000E5010000}"/>
    <cellStyle name="Comma 66" xfId="487" xr:uid="{00000000-0005-0000-0000-0000E6010000}"/>
    <cellStyle name="Comma 67" xfId="488" xr:uid="{00000000-0005-0000-0000-0000E7010000}"/>
    <cellStyle name="Comma 68" xfId="489" xr:uid="{00000000-0005-0000-0000-0000E8010000}"/>
    <cellStyle name="Comma 69" xfId="490" xr:uid="{00000000-0005-0000-0000-0000E9010000}"/>
    <cellStyle name="Comma 7" xfId="491" xr:uid="{00000000-0005-0000-0000-0000EA010000}"/>
    <cellStyle name="Comma 70" xfId="492" xr:uid="{00000000-0005-0000-0000-0000EB010000}"/>
    <cellStyle name="Comma 71" xfId="493" xr:uid="{00000000-0005-0000-0000-0000EC010000}"/>
    <cellStyle name="Comma 72" xfId="494" xr:uid="{00000000-0005-0000-0000-0000ED010000}"/>
    <cellStyle name="Comma 73" xfId="495" xr:uid="{00000000-0005-0000-0000-0000EE010000}"/>
    <cellStyle name="Comma 74" xfId="496" xr:uid="{00000000-0005-0000-0000-0000EF010000}"/>
    <cellStyle name="Comma 75" xfId="497" xr:uid="{00000000-0005-0000-0000-0000F0010000}"/>
    <cellStyle name="Comma 76" xfId="498" xr:uid="{00000000-0005-0000-0000-0000F1010000}"/>
    <cellStyle name="Comma 77" xfId="499" xr:uid="{00000000-0005-0000-0000-0000F2010000}"/>
    <cellStyle name="Comma 78" xfId="500" xr:uid="{00000000-0005-0000-0000-0000F3010000}"/>
    <cellStyle name="Comma 79" xfId="501" xr:uid="{00000000-0005-0000-0000-0000F4010000}"/>
    <cellStyle name="Comma 8" xfId="502" xr:uid="{00000000-0005-0000-0000-0000F5010000}"/>
    <cellStyle name="Comma 80" xfId="503" xr:uid="{00000000-0005-0000-0000-0000F6010000}"/>
    <cellStyle name="Comma 81" xfId="504" xr:uid="{00000000-0005-0000-0000-0000F7010000}"/>
    <cellStyle name="Comma 81 2" xfId="505" xr:uid="{00000000-0005-0000-0000-0000F8010000}"/>
    <cellStyle name="Comma 82" xfId="506" xr:uid="{00000000-0005-0000-0000-0000F9010000}"/>
    <cellStyle name="Comma 83" xfId="507" xr:uid="{00000000-0005-0000-0000-0000FA010000}"/>
    <cellStyle name="Comma 84" xfId="508" xr:uid="{00000000-0005-0000-0000-0000FB010000}"/>
    <cellStyle name="Comma 85" xfId="509" xr:uid="{00000000-0005-0000-0000-0000FC010000}"/>
    <cellStyle name="Comma 85 2" xfId="510" xr:uid="{00000000-0005-0000-0000-0000FD010000}"/>
    <cellStyle name="Comma 86" xfId="511" xr:uid="{00000000-0005-0000-0000-0000FE010000}"/>
    <cellStyle name="Comma 87" xfId="512" xr:uid="{00000000-0005-0000-0000-0000FF010000}"/>
    <cellStyle name="Comma 88" xfId="513" xr:uid="{00000000-0005-0000-0000-000000020000}"/>
    <cellStyle name="Comma 89" xfId="514" xr:uid="{00000000-0005-0000-0000-000001020000}"/>
    <cellStyle name="Comma 9" xfId="515" xr:uid="{00000000-0005-0000-0000-000002020000}"/>
    <cellStyle name="Comma 90" xfId="516" xr:uid="{00000000-0005-0000-0000-000003020000}"/>
    <cellStyle name="Comma 91" xfId="517" xr:uid="{00000000-0005-0000-0000-000004020000}"/>
    <cellStyle name="Comma 92" xfId="518" xr:uid="{00000000-0005-0000-0000-000005020000}"/>
    <cellStyle name="Comma 93" xfId="519" xr:uid="{00000000-0005-0000-0000-000006020000}"/>
    <cellStyle name="Comma 94" xfId="520" xr:uid="{00000000-0005-0000-0000-000007020000}"/>
    <cellStyle name="Comma 95" xfId="521" xr:uid="{00000000-0005-0000-0000-000008020000}"/>
    <cellStyle name="Comma 96" xfId="522" xr:uid="{00000000-0005-0000-0000-000009020000}"/>
    <cellStyle name="Comma 97" xfId="523" xr:uid="{00000000-0005-0000-0000-00000A020000}"/>
    <cellStyle name="Comma 98" xfId="524" xr:uid="{00000000-0005-0000-0000-00000B020000}"/>
    <cellStyle name="Comma 99" xfId="525" xr:uid="{00000000-0005-0000-0000-00000C020000}"/>
    <cellStyle name="Comma0" xfId="526" xr:uid="{00000000-0005-0000-0000-00000D020000}"/>
    <cellStyle name="Currency 2" xfId="527" xr:uid="{00000000-0005-0000-0000-00000E020000}"/>
    <cellStyle name="Currency 3" xfId="528" xr:uid="{00000000-0005-0000-0000-00000F020000}"/>
    <cellStyle name="Currency 3 2" xfId="1093" xr:uid="{EB6CFB0B-DBF0-474F-9FE0-8C82F33AF55E}"/>
    <cellStyle name="Date" xfId="529" xr:uid="{00000000-0005-0000-0000-000010020000}"/>
    <cellStyle name="Emphasis 1" xfId="530" xr:uid="{00000000-0005-0000-0000-000011020000}"/>
    <cellStyle name="Emphasis 2" xfId="531" xr:uid="{00000000-0005-0000-0000-000012020000}"/>
    <cellStyle name="Emphasis 3" xfId="532" xr:uid="{00000000-0005-0000-0000-000013020000}"/>
    <cellStyle name="Euro" xfId="533" xr:uid="{00000000-0005-0000-0000-000014020000}"/>
    <cellStyle name="Fixed" xfId="534" xr:uid="{00000000-0005-0000-0000-000015020000}"/>
    <cellStyle name="header" xfId="535" xr:uid="{00000000-0005-0000-0000-000016020000}"/>
    <cellStyle name="Header Total" xfId="536" xr:uid="{00000000-0005-0000-0000-000017020000}"/>
    <cellStyle name="Header1" xfId="537" xr:uid="{00000000-0005-0000-0000-000018020000}"/>
    <cellStyle name="Header1 2" xfId="538" xr:uid="{00000000-0005-0000-0000-000019020000}"/>
    <cellStyle name="Header2" xfId="539" xr:uid="{00000000-0005-0000-0000-00001A020000}"/>
    <cellStyle name="Header2 2" xfId="540" xr:uid="{00000000-0005-0000-0000-00001B020000}"/>
    <cellStyle name="Header3" xfId="541" xr:uid="{00000000-0005-0000-0000-00001C020000}"/>
    <cellStyle name="Header3 2" xfId="542" xr:uid="{00000000-0005-0000-0000-00001D020000}"/>
    <cellStyle name="Header4" xfId="543" xr:uid="{00000000-0005-0000-0000-00001E020000}"/>
    <cellStyle name="Header4 2" xfId="544" xr:uid="{00000000-0005-0000-0000-00001F020000}"/>
    <cellStyle name="Heading1" xfId="545" xr:uid="{00000000-0005-0000-0000-000020020000}"/>
    <cellStyle name="Heading2" xfId="546" xr:uid="{00000000-0005-0000-0000-000021020000}"/>
    <cellStyle name="Hyperlink 2" xfId="547" xr:uid="{00000000-0005-0000-0000-000022020000}"/>
    <cellStyle name="Hyperlink 2 2" xfId="548" xr:uid="{00000000-0005-0000-0000-000023020000}"/>
    <cellStyle name="Hyperlink 2 3" xfId="1095" xr:uid="{1FDAF098-DA94-4E91-8EA0-4DF0FF04C43E}"/>
    <cellStyle name="NonPrint_Heading" xfId="549" xr:uid="{00000000-0005-0000-0000-000024020000}"/>
    <cellStyle name="Normal" xfId="0" builtinId="0"/>
    <cellStyle name="Normal 10" xfId="550" xr:uid="{00000000-0005-0000-0000-000026020000}"/>
    <cellStyle name="Normal 100" xfId="551" xr:uid="{00000000-0005-0000-0000-000027020000}"/>
    <cellStyle name="Normal 101" xfId="552" xr:uid="{00000000-0005-0000-0000-000028020000}"/>
    <cellStyle name="Normal 102" xfId="553" xr:uid="{00000000-0005-0000-0000-000029020000}"/>
    <cellStyle name="Normal 103" xfId="554" xr:uid="{00000000-0005-0000-0000-00002A020000}"/>
    <cellStyle name="Normal 104" xfId="555" xr:uid="{00000000-0005-0000-0000-00002B020000}"/>
    <cellStyle name="Normal 105" xfId="556" xr:uid="{00000000-0005-0000-0000-00002C020000}"/>
    <cellStyle name="Normal 106" xfId="557" xr:uid="{00000000-0005-0000-0000-00002D020000}"/>
    <cellStyle name="Normal 107" xfId="558" xr:uid="{00000000-0005-0000-0000-00002E020000}"/>
    <cellStyle name="Normal 108" xfId="559" xr:uid="{00000000-0005-0000-0000-00002F020000}"/>
    <cellStyle name="Normal 109" xfId="560" xr:uid="{00000000-0005-0000-0000-000030020000}"/>
    <cellStyle name="Normal 11" xfId="561" xr:uid="{00000000-0005-0000-0000-000031020000}"/>
    <cellStyle name="Normal 11 2" xfId="562" xr:uid="{00000000-0005-0000-0000-000032020000}"/>
    <cellStyle name="Normal 110" xfId="563" xr:uid="{00000000-0005-0000-0000-000033020000}"/>
    <cellStyle name="Normal 111" xfId="564" xr:uid="{00000000-0005-0000-0000-000034020000}"/>
    <cellStyle name="Normal 112" xfId="565" xr:uid="{00000000-0005-0000-0000-000035020000}"/>
    <cellStyle name="Normal 113" xfId="566" xr:uid="{00000000-0005-0000-0000-000036020000}"/>
    <cellStyle name="Normal 114" xfId="567" xr:uid="{00000000-0005-0000-0000-000037020000}"/>
    <cellStyle name="Normal 115" xfId="568" xr:uid="{00000000-0005-0000-0000-000038020000}"/>
    <cellStyle name="Normal 116" xfId="569" xr:uid="{00000000-0005-0000-0000-000039020000}"/>
    <cellStyle name="Normal 117" xfId="570" xr:uid="{00000000-0005-0000-0000-00003A020000}"/>
    <cellStyle name="Normal 118" xfId="571" xr:uid="{00000000-0005-0000-0000-00003B020000}"/>
    <cellStyle name="Normal 119" xfId="572" xr:uid="{00000000-0005-0000-0000-00003C020000}"/>
    <cellStyle name="Normal 12" xfId="573" xr:uid="{00000000-0005-0000-0000-00003D020000}"/>
    <cellStyle name="Normal 120" xfId="574" xr:uid="{00000000-0005-0000-0000-00003E020000}"/>
    <cellStyle name="Normal 121" xfId="575" xr:uid="{00000000-0005-0000-0000-00003F020000}"/>
    <cellStyle name="Normal 122" xfId="576" xr:uid="{00000000-0005-0000-0000-000040020000}"/>
    <cellStyle name="Normal 123" xfId="577" xr:uid="{00000000-0005-0000-0000-000041020000}"/>
    <cellStyle name="Normal 124" xfId="578" xr:uid="{00000000-0005-0000-0000-000042020000}"/>
    <cellStyle name="Normal 125" xfId="579" xr:uid="{00000000-0005-0000-0000-000043020000}"/>
    <cellStyle name="Normal 126" xfId="580" xr:uid="{00000000-0005-0000-0000-000044020000}"/>
    <cellStyle name="Normal 127" xfId="581" xr:uid="{00000000-0005-0000-0000-000045020000}"/>
    <cellStyle name="Normal 128" xfId="582" xr:uid="{00000000-0005-0000-0000-000046020000}"/>
    <cellStyle name="Normal 129" xfId="583" xr:uid="{00000000-0005-0000-0000-000047020000}"/>
    <cellStyle name="Normal 13" xfId="584" xr:uid="{00000000-0005-0000-0000-000048020000}"/>
    <cellStyle name="Normal 13 2" xfId="585" xr:uid="{00000000-0005-0000-0000-000049020000}"/>
    <cellStyle name="Normal 130" xfId="586" xr:uid="{00000000-0005-0000-0000-00004A020000}"/>
    <cellStyle name="Normal 131" xfId="587" xr:uid="{00000000-0005-0000-0000-00004B020000}"/>
    <cellStyle name="Normal 132" xfId="588" xr:uid="{00000000-0005-0000-0000-00004C020000}"/>
    <cellStyle name="Normal 133" xfId="589" xr:uid="{00000000-0005-0000-0000-00004D020000}"/>
    <cellStyle name="Normal 134" xfId="590" xr:uid="{00000000-0005-0000-0000-00004E020000}"/>
    <cellStyle name="Normal 135" xfId="591" xr:uid="{00000000-0005-0000-0000-00004F020000}"/>
    <cellStyle name="Normal 136" xfId="592" xr:uid="{00000000-0005-0000-0000-000050020000}"/>
    <cellStyle name="Normal 137" xfId="593" xr:uid="{00000000-0005-0000-0000-000051020000}"/>
    <cellStyle name="Normal 138" xfId="594" xr:uid="{00000000-0005-0000-0000-000052020000}"/>
    <cellStyle name="Normal 139" xfId="595" xr:uid="{00000000-0005-0000-0000-000053020000}"/>
    <cellStyle name="Normal 14" xfId="596" xr:uid="{00000000-0005-0000-0000-000054020000}"/>
    <cellStyle name="Normal 140" xfId="597" xr:uid="{00000000-0005-0000-0000-000055020000}"/>
    <cellStyle name="Normal 141" xfId="598" xr:uid="{00000000-0005-0000-0000-000056020000}"/>
    <cellStyle name="Normal 142" xfId="599" xr:uid="{00000000-0005-0000-0000-000057020000}"/>
    <cellStyle name="Normal 143" xfId="600" xr:uid="{00000000-0005-0000-0000-000058020000}"/>
    <cellStyle name="Normal 144" xfId="601" xr:uid="{00000000-0005-0000-0000-000059020000}"/>
    <cellStyle name="Normal 145" xfId="602" xr:uid="{00000000-0005-0000-0000-00005A020000}"/>
    <cellStyle name="Normal 146" xfId="603" xr:uid="{00000000-0005-0000-0000-00005B020000}"/>
    <cellStyle name="Normal 147" xfId="604" xr:uid="{00000000-0005-0000-0000-00005C020000}"/>
    <cellStyle name="Normal 148" xfId="605" xr:uid="{00000000-0005-0000-0000-00005D020000}"/>
    <cellStyle name="Normal 149" xfId="606" xr:uid="{00000000-0005-0000-0000-00005E020000}"/>
    <cellStyle name="Normal 15" xfId="607" xr:uid="{00000000-0005-0000-0000-00005F020000}"/>
    <cellStyle name="Normal 150" xfId="608" xr:uid="{00000000-0005-0000-0000-000060020000}"/>
    <cellStyle name="Normal 151" xfId="609" xr:uid="{00000000-0005-0000-0000-000061020000}"/>
    <cellStyle name="Normal 152" xfId="610" xr:uid="{00000000-0005-0000-0000-000062020000}"/>
    <cellStyle name="Normal 153" xfId="611" xr:uid="{00000000-0005-0000-0000-000063020000}"/>
    <cellStyle name="Normal 154" xfId="612" xr:uid="{00000000-0005-0000-0000-000064020000}"/>
    <cellStyle name="Normal 155" xfId="613" xr:uid="{00000000-0005-0000-0000-000065020000}"/>
    <cellStyle name="Normal 156" xfId="614" xr:uid="{00000000-0005-0000-0000-000066020000}"/>
    <cellStyle name="Normal 157" xfId="615" xr:uid="{00000000-0005-0000-0000-000067020000}"/>
    <cellStyle name="Normal 158" xfId="616" xr:uid="{00000000-0005-0000-0000-000068020000}"/>
    <cellStyle name="Normal 159" xfId="617" xr:uid="{00000000-0005-0000-0000-000069020000}"/>
    <cellStyle name="Normal 16" xfId="618" xr:uid="{00000000-0005-0000-0000-00006A020000}"/>
    <cellStyle name="Normal 160" xfId="619" xr:uid="{00000000-0005-0000-0000-00006B020000}"/>
    <cellStyle name="Normal 161" xfId="620" xr:uid="{00000000-0005-0000-0000-00006C020000}"/>
    <cellStyle name="Normal 162" xfId="621" xr:uid="{00000000-0005-0000-0000-00006D020000}"/>
    <cellStyle name="Normal 163" xfId="622" xr:uid="{00000000-0005-0000-0000-00006E020000}"/>
    <cellStyle name="Normal 164" xfId="623" xr:uid="{00000000-0005-0000-0000-00006F020000}"/>
    <cellStyle name="Normal 165" xfId="624" xr:uid="{00000000-0005-0000-0000-000070020000}"/>
    <cellStyle name="Normal 166" xfId="625" xr:uid="{00000000-0005-0000-0000-000071020000}"/>
    <cellStyle name="Normal 167" xfId="626" xr:uid="{00000000-0005-0000-0000-000072020000}"/>
    <cellStyle name="Normal 168" xfId="627" xr:uid="{00000000-0005-0000-0000-000073020000}"/>
    <cellStyle name="Normal 169" xfId="628" xr:uid="{00000000-0005-0000-0000-000074020000}"/>
    <cellStyle name="Normal 17" xfId="629" xr:uid="{00000000-0005-0000-0000-000075020000}"/>
    <cellStyle name="Normal 170" xfId="630" xr:uid="{00000000-0005-0000-0000-000076020000}"/>
    <cellStyle name="Normal 171" xfId="631" xr:uid="{00000000-0005-0000-0000-000077020000}"/>
    <cellStyle name="Normal 172" xfId="632" xr:uid="{00000000-0005-0000-0000-000078020000}"/>
    <cellStyle name="Normal 173" xfId="633" xr:uid="{00000000-0005-0000-0000-000079020000}"/>
    <cellStyle name="Normal 174" xfId="634" xr:uid="{00000000-0005-0000-0000-00007A020000}"/>
    <cellStyle name="Normal 175" xfId="635" xr:uid="{00000000-0005-0000-0000-00007B020000}"/>
    <cellStyle name="Normal 176" xfId="636" xr:uid="{00000000-0005-0000-0000-00007C020000}"/>
    <cellStyle name="Normal 177" xfId="637" xr:uid="{00000000-0005-0000-0000-00007D020000}"/>
    <cellStyle name="Normal 178" xfId="638" xr:uid="{00000000-0005-0000-0000-00007E020000}"/>
    <cellStyle name="Normal 179" xfId="639" xr:uid="{00000000-0005-0000-0000-00007F020000}"/>
    <cellStyle name="Normal 18" xfId="640" xr:uid="{00000000-0005-0000-0000-000080020000}"/>
    <cellStyle name="Normal 180" xfId="641" xr:uid="{00000000-0005-0000-0000-000081020000}"/>
    <cellStyle name="Normal 181" xfId="642" xr:uid="{00000000-0005-0000-0000-000082020000}"/>
    <cellStyle name="Normal 182" xfId="643" xr:uid="{00000000-0005-0000-0000-000083020000}"/>
    <cellStyle name="Normal 183" xfId="644" xr:uid="{00000000-0005-0000-0000-000084020000}"/>
    <cellStyle name="Normal 184" xfId="645" xr:uid="{00000000-0005-0000-0000-000085020000}"/>
    <cellStyle name="Normal 185" xfId="646" xr:uid="{00000000-0005-0000-0000-000086020000}"/>
    <cellStyle name="Normal 186" xfId="647" xr:uid="{00000000-0005-0000-0000-000087020000}"/>
    <cellStyle name="Normal 187" xfId="648" xr:uid="{00000000-0005-0000-0000-000088020000}"/>
    <cellStyle name="Normal 187 2" xfId="649" xr:uid="{00000000-0005-0000-0000-000089020000}"/>
    <cellStyle name="Normal 188" xfId="650" xr:uid="{00000000-0005-0000-0000-00008A020000}"/>
    <cellStyle name="Normal 188 2" xfId="651" xr:uid="{00000000-0005-0000-0000-00008B020000}"/>
    <cellStyle name="Normal 188 2 2" xfId="652" xr:uid="{00000000-0005-0000-0000-00008C020000}"/>
    <cellStyle name="Normal 188 2 3" xfId="653" xr:uid="{00000000-0005-0000-0000-00008D020000}"/>
    <cellStyle name="Normal 188 3" xfId="654" xr:uid="{00000000-0005-0000-0000-00008E020000}"/>
    <cellStyle name="Normal 188 4" xfId="655" xr:uid="{00000000-0005-0000-0000-00008F020000}"/>
    <cellStyle name="Normal 189" xfId="656" xr:uid="{00000000-0005-0000-0000-000090020000}"/>
    <cellStyle name="Normal 189 2" xfId="657" xr:uid="{00000000-0005-0000-0000-000091020000}"/>
    <cellStyle name="Normal 189 2 2" xfId="658" xr:uid="{00000000-0005-0000-0000-000092020000}"/>
    <cellStyle name="Normal 189 2 3" xfId="659" xr:uid="{00000000-0005-0000-0000-000093020000}"/>
    <cellStyle name="Normal 189 3" xfId="660" xr:uid="{00000000-0005-0000-0000-000094020000}"/>
    <cellStyle name="Normal 189 4" xfId="661" xr:uid="{00000000-0005-0000-0000-000095020000}"/>
    <cellStyle name="Normal 19" xfId="662" xr:uid="{00000000-0005-0000-0000-000096020000}"/>
    <cellStyle name="Normal 190" xfId="663" xr:uid="{00000000-0005-0000-0000-000097020000}"/>
    <cellStyle name="Normal 190 2" xfId="664" xr:uid="{00000000-0005-0000-0000-000098020000}"/>
    <cellStyle name="Normal 190 3" xfId="665" xr:uid="{00000000-0005-0000-0000-000099020000}"/>
    <cellStyle name="Normal 191" xfId="666" xr:uid="{00000000-0005-0000-0000-00009A020000}"/>
    <cellStyle name="Normal 192" xfId="667" xr:uid="{00000000-0005-0000-0000-00009B020000}"/>
    <cellStyle name="Normal 193" xfId="668" xr:uid="{00000000-0005-0000-0000-00009C020000}"/>
    <cellStyle name="Normal 193 2" xfId="669" xr:uid="{00000000-0005-0000-0000-00009D020000}"/>
    <cellStyle name="Normal 194" xfId="670" xr:uid="{00000000-0005-0000-0000-00009E020000}"/>
    <cellStyle name="Normal 194 2" xfId="671" xr:uid="{00000000-0005-0000-0000-00009F020000}"/>
    <cellStyle name="Normal 194 3" xfId="672" xr:uid="{00000000-0005-0000-0000-0000A0020000}"/>
    <cellStyle name="Normal 195" xfId="673" xr:uid="{00000000-0005-0000-0000-0000A1020000}"/>
    <cellStyle name="Normal 195 2" xfId="674" xr:uid="{00000000-0005-0000-0000-0000A2020000}"/>
    <cellStyle name="Normal 195 3" xfId="675" xr:uid="{00000000-0005-0000-0000-0000A3020000}"/>
    <cellStyle name="Normal 196" xfId="676" xr:uid="{00000000-0005-0000-0000-0000A4020000}"/>
    <cellStyle name="Normal 196 2" xfId="677" xr:uid="{00000000-0005-0000-0000-0000A5020000}"/>
    <cellStyle name="Normal 196 3" xfId="678" xr:uid="{00000000-0005-0000-0000-0000A6020000}"/>
    <cellStyle name="Normal 197" xfId="679" xr:uid="{00000000-0005-0000-0000-0000A7020000}"/>
    <cellStyle name="Normal 198" xfId="680" xr:uid="{00000000-0005-0000-0000-0000A8020000}"/>
    <cellStyle name="Normal 199" xfId="681" xr:uid="{00000000-0005-0000-0000-0000A9020000}"/>
    <cellStyle name="Normal 2" xfId="682" xr:uid="{00000000-0005-0000-0000-0000AA020000}"/>
    <cellStyle name="Normal 2 10" xfId="683" xr:uid="{00000000-0005-0000-0000-0000AB020000}"/>
    <cellStyle name="Normal 2 11" xfId="684" xr:uid="{00000000-0005-0000-0000-0000AC020000}"/>
    <cellStyle name="Normal 2 12" xfId="685" xr:uid="{00000000-0005-0000-0000-0000AD020000}"/>
    <cellStyle name="Normal 2 2" xfId="686" xr:uid="{00000000-0005-0000-0000-0000AE020000}"/>
    <cellStyle name="Normal 2 2 2" xfId="687" xr:uid="{00000000-0005-0000-0000-0000AF020000}"/>
    <cellStyle name="Normal 2 2 2 2" xfId="688" xr:uid="{00000000-0005-0000-0000-0000B0020000}"/>
    <cellStyle name="Normal 2 2 2 2 2" xfId="689" xr:uid="{00000000-0005-0000-0000-0000B1020000}"/>
    <cellStyle name="Normal 2 2 2 2 3" xfId="690" xr:uid="{00000000-0005-0000-0000-0000B2020000}"/>
    <cellStyle name="Normal 2 2 2 3" xfId="691" xr:uid="{00000000-0005-0000-0000-0000B3020000}"/>
    <cellStyle name="Normal 2 2 2 4" xfId="692" xr:uid="{00000000-0005-0000-0000-0000B4020000}"/>
    <cellStyle name="Normal 2 2 2 5" xfId="693" xr:uid="{00000000-0005-0000-0000-0000B5020000}"/>
    <cellStyle name="Normal 2 2 2 6" xfId="694" xr:uid="{00000000-0005-0000-0000-0000B6020000}"/>
    <cellStyle name="Normal 2 2 2 7" xfId="695" xr:uid="{00000000-0005-0000-0000-0000B7020000}"/>
    <cellStyle name="Normal 2 2 2 8" xfId="696" xr:uid="{00000000-0005-0000-0000-0000B8020000}"/>
    <cellStyle name="Normal 2 2 2 9" xfId="697" xr:uid="{00000000-0005-0000-0000-0000B9020000}"/>
    <cellStyle name="Normal 2 2 3" xfId="698" xr:uid="{00000000-0005-0000-0000-0000BA020000}"/>
    <cellStyle name="Normal 2 2 3 2" xfId="699" xr:uid="{00000000-0005-0000-0000-0000BB020000}"/>
    <cellStyle name="Normal 2 2 3 3" xfId="700" xr:uid="{00000000-0005-0000-0000-0000BC020000}"/>
    <cellStyle name="Normal 2 2 4" xfId="701" xr:uid="{00000000-0005-0000-0000-0000BD020000}"/>
    <cellStyle name="Normal 2 2 4 2" xfId="702" xr:uid="{00000000-0005-0000-0000-0000BE020000}"/>
    <cellStyle name="Normal 2 2 4 3" xfId="703" xr:uid="{00000000-0005-0000-0000-0000BF020000}"/>
    <cellStyle name="Normal 2 2 5" xfId="704" xr:uid="{00000000-0005-0000-0000-0000C0020000}"/>
    <cellStyle name="Normal 2 2 6" xfId="705" xr:uid="{00000000-0005-0000-0000-0000C1020000}"/>
    <cellStyle name="Normal 2 2 7" xfId="706" xr:uid="{00000000-0005-0000-0000-0000C2020000}"/>
    <cellStyle name="Normal 2 2 8" xfId="707" xr:uid="{00000000-0005-0000-0000-0000C3020000}"/>
    <cellStyle name="Normal 2 2 9" xfId="708" xr:uid="{00000000-0005-0000-0000-0000C4020000}"/>
    <cellStyle name="Normal 2 3" xfId="709" xr:uid="{00000000-0005-0000-0000-0000C5020000}"/>
    <cellStyle name="Normal 2 3 2" xfId="1096" xr:uid="{DE0EFDA6-0068-4940-880E-6EF3B1FBA40E}"/>
    <cellStyle name="Normal 2 4" xfId="710" xr:uid="{00000000-0005-0000-0000-0000C6020000}"/>
    <cellStyle name="Normal 2 4 10" xfId="711" xr:uid="{00000000-0005-0000-0000-0000C7020000}"/>
    <cellStyle name="Normal 2 4 100" xfId="712" xr:uid="{00000000-0005-0000-0000-0000C8020000}"/>
    <cellStyle name="Normal 2 4 101" xfId="713" xr:uid="{00000000-0005-0000-0000-0000C9020000}"/>
    <cellStyle name="Normal 2 4 102" xfId="714" xr:uid="{00000000-0005-0000-0000-0000CA020000}"/>
    <cellStyle name="Normal 2 4 103" xfId="715" xr:uid="{00000000-0005-0000-0000-0000CB020000}"/>
    <cellStyle name="Normal 2 4 104" xfId="716" xr:uid="{00000000-0005-0000-0000-0000CC020000}"/>
    <cellStyle name="Normal 2 4 105" xfId="717" xr:uid="{00000000-0005-0000-0000-0000CD020000}"/>
    <cellStyle name="Normal 2 4 106" xfId="718" xr:uid="{00000000-0005-0000-0000-0000CE020000}"/>
    <cellStyle name="Normal 2 4 107" xfId="719" xr:uid="{00000000-0005-0000-0000-0000CF020000}"/>
    <cellStyle name="Normal 2 4 108" xfId="720" xr:uid="{00000000-0005-0000-0000-0000D0020000}"/>
    <cellStyle name="Normal 2 4 109" xfId="721" xr:uid="{00000000-0005-0000-0000-0000D1020000}"/>
    <cellStyle name="Normal 2 4 11" xfId="722" xr:uid="{00000000-0005-0000-0000-0000D2020000}"/>
    <cellStyle name="Normal 2 4 110" xfId="723" xr:uid="{00000000-0005-0000-0000-0000D3020000}"/>
    <cellStyle name="Normal 2 4 111" xfId="724" xr:uid="{00000000-0005-0000-0000-0000D4020000}"/>
    <cellStyle name="Normal 2 4 112" xfId="725" xr:uid="{00000000-0005-0000-0000-0000D5020000}"/>
    <cellStyle name="Normal 2 4 113" xfId="726" xr:uid="{00000000-0005-0000-0000-0000D6020000}"/>
    <cellStyle name="Normal 2 4 114" xfId="727" xr:uid="{00000000-0005-0000-0000-0000D7020000}"/>
    <cellStyle name="Normal 2 4 115" xfId="728" xr:uid="{00000000-0005-0000-0000-0000D8020000}"/>
    <cellStyle name="Normal 2 4 116" xfId="729" xr:uid="{00000000-0005-0000-0000-0000D9020000}"/>
    <cellStyle name="Normal 2 4 117" xfId="730" xr:uid="{00000000-0005-0000-0000-0000DA020000}"/>
    <cellStyle name="Normal 2 4 118" xfId="731" xr:uid="{00000000-0005-0000-0000-0000DB020000}"/>
    <cellStyle name="Normal 2 4 119" xfId="732" xr:uid="{00000000-0005-0000-0000-0000DC020000}"/>
    <cellStyle name="Normal 2 4 12" xfId="733" xr:uid="{00000000-0005-0000-0000-0000DD020000}"/>
    <cellStyle name="Normal 2 4 120" xfId="734" xr:uid="{00000000-0005-0000-0000-0000DE020000}"/>
    <cellStyle name="Normal 2 4 121" xfId="735" xr:uid="{00000000-0005-0000-0000-0000DF020000}"/>
    <cellStyle name="Normal 2 4 122" xfId="736" xr:uid="{00000000-0005-0000-0000-0000E0020000}"/>
    <cellStyle name="Normal 2 4 123" xfId="737" xr:uid="{00000000-0005-0000-0000-0000E1020000}"/>
    <cellStyle name="Normal 2 4 124" xfId="738" xr:uid="{00000000-0005-0000-0000-0000E2020000}"/>
    <cellStyle name="Normal 2 4 125" xfId="739" xr:uid="{00000000-0005-0000-0000-0000E3020000}"/>
    <cellStyle name="Normal 2 4 126" xfId="740" xr:uid="{00000000-0005-0000-0000-0000E4020000}"/>
    <cellStyle name="Normal 2 4 127" xfId="741" xr:uid="{00000000-0005-0000-0000-0000E5020000}"/>
    <cellStyle name="Normal 2 4 128" xfId="742" xr:uid="{00000000-0005-0000-0000-0000E6020000}"/>
    <cellStyle name="Normal 2 4 129" xfId="743" xr:uid="{00000000-0005-0000-0000-0000E7020000}"/>
    <cellStyle name="Normal 2 4 13" xfId="744" xr:uid="{00000000-0005-0000-0000-0000E8020000}"/>
    <cellStyle name="Normal 2 4 130" xfId="745" xr:uid="{00000000-0005-0000-0000-0000E9020000}"/>
    <cellStyle name="Normal 2 4 131" xfId="746" xr:uid="{00000000-0005-0000-0000-0000EA020000}"/>
    <cellStyle name="Normal 2 4 132" xfId="747" xr:uid="{00000000-0005-0000-0000-0000EB020000}"/>
    <cellStyle name="Normal 2 4 133" xfId="748" xr:uid="{00000000-0005-0000-0000-0000EC020000}"/>
    <cellStyle name="Normal 2 4 134" xfId="749" xr:uid="{00000000-0005-0000-0000-0000ED020000}"/>
    <cellStyle name="Normal 2 4 135" xfId="750" xr:uid="{00000000-0005-0000-0000-0000EE020000}"/>
    <cellStyle name="Normal 2 4 136" xfId="751" xr:uid="{00000000-0005-0000-0000-0000EF020000}"/>
    <cellStyle name="Normal 2 4 137" xfId="752" xr:uid="{00000000-0005-0000-0000-0000F0020000}"/>
    <cellStyle name="Normal 2 4 138" xfId="753" xr:uid="{00000000-0005-0000-0000-0000F1020000}"/>
    <cellStyle name="Normal 2 4 139" xfId="754" xr:uid="{00000000-0005-0000-0000-0000F2020000}"/>
    <cellStyle name="Normal 2 4 14" xfId="755" xr:uid="{00000000-0005-0000-0000-0000F3020000}"/>
    <cellStyle name="Normal 2 4 140" xfId="756" xr:uid="{00000000-0005-0000-0000-0000F4020000}"/>
    <cellStyle name="Normal 2 4 141" xfId="757" xr:uid="{00000000-0005-0000-0000-0000F5020000}"/>
    <cellStyle name="Normal 2 4 142" xfId="758" xr:uid="{00000000-0005-0000-0000-0000F6020000}"/>
    <cellStyle name="Normal 2 4 143" xfId="759" xr:uid="{00000000-0005-0000-0000-0000F7020000}"/>
    <cellStyle name="Normal 2 4 144" xfId="760" xr:uid="{00000000-0005-0000-0000-0000F8020000}"/>
    <cellStyle name="Normal 2 4 145" xfId="761" xr:uid="{00000000-0005-0000-0000-0000F9020000}"/>
    <cellStyle name="Normal 2 4 146" xfId="762" xr:uid="{00000000-0005-0000-0000-0000FA020000}"/>
    <cellStyle name="Normal 2 4 147" xfId="763" xr:uid="{00000000-0005-0000-0000-0000FB020000}"/>
    <cellStyle name="Normal 2 4 148" xfId="764" xr:uid="{00000000-0005-0000-0000-0000FC020000}"/>
    <cellStyle name="Normal 2 4 149" xfId="765" xr:uid="{00000000-0005-0000-0000-0000FD020000}"/>
    <cellStyle name="Normal 2 4 15" xfId="766" xr:uid="{00000000-0005-0000-0000-0000FE020000}"/>
    <cellStyle name="Normal 2 4 150" xfId="767" xr:uid="{00000000-0005-0000-0000-0000FF020000}"/>
    <cellStyle name="Normal 2 4 151" xfId="768" xr:uid="{00000000-0005-0000-0000-000000030000}"/>
    <cellStyle name="Normal 2 4 152" xfId="769" xr:uid="{00000000-0005-0000-0000-000001030000}"/>
    <cellStyle name="Normal 2 4 153" xfId="770" xr:uid="{00000000-0005-0000-0000-000002030000}"/>
    <cellStyle name="Normal 2 4 154" xfId="771" xr:uid="{00000000-0005-0000-0000-000003030000}"/>
    <cellStyle name="Normal 2 4 155" xfId="772" xr:uid="{00000000-0005-0000-0000-000004030000}"/>
    <cellStyle name="Normal 2 4 156" xfId="773" xr:uid="{00000000-0005-0000-0000-000005030000}"/>
    <cellStyle name="Normal 2 4 157" xfId="774" xr:uid="{00000000-0005-0000-0000-000006030000}"/>
    <cellStyle name="Normal 2 4 158" xfId="775" xr:uid="{00000000-0005-0000-0000-000007030000}"/>
    <cellStyle name="Normal 2 4 159" xfId="776" xr:uid="{00000000-0005-0000-0000-000008030000}"/>
    <cellStyle name="Normal 2 4 16" xfId="777" xr:uid="{00000000-0005-0000-0000-000009030000}"/>
    <cellStyle name="Normal 2 4 160" xfId="778" xr:uid="{00000000-0005-0000-0000-00000A030000}"/>
    <cellStyle name="Normal 2 4 161" xfId="779" xr:uid="{00000000-0005-0000-0000-00000B030000}"/>
    <cellStyle name="Normal 2 4 162" xfId="780" xr:uid="{00000000-0005-0000-0000-00000C030000}"/>
    <cellStyle name="Normal 2 4 163" xfId="781" xr:uid="{00000000-0005-0000-0000-00000D030000}"/>
    <cellStyle name="Normal 2 4 164" xfId="782" xr:uid="{00000000-0005-0000-0000-00000E030000}"/>
    <cellStyle name="Normal 2 4 165" xfId="783" xr:uid="{00000000-0005-0000-0000-00000F030000}"/>
    <cellStyle name="Normal 2 4 166" xfId="784" xr:uid="{00000000-0005-0000-0000-000010030000}"/>
    <cellStyle name="Normal 2 4 167" xfId="785" xr:uid="{00000000-0005-0000-0000-000011030000}"/>
    <cellStyle name="Normal 2 4 168" xfId="786" xr:uid="{00000000-0005-0000-0000-000012030000}"/>
    <cellStyle name="Normal 2 4 17" xfId="787" xr:uid="{00000000-0005-0000-0000-000013030000}"/>
    <cellStyle name="Normal 2 4 18" xfId="788" xr:uid="{00000000-0005-0000-0000-000014030000}"/>
    <cellStyle name="Normal 2 4 19" xfId="789" xr:uid="{00000000-0005-0000-0000-000015030000}"/>
    <cellStyle name="Normal 2 4 2" xfId="790" xr:uid="{00000000-0005-0000-0000-000016030000}"/>
    <cellStyle name="Normal 2 4 20" xfId="791" xr:uid="{00000000-0005-0000-0000-000017030000}"/>
    <cellStyle name="Normal 2 4 21" xfId="792" xr:uid="{00000000-0005-0000-0000-000018030000}"/>
    <cellStyle name="Normal 2 4 22" xfId="793" xr:uid="{00000000-0005-0000-0000-000019030000}"/>
    <cellStyle name="Normal 2 4 23" xfId="794" xr:uid="{00000000-0005-0000-0000-00001A030000}"/>
    <cellStyle name="Normal 2 4 24" xfId="795" xr:uid="{00000000-0005-0000-0000-00001B030000}"/>
    <cellStyle name="Normal 2 4 25" xfId="796" xr:uid="{00000000-0005-0000-0000-00001C030000}"/>
    <cellStyle name="Normal 2 4 26" xfId="797" xr:uid="{00000000-0005-0000-0000-00001D030000}"/>
    <cellStyle name="Normal 2 4 27" xfId="798" xr:uid="{00000000-0005-0000-0000-00001E030000}"/>
    <cellStyle name="Normal 2 4 28" xfId="799" xr:uid="{00000000-0005-0000-0000-00001F030000}"/>
    <cellStyle name="Normal 2 4 29" xfId="800" xr:uid="{00000000-0005-0000-0000-000020030000}"/>
    <cellStyle name="Normal 2 4 3" xfId="801" xr:uid="{00000000-0005-0000-0000-000021030000}"/>
    <cellStyle name="Normal 2 4 30" xfId="802" xr:uid="{00000000-0005-0000-0000-000022030000}"/>
    <cellStyle name="Normal 2 4 31" xfId="803" xr:uid="{00000000-0005-0000-0000-000023030000}"/>
    <cellStyle name="Normal 2 4 32" xfId="804" xr:uid="{00000000-0005-0000-0000-000024030000}"/>
    <cellStyle name="Normal 2 4 33" xfId="805" xr:uid="{00000000-0005-0000-0000-000025030000}"/>
    <cellStyle name="Normal 2 4 34" xfId="806" xr:uid="{00000000-0005-0000-0000-000026030000}"/>
    <cellStyle name="Normal 2 4 35" xfId="807" xr:uid="{00000000-0005-0000-0000-000027030000}"/>
    <cellStyle name="Normal 2 4 36" xfId="808" xr:uid="{00000000-0005-0000-0000-000028030000}"/>
    <cellStyle name="Normal 2 4 37" xfId="809" xr:uid="{00000000-0005-0000-0000-000029030000}"/>
    <cellStyle name="Normal 2 4 38" xfId="810" xr:uid="{00000000-0005-0000-0000-00002A030000}"/>
    <cellStyle name="Normal 2 4 39" xfId="811" xr:uid="{00000000-0005-0000-0000-00002B030000}"/>
    <cellStyle name="Normal 2 4 4" xfId="812" xr:uid="{00000000-0005-0000-0000-00002C030000}"/>
    <cellStyle name="Normal 2 4 40" xfId="813" xr:uid="{00000000-0005-0000-0000-00002D030000}"/>
    <cellStyle name="Normal 2 4 41" xfId="814" xr:uid="{00000000-0005-0000-0000-00002E030000}"/>
    <cellStyle name="Normal 2 4 42" xfId="815" xr:uid="{00000000-0005-0000-0000-00002F030000}"/>
    <cellStyle name="Normal 2 4 43" xfId="816" xr:uid="{00000000-0005-0000-0000-000030030000}"/>
    <cellStyle name="Normal 2 4 44" xfId="817" xr:uid="{00000000-0005-0000-0000-000031030000}"/>
    <cellStyle name="Normal 2 4 45" xfId="818" xr:uid="{00000000-0005-0000-0000-000032030000}"/>
    <cellStyle name="Normal 2 4 46" xfId="819" xr:uid="{00000000-0005-0000-0000-000033030000}"/>
    <cellStyle name="Normal 2 4 47" xfId="820" xr:uid="{00000000-0005-0000-0000-000034030000}"/>
    <cellStyle name="Normal 2 4 48" xfId="821" xr:uid="{00000000-0005-0000-0000-000035030000}"/>
    <cellStyle name="Normal 2 4 49" xfId="822" xr:uid="{00000000-0005-0000-0000-000036030000}"/>
    <cellStyle name="Normal 2 4 5" xfId="823" xr:uid="{00000000-0005-0000-0000-000037030000}"/>
    <cellStyle name="Normal 2 4 50" xfId="824" xr:uid="{00000000-0005-0000-0000-000038030000}"/>
    <cellStyle name="Normal 2 4 51" xfId="825" xr:uid="{00000000-0005-0000-0000-000039030000}"/>
    <cellStyle name="Normal 2 4 52" xfId="826" xr:uid="{00000000-0005-0000-0000-00003A030000}"/>
    <cellStyle name="Normal 2 4 53" xfId="827" xr:uid="{00000000-0005-0000-0000-00003B030000}"/>
    <cellStyle name="Normal 2 4 54" xfId="828" xr:uid="{00000000-0005-0000-0000-00003C030000}"/>
    <cellStyle name="Normal 2 4 55" xfId="829" xr:uid="{00000000-0005-0000-0000-00003D030000}"/>
    <cellStyle name="Normal 2 4 56" xfId="830" xr:uid="{00000000-0005-0000-0000-00003E030000}"/>
    <cellStyle name="Normal 2 4 57" xfId="831" xr:uid="{00000000-0005-0000-0000-00003F030000}"/>
    <cellStyle name="Normal 2 4 58" xfId="832" xr:uid="{00000000-0005-0000-0000-000040030000}"/>
    <cellStyle name="Normal 2 4 59" xfId="833" xr:uid="{00000000-0005-0000-0000-000041030000}"/>
    <cellStyle name="Normal 2 4 6" xfId="834" xr:uid="{00000000-0005-0000-0000-000042030000}"/>
    <cellStyle name="Normal 2 4 60" xfId="835" xr:uid="{00000000-0005-0000-0000-000043030000}"/>
    <cellStyle name="Normal 2 4 61" xfId="836" xr:uid="{00000000-0005-0000-0000-000044030000}"/>
    <cellStyle name="Normal 2 4 62" xfId="837" xr:uid="{00000000-0005-0000-0000-000045030000}"/>
    <cellStyle name="Normal 2 4 63" xfId="838" xr:uid="{00000000-0005-0000-0000-000046030000}"/>
    <cellStyle name="Normal 2 4 64" xfId="839" xr:uid="{00000000-0005-0000-0000-000047030000}"/>
    <cellStyle name="Normal 2 4 65" xfId="840" xr:uid="{00000000-0005-0000-0000-000048030000}"/>
    <cellStyle name="Normal 2 4 66" xfId="841" xr:uid="{00000000-0005-0000-0000-000049030000}"/>
    <cellStyle name="Normal 2 4 67" xfId="842" xr:uid="{00000000-0005-0000-0000-00004A030000}"/>
    <cellStyle name="Normal 2 4 68" xfId="843" xr:uid="{00000000-0005-0000-0000-00004B030000}"/>
    <cellStyle name="Normal 2 4 69" xfId="844" xr:uid="{00000000-0005-0000-0000-00004C030000}"/>
    <cellStyle name="Normal 2 4 7" xfId="845" xr:uid="{00000000-0005-0000-0000-00004D030000}"/>
    <cellStyle name="Normal 2 4 70" xfId="846" xr:uid="{00000000-0005-0000-0000-00004E030000}"/>
    <cellStyle name="Normal 2 4 71" xfId="847" xr:uid="{00000000-0005-0000-0000-00004F030000}"/>
    <cellStyle name="Normal 2 4 72" xfId="848" xr:uid="{00000000-0005-0000-0000-000050030000}"/>
    <cellStyle name="Normal 2 4 73" xfId="849" xr:uid="{00000000-0005-0000-0000-000051030000}"/>
    <cellStyle name="Normal 2 4 74" xfId="850" xr:uid="{00000000-0005-0000-0000-000052030000}"/>
    <cellStyle name="Normal 2 4 75" xfId="851" xr:uid="{00000000-0005-0000-0000-000053030000}"/>
    <cellStyle name="Normal 2 4 76" xfId="852" xr:uid="{00000000-0005-0000-0000-000054030000}"/>
    <cellStyle name="Normal 2 4 77" xfId="853" xr:uid="{00000000-0005-0000-0000-000055030000}"/>
    <cellStyle name="Normal 2 4 78" xfId="854" xr:uid="{00000000-0005-0000-0000-000056030000}"/>
    <cellStyle name="Normal 2 4 79" xfId="855" xr:uid="{00000000-0005-0000-0000-000057030000}"/>
    <cellStyle name="Normal 2 4 8" xfId="856" xr:uid="{00000000-0005-0000-0000-000058030000}"/>
    <cellStyle name="Normal 2 4 80" xfId="857" xr:uid="{00000000-0005-0000-0000-000059030000}"/>
    <cellStyle name="Normal 2 4 81" xfId="858" xr:uid="{00000000-0005-0000-0000-00005A030000}"/>
    <cellStyle name="Normal 2 4 82" xfId="859" xr:uid="{00000000-0005-0000-0000-00005B030000}"/>
    <cellStyle name="Normal 2 4 83" xfId="860" xr:uid="{00000000-0005-0000-0000-00005C030000}"/>
    <cellStyle name="Normal 2 4 84" xfId="861" xr:uid="{00000000-0005-0000-0000-00005D030000}"/>
    <cellStyle name="Normal 2 4 85" xfId="862" xr:uid="{00000000-0005-0000-0000-00005E030000}"/>
    <cellStyle name="Normal 2 4 86" xfId="863" xr:uid="{00000000-0005-0000-0000-00005F030000}"/>
    <cellStyle name="Normal 2 4 87" xfId="864" xr:uid="{00000000-0005-0000-0000-000060030000}"/>
    <cellStyle name="Normal 2 4 88" xfId="865" xr:uid="{00000000-0005-0000-0000-000061030000}"/>
    <cellStyle name="Normal 2 4 89" xfId="866" xr:uid="{00000000-0005-0000-0000-000062030000}"/>
    <cellStyle name="Normal 2 4 9" xfId="867" xr:uid="{00000000-0005-0000-0000-000063030000}"/>
    <cellStyle name="Normal 2 4 90" xfId="868" xr:uid="{00000000-0005-0000-0000-000064030000}"/>
    <cellStyle name="Normal 2 4 91" xfId="869" xr:uid="{00000000-0005-0000-0000-000065030000}"/>
    <cellStyle name="Normal 2 4 92" xfId="870" xr:uid="{00000000-0005-0000-0000-000066030000}"/>
    <cellStyle name="Normal 2 4 93" xfId="871" xr:uid="{00000000-0005-0000-0000-000067030000}"/>
    <cellStyle name="Normal 2 4 94" xfId="872" xr:uid="{00000000-0005-0000-0000-000068030000}"/>
    <cellStyle name="Normal 2 4 95" xfId="873" xr:uid="{00000000-0005-0000-0000-000069030000}"/>
    <cellStyle name="Normal 2 4 96" xfId="874" xr:uid="{00000000-0005-0000-0000-00006A030000}"/>
    <cellStyle name="Normal 2 4 97" xfId="875" xr:uid="{00000000-0005-0000-0000-00006B030000}"/>
    <cellStyle name="Normal 2 4 98" xfId="876" xr:uid="{00000000-0005-0000-0000-00006C030000}"/>
    <cellStyle name="Normal 2 4 99" xfId="877" xr:uid="{00000000-0005-0000-0000-00006D030000}"/>
    <cellStyle name="Normal 2 5" xfId="878" xr:uid="{00000000-0005-0000-0000-00006E030000}"/>
    <cellStyle name="Normal 2 5 10" xfId="879" xr:uid="{00000000-0005-0000-0000-00006F030000}"/>
    <cellStyle name="Normal 2 5 11" xfId="880" xr:uid="{00000000-0005-0000-0000-000070030000}"/>
    <cellStyle name="Normal 2 5 12" xfId="881" xr:uid="{00000000-0005-0000-0000-000071030000}"/>
    <cellStyle name="Normal 2 5 13" xfId="882" xr:uid="{00000000-0005-0000-0000-000072030000}"/>
    <cellStyle name="Normal 2 5 14" xfId="883" xr:uid="{00000000-0005-0000-0000-000073030000}"/>
    <cellStyle name="Normal 2 5 15" xfId="884" xr:uid="{00000000-0005-0000-0000-000074030000}"/>
    <cellStyle name="Normal 2 5 16" xfId="885" xr:uid="{00000000-0005-0000-0000-000075030000}"/>
    <cellStyle name="Normal 2 5 17" xfId="886" xr:uid="{00000000-0005-0000-0000-000076030000}"/>
    <cellStyle name="Normal 2 5 18" xfId="887" xr:uid="{00000000-0005-0000-0000-000077030000}"/>
    <cellStyle name="Normal 2 5 19" xfId="888" xr:uid="{00000000-0005-0000-0000-000078030000}"/>
    <cellStyle name="Normal 2 5 2" xfId="889" xr:uid="{00000000-0005-0000-0000-000079030000}"/>
    <cellStyle name="Normal 2 5 20" xfId="890" xr:uid="{00000000-0005-0000-0000-00007A030000}"/>
    <cellStyle name="Normal 2 5 21" xfId="891" xr:uid="{00000000-0005-0000-0000-00007B030000}"/>
    <cellStyle name="Normal 2 5 22" xfId="892" xr:uid="{00000000-0005-0000-0000-00007C030000}"/>
    <cellStyle name="Normal 2 5 23" xfId="893" xr:uid="{00000000-0005-0000-0000-00007D030000}"/>
    <cellStyle name="Normal 2 5 24" xfId="894" xr:uid="{00000000-0005-0000-0000-00007E030000}"/>
    <cellStyle name="Normal 2 5 25" xfId="895" xr:uid="{00000000-0005-0000-0000-00007F030000}"/>
    <cellStyle name="Normal 2 5 26" xfId="896" xr:uid="{00000000-0005-0000-0000-000080030000}"/>
    <cellStyle name="Normal 2 5 27" xfId="897" xr:uid="{00000000-0005-0000-0000-000081030000}"/>
    <cellStyle name="Normal 2 5 28" xfId="898" xr:uid="{00000000-0005-0000-0000-000082030000}"/>
    <cellStyle name="Normal 2 5 29" xfId="899" xr:uid="{00000000-0005-0000-0000-000083030000}"/>
    <cellStyle name="Normal 2 5 3" xfId="900" xr:uid="{00000000-0005-0000-0000-000084030000}"/>
    <cellStyle name="Normal 2 5 30" xfId="901" xr:uid="{00000000-0005-0000-0000-000085030000}"/>
    <cellStyle name="Normal 2 5 31" xfId="902" xr:uid="{00000000-0005-0000-0000-000086030000}"/>
    <cellStyle name="Normal 2 5 32" xfId="903" xr:uid="{00000000-0005-0000-0000-000087030000}"/>
    <cellStyle name="Normal 2 5 33" xfId="904" xr:uid="{00000000-0005-0000-0000-000088030000}"/>
    <cellStyle name="Normal 2 5 34" xfId="905" xr:uid="{00000000-0005-0000-0000-000089030000}"/>
    <cellStyle name="Normal 2 5 35" xfId="906" xr:uid="{00000000-0005-0000-0000-00008A030000}"/>
    <cellStyle name="Normal 2 5 36" xfId="907" xr:uid="{00000000-0005-0000-0000-00008B030000}"/>
    <cellStyle name="Normal 2 5 37" xfId="908" xr:uid="{00000000-0005-0000-0000-00008C030000}"/>
    <cellStyle name="Normal 2 5 38" xfId="909" xr:uid="{00000000-0005-0000-0000-00008D030000}"/>
    <cellStyle name="Normal 2 5 39" xfId="910" xr:uid="{00000000-0005-0000-0000-00008E030000}"/>
    <cellStyle name="Normal 2 5 4" xfId="911" xr:uid="{00000000-0005-0000-0000-00008F030000}"/>
    <cellStyle name="Normal 2 5 40" xfId="912" xr:uid="{00000000-0005-0000-0000-000090030000}"/>
    <cellStyle name="Normal 2 5 41" xfId="913" xr:uid="{00000000-0005-0000-0000-000091030000}"/>
    <cellStyle name="Normal 2 5 42" xfId="914" xr:uid="{00000000-0005-0000-0000-000092030000}"/>
    <cellStyle name="Normal 2 5 43" xfId="915" xr:uid="{00000000-0005-0000-0000-000093030000}"/>
    <cellStyle name="Normal 2 5 44" xfId="916" xr:uid="{00000000-0005-0000-0000-000094030000}"/>
    <cellStyle name="Normal 2 5 45" xfId="917" xr:uid="{00000000-0005-0000-0000-000095030000}"/>
    <cellStyle name="Normal 2 5 46" xfId="918" xr:uid="{00000000-0005-0000-0000-000096030000}"/>
    <cellStyle name="Normal 2 5 47" xfId="919" xr:uid="{00000000-0005-0000-0000-000097030000}"/>
    <cellStyle name="Normal 2 5 48" xfId="920" xr:uid="{00000000-0005-0000-0000-000098030000}"/>
    <cellStyle name="Normal 2 5 49" xfId="921" xr:uid="{00000000-0005-0000-0000-000099030000}"/>
    <cellStyle name="Normal 2 5 5" xfId="922" xr:uid="{00000000-0005-0000-0000-00009A030000}"/>
    <cellStyle name="Normal 2 5 50" xfId="923" xr:uid="{00000000-0005-0000-0000-00009B030000}"/>
    <cellStyle name="Normal 2 5 51" xfId="924" xr:uid="{00000000-0005-0000-0000-00009C030000}"/>
    <cellStyle name="Normal 2 5 52" xfId="925" xr:uid="{00000000-0005-0000-0000-00009D030000}"/>
    <cellStyle name="Normal 2 5 53" xfId="926" xr:uid="{00000000-0005-0000-0000-00009E030000}"/>
    <cellStyle name="Normal 2 5 54" xfId="927" xr:uid="{00000000-0005-0000-0000-00009F030000}"/>
    <cellStyle name="Normal 2 5 55" xfId="928" xr:uid="{00000000-0005-0000-0000-0000A0030000}"/>
    <cellStyle name="Normal 2 5 56" xfId="929" xr:uid="{00000000-0005-0000-0000-0000A1030000}"/>
    <cellStyle name="Normal 2 5 57" xfId="930" xr:uid="{00000000-0005-0000-0000-0000A2030000}"/>
    <cellStyle name="Normal 2 5 58" xfId="931" xr:uid="{00000000-0005-0000-0000-0000A3030000}"/>
    <cellStyle name="Normal 2 5 59" xfId="932" xr:uid="{00000000-0005-0000-0000-0000A4030000}"/>
    <cellStyle name="Normal 2 5 6" xfId="933" xr:uid="{00000000-0005-0000-0000-0000A5030000}"/>
    <cellStyle name="Normal 2 5 60" xfId="934" xr:uid="{00000000-0005-0000-0000-0000A6030000}"/>
    <cellStyle name="Normal 2 5 61" xfId="935" xr:uid="{00000000-0005-0000-0000-0000A7030000}"/>
    <cellStyle name="Normal 2 5 62" xfId="936" xr:uid="{00000000-0005-0000-0000-0000A8030000}"/>
    <cellStyle name="Normal 2 5 63" xfId="937" xr:uid="{00000000-0005-0000-0000-0000A9030000}"/>
    <cellStyle name="Normal 2 5 64" xfId="938" xr:uid="{00000000-0005-0000-0000-0000AA030000}"/>
    <cellStyle name="Normal 2 5 65" xfId="939" xr:uid="{00000000-0005-0000-0000-0000AB030000}"/>
    <cellStyle name="Normal 2 5 66" xfId="940" xr:uid="{00000000-0005-0000-0000-0000AC030000}"/>
    <cellStyle name="Normal 2 5 67" xfId="941" xr:uid="{00000000-0005-0000-0000-0000AD030000}"/>
    <cellStyle name="Normal 2 5 68" xfId="942" xr:uid="{00000000-0005-0000-0000-0000AE030000}"/>
    <cellStyle name="Normal 2 5 69" xfId="943" xr:uid="{00000000-0005-0000-0000-0000AF030000}"/>
    <cellStyle name="Normal 2 5 7" xfId="944" xr:uid="{00000000-0005-0000-0000-0000B0030000}"/>
    <cellStyle name="Normal 2 5 70" xfId="945" xr:uid="{00000000-0005-0000-0000-0000B1030000}"/>
    <cellStyle name="Normal 2 5 71" xfId="946" xr:uid="{00000000-0005-0000-0000-0000B2030000}"/>
    <cellStyle name="Normal 2 5 72" xfId="947" xr:uid="{00000000-0005-0000-0000-0000B3030000}"/>
    <cellStyle name="Normal 2 5 73" xfId="948" xr:uid="{00000000-0005-0000-0000-0000B4030000}"/>
    <cellStyle name="Normal 2 5 74" xfId="949" xr:uid="{00000000-0005-0000-0000-0000B5030000}"/>
    <cellStyle name="Normal 2 5 75" xfId="950" xr:uid="{00000000-0005-0000-0000-0000B6030000}"/>
    <cellStyle name="Normal 2 5 76" xfId="951" xr:uid="{00000000-0005-0000-0000-0000B7030000}"/>
    <cellStyle name="Normal 2 5 77" xfId="952" xr:uid="{00000000-0005-0000-0000-0000B8030000}"/>
    <cellStyle name="Normal 2 5 8" xfId="953" xr:uid="{00000000-0005-0000-0000-0000B9030000}"/>
    <cellStyle name="Normal 2 5 9" xfId="954" xr:uid="{00000000-0005-0000-0000-0000BA030000}"/>
    <cellStyle name="Normal 2 6" xfId="955" xr:uid="{00000000-0005-0000-0000-0000BB030000}"/>
    <cellStyle name="Normal 2 7" xfId="956" xr:uid="{00000000-0005-0000-0000-0000BC030000}"/>
    <cellStyle name="Normal 2 8" xfId="957" xr:uid="{00000000-0005-0000-0000-0000BD030000}"/>
    <cellStyle name="Normal 2 9" xfId="958" xr:uid="{00000000-0005-0000-0000-0000BE030000}"/>
    <cellStyle name="Normal 20" xfId="959" xr:uid="{00000000-0005-0000-0000-0000BF030000}"/>
    <cellStyle name="Normal 200" xfId="960" xr:uid="{00000000-0005-0000-0000-0000C0030000}"/>
    <cellStyle name="Normal 200 2" xfId="961" xr:uid="{00000000-0005-0000-0000-0000C1030000}"/>
    <cellStyle name="Normal 200 3" xfId="962" xr:uid="{00000000-0005-0000-0000-0000C2030000}"/>
    <cellStyle name="Normal 201" xfId="963" xr:uid="{00000000-0005-0000-0000-0000C3030000}"/>
    <cellStyle name="Normal 202" xfId="964" xr:uid="{00000000-0005-0000-0000-0000C4030000}"/>
    <cellStyle name="Normal 203" xfId="965" xr:uid="{00000000-0005-0000-0000-0000C5030000}"/>
    <cellStyle name="Normal 204" xfId="966" xr:uid="{00000000-0005-0000-0000-0000C6030000}"/>
    <cellStyle name="Normal 205" xfId="967" xr:uid="{00000000-0005-0000-0000-0000C7030000}"/>
    <cellStyle name="Normal 206" xfId="968" xr:uid="{00000000-0005-0000-0000-0000C8030000}"/>
    <cellStyle name="Normal 207" xfId="1097" xr:uid="{C8FE1033-1569-4200-8036-A11D8FF69C76}"/>
    <cellStyle name="Normal 208" xfId="1098" xr:uid="{8B9DE453-2B70-46CE-B9D7-E1103A9FB557}"/>
    <cellStyle name="Normal 21" xfId="969" xr:uid="{00000000-0005-0000-0000-0000C9030000}"/>
    <cellStyle name="Normal 22" xfId="970" xr:uid="{00000000-0005-0000-0000-0000CA030000}"/>
    <cellStyle name="Normal 23" xfId="971" xr:uid="{00000000-0005-0000-0000-0000CB030000}"/>
    <cellStyle name="Normal 23 10" xfId="972" xr:uid="{00000000-0005-0000-0000-0000CC030000}"/>
    <cellStyle name="Normal 23 11" xfId="973" xr:uid="{00000000-0005-0000-0000-0000CD030000}"/>
    <cellStyle name="Normal 23 2" xfId="974" xr:uid="{00000000-0005-0000-0000-0000CE030000}"/>
    <cellStyle name="Normal 23 3" xfId="975" xr:uid="{00000000-0005-0000-0000-0000CF030000}"/>
    <cellStyle name="Normal 23 4" xfId="976" xr:uid="{00000000-0005-0000-0000-0000D0030000}"/>
    <cellStyle name="Normal 23 5" xfId="977" xr:uid="{00000000-0005-0000-0000-0000D1030000}"/>
    <cellStyle name="Normal 23 6" xfId="978" xr:uid="{00000000-0005-0000-0000-0000D2030000}"/>
    <cellStyle name="Normal 23 7" xfId="979" xr:uid="{00000000-0005-0000-0000-0000D3030000}"/>
    <cellStyle name="Normal 23 8" xfId="980" xr:uid="{00000000-0005-0000-0000-0000D4030000}"/>
    <cellStyle name="Normal 23 9" xfId="981" xr:uid="{00000000-0005-0000-0000-0000D5030000}"/>
    <cellStyle name="Normal 24" xfId="982" xr:uid="{00000000-0005-0000-0000-0000D6030000}"/>
    <cellStyle name="Normal 25" xfId="983" xr:uid="{00000000-0005-0000-0000-0000D7030000}"/>
    <cellStyle name="Normal 26" xfId="984" xr:uid="{00000000-0005-0000-0000-0000D8030000}"/>
    <cellStyle name="Normal 27" xfId="985" xr:uid="{00000000-0005-0000-0000-0000D9030000}"/>
    <cellStyle name="Normal 28" xfId="986" xr:uid="{00000000-0005-0000-0000-0000DA030000}"/>
    <cellStyle name="Normal 29" xfId="987" xr:uid="{00000000-0005-0000-0000-0000DB030000}"/>
    <cellStyle name="Normal 3" xfId="988" xr:uid="{00000000-0005-0000-0000-0000DC030000}"/>
    <cellStyle name="Normal 3 2" xfId="989" xr:uid="{00000000-0005-0000-0000-0000DD030000}"/>
    <cellStyle name="Normal 3 3" xfId="990" xr:uid="{00000000-0005-0000-0000-0000DE030000}"/>
    <cellStyle name="Normal 30" xfId="991" xr:uid="{00000000-0005-0000-0000-0000DF030000}"/>
    <cellStyle name="Normal 31" xfId="992" xr:uid="{00000000-0005-0000-0000-0000E0030000}"/>
    <cellStyle name="Normal 32" xfId="993" xr:uid="{00000000-0005-0000-0000-0000E1030000}"/>
    <cellStyle name="Normal 33" xfId="994" xr:uid="{00000000-0005-0000-0000-0000E2030000}"/>
    <cellStyle name="Normal 34" xfId="995" xr:uid="{00000000-0005-0000-0000-0000E3030000}"/>
    <cellStyle name="Normal 35" xfId="996" xr:uid="{00000000-0005-0000-0000-0000E4030000}"/>
    <cellStyle name="Normal 36" xfId="997" xr:uid="{00000000-0005-0000-0000-0000E5030000}"/>
    <cellStyle name="Normal 37" xfId="998" xr:uid="{00000000-0005-0000-0000-0000E6030000}"/>
    <cellStyle name="Normal 38" xfId="999" xr:uid="{00000000-0005-0000-0000-0000E7030000}"/>
    <cellStyle name="Normal 39" xfId="1000" xr:uid="{00000000-0005-0000-0000-0000E8030000}"/>
    <cellStyle name="Normal 4" xfId="1001" xr:uid="{00000000-0005-0000-0000-0000E9030000}"/>
    <cellStyle name="Normal 4 2" xfId="1002" xr:uid="{00000000-0005-0000-0000-0000EA030000}"/>
    <cellStyle name="Normal 4 3" xfId="1003" xr:uid="{00000000-0005-0000-0000-0000EB030000}"/>
    <cellStyle name="Normal 4 4" xfId="1004" xr:uid="{00000000-0005-0000-0000-0000EC030000}"/>
    <cellStyle name="Normal 40" xfId="1005" xr:uid="{00000000-0005-0000-0000-0000ED030000}"/>
    <cellStyle name="Normal 41" xfId="1006" xr:uid="{00000000-0005-0000-0000-0000EE030000}"/>
    <cellStyle name="Normal 42" xfId="1007" xr:uid="{00000000-0005-0000-0000-0000EF030000}"/>
    <cellStyle name="Normal 43" xfId="1008" xr:uid="{00000000-0005-0000-0000-0000F0030000}"/>
    <cellStyle name="Normal 44" xfId="1009" xr:uid="{00000000-0005-0000-0000-0000F1030000}"/>
    <cellStyle name="Normal 45" xfId="1010" xr:uid="{00000000-0005-0000-0000-0000F2030000}"/>
    <cellStyle name="Normal 46" xfId="1011" xr:uid="{00000000-0005-0000-0000-0000F3030000}"/>
    <cellStyle name="Normal 47" xfId="1012" xr:uid="{00000000-0005-0000-0000-0000F4030000}"/>
    <cellStyle name="Normal 48" xfId="1013" xr:uid="{00000000-0005-0000-0000-0000F5030000}"/>
    <cellStyle name="Normal 49" xfId="1014" xr:uid="{00000000-0005-0000-0000-0000F6030000}"/>
    <cellStyle name="Normal 5" xfId="1015" xr:uid="{00000000-0005-0000-0000-0000F7030000}"/>
    <cellStyle name="Normal 5 2" xfId="1016" xr:uid="{00000000-0005-0000-0000-0000F8030000}"/>
    <cellStyle name="Normal 5 3" xfId="1090" xr:uid="{C9468F6E-762A-4B1D-B479-40CD5820BDC0}"/>
    <cellStyle name="Normal 50" xfId="1017" xr:uid="{00000000-0005-0000-0000-0000F9030000}"/>
    <cellStyle name="Normal 51" xfId="1018" xr:uid="{00000000-0005-0000-0000-0000FA030000}"/>
    <cellStyle name="Normal 52" xfId="1019" xr:uid="{00000000-0005-0000-0000-0000FB030000}"/>
    <cellStyle name="Normal 53" xfId="1020" xr:uid="{00000000-0005-0000-0000-0000FC030000}"/>
    <cellStyle name="Normal 54" xfId="1021" xr:uid="{00000000-0005-0000-0000-0000FD030000}"/>
    <cellStyle name="Normal 55" xfId="1022" xr:uid="{00000000-0005-0000-0000-0000FE030000}"/>
    <cellStyle name="Normal 56" xfId="1023" xr:uid="{00000000-0005-0000-0000-0000FF030000}"/>
    <cellStyle name="Normal 57" xfId="1024" xr:uid="{00000000-0005-0000-0000-000000040000}"/>
    <cellStyle name="Normal 58" xfId="1025" xr:uid="{00000000-0005-0000-0000-000001040000}"/>
    <cellStyle name="Normal 59" xfId="1026" xr:uid="{00000000-0005-0000-0000-000002040000}"/>
    <cellStyle name="Normal 6" xfId="1027" xr:uid="{00000000-0005-0000-0000-000003040000}"/>
    <cellStyle name="Normal 60" xfId="1028" xr:uid="{00000000-0005-0000-0000-000004040000}"/>
    <cellStyle name="Normal 61" xfId="1029" xr:uid="{00000000-0005-0000-0000-000005040000}"/>
    <cellStyle name="Normal 62" xfId="1030" xr:uid="{00000000-0005-0000-0000-000006040000}"/>
    <cellStyle name="Normal 63" xfId="1031" xr:uid="{00000000-0005-0000-0000-000007040000}"/>
    <cellStyle name="Normal 64" xfId="1032" xr:uid="{00000000-0005-0000-0000-000008040000}"/>
    <cellStyle name="Normal 65" xfId="1033" xr:uid="{00000000-0005-0000-0000-000009040000}"/>
    <cellStyle name="Normal 66" xfId="1034" xr:uid="{00000000-0005-0000-0000-00000A040000}"/>
    <cellStyle name="Normal 67" xfId="1035" xr:uid="{00000000-0005-0000-0000-00000B040000}"/>
    <cellStyle name="Normal 68" xfId="1036" xr:uid="{00000000-0005-0000-0000-00000C040000}"/>
    <cellStyle name="Normal 69" xfId="1037" xr:uid="{00000000-0005-0000-0000-00000D040000}"/>
    <cellStyle name="Normal 7" xfId="1038" xr:uid="{00000000-0005-0000-0000-00000E040000}"/>
    <cellStyle name="Normal 70" xfId="1039" xr:uid="{00000000-0005-0000-0000-00000F040000}"/>
    <cellStyle name="Normal 71" xfId="1040" xr:uid="{00000000-0005-0000-0000-000010040000}"/>
    <cellStyle name="Normal 72" xfId="1041" xr:uid="{00000000-0005-0000-0000-000011040000}"/>
    <cellStyle name="Normal 73" xfId="1042" xr:uid="{00000000-0005-0000-0000-000012040000}"/>
    <cellStyle name="Normal 74" xfId="1043" xr:uid="{00000000-0005-0000-0000-000013040000}"/>
    <cellStyle name="Normal 75" xfId="1044" xr:uid="{00000000-0005-0000-0000-000014040000}"/>
    <cellStyle name="Normal 76" xfId="1045" xr:uid="{00000000-0005-0000-0000-000015040000}"/>
    <cellStyle name="Normal 77" xfId="1046" xr:uid="{00000000-0005-0000-0000-000016040000}"/>
    <cellStyle name="Normal 78" xfId="1047" xr:uid="{00000000-0005-0000-0000-000017040000}"/>
    <cellStyle name="Normal 79" xfId="1048" xr:uid="{00000000-0005-0000-0000-000018040000}"/>
    <cellStyle name="Normal 8" xfId="1049" xr:uid="{00000000-0005-0000-0000-000019040000}"/>
    <cellStyle name="Normal 80" xfId="1050" xr:uid="{00000000-0005-0000-0000-00001A040000}"/>
    <cellStyle name="Normal 81" xfId="1051" xr:uid="{00000000-0005-0000-0000-00001B040000}"/>
    <cellStyle name="Normal 82" xfId="1052" xr:uid="{00000000-0005-0000-0000-00001C040000}"/>
    <cellStyle name="Normal 83" xfId="1053" xr:uid="{00000000-0005-0000-0000-00001D040000}"/>
    <cellStyle name="Normal 84" xfId="1054" xr:uid="{00000000-0005-0000-0000-00001E040000}"/>
    <cellStyle name="Normal 85" xfId="1055" xr:uid="{00000000-0005-0000-0000-00001F040000}"/>
    <cellStyle name="Normal 86" xfId="1056" xr:uid="{00000000-0005-0000-0000-000020040000}"/>
    <cellStyle name="Normal 87" xfId="1057" xr:uid="{00000000-0005-0000-0000-000021040000}"/>
    <cellStyle name="Normal 88" xfId="1058" xr:uid="{00000000-0005-0000-0000-000022040000}"/>
    <cellStyle name="Normal 89" xfId="1059" xr:uid="{00000000-0005-0000-0000-000023040000}"/>
    <cellStyle name="Normal 9" xfId="1060" xr:uid="{00000000-0005-0000-0000-000024040000}"/>
    <cellStyle name="Normal 9 2" xfId="1094" xr:uid="{8C37F0CE-EC22-407C-A788-0A22C56518F8}"/>
    <cellStyle name="Normal 90" xfId="1061" xr:uid="{00000000-0005-0000-0000-000025040000}"/>
    <cellStyle name="Normal 91" xfId="1062" xr:uid="{00000000-0005-0000-0000-000026040000}"/>
    <cellStyle name="Normal 92" xfId="1063" xr:uid="{00000000-0005-0000-0000-000027040000}"/>
    <cellStyle name="Normal 93" xfId="1064" xr:uid="{00000000-0005-0000-0000-000028040000}"/>
    <cellStyle name="Normal 94" xfId="1065" xr:uid="{00000000-0005-0000-0000-000029040000}"/>
    <cellStyle name="Normal 95" xfId="1066" xr:uid="{00000000-0005-0000-0000-00002A040000}"/>
    <cellStyle name="Normal 96" xfId="1067" xr:uid="{00000000-0005-0000-0000-00002B040000}"/>
    <cellStyle name="Normal 97" xfId="1068" xr:uid="{00000000-0005-0000-0000-00002C040000}"/>
    <cellStyle name="Normal 98" xfId="1069" xr:uid="{00000000-0005-0000-0000-00002D040000}"/>
    <cellStyle name="Normal 99" xfId="1070" xr:uid="{00000000-0005-0000-0000-00002E040000}"/>
    <cellStyle name="Normál_MIT Template Final (3)" xfId="1071" xr:uid="{00000000-0005-0000-0000-00002F040000}"/>
    <cellStyle name="Percent" xfId="1089" builtinId="5"/>
    <cellStyle name="Percent 2" xfId="1072" xr:uid="{00000000-0005-0000-0000-000031040000}"/>
    <cellStyle name="Percent 2 2" xfId="1073" xr:uid="{00000000-0005-0000-0000-000032040000}"/>
    <cellStyle name="Percent 2 3" xfId="1074" xr:uid="{00000000-0005-0000-0000-000033040000}"/>
    <cellStyle name="Percent 2 4" xfId="1075" xr:uid="{00000000-0005-0000-0000-000034040000}"/>
    <cellStyle name="Percent 2 5" xfId="1076" xr:uid="{00000000-0005-0000-0000-000035040000}"/>
    <cellStyle name="Percent 2 6" xfId="1092" xr:uid="{0F896376-7285-42A2-AC49-9C528E7754E4}"/>
    <cellStyle name="Percent 3" xfId="1077" xr:uid="{00000000-0005-0000-0000-000036040000}"/>
    <cellStyle name="Percent 3 2" xfId="1078" xr:uid="{00000000-0005-0000-0000-000037040000}"/>
    <cellStyle name="Percent 3 3" xfId="1079" xr:uid="{00000000-0005-0000-0000-000038040000}"/>
    <cellStyle name="Percent 4" xfId="1080" xr:uid="{00000000-0005-0000-0000-000039040000}"/>
    <cellStyle name="Percent 5" xfId="1081" xr:uid="{00000000-0005-0000-0000-00003A040000}"/>
    <cellStyle name="Percent 6" xfId="1082" xr:uid="{00000000-0005-0000-0000-00003B040000}"/>
    <cellStyle name="Product Title" xfId="1083" xr:uid="{00000000-0005-0000-0000-00003C040000}"/>
    <cellStyle name="Product Title 2" xfId="1084" xr:uid="{00000000-0005-0000-0000-00003D040000}"/>
    <cellStyle name="Sheet Title" xfId="1085" xr:uid="{00000000-0005-0000-0000-00003E040000}"/>
    <cellStyle name="Style 1" xfId="1086" xr:uid="{00000000-0005-0000-0000-00003F040000}"/>
    <cellStyle name="Text" xfId="1087" xr:uid="{00000000-0005-0000-0000-000040040000}"/>
    <cellStyle name="Text 2" xfId="1088" xr:uid="{00000000-0005-0000-0000-000041040000}"/>
  </cellStyles>
  <dxfs count="19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2EFAB"/>
      <color rgb="FFB3CB7F"/>
      <color rgb="FFF2F2F2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3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76</xdr:col>
      <xdr:colOff>0</xdr:colOff>
      <xdr:row>456</xdr:row>
      <xdr:rowOff>0</xdr:rowOff>
    </xdr:from>
    <xdr:to>
      <xdr:col>76</xdr:col>
      <xdr:colOff>304800</xdr:colOff>
      <xdr:row>457</xdr:row>
      <xdr:rowOff>114300</xdr:rowOff>
    </xdr:to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8CDF4A1A-DC78-4202-96A0-02563DDEC080}"/>
            </a:ext>
          </a:extLst>
        </xdr:cNvPr>
        <xdr:cNvSpPr>
          <a:spLocks noChangeAspect="1" noChangeArrowheads="1"/>
        </xdr:cNvSpPr>
      </xdr:nvSpPr>
      <xdr:spPr bwMode="auto">
        <a:xfrm>
          <a:off x="69561075" y="995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olplan%20KZN%20Filing\3.%20%20Projects\CTROM_New%20Generation\130%20N2%20South%20CTROM%20(New)\03%20Payment%20Certificates\200809\130_0_0_0_N2S%205Y%20CTROM%20Mode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Operations\Payment%20Models\115_N2%20South%20Coast%20CTROM\200606%20payment%20certificate\N2%20South%20Coast%205Y%20CTROM%20Model_May-06's%20Cert%205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120_N1%20North%20CTROM\201002%20payment%20certificate\N1N_0_0_Operational%20Mode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olplan%20KZN%20Filing\3.%20%20Projects\CTROM_New%20Generation\143%20N2%20South%20CTROM%20(New)\03%20Payment%20Certificates\201107\143_0_0_0_N2S_Operational%20Model%208Y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Tolplan%20KZN%20Filing\3.%20%20Projects\CTROM_New%20Generation\147_N2%20North%20CTROM\03%20Payment%20Certificates\2022\202210\147_0_0_0_Operational%20Model_V4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121_N17%20CTROM\201103%20payment%20certificate\121_0_0_0_Operational%20Model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Anesh\AppData\Local\Microsoft\Windows\Temporary%20Internet%20Files\Content.Outlook\HPZ4YGIW\N1S_0_0_Operational%20Cost%20Matrices_Extensio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le"/>
      <sheetName val="Notes 1"/>
      <sheetName val="Notes 2"/>
      <sheetName val="Title (actual data)"/>
      <sheetName val="Pred &amp; Act CPI"/>
      <sheetName val="T_actual"/>
      <sheetName val="V_actual"/>
      <sheetName val="Discount variance"/>
      <sheetName val="PC-Revenue"/>
      <sheetName val="PC-Expenditure"/>
      <sheetName val="Cumulative"/>
      <sheetName val="Title (other sheets)"/>
      <sheetName val="CPI increase inputs"/>
      <sheetName val="T_tender"/>
      <sheetName val="Hist V"/>
      <sheetName val="tg"/>
      <sheetName val="V_tender"/>
      <sheetName val="Pred gross income"/>
      <sheetName val="AGI"/>
      <sheetName val="O&amp;M fee from Cost Matrix"/>
      <sheetName val="Adj O&amp;M fee"/>
    </sheetNames>
    <sheetDataSet>
      <sheetData sheetId="0" refreshError="1">
        <row r="8">
          <cell r="A8">
            <v>38776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dd NRA inputs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le"/>
      <sheetName val="Notes 1"/>
      <sheetName val="Notes 2"/>
      <sheetName val="Title (actual data)"/>
      <sheetName val="Pred &amp; Act CPI"/>
      <sheetName val="T_actual"/>
      <sheetName val="V_actual"/>
      <sheetName val="Discount variance"/>
      <sheetName val="Payment per Cont.cntre"/>
      <sheetName val="Payment summary"/>
      <sheetName val="CUM"/>
      <sheetName val="Payment detail"/>
      <sheetName val="Title (other sheets)"/>
      <sheetName val="CPI increase input"/>
      <sheetName val="T_tender"/>
      <sheetName val="Act tariff growth input"/>
      <sheetName val="Hist V"/>
      <sheetName val="tg"/>
      <sheetName val="Act tg"/>
      <sheetName val="V_tender"/>
      <sheetName val="Adj V_tender"/>
      <sheetName val="Add NRA inputs"/>
      <sheetName val="PBGI"/>
      <sheetName val="AGI"/>
      <sheetName val="Adj PBGI"/>
      <sheetName val="ETOC from Cost Matrix"/>
      <sheetName val="ETOC"/>
      <sheetName val="Adj ETOC"/>
      <sheetName val="TNI"/>
      <sheetName val="Adj TNI"/>
      <sheetName val="Income distr"/>
      <sheetName val="Ch"/>
      <sheetName val="Other calc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6">
          <cell r="E6">
            <v>0.06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>
        <row r="6">
          <cell r="C6">
            <v>4.8675505653430484E-3</v>
          </cell>
        </row>
        <row r="8">
          <cell r="C8">
            <v>9.7587941791923427E-3</v>
          </cell>
        </row>
      </sheetData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PI &amp; Toll increase inputs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le"/>
      <sheetName val="Notes1"/>
      <sheetName val="Notes2"/>
      <sheetName val="Version Control"/>
      <sheetName val="Title_(actual_data)"/>
      <sheetName val="Pred&amp;Act_CPI"/>
      <sheetName val="CPA"/>
      <sheetName val="T_actual"/>
      <sheetName val="V_actual"/>
      <sheetName val="Discount_variance"/>
      <sheetName val="Zero Traffic Conditions"/>
      <sheetName val="PC-Revenue"/>
      <sheetName val="PC-Expenditure"/>
      <sheetName val="Title_(other_sheets)"/>
      <sheetName val="CPI_increase"/>
      <sheetName val="T_tender"/>
      <sheetName val="Hist_V"/>
      <sheetName val="tg"/>
      <sheetName val="V_tender"/>
      <sheetName val="PBGI"/>
      <sheetName val="AGI"/>
      <sheetName val="March_Tariffs"/>
      <sheetName val="ETOC_from_Cost Matrix"/>
    </sheetNames>
    <sheetDataSet>
      <sheetData sheetId="0">
        <row r="6">
          <cell r="B6">
            <v>42736</v>
          </cell>
        </row>
        <row r="10">
          <cell r="B10">
            <v>42917</v>
          </cell>
        </row>
        <row r="14">
          <cell r="B14">
            <v>0.15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7">
          <cell r="B7" t="str">
            <v>oThongathi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le"/>
      <sheetName val="Notes 1"/>
      <sheetName val="Notes 2"/>
      <sheetName val="Title (actual data)"/>
      <sheetName val="Pred &amp; Act CPI"/>
      <sheetName val="T_actual"/>
      <sheetName val="V_actual"/>
      <sheetName val="Discount variance"/>
      <sheetName val="Payment per Cont.cntre"/>
      <sheetName val="Payment summary"/>
      <sheetName val="CUM"/>
      <sheetName val="Payment detail"/>
      <sheetName val="Title (other sheets)"/>
      <sheetName val="CPI increase input"/>
      <sheetName val="T_tender"/>
      <sheetName val="Hist V"/>
      <sheetName val="tg"/>
      <sheetName val="Act tg"/>
      <sheetName val="V_tender"/>
      <sheetName val="AGI"/>
      <sheetName val="March Tariffs 2011"/>
      <sheetName val="ETOC from Cost Matrix"/>
      <sheetName val="Adj ETOC"/>
      <sheetName val="Act tariff growth input"/>
      <sheetName val="Adj V_tender"/>
      <sheetName val="Add NRA inputs"/>
      <sheetName val="PBGI"/>
      <sheetName val="Adj PBGI"/>
      <sheetName val="ETOC"/>
      <sheetName val="TNI"/>
      <sheetName val="Adj TNI"/>
      <sheetName val="Income distr"/>
      <sheetName val="Ch"/>
      <sheetName val="Other calc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6">
          <cell r="E6">
            <v>0.06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>
        <row r="6">
          <cell r="C6">
            <v>4.8675505653430484E-3</v>
          </cell>
        </row>
      </sheetData>
      <sheetData sheetId="26"/>
      <sheetData sheetId="27"/>
      <sheetData sheetId="28"/>
      <sheetData sheetId="29"/>
      <sheetData sheetId="30"/>
      <sheetData sheetId="31"/>
      <sheetData sheetId="32" refreshError="1"/>
      <sheetData sheetId="33">
        <row r="5">
          <cell r="A5">
            <v>1</v>
          </cell>
          <cell r="C5" t="str">
            <v>November 2001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le page"/>
      <sheetName val=" ETOC to Model"/>
      <sheetName val="N1 South Totals"/>
      <sheetName val="N1 South Cs1 CM1 Vaal"/>
      <sheetName val="N1 South Cs1 CM2 Grasmere"/>
      <sheetName val="N1 South Cs 2 CM3 Verkeerdevlei"/>
      <sheetName val="Other calcs"/>
    </sheetNames>
    <sheetDataSet>
      <sheetData sheetId="0">
        <row r="1">
          <cell r="A1" t="str">
            <v>N1 SOUTH</v>
          </cell>
        </row>
      </sheetData>
      <sheetData sheetId="1">
        <row r="43">
          <cell r="G43">
            <v>0</v>
          </cell>
        </row>
      </sheetData>
      <sheetData sheetId="2" refreshError="1"/>
      <sheetData sheetId="3">
        <row r="7">
          <cell r="F7">
            <v>110800.194367</v>
          </cell>
        </row>
      </sheetData>
      <sheetData sheetId="4">
        <row r="7">
          <cell r="F7">
            <v>136430.11478199999</v>
          </cell>
        </row>
      </sheetData>
      <sheetData sheetId="5">
        <row r="7">
          <cell r="F7">
            <v>122919.874432</v>
          </cell>
        </row>
      </sheetData>
      <sheetData sheetId="6">
        <row r="5">
          <cell r="A5">
            <v>1</v>
          </cell>
          <cell r="B5" t="str">
            <v>January</v>
          </cell>
        </row>
        <row r="6">
          <cell r="A6">
            <v>2</v>
          </cell>
          <cell r="B6" t="str">
            <v>February</v>
          </cell>
        </row>
        <row r="7">
          <cell r="A7">
            <v>3</v>
          </cell>
          <cell r="B7" t="str">
            <v>March</v>
          </cell>
        </row>
        <row r="8">
          <cell r="A8">
            <v>4</v>
          </cell>
          <cell r="B8" t="str">
            <v>April</v>
          </cell>
        </row>
        <row r="9">
          <cell r="A9">
            <v>5</v>
          </cell>
          <cell r="B9" t="str">
            <v>May</v>
          </cell>
        </row>
        <row r="10">
          <cell r="A10">
            <v>6</v>
          </cell>
          <cell r="B10" t="str">
            <v>June</v>
          </cell>
        </row>
        <row r="11">
          <cell r="A11">
            <v>7</v>
          </cell>
          <cell r="B11" t="str">
            <v>July</v>
          </cell>
        </row>
        <row r="12">
          <cell r="A12">
            <v>8</v>
          </cell>
          <cell r="B12" t="str">
            <v>August</v>
          </cell>
        </row>
        <row r="13">
          <cell r="A13">
            <v>9</v>
          </cell>
          <cell r="B13" t="str">
            <v>September</v>
          </cell>
        </row>
        <row r="14">
          <cell r="A14">
            <v>10</v>
          </cell>
          <cell r="B14" t="str">
            <v>October</v>
          </cell>
        </row>
        <row r="15">
          <cell r="A15">
            <v>11</v>
          </cell>
          <cell r="B15" t="str">
            <v>November</v>
          </cell>
        </row>
        <row r="16">
          <cell r="A16">
            <v>12</v>
          </cell>
          <cell r="B16" t="str">
            <v>December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1:I15"/>
  <sheetViews>
    <sheetView showGridLines="0" showRowColHeaders="0" zoomScaleNormal="100" zoomScaleSheetLayoutView="138" workbookViewId="0">
      <selection activeCell="C11" sqref="C11"/>
    </sheetView>
  </sheetViews>
  <sheetFormatPr defaultColWidth="9.1328125" defaultRowHeight="26" x14ac:dyDescent="0.75"/>
  <cols>
    <col min="1" max="2" width="1.7265625" customWidth="1"/>
    <col min="3" max="3" width="60.26953125" style="1" customWidth="1"/>
    <col min="4" max="4" width="1.7265625" customWidth="1"/>
    <col min="5" max="5" width="1.86328125" customWidth="1"/>
  </cols>
  <sheetData>
    <row r="1" spans="2:9" ht="7.5" customHeight="1" x14ac:dyDescent="0.75"/>
    <row r="2" spans="2:9" x14ac:dyDescent="0.75">
      <c r="B2" s="268"/>
      <c r="C2" s="9"/>
      <c r="D2" s="8"/>
    </row>
    <row r="3" spans="2:9" ht="156" x14ac:dyDescent="0.8">
      <c r="B3" s="5"/>
      <c r="C3" s="382" t="s">
        <v>909</v>
      </c>
      <c r="D3" s="4"/>
      <c r="I3" s="381"/>
    </row>
    <row r="4" spans="2:9" ht="23.5" x14ac:dyDescent="0.75">
      <c r="B4" s="5"/>
      <c r="C4" s="7"/>
      <c r="D4" s="4"/>
    </row>
    <row r="5" spans="2:9" ht="45" customHeight="1" x14ac:dyDescent="0.75">
      <c r="B5" s="5"/>
      <c r="C5" s="407" t="s">
        <v>0</v>
      </c>
      <c r="D5" s="4"/>
    </row>
    <row r="6" spans="2:9" ht="60" customHeight="1" x14ac:dyDescent="0.75">
      <c r="B6" s="5"/>
      <c r="C6" s="407"/>
      <c r="D6" s="4"/>
    </row>
    <row r="7" spans="2:9" ht="26.25" customHeight="1" x14ac:dyDescent="0.75">
      <c r="B7" s="5"/>
      <c r="D7" s="4"/>
    </row>
    <row r="8" spans="2:9" ht="16" x14ac:dyDescent="0.75">
      <c r="B8" s="5"/>
      <c r="C8" s="6" t="s">
        <v>1</v>
      </c>
      <c r="D8" s="4"/>
    </row>
    <row r="9" spans="2:9" ht="16" x14ac:dyDescent="0.75">
      <c r="B9" s="5"/>
      <c r="C9" s="383">
        <f>DATE(2026,2,17)-28</f>
        <v>46042</v>
      </c>
      <c r="D9" s="4"/>
    </row>
    <row r="10" spans="2:9" ht="16" x14ac:dyDescent="0.75">
      <c r="B10" s="5"/>
      <c r="C10" s="6" t="s">
        <v>2</v>
      </c>
      <c r="D10" s="4"/>
    </row>
    <row r="11" spans="2:9" ht="16" x14ac:dyDescent="0.75">
      <c r="B11" s="5"/>
      <c r="C11" s="383">
        <f>C9+120</f>
        <v>46162</v>
      </c>
      <c r="D11" s="4"/>
    </row>
    <row r="12" spans="2:9" ht="16" x14ac:dyDescent="0.75">
      <c r="B12" s="5"/>
      <c r="C12" s="6" t="s">
        <v>3</v>
      </c>
      <c r="D12" s="4"/>
    </row>
    <row r="13" spans="2:9" ht="16" x14ac:dyDescent="0.75">
      <c r="B13" s="5"/>
      <c r="C13" s="383">
        <f>C11+60</f>
        <v>46222</v>
      </c>
      <c r="D13" s="4"/>
    </row>
    <row r="14" spans="2:9" ht="15.75" customHeight="1" x14ac:dyDescent="0.75">
      <c r="B14" s="3"/>
      <c r="C14" s="10"/>
      <c r="D14" s="2"/>
    </row>
    <row r="15" spans="2:9" ht="9.75" customHeight="1" x14ac:dyDescent="0.75"/>
  </sheetData>
  <sheetProtection algorithmName="SHA-512" hashValue="7Azb1J5kczgwKnbTkj08RAdoOXL6cyJqaci+fDlQEj2Lb2Ger5zmxYK5bHW0JyydMjXlMCWMAPVPGHuRqhYLVw==" saltValue="F8wJzH15YKHOKsGVqwRWVg==" spinCount="100000" sheet="1" objects="1" scenarios="1" selectLockedCells="1"/>
  <mergeCells count="1">
    <mergeCell ref="C5:C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>
    <oddHeader>&amp;L&amp;"Aptos"&amp;10&amp;K000000 Sensitivity - General&amp;1#_x000D_</oddHeader>
    <oddFooter>&amp;L&amp;8&amp;F
&amp;A&amp;C&amp;8Page &amp;P of &amp;N&amp;R&amp;8&amp;D &amp;T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B1:BZ93"/>
  <sheetViews>
    <sheetView showGridLines="0" view="pageBreakPreview" zoomScale="85" zoomScaleNormal="85" zoomScaleSheetLayoutView="85" workbookViewId="0">
      <pane xSplit="4" ySplit="3" topLeftCell="BL4" activePane="bottomRight" state="frozen"/>
      <selection pane="topRight" activeCell="I6" sqref="I6"/>
      <selection pane="bottomLeft" activeCell="I6" sqref="I6"/>
      <selection pane="bottomRight" activeCell="A47" sqref="A47:XFD47"/>
    </sheetView>
  </sheetViews>
  <sheetFormatPr defaultColWidth="9.1328125" defaultRowHeight="14.75" x14ac:dyDescent="0.75"/>
  <cols>
    <col min="1" max="1" width="0.7265625" customWidth="1"/>
    <col min="2" max="2" width="16.26953125" customWidth="1"/>
    <col min="3" max="3" width="19.26953125" customWidth="1"/>
    <col min="4" max="4" width="17.26953125" bestFit="1" customWidth="1"/>
    <col min="5" max="6" width="14.26953125" bestFit="1" customWidth="1"/>
    <col min="7" max="7" width="17.86328125" bestFit="1" customWidth="1"/>
    <col min="8" max="17" width="16.1328125" bestFit="1" customWidth="1"/>
    <col min="18" max="18" width="17" bestFit="1" customWidth="1"/>
    <col min="19" max="19" width="15.86328125" bestFit="1" customWidth="1"/>
    <col min="20" max="31" width="16.1328125" bestFit="1" customWidth="1"/>
    <col min="32" max="34" width="15.26953125" bestFit="1" customWidth="1"/>
    <col min="35" max="35" width="16.1328125" bestFit="1" customWidth="1"/>
    <col min="36" max="43" width="15.26953125" bestFit="1" customWidth="1"/>
    <col min="44" max="53" width="16.1328125" bestFit="1" customWidth="1"/>
    <col min="54" max="54" width="17" bestFit="1" customWidth="1"/>
    <col min="55" max="55" width="15.1328125" bestFit="1" customWidth="1"/>
    <col min="56" max="58" width="15.26953125" bestFit="1" customWidth="1"/>
    <col min="59" max="66" width="16.26953125" bestFit="1" customWidth="1"/>
    <col min="67" max="77" width="16.1328125" bestFit="1" customWidth="1"/>
    <col min="78" max="78" width="17" bestFit="1" customWidth="1"/>
  </cols>
  <sheetData>
    <row r="1" spans="2:78" ht="3.75" customHeight="1" x14ac:dyDescent="0.75"/>
    <row r="2" spans="2:78" s="11" customFormat="1" x14ac:dyDescent="0.75">
      <c r="B2" s="415" t="s">
        <v>4</v>
      </c>
      <c r="C2" s="417"/>
      <c r="D2" s="427" t="s">
        <v>5</v>
      </c>
      <c r="E2" s="413" t="s">
        <v>6</v>
      </c>
      <c r="F2" s="414"/>
      <c r="G2" s="411">
        <v>1</v>
      </c>
      <c r="H2" s="411"/>
      <c r="I2" s="411"/>
      <c r="J2" s="411"/>
      <c r="K2" s="411"/>
      <c r="L2" s="411"/>
      <c r="M2" s="411"/>
      <c r="N2" s="411"/>
      <c r="O2" s="411"/>
      <c r="P2" s="411"/>
      <c r="Q2" s="411"/>
      <c r="R2" s="412"/>
      <c r="S2" s="410">
        <f>+G2+1</f>
        <v>2</v>
      </c>
      <c r="T2" s="411"/>
      <c r="U2" s="411"/>
      <c r="V2" s="411"/>
      <c r="W2" s="411"/>
      <c r="X2" s="411"/>
      <c r="Y2" s="411"/>
      <c r="Z2" s="411"/>
      <c r="AA2" s="411"/>
      <c r="AB2" s="411"/>
      <c r="AC2" s="411"/>
      <c r="AD2" s="412"/>
      <c r="AE2" s="410">
        <f>+S2+1</f>
        <v>3</v>
      </c>
      <c r="AF2" s="411"/>
      <c r="AG2" s="411"/>
      <c r="AH2" s="411"/>
      <c r="AI2" s="411"/>
      <c r="AJ2" s="411"/>
      <c r="AK2" s="411"/>
      <c r="AL2" s="411"/>
      <c r="AM2" s="411"/>
      <c r="AN2" s="411"/>
      <c r="AO2" s="411"/>
      <c r="AP2" s="412"/>
      <c r="AQ2" s="410">
        <f>+AE2+1</f>
        <v>4</v>
      </c>
      <c r="AR2" s="411"/>
      <c r="AS2" s="411"/>
      <c r="AT2" s="411"/>
      <c r="AU2" s="411"/>
      <c r="AV2" s="411"/>
      <c r="AW2" s="411"/>
      <c r="AX2" s="411"/>
      <c r="AY2" s="411"/>
      <c r="AZ2" s="411"/>
      <c r="BA2" s="411"/>
      <c r="BB2" s="412"/>
      <c r="BC2" s="410">
        <f>+AQ2+1</f>
        <v>5</v>
      </c>
      <c r="BD2" s="411"/>
      <c r="BE2" s="411"/>
      <c r="BF2" s="411"/>
      <c r="BG2" s="411"/>
      <c r="BH2" s="411"/>
      <c r="BI2" s="411"/>
      <c r="BJ2" s="411"/>
      <c r="BK2" s="411"/>
      <c r="BL2" s="411"/>
      <c r="BM2" s="411"/>
      <c r="BN2" s="412"/>
      <c r="BO2" s="410">
        <f>+BC2+1</f>
        <v>6</v>
      </c>
      <c r="BP2" s="411"/>
      <c r="BQ2" s="411"/>
      <c r="BR2" s="411"/>
      <c r="BS2" s="411"/>
      <c r="BT2" s="411"/>
      <c r="BU2" s="411"/>
      <c r="BV2" s="411"/>
      <c r="BW2" s="411"/>
      <c r="BX2" s="411"/>
      <c r="BY2" s="411"/>
      <c r="BZ2" s="412"/>
    </row>
    <row r="3" spans="2:78" s="11" customFormat="1" x14ac:dyDescent="0.75">
      <c r="B3" s="418"/>
      <c r="C3" s="420"/>
      <c r="D3" s="428"/>
      <c r="E3" s="12">
        <f>+'Title Page'!C11</f>
        <v>46162</v>
      </c>
      <c r="F3" s="13">
        <f>DATE(YEAR(E3),MONTH(E3)+2,1)-1</f>
        <v>46203</v>
      </c>
      <c r="G3" s="34">
        <f>DATE(YEAR(F3),MONTH(F3)+2,1)-1</f>
        <v>46234</v>
      </c>
      <c r="H3" s="14">
        <f t="shared" ref="H3:BS3" si="0">DATE(YEAR(G3),MONTH(G3)+2,1)-1</f>
        <v>46265</v>
      </c>
      <c r="I3" s="14">
        <f t="shared" si="0"/>
        <v>46295</v>
      </c>
      <c r="J3" s="14">
        <f t="shared" si="0"/>
        <v>46326</v>
      </c>
      <c r="K3" s="14">
        <f t="shared" si="0"/>
        <v>46356</v>
      </c>
      <c r="L3" s="14">
        <f t="shared" si="0"/>
        <v>46387</v>
      </c>
      <c r="M3" s="14">
        <f t="shared" si="0"/>
        <v>46418</v>
      </c>
      <c r="N3" s="14">
        <f t="shared" si="0"/>
        <v>46446</v>
      </c>
      <c r="O3" s="14">
        <f t="shared" si="0"/>
        <v>46477</v>
      </c>
      <c r="P3" s="14">
        <f t="shared" si="0"/>
        <v>46507</v>
      </c>
      <c r="Q3" s="14">
        <f t="shared" si="0"/>
        <v>46538</v>
      </c>
      <c r="R3" s="13">
        <f t="shared" si="0"/>
        <v>46568</v>
      </c>
      <c r="S3" s="12">
        <f t="shared" si="0"/>
        <v>46599</v>
      </c>
      <c r="T3" s="14">
        <f t="shared" si="0"/>
        <v>46630</v>
      </c>
      <c r="U3" s="14">
        <f t="shared" si="0"/>
        <v>46660</v>
      </c>
      <c r="V3" s="14">
        <f t="shared" si="0"/>
        <v>46691</v>
      </c>
      <c r="W3" s="14">
        <f t="shared" si="0"/>
        <v>46721</v>
      </c>
      <c r="X3" s="14">
        <f t="shared" si="0"/>
        <v>46752</v>
      </c>
      <c r="Y3" s="14">
        <f t="shared" si="0"/>
        <v>46783</v>
      </c>
      <c r="Z3" s="14">
        <f t="shared" si="0"/>
        <v>46812</v>
      </c>
      <c r="AA3" s="14">
        <f t="shared" si="0"/>
        <v>46843</v>
      </c>
      <c r="AB3" s="14">
        <f t="shared" si="0"/>
        <v>46873</v>
      </c>
      <c r="AC3" s="14">
        <f t="shared" si="0"/>
        <v>46904</v>
      </c>
      <c r="AD3" s="13">
        <f t="shared" si="0"/>
        <v>46934</v>
      </c>
      <c r="AE3" s="12">
        <f t="shared" si="0"/>
        <v>46965</v>
      </c>
      <c r="AF3" s="14">
        <f t="shared" si="0"/>
        <v>46996</v>
      </c>
      <c r="AG3" s="14">
        <f t="shared" si="0"/>
        <v>47026</v>
      </c>
      <c r="AH3" s="14">
        <f t="shared" si="0"/>
        <v>47057</v>
      </c>
      <c r="AI3" s="14">
        <f t="shared" si="0"/>
        <v>47087</v>
      </c>
      <c r="AJ3" s="14">
        <f t="shared" si="0"/>
        <v>47118</v>
      </c>
      <c r="AK3" s="14">
        <f t="shared" si="0"/>
        <v>47149</v>
      </c>
      <c r="AL3" s="14">
        <f t="shared" si="0"/>
        <v>47177</v>
      </c>
      <c r="AM3" s="14">
        <f t="shared" si="0"/>
        <v>47208</v>
      </c>
      <c r="AN3" s="14">
        <f t="shared" si="0"/>
        <v>47238</v>
      </c>
      <c r="AO3" s="14">
        <f t="shared" si="0"/>
        <v>47269</v>
      </c>
      <c r="AP3" s="13">
        <f t="shared" si="0"/>
        <v>47299</v>
      </c>
      <c r="AQ3" s="12">
        <f t="shared" si="0"/>
        <v>47330</v>
      </c>
      <c r="AR3" s="14">
        <f t="shared" si="0"/>
        <v>47361</v>
      </c>
      <c r="AS3" s="14">
        <f t="shared" si="0"/>
        <v>47391</v>
      </c>
      <c r="AT3" s="14">
        <f t="shared" si="0"/>
        <v>47422</v>
      </c>
      <c r="AU3" s="14">
        <f t="shared" si="0"/>
        <v>47452</v>
      </c>
      <c r="AV3" s="14">
        <f t="shared" si="0"/>
        <v>47483</v>
      </c>
      <c r="AW3" s="14">
        <f t="shared" si="0"/>
        <v>47514</v>
      </c>
      <c r="AX3" s="14">
        <f t="shared" si="0"/>
        <v>47542</v>
      </c>
      <c r="AY3" s="14">
        <f t="shared" si="0"/>
        <v>47573</v>
      </c>
      <c r="AZ3" s="14">
        <f t="shared" si="0"/>
        <v>47603</v>
      </c>
      <c r="BA3" s="14">
        <f t="shared" si="0"/>
        <v>47634</v>
      </c>
      <c r="BB3" s="13">
        <f t="shared" si="0"/>
        <v>47664</v>
      </c>
      <c r="BC3" s="12">
        <f t="shared" si="0"/>
        <v>47695</v>
      </c>
      <c r="BD3" s="14">
        <f t="shared" si="0"/>
        <v>47726</v>
      </c>
      <c r="BE3" s="14">
        <f t="shared" si="0"/>
        <v>47756</v>
      </c>
      <c r="BF3" s="14">
        <f t="shared" si="0"/>
        <v>47787</v>
      </c>
      <c r="BG3" s="14">
        <f t="shared" si="0"/>
        <v>47817</v>
      </c>
      <c r="BH3" s="14">
        <f t="shared" si="0"/>
        <v>47848</v>
      </c>
      <c r="BI3" s="14">
        <f t="shared" si="0"/>
        <v>47879</v>
      </c>
      <c r="BJ3" s="14">
        <f t="shared" si="0"/>
        <v>47907</v>
      </c>
      <c r="BK3" s="14">
        <f t="shared" si="0"/>
        <v>47938</v>
      </c>
      <c r="BL3" s="14">
        <f t="shared" si="0"/>
        <v>47968</v>
      </c>
      <c r="BM3" s="14">
        <f t="shared" si="0"/>
        <v>47999</v>
      </c>
      <c r="BN3" s="13">
        <f t="shared" si="0"/>
        <v>48029</v>
      </c>
      <c r="BO3" s="12">
        <f t="shared" si="0"/>
        <v>48060</v>
      </c>
      <c r="BP3" s="14">
        <f t="shared" si="0"/>
        <v>48091</v>
      </c>
      <c r="BQ3" s="14">
        <f t="shared" si="0"/>
        <v>48121</v>
      </c>
      <c r="BR3" s="14">
        <f t="shared" si="0"/>
        <v>48152</v>
      </c>
      <c r="BS3" s="14">
        <f t="shared" si="0"/>
        <v>48182</v>
      </c>
      <c r="BT3" s="14">
        <f t="shared" ref="BT3:BZ3" si="1">DATE(YEAR(BS3),MONTH(BS3)+2,1)-1</f>
        <v>48213</v>
      </c>
      <c r="BU3" s="14">
        <f t="shared" si="1"/>
        <v>48244</v>
      </c>
      <c r="BV3" s="14">
        <f t="shared" si="1"/>
        <v>48273</v>
      </c>
      <c r="BW3" s="14">
        <f t="shared" si="1"/>
        <v>48304</v>
      </c>
      <c r="BX3" s="14">
        <f t="shared" si="1"/>
        <v>48334</v>
      </c>
      <c r="BY3" s="14">
        <f t="shared" si="1"/>
        <v>48365</v>
      </c>
      <c r="BZ3" s="13">
        <f t="shared" si="1"/>
        <v>48395</v>
      </c>
    </row>
    <row r="4" spans="2:78" x14ac:dyDescent="0.75">
      <c r="B4" s="415" t="s">
        <v>893</v>
      </c>
      <c r="C4" s="417"/>
      <c r="D4" s="195" t="s">
        <v>7</v>
      </c>
      <c r="E4" s="196">
        <f>Kranskop!H16</f>
        <v>0</v>
      </c>
      <c r="F4" s="197">
        <f>Kranskop!I16</f>
        <v>0</v>
      </c>
      <c r="G4" s="198">
        <f>Kranskop!J16</f>
        <v>0</v>
      </c>
      <c r="H4" s="199">
        <f>Kranskop!K16</f>
        <v>0</v>
      </c>
      <c r="I4" s="199">
        <f>Kranskop!L16</f>
        <v>0</v>
      </c>
      <c r="J4" s="199">
        <f>Kranskop!M16</f>
        <v>0</v>
      </c>
      <c r="K4" s="199">
        <f>Kranskop!N16</f>
        <v>0</v>
      </c>
      <c r="L4" s="199">
        <f>Kranskop!O16</f>
        <v>0</v>
      </c>
      <c r="M4" s="199">
        <f>Kranskop!P16</f>
        <v>0</v>
      </c>
      <c r="N4" s="199">
        <f>Kranskop!Q16</f>
        <v>0</v>
      </c>
      <c r="O4" s="199">
        <f>Kranskop!R16</f>
        <v>0</v>
      </c>
      <c r="P4" s="199">
        <f>Kranskop!S16</f>
        <v>0</v>
      </c>
      <c r="Q4" s="199">
        <f>Kranskop!T16</f>
        <v>0</v>
      </c>
      <c r="R4" s="197">
        <f>Kranskop!U16</f>
        <v>0</v>
      </c>
      <c r="S4" s="196">
        <f>Kranskop!V16</f>
        <v>0</v>
      </c>
      <c r="T4" s="199">
        <f>Kranskop!W16</f>
        <v>0</v>
      </c>
      <c r="U4" s="199">
        <f>Kranskop!X16</f>
        <v>0</v>
      </c>
      <c r="V4" s="199">
        <f>Kranskop!Y16</f>
        <v>0</v>
      </c>
      <c r="W4" s="199">
        <f>Kranskop!Z16</f>
        <v>0</v>
      </c>
      <c r="X4" s="199">
        <f>Kranskop!AA16</f>
        <v>0</v>
      </c>
      <c r="Y4" s="199">
        <f>Kranskop!AB16</f>
        <v>0</v>
      </c>
      <c r="Z4" s="199">
        <f>Kranskop!AC16</f>
        <v>0</v>
      </c>
      <c r="AA4" s="199">
        <f>Kranskop!AD16</f>
        <v>0</v>
      </c>
      <c r="AB4" s="199">
        <f>Kranskop!AE16</f>
        <v>0</v>
      </c>
      <c r="AC4" s="199">
        <f>Kranskop!AF16</f>
        <v>0</v>
      </c>
      <c r="AD4" s="197">
        <f>Kranskop!AG16</f>
        <v>0</v>
      </c>
      <c r="AE4" s="196">
        <f>Kranskop!AH16</f>
        <v>0</v>
      </c>
      <c r="AF4" s="199">
        <f>Kranskop!AI16</f>
        <v>0</v>
      </c>
      <c r="AG4" s="199">
        <f>Kranskop!AJ16</f>
        <v>0</v>
      </c>
      <c r="AH4" s="199">
        <f>Kranskop!AK16</f>
        <v>0</v>
      </c>
      <c r="AI4" s="199">
        <f>Kranskop!AL16</f>
        <v>0</v>
      </c>
      <c r="AJ4" s="199">
        <f>Kranskop!AM16</f>
        <v>0</v>
      </c>
      <c r="AK4" s="199">
        <f>Kranskop!AN16</f>
        <v>0</v>
      </c>
      <c r="AL4" s="199">
        <f>Kranskop!AO16</f>
        <v>0</v>
      </c>
      <c r="AM4" s="199">
        <f>Kranskop!AP16</f>
        <v>0</v>
      </c>
      <c r="AN4" s="199">
        <f>Kranskop!AQ16</f>
        <v>0</v>
      </c>
      <c r="AO4" s="199">
        <f>Kranskop!AR16</f>
        <v>0</v>
      </c>
      <c r="AP4" s="197">
        <f>Kranskop!AS16</f>
        <v>0</v>
      </c>
      <c r="AQ4" s="196">
        <f>Kranskop!AT16</f>
        <v>0</v>
      </c>
      <c r="AR4" s="199">
        <f>Kranskop!AU16</f>
        <v>0</v>
      </c>
      <c r="AS4" s="199">
        <f>Kranskop!AV16</f>
        <v>0</v>
      </c>
      <c r="AT4" s="199">
        <f>Kranskop!AW16</f>
        <v>0</v>
      </c>
      <c r="AU4" s="199">
        <f>Kranskop!AX16</f>
        <v>0</v>
      </c>
      <c r="AV4" s="199">
        <f>Kranskop!AY16</f>
        <v>0</v>
      </c>
      <c r="AW4" s="199">
        <f>Kranskop!AZ16</f>
        <v>0</v>
      </c>
      <c r="AX4" s="199">
        <f>Kranskop!BA16</f>
        <v>0</v>
      </c>
      <c r="AY4" s="199">
        <f>Kranskop!BB16</f>
        <v>0</v>
      </c>
      <c r="AZ4" s="199">
        <f>Kranskop!BC16</f>
        <v>0</v>
      </c>
      <c r="BA4" s="199">
        <f>Kranskop!BD16</f>
        <v>0</v>
      </c>
      <c r="BB4" s="197">
        <f>Kranskop!BE16</f>
        <v>0</v>
      </c>
      <c r="BC4" s="196">
        <f>Kranskop!BF16</f>
        <v>0</v>
      </c>
      <c r="BD4" s="199">
        <f>Kranskop!BG16</f>
        <v>0</v>
      </c>
      <c r="BE4" s="199">
        <f>Kranskop!BH16</f>
        <v>0</v>
      </c>
      <c r="BF4" s="199">
        <f>Kranskop!BI16</f>
        <v>0</v>
      </c>
      <c r="BG4" s="199">
        <f>Kranskop!BJ16</f>
        <v>0</v>
      </c>
      <c r="BH4" s="199">
        <f>Kranskop!BK16</f>
        <v>0</v>
      </c>
      <c r="BI4" s="199">
        <f>Kranskop!BL16</f>
        <v>0</v>
      </c>
      <c r="BJ4" s="199">
        <f>Kranskop!BM16</f>
        <v>0</v>
      </c>
      <c r="BK4" s="199">
        <f>Kranskop!BN16</f>
        <v>0</v>
      </c>
      <c r="BL4" s="199">
        <f>Kranskop!BO16</f>
        <v>0</v>
      </c>
      <c r="BM4" s="199">
        <f>Kranskop!BP16</f>
        <v>0</v>
      </c>
      <c r="BN4" s="197">
        <f>Kranskop!BQ16</f>
        <v>0</v>
      </c>
      <c r="BO4" s="196">
        <f>Kranskop!BR16</f>
        <v>0</v>
      </c>
      <c r="BP4" s="199">
        <f>Kranskop!BS16</f>
        <v>0</v>
      </c>
      <c r="BQ4" s="199">
        <f>Kranskop!BT16</f>
        <v>0</v>
      </c>
      <c r="BR4" s="199">
        <f>Kranskop!BU16</f>
        <v>0</v>
      </c>
      <c r="BS4" s="199">
        <f>Kranskop!BV16</f>
        <v>0</v>
      </c>
      <c r="BT4" s="199">
        <f>Kranskop!BW16</f>
        <v>0</v>
      </c>
      <c r="BU4" s="199">
        <f>Kranskop!BX16</f>
        <v>0</v>
      </c>
      <c r="BV4" s="199">
        <f>Kranskop!BY16</f>
        <v>0</v>
      </c>
      <c r="BW4" s="199">
        <f>Kranskop!BZ16</f>
        <v>0</v>
      </c>
      <c r="BX4" s="199">
        <f>Kranskop!CA16</f>
        <v>0</v>
      </c>
      <c r="BY4" s="199">
        <f>Kranskop!CB16</f>
        <v>0</v>
      </c>
      <c r="BZ4" s="197">
        <f>Kranskop!CC16</f>
        <v>0</v>
      </c>
    </row>
    <row r="5" spans="2:78" ht="15" customHeight="1" x14ac:dyDescent="0.75">
      <c r="B5" s="425"/>
      <c r="C5" s="426"/>
      <c r="D5" s="15" t="s">
        <v>8</v>
      </c>
      <c r="E5" s="16">
        <f>Kranskop!H17</f>
        <v>0</v>
      </c>
      <c r="F5" s="17">
        <f>Kranskop!I17</f>
        <v>0</v>
      </c>
      <c r="G5" s="35">
        <f>Kranskop!J17</f>
        <v>0</v>
      </c>
      <c r="H5" s="18">
        <f>Kranskop!K17</f>
        <v>0</v>
      </c>
      <c r="I5" s="18">
        <f>Kranskop!L17</f>
        <v>0</v>
      </c>
      <c r="J5" s="18">
        <f>Kranskop!M17</f>
        <v>0</v>
      </c>
      <c r="K5" s="18">
        <f>Kranskop!N17</f>
        <v>0</v>
      </c>
      <c r="L5" s="18">
        <f>Kranskop!O17</f>
        <v>0</v>
      </c>
      <c r="M5" s="18">
        <f>Kranskop!P17</f>
        <v>0</v>
      </c>
      <c r="N5" s="18">
        <f>Kranskop!Q17</f>
        <v>0</v>
      </c>
      <c r="O5" s="18">
        <f>Kranskop!R17</f>
        <v>0</v>
      </c>
      <c r="P5" s="18">
        <f>Kranskop!S17</f>
        <v>0</v>
      </c>
      <c r="Q5" s="18">
        <f>Kranskop!T17</f>
        <v>0</v>
      </c>
      <c r="R5" s="17">
        <f>Kranskop!U17</f>
        <v>0</v>
      </c>
      <c r="S5" s="16">
        <f>Kranskop!V17</f>
        <v>0</v>
      </c>
      <c r="T5" s="18">
        <f>Kranskop!W17</f>
        <v>0</v>
      </c>
      <c r="U5" s="18">
        <f>Kranskop!X17</f>
        <v>0</v>
      </c>
      <c r="V5" s="18">
        <f>Kranskop!Y17</f>
        <v>0</v>
      </c>
      <c r="W5" s="18">
        <f>Kranskop!Z17</f>
        <v>0</v>
      </c>
      <c r="X5" s="18">
        <f>Kranskop!AA17</f>
        <v>0</v>
      </c>
      <c r="Y5" s="18">
        <f>Kranskop!AB17</f>
        <v>0</v>
      </c>
      <c r="Z5" s="18">
        <f>Kranskop!AC17</f>
        <v>0</v>
      </c>
      <c r="AA5" s="18">
        <f>Kranskop!AD17</f>
        <v>0</v>
      </c>
      <c r="AB5" s="18">
        <f>Kranskop!AE17</f>
        <v>0</v>
      </c>
      <c r="AC5" s="18">
        <f>Kranskop!AF17</f>
        <v>0</v>
      </c>
      <c r="AD5" s="17">
        <f>Kranskop!AG17</f>
        <v>0</v>
      </c>
      <c r="AE5" s="16">
        <f>Kranskop!AH17</f>
        <v>0</v>
      </c>
      <c r="AF5" s="18">
        <f>Kranskop!AI17</f>
        <v>0</v>
      </c>
      <c r="AG5" s="18">
        <f>Kranskop!AJ17</f>
        <v>0</v>
      </c>
      <c r="AH5" s="18">
        <f>Kranskop!AK17</f>
        <v>0</v>
      </c>
      <c r="AI5" s="18">
        <f>Kranskop!AL17</f>
        <v>0</v>
      </c>
      <c r="AJ5" s="18">
        <f>Kranskop!AM17</f>
        <v>0</v>
      </c>
      <c r="AK5" s="18">
        <f>Kranskop!AN17</f>
        <v>0</v>
      </c>
      <c r="AL5" s="18">
        <f>Kranskop!AO17</f>
        <v>0</v>
      </c>
      <c r="AM5" s="18">
        <f>Kranskop!AP17</f>
        <v>0</v>
      </c>
      <c r="AN5" s="18">
        <f>Kranskop!AQ17</f>
        <v>0</v>
      </c>
      <c r="AO5" s="18">
        <f>Kranskop!AR17</f>
        <v>0</v>
      </c>
      <c r="AP5" s="17">
        <f>Kranskop!AS17</f>
        <v>0</v>
      </c>
      <c r="AQ5" s="16">
        <f>Kranskop!AT17</f>
        <v>0</v>
      </c>
      <c r="AR5" s="18">
        <f>Kranskop!AU17</f>
        <v>0</v>
      </c>
      <c r="AS5" s="18">
        <f>Kranskop!AV17</f>
        <v>0</v>
      </c>
      <c r="AT5" s="18">
        <f>Kranskop!AW17</f>
        <v>0</v>
      </c>
      <c r="AU5" s="18">
        <f>Kranskop!AX17</f>
        <v>0</v>
      </c>
      <c r="AV5" s="18">
        <f>Kranskop!AY17</f>
        <v>0</v>
      </c>
      <c r="AW5" s="18">
        <f>Kranskop!AZ17</f>
        <v>0</v>
      </c>
      <c r="AX5" s="18">
        <f>Kranskop!BA17</f>
        <v>0</v>
      </c>
      <c r="AY5" s="18">
        <f>Kranskop!BB17</f>
        <v>0</v>
      </c>
      <c r="AZ5" s="18">
        <f>Kranskop!BC17</f>
        <v>0</v>
      </c>
      <c r="BA5" s="18">
        <f>Kranskop!BD17</f>
        <v>0</v>
      </c>
      <c r="BB5" s="17">
        <f>Kranskop!BE17</f>
        <v>0</v>
      </c>
      <c r="BC5" s="16">
        <f>Kranskop!BF17</f>
        <v>0</v>
      </c>
      <c r="BD5" s="18">
        <f>Kranskop!BG17</f>
        <v>0</v>
      </c>
      <c r="BE5" s="18">
        <f>Kranskop!BH17</f>
        <v>0</v>
      </c>
      <c r="BF5" s="18">
        <f>Kranskop!BI17</f>
        <v>0</v>
      </c>
      <c r="BG5" s="18">
        <f>Kranskop!BJ17</f>
        <v>0</v>
      </c>
      <c r="BH5" s="18">
        <f>Kranskop!BK17</f>
        <v>0</v>
      </c>
      <c r="BI5" s="18">
        <f>Kranskop!BL17</f>
        <v>0</v>
      </c>
      <c r="BJ5" s="18">
        <f>Kranskop!BM17</f>
        <v>0</v>
      </c>
      <c r="BK5" s="18">
        <f>Kranskop!BN17</f>
        <v>0</v>
      </c>
      <c r="BL5" s="18">
        <f>Kranskop!BO17</f>
        <v>0</v>
      </c>
      <c r="BM5" s="18">
        <f>Kranskop!BP17</f>
        <v>0</v>
      </c>
      <c r="BN5" s="17">
        <f>Kranskop!BQ17</f>
        <v>0</v>
      </c>
      <c r="BO5" s="16">
        <f>Kranskop!BR17</f>
        <v>0</v>
      </c>
      <c r="BP5" s="18">
        <f>Kranskop!BS17</f>
        <v>0</v>
      </c>
      <c r="BQ5" s="18">
        <f>Kranskop!BT17</f>
        <v>0</v>
      </c>
      <c r="BR5" s="18">
        <f>Kranskop!BU17</f>
        <v>0</v>
      </c>
      <c r="BS5" s="18">
        <f>Kranskop!BV17</f>
        <v>0</v>
      </c>
      <c r="BT5" s="18">
        <f>Kranskop!BW17</f>
        <v>0</v>
      </c>
      <c r="BU5" s="18">
        <f>Kranskop!BX17</f>
        <v>0</v>
      </c>
      <c r="BV5" s="18">
        <f>Kranskop!BY17</f>
        <v>0</v>
      </c>
      <c r="BW5" s="18">
        <f>Kranskop!BZ17</f>
        <v>0</v>
      </c>
      <c r="BX5" s="18">
        <f>Kranskop!CA17</f>
        <v>0</v>
      </c>
      <c r="BY5" s="18">
        <f>Kranskop!CB17</f>
        <v>0</v>
      </c>
      <c r="BZ5" s="17">
        <f>Kranskop!CC17</f>
        <v>0</v>
      </c>
    </row>
    <row r="6" spans="2:78" ht="15" customHeight="1" x14ac:dyDescent="0.75">
      <c r="B6" s="425"/>
      <c r="C6" s="426"/>
      <c r="D6" s="15" t="s">
        <v>9</v>
      </c>
      <c r="E6" s="16">
        <f>Kranskop!H18</f>
        <v>0</v>
      </c>
      <c r="F6" s="17">
        <f>Kranskop!I18</f>
        <v>0</v>
      </c>
      <c r="G6" s="35">
        <f>Kranskop!J18</f>
        <v>0</v>
      </c>
      <c r="H6" s="18">
        <f>Kranskop!K18</f>
        <v>0</v>
      </c>
      <c r="I6" s="18">
        <f>Kranskop!L18</f>
        <v>0</v>
      </c>
      <c r="J6" s="18">
        <f>Kranskop!M18</f>
        <v>0</v>
      </c>
      <c r="K6" s="18">
        <f>Kranskop!N18</f>
        <v>0</v>
      </c>
      <c r="L6" s="18">
        <f>Kranskop!O18</f>
        <v>0</v>
      </c>
      <c r="M6" s="18">
        <f>Kranskop!P18</f>
        <v>0</v>
      </c>
      <c r="N6" s="18">
        <f>Kranskop!Q18</f>
        <v>0</v>
      </c>
      <c r="O6" s="18">
        <f>Kranskop!R18</f>
        <v>0</v>
      </c>
      <c r="P6" s="18">
        <f>Kranskop!S18</f>
        <v>0</v>
      </c>
      <c r="Q6" s="18">
        <f>Kranskop!T18</f>
        <v>0</v>
      </c>
      <c r="R6" s="17">
        <f>Kranskop!U18</f>
        <v>0</v>
      </c>
      <c r="S6" s="16">
        <f>Kranskop!V18</f>
        <v>0</v>
      </c>
      <c r="T6" s="18">
        <f>Kranskop!W18</f>
        <v>0</v>
      </c>
      <c r="U6" s="18">
        <f>Kranskop!X18</f>
        <v>0</v>
      </c>
      <c r="V6" s="18">
        <f>Kranskop!Y18</f>
        <v>0</v>
      </c>
      <c r="W6" s="18">
        <f>Kranskop!Z18</f>
        <v>0</v>
      </c>
      <c r="X6" s="18">
        <f>Kranskop!AA18</f>
        <v>0</v>
      </c>
      <c r="Y6" s="18">
        <f>Kranskop!AB18</f>
        <v>0</v>
      </c>
      <c r="Z6" s="18">
        <f>Kranskop!AC18</f>
        <v>0</v>
      </c>
      <c r="AA6" s="18">
        <f>Kranskop!AD18</f>
        <v>0</v>
      </c>
      <c r="AB6" s="18">
        <f>Kranskop!AE18</f>
        <v>0</v>
      </c>
      <c r="AC6" s="18">
        <f>Kranskop!AF18</f>
        <v>0</v>
      </c>
      <c r="AD6" s="17">
        <f>Kranskop!AG18</f>
        <v>0</v>
      </c>
      <c r="AE6" s="16">
        <f>Kranskop!AH18</f>
        <v>0</v>
      </c>
      <c r="AF6" s="18">
        <f>Kranskop!AI18</f>
        <v>0</v>
      </c>
      <c r="AG6" s="18">
        <f>Kranskop!AJ18</f>
        <v>0</v>
      </c>
      <c r="AH6" s="18">
        <f>Kranskop!AK18</f>
        <v>0</v>
      </c>
      <c r="AI6" s="18">
        <f>Kranskop!AL18</f>
        <v>0</v>
      </c>
      <c r="AJ6" s="18">
        <f>Kranskop!AM18</f>
        <v>0</v>
      </c>
      <c r="AK6" s="18">
        <f>Kranskop!AN18</f>
        <v>0</v>
      </c>
      <c r="AL6" s="18">
        <f>Kranskop!AO18</f>
        <v>0</v>
      </c>
      <c r="AM6" s="18">
        <f>Kranskop!AP18</f>
        <v>0</v>
      </c>
      <c r="AN6" s="18">
        <f>Kranskop!AQ18</f>
        <v>0</v>
      </c>
      <c r="AO6" s="18">
        <f>Kranskop!AR18</f>
        <v>0</v>
      </c>
      <c r="AP6" s="17">
        <f>Kranskop!AS18</f>
        <v>0</v>
      </c>
      <c r="AQ6" s="16">
        <f>Kranskop!AT18</f>
        <v>0</v>
      </c>
      <c r="AR6" s="18">
        <f>Kranskop!AU18</f>
        <v>0</v>
      </c>
      <c r="AS6" s="18">
        <f>Kranskop!AV18</f>
        <v>0</v>
      </c>
      <c r="AT6" s="18">
        <f>Kranskop!AW18</f>
        <v>0</v>
      </c>
      <c r="AU6" s="18">
        <f>Kranskop!AX18</f>
        <v>0</v>
      </c>
      <c r="AV6" s="18">
        <f>Kranskop!AY18</f>
        <v>0</v>
      </c>
      <c r="AW6" s="18">
        <f>Kranskop!AZ18</f>
        <v>0</v>
      </c>
      <c r="AX6" s="18">
        <f>Kranskop!BA18</f>
        <v>0</v>
      </c>
      <c r="AY6" s="18">
        <f>Kranskop!BB18</f>
        <v>0</v>
      </c>
      <c r="AZ6" s="18">
        <f>Kranskop!BC18</f>
        <v>0</v>
      </c>
      <c r="BA6" s="18">
        <f>Kranskop!BD18</f>
        <v>0</v>
      </c>
      <c r="BB6" s="17">
        <f>Kranskop!BE18</f>
        <v>0</v>
      </c>
      <c r="BC6" s="16">
        <f>Kranskop!BF18</f>
        <v>0</v>
      </c>
      <c r="BD6" s="18">
        <f>Kranskop!BG18</f>
        <v>0</v>
      </c>
      <c r="BE6" s="18">
        <f>Kranskop!BH18</f>
        <v>0</v>
      </c>
      <c r="BF6" s="18">
        <f>Kranskop!BI18</f>
        <v>0</v>
      </c>
      <c r="BG6" s="18">
        <f>Kranskop!BJ18</f>
        <v>0</v>
      </c>
      <c r="BH6" s="18">
        <f>Kranskop!BK18</f>
        <v>0</v>
      </c>
      <c r="BI6" s="18">
        <f>Kranskop!BL18</f>
        <v>0</v>
      </c>
      <c r="BJ6" s="18">
        <f>Kranskop!BM18</f>
        <v>0</v>
      </c>
      <c r="BK6" s="18">
        <f>Kranskop!BN18</f>
        <v>0</v>
      </c>
      <c r="BL6" s="18">
        <f>Kranskop!BO18</f>
        <v>0</v>
      </c>
      <c r="BM6" s="18">
        <f>Kranskop!BP18</f>
        <v>0</v>
      </c>
      <c r="BN6" s="17">
        <f>Kranskop!BQ18</f>
        <v>0</v>
      </c>
      <c r="BO6" s="16">
        <f>Kranskop!BR18</f>
        <v>0</v>
      </c>
      <c r="BP6" s="18">
        <f>Kranskop!BS18</f>
        <v>0</v>
      </c>
      <c r="BQ6" s="18">
        <f>Kranskop!BT18</f>
        <v>0</v>
      </c>
      <c r="BR6" s="18">
        <f>Kranskop!BU18</f>
        <v>0</v>
      </c>
      <c r="BS6" s="18">
        <f>Kranskop!BV18</f>
        <v>0</v>
      </c>
      <c r="BT6" s="18">
        <f>Kranskop!BW18</f>
        <v>0</v>
      </c>
      <c r="BU6" s="18">
        <f>Kranskop!BX18</f>
        <v>0</v>
      </c>
      <c r="BV6" s="18">
        <f>Kranskop!BY18</f>
        <v>0</v>
      </c>
      <c r="BW6" s="18">
        <f>Kranskop!BZ18</f>
        <v>0</v>
      </c>
      <c r="BX6" s="18">
        <f>Kranskop!CA18</f>
        <v>0</v>
      </c>
      <c r="BY6" s="18">
        <f>Kranskop!CB18</f>
        <v>0</v>
      </c>
      <c r="BZ6" s="17">
        <f>Kranskop!CC18</f>
        <v>0</v>
      </c>
    </row>
    <row r="7" spans="2:78" ht="15" customHeight="1" x14ac:dyDescent="0.75">
      <c r="B7" s="418"/>
      <c r="C7" s="420"/>
      <c r="D7" s="19" t="s">
        <v>10</v>
      </c>
      <c r="E7" s="20">
        <f>Kranskop!H19</f>
        <v>0</v>
      </c>
      <c r="F7" s="21">
        <f>Kranskop!I19</f>
        <v>0</v>
      </c>
      <c r="G7" s="36">
        <f>Kranskop!J19</f>
        <v>0</v>
      </c>
      <c r="H7" s="22">
        <f>Kranskop!K19</f>
        <v>0</v>
      </c>
      <c r="I7" s="22">
        <f>Kranskop!L19</f>
        <v>0</v>
      </c>
      <c r="J7" s="22">
        <f>Kranskop!M19</f>
        <v>0</v>
      </c>
      <c r="K7" s="22">
        <f>Kranskop!N19</f>
        <v>0</v>
      </c>
      <c r="L7" s="22">
        <f>Kranskop!O19</f>
        <v>0</v>
      </c>
      <c r="M7" s="22">
        <f>Kranskop!P19</f>
        <v>0</v>
      </c>
      <c r="N7" s="22">
        <f>Kranskop!Q19</f>
        <v>0</v>
      </c>
      <c r="O7" s="22">
        <f>Kranskop!R19</f>
        <v>0</v>
      </c>
      <c r="P7" s="22">
        <f>Kranskop!S19</f>
        <v>0</v>
      </c>
      <c r="Q7" s="22">
        <f>Kranskop!T19</f>
        <v>0</v>
      </c>
      <c r="R7" s="21">
        <f>Kranskop!U19</f>
        <v>0</v>
      </c>
      <c r="S7" s="20">
        <f>Kranskop!V19</f>
        <v>0</v>
      </c>
      <c r="T7" s="22">
        <f>Kranskop!W19</f>
        <v>0</v>
      </c>
      <c r="U7" s="22">
        <f>Kranskop!X19</f>
        <v>0</v>
      </c>
      <c r="V7" s="22">
        <f>Kranskop!Y19</f>
        <v>0</v>
      </c>
      <c r="W7" s="22">
        <f>Kranskop!Z19</f>
        <v>0</v>
      </c>
      <c r="X7" s="22">
        <f>Kranskop!AA19</f>
        <v>0</v>
      </c>
      <c r="Y7" s="22">
        <f>Kranskop!AB19</f>
        <v>0</v>
      </c>
      <c r="Z7" s="22">
        <f>Kranskop!AC19</f>
        <v>0</v>
      </c>
      <c r="AA7" s="22">
        <f>Kranskop!AD19</f>
        <v>0</v>
      </c>
      <c r="AB7" s="22">
        <f>Kranskop!AE19</f>
        <v>0</v>
      </c>
      <c r="AC7" s="22">
        <f>Kranskop!AF19</f>
        <v>0</v>
      </c>
      <c r="AD7" s="21">
        <f>Kranskop!AG19</f>
        <v>0</v>
      </c>
      <c r="AE7" s="20">
        <f>Kranskop!AH19</f>
        <v>0</v>
      </c>
      <c r="AF7" s="22">
        <f>Kranskop!AI19</f>
        <v>0</v>
      </c>
      <c r="AG7" s="22">
        <f>Kranskop!AJ19</f>
        <v>0</v>
      </c>
      <c r="AH7" s="22">
        <f>Kranskop!AK19</f>
        <v>0</v>
      </c>
      <c r="AI7" s="22">
        <f>Kranskop!AL19</f>
        <v>0</v>
      </c>
      <c r="AJ7" s="22">
        <f>Kranskop!AM19</f>
        <v>0</v>
      </c>
      <c r="AK7" s="22">
        <f>Kranskop!AN19</f>
        <v>0</v>
      </c>
      <c r="AL7" s="22">
        <f>Kranskop!AO19</f>
        <v>0</v>
      </c>
      <c r="AM7" s="22">
        <f>Kranskop!AP19</f>
        <v>0</v>
      </c>
      <c r="AN7" s="22">
        <f>Kranskop!AQ19</f>
        <v>0</v>
      </c>
      <c r="AO7" s="22">
        <f>Kranskop!AR19</f>
        <v>0</v>
      </c>
      <c r="AP7" s="21">
        <f>Kranskop!AS19</f>
        <v>0</v>
      </c>
      <c r="AQ7" s="20">
        <f>Kranskop!AT19</f>
        <v>0</v>
      </c>
      <c r="AR7" s="22">
        <f>Kranskop!AU19</f>
        <v>0</v>
      </c>
      <c r="AS7" s="22">
        <f>Kranskop!AV19</f>
        <v>0</v>
      </c>
      <c r="AT7" s="22">
        <f>Kranskop!AW19</f>
        <v>0</v>
      </c>
      <c r="AU7" s="22">
        <f>Kranskop!AX19</f>
        <v>0</v>
      </c>
      <c r="AV7" s="22">
        <f>Kranskop!AY19</f>
        <v>0</v>
      </c>
      <c r="AW7" s="22">
        <f>Kranskop!AZ19</f>
        <v>0</v>
      </c>
      <c r="AX7" s="22">
        <f>Kranskop!BA19</f>
        <v>0</v>
      </c>
      <c r="AY7" s="22">
        <f>Kranskop!BB19</f>
        <v>0</v>
      </c>
      <c r="AZ7" s="22">
        <f>Kranskop!BC19</f>
        <v>0</v>
      </c>
      <c r="BA7" s="22">
        <f>Kranskop!BD19</f>
        <v>0</v>
      </c>
      <c r="BB7" s="21">
        <f>Kranskop!BE19</f>
        <v>0</v>
      </c>
      <c r="BC7" s="20">
        <f>Kranskop!BF19</f>
        <v>0</v>
      </c>
      <c r="BD7" s="22">
        <f>Kranskop!BG19</f>
        <v>0</v>
      </c>
      <c r="BE7" s="22">
        <f>Kranskop!BH19</f>
        <v>0</v>
      </c>
      <c r="BF7" s="22">
        <f>Kranskop!BI19</f>
        <v>0</v>
      </c>
      <c r="BG7" s="22">
        <f>Kranskop!BJ19</f>
        <v>0</v>
      </c>
      <c r="BH7" s="22">
        <f>Kranskop!BK19</f>
        <v>0</v>
      </c>
      <c r="BI7" s="22">
        <f>Kranskop!BL19</f>
        <v>0</v>
      </c>
      <c r="BJ7" s="22">
        <f>Kranskop!BM19</f>
        <v>0</v>
      </c>
      <c r="BK7" s="22">
        <f>Kranskop!BN19</f>
        <v>0</v>
      </c>
      <c r="BL7" s="22">
        <f>Kranskop!BO19</f>
        <v>0</v>
      </c>
      <c r="BM7" s="22">
        <f>Kranskop!BP19</f>
        <v>0</v>
      </c>
      <c r="BN7" s="21">
        <f>Kranskop!BQ19</f>
        <v>0</v>
      </c>
      <c r="BO7" s="20">
        <f>Kranskop!BR19</f>
        <v>0</v>
      </c>
      <c r="BP7" s="22">
        <f>Kranskop!BS19</f>
        <v>0</v>
      </c>
      <c r="BQ7" s="22">
        <f>Kranskop!BT19</f>
        <v>0</v>
      </c>
      <c r="BR7" s="22">
        <f>Kranskop!BU19</f>
        <v>0</v>
      </c>
      <c r="BS7" s="22">
        <f>Kranskop!BV19</f>
        <v>0</v>
      </c>
      <c r="BT7" s="22">
        <f>Kranskop!BW19</f>
        <v>0</v>
      </c>
      <c r="BU7" s="22">
        <f>Kranskop!BX19</f>
        <v>0</v>
      </c>
      <c r="BV7" s="22">
        <f>Kranskop!BY19</f>
        <v>0</v>
      </c>
      <c r="BW7" s="22">
        <f>Kranskop!BZ19</f>
        <v>0</v>
      </c>
      <c r="BX7" s="22">
        <f>Kranskop!CA19</f>
        <v>0</v>
      </c>
      <c r="BY7" s="22">
        <f>Kranskop!CB19</f>
        <v>0</v>
      </c>
      <c r="BZ7" s="21">
        <f>Kranskop!CC19</f>
        <v>0</v>
      </c>
    </row>
    <row r="8" spans="2:78" ht="15" customHeight="1" x14ac:dyDescent="0.75">
      <c r="B8" s="415" t="s">
        <v>894</v>
      </c>
      <c r="C8" s="417"/>
      <c r="D8" s="195" t="s">
        <v>7</v>
      </c>
      <c r="E8" s="196">
        <f>Nyl!H16</f>
        <v>0</v>
      </c>
      <c r="F8" s="197">
        <f>Nyl!I16</f>
        <v>0</v>
      </c>
      <c r="G8" s="198">
        <f>Nyl!J16</f>
        <v>0</v>
      </c>
      <c r="H8" s="199">
        <f>Nyl!K16</f>
        <v>0</v>
      </c>
      <c r="I8" s="199">
        <f>Nyl!L16</f>
        <v>0</v>
      </c>
      <c r="J8" s="199">
        <f>Nyl!M16</f>
        <v>0</v>
      </c>
      <c r="K8" s="199">
        <f>Nyl!N16</f>
        <v>0</v>
      </c>
      <c r="L8" s="199">
        <f>Nyl!O16</f>
        <v>0</v>
      </c>
      <c r="M8" s="199">
        <f>Nyl!P16</f>
        <v>0</v>
      </c>
      <c r="N8" s="199">
        <f>Nyl!Q16</f>
        <v>0</v>
      </c>
      <c r="O8" s="199">
        <f>Nyl!R16</f>
        <v>0</v>
      </c>
      <c r="P8" s="199">
        <f>Nyl!S16</f>
        <v>0</v>
      </c>
      <c r="Q8" s="199">
        <f>Nyl!T16</f>
        <v>0</v>
      </c>
      <c r="R8" s="197">
        <f>Nyl!U16</f>
        <v>0</v>
      </c>
      <c r="S8" s="196">
        <f>Nyl!V16</f>
        <v>0</v>
      </c>
      <c r="T8" s="199">
        <f>Nyl!W16</f>
        <v>0</v>
      </c>
      <c r="U8" s="199">
        <f>Nyl!X16</f>
        <v>0</v>
      </c>
      <c r="V8" s="199">
        <f>Nyl!Y16</f>
        <v>0</v>
      </c>
      <c r="W8" s="199">
        <f>Nyl!Z16</f>
        <v>0</v>
      </c>
      <c r="X8" s="199">
        <f>Nyl!AA16</f>
        <v>0</v>
      </c>
      <c r="Y8" s="199">
        <f>Nyl!AB16</f>
        <v>0</v>
      </c>
      <c r="Z8" s="199">
        <f>Nyl!AC16</f>
        <v>0</v>
      </c>
      <c r="AA8" s="199">
        <f>Nyl!AD16</f>
        <v>0</v>
      </c>
      <c r="AB8" s="199">
        <f>Nyl!AE16</f>
        <v>0</v>
      </c>
      <c r="AC8" s="199">
        <f>Nyl!AF16</f>
        <v>0</v>
      </c>
      <c r="AD8" s="197">
        <f>Nyl!AG16</f>
        <v>0</v>
      </c>
      <c r="AE8" s="196">
        <f>Nyl!AH16</f>
        <v>0</v>
      </c>
      <c r="AF8" s="199">
        <f>Nyl!AI16</f>
        <v>0</v>
      </c>
      <c r="AG8" s="199">
        <f>Nyl!AJ16</f>
        <v>0</v>
      </c>
      <c r="AH8" s="199">
        <f>Nyl!AK16</f>
        <v>0</v>
      </c>
      <c r="AI8" s="199">
        <f>Nyl!AL16</f>
        <v>0</v>
      </c>
      <c r="AJ8" s="199">
        <f>Nyl!AM16</f>
        <v>0</v>
      </c>
      <c r="AK8" s="199">
        <f>Nyl!AN16</f>
        <v>0</v>
      </c>
      <c r="AL8" s="199">
        <f>Nyl!AO16</f>
        <v>0</v>
      </c>
      <c r="AM8" s="199">
        <f>Nyl!AP16</f>
        <v>0</v>
      </c>
      <c r="AN8" s="199">
        <f>Nyl!AQ16</f>
        <v>0</v>
      </c>
      <c r="AO8" s="199">
        <f>Nyl!AR16</f>
        <v>0</v>
      </c>
      <c r="AP8" s="197">
        <f>Nyl!AS16</f>
        <v>0</v>
      </c>
      <c r="AQ8" s="196">
        <f>Nyl!AT16</f>
        <v>0</v>
      </c>
      <c r="AR8" s="199">
        <f>Nyl!AU16</f>
        <v>0</v>
      </c>
      <c r="AS8" s="199">
        <f>Nyl!AV16</f>
        <v>0</v>
      </c>
      <c r="AT8" s="199">
        <f>Nyl!AW16</f>
        <v>0</v>
      </c>
      <c r="AU8" s="199">
        <f>Nyl!AX16</f>
        <v>0</v>
      </c>
      <c r="AV8" s="199">
        <f>Nyl!AY16</f>
        <v>0</v>
      </c>
      <c r="AW8" s="199">
        <f>Nyl!AZ16</f>
        <v>0</v>
      </c>
      <c r="AX8" s="199">
        <f>Nyl!BA16</f>
        <v>0</v>
      </c>
      <c r="AY8" s="199">
        <f>Nyl!BB16</f>
        <v>0</v>
      </c>
      <c r="AZ8" s="199">
        <f>Nyl!BC16</f>
        <v>0</v>
      </c>
      <c r="BA8" s="199">
        <f>Nyl!BD16</f>
        <v>0</v>
      </c>
      <c r="BB8" s="197">
        <f>Nyl!BE16</f>
        <v>0</v>
      </c>
      <c r="BC8" s="196">
        <f>Nyl!BF16</f>
        <v>0</v>
      </c>
      <c r="BD8" s="199">
        <f>Nyl!BG16</f>
        <v>0</v>
      </c>
      <c r="BE8" s="199">
        <f>Nyl!BH16</f>
        <v>0</v>
      </c>
      <c r="BF8" s="199">
        <f>Nyl!BI16</f>
        <v>0</v>
      </c>
      <c r="BG8" s="199">
        <f>Nyl!BJ16</f>
        <v>0</v>
      </c>
      <c r="BH8" s="199">
        <f>Nyl!BK16</f>
        <v>0</v>
      </c>
      <c r="BI8" s="199">
        <f>Nyl!BL16</f>
        <v>0</v>
      </c>
      <c r="BJ8" s="199">
        <f>Nyl!BM16</f>
        <v>0</v>
      </c>
      <c r="BK8" s="199">
        <f>Nyl!BN16</f>
        <v>0</v>
      </c>
      <c r="BL8" s="199">
        <f>Nyl!BO16</f>
        <v>0</v>
      </c>
      <c r="BM8" s="199">
        <f>Nyl!BP16</f>
        <v>0</v>
      </c>
      <c r="BN8" s="197">
        <f>Nyl!BQ16</f>
        <v>0</v>
      </c>
      <c r="BO8" s="196">
        <f>Nyl!BR16</f>
        <v>0</v>
      </c>
      <c r="BP8" s="199">
        <f>Nyl!BS16</f>
        <v>0</v>
      </c>
      <c r="BQ8" s="199">
        <f>Nyl!BT16</f>
        <v>0</v>
      </c>
      <c r="BR8" s="199">
        <f>Nyl!BU16</f>
        <v>0</v>
      </c>
      <c r="BS8" s="199">
        <f>Nyl!BV16</f>
        <v>0</v>
      </c>
      <c r="BT8" s="199">
        <f>Nyl!BW16</f>
        <v>0</v>
      </c>
      <c r="BU8" s="199">
        <f>Nyl!BX16</f>
        <v>0</v>
      </c>
      <c r="BV8" s="199">
        <f>Nyl!BY16</f>
        <v>0</v>
      </c>
      <c r="BW8" s="199">
        <f>Nyl!BZ16</f>
        <v>0</v>
      </c>
      <c r="BX8" s="199">
        <f>Nyl!CA16</f>
        <v>0</v>
      </c>
      <c r="BY8" s="199">
        <f>Nyl!CB16</f>
        <v>0</v>
      </c>
      <c r="BZ8" s="197">
        <f>Nyl!CC16</f>
        <v>0</v>
      </c>
    </row>
    <row r="9" spans="2:78" ht="15" customHeight="1" x14ac:dyDescent="0.75">
      <c r="B9" s="425"/>
      <c r="C9" s="426"/>
      <c r="D9" s="15" t="s">
        <v>8</v>
      </c>
      <c r="E9" s="16">
        <f>Nyl!H17</f>
        <v>0</v>
      </c>
      <c r="F9" s="17">
        <f>Nyl!I17</f>
        <v>0</v>
      </c>
      <c r="G9" s="35">
        <f>Nyl!J17</f>
        <v>0</v>
      </c>
      <c r="H9" s="18">
        <f>Nyl!K17</f>
        <v>0</v>
      </c>
      <c r="I9" s="18">
        <f>Nyl!L17</f>
        <v>0</v>
      </c>
      <c r="J9" s="18">
        <f>Nyl!M17</f>
        <v>0</v>
      </c>
      <c r="K9" s="18">
        <f>Nyl!N17</f>
        <v>0</v>
      </c>
      <c r="L9" s="18">
        <f>Nyl!O17</f>
        <v>0</v>
      </c>
      <c r="M9" s="18">
        <f>Nyl!P17</f>
        <v>0</v>
      </c>
      <c r="N9" s="18">
        <f>Nyl!Q17</f>
        <v>0</v>
      </c>
      <c r="O9" s="18">
        <f>Nyl!R17</f>
        <v>0</v>
      </c>
      <c r="P9" s="18">
        <f>Nyl!S17</f>
        <v>0</v>
      </c>
      <c r="Q9" s="18">
        <f>Nyl!T17</f>
        <v>0</v>
      </c>
      <c r="R9" s="17">
        <f>Nyl!U17</f>
        <v>0</v>
      </c>
      <c r="S9" s="16">
        <f>Nyl!V17</f>
        <v>0</v>
      </c>
      <c r="T9" s="18">
        <f>Nyl!W17</f>
        <v>0</v>
      </c>
      <c r="U9" s="18">
        <f>Nyl!X17</f>
        <v>0</v>
      </c>
      <c r="V9" s="18">
        <f>Nyl!Y17</f>
        <v>0</v>
      </c>
      <c r="W9" s="18">
        <f>Nyl!Z17</f>
        <v>0</v>
      </c>
      <c r="X9" s="18">
        <f>Nyl!AA17</f>
        <v>0</v>
      </c>
      <c r="Y9" s="18">
        <f>Nyl!AB17</f>
        <v>0</v>
      </c>
      <c r="Z9" s="18">
        <f>Nyl!AC17</f>
        <v>0</v>
      </c>
      <c r="AA9" s="18">
        <f>Nyl!AD17</f>
        <v>0</v>
      </c>
      <c r="AB9" s="18">
        <f>Nyl!AE17</f>
        <v>0</v>
      </c>
      <c r="AC9" s="18">
        <f>Nyl!AF17</f>
        <v>0</v>
      </c>
      <c r="AD9" s="17">
        <f>Nyl!AG17</f>
        <v>0</v>
      </c>
      <c r="AE9" s="16">
        <f>Nyl!AH17</f>
        <v>0</v>
      </c>
      <c r="AF9" s="18">
        <f>Nyl!AI17</f>
        <v>0</v>
      </c>
      <c r="AG9" s="18">
        <f>Nyl!AJ17</f>
        <v>0</v>
      </c>
      <c r="AH9" s="18">
        <f>Nyl!AK17</f>
        <v>0</v>
      </c>
      <c r="AI9" s="18">
        <f>Nyl!AL17</f>
        <v>0</v>
      </c>
      <c r="AJ9" s="18">
        <f>Nyl!AM17</f>
        <v>0</v>
      </c>
      <c r="AK9" s="18">
        <f>Nyl!AN17</f>
        <v>0</v>
      </c>
      <c r="AL9" s="18">
        <f>Nyl!AO17</f>
        <v>0</v>
      </c>
      <c r="AM9" s="18">
        <f>Nyl!AP17</f>
        <v>0</v>
      </c>
      <c r="AN9" s="18">
        <f>Nyl!AQ17</f>
        <v>0</v>
      </c>
      <c r="AO9" s="18">
        <f>Nyl!AR17</f>
        <v>0</v>
      </c>
      <c r="AP9" s="17">
        <f>Nyl!AS17</f>
        <v>0</v>
      </c>
      <c r="AQ9" s="16">
        <f>Nyl!AT17</f>
        <v>0</v>
      </c>
      <c r="AR9" s="18">
        <f>Nyl!AU17</f>
        <v>0</v>
      </c>
      <c r="AS9" s="18">
        <f>Nyl!AV17</f>
        <v>0</v>
      </c>
      <c r="AT9" s="18">
        <f>Nyl!AW17</f>
        <v>0</v>
      </c>
      <c r="AU9" s="18">
        <f>Nyl!AX17</f>
        <v>0</v>
      </c>
      <c r="AV9" s="18">
        <f>Nyl!AY17</f>
        <v>0</v>
      </c>
      <c r="AW9" s="18">
        <f>Nyl!AZ17</f>
        <v>0</v>
      </c>
      <c r="AX9" s="18">
        <f>Nyl!BA17</f>
        <v>0</v>
      </c>
      <c r="AY9" s="18">
        <f>Nyl!BB17</f>
        <v>0</v>
      </c>
      <c r="AZ9" s="18">
        <f>Nyl!BC17</f>
        <v>0</v>
      </c>
      <c r="BA9" s="18">
        <f>Nyl!BD17</f>
        <v>0</v>
      </c>
      <c r="BB9" s="17">
        <f>Nyl!BE17</f>
        <v>0</v>
      </c>
      <c r="BC9" s="16">
        <f>Nyl!BF17</f>
        <v>0</v>
      </c>
      <c r="BD9" s="18">
        <f>Nyl!BG17</f>
        <v>0</v>
      </c>
      <c r="BE9" s="18">
        <f>Nyl!BH17</f>
        <v>0</v>
      </c>
      <c r="BF9" s="18">
        <f>Nyl!BI17</f>
        <v>0</v>
      </c>
      <c r="BG9" s="18">
        <f>Nyl!BJ17</f>
        <v>0</v>
      </c>
      <c r="BH9" s="18">
        <f>Nyl!BK17</f>
        <v>0</v>
      </c>
      <c r="BI9" s="18">
        <f>Nyl!BL17</f>
        <v>0</v>
      </c>
      <c r="BJ9" s="18">
        <f>Nyl!BM17</f>
        <v>0</v>
      </c>
      <c r="BK9" s="18">
        <f>Nyl!BN17</f>
        <v>0</v>
      </c>
      <c r="BL9" s="18">
        <f>Nyl!BO17</f>
        <v>0</v>
      </c>
      <c r="BM9" s="18">
        <f>Nyl!BP17</f>
        <v>0</v>
      </c>
      <c r="BN9" s="17">
        <f>Nyl!BQ17</f>
        <v>0</v>
      </c>
      <c r="BO9" s="16">
        <f>Nyl!BR17</f>
        <v>0</v>
      </c>
      <c r="BP9" s="18">
        <f>Nyl!BS17</f>
        <v>0</v>
      </c>
      <c r="BQ9" s="18">
        <f>Nyl!BT17</f>
        <v>0</v>
      </c>
      <c r="BR9" s="18">
        <f>Nyl!BU17</f>
        <v>0</v>
      </c>
      <c r="BS9" s="18">
        <f>Nyl!BV17</f>
        <v>0</v>
      </c>
      <c r="BT9" s="18">
        <f>Nyl!BW17</f>
        <v>0</v>
      </c>
      <c r="BU9" s="18">
        <f>Nyl!BX17</f>
        <v>0</v>
      </c>
      <c r="BV9" s="18">
        <f>Nyl!BY17</f>
        <v>0</v>
      </c>
      <c r="BW9" s="18">
        <f>Nyl!BZ17</f>
        <v>0</v>
      </c>
      <c r="BX9" s="18">
        <f>Nyl!CA17</f>
        <v>0</v>
      </c>
      <c r="BY9" s="18">
        <f>Nyl!CB17</f>
        <v>0</v>
      </c>
      <c r="BZ9" s="17">
        <f>Nyl!CC17</f>
        <v>0</v>
      </c>
    </row>
    <row r="10" spans="2:78" ht="15" customHeight="1" x14ac:dyDescent="0.75">
      <c r="B10" s="425"/>
      <c r="C10" s="426"/>
      <c r="D10" s="15" t="s">
        <v>9</v>
      </c>
      <c r="E10" s="16">
        <f>Nyl!H18</f>
        <v>0</v>
      </c>
      <c r="F10" s="17">
        <f>Nyl!I18</f>
        <v>0</v>
      </c>
      <c r="G10" s="35">
        <f>Nyl!J18</f>
        <v>0</v>
      </c>
      <c r="H10" s="18">
        <f>Nyl!K18</f>
        <v>0</v>
      </c>
      <c r="I10" s="18">
        <f>Nyl!L18</f>
        <v>0</v>
      </c>
      <c r="J10" s="18">
        <f>Nyl!M18</f>
        <v>0</v>
      </c>
      <c r="K10" s="18">
        <f>Nyl!N18</f>
        <v>0</v>
      </c>
      <c r="L10" s="18">
        <f>Nyl!O18</f>
        <v>0</v>
      </c>
      <c r="M10" s="18">
        <f>Nyl!P18</f>
        <v>0</v>
      </c>
      <c r="N10" s="18">
        <f>Nyl!Q18</f>
        <v>0</v>
      </c>
      <c r="O10" s="18">
        <f>Nyl!R18</f>
        <v>0</v>
      </c>
      <c r="P10" s="18">
        <f>Nyl!S18</f>
        <v>0</v>
      </c>
      <c r="Q10" s="18">
        <f>Nyl!T18</f>
        <v>0</v>
      </c>
      <c r="R10" s="17">
        <f>Nyl!U18</f>
        <v>0</v>
      </c>
      <c r="S10" s="16">
        <f>Nyl!V18</f>
        <v>0</v>
      </c>
      <c r="T10" s="18">
        <f>Nyl!W18</f>
        <v>0</v>
      </c>
      <c r="U10" s="18">
        <f>Nyl!X18</f>
        <v>0</v>
      </c>
      <c r="V10" s="18">
        <f>Nyl!Y18</f>
        <v>0</v>
      </c>
      <c r="W10" s="18">
        <f>Nyl!Z18</f>
        <v>0</v>
      </c>
      <c r="X10" s="18">
        <f>Nyl!AA18</f>
        <v>0</v>
      </c>
      <c r="Y10" s="18">
        <f>Nyl!AB18</f>
        <v>0</v>
      </c>
      <c r="Z10" s="18">
        <f>Nyl!AC18</f>
        <v>0</v>
      </c>
      <c r="AA10" s="18">
        <f>Nyl!AD18</f>
        <v>0</v>
      </c>
      <c r="AB10" s="18">
        <f>Nyl!AE18</f>
        <v>0</v>
      </c>
      <c r="AC10" s="18">
        <f>Nyl!AF18</f>
        <v>0</v>
      </c>
      <c r="AD10" s="17">
        <f>Nyl!AG18</f>
        <v>0</v>
      </c>
      <c r="AE10" s="16">
        <f>Nyl!AH18</f>
        <v>0</v>
      </c>
      <c r="AF10" s="18">
        <f>Nyl!AI18</f>
        <v>0</v>
      </c>
      <c r="AG10" s="18">
        <f>Nyl!AJ18</f>
        <v>0</v>
      </c>
      <c r="AH10" s="18">
        <f>Nyl!AK18</f>
        <v>0</v>
      </c>
      <c r="AI10" s="18">
        <f>Nyl!AL18</f>
        <v>0</v>
      </c>
      <c r="AJ10" s="18">
        <f>Nyl!AM18</f>
        <v>0</v>
      </c>
      <c r="AK10" s="18">
        <f>Nyl!AN18</f>
        <v>0</v>
      </c>
      <c r="AL10" s="18">
        <f>Nyl!AO18</f>
        <v>0</v>
      </c>
      <c r="AM10" s="18">
        <f>Nyl!AP18</f>
        <v>0</v>
      </c>
      <c r="AN10" s="18">
        <f>Nyl!AQ18</f>
        <v>0</v>
      </c>
      <c r="AO10" s="18">
        <f>Nyl!AR18</f>
        <v>0</v>
      </c>
      <c r="AP10" s="17">
        <f>Nyl!AS18</f>
        <v>0</v>
      </c>
      <c r="AQ10" s="16">
        <f>Nyl!AT18</f>
        <v>0</v>
      </c>
      <c r="AR10" s="18">
        <f>Nyl!AU18</f>
        <v>0</v>
      </c>
      <c r="AS10" s="18">
        <f>Nyl!AV18</f>
        <v>0</v>
      </c>
      <c r="AT10" s="18">
        <f>Nyl!AW18</f>
        <v>0</v>
      </c>
      <c r="AU10" s="18">
        <f>Nyl!AX18</f>
        <v>0</v>
      </c>
      <c r="AV10" s="18">
        <f>Nyl!AY18</f>
        <v>0</v>
      </c>
      <c r="AW10" s="18">
        <f>Nyl!AZ18</f>
        <v>0</v>
      </c>
      <c r="AX10" s="18">
        <f>Nyl!BA18</f>
        <v>0</v>
      </c>
      <c r="AY10" s="18">
        <f>Nyl!BB18</f>
        <v>0</v>
      </c>
      <c r="AZ10" s="18">
        <f>Nyl!BC18</f>
        <v>0</v>
      </c>
      <c r="BA10" s="18">
        <f>Nyl!BD18</f>
        <v>0</v>
      </c>
      <c r="BB10" s="17">
        <f>Nyl!BE18</f>
        <v>0</v>
      </c>
      <c r="BC10" s="16">
        <f>Nyl!BF18</f>
        <v>0</v>
      </c>
      <c r="BD10" s="18">
        <f>Nyl!BG18</f>
        <v>0</v>
      </c>
      <c r="BE10" s="18">
        <f>Nyl!BH18</f>
        <v>0</v>
      </c>
      <c r="BF10" s="18">
        <f>Nyl!BI18</f>
        <v>0</v>
      </c>
      <c r="BG10" s="18">
        <f>Nyl!BJ18</f>
        <v>0</v>
      </c>
      <c r="BH10" s="18">
        <f>Nyl!BK18</f>
        <v>0</v>
      </c>
      <c r="BI10" s="18">
        <f>Nyl!BL18</f>
        <v>0</v>
      </c>
      <c r="BJ10" s="18">
        <f>Nyl!BM18</f>
        <v>0</v>
      </c>
      <c r="BK10" s="18">
        <f>Nyl!BN18</f>
        <v>0</v>
      </c>
      <c r="BL10" s="18">
        <f>Nyl!BO18</f>
        <v>0</v>
      </c>
      <c r="BM10" s="18">
        <f>Nyl!BP18</f>
        <v>0</v>
      </c>
      <c r="BN10" s="17">
        <f>Nyl!BQ18</f>
        <v>0</v>
      </c>
      <c r="BO10" s="16">
        <f>Nyl!BR18</f>
        <v>0</v>
      </c>
      <c r="BP10" s="18">
        <f>Nyl!BS18</f>
        <v>0</v>
      </c>
      <c r="BQ10" s="18">
        <f>Nyl!BT18</f>
        <v>0</v>
      </c>
      <c r="BR10" s="18">
        <f>Nyl!BU18</f>
        <v>0</v>
      </c>
      <c r="BS10" s="18">
        <f>Nyl!BV18</f>
        <v>0</v>
      </c>
      <c r="BT10" s="18">
        <f>Nyl!BW18</f>
        <v>0</v>
      </c>
      <c r="BU10" s="18">
        <f>Nyl!BX18</f>
        <v>0</v>
      </c>
      <c r="BV10" s="18">
        <f>Nyl!BY18</f>
        <v>0</v>
      </c>
      <c r="BW10" s="18">
        <f>Nyl!BZ18</f>
        <v>0</v>
      </c>
      <c r="BX10" s="18">
        <f>Nyl!CA18</f>
        <v>0</v>
      </c>
      <c r="BY10" s="18">
        <f>Nyl!CB18</f>
        <v>0</v>
      </c>
      <c r="BZ10" s="17">
        <f>Nyl!CC18</f>
        <v>0</v>
      </c>
    </row>
    <row r="11" spans="2:78" ht="15" customHeight="1" x14ac:dyDescent="0.75">
      <c r="B11" s="418"/>
      <c r="C11" s="420"/>
      <c r="D11" s="19" t="s">
        <v>10</v>
      </c>
      <c r="E11" s="20">
        <f>Nyl!H19</f>
        <v>0</v>
      </c>
      <c r="F11" s="21">
        <f>Nyl!I19</f>
        <v>0</v>
      </c>
      <c r="G11" s="36">
        <f>Nyl!J19</f>
        <v>0</v>
      </c>
      <c r="H11" s="22">
        <f>Nyl!K19</f>
        <v>0</v>
      </c>
      <c r="I11" s="22">
        <f>Nyl!L19</f>
        <v>0</v>
      </c>
      <c r="J11" s="22">
        <f>Nyl!M19</f>
        <v>0</v>
      </c>
      <c r="K11" s="22">
        <f>Nyl!N19</f>
        <v>0</v>
      </c>
      <c r="L11" s="22">
        <f>Nyl!O19</f>
        <v>0</v>
      </c>
      <c r="M11" s="22">
        <f>Nyl!P19</f>
        <v>0</v>
      </c>
      <c r="N11" s="22">
        <f>Nyl!Q19</f>
        <v>0</v>
      </c>
      <c r="O11" s="22">
        <f>Nyl!R19</f>
        <v>0</v>
      </c>
      <c r="P11" s="22">
        <f>Nyl!S19</f>
        <v>0</v>
      </c>
      <c r="Q11" s="22">
        <f>Nyl!T19</f>
        <v>0</v>
      </c>
      <c r="R11" s="21">
        <f>Nyl!U19</f>
        <v>0</v>
      </c>
      <c r="S11" s="20">
        <f>Nyl!V19</f>
        <v>0</v>
      </c>
      <c r="T11" s="22">
        <f>Nyl!W19</f>
        <v>0</v>
      </c>
      <c r="U11" s="22">
        <f>Nyl!X19</f>
        <v>0</v>
      </c>
      <c r="V11" s="22">
        <f>Nyl!Y19</f>
        <v>0</v>
      </c>
      <c r="W11" s="22">
        <f>Nyl!Z19</f>
        <v>0</v>
      </c>
      <c r="X11" s="22">
        <f>Nyl!AA19</f>
        <v>0</v>
      </c>
      <c r="Y11" s="22">
        <f>Nyl!AB19</f>
        <v>0</v>
      </c>
      <c r="Z11" s="22">
        <f>Nyl!AC19</f>
        <v>0</v>
      </c>
      <c r="AA11" s="22">
        <f>Nyl!AD19</f>
        <v>0</v>
      </c>
      <c r="AB11" s="22">
        <f>Nyl!AE19</f>
        <v>0</v>
      </c>
      <c r="AC11" s="22">
        <f>Nyl!AF19</f>
        <v>0</v>
      </c>
      <c r="AD11" s="21">
        <f>Nyl!AG19</f>
        <v>0</v>
      </c>
      <c r="AE11" s="20">
        <f>Nyl!AH19</f>
        <v>0</v>
      </c>
      <c r="AF11" s="22">
        <f>Nyl!AI19</f>
        <v>0</v>
      </c>
      <c r="AG11" s="22">
        <f>Nyl!AJ19</f>
        <v>0</v>
      </c>
      <c r="AH11" s="22">
        <f>Nyl!AK19</f>
        <v>0</v>
      </c>
      <c r="AI11" s="22">
        <f>Nyl!AL19</f>
        <v>0</v>
      </c>
      <c r="AJ11" s="22">
        <f>Nyl!AM19</f>
        <v>0</v>
      </c>
      <c r="AK11" s="22">
        <f>Nyl!AN19</f>
        <v>0</v>
      </c>
      <c r="AL11" s="22">
        <f>Nyl!AO19</f>
        <v>0</v>
      </c>
      <c r="AM11" s="22">
        <f>Nyl!AP19</f>
        <v>0</v>
      </c>
      <c r="AN11" s="22">
        <f>Nyl!AQ19</f>
        <v>0</v>
      </c>
      <c r="AO11" s="22">
        <f>Nyl!AR19</f>
        <v>0</v>
      </c>
      <c r="AP11" s="21">
        <f>Nyl!AS19</f>
        <v>0</v>
      </c>
      <c r="AQ11" s="20">
        <f>Nyl!AT19</f>
        <v>0</v>
      </c>
      <c r="AR11" s="22">
        <f>Nyl!AU19</f>
        <v>0</v>
      </c>
      <c r="AS11" s="22">
        <f>Nyl!AV19</f>
        <v>0</v>
      </c>
      <c r="AT11" s="22">
        <f>Nyl!AW19</f>
        <v>0</v>
      </c>
      <c r="AU11" s="22">
        <f>Nyl!AX19</f>
        <v>0</v>
      </c>
      <c r="AV11" s="22">
        <f>Nyl!AY19</f>
        <v>0</v>
      </c>
      <c r="AW11" s="22">
        <f>Nyl!AZ19</f>
        <v>0</v>
      </c>
      <c r="AX11" s="22">
        <f>Nyl!BA19</f>
        <v>0</v>
      </c>
      <c r="AY11" s="22">
        <f>Nyl!BB19</f>
        <v>0</v>
      </c>
      <c r="AZ11" s="22">
        <f>Nyl!BC19</f>
        <v>0</v>
      </c>
      <c r="BA11" s="22">
        <f>Nyl!BD19</f>
        <v>0</v>
      </c>
      <c r="BB11" s="21">
        <f>Nyl!BE19</f>
        <v>0</v>
      </c>
      <c r="BC11" s="20">
        <f>Nyl!BF19</f>
        <v>0</v>
      </c>
      <c r="BD11" s="22">
        <f>Nyl!BG19</f>
        <v>0</v>
      </c>
      <c r="BE11" s="22">
        <f>Nyl!BH19</f>
        <v>0</v>
      </c>
      <c r="BF11" s="22">
        <f>Nyl!BI19</f>
        <v>0</v>
      </c>
      <c r="BG11" s="22">
        <f>Nyl!BJ19</f>
        <v>0</v>
      </c>
      <c r="BH11" s="22">
        <f>Nyl!BK19</f>
        <v>0</v>
      </c>
      <c r="BI11" s="22">
        <f>Nyl!BL19</f>
        <v>0</v>
      </c>
      <c r="BJ11" s="22">
        <f>Nyl!BM19</f>
        <v>0</v>
      </c>
      <c r="BK11" s="22">
        <f>Nyl!BN19</f>
        <v>0</v>
      </c>
      <c r="BL11" s="22">
        <f>Nyl!BO19</f>
        <v>0</v>
      </c>
      <c r="BM11" s="22">
        <f>Nyl!BP19</f>
        <v>0</v>
      </c>
      <c r="BN11" s="21">
        <f>Nyl!BQ19</f>
        <v>0</v>
      </c>
      <c r="BO11" s="20">
        <f>Nyl!BR19</f>
        <v>0</v>
      </c>
      <c r="BP11" s="22">
        <f>Nyl!BS19</f>
        <v>0</v>
      </c>
      <c r="BQ11" s="22">
        <f>Nyl!BT19</f>
        <v>0</v>
      </c>
      <c r="BR11" s="22">
        <f>Nyl!BU19</f>
        <v>0</v>
      </c>
      <c r="BS11" s="22">
        <f>Nyl!BV19</f>
        <v>0</v>
      </c>
      <c r="BT11" s="22">
        <f>Nyl!BW19</f>
        <v>0</v>
      </c>
      <c r="BU11" s="22">
        <f>Nyl!BX19</f>
        <v>0</v>
      </c>
      <c r="BV11" s="22">
        <f>Nyl!BY19</f>
        <v>0</v>
      </c>
      <c r="BW11" s="22">
        <f>Nyl!BZ19</f>
        <v>0</v>
      </c>
      <c r="BX11" s="22">
        <f>Nyl!CA19</f>
        <v>0</v>
      </c>
      <c r="BY11" s="22">
        <f>Nyl!CB19</f>
        <v>0</v>
      </c>
      <c r="BZ11" s="21">
        <f>Nyl!CC19</f>
        <v>0</v>
      </c>
    </row>
    <row r="12" spans="2:78" ht="15" customHeight="1" x14ac:dyDescent="0.75">
      <c r="B12" s="415" t="s">
        <v>895</v>
      </c>
      <c r="C12" s="417"/>
      <c r="D12" s="195" t="s">
        <v>7</v>
      </c>
      <c r="E12" s="196">
        <f>Capricorn!H16</f>
        <v>0</v>
      </c>
      <c r="F12" s="197">
        <f>Capricorn!I16</f>
        <v>0</v>
      </c>
      <c r="G12" s="198">
        <f>Capricorn!J16</f>
        <v>0</v>
      </c>
      <c r="H12" s="199">
        <f>Capricorn!K16</f>
        <v>0</v>
      </c>
      <c r="I12" s="199">
        <f>Capricorn!L16</f>
        <v>0</v>
      </c>
      <c r="J12" s="199">
        <f>Capricorn!M16</f>
        <v>0</v>
      </c>
      <c r="K12" s="199">
        <f>Capricorn!N16</f>
        <v>0</v>
      </c>
      <c r="L12" s="199">
        <f>Capricorn!O16</f>
        <v>0</v>
      </c>
      <c r="M12" s="199">
        <f>Capricorn!P16</f>
        <v>0</v>
      </c>
      <c r="N12" s="199">
        <f>Capricorn!Q16</f>
        <v>0</v>
      </c>
      <c r="O12" s="199">
        <f>Capricorn!R16</f>
        <v>0</v>
      </c>
      <c r="P12" s="199">
        <f>Capricorn!S16</f>
        <v>0</v>
      </c>
      <c r="Q12" s="199">
        <f>Capricorn!T16</f>
        <v>0</v>
      </c>
      <c r="R12" s="197">
        <f>Capricorn!U16</f>
        <v>0</v>
      </c>
      <c r="S12" s="196">
        <f>Capricorn!V16</f>
        <v>0</v>
      </c>
      <c r="T12" s="199">
        <f>Capricorn!W16</f>
        <v>0</v>
      </c>
      <c r="U12" s="199">
        <f>Capricorn!X16</f>
        <v>0</v>
      </c>
      <c r="V12" s="199">
        <f>Capricorn!Y16</f>
        <v>0</v>
      </c>
      <c r="W12" s="199">
        <f>Capricorn!Z16</f>
        <v>0</v>
      </c>
      <c r="X12" s="199">
        <f>Capricorn!AA16</f>
        <v>0</v>
      </c>
      <c r="Y12" s="199">
        <f>Capricorn!AB16</f>
        <v>0</v>
      </c>
      <c r="Z12" s="199">
        <f>Capricorn!AC16</f>
        <v>0</v>
      </c>
      <c r="AA12" s="199">
        <f>Capricorn!AD16</f>
        <v>0</v>
      </c>
      <c r="AB12" s="199">
        <f>Capricorn!AE16</f>
        <v>0</v>
      </c>
      <c r="AC12" s="199">
        <f>Capricorn!AF16</f>
        <v>0</v>
      </c>
      <c r="AD12" s="197">
        <f>Capricorn!AG16</f>
        <v>0</v>
      </c>
      <c r="AE12" s="196">
        <f>Capricorn!AH16</f>
        <v>0</v>
      </c>
      <c r="AF12" s="199">
        <f>Capricorn!AI16</f>
        <v>0</v>
      </c>
      <c r="AG12" s="199">
        <f>Capricorn!AJ16</f>
        <v>0</v>
      </c>
      <c r="AH12" s="199">
        <f>Capricorn!AK16</f>
        <v>0</v>
      </c>
      <c r="AI12" s="199">
        <f>Capricorn!AL16</f>
        <v>0</v>
      </c>
      <c r="AJ12" s="199">
        <f>Capricorn!AM16</f>
        <v>0</v>
      </c>
      <c r="AK12" s="199">
        <f>Capricorn!AN16</f>
        <v>0</v>
      </c>
      <c r="AL12" s="199">
        <f>Capricorn!AO16</f>
        <v>0</v>
      </c>
      <c r="AM12" s="199">
        <f>Capricorn!AP16</f>
        <v>0</v>
      </c>
      <c r="AN12" s="199">
        <f>Capricorn!AQ16</f>
        <v>0</v>
      </c>
      <c r="AO12" s="199">
        <f>Capricorn!AR16</f>
        <v>0</v>
      </c>
      <c r="AP12" s="197">
        <f>Capricorn!AS16</f>
        <v>0</v>
      </c>
      <c r="AQ12" s="196">
        <f>Capricorn!AT16</f>
        <v>0</v>
      </c>
      <c r="AR12" s="199">
        <f>Capricorn!AU16</f>
        <v>0</v>
      </c>
      <c r="AS12" s="199">
        <f>Capricorn!AV16</f>
        <v>0</v>
      </c>
      <c r="AT12" s="199">
        <f>Capricorn!AW16</f>
        <v>0</v>
      </c>
      <c r="AU12" s="199">
        <f>Capricorn!AX16</f>
        <v>0</v>
      </c>
      <c r="AV12" s="199">
        <f>Capricorn!AY16</f>
        <v>0</v>
      </c>
      <c r="AW12" s="199">
        <f>Capricorn!AZ16</f>
        <v>0</v>
      </c>
      <c r="AX12" s="199">
        <f>Capricorn!BA16</f>
        <v>0</v>
      </c>
      <c r="AY12" s="199">
        <f>Capricorn!BB16</f>
        <v>0</v>
      </c>
      <c r="AZ12" s="199">
        <f>Capricorn!BC16</f>
        <v>0</v>
      </c>
      <c r="BA12" s="199">
        <f>Capricorn!BD16</f>
        <v>0</v>
      </c>
      <c r="BB12" s="197">
        <f>Capricorn!BE16</f>
        <v>0</v>
      </c>
      <c r="BC12" s="196">
        <f>Capricorn!BF16</f>
        <v>0</v>
      </c>
      <c r="BD12" s="199">
        <f>Capricorn!BG16</f>
        <v>0</v>
      </c>
      <c r="BE12" s="199">
        <f>Capricorn!BH16</f>
        <v>0</v>
      </c>
      <c r="BF12" s="199">
        <f>Capricorn!BI16</f>
        <v>0</v>
      </c>
      <c r="BG12" s="199">
        <f>Capricorn!BJ16</f>
        <v>0</v>
      </c>
      <c r="BH12" s="199">
        <f>Capricorn!BK16</f>
        <v>0</v>
      </c>
      <c r="BI12" s="199">
        <f>Capricorn!BL16</f>
        <v>0</v>
      </c>
      <c r="BJ12" s="199">
        <f>Capricorn!BM16</f>
        <v>0</v>
      </c>
      <c r="BK12" s="199">
        <f>Capricorn!BN16</f>
        <v>0</v>
      </c>
      <c r="BL12" s="199">
        <f>Capricorn!BO16</f>
        <v>0</v>
      </c>
      <c r="BM12" s="199">
        <f>Capricorn!BP16</f>
        <v>0</v>
      </c>
      <c r="BN12" s="197">
        <f>Capricorn!BQ16</f>
        <v>0</v>
      </c>
      <c r="BO12" s="196">
        <f>Capricorn!BR16</f>
        <v>0</v>
      </c>
      <c r="BP12" s="199">
        <f>Capricorn!BS16</f>
        <v>0</v>
      </c>
      <c r="BQ12" s="199">
        <f>Capricorn!BT16</f>
        <v>0</v>
      </c>
      <c r="BR12" s="199">
        <f>Capricorn!BU16</f>
        <v>0</v>
      </c>
      <c r="BS12" s="199">
        <f>Capricorn!BV16</f>
        <v>0</v>
      </c>
      <c r="BT12" s="199">
        <f>Capricorn!BW16</f>
        <v>0</v>
      </c>
      <c r="BU12" s="199">
        <f>Capricorn!BX16</f>
        <v>0</v>
      </c>
      <c r="BV12" s="199">
        <f>Capricorn!BY16</f>
        <v>0</v>
      </c>
      <c r="BW12" s="199">
        <f>Capricorn!BZ16</f>
        <v>0</v>
      </c>
      <c r="BX12" s="199">
        <f>Capricorn!CA16</f>
        <v>0</v>
      </c>
      <c r="BY12" s="199">
        <f>Capricorn!CB16</f>
        <v>0</v>
      </c>
      <c r="BZ12" s="197">
        <f>Capricorn!CC16</f>
        <v>0</v>
      </c>
    </row>
    <row r="13" spans="2:78" ht="15" customHeight="1" x14ac:dyDescent="0.75">
      <c r="B13" s="425"/>
      <c r="C13" s="426"/>
      <c r="D13" s="15" t="s">
        <v>8</v>
      </c>
      <c r="E13" s="16">
        <f>Capricorn!H17</f>
        <v>0</v>
      </c>
      <c r="F13" s="17">
        <f>Capricorn!I17</f>
        <v>0</v>
      </c>
      <c r="G13" s="35">
        <f>Capricorn!J17</f>
        <v>0</v>
      </c>
      <c r="H13" s="18">
        <f>Capricorn!K17</f>
        <v>0</v>
      </c>
      <c r="I13" s="18">
        <f>Capricorn!L17</f>
        <v>0</v>
      </c>
      <c r="J13" s="18">
        <f>Capricorn!M17</f>
        <v>0</v>
      </c>
      <c r="K13" s="18">
        <f>Capricorn!N17</f>
        <v>0</v>
      </c>
      <c r="L13" s="18">
        <f>Capricorn!O17</f>
        <v>0</v>
      </c>
      <c r="M13" s="18">
        <f>Capricorn!P17</f>
        <v>0</v>
      </c>
      <c r="N13" s="18">
        <f>Capricorn!Q17</f>
        <v>0</v>
      </c>
      <c r="O13" s="18">
        <f>Capricorn!R17</f>
        <v>0</v>
      </c>
      <c r="P13" s="18">
        <f>Capricorn!S17</f>
        <v>0</v>
      </c>
      <c r="Q13" s="18">
        <f>Capricorn!T17</f>
        <v>0</v>
      </c>
      <c r="R13" s="17">
        <f>Capricorn!U17</f>
        <v>0</v>
      </c>
      <c r="S13" s="16">
        <f>Capricorn!V17</f>
        <v>0</v>
      </c>
      <c r="T13" s="18">
        <f>Capricorn!W17</f>
        <v>0</v>
      </c>
      <c r="U13" s="18">
        <f>Capricorn!X17</f>
        <v>0</v>
      </c>
      <c r="V13" s="18">
        <f>Capricorn!Y17</f>
        <v>0</v>
      </c>
      <c r="W13" s="18">
        <f>Capricorn!Z17</f>
        <v>0</v>
      </c>
      <c r="X13" s="18">
        <f>Capricorn!AA17</f>
        <v>0</v>
      </c>
      <c r="Y13" s="18">
        <f>Capricorn!AB17</f>
        <v>0</v>
      </c>
      <c r="Z13" s="18">
        <f>Capricorn!AC17</f>
        <v>0</v>
      </c>
      <c r="AA13" s="18">
        <f>Capricorn!AD17</f>
        <v>0</v>
      </c>
      <c r="AB13" s="18">
        <f>Capricorn!AE17</f>
        <v>0</v>
      </c>
      <c r="AC13" s="18">
        <f>Capricorn!AF17</f>
        <v>0</v>
      </c>
      <c r="AD13" s="17">
        <f>Capricorn!AG17</f>
        <v>0</v>
      </c>
      <c r="AE13" s="16">
        <f>Capricorn!AH17</f>
        <v>0</v>
      </c>
      <c r="AF13" s="18">
        <f>Capricorn!AI17</f>
        <v>0</v>
      </c>
      <c r="AG13" s="18">
        <f>Capricorn!AJ17</f>
        <v>0</v>
      </c>
      <c r="AH13" s="18">
        <f>Capricorn!AK17</f>
        <v>0</v>
      </c>
      <c r="AI13" s="18">
        <f>Capricorn!AL17</f>
        <v>0</v>
      </c>
      <c r="AJ13" s="18">
        <f>Capricorn!AM17</f>
        <v>0</v>
      </c>
      <c r="AK13" s="18">
        <f>Capricorn!AN17</f>
        <v>0</v>
      </c>
      <c r="AL13" s="18">
        <f>Capricorn!AO17</f>
        <v>0</v>
      </c>
      <c r="AM13" s="18">
        <f>Capricorn!AP17</f>
        <v>0</v>
      </c>
      <c r="AN13" s="18">
        <f>Capricorn!AQ17</f>
        <v>0</v>
      </c>
      <c r="AO13" s="18">
        <f>Capricorn!AR17</f>
        <v>0</v>
      </c>
      <c r="AP13" s="17">
        <f>Capricorn!AS17</f>
        <v>0</v>
      </c>
      <c r="AQ13" s="16">
        <f>Capricorn!AT17</f>
        <v>0</v>
      </c>
      <c r="AR13" s="18">
        <f>Capricorn!AU17</f>
        <v>0</v>
      </c>
      <c r="AS13" s="18">
        <f>Capricorn!AV17</f>
        <v>0</v>
      </c>
      <c r="AT13" s="18">
        <f>Capricorn!AW17</f>
        <v>0</v>
      </c>
      <c r="AU13" s="18">
        <f>Capricorn!AX17</f>
        <v>0</v>
      </c>
      <c r="AV13" s="18">
        <f>Capricorn!AY17</f>
        <v>0</v>
      </c>
      <c r="AW13" s="18">
        <f>Capricorn!AZ17</f>
        <v>0</v>
      </c>
      <c r="AX13" s="18">
        <f>Capricorn!BA17</f>
        <v>0</v>
      </c>
      <c r="AY13" s="18">
        <f>Capricorn!BB17</f>
        <v>0</v>
      </c>
      <c r="AZ13" s="18">
        <f>Capricorn!BC17</f>
        <v>0</v>
      </c>
      <c r="BA13" s="18">
        <f>Capricorn!BD17</f>
        <v>0</v>
      </c>
      <c r="BB13" s="17">
        <f>Capricorn!BE17</f>
        <v>0</v>
      </c>
      <c r="BC13" s="16">
        <f>Capricorn!BF17</f>
        <v>0</v>
      </c>
      <c r="BD13" s="18">
        <f>Capricorn!BG17</f>
        <v>0</v>
      </c>
      <c r="BE13" s="18">
        <f>Capricorn!BH17</f>
        <v>0</v>
      </c>
      <c r="BF13" s="18">
        <f>Capricorn!BI17</f>
        <v>0</v>
      </c>
      <c r="BG13" s="18">
        <f>Capricorn!BJ17</f>
        <v>0</v>
      </c>
      <c r="BH13" s="18">
        <f>Capricorn!BK17</f>
        <v>0</v>
      </c>
      <c r="BI13" s="18">
        <f>Capricorn!BL17</f>
        <v>0</v>
      </c>
      <c r="BJ13" s="18">
        <f>Capricorn!BM17</f>
        <v>0</v>
      </c>
      <c r="BK13" s="18">
        <f>Capricorn!BN17</f>
        <v>0</v>
      </c>
      <c r="BL13" s="18">
        <f>Capricorn!BO17</f>
        <v>0</v>
      </c>
      <c r="BM13" s="18">
        <f>Capricorn!BP17</f>
        <v>0</v>
      </c>
      <c r="BN13" s="17">
        <f>Capricorn!BQ17</f>
        <v>0</v>
      </c>
      <c r="BO13" s="16">
        <f>Capricorn!BR17</f>
        <v>0</v>
      </c>
      <c r="BP13" s="18">
        <f>Capricorn!BS17</f>
        <v>0</v>
      </c>
      <c r="BQ13" s="18">
        <f>Capricorn!BT17</f>
        <v>0</v>
      </c>
      <c r="BR13" s="18">
        <f>Capricorn!BU17</f>
        <v>0</v>
      </c>
      <c r="BS13" s="18">
        <f>Capricorn!BV17</f>
        <v>0</v>
      </c>
      <c r="BT13" s="18">
        <f>Capricorn!BW17</f>
        <v>0</v>
      </c>
      <c r="BU13" s="18">
        <f>Capricorn!BX17</f>
        <v>0</v>
      </c>
      <c r="BV13" s="18">
        <f>Capricorn!BY17</f>
        <v>0</v>
      </c>
      <c r="BW13" s="18">
        <f>Capricorn!BZ17</f>
        <v>0</v>
      </c>
      <c r="BX13" s="18">
        <f>Capricorn!CA17</f>
        <v>0</v>
      </c>
      <c r="BY13" s="18">
        <f>Capricorn!CB17</f>
        <v>0</v>
      </c>
      <c r="BZ13" s="17">
        <f>Capricorn!CC17</f>
        <v>0</v>
      </c>
    </row>
    <row r="14" spans="2:78" ht="15" customHeight="1" x14ac:dyDescent="0.75">
      <c r="B14" s="425"/>
      <c r="C14" s="426"/>
      <c r="D14" s="15" t="s">
        <v>9</v>
      </c>
      <c r="E14" s="16">
        <f>Capricorn!H18</f>
        <v>0</v>
      </c>
      <c r="F14" s="17">
        <f>Capricorn!I18</f>
        <v>0</v>
      </c>
      <c r="G14" s="35">
        <f>Capricorn!J18</f>
        <v>0</v>
      </c>
      <c r="H14" s="18">
        <f>Capricorn!K18</f>
        <v>0</v>
      </c>
      <c r="I14" s="18">
        <f>Capricorn!L18</f>
        <v>0</v>
      </c>
      <c r="J14" s="18">
        <f>Capricorn!M18</f>
        <v>0</v>
      </c>
      <c r="K14" s="18">
        <f>Capricorn!N18</f>
        <v>0</v>
      </c>
      <c r="L14" s="18">
        <f>Capricorn!O18</f>
        <v>0</v>
      </c>
      <c r="M14" s="18">
        <f>Capricorn!P18</f>
        <v>0</v>
      </c>
      <c r="N14" s="18">
        <f>Capricorn!Q18</f>
        <v>0</v>
      </c>
      <c r="O14" s="18">
        <f>Capricorn!R18</f>
        <v>0</v>
      </c>
      <c r="P14" s="18">
        <f>Capricorn!S18</f>
        <v>0</v>
      </c>
      <c r="Q14" s="18">
        <f>Capricorn!T18</f>
        <v>0</v>
      </c>
      <c r="R14" s="17">
        <f>Capricorn!U18</f>
        <v>0</v>
      </c>
      <c r="S14" s="16">
        <f>Capricorn!V18</f>
        <v>0</v>
      </c>
      <c r="T14" s="18">
        <f>Capricorn!W18</f>
        <v>0</v>
      </c>
      <c r="U14" s="18">
        <f>Capricorn!X18</f>
        <v>0</v>
      </c>
      <c r="V14" s="18">
        <f>Capricorn!Y18</f>
        <v>0</v>
      </c>
      <c r="W14" s="18">
        <f>Capricorn!Z18</f>
        <v>0</v>
      </c>
      <c r="X14" s="18">
        <f>Capricorn!AA18</f>
        <v>0</v>
      </c>
      <c r="Y14" s="18">
        <f>Capricorn!AB18</f>
        <v>0</v>
      </c>
      <c r="Z14" s="18">
        <f>Capricorn!AC18</f>
        <v>0</v>
      </c>
      <c r="AA14" s="18">
        <f>Capricorn!AD18</f>
        <v>0</v>
      </c>
      <c r="AB14" s="18">
        <f>Capricorn!AE18</f>
        <v>0</v>
      </c>
      <c r="AC14" s="18">
        <f>Capricorn!AF18</f>
        <v>0</v>
      </c>
      <c r="AD14" s="17">
        <f>Capricorn!AG18</f>
        <v>0</v>
      </c>
      <c r="AE14" s="16">
        <f>Capricorn!AH18</f>
        <v>0</v>
      </c>
      <c r="AF14" s="18">
        <f>Capricorn!AI18</f>
        <v>0</v>
      </c>
      <c r="AG14" s="18">
        <f>Capricorn!AJ18</f>
        <v>0</v>
      </c>
      <c r="AH14" s="18">
        <f>Capricorn!AK18</f>
        <v>0</v>
      </c>
      <c r="AI14" s="18">
        <f>Capricorn!AL18</f>
        <v>0</v>
      </c>
      <c r="AJ14" s="18">
        <f>Capricorn!AM18</f>
        <v>0</v>
      </c>
      <c r="AK14" s="18">
        <f>Capricorn!AN18</f>
        <v>0</v>
      </c>
      <c r="AL14" s="18">
        <f>Capricorn!AO18</f>
        <v>0</v>
      </c>
      <c r="AM14" s="18">
        <f>Capricorn!AP18</f>
        <v>0</v>
      </c>
      <c r="AN14" s="18">
        <f>Capricorn!AQ18</f>
        <v>0</v>
      </c>
      <c r="AO14" s="18">
        <f>Capricorn!AR18</f>
        <v>0</v>
      </c>
      <c r="AP14" s="17">
        <f>Capricorn!AS18</f>
        <v>0</v>
      </c>
      <c r="AQ14" s="16">
        <f>Capricorn!AT18</f>
        <v>0</v>
      </c>
      <c r="AR14" s="18">
        <f>Capricorn!AU18</f>
        <v>0</v>
      </c>
      <c r="AS14" s="18">
        <f>Capricorn!AV18</f>
        <v>0</v>
      </c>
      <c r="AT14" s="18">
        <f>Capricorn!AW18</f>
        <v>0</v>
      </c>
      <c r="AU14" s="18">
        <f>Capricorn!AX18</f>
        <v>0</v>
      </c>
      <c r="AV14" s="18">
        <f>Capricorn!AY18</f>
        <v>0</v>
      </c>
      <c r="AW14" s="18">
        <f>Capricorn!AZ18</f>
        <v>0</v>
      </c>
      <c r="AX14" s="18">
        <f>Capricorn!BA18</f>
        <v>0</v>
      </c>
      <c r="AY14" s="18">
        <f>Capricorn!BB18</f>
        <v>0</v>
      </c>
      <c r="AZ14" s="18">
        <f>Capricorn!BC18</f>
        <v>0</v>
      </c>
      <c r="BA14" s="18">
        <f>Capricorn!BD18</f>
        <v>0</v>
      </c>
      <c r="BB14" s="17">
        <f>Capricorn!BE18</f>
        <v>0</v>
      </c>
      <c r="BC14" s="16">
        <f>Capricorn!BF18</f>
        <v>0</v>
      </c>
      <c r="BD14" s="18">
        <f>Capricorn!BG18</f>
        <v>0</v>
      </c>
      <c r="BE14" s="18">
        <f>Capricorn!BH18</f>
        <v>0</v>
      </c>
      <c r="BF14" s="18">
        <f>Capricorn!BI18</f>
        <v>0</v>
      </c>
      <c r="BG14" s="18">
        <f>Capricorn!BJ18</f>
        <v>0</v>
      </c>
      <c r="BH14" s="18">
        <f>Capricorn!BK18</f>
        <v>0</v>
      </c>
      <c r="BI14" s="18">
        <f>Capricorn!BL18</f>
        <v>0</v>
      </c>
      <c r="BJ14" s="18">
        <f>Capricorn!BM18</f>
        <v>0</v>
      </c>
      <c r="BK14" s="18">
        <f>Capricorn!BN18</f>
        <v>0</v>
      </c>
      <c r="BL14" s="18">
        <f>Capricorn!BO18</f>
        <v>0</v>
      </c>
      <c r="BM14" s="18">
        <f>Capricorn!BP18</f>
        <v>0</v>
      </c>
      <c r="BN14" s="17">
        <f>Capricorn!BQ18</f>
        <v>0</v>
      </c>
      <c r="BO14" s="16">
        <f>Capricorn!BR18</f>
        <v>0</v>
      </c>
      <c r="BP14" s="18">
        <f>Capricorn!BS18</f>
        <v>0</v>
      </c>
      <c r="BQ14" s="18">
        <f>Capricorn!BT18</f>
        <v>0</v>
      </c>
      <c r="BR14" s="18">
        <f>Capricorn!BU18</f>
        <v>0</v>
      </c>
      <c r="BS14" s="18">
        <f>Capricorn!BV18</f>
        <v>0</v>
      </c>
      <c r="BT14" s="18">
        <f>Capricorn!BW18</f>
        <v>0</v>
      </c>
      <c r="BU14" s="18">
        <f>Capricorn!BX18</f>
        <v>0</v>
      </c>
      <c r="BV14" s="18">
        <f>Capricorn!BY18</f>
        <v>0</v>
      </c>
      <c r="BW14" s="18">
        <f>Capricorn!BZ18</f>
        <v>0</v>
      </c>
      <c r="BX14" s="18">
        <f>Capricorn!CA18</f>
        <v>0</v>
      </c>
      <c r="BY14" s="18">
        <f>Capricorn!CB18</f>
        <v>0</v>
      </c>
      <c r="BZ14" s="17">
        <f>Capricorn!CC18</f>
        <v>0</v>
      </c>
    </row>
    <row r="15" spans="2:78" ht="15" customHeight="1" x14ac:dyDescent="0.75">
      <c r="B15" s="418"/>
      <c r="C15" s="420"/>
      <c r="D15" s="19" t="s">
        <v>10</v>
      </c>
      <c r="E15" s="20">
        <f>Capricorn!H19</f>
        <v>0</v>
      </c>
      <c r="F15" s="21">
        <f>Capricorn!I19</f>
        <v>0</v>
      </c>
      <c r="G15" s="36">
        <f>Capricorn!J19</f>
        <v>0</v>
      </c>
      <c r="H15" s="22">
        <f>Capricorn!K19</f>
        <v>0</v>
      </c>
      <c r="I15" s="22">
        <f>Capricorn!L19</f>
        <v>0</v>
      </c>
      <c r="J15" s="22">
        <f>Capricorn!M19</f>
        <v>0</v>
      </c>
      <c r="K15" s="22">
        <f>Capricorn!N19</f>
        <v>0</v>
      </c>
      <c r="L15" s="22">
        <f>Capricorn!O19</f>
        <v>0</v>
      </c>
      <c r="M15" s="22">
        <f>Capricorn!P19</f>
        <v>0</v>
      </c>
      <c r="N15" s="22">
        <f>Capricorn!Q19</f>
        <v>0</v>
      </c>
      <c r="O15" s="22">
        <f>Capricorn!R19</f>
        <v>0</v>
      </c>
      <c r="P15" s="22">
        <f>Capricorn!S19</f>
        <v>0</v>
      </c>
      <c r="Q15" s="22">
        <f>Capricorn!T19</f>
        <v>0</v>
      </c>
      <c r="R15" s="21">
        <f>Capricorn!U19</f>
        <v>0</v>
      </c>
      <c r="S15" s="20">
        <f>Capricorn!V19</f>
        <v>0</v>
      </c>
      <c r="T15" s="22">
        <f>Capricorn!W19</f>
        <v>0</v>
      </c>
      <c r="U15" s="22">
        <f>Capricorn!X19</f>
        <v>0</v>
      </c>
      <c r="V15" s="22">
        <f>Capricorn!Y19</f>
        <v>0</v>
      </c>
      <c r="W15" s="22">
        <f>Capricorn!Z19</f>
        <v>0</v>
      </c>
      <c r="X15" s="22">
        <f>Capricorn!AA19</f>
        <v>0</v>
      </c>
      <c r="Y15" s="22">
        <f>Capricorn!AB19</f>
        <v>0</v>
      </c>
      <c r="Z15" s="22">
        <f>Capricorn!AC19</f>
        <v>0</v>
      </c>
      <c r="AA15" s="22">
        <f>Capricorn!AD19</f>
        <v>0</v>
      </c>
      <c r="AB15" s="22">
        <f>Capricorn!AE19</f>
        <v>0</v>
      </c>
      <c r="AC15" s="22">
        <f>Capricorn!AF19</f>
        <v>0</v>
      </c>
      <c r="AD15" s="21">
        <f>Capricorn!AG19</f>
        <v>0</v>
      </c>
      <c r="AE15" s="20">
        <f>Capricorn!AH19</f>
        <v>0</v>
      </c>
      <c r="AF15" s="22">
        <f>Capricorn!AI19</f>
        <v>0</v>
      </c>
      <c r="AG15" s="22">
        <f>Capricorn!AJ19</f>
        <v>0</v>
      </c>
      <c r="AH15" s="22">
        <f>Capricorn!AK19</f>
        <v>0</v>
      </c>
      <c r="AI15" s="22">
        <f>Capricorn!AL19</f>
        <v>0</v>
      </c>
      <c r="AJ15" s="22">
        <f>Capricorn!AM19</f>
        <v>0</v>
      </c>
      <c r="AK15" s="22">
        <f>Capricorn!AN19</f>
        <v>0</v>
      </c>
      <c r="AL15" s="22">
        <f>Capricorn!AO19</f>
        <v>0</v>
      </c>
      <c r="AM15" s="22">
        <f>Capricorn!AP19</f>
        <v>0</v>
      </c>
      <c r="AN15" s="22">
        <f>Capricorn!AQ19</f>
        <v>0</v>
      </c>
      <c r="AO15" s="22">
        <f>Capricorn!AR19</f>
        <v>0</v>
      </c>
      <c r="AP15" s="21">
        <f>Capricorn!AS19</f>
        <v>0</v>
      </c>
      <c r="AQ15" s="20">
        <f>Capricorn!AT19</f>
        <v>0</v>
      </c>
      <c r="AR15" s="22">
        <f>Capricorn!AU19</f>
        <v>0</v>
      </c>
      <c r="AS15" s="22">
        <f>Capricorn!AV19</f>
        <v>0</v>
      </c>
      <c r="AT15" s="22">
        <f>Capricorn!AW19</f>
        <v>0</v>
      </c>
      <c r="AU15" s="22">
        <f>Capricorn!AX19</f>
        <v>0</v>
      </c>
      <c r="AV15" s="22">
        <f>Capricorn!AY19</f>
        <v>0</v>
      </c>
      <c r="AW15" s="22">
        <f>Capricorn!AZ19</f>
        <v>0</v>
      </c>
      <c r="AX15" s="22">
        <f>Capricorn!BA19</f>
        <v>0</v>
      </c>
      <c r="AY15" s="22">
        <f>Capricorn!BB19</f>
        <v>0</v>
      </c>
      <c r="AZ15" s="22">
        <f>Capricorn!BC19</f>
        <v>0</v>
      </c>
      <c r="BA15" s="22">
        <f>Capricorn!BD19</f>
        <v>0</v>
      </c>
      <c r="BB15" s="21">
        <f>Capricorn!BE19</f>
        <v>0</v>
      </c>
      <c r="BC15" s="20">
        <f>Capricorn!BF19</f>
        <v>0</v>
      </c>
      <c r="BD15" s="22">
        <f>Capricorn!BG19</f>
        <v>0</v>
      </c>
      <c r="BE15" s="22">
        <f>Capricorn!BH19</f>
        <v>0</v>
      </c>
      <c r="BF15" s="22">
        <f>Capricorn!BI19</f>
        <v>0</v>
      </c>
      <c r="BG15" s="22">
        <f>Capricorn!BJ19</f>
        <v>0</v>
      </c>
      <c r="BH15" s="22">
        <f>Capricorn!BK19</f>
        <v>0</v>
      </c>
      <c r="BI15" s="22">
        <f>Capricorn!BL19</f>
        <v>0</v>
      </c>
      <c r="BJ15" s="22">
        <f>Capricorn!BM19</f>
        <v>0</v>
      </c>
      <c r="BK15" s="22">
        <f>Capricorn!BN19</f>
        <v>0</v>
      </c>
      <c r="BL15" s="22">
        <f>Capricorn!BO19</f>
        <v>0</v>
      </c>
      <c r="BM15" s="22">
        <f>Capricorn!BP19</f>
        <v>0</v>
      </c>
      <c r="BN15" s="21">
        <f>Capricorn!BQ19</f>
        <v>0</v>
      </c>
      <c r="BO15" s="20">
        <f>Capricorn!BR19</f>
        <v>0</v>
      </c>
      <c r="BP15" s="22">
        <f>Capricorn!BS19</f>
        <v>0</v>
      </c>
      <c r="BQ15" s="22">
        <f>Capricorn!BT19</f>
        <v>0</v>
      </c>
      <c r="BR15" s="22">
        <f>Capricorn!BU19</f>
        <v>0</v>
      </c>
      <c r="BS15" s="22">
        <f>Capricorn!BV19</f>
        <v>0</v>
      </c>
      <c r="BT15" s="22">
        <f>Capricorn!BW19</f>
        <v>0</v>
      </c>
      <c r="BU15" s="22">
        <f>Capricorn!BX19</f>
        <v>0</v>
      </c>
      <c r="BV15" s="22">
        <f>Capricorn!BY19</f>
        <v>0</v>
      </c>
      <c r="BW15" s="22">
        <f>Capricorn!BZ19</f>
        <v>0</v>
      </c>
      <c r="BX15" s="22">
        <f>Capricorn!CA19</f>
        <v>0</v>
      </c>
      <c r="BY15" s="22">
        <f>Capricorn!CB19</f>
        <v>0</v>
      </c>
      <c r="BZ15" s="21">
        <f>Capricorn!CC19</f>
        <v>0</v>
      </c>
    </row>
    <row r="16" spans="2:78" x14ac:dyDescent="0.75">
      <c r="B16" s="415" t="s">
        <v>896</v>
      </c>
      <c r="C16" s="417"/>
      <c r="D16" s="195" t="s">
        <v>7</v>
      </c>
      <c r="E16" s="196">
        <f>+Baobab!H16</f>
        <v>0</v>
      </c>
      <c r="F16" s="197">
        <f>+Baobab!I16</f>
        <v>0</v>
      </c>
      <c r="G16" s="198">
        <f>+Baobab!J16</f>
        <v>0</v>
      </c>
      <c r="H16" s="199">
        <f>+Baobab!K16</f>
        <v>0</v>
      </c>
      <c r="I16" s="199">
        <f>+Baobab!L16</f>
        <v>0</v>
      </c>
      <c r="J16" s="199">
        <f>+Baobab!M16</f>
        <v>0</v>
      </c>
      <c r="K16" s="199">
        <f>+Baobab!N16</f>
        <v>0</v>
      </c>
      <c r="L16" s="199">
        <f>+Baobab!O16</f>
        <v>0</v>
      </c>
      <c r="M16" s="199">
        <f>+Baobab!P16</f>
        <v>0</v>
      </c>
      <c r="N16" s="199">
        <f>+Baobab!Q16</f>
        <v>0</v>
      </c>
      <c r="O16" s="199">
        <f>+Baobab!R16</f>
        <v>0</v>
      </c>
      <c r="P16" s="199">
        <f>+Baobab!S16</f>
        <v>0</v>
      </c>
      <c r="Q16" s="199">
        <f>+Baobab!T16</f>
        <v>0</v>
      </c>
      <c r="R16" s="197">
        <f>+Baobab!U16</f>
        <v>0</v>
      </c>
      <c r="S16" s="196">
        <f>+Baobab!V16</f>
        <v>0</v>
      </c>
      <c r="T16" s="199">
        <f>+Baobab!W16</f>
        <v>0</v>
      </c>
      <c r="U16" s="199">
        <f>+Baobab!X16</f>
        <v>0</v>
      </c>
      <c r="V16" s="199">
        <f>+Baobab!Y16</f>
        <v>0</v>
      </c>
      <c r="W16" s="199">
        <f>+Baobab!Z16</f>
        <v>0</v>
      </c>
      <c r="X16" s="199">
        <f>+Baobab!AA16</f>
        <v>0</v>
      </c>
      <c r="Y16" s="199">
        <f>+Baobab!AB16</f>
        <v>0</v>
      </c>
      <c r="Z16" s="199">
        <f>+Baobab!AC16</f>
        <v>0</v>
      </c>
      <c r="AA16" s="199">
        <f>+Baobab!AD16</f>
        <v>0</v>
      </c>
      <c r="AB16" s="199">
        <f>+Baobab!AE16</f>
        <v>0</v>
      </c>
      <c r="AC16" s="199">
        <f>+Baobab!AF16</f>
        <v>0</v>
      </c>
      <c r="AD16" s="197">
        <f>+Baobab!AG16</f>
        <v>0</v>
      </c>
      <c r="AE16" s="196">
        <f>+Baobab!AH16</f>
        <v>0</v>
      </c>
      <c r="AF16" s="199">
        <f>+Baobab!AI16</f>
        <v>0</v>
      </c>
      <c r="AG16" s="199">
        <f>+Baobab!AJ16</f>
        <v>0</v>
      </c>
      <c r="AH16" s="199">
        <f>+Baobab!AK16</f>
        <v>0</v>
      </c>
      <c r="AI16" s="199">
        <f>+Baobab!AL16</f>
        <v>0</v>
      </c>
      <c r="AJ16" s="199">
        <f>+Baobab!AM16</f>
        <v>0</v>
      </c>
      <c r="AK16" s="199">
        <f>+Baobab!AN16</f>
        <v>0</v>
      </c>
      <c r="AL16" s="199">
        <f>+Baobab!AO16</f>
        <v>0</v>
      </c>
      <c r="AM16" s="199">
        <f>+Baobab!AP16</f>
        <v>0</v>
      </c>
      <c r="AN16" s="199">
        <f>+Baobab!AQ16</f>
        <v>0</v>
      </c>
      <c r="AO16" s="199">
        <f>+Baobab!AR16</f>
        <v>0</v>
      </c>
      <c r="AP16" s="197">
        <f>+Baobab!AS16</f>
        <v>0</v>
      </c>
      <c r="AQ16" s="196">
        <f>+Baobab!AT16</f>
        <v>0</v>
      </c>
      <c r="AR16" s="199">
        <f>+Baobab!AU16</f>
        <v>0</v>
      </c>
      <c r="AS16" s="199">
        <f>+Baobab!AV16</f>
        <v>0</v>
      </c>
      <c r="AT16" s="199">
        <f>+Baobab!AW16</f>
        <v>0</v>
      </c>
      <c r="AU16" s="199">
        <f>+Baobab!AX16</f>
        <v>0</v>
      </c>
      <c r="AV16" s="199">
        <f>+Baobab!AY16</f>
        <v>0</v>
      </c>
      <c r="AW16" s="199">
        <f>+Baobab!AZ16</f>
        <v>0</v>
      </c>
      <c r="AX16" s="199">
        <f>+Baobab!BA16</f>
        <v>0</v>
      </c>
      <c r="AY16" s="199">
        <f>+Baobab!BB16</f>
        <v>0</v>
      </c>
      <c r="AZ16" s="199">
        <f>+Baobab!BC16</f>
        <v>0</v>
      </c>
      <c r="BA16" s="199">
        <f>+Baobab!BD16</f>
        <v>0</v>
      </c>
      <c r="BB16" s="197">
        <f>+Baobab!BE16</f>
        <v>0</v>
      </c>
      <c r="BC16" s="196">
        <f>+Baobab!BF16</f>
        <v>0</v>
      </c>
      <c r="BD16" s="199">
        <f>+Baobab!BG16</f>
        <v>0</v>
      </c>
      <c r="BE16" s="199">
        <f>+Baobab!BH16</f>
        <v>0</v>
      </c>
      <c r="BF16" s="199">
        <f>+Baobab!BI16</f>
        <v>0</v>
      </c>
      <c r="BG16" s="199">
        <f>+Baobab!BJ16</f>
        <v>0</v>
      </c>
      <c r="BH16" s="199">
        <f>+Baobab!BK16</f>
        <v>0</v>
      </c>
      <c r="BI16" s="199">
        <f>+Baobab!BL16</f>
        <v>0</v>
      </c>
      <c r="BJ16" s="199">
        <f>+Baobab!BM16</f>
        <v>0</v>
      </c>
      <c r="BK16" s="199">
        <f>+Baobab!BN16</f>
        <v>0</v>
      </c>
      <c r="BL16" s="199">
        <f>+Baobab!BO16</f>
        <v>0</v>
      </c>
      <c r="BM16" s="199">
        <f>+Baobab!BP16</f>
        <v>0</v>
      </c>
      <c r="BN16" s="197">
        <f>+Baobab!BQ16</f>
        <v>0</v>
      </c>
      <c r="BO16" s="196">
        <f>+Baobab!BR16</f>
        <v>0</v>
      </c>
      <c r="BP16" s="199">
        <f>+Baobab!BS16</f>
        <v>0</v>
      </c>
      <c r="BQ16" s="199">
        <f>+Baobab!BT16</f>
        <v>0</v>
      </c>
      <c r="BR16" s="199">
        <f>+Baobab!BU16</f>
        <v>0</v>
      </c>
      <c r="BS16" s="199">
        <f>+Baobab!BV16</f>
        <v>0</v>
      </c>
      <c r="BT16" s="199">
        <f>+Baobab!BW16</f>
        <v>0</v>
      </c>
      <c r="BU16" s="199">
        <f>+Baobab!BX16</f>
        <v>0</v>
      </c>
      <c r="BV16" s="199">
        <f>+Baobab!BY16</f>
        <v>0</v>
      </c>
      <c r="BW16" s="199">
        <f>+Baobab!BZ16</f>
        <v>0</v>
      </c>
      <c r="BX16" s="199">
        <f>+Baobab!CA16</f>
        <v>0</v>
      </c>
      <c r="BY16" s="199">
        <f>+Baobab!CB16</f>
        <v>0</v>
      </c>
      <c r="BZ16" s="197">
        <f>+Baobab!CC16</f>
        <v>0</v>
      </c>
    </row>
    <row r="17" spans="2:78" ht="15" customHeight="1" x14ac:dyDescent="0.75">
      <c r="B17" s="425"/>
      <c r="C17" s="426"/>
      <c r="D17" s="15" t="s">
        <v>8</v>
      </c>
      <c r="E17" s="16">
        <f>+Baobab!H17</f>
        <v>0</v>
      </c>
      <c r="F17" s="17">
        <f>+Baobab!I17</f>
        <v>0</v>
      </c>
      <c r="G17" s="35">
        <f>+Baobab!J17</f>
        <v>0</v>
      </c>
      <c r="H17" s="18">
        <f>+Baobab!K17</f>
        <v>0</v>
      </c>
      <c r="I17" s="18">
        <f>+Baobab!L17</f>
        <v>0</v>
      </c>
      <c r="J17" s="18">
        <f>+Baobab!M17</f>
        <v>0</v>
      </c>
      <c r="K17" s="18">
        <f>+Baobab!N17</f>
        <v>0</v>
      </c>
      <c r="L17" s="18">
        <f>+Baobab!O17</f>
        <v>0</v>
      </c>
      <c r="M17" s="18">
        <f>+Baobab!P17</f>
        <v>0</v>
      </c>
      <c r="N17" s="18">
        <f>+Baobab!Q17</f>
        <v>0</v>
      </c>
      <c r="O17" s="18">
        <f>+Baobab!R17</f>
        <v>0</v>
      </c>
      <c r="P17" s="18">
        <f>+Baobab!S17</f>
        <v>0</v>
      </c>
      <c r="Q17" s="18">
        <f>+Baobab!T17</f>
        <v>0</v>
      </c>
      <c r="R17" s="17">
        <f>+Baobab!U17</f>
        <v>0</v>
      </c>
      <c r="S17" s="16">
        <f>+Baobab!V17</f>
        <v>0</v>
      </c>
      <c r="T17" s="18">
        <f>+Baobab!W17</f>
        <v>0</v>
      </c>
      <c r="U17" s="18">
        <f>+Baobab!X17</f>
        <v>0</v>
      </c>
      <c r="V17" s="18">
        <f>+Baobab!Y17</f>
        <v>0</v>
      </c>
      <c r="W17" s="18">
        <f>+Baobab!Z17</f>
        <v>0</v>
      </c>
      <c r="X17" s="18">
        <f>+Baobab!AA17</f>
        <v>0</v>
      </c>
      <c r="Y17" s="18">
        <f>+Baobab!AB17</f>
        <v>0</v>
      </c>
      <c r="Z17" s="18">
        <f>+Baobab!AC17</f>
        <v>0</v>
      </c>
      <c r="AA17" s="18">
        <f>+Baobab!AD17</f>
        <v>0</v>
      </c>
      <c r="AB17" s="18">
        <f>+Baobab!AE17</f>
        <v>0</v>
      </c>
      <c r="AC17" s="18">
        <f>+Baobab!AF17</f>
        <v>0</v>
      </c>
      <c r="AD17" s="17">
        <f>+Baobab!AG17</f>
        <v>0</v>
      </c>
      <c r="AE17" s="16">
        <f>+Baobab!AH17</f>
        <v>0</v>
      </c>
      <c r="AF17" s="18">
        <f>+Baobab!AI17</f>
        <v>0</v>
      </c>
      <c r="AG17" s="18">
        <f>+Baobab!AJ17</f>
        <v>0</v>
      </c>
      <c r="AH17" s="18">
        <f>+Baobab!AK17</f>
        <v>0</v>
      </c>
      <c r="AI17" s="18">
        <f>+Baobab!AL17</f>
        <v>0</v>
      </c>
      <c r="AJ17" s="18">
        <f>+Baobab!AM17</f>
        <v>0</v>
      </c>
      <c r="AK17" s="18">
        <f>+Baobab!AN17</f>
        <v>0</v>
      </c>
      <c r="AL17" s="18">
        <f>+Baobab!AO17</f>
        <v>0</v>
      </c>
      <c r="AM17" s="18">
        <f>+Baobab!AP17</f>
        <v>0</v>
      </c>
      <c r="AN17" s="18">
        <f>+Baobab!AQ17</f>
        <v>0</v>
      </c>
      <c r="AO17" s="18">
        <f>+Baobab!AR17</f>
        <v>0</v>
      </c>
      <c r="AP17" s="17">
        <f>+Baobab!AS17</f>
        <v>0</v>
      </c>
      <c r="AQ17" s="16">
        <f>+Baobab!AT17</f>
        <v>0</v>
      </c>
      <c r="AR17" s="18">
        <f>+Baobab!AU17</f>
        <v>0</v>
      </c>
      <c r="AS17" s="18">
        <f>+Baobab!AV17</f>
        <v>0</v>
      </c>
      <c r="AT17" s="18">
        <f>+Baobab!AW17</f>
        <v>0</v>
      </c>
      <c r="AU17" s="18">
        <f>+Baobab!AX17</f>
        <v>0</v>
      </c>
      <c r="AV17" s="18">
        <f>+Baobab!AY17</f>
        <v>0</v>
      </c>
      <c r="AW17" s="18">
        <f>+Baobab!AZ17</f>
        <v>0</v>
      </c>
      <c r="AX17" s="18">
        <f>+Baobab!BA17</f>
        <v>0</v>
      </c>
      <c r="AY17" s="18">
        <f>+Baobab!BB17</f>
        <v>0</v>
      </c>
      <c r="AZ17" s="18">
        <f>+Baobab!BC17</f>
        <v>0</v>
      </c>
      <c r="BA17" s="18">
        <f>+Baobab!BD17</f>
        <v>0</v>
      </c>
      <c r="BB17" s="17">
        <f>+Baobab!BE17</f>
        <v>0</v>
      </c>
      <c r="BC17" s="16">
        <f>+Baobab!BF17</f>
        <v>0</v>
      </c>
      <c r="BD17" s="18">
        <f>+Baobab!BG17</f>
        <v>0</v>
      </c>
      <c r="BE17" s="18">
        <f>+Baobab!BH17</f>
        <v>0</v>
      </c>
      <c r="BF17" s="18">
        <f>+Baobab!BI17</f>
        <v>0</v>
      </c>
      <c r="BG17" s="18">
        <f>+Baobab!BJ17</f>
        <v>0</v>
      </c>
      <c r="BH17" s="18">
        <f>+Baobab!BK17</f>
        <v>0</v>
      </c>
      <c r="BI17" s="18">
        <f>+Baobab!BL17</f>
        <v>0</v>
      </c>
      <c r="BJ17" s="18">
        <f>+Baobab!BM17</f>
        <v>0</v>
      </c>
      <c r="BK17" s="18">
        <f>+Baobab!BN17</f>
        <v>0</v>
      </c>
      <c r="BL17" s="18">
        <f>+Baobab!BO17</f>
        <v>0</v>
      </c>
      <c r="BM17" s="18">
        <f>+Baobab!BP17</f>
        <v>0</v>
      </c>
      <c r="BN17" s="17">
        <f>+Baobab!BQ17</f>
        <v>0</v>
      </c>
      <c r="BO17" s="16">
        <f>+Baobab!BR17</f>
        <v>0</v>
      </c>
      <c r="BP17" s="18">
        <f>+Baobab!BS17</f>
        <v>0</v>
      </c>
      <c r="BQ17" s="18">
        <f>+Baobab!BT17</f>
        <v>0</v>
      </c>
      <c r="BR17" s="18">
        <f>+Baobab!BU17</f>
        <v>0</v>
      </c>
      <c r="BS17" s="18">
        <f>+Baobab!BV17</f>
        <v>0</v>
      </c>
      <c r="BT17" s="18">
        <f>+Baobab!BW17</f>
        <v>0</v>
      </c>
      <c r="BU17" s="18">
        <f>+Baobab!BX17</f>
        <v>0</v>
      </c>
      <c r="BV17" s="18">
        <f>+Baobab!BY17</f>
        <v>0</v>
      </c>
      <c r="BW17" s="18">
        <f>+Baobab!BZ17</f>
        <v>0</v>
      </c>
      <c r="BX17" s="18">
        <f>+Baobab!CA17</f>
        <v>0</v>
      </c>
      <c r="BY17" s="18">
        <f>+Baobab!CB17</f>
        <v>0</v>
      </c>
      <c r="BZ17" s="17">
        <f>+Baobab!CC17</f>
        <v>0</v>
      </c>
    </row>
    <row r="18" spans="2:78" ht="15" customHeight="1" x14ac:dyDescent="0.75">
      <c r="B18" s="425"/>
      <c r="C18" s="426"/>
      <c r="D18" s="15" t="s">
        <v>9</v>
      </c>
      <c r="E18" s="16">
        <f>+Baobab!H18</f>
        <v>0</v>
      </c>
      <c r="F18" s="17">
        <f>+Baobab!I18</f>
        <v>0</v>
      </c>
      <c r="G18" s="35">
        <f>+Baobab!J18</f>
        <v>0</v>
      </c>
      <c r="H18" s="18">
        <f>+Baobab!K18</f>
        <v>0</v>
      </c>
      <c r="I18" s="18">
        <f>+Baobab!L18</f>
        <v>0</v>
      </c>
      <c r="J18" s="18">
        <f>+Baobab!M18</f>
        <v>0</v>
      </c>
      <c r="K18" s="18">
        <f>+Baobab!N18</f>
        <v>0</v>
      </c>
      <c r="L18" s="18">
        <f>+Baobab!O18</f>
        <v>0</v>
      </c>
      <c r="M18" s="18">
        <f>+Baobab!P18</f>
        <v>0</v>
      </c>
      <c r="N18" s="18">
        <f>+Baobab!Q18</f>
        <v>0</v>
      </c>
      <c r="O18" s="18">
        <f>+Baobab!R18</f>
        <v>0</v>
      </c>
      <c r="P18" s="18">
        <f>+Baobab!S18</f>
        <v>0</v>
      </c>
      <c r="Q18" s="18">
        <f>+Baobab!T18</f>
        <v>0</v>
      </c>
      <c r="R18" s="17">
        <f>+Baobab!U18</f>
        <v>0</v>
      </c>
      <c r="S18" s="16">
        <f>+Baobab!V18</f>
        <v>0</v>
      </c>
      <c r="T18" s="18">
        <f>+Baobab!W18</f>
        <v>0</v>
      </c>
      <c r="U18" s="18">
        <f>+Baobab!X18</f>
        <v>0</v>
      </c>
      <c r="V18" s="18">
        <f>+Baobab!Y18</f>
        <v>0</v>
      </c>
      <c r="W18" s="18">
        <f>+Baobab!Z18</f>
        <v>0</v>
      </c>
      <c r="X18" s="18">
        <f>+Baobab!AA18</f>
        <v>0</v>
      </c>
      <c r="Y18" s="18">
        <f>+Baobab!AB18</f>
        <v>0</v>
      </c>
      <c r="Z18" s="18">
        <f>+Baobab!AC18</f>
        <v>0</v>
      </c>
      <c r="AA18" s="18">
        <f>+Baobab!AD18</f>
        <v>0</v>
      </c>
      <c r="AB18" s="18">
        <f>+Baobab!AE18</f>
        <v>0</v>
      </c>
      <c r="AC18" s="18">
        <f>+Baobab!AF18</f>
        <v>0</v>
      </c>
      <c r="AD18" s="17">
        <f>+Baobab!AG18</f>
        <v>0</v>
      </c>
      <c r="AE18" s="16">
        <f>+Baobab!AH18</f>
        <v>0</v>
      </c>
      <c r="AF18" s="18">
        <f>+Baobab!AI18</f>
        <v>0</v>
      </c>
      <c r="AG18" s="18">
        <f>+Baobab!AJ18</f>
        <v>0</v>
      </c>
      <c r="AH18" s="18">
        <f>+Baobab!AK18</f>
        <v>0</v>
      </c>
      <c r="AI18" s="18">
        <f>+Baobab!AL18</f>
        <v>0</v>
      </c>
      <c r="AJ18" s="18">
        <f>+Baobab!AM18</f>
        <v>0</v>
      </c>
      <c r="AK18" s="18">
        <f>+Baobab!AN18</f>
        <v>0</v>
      </c>
      <c r="AL18" s="18">
        <f>+Baobab!AO18</f>
        <v>0</v>
      </c>
      <c r="AM18" s="18">
        <f>+Baobab!AP18</f>
        <v>0</v>
      </c>
      <c r="AN18" s="18">
        <f>+Baobab!AQ18</f>
        <v>0</v>
      </c>
      <c r="AO18" s="18">
        <f>+Baobab!AR18</f>
        <v>0</v>
      </c>
      <c r="AP18" s="17">
        <f>+Baobab!AS18</f>
        <v>0</v>
      </c>
      <c r="AQ18" s="16">
        <f>+Baobab!AT18</f>
        <v>0</v>
      </c>
      <c r="AR18" s="18">
        <f>+Baobab!AU18</f>
        <v>0</v>
      </c>
      <c r="AS18" s="18">
        <f>+Baobab!AV18</f>
        <v>0</v>
      </c>
      <c r="AT18" s="18">
        <f>+Baobab!AW18</f>
        <v>0</v>
      </c>
      <c r="AU18" s="18">
        <f>+Baobab!AX18</f>
        <v>0</v>
      </c>
      <c r="AV18" s="18">
        <f>+Baobab!AY18</f>
        <v>0</v>
      </c>
      <c r="AW18" s="18">
        <f>+Baobab!AZ18</f>
        <v>0</v>
      </c>
      <c r="AX18" s="18">
        <f>+Baobab!BA18</f>
        <v>0</v>
      </c>
      <c r="AY18" s="18">
        <f>+Baobab!BB18</f>
        <v>0</v>
      </c>
      <c r="AZ18" s="18">
        <f>+Baobab!BC18</f>
        <v>0</v>
      </c>
      <c r="BA18" s="18">
        <f>+Baobab!BD18</f>
        <v>0</v>
      </c>
      <c r="BB18" s="17">
        <f>+Baobab!BE18</f>
        <v>0</v>
      </c>
      <c r="BC18" s="16">
        <f>+Baobab!BF18</f>
        <v>0</v>
      </c>
      <c r="BD18" s="18">
        <f>+Baobab!BG18</f>
        <v>0</v>
      </c>
      <c r="BE18" s="18">
        <f>+Baobab!BH18</f>
        <v>0</v>
      </c>
      <c r="BF18" s="18">
        <f>+Baobab!BI18</f>
        <v>0</v>
      </c>
      <c r="BG18" s="18">
        <f>+Baobab!BJ18</f>
        <v>0</v>
      </c>
      <c r="BH18" s="18">
        <f>+Baobab!BK18</f>
        <v>0</v>
      </c>
      <c r="BI18" s="18">
        <f>+Baobab!BL18</f>
        <v>0</v>
      </c>
      <c r="BJ18" s="18">
        <f>+Baobab!BM18</f>
        <v>0</v>
      </c>
      <c r="BK18" s="18">
        <f>+Baobab!BN18</f>
        <v>0</v>
      </c>
      <c r="BL18" s="18">
        <f>+Baobab!BO18</f>
        <v>0</v>
      </c>
      <c r="BM18" s="18">
        <f>+Baobab!BP18</f>
        <v>0</v>
      </c>
      <c r="BN18" s="17">
        <f>+Baobab!BQ18</f>
        <v>0</v>
      </c>
      <c r="BO18" s="16">
        <f>+Baobab!BR18</f>
        <v>0</v>
      </c>
      <c r="BP18" s="18">
        <f>+Baobab!BS18</f>
        <v>0</v>
      </c>
      <c r="BQ18" s="18">
        <f>+Baobab!BT18</f>
        <v>0</v>
      </c>
      <c r="BR18" s="18">
        <f>+Baobab!BU18</f>
        <v>0</v>
      </c>
      <c r="BS18" s="18">
        <f>+Baobab!BV18</f>
        <v>0</v>
      </c>
      <c r="BT18" s="18">
        <f>+Baobab!BW18</f>
        <v>0</v>
      </c>
      <c r="BU18" s="18">
        <f>+Baobab!BX18</f>
        <v>0</v>
      </c>
      <c r="BV18" s="18">
        <f>+Baobab!BY18</f>
        <v>0</v>
      </c>
      <c r="BW18" s="18">
        <f>+Baobab!BZ18</f>
        <v>0</v>
      </c>
      <c r="BX18" s="18">
        <f>+Baobab!CA18</f>
        <v>0</v>
      </c>
      <c r="BY18" s="18">
        <f>+Baobab!CB18</f>
        <v>0</v>
      </c>
      <c r="BZ18" s="17">
        <f>+Baobab!CC18</f>
        <v>0</v>
      </c>
    </row>
    <row r="19" spans="2:78" ht="15" customHeight="1" x14ac:dyDescent="0.75">
      <c r="B19" s="418"/>
      <c r="C19" s="420"/>
      <c r="D19" s="19" t="s">
        <v>10</v>
      </c>
      <c r="E19" s="20">
        <f>+Baobab!H19</f>
        <v>0</v>
      </c>
      <c r="F19" s="21">
        <f>+Baobab!I19</f>
        <v>0</v>
      </c>
      <c r="G19" s="36">
        <f>+Baobab!J19</f>
        <v>0</v>
      </c>
      <c r="H19" s="22">
        <f>+Baobab!K19</f>
        <v>0</v>
      </c>
      <c r="I19" s="22">
        <f>+Baobab!L19</f>
        <v>0</v>
      </c>
      <c r="J19" s="22">
        <f>+Baobab!M19</f>
        <v>0</v>
      </c>
      <c r="K19" s="22">
        <f>+Baobab!N19</f>
        <v>0</v>
      </c>
      <c r="L19" s="22">
        <f>+Baobab!O19</f>
        <v>0</v>
      </c>
      <c r="M19" s="22">
        <f>+Baobab!P19</f>
        <v>0</v>
      </c>
      <c r="N19" s="22">
        <f>+Baobab!Q19</f>
        <v>0</v>
      </c>
      <c r="O19" s="22">
        <f>+Baobab!R19</f>
        <v>0</v>
      </c>
      <c r="P19" s="22">
        <f>+Baobab!S19</f>
        <v>0</v>
      </c>
      <c r="Q19" s="22">
        <f>+Baobab!T19</f>
        <v>0</v>
      </c>
      <c r="R19" s="21">
        <f>+Baobab!U19</f>
        <v>0</v>
      </c>
      <c r="S19" s="20">
        <f>+Baobab!V19</f>
        <v>0</v>
      </c>
      <c r="T19" s="22">
        <f>+Baobab!W19</f>
        <v>0</v>
      </c>
      <c r="U19" s="22">
        <f>+Baobab!X19</f>
        <v>0</v>
      </c>
      <c r="V19" s="22">
        <f>+Baobab!Y19</f>
        <v>0</v>
      </c>
      <c r="W19" s="22">
        <f>+Baobab!Z19</f>
        <v>0</v>
      </c>
      <c r="X19" s="22">
        <f>+Baobab!AA19</f>
        <v>0</v>
      </c>
      <c r="Y19" s="22">
        <f>+Baobab!AB19</f>
        <v>0</v>
      </c>
      <c r="Z19" s="22">
        <f>+Baobab!AC19</f>
        <v>0</v>
      </c>
      <c r="AA19" s="22">
        <f>+Baobab!AD19</f>
        <v>0</v>
      </c>
      <c r="AB19" s="22">
        <f>+Baobab!AE19</f>
        <v>0</v>
      </c>
      <c r="AC19" s="22">
        <f>+Baobab!AF19</f>
        <v>0</v>
      </c>
      <c r="AD19" s="21">
        <f>+Baobab!AG19</f>
        <v>0</v>
      </c>
      <c r="AE19" s="20">
        <f>+Baobab!AH19</f>
        <v>0</v>
      </c>
      <c r="AF19" s="22">
        <f>+Baobab!AI19</f>
        <v>0</v>
      </c>
      <c r="AG19" s="22">
        <f>+Baobab!AJ19</f>
        <v>0</v>
      </c>
      <c r="AH19" s="22">
        <f>+Baobab!AK19</f>
        <v>0</v>
      </c>
      <c r="AI19" s="22">
        <f>+Baobab!AL19</f>
        <v>0</v>
      </c>
      <c r="AJ19" s="22">
        <f>+Baobab!AM19</f>
        <v>0</v>
      </c>
      <c r="AK19" s="22">
        <f>+Baobab!AN19</f>
        <v>0</v>
      </c>
      <c r="AL19" s="22">
        <f>+Baobab!AO19</f>
        <v>0</v>
      </c>
      <c r="AM19" s="22">
        <f>+Baobab!AP19</f>
        <v>0</v>
      </c>
      <c r="AN19" s="22">
        <f>+Baobab!AQ19</f>
        <v>0</v>
      </c>
      <c r="AO19" s="22">
        <f>+Baobab!AR19</f>
        <v>0</v>
      </c>
      <c r="AP19" s="21">
        <f>+Baobab!AS19</f>
        <v>0</v>
      </c>
      <c r="AQ19" s="20">
        <f>+Baobab!AT19</f>
        <v>0</v>
      </c>
      <c r="AR19" s="22">
        <f>+Baobab!AU19</f>
        <v>0</v>
      </c>
      <c r="AS19" s="22">
        <f>+Baobab!AV19</f>
        <v>0</v>
      </c>
      <c r="AT19" s="22">
        <f>+Baobab!AW19</f>
        <v>0</v>
      </c>
      <c r="AU19" s="22">
        <f>+Baobab!AX19</f>
        <v>0</v>
      </c>
      <c r="AV19" s="22">
        <f>+Baobab!AY19</f>
        <v>0</v>
      </c>
      <c r="AW19" s="22">
        <f>+Baobab!AZ19</f>
        <v>0</v>
      </c>
      <c r="AX19" s="22">
        <f>+Baobab!BA19</f>
        <v>0</v>
      </c>
      <c r="AY19" s="22">
        <f>+Baobab!BB19</f>
        <v>0</v>
      </c>
      <c r="AZ19" s="22">
        <f>+Baobab!BC19</f>
        <v>0</v>
      </c>
      <c r="BA19" s="22">
        <f>+Baobab!BD19</f>
        <v>0</v>
      </c>
      <c r="BB19" s="21">
        <f>+Baobab!BE19</f>
        <v>0</v>
      </c>
      <c r="BC19" s="20">
        <f>+Baobab!BF19</f>
        <v>0</v>
      </c>
      <c r="BD19" s="22">
        <f>+Baobab!BG19</f>
        <v>0</v>
      </c>
      <c r="BE19" s="22">
        <f>+Baobab!BH19</f>
        <v>0</v>
      </c>
      <c r="BF19" s="22">
        <f>+Baobab!BI19</f>
        <v>0</v>
      </c>
      <c r="BG19" s="22">
        <f>+Baobab!BJ19</f>
        <v>0</v>
      </c>
      <c r="BH19" s="22">
        <f>+Baobab!BK19</f>
        <v>0</v>
      </c>
      <c r="BI19" s="22">
        <f>+Baobab!BL19</f>
        <v>0</v>
      </c>
      <c r="BJ19" s="22">
        <f>+Baobab!BM19</f>
        <v>0</v>
      </c>
      <c r="BK19" s="22">
        <f>+Baobab!BN19</f>
        <v>0</v>
      </c>
      <c r="BL19" s="22">
        <f>+Baobab!BO19</f>
        <v>0</v>
      </c>
      <c r="BM19" s="22">
        <f>+Baobab!BP19</f>
        <v>0</v>
      </c>
      <c r="BN19" s="21">
        <f>+Baobab!BQ19</f>
        <v>0</v>
      </c>
      <c r="BO19" s="20">
        <f>+Baobab!BR19</f>
        <v>0</v>
      </c>
      <c r="BP19" s="22">
        <f>+Baobab!BS19</f>
        <v>0</v>
      </c>
      <c r="BQ19" s="22">
        <f>+Baobab!BT19</f>
        <v>0</v>
      </c>
      <c r="BR19" s="22">
        <f>+Baobab!BU19</f>
        <v>0</v>
      </c>
      <c r="BS19" s="22">
        <f>+Baobab!BV19</f>
        <v>0</v>
      </c>
      <c r="BT19" s="22">
        <f>+Baobab!BW19</f>
        <v>0</v>
      </c>
      <c r="BU19" s="22">
        <f>+Baobab!BX19</f>
        <v>0</v>
      </c>
      <c r="BV19" s="22">
        <f>+Baobab!BY19</f>
        <v>0</v>
      </c>
      <c r="BW19" s="22">
        <f>+Baobab!BZ19</f>
        <v>0</v>
      </c>
      <c r="BX19" s="22">
        <f>+Baobab!CA19</f>
        <v>0</v>
      </c>
      <c r="BY19" s="22">
        <f>+Baobab!CB19</f>
        <v>0</v>
      </c>
      <c r="BZ19" s="21">
        <f>+Baobab!CC19</f>
        <v>0</v>
      </c>
    </row>
    <row r="20" spans="2:78" ht="15" customHeight="1" x14ac:dyDescent="0.75">
      <c r="B20" s="423" t="s">
        <v>11</v>
      </c>
      <c r="C20" s="421" t="str">
        <f>+B4</f>
        <v>Kranskop</v>
      </c>
      <c r="D20" s="422"/>
      <c r="E20" s="196">
        <f t="shared" ref="E20:AJ20" si="2">+SUM(E4:E7)</f>
        <v>0</v>
      </c>
      <c r="F20" s="197">
        <f t="shared" si="2"/>
        <v>0</v>
      </c>
      <c r="G20" s="198">
        <f t="shared" si="2"/>
        <v>0</v>
      </c>
      <c r="H20" s="199">
        <f t="shared" si="2"/>
        <v>0</v>
      </c>
      <c r="I20" s="199">
        <f t="shared" si="2"/>
        <v>0</v>
      </c>
      <c r="J20" s="199">
        <f t="shared" si="2"/>
        <v>0</v>
      </c>
      <c r="K20" s="199">
        <f t="shared" si="2"/>
        <v>0</v>
      </c>
      <c r="L20" s="199">
        <f t="shared" si="2"/>
        <v>0</v>
      </c>
      <c r="M20" s="199">
        <f t="shared" si="2"/>
        <v>0</v>
      </c>
      <c r="N20" s="199">
        <f t="shared" si="2"/>
        <v>0</v>
      </c>
      <c r="O20" s="199">
        <f t="shared" si="2"/>
        <v>0</v>
      </c>
      <c r="P20" s="199">
        <f t="shared" si="2"/>
        <v>0</v>
      </c>
      <c r="Q20" s="199">
        <f t="shared" si="2"/>
        <v>0</v>
      </c>
      <c r="R20" s="197">
        <f t="shared" si="2"/>
        <v>0</v>
      </c>
      <c r="S20" s="196">
        <f t="shared" si="2"/>
        <v>0</v>
      </c>
      <c r="T20" s="199">
        <f t="shared" si="2"/>
        <v>0</v>
      </c>
      <c r="U20" s="199">
        <f t="shared" si="2"/>
        <v>0</v>
      </c>
      <c r="V20" s="199">
        <f t="shared" si="2"/>
        <v>0</v>
      </c>
      <c r="W20" s="199">
        <f t="shared" si="2"/>
        <v>0</v>
      </c>
      <c r="X20" s="199">
        <f t="shared" si="2"/>
        <v>0</v>
      </c>
      <c r="Y20" s="199">
        <f t="shared" si="2"/>
        <v>0</v>
      </c>
      <c r="Z20" s="199">
        <f t="shared" si="2"/>
        <v>0</v>
      </c>
      <c r="AA20" s="199">
        <f t="shared" si="2"/>
        <v>0</v>
      </c>
      <c r="AB20" s="199">
        <f t="shared" si="2"/>
        <v>0</v>
      </c>
      <c r="AC20" s="199">
        <f t="shared" si="2"/>
        <v>0</v>
      </c>
      <c r="AD20" s="197">
        <f t="shared" si="2"/>
        <v>0</v>
      </c>
      <c r="AE20" s="196">
        <f t="shared" si="2"/>
        <v>0</v>
      </c>
      <c r="AF20" s="199">
        <f t="shared" si="2"/>
        <v>0</v>
      </c>
      <c r="AG20" s="199">
        <f t="shared" si="2"/>
        <v>0</v>
      </c>
      <c r="AH20" s="199">
        <f t="shared" si="2"/>
        <v>0</v>
      </c>
      <c r="AI20" s="199">
        <f t="shared" si="2"/>
        <v>0</v>
      </c>
      <c r="AJ20" s="199">
        <f t="shared" si="2"/>
        <v>0</v>
      </c>
      <c r="AK20" s="199">
        <f t="shared" ref="AK20:BP20" si="3">+SUM(AK4:AK7)</f>
        <v>0</v>
      </c>
      <c r="AL20" s="199">
        <f t="shared" si="3"/>
        <v>0</v>
      </c>
      <c r="AM20" s="199">
        <f t="shared" si="3"/>
        <v>0</v>
      </c>
      <c r="AN20" s="199">
        <f t="shared" si="3"/>
        <v>0</v>
      </c>
      <c r="AO20" s="199">
        <f t="shared" si="3"/>
        <v>0</v>
      </c>
      <c r="AP20" s="197">
        <f t="shared" si="3"/>
        <v>0</v>
      </c>
      <c r="AQ20" s="196">
        <f t="shared" si="3"/>
        <v>0</v>
      </c>
      <c r="AR20" s="199">
        <f t="shared" si="3"/>
        <v>0</v>
      </c>
      <c r="AS20" s="199">
        <f t="shared" si="3"/>
        <v>0</v>
      </c>
      <c r="AT20" s="199">
        <f t="shared" si="3"/>
        <v>0</v>
      </c>
      <c r="AU20" s="199">
        <f t="shared" si="3"/>
        <v>0</v>
      </c>
      <c r="AV20" s="199">
        <f t="shared" si="3"/>
        <v>0</v>
      </c>
      <c r="AW20" s="199">
        <f t="shared" si="3"/>
        <v>0</v>
      </c>
      <c r="AX20" s="199">
        <f t="shared" si="3"/>
        <v>0</v>
      </c>
      <c r="AY20" s="199">
        <f t="shared" si="3"/>
        <v>0</v>
      </c>
      <c r="AZ20" s="199">
        <f t="shared" si="3"/>
        <v>0</v>
      </c>
      <c r="BA20" s="199">
        <f t="shared" si="3"/>
        <v>0</v>
      </c>
      <c r="BB20" s="197">
        <f t="shared" si="3"/>
        <v>0</v>
      </c>
      <c r="BC20" s="196">
        <f t="shared" si="3"/>
        <v>0</v>
      </c>
      <c r="BD20" s="199">
        <f t="shared" si="3"/>
        <v>0</v>
      </c>
      <c r="BE20" s="199">
        <f t="shared" si="3"/>
        <v>0</v>
      </c>
      <c r="BF20" s="199">
        <f t="shared" si="3"/>
        <v>0</v>
      </c>
      <c r="BG20" s="199">
        <f t="shared" si="3"/>
        <v>0</v>
      </c>
      <c r="BH20" s="199">
        <f t="shared" si="3"/>
        <v>0</v>
      </c>
      <c r="BI20" s="199">
        <f t="shared" si="3"/>
        <v>0</v>
      </c>
      <c r="BJ20" s="199">
        <f t="shared" si="3"/>
        <v>0</v>
      </c>
      <c r="BK20" s="199">
        <f t="shared" si="3"/>
        <v>0</v>
      </c>
      <c r="BL20" s="199">
        <f t="shared" si="3"/>
        <v>0</v>
      </c>
      <c r="BM20" s="199">
        <f t="shared" si="3"/>
        <v>0</v>
      </c>
      <c r="BN20" s="197">
        <f t="shared" si="3"/>
        <v>0</v>
      </c>
      <c r="BO20" s="196">
        <f t="shared" si="3"/>
        <v>0</v>
      </c>
      <c r="BP20" s="199">
        <f t="shared" si="3"/>
        <v>0</v>
      </c>
      <c r="BQ20" s="199">
        <f t="shared" ref="BQ20:BZ20" si="4">+SUM(BQ4:BQ7)</f>
        <v>0</v>
      </c>
      <c r="BR20" s="199">
        <f t="shared" si="4"/>
        <v>0</v>
      </c>
      <c r="BS20" s="199">
        <f t="shared" si="4"/>
        <v>0</v>
      </c>
      <c r="BT20" s="199">
        <f t="shared" si="4"/>
        <v>0</v>
      </c>
      <c r="BU20" s="199">
        <f t="shared" si="4"/>
        <v>0</v>
      </c>
      <c r="BV20" s="199">
        <f t="shared" si="4"/>
        <v>0</v>
      </c>
      <c r="BW20" s="199">
        <f t="shared" si="4"/>
        <v>0</v>
      </c>
      <c r="BX20" s="199">
        <f t="shared" si="4"/>
        <v>0</v>
      </c>
      <c r="BY20" s="199">
        <f t="shared" si="4"/>
        <v>0</v>
      </c>
      <c r="BZ20" s="197">
        <f t="shared" si="4"/>
        <v>0</v>
      </c>
    </row>
    <row r="21" spans="2:78" ht="15" customHeight="1" x14ac:dyDescent="0.75">
      <c r="B21" s="424"/>
      <c r="C21" s="408" t="str">
        <f>$B$8</f>
        <v>Nyl</v>
      </c>
      <c r="D21" s="409"/>
      <c r="E21" s="16">
        <f t="shared" ref="E21:AJ21" si="5">+SUM(E8:E11)</f>
        <v>0</v>
      </c>
      <c r="F21" s="270">
        <f t="shared" si="5"/>
        <v>0</v>
      </c>
      <c r="G21" s="271">
        <f t="shared" si="5"/>
        <v>0</v>
      </c>
      <c r="H21" s="272">
        <f t="shared" si="5"/>
        <v>0</v>
      </c>
      <c r="I21" s="272">
        <f t="shared" si="5"/>
        <v>0</v>
      </c>
      <c r="J21" s="272">
        <f t="shared" si="5"/>
        <v>0</v>
      </c>
      <c r="K21" s="272">
        <f t="shared" si="5"/>
        <v>0</v>
      </c>
      <c r="L21" s="272">
        <f t="shared" si="5"/>
        <v>0</v>
      </c>
      <c r="M21" s="272">
        <f t="shared" si="5"/>
        <v>0</v>
      </c>
      <c r="N21" s="272">
        <f t="shared" si="5"/>
        <v>0</v>
      </c>
      <c r="O21" s="272">
        <f t="shared" si="5"/>
        <v>0</v>
      </c>
      <c r="P21" s="272">
        <f t="shared" si="5"/>
        <v>0</v>
      </c>
      <c r="Q21" s="272">
        <f t="shared" si="5"/>
        <v>0</v>
      </c>
      <c r="R21" s="270">
        <f t="shared" si="5"/>
        <v>0</v>
      </c>
      <c r="S21" s="269">
        <f t="shared" si="5"/>
        <v>0</v>
      </c>
      <c r="T21" s="272">
        <f t="shared" si="5"/>
        <v>0</v>
      </c>
      <c r="U21" s="272">
        <f t="shared" si="5"/>
        <v>0</v>
      </c>
      <c r="V21" s="272">
        <f t="shared" si="5"/>
        <v>0</v>
      </c>
      <c r="W21" s="272">
        <f t="shared" si="5"/>
        <v>0</v>
      </c>
      <c r="X21" s="272">
        <f t="shared" si="5"/>
        <v>0</v>
      </c>
      <c r="Y21" s="272">
        <f t="shared" si="5"/>
        <v>0</v>
      </c>
      <c r="Z21" s="272">
        <f t="shared" si="5"/>
        <v>0</v>
      </c>
      <c r="AA21" s="272">
        <f t="shared" si="5"/>
        <v>0</v>
      </c>
      <c r="AB21" s="272">
        <f t="shared" si="5"/>
        <v>0</v>
      </c>
      <c r="AC21" s="272">
        <f t="shared" si="5"/>
        <v>0</v>
      </c>
      <c r="AD21" s="270">
        <f t="shared" si="5"/>
        <v>0</v>
      </c>
      <c r="AE21" s="269">
        <f t="shared" si="5"/>
        <v>0</v>
      </c>
      <c r="AF21" s="272">
        <f t="shared" si="5"/>
        <v>0</v>
      </c>
      <c r="AG21" s="272">
        <f t="shared" si="5"/>
        <v>0</v>
      </c>
      <c r="AH21" s="272">
        <f t="shared" si="5"/>
        <v>0</v>
      </c>
      <c r="AI21" s="272">
        <f t="shared" si="5"/>
        <v>0</v>
      </c>
      <c r="AJ21" s="272">
        <f t="shared" si="5"/>
        <v>0</v>
      </c>
      <c r="AK21" s="272">
        <f t="shared" ref="AK21:BP21" si="6">+SUM(AK8:AK11)</f>
        <v>0</v>
      </c>
      <c r="AL21" s="272">
        <f t="shared" si="6"/>
        <v>0</v>
      </c>
      <c r="AM21" s="272">
        <f t="shared" si="6"/>
        <v>0</v>
      </c>
      <c r="AN21" s="272">
        <f t="shared" si="6"/>
        <v>0</v>
      </c>
      <c r="AO21" s="272">
        <f t="shared" si="6"/>
        <v>0</v>
      </c>
      <c r="AP21" s="270">
        <f t="shared" si="6"/>
        <v>0</v>
      </c>
      <c r="AQ21" s="269">
        <f t="shared" si="6"/>
        <v>0</v>
      </c>
      <c r="AR21" s="272">
        <f t="shared" si="6"/>
        <v>0</v>
      </c>
      <c r="AS21" s="272">
        <f t="shared" si="6"/>
        <v>0</v>
      </c>
      <c r="AT21" s="272">
        <f t="shared" si="6"/>
        <v>0</v>
      </c>
      <c r="AU21" s="272">
        <f t="shared" si="6"/>
        <v>0</v>
      </c>
      <c r="AV21" s="272">
        <f t="shared" si="6"/>
        <v>0</v>
      </c>
      <c r="AW21" s="272">
        <f t="shared" si="6"/>
        <v>0</v>
      </c>
      <c r="AX21" s="272">
        <f t="shared" si="6"/>
        <v>0</v>
      </c>
      <c r="AY21" s="272">
        <f t="shared" si="6"/>
        <v>0</v>
      </c>
      <c r="AZ21" s="272">
        <f t="shared" si="6"/>
        <v>0</v>
      </c>
      <c r="BA21" s="272">
        <f t="shared" si="6"/>
        <v>0</v>
      </c>
      <c r="BB21" s="270">
        <f t="shared" si="6"/>
        <v>0</v>
      </c>
      <c r="BC21" s="269">
        <f t="shared" si="6"/>
        <v>0</v>
      </c>
      <c r="BD21" s="272">
        <f t="shared" si="6"/>
        <v>0</v>
      </c>
      <c r="BE21" s="272">
        <f t="shared" si="6"/>
        <v>0</v>
      </c>
      <c r="BF21" s="272">
        <f t="shared" si="6"/>
        <v>0</v>
      </c>
      <c r="BG21" s="272">
        <f t="shared" si="6"/>
        <v>0</v>
      </c>
      <c r="BH21" s="272">
        <f t="shared" si="6"/>
        <v>0</v>
      </c>
      <c r="BI21" s="272">
        <f t="shared" si="6"/>
        <v>0</v>
      </c>
      <c r="BJ21" s="272">
        <f t="shared" si="6"/>
        <v>0</v>
      </c>
      <c r="BK21" s="272">
        <f t="shared" si="6"/>
        <v>0</v>
      </c>
      <c r="BL21" s="272">
        <f t="shared" si="6"/>
        <v>0</v>
      </c>
      <c r="BM21" s="272">
        <f t="shared" si="6"/>
        <v>0</v>
      </c>
      <c r="BN21" s="270">
        <f t="shared" si="6"/>
        <v>0</v>
      </c>
      <c r="BO21" s="269">
        <f t="shared" si="6"/>
        <v>0</v>
      </c>
      <c r="BP21" s="272">
        <f t="shared" si="6"/>
        <v>0</v>
      </c>
      <c r="BQ21" s="272">
        <f t="shared" ref="BQ21:BZ21" si="7">+SUM(BQ8:BQ11)</f>
        <v>0</v>
      </c>
      <c r="BR21" s="272">
        <f t="shared" si="7"/>
        <v>0</v>
      </c>
      <c r="BS21" s="272">
        <f t="shared" si="7"/>
        <v>0</v>
      </c>
      <c r="BT21" s="272">
        <f t="shared" si="7"/>
        <v>0</v>
      </c>
      <c r="BU21" s="272">
        <f t="shared" si="7"/>
        <v>0</v>
      </c>
      <c r="BV21" s="272">
        <f t="shared" si="7"/>
        <v>0</v>
      </c>
      <c r="BW21" s="272">
        <f t="shared" si="7"/>
        <v>0</v>
      </c>
      <c r="BX21" s="272">
        <f t="shared" si="7"/>
        <v>0</v>
      </c>
      <c r="BY21" s="272">
        <f t="shared" si="7"/>
        <v>0</v>
      </c>
      <c r="BZ21" s="270">
        <f t="shared" si="7"/>
        <v>0</v>
      </c>
    </row>
    <row r="22" spans="2:78" ht="15" customHeight="1" x14ac:dyDescent="0.75">
      <c r="B22" s="424"/>
      <c r="C22" s="408" t="str">
        <f>$B$12</f>
        <v>Capricorn</v>
      </c>
      <c r="D22" s="409"/>
      <c r="E22" s="16">
        <f t="shared" ref="E22:AJ22" si="8">+SUM(E12:E15)</f>
        <v>0</v>
      </c>
      <c r="F22" s="270">
        <f t="shared" si="8"/>
        <v>0</v>
      </c>
      <c r="G22" s="271">
        <f t="shared" si="8"/>
        <v>0</v>
      </c>
      <c r="H22" s="272">
        <f t="shared" si="8"/>
        <v>0</v>
      </c>
      <c r="I22" s="272">
        <f t="shared" si="8"/>
        <v>0</v>
      </c>
      <c r="J22" s="272">
        <f t="shared" si="8"/>
        <v>0</v>
      </c>
      <c r="K22" s="272">
        <f t="shared" si="8"/>
        <v>0</v>
      </c>
      <c r="L22" s="272">
        <f t="shared" si="8"/>
        <v>0</v>
      </c>
      <c r="M22" s="272">
        <f t="shared" si="8"/>
        <v>0</v>
      </c>
      <c r="N22" s="272">
        <f t="shared" si="8"/>
        <v>0</v>
      </c>
      <c r="O22" s="272">
        <f t="shared" si="8"/>
        <v>0</v>
      </c>
      <c r="P22" s="272">
        <f t="shared" si="8"/>
        <v>0</v>
      </c>
      <c r="Q22" s="272">
        <f t="shared" si="8"/>
        <v>0</v>
      </c>
      <c r="R22" s="270">
        <f t="shared" si="8"/>
        <v>0</v>
      </c>
      <c r="S22" s="269">
        <f t="shared" si="8"/>
        <v>0</v>
      </c>
      <c r="T22" s="272">
        <f t="shared" si="8"/>
        <v>0</v>
      </c>
      <c r="U22" s="272">
        <f t="shared" si="8"/>
        <v>0</v>
      </c>
      <c r="V22" s="272">
        <f t="shared" si="8"/>
        <v>0</v>
      </c>
      <c r="W22" s="272">
        <f t="shared" si="8"/>
        <v>0</v>
      </c>
      <c r="X22" s="272">
        <f t="shared" si="8"/>
        <v>0</v>
      </c>
      <c r="Y22" s="272">
        <f t="shared" si="8"/>
        <v>0</v>
      </c>
      <c r="Z22" s="272">
        <f t="shared" si="8"/>
        <v>0</v>
      </c>
      <c r="AA22" s="272">
        <f t="shared" si="8"/>
        <v>0</v>
      </c>
      <c r="AB22" s="272">
        <f t="shared" si="8"/>
        <v>0</v>
      </c>
      <c r="AC22" s="272">
        <f t="shared" si="8"/>
        <v>0</v>
      </c>
      <c r="AD22" s="270">
        <f t="shared" si="8"/>
        <v>0</v>
      </c>
      <c r="AE22" s="269">
        <f t="shared" si="8"/>
        <v>0</v>
      </c>
      <c r="AF22" s="272">
        <f t="shared" si="8"/>
        <v>0</v>
      </c>
      <c r="AG22" s="272">
        <f t="shared" si="8"/>
        <v>0</v>
      </c>
      <c r="AH22" s="272">
        <f t="shared" si="8"/>
        <v>0</v>
      </c>
      <c r="AI22" s="272">
        <f t="shared" si="8"/>
        <v>0</v>
      </c>
      <c r="AJ22" s="272">
        <f t="shared" si="8"/>
        <v>0</v>
      </c>
      <c r="AK22" s="272">
        <f t="shared" ref="AK22:BP22" si="9">+SUM(AK12:AK15)</f>
        <v>0</v>
      </c>
      <c r="AL22" s="272">
        <f t="shared" si="9"/>
        <v>0</v>
      </c>
      <c r="AM22" s="272">
        <f t="shared" si="9"/>
        <v>0</v>
      </c>
      <c r="AN22" s="272">
        <f t="shared" si="9"/>
        <v>0</v>
      </c>
      <c r="AO22" s="272">
        <f t="shared" si="9"/>
        <v>0</v>
      </c>
      <c r="AP22" s="270">
        <f t="shared" si="9"/>
        <v>0</v>
      </c>
      <c r="AQ22" s="269">
        <f t="shared" si="9"/>
        <v>0</v>
      </c>
      <c r="AR22" s="272">
        <f t="shared" si="9"/>
        <v>0</v>
      </c>
      <c r="AS22" s="272">
        <f t="shared" si="9"/>
        <v>0</v>
      </c>
      <c r="AT22" s="272">
        <f t="shared" si="9"/>
        <v>0</v>
      </c>
      <c r="AU22" s="272">
        <f t="shared" si="9"/>
        <v>0</v>
      </c>
      <c r="AV22" s="272">
        <f t="shared" si="9"/>
        <v>0</v>
      </c>
      <c r="AW22" s="272">
        <f t="shared" si="9"/>
        <v>0</v>
      </c>
      <c r="AX22" s="272">
        <f t="shared" si="9"/>
        <v>0</v>
      </c>
      <c r="AY22" s="272">
        <f t="shared" si="9"/>
        <v>0</v>
      </c>
      <c r="AZ22" s="272">
        <f t="shared" si="9"/>
        <v>0</v>
      </c>
      <c r="BA22" s="272">
        <f t="shared" si="9"/>
        <v>0</v>
      </c>
      <c r="BB22" s="270">
        <f t="shared" si="9"/>
        <v>0</v>
      </c>
      <c r="BC22" s="269">
        <f t="shared" si="9"/>
        <v>0</v>
      </c>
      <c r="BD22" s="272">
        <f t="shared" si="9"/>
        <v>0</v>
      </c>
      <c r="BE22" s="272">
        <f t="shared" si="9"/>
        <v>0</v>
      </c>
      <c r="BF22" s="272">
        <f t="shared" si="9"/>
        <v>0</v>
      </c>
      <c r="BG22" s="272">
        <f t="shared" si="9"/>
        <v>0</v>
      </c>
      <c r="BH22" s="272">
        <f t="shared" si="9"/>
        <v>0</v>
      </c>
      <c r="BI22" s="272">
        <f t="shared" si="9"/>
        <v>0</v>
      </c>
      <c r="BJ22" s="272">
        <f t="shared" si="9"/>
        <v>0</v>
      </c>
      <c r="BK22" s="272">
        <f t="shared" si="9"/>
        <v>0</v>
      </c>
      <c r="BL22" s="272">
        <f t="shared" si="9"/>
        <v>0</v>
      </c>
      <c r="BM22" s="272">
        <f t="shared" si="9"/>
        <v>0</v>
      </c>
      <c r="BN22" s="270">
        <f t="shared" si="9"/>
        <v>0</v>
      </c>
      <c r="BO22" s="269">
        <f t="shared" si="9"/>
        <v>0</v>
      </c>
      <c r="BP22" s="272">
        <f t="shared" si="9"/>
        <v>0</v>
      </c>
      <c r="BQ22" s="272">
        <f t="shared" ref="BQ22:BZ22" si="10">+SUM(BQ12:BQ15)</f>
        <v>0</v>
      </c>
      <c r="BR22" s="272">
        <f t="shared" si="10"/>
        <v>0</v>
      </c>
      <c r="BS22" s="272">
        <f t="shared" si="10"/>
        <v>0</v>
      </c>
      <c r="BT22" s="272">
        <f t="shared" si="10"/>
        <v>0</v>
      </c>
      <c r="BU22" s="272">
        <f t="shared" si="10"/>
        <v>0</v>
      </c>
      <c r="BV22" s="272">
        <f t="shared" si="10"/>
        <v>0</v>
      </c>
      <c r="BW22" s="272">
        <f t="shared" si="10"/>
        <v>0</v>
      </c>
      <c r="BX22" s="272">
        <f t="shared" si="10"/>
        <v>0</v>
      </c>
      <c r="BY22" s="272">
        <f t="shared" si="10"/>
        <v>0</v>
      </c>
      <c r="BZ22" s="270">
        <f t="shared" si="10"/>
        <v>0</v>
      </c>
    </row>
    <row r="23" spans="2:78" x14ac:dyDescent="0.75">
      <c r="B23" s="424"/>
      <c r="C23" s="408" t="str">
        <f>+B16</f>
        <v>Baobab</v>
      </c>
      <c r="D23" s="409"/>
      <c r="E23" s="16">
        <f t="shared" ref="E23:AJ23" si="11">+SUM(E16:E19)</f>
        <v>0</v>
      </c>
      <c r="F23" s="17">
        <f t="shared" si="11"/>
        <v>0</v>
      </c>
      <c r="G23" s="35">
        <f t="shared" si="11"/>
        <v>0</v>
      </c>
      <c r="H23" s="18">
        <f t="shared" si="11"/>
        <v>0</v>
      </c>
      <c r="I23" s="18">
        <f t="shared" si="11"/>
        <v>0</v>
      </c>
      <c r="J23" s="18">
        <f t="shared" si="11"/>
        <v>0</v>
      </c>
      <c r="K23" s="18">
        <f t="shared" si="11"/>
        <v>0</v>
      </c>
      <c r="L23" s="18">
        <f t="shared" si="11"/>
        <v>0</v>
      </c>
      <c r="M23" s="18">
        <f t="shared" si="11"/>
        <v>0</v>
      </c>
      <c r="N23" s="18">
        <f t="shared" si="11"/>
        <v>0</v>
      </c>
      <c r="O23" s="18">
        <f t="shared" si="11"/>
        <v>0</v>
      </c>
      <c r="P23" s="18">
        <f t="shared" si="11"/>
        <v>0</v>
      </c>
      <c r="Q23" s="18">
        <f t="shared" si="11"/>
        <v>0</v>
      </c>
      <c r="R23" s="17">
        <f t="shared" si="11"/>
        <v>0</v>
      </c>
      <c r="S23" s="16">
        <f t="shared" si="11"/>
        <v>0</v>
      </c>
      <c r="T23" s="18">
        <f t="shared" si="11"/>
        <v>0</v>
      </c>
      <c r="U23" s="18">
        <f t="shared" si="11"/>
        <v>0</v>
      </c>
      <c r="V23" s="18">
        <f t="shared" si="11"/>
        <v>0</v>
      </c>
      <c r="W23" s="18">
        <f t="shared" si="11"/>
        <v>0</v>
      </c>
      <c r="X23" s="18">
        <f t="shared" si="11"/>
        <v>0</v>
      </c>
      <c r="Y23" s="18">
        <f t="shared" si="11"/>
        <v>0</v>
      </c>
      <c r="Z23" s="18">
        <f t="shared" si="11"/>
        <v>0</v>
      </c>
      <c r="AA23" s="18">
        <f t="shared" si="11"/>
        <v>0</v>
      </c>
      <c r="AB23" s="18">
        <f t="shared" si="11"/>
        <v>0</v>
      </c>
      <c r="AC23" s="18">
        <f t="shared" si="11"/>
        <v>0</v>
      </c>
      <c r="AD23" s="17">
        <f t="shared" si="11"/>
        <v>0</v>
      </c>
      <c r="AE23" s="16">
        <f t="shared" si="11"/>
        <v>0</v>
      </c>
      <c r="AF23" s="18">
        <f t="shared" si="11"/>
        <v>0</v>
      </c>
      <c r="AG23" s="18">
        <f t="shared" si="11"/>
        <v>0</v>
      </c>
      <c r="AH23" s="18">
        <f t="shared" si="11"/>
        <v>0</v>
      </c>
      <c r="AI23" s="18">
        <f t="shared" si="11"/>
        <v>0</v>
      </c>
      <c r="AJ23" s="18">
        <f t="shared" si="11"/>
        <v>0</v>
      </c>
      <c r="AK23" s="18">
        <f t="shared" ref="AK23:BP23" si="12">+SUM(AK16:AK19)</f>
        <v>0</v>
      </c>
      <c r="AL23" s="18">
        <f t="shared" si="12"/>
        <v>0</v>
      </c>
      <c r="AM23" s="18">
        <f t="shared" si="12"/>
        <v>0</v>
      </c>
      <c r="AN23" s="18">
        <f t="shared" si="12"/>
        <v>0</v>
      </c>
      <c r="AO23" s="18">
        <f t="shared" si="12"/>
        <v>0</v>
      </c>
      <c r="AP23" s="17">
        <f t="shared" si="12"/>
        <v>0</v>
      </c>
      <c r="AQ23" s="16">
        <f t="shared" si="12"/>
        <v>0</v>
      </c>
      <c r="AR23" s="18">
        <f t="shared" si="12"/>
        <v>0</v>
      </c>
      <c r="AS23" s="18">
        <f t="shared" si="12"/>
        <v>0</v>
      </c>
      <c r="AT23" s="18">
        <f t="shared" si="12"/>
        <v>0</v>
      </c>
      <c r="AU23" s="18">
        <f t="shared" si="12"/>
        <v>0</v>
      </c>
      <c r="AV23" s="18">
        <f t="shared" si="12"/>
        <v>0</v>
      </c>
      <c r="AW23" s="18">
        <f t="shared" si="12"/>
        <v>0</v>
      </c>
      <c r="AX23" s="18">
        <f t="shared" si="12"/>
        <v>0</v>
      </c>
      <c r="AY23" s="18">
        <f t="shared" si="12"/>
        <v>0</v>
      </c>
      <c r="AZ23" s="18">
        <f t="shared" si="12"/>
        <v>0</v>
      </c>
      <c r="BA23" s="18">
        <f t="shared" si="12"/>
        <v>0</v>
      </c>
      <c r="BB23" s="17">
        <f t="shared" si="12"/>
        <v>0</v>
      </c>
      <c r="BC23" s="16">
        <f t="shared" si="12"/>
        <v>0</v>
      </c>
      <c r="BD23" s="18">
        <f t="shared" si="12"/>
        <v>0</v>
      </c>
      <c r="BE23" s="18">
        <f t="shared" si="12"/>
        <v>0</v>
      </c>
      <c r="BF23" s="18">
        <f t="shared" si="12"/>
        <v>0</v>
      </c>
      <c r="BG23" s="18">
        <f t="shared" si="12"/>
        <v>0</v>
      </c>
      <c r="BH23" s="18">
        <f t="shared" si="12"/>
        <v>0</v>
      </c>
      <c r="BI23" s="18">
        <f t="shared" si="12"/>
        <v>0</v>
      </c>
      <c r="BJ23" s="18">
        <f t="shared" si="12"/>
        <v>0</v>
      </c>
      <c r="BK23" s="18">
        <f t="shared" si="12"/>
        <v>0</v>
      </c>
      <c r="BL23" s="18">
        <f t="shared" si="12"/>
        <v>0</v>
      </c>
      <c r="BM23" s="18">
        <f t="shared" si="12"/>
        <v>0</v>
      </c>
      <c r="BN23" s="17">
        <f t="shared" si="12"/>
        <v>0</v>
      </c>
      <c r="BO23" s="16">
        <f t="shared" si="12"/>
        <v>0</v>
      </c>
      <c r="BP23" s="18">
        <f t="shared" si="12"/>
        <v>0</v>
      </c>
      <c r="BQ23" s="18">
        <f t="shared" ref="BQ23:BZ23" si="13">+SUM(BQ16:BQ19)</f>
        <v>0</v>
      </c>
      <c r="BR23" s="18">
        <f t="shared" si="13"/>
        <v>0</v>
      </c>
      <c r="BS23" s="18">
        <f t="shared" si="13"/>
        <v>0</v>
      </c>
      <c r="BT23" s="18">
        <f t="shared" si="13"/>
        <v>0</v>
      </c>
      <c r="BU23" s="18">
        <f t="shared" si="13"/>
        <v>0</v>
      </c>
      <c r="BV23" s="18">
        <f t="shared" si="13"/>
        <v>0</v>
      </c>
      <c r="BW23" s="18">
        <f t="shared" si="13"/>
        <v>0</v>
      </c>
      <c r="BX23" s="18">
        <f t="shared" si="13"/>
        <v>0</v>
      </c>
      <c r="BY23" s="18">
        <f t="shared" si="13"/>
        <v>0</v>
      </c>
      <c r="BZ23" s="17">
        <f t="shared" si="13"/>
        <v>0</v>
      </c>
    </row>
    <row r="24" spans="2:78" ht="15" customHeight="1" x14ac:dyDescent="0.75">
      <c r="B24" s="435" t="s">
        <v>12</v>
      </c>
      <c r="C24" s="436"/>
      <c r="D24" s="437"/>
      <c r="E24" s="200">
        <f t="shared" ref="E24:AJ24" si="14">+SUM(E20:E23)</f>
        <v>0</v>
      </c>
      <c r="F24" s="201">
        <f t="shared" si="14"/>
        <v>0</v>
      </c>
      <c r="G24" s="202">
        <f t="shared" si="14"/>
        <v>0</v>
      </c>
      <c r="H24" s="203">
        <f t="shared" si="14"/>
        <v>0</v>
      </c>
      <c r="I24" s="203">
        <f t="shared" si="14"/>
        <v>0</v>
      </c>
      <c r="J24" s="203">
        <f t="shared" si="14"/>
        <v>0</v>
      </c>
      <c r="K24" s="203">
        <f t="shared" si="14"/>
        <v>0</v>
      </c>
      <c r="L24" s="203">
        <f t="shared" si="14"/>
        <v>0</v>
      </c>
      <c r="M24" s="203">
        <f t="shared" si="14"/>
        <v>0</v>
      </c>
      <c r="N24" s="203">
        <f t="shared" si="14"/>
        <v>0</v>
      </c>
      <c r="O24" s="203">
        <f t="shared" si="14"/>
        <v>0</v>
      </c>
      <c r="P24" s="203">
        <f t="shared" si="14"/>
        <v>0</v>
      </c>
      <c r="Q24" s="203">
        <f t="shared" si="14"/>
        <v>0</v>
      </c>
      <c r="R24" s="201">
        <f t="shared" si="14"/>
        <v>0</v>
      </c>
      <c r="S24" s="200">
        <f t="shared" si="14"/>
        <v>0</v>
      </c>
      <c r="T24" s="203">
        <f t="shared" si="14"/>
        <v>0</v>
      </c>
      <c r="U24" s="203">
        <f t="shared" si="14"/>
        <v>0</v>
      </c>
      <c r="V24" s="203">
        <f t="shared" si="14"/>
        <v>0</v>
      </c>
      <c r="W24" s="203">
        <f t="shared" si="14"/>
        <v>0</v>
      </c>
      <c r="X24" s="203">
        <f t="shared" si="14"/>
        <v>0</v>
      </c>
      <c r="Y24" s="203">
        <f t="shared" si="14"/>
        <v>0</v>
      </c>
      <c r="Z24" s="203">
        <f t="shared" si="14"/>
        <v>0</v>
      </c>
      <c r="AA24" s="203">
        <f t="shared" si="14"/>
        <v>0</v>
      </c>
      <c r="AB24" s="203">
        <f t="shared" si="14"/>
        <v>0</v>
      </c>
      <c r="AC24" s="203">
        <f t="shared" si="14"/>
        <v>0</v>
      </c>
      <c r="AD24" s="201">
        <f t="shared" si="14"/>
        <v>0</v>
      </c>
      <c r="AE24" s="200">
        <f t="shared" si="14"/>
        <v>0</v>
      </c>
      <c r="AF24" s="203">
        <f t="shared" si="14"/>
        <v>0</v>
      </c>
      <c r="AG24" s="203">
        <f t="shared" si="14"/>
        <v>0</v>
      </c>
      <c r="AH24" s="203">
        <f t="shared" si="14"/>
        <v>0</v>
      </c>
      <c r="AI24" s="203">
        <f t="shared" si="14"/>
        <v>0</v>
      </c>
      <c r="AJ24" s="203">
        <f t="shared" si="14"/>
        <v>0</v>
      </c>
      <c r="AK24" s="203">
        <f t="shared" ref="AK24:BP24" si="15">+SUM(AK20:AK23)</f>
        <v>0</v>
      </c>
      <c r="AL24" s="203">
        <f t="shared" si="15"/>
        <v>0</v>
      </c>
      <c r="AM24" s="203">
        <f t="shared" si="15"/>
        <v>0</v>
      </c>
      <c r="AN24" s="203">
        <f t="shared" si="15"/>
        <v>0</v>
      </c>
      <c r="AO24" s="203">
        <f t="shared" si="15"/>
        <v>0</v>
      </c>
      <c r="AP24" s="201">
        <f t="shared" si="15"/>
        <v>0</v>
      </c>
      <c r="AQ24" s="200">
        <f t="shared" si="15"/>
        <v>0</v>
      </c>
      <c r="AR24" s="203">
        <f t="shared" si="15"/>
        <v>0</v>
      </c>
      <c r="AS24" s="203">
        <f t="shared" si="15"/>
        <v>0</v>
      </c>
      <c r="AT24" s="203">
        <f t="shared" si="15"/>
        <v>0</v>
      </c>
      <c r="AU24" s="203">
        <f t="shared" si="15"/>
        <v>0</v>
      </c>
      <c r="AV24" s="203">
        <f t="shared" si="15"/>
        <v>0</v>
      </c>
      <c r="AW24" s="203">
        <f t="shared" si="15"/>
        <v>0</v>
      </c>
      <c r="AX24" s="203">
        <f t="shared" si="15"/>
        <v>0</v>
      </c>
      <c r="AY24" s="203">
        <f t="shared" si="15"/>
        <v>0</v>
      </c>
      <c r="AZ24" s="203">
        <f t="shared" si="15"/>
        <v>0</v>
      </c>
      <c r="BA24" s="203">
        <f t="shared" si="15"/>
        <v>0</v>
      </c>
      <c r="BB24" s="201">
        <f t="shared" si="15"/>
        <v>0</v>
      </c>
      <c r="BC24" s="200">
        <f t="shared" si="15"/>
        <v>0</v>
      </c>
      <c r="BD24" s="203">
        <f t="shared" si="15"/>
        <v>0</v>
      </c>
      <c r="BE24" s="203">
        <f t="shared" si="15"/>
        <v>0</v>
      </c>
      <c r="BF24" s="203">
        <f t="shared" si="15"/>
        <v>0</v>
      </c>
      <c r="BG24" s="203">
        <f t="shared" si="15"/>
        <v>0</v>
      </c>
      <c r="BH24" s="203">
        <f t="shared" si="15"/>
        <v>0</v>
      </c>
      <c r="BI24" s="203">
        <f t="shared" si="15"/>
        <v>0</v>
      </c>
      <c r="BJ24" s="203">
        <f t="shared" si="15"/>
        <v>0</v>
      </c>
      <c r="BK24" s="203">
        <f t="shared" si="15"/>
        <v>0</v>
      </c>
      <c r="BL24" s="203">
        <f t="shared" si="15"/>
        <v>0</v>
      </c>
      <c r="BM24" s="203">
        <f t="shared" si="15"/>
        <v>0</v>
      </c>
      <c r="BN24" s="201">
        <f t="shared" si="15"/>
        <v>0</v>
      </c>
      <c r="BO24" s="200">
        <f t="shared" si="15"/>
        <v>0</v>
      </c>
      <c r="BP24" s="203">
        <f t="shared" si="15"/>
        <v>0</v>
      </c>
      <c r="BQ24" s="203">
        <f t="shared" ref="BQ24:BZ24" si="16">+SUM(BQ20:BQ23)</f>
        <v>0</v>
      </c>
      <c r="BR24" s="203">
        <f t="shared" si="16"/>
        <v>0</v>
      </c>
      <c r="BS24" s="203">
        <f t="shared" si="16"/>
        <v>0</v>
      </c>
      <c r="BT24" s="203">
        <f t="shared" si="16"/>
        <v>0</v>
      </c>
      <c r="BU24" s="203">
        <f t="shared" si="16"/>
        <v>0</v>
      </c>
      <c r="BV24" s="203">
        <f t="shared" si="16"/>
        <v>0</v>
      </c>
      <c r="BW24" s="203">
        <f t="shared" si="16"/>
        <v>0</v>
      </c>
      <c r="BX24" s="203">
        <f t="shared" si="16"/>
        <v>0</v>
      </c>
      <c r="BY24" s="203">
        <f t="shared" si="16"/>
        <v>0</v>
      </c>
      <c r="BZ24" s="201">
        <f t="shared" si="16"/>
        <v>0</v>
      </c>
    </row>
    <row r="25" spans="2:78" ht="3.75" customHeight="1" x14ac:dyDescent="0.75"/>
    <row r="26" spans="2:78" s="11" customFormat="1" x14ac:dyDescent="0.75">
      <c r="B26" s="415" t="s">
        <v>4</v>
      </c>
      <c r="C26" s="416"/>
      <c r="D26" s="417"/>
      <c r="E26" s="413" t="s">
        <v>6</v>
      </c>
      <c r="F26" s="414"/>
      <c r="G26" s="411">
        <v>1</v>
      </c>
      <c r="H26" s="411"/>
      <c r="I26" s="411"/>
      <c r="J26" s="411"/>
      <c r="K26" s="411"/>
      <c r="L26" s="411"/>
      <c r="M26" s="411"/>
      <c r="N26" s="411"/>
      <c r="O26" s="411"/>
      <c r="P26" s="411"/>
      <c r="Q26" s="411"/>
      <c r="R26" s="412"/>
      <c r="S26" s="410">
        <f>+G26+1</f>
        <v>2</v>
      </c>
      <c r="T26" s="411"/>
      <c r="U26" s="411"/>
      <c r="V26" s="411"/>
      <c r="W26" s="411"/>
      <c r="X26" s="411"/>
      <c r="Y26" s="411"/>
      <c r="Z26" s="411"/>
      <c r="AA26" s="411"/>
      <c r="AB26" s="411"/>
      <c r="AC26" s="411"/>
      <c r="AD26" s="412"/>
      <c r="AE26" s="410">
        <f>+S26+1</f>
        <v>3</v>
      </c>
      <c r="AF26" s="411"/>
      <c r="AG26" s="411"/>
      <c r="AH26" s="411"/>
      <c r="AI26" s="411"/>
      <c r="AJ26" s="411"/>
      <c r="AK26" s="411"/>
      <c r="AL26" s="411"/>
      <c r="AM26" s="411"/>
      <c r="AN26" s="411"/>
      <c r="AO26" s="411"/>
      <c r="AP26" s="412"/>
      <c r="AQ26" s="410">
        <f>+AE26+1</f>
        <v>4</v>
      </c>
      <c r="AR26" s="411"/>
      <c r="AS26" s="411"/>
      <c r="AT26" s="411"/>
      <c r="AU26" s="411"/>
      <c r="AV26" s="411"/>
      <c r="AW26" s="411"/>
      <c r="AX26" s="411"/>
      <c r="AY26" s="411"/>
      <c r="AZ26" s="411"/>
      <c r="BA26" s="411"/>
      <c r="BB26" s="412"/>
      <c r="BC26" s="410">
        <f>+AQ26+1</f>
        <v>5</v>
      </c>
      <c r="BD26" s="411"/>
      <c r="BE26" s="411"/>
      <c r="BF26" s="411"/>
      <c r="BG26" s="411"/>
      <c r="BH26" s="411"/>
      <c r="BI26" s="411"/>
      <c r="BJ26" s="411"/>
      <c r="BK26" s="411"/>
      <c r="BL26" s="411"/>
      <c r="BM26" s="411"/>
      <c r="BN26" s="412"/>
      <c r="BO26" s="410">
        <f>+BC26+1</f>
        <v>6</v>
      </c>
      <c r="BP26" s="411"/>
      <c r="BQ26" s="411"/>
      <c r="BR26" s="411"/>
      <c r="BS26" s="411"/>
      <c r="BT26" s="411"/>
      <c r="BU26" s="411"/>
      <c r="BV26" s="411"/>
      <c r="BW26" s="411"/>
      <c r="BX26" s="411"/>
      <c r="BY26" s="411"/>
      <c r="BZ26" s="412"/>
    </row>
    <row r="27" spans="2:78" s="11" customFormat="1" x14ac:dyDescent="0.75">
      <c r="B27" s="418"/>
      <c r="C27" s="419"/>
      <c r="D27" s="420"/>
      <c r="E27" s="12">
        <f>+E$3</f>
        <v>46162</v>
      </c>
      <c r="F27" s="13">
        <f t="shared" ref="F27:BQ27" si="17">+F$3</f>
        <v>46203</v>
      </c>
      <c r="G27" s="34">
        <f t="shared" si="17"/>
        <v>46234</v>
      </c>
      <c r="H27" s="14">
        <f t="shared" si="17"/>
        <v>46265</v>
      </c>
      <c r="I27" s="14">
        <f t="shared" si="17"/>
        <v>46295</v>
      </c>
      <c r="J27" s="14">
        <f t="shared" si="17"/>
        <v>46326</v>
      </c>
      <c r="K27" s="14">
        <f t="shared" si="17"/>
        <v>46356</v>
      </c>
      <c r="L27" s="14">
        <f t="shared" si="17"/>
        <v>46387</v>
      </c>
      <c r="M27" s="14">
        <f t="shared" si="17"/>
        <v>46418</v>
      </c>
      <c r="N27" s="14">
        <f t="shared" si="17"/>
        <v>46446</v>
      </c>
      <c r="O27" s="14">
        <f t="shared" si="17"/>
        <v>46477</v>
      </c>
      <c r="P27" s="14">
        <f t="shared" si="17"/>
        <v>46507</v>
      </c>
      <c r="Q27" s="14">
        <f t="shared" si="17"/>
        <v>46538</v>
      </c>
      <c r="R27" s="13">
        <f t="shared" si="17"/>
        <v>46568</v>
      </c>
      <c r="S27" s="12">
        <f t="shared" si="17"/>
        <v>46599</v>
      </c>
      <c r="T27" s="14">
        <f t="shared" si="17"/>
        <v>46630</v>
      </c>
      <c r="U27" s="14">
        <f t="shared" si="17"/>
        <v>46660</v>
      </c>
      <c r="V27" s="14">
        <f t="shared" si="17"/>
        <v>46691</v>
      </c>
      <c r="W27" s="14">
        <f t="shared" si="17"/>
        <v>46721</v>
      </c>
      <c r="X27" s="14">
        <f t="shared" si="17"/>
        <v>46752</v>
      </c>
      <c r="Y27" s="14">
        <f t="shared" si="17"/>
        <v>46783</v>
      </c>
      <c r="Z27" s="14">
        <f t="shared" si="17"/>
        <v>46812</v>
      </c>
      <c r="AA27" s="14">
        <f t="shared" si="17"/>
        <v>46843</v>
      </c>
      <c r="AB27" s="14">
        <f t="shared" si="17"/>
        <v>46873</v>
      </c>
      <c r="AC27" s="14">
        <f t="shared" si="17"/>
        <v>46904</v>
      </c>
      <c r="AD27" s="13">
        <f t="shared" si="17"/>
        <v>46934</v>
      </c>
      <c r="AE27" s="12">
        <f t="shared" si="17"/>
        <v>46965</v>
      </c>
      <c r="AF27" s="14">
        <f t="shared" si="17"/>
        <v>46996</v>
      </c>
      <c r="AG27" s="14">
        <f t="shared" si="17"/>
        <v>47026</v>
      </c>
      <c r="AH27" s="14">
        <f t="shared" si="17"/>
        <v>47057</v>
      </c>
      <c r="AI27" s="14">
        <f t="shared" si="17"/>
        <v>47087</v>
      </c>
      <c r="AJ27" s="14">
        <f t="shared" si="17"/>
        <v>47118</v>
      </c>
      <c r="AK27" s="14">
        <f t="shared" si="17"/>
        <v>47149</v>
      </c>
      <c r="AL27" s="14">
        <f t="shared" si="17"/>
        <v>47177</v>
      </c>
      <c r="AM27" s="14">
        <f t="shared" si="17"/>
        <v>47208</v>
      </c>
      <c r="AN27" s="14">
        <f t="shared" si="17"/>
        <v>47238</v>
      </c>
      <c r="AO27" s="14">
        <f t="shared" si="17"/>
        <v>47269</v>
      </c>
      <c r="AP27" s="13">
        <f t="shared" si="17"/>
        <v>47299</v>
      </c>
      <c r="AQ27" s="12">
        <f t="shared" si="17"/>
        <v>47330</v>
      </c>
      <c r="AR27" s="14">
        <f t="shared" si="17"/>
        <v>47361</v>
      </c>
      <c r="AS27" s="14">
        <f t="shared" si="17"/>
        <v>47391</v>
      </c>
      <c r="AT27" s="14">
        <f t="shared" si="17"/>
        <v>47422</v>
      </c>
      <c r="AU27" s="14">
        <f t="shared" si="17"/>
        <v>47452</v>
      </c>
      <c r="AV27" s="14">
        <f t="shared" si="17"/>
        <v>47483</v>
      </c>
      <c r="AW27" s="14">
        <f t="shared" si="17"/>
        <v>47514</v>
      </c>
      <c r="AX27" s="14">
        <f t="shared" si="17"/>
        <v>47542</v>
      </c>
      <c r="AY27" s="14">
        <f t="shared" si="17"/>
        <v>47573</v>
      </c>
      <c r="AZ27" s="14">
        <f t="shared" si="17"/>
        <v>47603</v>
      </c>
      <c r="BA27" s="14">
        <f t="shared" si="17"/>
        <v>47634</v>
      </c>
      <c r="BB27" s="13">
        <f t="shared" si="17"/>
        <v>47664</v>
      </c>
      <c r="BC27" s="12">
        <f t="shared" si="17"/>
        <v>47695</v>
      </c>
      <c r="BD27" s="14">
        <f t="shared" si="17"/>
        <v>47726</v>
      </c>
      <c r="BE27" s="14">
        <f t="shared" si="17"/>
        <v>47756</v>
      </c>
      <c r="BF27" s="14">
        <f t="shared" si="17"/>
        <v>47787</v>
      </c>
      <c r="BG27" s="14">
        <f t="shared" si="17"/>
        <v>47817</v>
      </c>
      <c r="BH27" s="14">
        <f t="shared" si="17"/>
        <v>47848</v>
      </c>
      <c r="BI27" s="14">
        <f t="shared" si="17"/>
        <v>47879</v>
      </c>
      <c r="BJ27" s="14">
        <f t="shared" si="17"/>
        <v>47907</v>
      </c>
      <c r="BK27" s="14">
        <f t="shared" si="17"/>
        <v>47938</v>
      </c>
      <c r="BL27" s="14">
        <f t="shared" si="17"/>
        <v>47968</v>
      </c>
      <c r="BM27" s="14">
        <f t="shared" si="17"/>
        <v>47999</v>
      </c>
      <c r="BN27" s="13">
        <f t="shared" si="17"/>
        <v>48029</v>
      </c>
      <c r="BO27" s="12">
        <f t="shared" si="17"/>
        <v>48060</v>
      </c>
      <c r="BP27" s="14">
        <f t="shared" si="17"/>
        <v>48091</v>
      </c>
      <c r="BQ27" s="14">
        <f t="shared" si="17"/>
        <v>48121</v>
      </c>
      <c r="BR27" s="14">
        <f t="shared" ref="BR27:BZ27" si="18">+BR$3</f>
        <v>48152</v>
      </c>
      <c r="BS27" s="14">
        <f t="shared" si="18"/>
        <v>48182</v>
      </c>
      <c r="BT27" s="14">
        <f t="shared" si="18"/>
        <v>48213</v>
      </c>
      <c r="BU27" s="14">
        <f t="shared" si="18"/>
        <v>48244</v>
      </c>
      <c r="BV27" s="14">
        <f t="shared" si="18"/>
        <v>48273</v>
      </c>
      <c r="BW27" s="14">
        <f t="shared" si="18"/>
        <v>48304</v>
      </c>
      <c r="BX27" s="14">
        <f t="shared" si="18"/>
        <v>48334</v>
      </c>
      <c r="BY27" s="14">
        <f t="shared" si="18"/>
        <v>48365</v>
      </c>
      <c r="BZ27" s="13">
        <f t="shared" si="18"/>
        <v>48395</v>
      </c>
    </row>
    <row r="28" spans="2:78" ht="15" customHeight="1" x14ac:dyDescent="0.75">
      <c r="B28" s="423"/>
      <c r="C28" s="421" t="str">
        <f>+B4</f>
        <v>Kranskop</v>
      </c>
      <c r="D28" s="422"/>
      <c r="E28" s="196">
        <f>+Kranskop!H13</f>
        <v>0</v>
      </c>
      <c r="F28" s="197">
        <f>+Kranskop!I13</f>
        <v>0</v>
      </c>
      <c r="G28" s="198">
        <f>+Kranskop!J13</f>
        <v>152083.32999999999</v>
      </c>
      <c r="H28" s="199">
        <f>+Kranskop!K13</f>
        <v>152083.32999999999</v>
      </c>
      <c r="I28" s="199">
        <f>+Kranskop!L13</f>
        <v>152083.32999999999</v>
      </c>
      <c r="J28" s="199">
        <f>+Kranskop!M13</f>
        <v>152083.32999999999</v>
      </c>
      <c r="K28" s="199">
        <f>+Kranskop!N13</f>
        <v>152083.32999999999</v>
      </c>
      <c r="L28" s="199">
        <f>+Kranskop!O13</f>
        <v>152083.32999999999</v>
      </c>
      <c r="M28" s="199">
        <f>+Kranskop!P13</f>
        <v>152083.32999999999</v>
      </c>
      <c r="N28" s="199">
        <f>+Kranskop!Q13</f>
        <v>152083.32999999999</v>
      </c>
      <c r="O28" s="199">
        <f>+Kranskop!R13</f>
        <v>152083.32999999999</v>
      </c>
      <c r="P28" s="199">
        <f>+Kranskop!S13</f>
        <v>152083.32999999999</v>
      </c>
      <c r="Q28" s="199">
        <f>+Kranskop!T13</f>
        <v>152083.32999999999</v>
      </c>
      <c r="R28" s="197">
        <f>+Kranskop!U13</f>
        <v>152083.32999999999</v>
      </c>
      <c r="S28" s="196">
        <f>+Kranskop!V13</f>
        <v>152083.32999999999</v>
      </c>
      <c r="T28" s="199">
        <f>+Kranskop!W13</f>
        <v>152083.32999999999</v>
      </c>
      <c r="U28" s="199">
        <f>+Kranskop!X13</f>
        <v>152083.32999999999</v>
      </c>
      <c r="V28" s="199">
        <f>+Kranskop!Y13</f>
        <v>152083.32999999999</v>
      </c>
      <c r="W28" s="199">
        <f>+Kranskop!Z13</f>
        <v>152083.32999999999</v>
      </c>
      <c r="X28" s="199">
        <f>+Kranskop!AA13</f>
        <v>152083.32999999999</v>
      </c>
      <c r="Y28" s="199">
        <f>+Kranskop!AB13</f>
        <v>152083.32999999999</v>
      </c>
      <c r="Z28" s="199">
        <f>+Kranskop!AC13</f>
        <v>152083.32999999999</v>
      </c>
      <c r="AA28" s="199">
        <f>+Kranskop!AD13</f>
        <v>152083.32999999999</v>
      </c>
      <c r="AB28" s="199">
        <f>+Kranskop!AE13</f>
        <v>152083.32999999999</v>
      </c>
      <c r="AC28" s="199">
        <f>+Kranskop!AF13</f>
        <v>152083.32999999999</v>
      </c>
      <c r="AD28" s="197">
        <f>+Kranskop!AG13</f>
        <v>152083.32999999999</v>
      </c>
      <c r="AE28" s="196">
        <f>+Kranskop!AH13</f>
        <v>152083.32999999999</v>
      </c>
      <c r="AF28" s="199">
        <f>+Kranskop!AI13</f>
        <v>152083.32999999999</v>
      </c>
      <c r="AG28" s="199">
        <f>+Kranskop!AJ13</f>
        <v>152083.32999999999</v>
      </c>
      <c r="AH28" s="199">
        <f>+Kranskop!AK13</f>
        <v>152083.32999999999</v>
      </c>
      <c r="AI28" s="199">
        <f>+Kranskop!AL13</f>
        <v>152083.32999999999</v>
      </c>
      <c r="AJ28" s="199">
        <f>+Kranskop!AM13</f>
        <v>152083.32999999999</v>
      </c>
      <c r="AK28" s="199">
        <f>+Kranskop!AN13</f>
        <v>152083.32999999999</v>
      </c>
      <c r="AL28" s="199">
        <f>+Kranskop!AO13</f>
        <v>152083.32999999999</v>
      </c>
      <c r="AM28" s="199">
        <f>+Kranskop!AP13</f>
        <v>152083.32999999999</v>
      </c>
      <c r="AN28" s="199">
        <f>+Kranskop!AQ13</f>
        <v>152083.32999999999</v>
      </c>
      <c r="AO28" s="199">
        <f>+Kranskop!AR13</f>
        <v>152083.32999999999</v>
      </c>
      <c r="AP28" s="197">
        <f>+Kranskop!AS13</f>
        <v>152083.32999999999</v>
      </c>
      <c r="AQ28" s="196">
        <f>+Kranskop!AT13</f>
        <v>152083.32999999999</v>
      </c>
      <c r="AR28" s="199">
        <f>+Kranskop!AU13</f>
        <v>152083.32999999999</v>
      </c>
      <c r="AS28" s="199">
        <f>+Kranskop!AV13</f>
        <v>152083.32999999999</v>
      </c>
      <c r="AT28" s="199">
        <f>+Kranskop!AW13</f>
        <v>152083.32999999999</v>
      </c>
      <c r="AU28" s="199">
        <f>+Kranskop!AX13</f>
        <v>152083.32999999999</v>
      </c>
      <c r="AV28" s="199">
        <f>+Kranskop!AY13</f>
        <v>152083.32999999999</v>
      </c>
      <c r="AW28" s="199">
        <f>+Kranskop!AZ13</f>
        <v>152083.32999999999</v>
      </c>
      <c r="AX28" s="199">
        <f>+Kranskop!BA13</f>
        <v>152083.32999999999</v>
      </c>
      <c r="AY28" s="199">
        <f>+Kranskop!BB13</f>
        <v>152083.32999999999</v>
      </c>
      <c r="AZ28" s="199">
        <f>+Kranskop!BC13</f>
        <v>152083.32999999999</v>
      </c>
      <c r="BA28" s="199">
        <f>+Kranskop!BD13</f>
        <v>152083.32999999999</v>
      </c>
      <c r="BB28" s="197">
        <f>+Kranskop!BE13</f>
        <v>152083.32999999999</v>
      </c>
      <c r="BC28" s="196">
        <f>+Kranskop!BF13</f>
        <v>152083.32999999999</v>
      </c>
      <c r="BD28" s="199">
        <f>+Kranskop!BG13</f>
        <v>152083.32999999999</v>
      </c>
      <c r="BE28" s="199">
        <f>+Kranskop!BH13</f>
        <v>152083.32999999999</v>
      </c>
      <c r="BF28" s="199">
        <f>+Kranskop!BI13</f>
        <v>152083.32999999999</v>
      </c>
      <c r="BG28" s="199">
        <f>+Kranskop!BJ13</f>
        <v>152083.32999999999</v>
      </c>
      <c r="BH28" s="199">
        <f>+Kranskop!BK13</f>
        <v>152083.32999999999</v>
      </c>
      <c r="BI28" s="199">
        <f>+Kranskop!BL13</f>
        <v>152083.32999999999</v>
      </c>
      <c r="BJ28" s="199">
        <f>+Kranskop!BM13</f>
        <v>152083.32999999999</v>
      </c>
      <c r="BK28" s="199">
        <f>+Kranskop!BN13</f>
        <v>152083.32999999999</v>
      </c>
      <c r="BL28" s="199">
        <f>+Kranskop!BO13</f>
        <v>152083.32999999999</v>
      </c>
      <c r="BM28" s="199">
        <f>+Kranskop!BP13</f>
        <v>152083.32999999999</v>
      </c>
      <c r="BN28" s="197">
        <f>+Kranskop!BQ13</f>
        <v>152083.32999999999</v>
      </c>
      <c r="BO28" s="196">
        <f>+Kranskop!BR13</f>
        <v>152083.32999999999</v>
      </c>
      <c r="BP28" s="199">
        <f>+Kranskop!BS13</f>
        <v>152083.32999999999</v>
      </c>
      <c r="BQ28" s="199">
        <f>+Kranskop!BT13</f>
        <v>152083.32999999999</v>
      </c>
      <c r="BR28" s="199">
        <f>+Kranskop!BU13</f>
        <v>152083.32999999999</v>
      </c>
      <c r="BS28" s="199">
        <f>+Kranskop!BV13</f>
        <v>152083.32999999999</v>
      </c>
      <c r="BT28" s="199">
        <f>+Kranskop!BW13</f>
        <v>152083.32999999999</v>
      </c>
      <c r="BU28" s="199">
        <f>+Kranskop!BX13</f>
        <v>152083.32999999999</v>
      </c>
      <c r="BV28" s="199">
        <f>+Kranskop!BY13</f>
        <v>152083.32999999999</v>
      </c>
      <c r="BW28" s="199">
        <f>+Kranskop!BZ13</f>
        <v>152083.32999999999</v>
      </c>
      <c r="BX28" s="199">
        <f>+Kranskop!CA13</f>
        <v>152083.32999999999</v>
      </c>
      <c r="BY28" s="199">
        <f>+Kranskop!CB13</f>
        <v>152083.32999999999</v>
      </c>
      <c r="BZ28" s="197">
        <f>+Kranskop!CC13</f>
        <v>152083.57</v>
      </c>
    </row>
    <row r="29" spans="2:78" ht="15" customHeight="1" x14ac:dyDescent="0.75">
      <c r="B29" s="424"/>
      <c r="C29" s="408" t="str">
        <f>$B$8</f>
        <v>Nyl</v>
      </c>
      <c r="D29" s="409"/>
      <c r="E29" s="269">
        <f>+Nyl!H13</f>
        <v>0</v>
      </c>
      <c r="F29" s="270">
        <f>+Nyl!I13</f>
        <v>0</v>
      </c>
      <c r="G29" s="271">
        <f>+Nyl!J13</f>
        <v>152083.32999999999</v>
      </c>
      <c r="H29" s="272">
        <f>+Nyl!K13</f>
        <v>152083.32999999999</v>
      </c>
      <c r="I29" s="272">
        <f>+Nyl!L13</f>
        <v>152083.32999999999</v>
      </c>
      <c r="J29" s="272">
        <f>+Nyl!M13</f>
        <v>152083.32999999999</v>
      </c>
      <c r="K29" s="272">
        <f>+Nyl!N13</f>
        <v>152083.32999999999</v>
      </c>
      <c r="L29" s="272">
        <f>+Nyl!O13</f>
        <v>152083.32999999999</v>
      </c>
      <c r="M29" s="272">
        <f>+Nyl!P13</f>
        <v>152083.32999999999</v>
      </c>
      <c r="N29" s="272">
        <f>+Nyl!Q13</f>
        <v>152083.32999999999</v>
      </c>
      <c r="O29" s="272">
        <f>+Nyl!R13</f>
        <v>152083.32999999999</v>
      </c>
      <c r="P29" s="272">
        <f>+Nyl!S13</f>
        <v>152083.32999999999</v>
      </c>
      <c r="Q29" s="272">
        <f>+Nyl!T13</f>
        <v>152083.32999999999</v>
      </c>
      <c r="R29" s="270">
        <f>+Nyl!U13</f>
        <v>152083.32999999999</v>
      </c>
      <c r="S29" s="269">
        <f>+Nyl!V13</f>
        <v>152083.32999999999</v>
      </c>
      <c r="T29" s="272">
        <f>+Nyl!W13</f>
        <v>152083.32999999999</v>
      </c>
      <c r="U29" s="272">
        <f>+Nyl!X13</f>
        <v>152083.32999999999</v>
      </c>
      <c r="V29" s="272">
        <f>+Nyl!Y13</f>
        <v>152083.32999999999</v>
      </c>
      <c r="W29" s="272">
        <f>+Nyl!Z13</f>
        <v>152083.32999999999</v>
      </c>
      <c r="X29" s="272">
        <f>+Nyl!AA13</f>
        <v>152083.32999999999</v>
      </c>
      <c r="Y29" s="272">
        <f>+Nyl!AB13</f>
        <v>152083.32999999999</v>
      </c>
      <c r="Z29" s="272">
        <f>+Nyl!AC13</f>
        <v>152083.32999999999</v>
      </c>
      <c r="AA29" s="272">
        <f>+Nyl!AD13</f>
        <v>152083.32999999999</v>
      </c>
      <c r="AB29" s="272">
        <f>+Nyl!AE13</f>
        <v>152083.32999999999</v>
      </c>
      <c r="AC29" s="272">
        <f>+Nyl!AF13</f>
        <v>152083.32999999999</v>
      </c>
      <c r="AD29" s="270">
        <f>+Nyl!AG13</f>
        <v>152083.32999999999</v>
      </c>
      <c r="AE29" s="269">
        <f>+Nyl!AH13</f>
        <v>152083.32999999999</v>
      </c>
      <c r="AF29" s="272">
        <f>+Nyl!AI13</f>
        <v>152083.32999999999</v>
      </c>
      <c r="AG29" s="272">
        <f>+Nyl!AJ13</f>
        <v>152083.32999999999</v>
      </c>
      <c r="AH29" s="272">
        <f>+Nyl!AK13</f>
        <v>152083.32999999999</v>
      </c>
      <c r="AI29" s="272">
        <f>+Nyl!AL13</f>
        <v>152083.32999999999</v>
      </c>
      <c r="AJ29" s="272">
        <f>+Nyl!AM13</f>
        <v>152083.32999999999</v>
      </c>
      <c r="AK29" s="272">
        <f>+Nyl!AN13</f>
        <v>152083.32999999999</v>
      </c>
      <c r="AL29" s="272">
        <f>+Nyl!AO13</f>
        <v>152083.32999999999</v>
      </c>
      <c r="AM29" s="272">
        <f>+Nyl!AP13</f>
        <v>152083.32999999999</v>
      </c>
      <c r="AN29" s="272">
        <f>+Nyl!AQ13</f>
        <v>152083.32999999999</v>
      </c>
      <c r="AO29" s="272">
        <f>+Nyl!AR13</f>
        <v>152083.32999999999</v>
      </c>
      <c r="AP29" s="270">
        <f>+Nyl!AS13</f>
        <v>152083.32999999999</v>
      </c>
      <c r="AQ29" s="269">
        <f>+Nyl!AT13</f>
        <v>152083.32999999999</v>
      </c>
      <c r="AR29" s="272">
        <f>+Nyl!AU13</f>
        <v>152083.32999999999</v>
      </c>
      <c r="AS29" s="272">
        <f>+Nyl!AV13</f>
        <v>152083.32999999999</v>
      </c>
      <c r="AT29" s="272">
        <f>+Nyl!AW13</f>
        <v>152083.32999999999</v>
      </c>
      <c r="AU29" s="272">
        <f>+Nyl!AX13</f>
        <v>152083.32999999999</v>
      </c>
      <c r="AV29" s="272">
        <f>+Nyl!AY13</f>
        <v>152083.32999999999</v>
      </c>
      <c r="AW29" s="272">
        <f>+Nyl!AZ13</f>
        <v>152083.32999999999</v>
      </c>
      <c r="AX29" s="272">
        <f>+Nyl!BA13</f>
        <v>152083.32999999999</v>
      </c>
      <c r="AY29" s="272">
        <f>+Nyl!BB13</f>
        <v>152083.32999999999</v>
      </c>
      <c r="AZ29" s="272">
        <f>+Nyl!BC13</f>
        <v>152083.32999999999</v>
      </c>
      <c r="BA29" s="272">
        <f>+Nyl!BD13</f>
        <v>152083.32999999999</v>
      </c>
      <c r="BB29" s="270">
        <f>+Nyl!BE13</f>
        <v>152083.32999999999</v>
      </c>
      <c r="BC29" s="269">
        <f>+Nyl!BF13</f>
        <v>152083.32999999999</v>
      </c>
      <c r="BD29" s="272">
        <f>+Nyl!BG13</f>
        <v>152083.32999999999</v>
      </c>
      <c r="BE29" s="272">
        <f>+Nyl!BH13</f>
        <v>152083.32999999999</v>
      </c>
      <c r="BF29" s="272">
        <f>+Nyl!BI13</f>
        <v>152083.32999999999</v>
      </c>
      <c r="BG29" s="272">
        <f>+Nyl!BJ13</f>
        <v>152083.32999999999</v>
      </c>
      <c r="BH29" s="272">
        <f>+Nyl!BK13</f>
        <v>152083.32999999999</v>
      </c>
      <c r="BI29" s="272">
        <f>+Nyl!BL13</f>
        <v>152083.32999999999</v>
      </c>
      <c r="BJ29" s="272">
        <f>+Nyl!BM13</f>
        <v>152083.32999999999</v>
      </c>
      <c r="BK29" s="272">
        <f>+Nyl!BN13</f>
        <v>152083.32999999999</v>
      </c>
      <c r="BL29" s="272">
        <f>+Nyl!BO13</f>
        <v>152083.32999999999</v>
      </c>
      <c r="BM29" s="272">
        <f>+Nyl!BP13</f>
        <v>152083.32999999999</v>
      </c>
      <c r="BN29" s="270">
        <f>+Nyl!BQ13</f>
        <v>152083.32999999999</v>
      </c>
      <c r="BO29" s="269">
        <f>+Nyl!BR13</f>
        <v>152083.32999999999</v>
      </c>
      <c r="BP29" s="272">
        <f>+Nyl!BS13</f>
        <v>152083.32999999999</v>
      </c>
      <c r="BQ29" s="272">
        <f>+Nyl!BT13</f>
        <v>152083.32999999999</v>
      </c>
      <c r="BR29" s="272">
        <f>+Nyl!BU13</f>
        <v>152083.32999999999</v>
      </c>
      <c r="BS29" s="272">
        <f>+Nyl!BV13</f>
        <v>152083.32999999999</v>
      </c>
      <c r="BT29" s="272">
        <f>+Nyl!BW13</f>
        <v>152083.32999999999</v>
      </c>
      <c r="BU29" s="272">
        <f>+Nyl!BX13</f>
        <v>152083.32999999999</v>
      </c>
      <c r="BV29" s="272">
        <f>+Nyl!BY13</f>
        <v>152083.32999999999</v>
      </c>
      <c r="BW29" s="272">
        <f>+Nyl!BZ13</f>
        <v>152083.32999999999</v>
      </c>
      <c r="BX29" s="272">
        <f>+Nyl!CA13</f>
        <v>152083.32999999999</v>
      </c>
      <c r="BY29" s="272">
        <f>+Nyl!CB13</f>
        <v>152083.32999999999</v>
      </c>
      <c r="BZ29" s="270">
        <f>+Nyl!CC13</f>
        <v>152083.57</v>
      </c>
    </row>
    <row r="30" spans="2:78" ht="15" customHeight="1" x14ac:dyDescent="0.75">
      <c r="B30" s="424"/>
      <c r="C30" s="408" t="str">
        <f>$B$12</f>
        <v>Capricorn</v>
      </c>
      <c r="D30" s="409"/>
      <c r="E30" s="269">
        <f>+Capricorn!H13</f>
        <v>0</v>
      </c>
      <c r="F30" s="270">
        <f>+Capricorn!I13</f>
        <v>0</v>
      </c>
      <c r="G30" s="271">
        <f>+Capricorn!J13</f>
        <v>101388.89</v>
      </c>
      <c r="H30" s="272">
        <f>+Capricorn!K13</f>
        <v>101388.89</v>
      </c>
      <c r="I30" s="272">
        <f>+Capricorn!L13</f>
        <v>101388.89</v>
      </c>
      <c r="J30" s="272">
        <f>+Capricorn!M13</f>
        <v>101388.89</v>
      </c>
      <c r="K30" s="272">
        <f>+Capricorn!N13</f>
        <v>101388.89</v>
      </c>
      <c r="L30" s="272">
        <f>+Capricorn!O13</f>
        <v>101388.89</v>
      </c>
      <c r="M30" s="272">
        <f>+Capricorn!P13</f>
        <v>101388.89</v>
      </c>
      <c r="N30" s="272">
        <f>+Capricorn!Q13</f>
        <v>101388.89</v>
      </c>
      <c r="O30" s="272">
        <f>+Capricorn!R13</f>
        <v>101388.89</v>
      </c>
      <c r="P30" s="272">
        <f>+Capricorn!S13</f>
        <v>101388.89</v>
      </c>
      <c r="Q30" s="272">
        <f>+Capricorn!T13</f>
        <v>101388.89</v>
      </c>
      <c r="R30" s="270">
        <f>+Capricorn!U13</f>
        <v>101388.89</v>
      </c>
      <c r="S30" s="269">
        <f>+Capricorn!V13</f>
        <v>101388.89</v>
      </c>
      <c r="T30" s="272">
        <f>+Capricorn!W13</f>
        <v>101388.89</v>
      </c>
      <c r="U30" s="272">
        <f>+Capricorn!X13</f>
        <v>101388.89</v>
      </c>
      <c r="V30" s="272">
        <f>+Capricorn!Y13</f>
        <v>101388.89</v>
      </c>
      <c r="W30" s="272">
        <f>+Capricorn!Z13</f>
        <v>101388.89</v>
      </c>
      <c r="X30" s="272">
        <f>+Capricorn!AA13</f>
        <v>101388.89</v>
      </c>
      <c r="Y30" s="272">
        <f>+Capricorn!AB13</f>
        <v>101388.89</v>
      </c>
      <c r="Z30" s="272">
        <f>+Capricorn!AC13</f>
        <v>101388.89</v>
      </c>
      <c r="AA30" s="272">
        <f>+Capricorn!AD13</f>
        <v>101388.89</v>
      </c>
      <c r="AB30" s="272">
        <f>+Capricorn!AE13</f>
        <v>101388.89</v>
      </c>
      <c r="AC30" s="272">
        <f>+Capricorn!AF13</f>
        <v>101388.89</v>
      </c>
      <c r="AD30" s="270">
        <f>+Capricorn!AG13</f>
        <v>101388.89</v>
      </c>
      <c r="AE30" s="269">
        <f>+Capricorn!AH13</f>
        <v>101388.89</v>
      </c>
      <c r="AF30" s="272">
        <f>+Capricorn!AI13</f>
        <v>101388.89</v>
      </c>
      <c r="AG30" s="272">
        <f>+Capricorn!AJ13</f>
        <v>101388.89</v>
      </c>
      <c r="AH30" s="272">
        <f>+Capricorn!AK13</f>
        <v>101388.89</v>
      </c>
      <c r="AI30" s="272">
        <f>+Capricorn!AL13</f>
        <v>101388.89</v>
      </c>
      <c r="AJ30" s="272">
        <f>+Capricorn!AM13</f>
        <v>101388.89</v>
      </c>
      <c r="AK30" s="272">
        <f>+Capricorn!AN13</f>
        <v>101388.89</v>
      </c>
      <c r="AL30" s="272">
        <f>+Capricorn!AO13</f>
        <v>101388.89</v>
      </c>
      <c r="AM30" s="272">
        <f>+Capricorn!AP13</f>
        <v>101388.89</v>
      </c>
      <c r="AN30" s="272">
        <f>+Capricorn!AQ13</f>
        <v>101388.89</v>
      </c>
      <c r="AO30" s="272">
        <f>+Capricorn!AR13</f>
        <v>101388.89</v>
      </c>
      <c r="AP30" s="270">
        <f>+Capricorn!AS13</f>
        <v>101388.89</v>
      </c>
      <c r="AQ30" s="269">
        <f>+Capricorn!AT13</f>
        <v>101388.89</v>
      </c>
      <c r="AR30" s="272">
        <f>+Capricorn!AU13</f>
        <v>101388.89</v>
      </c>
      <c r="AS30" s="272">
        <f>+Capricorn!AV13</f>
        <v>101388.89</v>
      </c>
      <c r="AT30" s="272">
        <f>+Capricorn!AW13</f>
        <v>101388.89</v>
      </c>
      <c r="AU30" s="272">
        <f>+Capricorn!AX13</f>
        <v>101388.89</v>
      </c>
      <c r="AV30" s="272">
        <f>+Capricorn!AY13</f>
        <v>101388.89</v>
      </c>
      <c r="AW30" s="272">
        <f>+Capricorn!AZ13</f>
        <v>101388.89</v>
      </c>
      <c r="AX30" s="272">
        <f>+Capricorn!BA13</f>
        <v>101388.89</v>
      </c>
      <c r="AY30" s="272">
        <f>+Capricorn!BB13</f>
        <v>101388.89</v>
      </c>
      <c r="AZ30" s="272">
        <f>+Capricorn!BC13</f>
        <v>101388.89</v>
      </c>
      <c r="BA30" s="272">
        <f>+Capricorn!BD13</f>
        <v>101388.89</v>
      </c>
      <c r="BB30" s="270">
        <f>+Capricorn!BE13</f>
        <v>101388.89</v>
      </c>
      <c r="BC30" s="269">
        <f>+Capricorn!BF13</f>
        <v>101388.89</v>
      </c>
      <c r="BD30" s="272">
        <f>+Capricorn!BG13</f>
        <v>101388.89</v>
      </c>
      <c r="BE30" s="272">
        <f>+Capricorn!BH13</f>
        <v>101388.89</v>
      </c>
      <c r="BF30" s="272">
        <f>+Capricorn!BI13</f>
        <v>101388.89</v>
      </c>
      <c r="BG30" s="272">
        <f>+Capricorn!BJ13</f>
        <v>101388.89</v>
      </c>
      <c r="BH30" s="272">
        <f>+Capricorn!BK13</f>
        <v>101388.89</v>
      </c>
      <c r="BI30" s="272">
        <f>+Capricorn!BL13</f>
        <v>101388.89</v>
      </c>
      <c r="BJ30" s="272">
        <f>+Capricorn!BM13</f>
        <v>101388.89</v>
      </c>
      <c r="BK30" s="272">
        <f>+Capricorn!BN13</f>
        <v>101388.89</v>
      </c>
      <c r="BL30" s="272">
        <f>+Capricorn!BO13</f>
        <v>101388.89</v>
      </c>
      <c r="BM30" s="272">
        <f>+Capricorn!BP13</f>
        <v>101388.89</v>
      </c>
      <c r="BN30" s="270">
        <f>+Capricorn!BQ13</f>
        <v>101388.89</v>
      </c>
      <c r="BO30" s="269">
        <f>+Capricorn!BR13</f>
        <v>101388.89</v>
      </c>
      <c r="BP30" s="272">
        <f>+Capricorn!BS13</f>
        <v>101388.89</v>
      </c>
      <c r="BQ30" s="272">
        <f>+Capricorn!BT13</f>
        <v>101388.89</v>
      </c>
      <c r="BR30" s="272">
        <f>+Capricorn!BU13</f>
        <v>101388.89</v>
      </c>
      <c r="BS30" s="272">
        <f>+Capricorn!BV13</f>
        <v>101388.89</v>
      </c>
      <c r="BT30" s="272">
        <f>+Capricorn!BW13</f>
        <v>101388.89</v>
      </c>
      <c r="BU30" s="272">
        <f>+Capricorn!BX13</f>
        <v>101388.89</v>
      </c>
      <c r="BV30" s="272">
        <f>+Capricorn!BY13</f>
        <v>101388.89</v>
      </c>
      <c r="BW30" s="272">
        <f>+Capricorn!BZ13</f>
        <v>101388.89</v>
      </c>
      <c r="BX30" s="272">
        <f>+Capricorn!CA13</f>
        <v>101388.89</v>
      </c>
      <c r="BY30" s="272">
        <f>+Capricorn!CB13</f>
        <v>101388.89</v>
      </c>
      <c r="BZ30" s="270">
        <f>+Capricorn!CC13</f>
        <v>101388.89</v>
      </c>
    </row>
    <row r="31" spans="2:78" x14ac:dyDescent="0.75">
      <c r="B31" s="424"/>
      <c r="C31" s="408" t="str">
        <f>+B16</f>
        <v>Baobab</v>
      </c>
      <c r="D31" s="409"/>
      <c r="E31" s="16">
        <f>+Baobab!H13</f>
        <v>0</v>
      </c>
      <c r="F31" s="17">
        <f>+Baobab!I13</f>
        <v>0</v>
      </c>
      <c r="G31" s="35">
        <f>+Baobab!J13</f>
        <v>152083.32999999999</v>
      </c>
      <c r="H31" s="18">
        <f>+Baobab!K13</f>
        <v>152083.32999999999</v>
      </c>
      <c r="I31" s="18">
        <f>+Baobab!L13</f>
        <v>152083.32999999999</v>
      </c>
      <c r="J31" s="18">
        <f>+Baobab!M13</f>
        <v>152083.32999999999</v>
      </c>
      <c r="K31" s="18">
        <f>+Baobab!N13</f>
        <v>152083.32999999999</v>
      </c>
      <c r="L31" s="18">
        <f>+Baobab!O13</f>
        <v>152083.32999999999</v>
      </c>
      <c r="M31" s="18">
        <f>+Baobab!P13</f>
        <v>152083.32999999999</v>
      </c>
      <c r="N31" s="18">
        <f>+Baobab!Q13</f>
        <v>152083.32999999999</v>
      </c>
      <c r="O31" s="18">
        <f>+Baobab!R13</f>
        <v>152083.32999999999</v>
      </c>
      <c r="P31" s="18">
        <f>+Baobab!S13</f>
        <v>152083.32999999999</v>
      </c>
      <c r="Q31" s="18">
        <f>+Baobab!T13</f>
        <v>152083.32999999999</v>
      </c>
      <c r="R31" s="17">
        <f>+Baobab!U13</f>
        <v>152083.32999999999</v>
      </c>
      <c r="S31" s="16">
        <f>+Baobab!V13</f>
        <v>152083.32999999999</v>
      </c>
      <c r="T31" s="18">
        <f>+Baobab!W13</f>
        <v>152083.32999999999</v>
      </c>
      <c r="U31" s="18">
        <f>+Baobab!X13</f>
        <v>152083.32999999999</v>
      </c>
      <c r="V31" s="18">
        <f>+Baobab!Y13</f>
        <v>152083.32999999999</v>
      </c>
      <c r="W31" s="18">
        <f>+Baobab!Z13</f>
        <v>152083.32999999999</v>
      </c>
      <c r="X31" s="18">
        <f>+Baobab!AA13</f>
        <v>152083.32999999999</v>
      </c>
      <c r="Y31" s="18">
        <f>+Baobab!AB13</f>
        <v>152083.32999999999</v>
      </c>
      <c r="Z31" s="18">
        <f>+Baobab!AC13</f>
        <v>152083.32999999999</v>
      </c>
      <c r="AA31" s="18">
        <f>+Baobab!AD13</f>
        <v>152083.32999999999</v>
      </c>
      <c r="AB31" s="18">
        <f>+Baobab!AE13</f>
        <v>152083.32999999999</v>
      </c>
      <c r="AC31" s="18">
        <f>+Baobab!AF13</f>
        <v>152083.32999999999</v>
      </c>
      <c r="AD31" s="17">
        <f>+Baobab!AG13</f>
        <v>152083.32999999999</v>
      </c>
      <c r="AE31" s="16">
        <f>+Baobab!AH13</f>
        <v>152083.32999999999</v>
      </c>
      <c r="AF31" s="18">
        <f>+Baobab!AI13</f>
        <v>152083.32999999999</v>
      </c>
      <c r="AG31" s="18">
        <f>+Baobab!AJ13</f>
        <v>152083.32999999999</v>
      </c>
      <c r="AH31" s="18">
        <f>+Baobab!AK13</f>
        <v>152083.32999999999</v>
      </c>
      <c r="AI31" s="18">
        <f>+Baobab!AL13</f>
        <v>152083.32999999999</v>
      </c>
      <c r="AJ31" s="18">
        <f>+Baobab!AM13</f>
        <v>152083.32999999999</v>
      </c>
      <c r="AK31" s="18">
        <f>+Baobab!AN13</f>
        <v>152083.32999999999</v>
      </c>
      <c r="AL31" s="18">
        <f>+Baobab!AO13</f>
        <v>152083.32999999999</v>
      </c>
      <c r="AM31" s="18">
        <f>+Baobab!AP13</f>
        <v>152083.32999999999</v>
      </c>
      <c r="AN31" s="18">
        <f>+Baobab!AQ13</f>
        <v>152083.32999999999</v>
      </c>
      <c r="AO31" s="18">
        <f>+Baobab!AR13</f>
        <v>152083.32999999999</v>
      </c>
      <c r="AP31" s="17">
        <f>+Baobab!AS13</f>
        <v>152083.32999999999</v>
      </c>
      <c r="AQ31" s="16">
        <f>+Baobab!AT13</f>
        <v>152083.32999999999</v>
      </c>
      <c r="AR31" s="18">
        <f>+Baobab!AU13</f>
        <v>152083.32999999999</v>
      </c>
      <c r="AS31" s="18">
        <f>+Baobab!AV13</f>
        <v>152083.32999999999</v>
      </c>
      <c r="AT31" s="18">
        <f>+Baobab!AW13</f>
        <v>152083.32999999999</v>
      </c>
      <c r="AU31" s="18">
        <f>+Baobab!AX13</f>
        <v>152083.32999999999</v>
      </c>
      <c r="AV31" s="18">
        <f>+Baobab!AY13</f>
        <v>152083.32999999999</v>
      </c>
      <c r="AW31" s="18">
        <f>+Baobab!AZ13</f>
        <v>152083.32999999999</v>
      </c>
      <c r="AX31" s="18">
        <f>+Baobab!BA13</f>
        <v>152083.32999999999</v>
      </c>
      <c r="AY31" s="18">
        <f>+Baobab!BB13</f>
        <v>152083.32999999999</v>
      </c>
      <c r="AZ31" s="18">
        <f>+Baobab!BC13</f>
        <v>152083.32999999999</v>
      </c>
      <c r="BA31" s="18">
        <f>+Baobab!BD13</f>
        <v>152083.32999999999</v>
      </c>
      <c r="BB31" s="17">
        <f>+Baobab!BE13</f>
        <v>152083.32999999999</v>
      </c>
      <c r="BC31" s="16">
        <f>+Baobab!BF13</f>
        <v>152083.32999999999</v>
      </c>
      <c r="BD31" s="18">
        <f>+Baobab!BG13</f>
        <v>152083.32999999999</v>
      </c>
      <c r="BE31" s="18">
        <f>+Baobab!BH13</f>
        <v>152083.32999999999</v>
      </c>
      <c r="BF31" s="18">
        <f>+Baobab!BI13</f>
        <v>152083.32999999999</v>
      </c>
      <c r="BG31" s="18">
        <f>+Baobab!BJ13</f>
        <v>152083.32999999999</v>
      </c>
      <c r="BH31" s="18">
        <f>+Baobab!BK13</f>
        <v>152083.32999999999</v>
      </c>
      <c r="BI31" s="18">
        <f>+Baobab!BL13</f>
        <v>152083.32999999999</v>
      </c>
      <c r="BJ31" s="18">
        <f>+Baobab!BM13</f>
        <v>152083.32999999999</v>
      </c>
      <c r="BK31" s="18">
        <f>+Baobab!BN13</f>
        <v>152083.32999999999</v>
      </c>
      <c r="BL31" s="18">
        <f>+Baobab!BO13</f>
        <v>152083.32999999999</v>
      </c>
      <c r="BM31" s="18">
        <f>+Baobab!BP13</f>
        <v>152083.32999999999</v>
      </c>
      <c r="BN31" s="17">
        <f>+Baobab!BQ13</f>
        <v>152083.32999999999</v>
      </c>
      <c r="BO31" s="16">
        <f>+Baobab!BR13</f>
        <v>152083.32999999999</v>
      </c>
      <c r="BP31" s="18">
        <f>+Baobab!BS13</f>
        <v>152083.32999999999</v>
      </c>
      <c r="BQ31" s="18">
        <f>+Baobab!BT13</f>
        <v>152083.32999999999</v>
      </c>
      <c r="BR31" s="18">
        <f>+Baobab!BU13</f>
        <v>152083.32999999999</v>
      </c>
      <c r="BS31" s="18">
        <f>+Baobab!BV13</f>
        <v>152083.32999999999</v>
      </c>
      <c r="BT31" s="18">
        <f>+Baobab!BW13</f>
        <v>152083.32999999999</v>
      </c>
      <c r="BU31" s="18">
        <f>+Baobab!BX13</f>
        <v>152083.32999999999</v>
      </c>
      <c r="BV31" s="18">
        <f>+Baobab!BY13</f>
        <v>152083.32999999999</v>
      </c>
      <c r="BW31" s="18">
        <f>+Baobab!BZ13</f>
        <v>152083.32999999999</v>
      </c>
      <c r="BX31" s="18">
        <f>+Baobab!CA13</f>
        <v>152083.32999999999</v>
      </c>
      <c r="BY31" s="18">
        <f>+Baobab!CB13</f>
        <v>152083.32999999999</v>
      </c>
      <c r="BZ31" s="17">
        <f>+Baobab!CC13</f>
        <v>152083.57</v>
      </c>
    </row>
    <row r="32" spans="2:78" ht="15" customHeight="1" x14ac:dyDescent="0.75">
      <c r="B32" s="432" t="s">
        <v>13</v>
      </c>
      <c r="C32" s="433"/>
      <c r="D32" s="434"/>
      <c r="E32" s="23">
        <f t="shared" ref="E32:AJ32" si="19">+SUM(E28:E31)</f>
        <v>0</v>
      </c>
      <c r="F32" s="24">
        <f t="shared" si="19"/>
        <v>0</v>
      </c>
      <c r="G32" s="37">
        <f t="shared" si="19"/>
        <v>557638.88</v>
      </c>
      <c r="H32" s="33">
        <f t="shared" si="19"/>
        <v>557638.88</v>
      </c>
      <c r="I32" s="33">
        <f t="shared" si="19"/>
        <v>557638.88</v>
      </c>
      <c r="J32" s="33">
        <f t="shared" si="19"/>
        <v>557638.88</v>
      </c>
      <c r="K32" s="33">
        <f t="shared" si="19"/>
        <v>557638.88</v>
      </c>
      <c r="L32" s="33">
        <f t="shared" si="19"/>
        <v>557638.88</v>
      </c>
      <c r="M32" s="33">
        <f t="shared" si="19"/>
        <v>557638.88</v>
      </c>
      <c r="N32" s="33">
        <f t="shared" si="19"/>
        <v>557638.88</v>
      </c>
      <c r="O32" s="33">
        <f t="shared" si="19"/>
        <v>557638.88</v>
      </c>
      <c r="P32" s="33">
        <f t="shared" si="19"/>
        <v>557638.88</v>
      </c>
      <c r="Q32" s="33">
        <f t="shared" si="19"/>
        <v>557638.88</v>
      </c>
      <c r="R32" s="24">
        <f t="shared" si="19"/>
        <v>557638.88</v>
      </c>
      <c r="S32" s="23">
        <f t="shared" si="19"/>
        <v>557638.88</v>
      </c>
      <c r="T32" s="33">
        <f t="shared" si="19"/>
        <v>557638.88</v>
      </c>
      <c r="U32" s="33">
        <f t="shared" si="19"/>
        <v>557638.88</v>
      </c>
      <c r="V32" s="33">
        <f t="shared" si="19"/>
        <v>557638.88</v>
      </c>
      <c r="W32" s="33">
        <f t="shared" si="19"/>
        <v>557638.88</v>
      </c>
      <c r="X32" s="33">
        <f t="shared" si="19"/>
        <v>557638.88</v>
      </c>
      <c r="Y32" s="33">
        <f t="shared" si="19"/>
        <v>557638.88</v>
      </c>
      <c r="Z32" s="33">
        <f t="shared" si="19"/>
        <v>557638.88</v>
      </c>
      <c r="AA32" s="33">
        <f t="shared" si="19"/>
        <v>557638.88</v>
      </c>
      <c r="AB32" s="33">
        <f t="shared" si="19"/>
        <v>557638.88</v>
      </c>
      <c r="AC32" s="33">
        <f t="shared" si="19"/>
        <v>557638.88</v>
      </c>
      <c r="AD32" s="24">
        <f t="shared" si="19"/>
        <v>557638.88</v>
      </c>
      <c r="AE32" s="23">
        <f t="shared" si="19"/>
        <v>557638.88</v>
      </c>
      <c r="AF32" s="33">
        <f t="shared" si="19"/>
        <v>557638.88</v>
      </c>
      <c r="AG32" s="33">
        <f t="shared" si="19"/>
        <v>557638.88</v>
      </c>
      <c r="AH32" s="33">
        <f t="shared" si="19"/>
        <v>557638.88</v>
      </c>
      <c r="AI32" s="33">
        <f t="shared" si="19"/>
        <v>557638.88</v>
      </c>
      <c r="AJ32" s="33">
        <f t="shared" si="19"/>
        <v>557638.88</v>
      </c>
      <c r="AK32" s="33">
        <f t="shared" ref="AK32:BP32" si="20">+SUM(AK28:AK31)</f>
        <v>557638.88</v>
      </c>
      <c r="AL32" s="33">
        <f t="shared" si="20"/>
        <v>557638.88</v>
      </c>
      <c r="AM32" s="33">
        <f t="shared" si="20"/>
        <v>557638.88</v>
      </c>
      <c r="AN32" s="33">
        <f t="shared" si="20"/>
        <v>557638.88</v>
      </c>
      <c r="AO32" s="33">
        <f t="shared" si="20"/>
        <v>557638.88</v>
      </c>
      <c r="AP32" s="24">
        <f t="shared" si="20"/>
        <v>557638.88</v>
      </c>
      <c r="AQ32" s="23">
        <f t="shared" si="20"/>
        <v>557638.88</v>
      </c>
      <c r="AR32" s="33">
        <f t="shared" si="20"/>
        <v>557638.88</v>
      </c>
      <c r="AS32" s="33">
        <f t="shared" si="20"/>
        <v>557638.88</v>
      </c>
      <c r="AT32" s="33">
        <f t="shared" si="20"/>
        <v>557638.88</v>
      </c>
      <c r="AU32" s="33">
        <f t="shared" si="20"/>
        <v>557638.88</v>
      </c>
      <c r="AV32" s="33">
        <f t="shared" si="20"/>
        <v>557638.88</v>
      </c>
      <c r="AW32" s="33">
        <f t="shared" si="20"/>
        <v>557638.88</v>
      </c>
      <c r="AX32" s="33">
        <f t="shared" si="20"/>
        <v>557638.88</v>
      </c>
      <c r="AY32" s="33">
        <f t="shared" si="20"/>
        <v>557638.88</v>
      </c>
      <c r="AZ32" s="33">
        <f t="shared" si="20"/>
        <v>557638.88</v>
      </c>
      <c r="BA32" s="33">
        <f t="shared" si="20"/>
        <v>557638.88</v>
      </c>
      <c r="BB32" s="24">
        <f t="shared" si="20"/>
        <v>557638.88</v>
      </c>
      <c r="BC32" s="23">
        <f t="shared" si="20"/>
        <v>557638.88</v>
      </c>
      <c r="BD32" s="33">
        <f t="shared" si="20"/>
        <v>557638.88</v>
      </c>
      <c r="BE32" s="33">
        <f t="shared" si="20"/>
        <v>557638.88</v>
      </c>
      <c r="BF32" s="33">
        <f t="shared" si="20"/>
        <v>557638.88</v>
      </c>
      <c r="BG32" s="33">
        <f t="shared" si="20"/>
        <v>557638.88</v>
      </c>
      <c r="BH32" s="33">
        <f t="shared" si="20"/>
        <v>557638.88</v>
      </c>
      <c r="BI32" s="33">
        <f t="shared" si="20"/>
        <v>557638.88</v>
      </c>
      <c r="BJ32" s="33">
        <f t="shared" si="20"/>
        <v>557638.88</v>
      </c>
      <c r="BK32" s="33">
        <f t="shared" si="20"/>
        <v>557638.88</v>
      </c>
      <c r="BL32" s="33">
        <f t="shared" si="20"/>
        <v>557638.88</v>
      </c>
      <c r="BM32" s="33">
        <f t="shared" si="20"/>
        <v>557638.88</v>
      </c>
      <c r="BN32" s="24">
        <f t="shared" si="20"/>
        <v>557638.88</v>
      </c>
      <c r="BO32" s="23">
        <f t="shared" si="20"/>
        <v>557638.88</v>
      </c>
      <c r="BP32" s="33">
        <f t="shared" si="20"/>
        <v>557638.88</v>
      </c>
      <c r="BQ32" s="33">
        <f t="shared" ref="BQ32:BZ32" si="21">+SUM(BQ28:BQ31)</f>
        <v>557638.88</v>
      </c>
      <c r="BR32" s="33">
        <f t="shared" si="21"/>
        <v>557638.88</v>
      </c>
      <c r="BS32" s="33">
        <f t="shared" si="21"/>
        <v>557638.88</v>
      </c>
      <c r="BT32" s="33">
        <f t="shared" si="21"/>
        <v>557638.88</v>
      </c>
      <c r="BU32" s="33">
        <f t="shared" si="21"/>
        <v>557638.88</v>
      </c>
      <c r="BV32" s="33">
        <f t="shared" si="21"/>
        <v>557638.88</v>
      </c>
      <c r="BW32" s="33">
        <f t="shared" si="21"/>
        <v>557638.88</v>
      </c>
      <c r="BX32" s="33">
        <f t="shared" si="21"/>
        <v>557638.88</v>
      </c>
      <c r="BY32" s="33">
        <f t="shared" si="21"/>
        <v>557638.88</v>
      </c>
      <c r="BZ32" s="24">
        <f t="shared" si="21"/>
        <v>557639.6</v>
      </c>
    </row>
    <row r="33" spans="2:78" ht="3.75" customHeight="1" x14ac:dyDescent="0.75"/>
    <row r="34" spans="2:78" s="11" customFormat="1" x14ac:dyDescent="0.75">
      <c r="B34" s="415" t="s">
        <v>4</v>
      </c>
      <c r="C34" s="416"/>
      <c r="D34" s="417"/>
      <c r="E34" s="413" t="s">
        <v>6</v>
      </c>
      <c r="F34" s="414"/>
      <c r="G34" s="411">
        <v>1</v>
      </c>
      <c r="H34" s="411"/>
      <c r="I34" s="411"/>
      <c r="J34" s="411"/>
      <c r="K34" s="411"/>
      <c r="L34" s="411"/>
      <c r="M34" s="411"/>
      <c r="N34" s="411"/>
      <c r="O34" s="411"/>
      <c r="P34" s="411"/>
      <c r="Q34" s="411"/>
      <c r="R34" s="412"/>
      <c r="S34" s="410">
        <f>+G34+1</f>
        <v>2</v>
      </c>
      <c r="T34" s="411"/>
      <c r="U34" s="411"/>
      <c r="V34" s="411"/>
      <c r="W34" s="411"/>
      <c r="X34" s="411"/>
      <c r="Y34" s="411"/>
      <c r="Z34" s="411"/>
      <c r="AA34" s="411"/>
      <c r="AB34" s="411"/>
      <c r="AC34" s="411"/>
      <c r="AD34" s="412"/>
      <c r="AE34" s="410">
        <f>+S34+1</f>
        <v>3</v>
      </c>
      <c r="AF34" s="411"/>
      <c r="AG34" s="411"/>
      <c r="AH34" s="411"/>
      <c r="AI34" s="411"/>
      <c r="AJ34" s="411"/>
      <c r="AK34" s="411"/>
      <c r="AL34" s="411"/>
      <c r="AM34" s="411"/>
      <c r="AN34" s="411"/>
      <c r="AO34" s="411"/>
      <c r="AP34" s="412"/>
      <c r="AQ34" s="410">
        <f>+AE34+1</f>
        <v>4</v>
      </c>
      <c r="AR34" s="411"/>
      <c r="AS34" s="411"/>
      <c r="AT34" s="411"/>
      <c r="AU34" s="411"/>
      <c r="AV34" s="411"/>
      <c r="AW34" s="411"/>
      <c r="AX34" s="411"/>
      <c r="AY34" s="411"/>
      <c r="AZ34" s="411"/>
      <c r="BA34" s="411"/>
      <c r="BB34" s="412"/>
      <c r="BC34" s="410">
        <f>+AQ34+1</f>
        <v>5</v>
      </c>
      <c r="BD34" s="411"/>
      <c r="BE34" s="411"/>
      <c r="BF34" s="411"/>
      <c r="BG34" s="411"/>
      <c r="BH34" s="411"/>
      <c r="BI34" s="411"/>
      <c r="BJ34" s="411"/>
      <c r="BK34" s="411"/>
      <c r="BL34" s="411"/>
      <c r="BM34" s="411"/>
      <c r="BN34" s="412"/>
      <c r="BO34" s="410">
        <f>+BC34+1</f>
        <v>6</v>
      </c>
      <c r="BP34" s="411"/>
      <c r="BQ34" s="411"/>
      <c r="BR34" s="411"/>
      <c r="BS34" s="411"/>
      <c r="BT34" s="411"/>
      <c r="BU34" s="411"/>
      <c r="BV34" s="411"/>
      <c r="BW34" s="411"/>
      <c r="BX34" s="411"/>
      <c r="BY34" s="411"/>
      <c r="BZ34" s="412"/>
    </row>
    <row r="35" spans="2:78" s="11" customFormat="1" x14ac:dyDescent="0.75">
      <c r="B35" s="418"/>
      <c r="C35" s="419"/>
      <c r="D35" s="420"/>
      <c r="E35" s="12">
        <f>+E$3</f>
        <v>46162</v>
      </c>
      <c r="F35" s="13">
        <f t="shared" ref="F35:BQ35" si="22">+F$3</f>
        <v>46203</v>
      </c>
      <c r="G35" s="34">
        <f t="shared" si="22"/>
        <v>46234</v>
      </c>
      <c r="H35" s="14">
        <f t="shared" si="22"/>
        <v>46265</v>
      </c>
      <c r="I35" s="14">
        <f t="shared" si="22"/>
        <v>46295</v>
      </c>
      <c r="J35" s="14">
        <f t="shared" si="22"/>
        <v>46326</v>
      </c>
      <c r="K35" s="14">
        <f t="shared" si="22"/>
        <v>46356</v>
      </c>
      <c r="L35" s="14">
        <f t="shared" si="22"/>
        <v>46387</v>
      </c>
      <c r="M35" s="14">
        <f t="shared" si="22"/>
        <v>46418</v>
      </c>
      <c r="N35" s="14">
        <f t="shared" si="22"/>
        <v>46446</v>
      </c>
      <c r="O35" s="14">
        <f t="shared" si="22"/>
        <v>46477</v>
      </c>
      <c r="P35" s="14">
        <f t="shared" si="22"/>
        <v>46507</v>
      </c>
      <c r="Q35" s="14">
        <f t="shared" si="22"/>
        <v>46538</v>
      </c>
      <c r="R35" s="13">
        <f t="shared" si="22"/>
        <v>46568</v>
      </c>
      <c r="S35" s="12">
        <f t="shared" si="22"/>
        <v>46599</v>
      </c>
      <c r="T35" s="14">
        <f t="shared" si="22"/>
        <v>46630</v>
      </c>
      <c r="U35" s="14">
        <f t="shared" si="22"/>
        <v>46660</v>
      </c>
      <c r="V35" s="14">
        <f t="shared" si="22"/>
        <v>46691</v>
      </c>
      <c r="W35" s="14">
        <f t="shared" si="22"/>
        <v>46721</v>
      </c>
      <c r="X35" s="14">
        <f t="shared" si="22"/>
        <v>46752</v>
      </c>
      <c r="Y35" s="14">
        <f t="shared" si="22"/>
        <v>46783</v>
      </c>
      <c r="Z35" s="14">
        <f t="shared" si="22"/>
        <v>46812</v>
      </c>
      <c r="AA35" s="14">
        <f t="shared" si="22"/>
        <v>46843</v>
      </c>
      <c r="AB35" s="14">
        <f t="shared" si="22"/>
        <v>46873</v>
      </c>
      <c r="AC35" s="14">
        <f t="shared" si="22"/>
        <v>46904</v>
      </c>
      <c r="AD35" s="13">
        <f t="shared" si="22"/>
        <v>46934</v>
      </c>
      <c r="AE35" s="12">
        <f t="shared" si="22"/>
        <v>46965</v>
      </c>
      <c r="AF35" s="14">
        <f t="shared" si="22"/>
        <v>46996</v>
      </c>
      <c r="AG35" s="14">
        <f t="shared" si="22"/>
        <v>47026</v>
      </c>
      <c r="AH35" s="14">
        <f t="shared" si="22"/>
        <v>47057</v>
      </c>
      <c r="AI35" s="14">
        <f t="shared" si="22"/>
        <v>47087</v>
      </c>
      <c r="AJ35" s="14">
        <f t="shared" si="22"/>
        <v>47118</v>
      </c>
      <c r="AK35" s="14">
        <f t="shared" si="22"/>
        <v>47149</v>
      </c>
      <c r="AL35" s="14">
        <f t="shared" si="22"/>
        <v>47177</v>
      </c>
      <c r="AM35" s="14">
        <f t="shared" si="22"/>
        <v>47208</v>
      </c>
      <c r="AN35" s="14">
        <f t="shared" si="22"/>
        <v>47238</v>
      </c>
      <c r="AO35" s="14">
        <f t="shared" si="22"/>
        <v>47269</v>
      </c>
      <c r="AP35" s="13">
        <f t="shared" si="22"/>
        <v>47299</v>
      </c>
      <c r="AQ35" s="12">
        <f t="shared" si="22"/>
        <v>47330</v>
      </c>
      <c r="AR35" s="14">
        <f t="shared" si="22"/>
        <v>47361</v>
      </c>
      <c r="AS35" s="14">
        <f t="shared" si="22"/>
        <v>47391</v>
      </c>
      <c r="AT35" s="14">
        <f t="shared" si="22"/>
        <v>47422</v>
      </c>
      <c r="AU35" s="14">
        <f t="shared" si="22"/>
        <v>47452</v>
      </c>
      <c r="AV35" s="14">
        <f t="shared" si="22"/>
        <v>47483</v>
      </c>
      <c r="AW35" s="14">
        <f t="shared" si="22"/>
        <v>47514</v>
      </c>
      <c r="AX35" s="14">
        <f t="shared" si="22"/>
        <v>47542</v>
      </c>
      <c r="AY35" s="14">
        <f t="shared" si="22"/>
        <v>47573</v>
      </c>
      <c r="AZ35" s="14">
        <f t="shared" si="22"/>
        <v>47603</v>
      </c>
      <c r="BA35" s="14">
        <f t="shared" si="22"/>
        <v>47634</v>
      </c>
      <c r="BB35" s="13">
        <f t="shared" si="22"/>
        <v>47664</v>
      </c>
      <c r="BC35" s="12">
        <f t="shared" si="22"/>
        <v>47695</v>
      </c>
      <c r="BD35" s="14">
        <f t="shared" si="22"/>
        <v>47726</v>
      </c>
      <c r="BE35" s="14">
        <f t="shared" si="22"/>
        <v>47756</v>
      </c>
      <c r="BF35" s="14">
        <f t="shared" si="22"/>
        <v>47787</v>
      </c>
      <c r="BG35" s="14">
        <f t="shared" si="22"/>
        <v>47817</v>
      </c>
      <c r="BH35" s="14">
        <f t="shared" si="22"/>
        <v>47848</v>
      </c>
      <c r="BI35" s="14">
        <f t="shared" si="22"/>
        <v>47879</v>
      </c>
      <c r="BJ35" s="14">
        <f t="shared" si="22"/>
        <v>47907</v>
      </c>
      <c r="BK35" s="14">
        <f t="shared" si="22"/>
        <v>47938</v>
      </c>
      <c r="BL35" s="14">
        <f t="shared" si="22"/>
        <v>47968</v>
      </c>
      <c r="BM35" s="14">
        <f t="shared" si="22"/>
        <v>47999</v>
      </c>
      <c r="BN35" s="13">
        <f t="shared" si="22"/>
        <v>48029</v>
      </c>
      <c r="BO35" s="12">
        <f t="shared" si="22"/>
        <v>48060</v>
      </c>
      <c r="BP35" s="14">
        <f t="shared" si="22"/>
        <v>48091</v>
      </c>
      <c r="BQ35" s="14">
        <f t="shared" si="22"/>
        <v>48121</v>
      </c>
      <c r="BR35" s="14">
        <f t="shared" ref="BR35:BZ35" si="23">+BR$3</f>
        <v>48152</v>
      </c>
      <c r="BS35" s="14">
        <f t="shared" si="23"/>
        <v>48182</v>
      </c>
      <c r="BT35" s="14">
        <f t="shared" si="23"/>
        <v>48213</v>
      </c>
      <c r="BU35" s="14">
        <f t="shared" si="23"/>
        <v>48244</v>
      </c>
      <c r="BV35" s="14">
        <f t="shared" si="23"/>
        <v>48273</v>
      </c>
      <c r="BW35" s="14">
        <f t="shared" si="23"/>
        <v>48304</v>
      </c>
      <c r="BX35" s="14">
        <f t="shared" si="23"/>
        <v>48334</v>
      </c>
      <c r="BY35" s="14">
        <f t="shared" si="23"/>
        <v>48365</v>
      </c>
      <c r="BZ35" s="13">
        <f t="shared" si="23"/>
        <v>48395</v>
      </c>
    </row>
    <row r="36" spans="2:78" ht="15" customHeight="1" x14ac:dyDescent="0.75">
      <c r="B36" s="423"/>
      <c r="C36" s="421" t="str">
        <f>+B4</f>
        <v>Kranskop</v>
      </c>
      <c r="D36" s="422"/>
      <c r="E36" s="196">
        <f>+Kranskop!H14</f>
        <v>0</v>
      </c>
      <c r="F36" s="197">
        <f>+Kranskop!I14</f>
        <v>0</v>
      </c>
      <c r="G36" s="198">
        <f>+Kranskop!J14</f>
        <v>0</v>
      </c>
      <c r="H36" s="199">
        <f>+Kranskop!K14</f>
        <v>0</v>
      </c>
      <c r="I36" s="199">
        <f>+Kranskop!L14</f>
        <v>0</v>
      </c>
      <c r="J36" s="199">
        <f>+Kranskop!M14</f>
        <v>0</v>
      </c>
      <c r="K36" s="199">
        <f>+Kranskop!N14</f>
        <v>0</v>
      </c>
      <c r="L36" s="199">
        <f>+Kranskop!O14</f>
        <v>0</v>
      </c>
      <c r="M36" s="199">
        <f>+Kranskop!P14</f>
        <v>0</v>
      </c>
      <c r="N36" s="199">
        <f>+Kranskop!Q14</f>
        <v>0</v>
      </c>
      <c r="O36" s="199">
        <f>+Kranskop!R14</f>
        <v>0</v>
      </c>
      <c r="P36" s="199">
        <f>+Kranskop!S14</f>
        <v>0</v>
      </c>
      <c r="Q36" s="199">
        <f>+Kranskop!T14</f>
        <v>0</v>
      </c>
      <c r="R36" s="197">
        <f>+Kranskop!U14</f>
        <v>17615000</v>
      </c>
      <c r="S36" s="196">
        <f>+Kranskop!V14</f>
        <v>0</v>
      </c>
      <c r="T36" s="199">
        <f>+Kranskop!W14</f>
        <v>0</v>
      </c>
      <c r="U36" s="199">
        <f>+Kranskop!X14</f>
        <v>0</v>
      </c>
      <c r="V36" s="199">
        <f>+Kranskop!Y14</f>
        <v>0</v>
      </c>
      <c r="W36" s="199">
        <f>+Kranskop!Z14</f>
        <v>0</v>
      </c>
      <c r="X36" s="199">
        <f>+Kranskop!AA14</f>
        <v>0</v>
      </c>
      <c r="Y36" s="199">
        <f>+Kranskop!AB14</f>
        <v>0</v>
      </c>
      <c r="Z36" s="199">
        <f>+Kranskop!AC14</f>
        <v>0</v>
      </c>
      <c r="AA36" s="199">
        <f>+Kranskop!AD14</f>
        <v>0</v>
      </c>
      <c r="AB36" s="199">
        <f>+Kranskop!AE14</f>
        <v>0</v>
      </c>
      <c r="AC36" s="199">
        <f>+Kranskop!AF14</f>
        <v>0</v>
      </c>
      <c r="AD36" s="197">
        <f>+Kranskop!AG14</f>
        <v>15515000</v>
      </c>
      <c r="AE36" s="196">
        <f>+Kranskop!AH14</f>
        <v>0</v>
      </c>
      <c r="AF36" s="199">
        <f>+Kranskop!AI14</f>
        <v>0</v>
      </c>
      <c r="AG36" s="199">
        <f>+Kranskop!AJ14</f>
        <v>0</v>
      </c>
      <c r="AH36" s="199">
        <f>+Kranskop!AK14</f>
        <v>0</v>
      </c>
      <c r="AI36" s="199">
        <f>+Kranskop!AL14</f>
        <v>0</v>
      </c>
      <c r="AJ36" s="199">
        <f>+Kranskop!AM14</f>
        <v>0</v>
      </c>
      <c r="AK36" s="199">
        <f>+Kranskop!AN14</f>
        <v>0</v>
      </c>
      <c r="AL36" s="199">
        <f>+Kranskop!AO14</f>
        <v>0</v>
      </c>
      <c r="AM36" s="199">
        <f>+Kranskop!AP14</f>
        <v>0</v>
      </c>
      <c r="AN36" s="199">
        <f>+Kranskop!AQ14</f>
        <v>0</v>
      </c>
      <c r="AO36" s="199">
        <f>+Kranskop!AR14</f>
        <v>0</v>
      </c>
      <c r="AP36" s="197">
        <f>+Kranskop!AS14</f>
        <v>13415000</v>
      </c>
      <c r="AQ36" s="196">
        <f>+Kranskop!AT14</f>
        <v>0</v>
      </c>
      <c r="AR36" s="199">
        <f>+Kranskop!AU14</f>
        <v>0</v>
      </c>
      <c r="AS36" s="199">
        <f>+Kranskop!AV14</f>
        <v>0</v>
      </c>
      <c r="AT36" s="199">
        <f>+Kranskop!AW14</f>
        <v>0</v>
      </c>
      <c r="AU36" s="199">
        <f>+Kranskop!AX14</f>
        <v>0</v>
      </c>
      <c r="AV36" s="199">
        <f>+Kranskop!AY14</f>
        <v>0</v>
      </c>
      <c r="AW36" s="199">
        <f>+Kranskop!AZ14</f>
        <v>0</v>
      </c>
      <c r="AX36" s="199">
        <f>+Kranskop!BA14</f>
        <v>0</v>
      </c>
      <c r="AY36" s="199">
        <f>+Kranskop!BB14</f>
        <v>0</v>
      </c>
      <c r="AZ36" s="199">
        <f>+Kranskop!BC14</f>
        <v>0</v>
      </c>
      <c r="BA36" s="199">
        <f>+Kranskop!BD14</f>
        <v>0</v>
      </c>
      <c r="BB36" s="197">
        <f>+Kranskop!BE14</f>
        <v>13415000</v>
      </c>
      <c r="BC36" s="196">
        <f>+Kranskop!BF14</f>
        <v>0</v>
      </c>
      <c r="BD36" s="199">
        <f>+Kranskop!BG14</f>
        <v>0</v>
      </c>
      <c r="BE36" s="199">
        <f>+Kranskop!BH14</f>
        <v>0</v>
      </c>
      <c r="BF36" s="199">
        <f>+Kranskop!BI14</f>
        <v>0</v>
      </c>
      <c r="BG36" s="199">
        <f>+Kranskop!BJ14</f>
        <v>0</v>
      </c>
      <c r="BH36" s="199">
        <f>+Kranskop!BK14</f>
        <v>0</v>
      </c>
      <c r="BI36" s="199">
        <f>+Kranskop!BL14</f>
        <v>0</v>
      </c>
      <c r="BJ36" s="199">
        <f>+Kranskop!BM14</f>
        <v>0</v>
      </c>
      <c r="BK36" s="199">
        <f>+Kranskop!BN14</f>
        <v>0</v>
      </c>
      <c r="BL36" s="199">
        <f>+Kranskop!BO14</f>
        <v>0</v>
      </c>
      <c r="BM36" s="199">
        <f>+Kranskop!BP14</f>
        <v>0</v>
      </c>
      <c r="BN36" s="197">
        <f>+Kranskop!BQ14</f>
        <v>13415000</v>
      </c>
      <c r="BO36" s="196">
        <f>+Kranskop!BR14</f>
        <v>0</v>
      </c>
      <c r="BP36" s="199">
        <f>+Kranskop!BS14</f>
        <v>0</v>
      </c>
      <c r="BQ36" s="199">
        <f>+Kranskop!BT14</f>
        <v>0</v>
      </c>
      <c r="BR36" s="199">
        <f>+Kranskop!BU14</f>
        <v>0</v>
      </c>
      <c r="BS36" s="199">
        <f>+Kranskop!BV14</f>
        <v>0</v>
      </c>
      <c r="BT36" s="199">
        <f>+Kranskop!BW14</f>
        <v>0</v>
      </c>
      <c r="BU36" s="199">
        <f>+Kranskop!BX14</f>
        <v>0</v>
      </c>
      <c r="BV36" s="199">
        <f>+Kranskop!BY14</f>
        <v>0</v>
      </c>
      <c r="BW36" s="199">
        <f>+Kranskop!BZ14</f>
        <v>0</v>
      </c>
      <c r="BX36" s="199">
        <f>+Kranskop!CA14</f>
        <v>0</v>
      </c>
      <c r="BY36" s="199">
        <f>+Kranskop!CB14</f>
        <v>0</v>
      </c>
      <c r="BZ36" s="197">
        <f>+Kranskop!CC14</f>
        <v>13415000</v>
      </c>
    </row>
    <row r="37" spans="2:78" ht="15" customHeight="1" x14ac:dyDescent="0.75">
      <c r="B37" s="424"/>
      <c r="C37" s="408" t="str">
        <f>$B$8</f>
        <v>Nyl</v>
      </c>
      <c r="D37" s="409"/>
      <c r="E37" s="269">
        <f>+Nyl!H14</f>
        <v>0</v>
      </c>
      <c r="F37" s="270">
        <f>+Nyl!I14</f>
        <v>0</v>
      </c>
      <c r="G37" s="271">
        <f>+Nyl!J14</f>
        <v>0</v>
      </c>
      <c r="H37" s="272">
        <f>+Nyl!K14</f>
        <v>0</v>
      </c>
      <c r="I37" s="272">
        <f>+Nyl!L14</f>
        <v>0</v>
      </c>
      <c r="J37" s="272">
        <f>+Nyl!M14</f>
        <v>0</v>
      </c>
      <c r="K37" s="272">
        <f>+Nyl!N14</f>
        <v>0</v>
      </c>
      <c r="L37" s="272">
        <f>+Nyl!O14</f>
        <v>0</v>
      </c>
      <c r="M37" s="272">
        <f>+Nyl!P14</f>
        <v>0</v>
      </c>
      <c r="N37" s="272">
        <f>+Nyl!Q14</f>
        <v>0</v>
      </c>
      <c r="O37" s="272">
        <f>+Nyl!R14</f>
        <v>0</v>
      </c>
      <c r="P37" s="272">
        <f>+Nyl!S14</f>
        <v>0</v>
      </c>
      <c r="Q37" s="272">
        <f>+Nyl!T14</f>
        <v>0</v>
      </c>
      <c r="R37" s="270">
        <f>+Nyl!U14</f>
        <v>17615000</v>
      </c>
      <c r="S37" s="269">
        <f>+Nyl!V14</f>
        <v>0</v>
      </c>
      <c r="T37" s="272">
        <f>+Nyl!W14</f>
        <v>0</v>
      </c>
      <c r="U37" s="272">
        <f>+Nyl!X14</f>
        <v>0</v>
      </c>
      <c r="V37" s="272">
        <f>+Nyl!Y14</f>
        <v>0</v>
      </c>
      <c r="W37" s="272">
        <f>+Nyl!Z14</f>
        <v>0</v>
      </c>
      <c r="X37" s="272">
        <f>+Nyl!AA14</f>
        <v>0</v>
      </c>
      <c r="Y37" s="272">
        <f>+Nyl!AB14</f>
        <v>0</v>
      </c>
      <c r="Z37" s="272">
        <f>+Nyl!AC14</f>
        <v>0</v>
      </c>
      <c r="AA37" s="272">
        <f>+Nyl!AD14</f>
        <v>0</v>
      </c>
      <c r="AB37" s="272">
        <f>+Nyl!AE14</f>
        <v>0</v>
      </c>
      <c r="AC37" s="272">
        <f>+Nyl!AF14</f>
        <v>0</v>
      </c>
      <c r="AD37" s="270">
        <f>+Nyl!AG14</f>
        <v>15515000</v>
      </c>
      <c r="AE37" s="269">
        <f>+Nyl!AH14</f>
        <v>0</v>
      </c>
      <c r="AF37" s="272">
        <f>+Nyl!AI14</f>
        <v>0</v>
      </c>
      <c r="AG37" s="272">
        <f>+Nyl!AJ14</f>
        <v>0</v>
      </c>
      <c r="AH37" s="272">
        <f>+Nyl!AK14</f>
        <v>0</v>
      </c>
      <c r="AI37" s="272">
        <f>+Nyl!AL14</f>
        <v>0</v>
      </c>
      <c r="AJ37" s="272">
        <f>+Nyl!AM14</f>
        <v>0</v>
      </c>
      <c r="AK37" s="272">
        <f>+Nyl!AN14</f>
        <v>0</v>
      </c>
      <c r="AL37" s="272">
        <f>+Nyl!AO14</f>
        <v>0</v>
      </c>
      <c r="AM37" s="272">
        <f>+Nyl!AP14</f>
        <v>0</v>
      </c>
      <c r="AN37" s="272">
        <f>+Nyl!AQ14</f>
        <v>0</v>
      </c>
      <c r="AO37" s="272">
        <f>+Nyl!AR14</f>
        <v>0</v>
      </c>
      <c r="AP37" s="270">
        <f>+Nyl!AS14</f>
        <v>13415000</v>
      </c>
      <c r="AQ37" s="269">
        <f>+Nyl!AT14</f>
        <v>0</v>
      </c>
      <c r="AR37" s="272">
        <f>+Nyl!AU14</f>
        <v>0</v>
      </c>
      <c r="AS37" s="272">
        <f>+Nyl!AV14</f>
        <v>0</v>
      </c>
      <c r="AT37" s="272">
        <f>+Nyl!AW14</f>
        <v>0</v>
      </c>
      <c r="AU37" s="272">
        <f>+Nyl!AX14</f>
        <v>0</v>
      </c>
      <c r="AV37" s="272">
        <f>+Nyl!AY14</f>
        <v>0</v>
      </c>
      <c r="AW37" s="272">
        <f>+Nyl!AZ14</f>
        <v>0</v>
      </c>
      <c r="AX37" s="272">
        <f>+Nyl!BA14</f>
        <v>0</v>
      </c>
      <c r="AY37" s="272">
        <f>+Nyl!BB14</f>
        <v>0</v>
      </c>
      <c r="AZ37" s="272">
        <f>+Nyl!BC14</f>
        <v>0</v>
      </c>
      <c r="BA37" s="272">
        <f>+Nyl!BD14</f>
        <v>0</v>
      </c>
      <c r="BB37" s="270">
        <f>+Nyl!BE14</f>
        <v>13415000</v>
      </c>
      <c r="BC37" s="269">
        <f>+Nyl!BF14</f>
        <v>0</v>
      </c>
      <c r="BD37" s="272">
        <f>+Nyl!BG14</f>
        <v>0</v>
      </c>
      <c r="BE37" s="272">
        <f>+Nyl!BH14</f>
        <v>0</v>
      </c>
      <c r="BF37" s="272">
        <f>+Nyl!BI14</f>
        <v>0</v>
      </c>
      <c r="BG37" s="272">
        <f>+Nyl!BJ14</f>
        <v>0</v>
      </c>
      <c r="BH37" s="272">
        <f>+Nyl!BK14</f>
        <v>0</v>
      </c>
      <c r="BI37" s="272">
        <f>+Nyl!BL14</f>
        <v>0</v>
      </c>
      <c r="BJ37" s="272">
        <f>+Nyl!BM14</f>
        <v>0</v>
      </c>
      <c r="BK37" s="272">
        <f>+Nyl!BN14</f>
        <v>0</v>
      </c>
      <c r="BL37" s="272">
        <f>+Nyl!BO14</f>
        <v>0</v>
      </c>
      <c r="BM37" s="272">
        <f>+Nyl!BP14</f>
        <v>0</v>
      </c>
      <c r="BN37" s="270">
        <f>+Nyl!BQ14</f>
        <v>13415000</v>
      </c>
      <c r="BO37" s="269">
        <f>+Nyl!BR14</f>
        <v>0</v>
      </c>
      <c r="BP37" s="272">
        <f>+Nyl!BS14</f>
        <v>0</v>
      </c>
      <c r="BQ37" s="272">
        <f>+Nyl!BT14</f>
        <v>0</v>
      </c>
      <c r="BR37" s="272">
        <f>+Nyl!BU14</f>
        <v>0</v>
      </c>
      <c r="BS37" s="272">
        <f>+Nyl!BV14</f>
        <v>0</v>
      </c>
      <c r="BT37" s="272">
        <f>+Nyl!BW14</f>
        <v>0</v>
      </c>
      <c r="BU37" s="272">
        <f>+Nyl!BX14</f>
        <v>0</v>
      </c>
      <c r="BV37" s="272">
        <f>+Nyl!BY14</f>
        <v>0</v>
      </c>
      <c r="BW37" s="272">
        <f>+Nyl!BZ14</f>
        <v>0</v>
      </c>
      <c r="BX37" s="272">
        <f>+Nyl!CA14</f>
        <v>0</v>
      </c>
      <c r="BY37" s="272">
        <f>+Nyl!CB14</f>
        <v>0</v>
      </c>
      <c r="BZ37" s="270">
        <f>+Nyl!CC14</f>
        <v>13415000</v>
      </c>
    </row>
    <row r="38" spans="2:78" ht="15" customHeight="1" x14ac:dyDescent="0.75">
      <c r="B38" s="424"/>
      <c r="C38" s="408" t="str">
        <f>$B$12</f>
        <v>Capricorn</v>
      </c>
      <c r="D38" s="409"/>
      <c r="E38" s="269">
        <f>+Capricorn!H14</f>
        <v>0</v>
      </c>
      <c r="F38" s="270">
        <f>+Capricorn!I14</f>
        <v>0</v>
      </c>
      <c r="G38" s="271">
        <f>+Capricorn!J14</f>
        <v>0</v>
      </c>
      <c r="H38" s="272">
        <f>+Capricorn!K14</f>
        <v>0</v>
      </c>
      <c r="I38" s="272">
        <f>+Capricorn!L14</f>
        <v>0</v>
      </c>
      <c r="J38" s="272">
        <f>+Capricorn!M14</f>
        <v>0</v>
      </c>
      <c r="K38" s="272">
        <f>+Capricorn!N14</f>
        <v>0</v>
      </c>
      <c r="L38" s="272">
        <f>+Capricorn!O14</f>
        <v>0</v>
      </c>
      <c r="M38" s="272">
        <f>+Capricorn!P14</f>
        <v>0</v>
      </c>
      <c r="N38" s="272">
        <f>+Capricorn!Q14</f>
        <v>0</v>
      </c>
      <c r="O38" s="272">
        <f>+Capricorn!R14</f>
        <v>0</v>
      </c>
      <c r="P38" s="272">
        <f>+Capricorn!S14</f>
        <v>0</v>
      </c>
      <c r="Q38" s="272">
        <f>+Capricorn!T14</f>
        <v>0</v>
      </c>
      <c r="R38" s="270">
        <f>+Capricorn!U14</f>
        <v>10743333.33</v>
      </c>
      <c r="S38" s="269">
        <f>+Capricorn!V14</f>
        <v>0</v>
      </c>
      <c r="T38" s="272">
        <f>+Capricorn!W14</f>
        <v>0</v>
      </c>
      <c r="U38" s="272">
        <f>+Capricorn!X14</f>
        <v>0</v>
      </c>
      <c r="V38" s="272">
        <f>+Capricorn!Y14</f>
        <v>0</v>
      </c>
      <c r="W38" s="272">
        <f>+Capricorn!Z14</f>
        <v>0</v>
      </c>
      <c r="X38" s="272">
        <f>+Capricorn!AA14</f>
        <v>0</v>
      </c>
      <c r="Y38" s="272">
        <f>+Capricorn!AB14</f>
        <v>0</v>
      </c>
      <c r="Z38" s="272">
        <f>+Capricorn!AC14</f>
        <v>0</v>
      </c>
      <c r="AA38" s="272">
        <f>+Capricorn!AD14</f>
        <v>0</v>
      </c>
      <c r="AB38" s="272">
        <f>+Capricorn!AE14</f>
        <v>0</v>
      </c>
      <c r="AC38" s="272">
        <f>+Capricorn!AF14</f>
        <v>0</v>
      </c>
      <c r="AD38" s="270">
        <f>+Capricorn!AG14</f>
        <v>9843333.3300000001</v>
      </c>
      <c r="AE38" s="269">
        <f>+Capricorn!AH14</f>
        <v>0</v>
      </c>
      <c r="AF38" s="272">
        <f>+Capricorn!AI14</f>
        <v>0</v>
      </c>
      <c r="AG38" s="272">
        <f>+Capricorn!AJ14</f>
        <v>0</v>
      </c>
      <c r="AH38" s="272">
        <f>+Capricorn!AK14</f>
        <v>0</v>
      </c>
      <c r="AI38" s="272">
        <f>+Capricorn!AL14</f>
        <v>0</v>
      </c>
      <c r="AJ38" s="272">
        <f>+Capricorn!AM14</f>
        <v>0</v>
      </c>
      <c r="AK38" s="272">
        <f>+Capricorn!AN14</f>
        <v>0</v>
      </c>
      <c r="AL38" s="272">
        <f>+Capricorn!AO14</f>
        <v>0</v>
      </c>
      <c r="AM38" s="272">
        <f>+Capricorn!AP14</f>
        <v>0</v>
      </c>
      <c r="AN38" s="272">
        <f>+Capricorn!AQ14</f>
        <v>0</v>
      </c>
      <c r="AO38" s="272">
        <f>+Capricorn!AR14</f>
        <v>0</v>
      </c>
      <c r="AP38" s="270">
        <f>+Capricorn!AS14</f>
        <v>8943333.3300000001</v>
      </c>
      <c r="AQ38" s="269">
        <f>+Capricorn!AT14</f>
        <v>0</v>
      </c>
      <c r="AR38" s="272">
        <f>+Capricorn!AU14</f>
        <v>0</v>
      </c>
      <c r="AS38" s="272">
        <f>+Capricorn!AV14</f>
        <v>0</v>
      </c>
      <c r="AT38" s="272">
        <f>+Capricorn!AW14</f>
        <v>0</v>
      </c>
      <c r="AU38" s="272">
        <f>+Capricorn!AX14</f>
        <v>0</v>
      </c>
      <c r="AV38" s="272">
        <f>+Capricorn!AY14</f>
        <v>0</v>
      </c>
      <c r="AW38" s="272">
        <f>+Capricorn!AZ14</f>
        <v>0</v>
      </c>
      <c r="AX38" s="272">
        <f>+Capricorn!BA14</f>
        <v>0</v>
      </c>
      <c r="AY38" s="272">
        <f>+Capricorn!BB14</f>
        <v>0</v>
      </c>
      <c r="AZ38" s="272">
        <f>+Capricorn!BC14</f>
        <v>0</v>
      </c>
      <c r="BA38" s="272">
        <f>+Capricorn!BD14</f>
        <v>0</v>
      </c>
      <c r="BB38" s="270">
        <f>+Capricorn!BE14</f>
        <v>8943333.3300000001</v>
      </c>
      <c r="BC38" s="269">
        <f>+Capricorn!BF14</f>
        <v>0</v>
      </c>
      <c r="BD38" s="272">
        <f>+Capricorn!BG14</f>
        <v>0</v>
      </c>
      <c r="BE38" s="272">
        <f>+Capricorn!BH14</f>
        <v>0</v>
      </c>
      <c r="BF38" s="272">
        <f>+Capricorn!BI14</f>
        <v>0</v>
      </c>
      <c r="BG38" s="272">
        <f>+Capricorn!BJ14</f>
        <v>0</v>
      </c>
      <c r="BH38" s="272">
        <f>+Capricorn!BK14</f>
        <v>0</v>
      </c>
      <c r="BI38" s="272">
        <f>+Capricorn!BL14</f>
        <v>0</v>
      </c>
      <c r="BJ38" s="272">
        <f>+Capricorn!BM14</f>
        <v>0</v>
      </c>
      <c r="BK38" s="272">
        <f>+Capricorn!BN14</f>
        <v>0</v>
      </c>
      <c r="BL38" s="272">
        <f>+Capricorn!BO14</f>
        <v>0</v>
      </c>
      <c r="BM38" s="272">
        <f>+Capricorn!BP14</f>
        <v>0</v>
      </c>
      <c r="BN38" s="270">
        <f>+Capricorn!BQ14</f>
        <v>8943333.3300000001</v>
      </c>
      <c r="BO38" s="269">
        <f>+Capricorn!BR14</f>
        <v>0</v>
      </c>
      <c r="BP38" s="272">
        <f>+Capricorn!BS14</f>
        <v>0</v>
      </c>
      <c r="BQ38" s="272">
        <f>+Capricorn!BT14</f>
        <v>0</v>
      </c>
      <c r="BR38" s="272">
        <f>+Capricorn!BU14</f>
        <v>0</v>
      </c>
      <c r="BS38" s="272">
        <f>+Capricorn!BV14</f>
        <v>0</v>
      </c>
      <c r="BT38" s="272">
        <f>+Capricorn!BW14</f>
        <v>0</v>
      </c>
      <c r="BU38" s="272">
        <f>+Capricorn!BX14</f>
        <v>0</v>
      </c>
      <c r="BV38" s="272">
        <f>+Capricorn!BY14</f>
        <v>0</v>
      </c>
      <c r="BW38" s="272">
        <f>+Capricorn!BZ14</f>
        <v>0</v>
      </c>
      <c r="BX38" s="272">
        <f>+Capricorn!CA14</f>
        <v>0</v>
      </c>
      <c r="BY38" s="272">
        <f>+Capricorn!CB14</f>
        <v>0</v>
      </c>
      <c r="BZ38" s="270">
        <f>+Capricorn!CC14</f>
        <v>8943333.3499999996</v>
      </c>
    </row>
    <row r="39" spans="2:78" x14ac:dyDescent="0.75">
      <c r="B39" s="424"/>
      <c r="C39" s="408" t="str">
        <f>+B16</f>
        <v>Baobab</v>
      </c>
      <c r="D39" s="409"/>
      <c r="E39" s="16">
        <f>+Baobab!H14</f>
        <v>0</v>
      </c>
      <c r="F39" s="17">
        <f>+Baobab!I14</f>
        <v>0</v>
      </c>
      <c r="G39" s="35">
        <f>+Baobab!J14</f>
        <v>0</v>
      </c>
      <c r="H39" s="18">
        <f>+Baobab!K14</f>
        <v>0</v>
      </c>
      <c r="I39" s="18">
        <f>+Baobab!L14</f>
        <v>0</v>
      </c>
      <c r="J39" s="18">
        <f>+Baobab!M14</f>
        <v>0</v>
      </c>
      <c r="K39" s="18">
        <f>+Baobab!N14</f>
        <v>0</v>
      </c>
      <c r="L39" s="18">
        <f>+Baobab!O14</f>
        <v>0</v>
      </c>
      <c r="M39" s="18">
        <f>+Baobab!P14</f>
        <v>0</v>
      </c>
      <c r="N39" s="18">
        <f>+Baobab!Q14</f>
        <v>0</v>
      </c>
      <c r="O39" s="18">
        <f>+Baobab!R14</f>
        <v>0</v>
      </c>
      <c r="P39" s="18">
        <f>+Baobab!S14</f>
        <v>0</v>
      </c>
      <c r="Q39" s="18">
        <f>+Baobab!T14</f>
        <v>0</v>
      </c>
      <c r="R39" s="17">
        <f>+Baobab!U14</f>
        <v>14076666.67</v>
      </c>
      <c r="S39" s="16">
        <f>+Baobab!V14</f>
        <v>0</v>
      </c>
      <c r="T39" s="18">
        <f>+Baobab!W14</f>
        <v>0</v>
      </c>
      <c r="U39" s="18">
        <f>+Baobab!X14</f>
        <v>0</v>
      </c>
      <c r="V39" s="18">
        <f>+Baobab!Y14</f>
        <v>0</v>
      </c>
      <c r="W39" s="18">
        <f>+Baobab!Z14</f>
        <v>0</v>
      </c>
      <c r="X39" s="18">
        <f>+Baobab!AA14</f>
        <v>0</v>
      </c>
      <c r="Y39" s="18">
        <f>+Baobab!AB14</f>
        <v>0</v>
      </c>
      <c r="Z39" s="18">
        <f>+Baobab!AC14</f>
        <v>0</v>
      </c>
      <c r="AA39" s="18">
        <f>+Baobab!AD14</f>
        <v>0</v>
      </c>
      <c r="AB39" s="18">
        <f>+Baobab!AE14</f>
        <v>0</v>
      </c>
      <c r="AC39" s="18">
        <f>+Baobab!AF14</f>
        <v>0</v>
      </c>
      <c r="AD39" s="17">
        <f>+Baobab!AG14</f>
        <v>13176666.67</v>
      </c>
      <c r="AE39" s="16">
        <f>+Baobab!AH14</f>
        <v>0</v>
      </c>
      <c r="AF39" s="18">
        <f>+Baobab!AI14</f>
        <v>0</v>
      </c>
      <c r="AG39" s="18">
        <f>+Baobab!AJ14</f>
        <v>0</v>
      </c>
      <c r="AH39" s="18">
        <f>+Baobab!AK14</f>
        <v>0</v>
      </c>
      <c r="AI39" s="18">
        <f>+Baobab!AL14</f>
        <v>0</v>
      </c>
      <c r="AJ39" s="18">
        <f>+Baobab!AM14</f>
        <v>0</v>
      </c>
      <c r="AK39" s="18">
        <f>+Baobab!AN14</f>
        <v>0</v>
      </c>
      <c r="AL39" s="18">
        <f>+Baobab!AO14</f>
        <v>0</v>
      </c>
      <c r="AM39" s="18">
        <f>+Baobab!AP14</f>
        <v>0</v>
      </c>
      <c r="AN39" s="18">
        <f>+Baobab!AQ14</f>
        <v>0</v>
      </c>
      <c r="AO39" s="18">
        <f>+Baobab!AR14</f>
        <v>0</v>
      </c>
      <c r="AP39" s="17">
        <f>+Baobab!AS14</f>
        <v>12276666.67</v>
      </c>
      <c r="AQ39" s="16">
        <f>+Baobab!AT14</f>
        <v>0</v>
      </c>
      <c r="AR39" s="18">
        <f>+Baobab!AU14</f>
        <v>0</v>
      </c>
      <c r="AS39" s="18">
        <f>+Baobab!AV14</f>
        <v>0</v>
      </c>
      <c r="AT39" s="18">
        <f>+Baobab!AW14</f>
        <v>0</v>
      </c>
      <c r="AU39" s="18">
        <f>+Baobab!AX14</f>
        <v>0</v>
      </c>
      <c r="AV39" s="18">
        <f>+Baobab!AY14</f>
        <v>0</v>
      </c>
      <c r="AW39" s="18">
        <f>+Baobab!AZ14</f>
        <v>0</v>
      </c>
      <c r="AX39" s="18">
        <f>+Baobab!BA14</f>
        <v>0</v>
      </c>
      <c r="AY39" s="18">
        <f>+Baobab!BB14</f>
        <v>0</v>
      </c>
      <c r="AZ39" s="18">
        <f>+Baobab!BC14</f>
        <v>0</v>
      </c>
      <c r="BA39" s="18">
        <f>+Baobab!BD14</f>
        <v>0</v>
      </c>
      <c r="BB39" s="17">
        <f>+Baobab!BE14</f>
        <v>12276666.67</v>
      </c>
      <c r="BC39" s="16">
        <f>+Baobab!BF14</f>
        <v>0</v>
      </c>
      <c r="BD39" s="18">
        <f>+Baobab!BG14</f>
        <v>0</v>
      </c>
      <c r="BE39" s="18">
        <f>+Baobab!BH14</f>
        <v>0</v>
      </c>
      <c r="BF39" s="18">
        <f>+Baobab!BI14</f>
        <v>0</v>
      </c>
      <c r="BG39" s="18">
        <f>+Baobab!BJ14</f>
        <v>0</v>
      </c>
      <c r="BH39" s="18">
        <f>+Baobab!BK14</f>
        <v>0</v>
      </c>
      <c r="BI39" s="18">
        <f>+Baobab!BL14</f>
        <v>0</v>
      </c>
      <c r="BJ39" s="18">
        <f>+Baobab!BM14</f>
        <v>0</v>
      </c>
      <c r="BK39" s="18">
        <f>+Baobab!BN14</f>
        <v>0</v>
      </c>
      <c r="BL39" s="18">
        <f>+Baobab!BO14</f>
        <v>0</v>
      </c>
      <c r="BM39" s="18">
        <f>+Baobab!BP14</f>
        <v>0</v>
      </c>
      <c r="BN39" s="17">
        <f>+Baobab!BQ14</f>
        <v>12276666.67</v>
      </c>
      <c r="BO39" s="16">
        <f>+Baobab!BR14</f>
        <v>0</v>
      </c>
      <c r="BP39" s="18">
        <f>+Baobab!BS14</f>
        <v>0</v>
      </c>
      <c r="BQ39" s="18">
        <f>+Baobab!BT14</f>
        <v>0</v>
      </c>
      <c r="BR39" s="18">
        <f>+Baobab!BU14</f>
        <v>0</v>
      </c>
      <c r="BS39" s="18">
        <f>+Baobab!BV14</f>
        <v>0</v>
      </c>
      <c r="BT39" s="18">
        <f>+Baobab!BW14</f>
        <v>0</v>
      </c>
      <c r="BU39" s="18">
        <f>+Baobab!BX14</f>
        <v>0</v>
      </c>
      <c r="BV39" s="18">
        <f>+Baobab!BY14</f>
        <v>0</v>
      </c>
      <c r="BW39" s="18">
        <f>+Baobab!BZ14</f>
        <v>0</v>
      </c>
      <c r="BX39" s="18">
        <f>+Baobab!CA14</f>
        <v>0</v>
      </c>
      <c r="BY39" s="18">
        <f>+Baobab!CB14</f>
        <v>0</v>
      </c>
      <c r="BZ39" s="17">
        <f>+Baobab!CC14</f>
        <v>12276666.65</v>
      </c>
    </row>
    <row r="40" spans="2:78" ht="15" customHeight="1" x14ac:dyDescent="0.75">
      <c r="B40" s="429" t="s">
        <v>14</v>
      </c>
      <c r="C40" s="430"/>
      <c r="D40" s="431"/>
      <c r="E40" s="23">
        <f t="shared" ref="E40:AJ40" si="24">+SUM(E36:E39)</f>
        <v>0</v>
      </c>
      <c r="F40" s="24">
        <f t="shared" si="24"/>
        <v>0</v>
      </c>
      <c r="G40" s="37">
        <f t="shared" si="24"/>
        <v>0</v>
      </c>
      <c r="H40" s="33">
        <f t="shared" si="24"/>
        <v>0</v>
      </c>
      <c r="I40" s="33">
        <f t="shared" si="24"/>
        <v>0</v>
      </c>
      <c r="J40" s="33">
        <f t="shared" si="24"/>
        <v>0</v>
      </c>
      <c r="K40" s="33">
        <f t="shared" si="24"/>
        <v>0</v>
      </c>
      <c r="L40" s="33">
        <f t="shared" si="24"/>
        <v>0</v>
      </c>
      <c r="M40" s="33">
        <f t="shared" si="24"/>
        <v>0</v>
      </c>
      <c r="N40" s="33">
        <f t="shared" si="24"/>
        <v>0</v>
      </c>
      <c r="O40" s="33">
        <f t="shared" si="24"/>
        <v>0</v>
      </c>
      <c r="P40" s="33">
        <f t="shared" si="24"/>
        <v>0</v>
      </c>
      <c r="Q40" s="33">
        <f t="shared" si="24"/>
        <v>0</v>
      </c>
      <c r="R40" s="24">
        <f t="shared" si="24"/>
        <v>60050000</v>
      </c>
      <c r="S40" s="23">
        <f t="shared" si="24"/>
        <v>0</v>
      </c>
      <c r="T40" s="33">
        <f t="shared" si="24"/>
        <v>0</v>
      </c>
      <c r="U40" s="33">
        <f t="shared" si="24"/>
        <v>0</v>
      </c>
      <c r="V40" s="33">
        <f t="shared" si="24"/>
        <v>0</v>
      </c>
      <c r="W40" s="33">
        <f t="shared" si="24"/>
        <v>0</v>
      </c>
      <c r="X40" s="33">
        <f t="shared" si="24"/>
        <v>0</v>
      </c>
      <c r="Y40" s="33">
        <f t="shared" si="24"/>
        <v>0</v>
      </c>
      <c r="Z40" s="33">
        <f t="shared" si="24"/>
        <v>0</v>
      </c>
      <c r="AA40" s="33">
        <f t="shared" si="24"/>
        <v>0</v>
      </c>
      <c r="AB40" s="33">
        <f t="shared" si="24"/>
        <v>0</v>
      </c>
      <c r="AC40" s="33">
        <f t="shared" si="24"/>
        <v>0</v>
      </c>
      <c r="AD40" s="24">
        <f t="shared" si="24"/>
        <v>54050000</v>
      </c>
      <c r="AE40" s="23">
        <f t="shared" si="24"/>
        <v>0</v>
      </c>
      <c r="AF40" s="33">
        <f t="shared" si="24"/>
        <v>0</v>
      </c>
      <c r="AG40" s="33">
        <f t="shared" si="24"/>
        <v>0</v>
      </c>
      <c r="AH40" s="33">
        <f t="shared" si="24"/>
        <v>0</v>
      </c>
      <c r="AI40" s="33">
        <f t="shared" si="24"/>
        <v>0</v>
      </c>
      <c r="AJ40" s="33">
        <f t="shared" si="24"/>
        <v>0</v>
      </c>
      <c r="AK40" s="33">
        <f t="shared" ref="AK40:BP40" si="25">+SUM(AK36:AK39)</f>
        <v>0</v>
      </c>
      <c r="AL40" s="33">
        <f t="shared" si="25"/>
        <v>0</v>
      </c>
      <c r="AM40" s="33">
        <f t="shared" si="25"/>
        <v>0</v>
      </c>
      <c r="AN40" s="33">
        <f t="shared" si="25"/>
        <v>0</v>
      </c>
      <c r="AO40" s="33">
        <f t="shared" si="25"/>
        <v>0</v>
      </c>
      <c r="AP40" s="24">
        <f t="shared" si="25"/>
        <v>48050000</v>
      </c>
      <c r="AQ40" s="23">
        <f t="shared" si="25"/>
        <v>0</v>
      </c>
      <c r="AR40" s="33">
        <f t="shared" si="25"/>
        <v>0</v>
      </c>
      <c r="AS40" s="33">
        <f t="shared" si="25"/>
        <v>0</v>
      </c>
      <c r="AT40" s="33">
        <f t="shared" si="25"/>
        <v>0</v>
      </c>
      <c r="AU40" s="33">
        <f t="shared" si="25"/>
        <v>0</v>
      </c>
      <c r="AV40" s="33">
        <f t="shared" si="25"/>
        <v>0</v>
      </c>
      <c r="AW40" s="33">
        <f t="shared" si="25"/>
        <v>0</v>
      </c>
      <c r="AX40" s="33">
        <f t="shared" si="25"/>
        <v>0</v>
      </c>
      <c r="AY40" s="33">
        <f t="shared" si="25"/>
        <v>0</v>
      </c>
      <c r="AZ40" s="33">
        <f t="shared" si="25"/>
        <v>0</v>
      </c>
      <c r="BA40" s="33">
        <f t="shared" si="25"/>
        <v>0</v>
      </c>
      <c r="BB40" s="24">
        <f t="shared" si="25"/>
        <v>48050000</v>
      </c>
      <c r="BC40" s="23">
        <f t="shared" si="25"/>
        <v>0</v>
      </c>
      <c r="BD40" s="33">
        <f t="shared" si="25"/>
        <v>0</v>
      </c>
      <c r="BE40" s="33">
        <f t="shared" si="25"/>
        <v>0</v>
      </c>
      <c r="BF40" s="33">
        <f t="shared" si="25"/>
        <v>0</v>
      </c>
      <c r="BG40" s="33">
        <f t="shared" si="25"/>
        <v>0</v>
      </c>
      <c r="BH40" s="33">
        <f t="shared" si="25"/>
        <v>0</v>
      </c>
      <c r="BI40" s="33">
        <f t="shared" si="25"/>
        <v>0</v>
      </c>
      <c r="BJ40" s="33">
        <f t="shared" si="25"/>
        <v>0</v>
      </c>
      <c r="BK40" s="33">
        <f t="shared" si="25"/>
        <v>0</v>
      </c>
      <c r="BL40" s="33">
        <f t="shared" si="25"/>
        <v>0</v>
      </c>
      <c r="BM40" s="33">
        <f t="shared" si="25"/>
        <v>0</v>
      </c>
      <c r="BN40" s="24">
        <f t="shared" si="25"/>
        <v>48050000</v>
      </c>
      <c r="BO40" s="23">
        <f t="shared" si="25"/>
        <v>0</v>
      </c>
      <c r="BP40" s="33">
        <f t="shared" si="25"/>
        <v>0</v>
      </c>
      <c r="BQ40" s="33">
        <f t="shared" ref="BQ40:BZ40" si="26">+SUM(BQ36:BQ39)</f>
        <v>0</v>
      </c>
      <c r="BR40" s="33">
        <f t="shared" si="26"/>
        <v>0</v>
      </c>
      <c r="BS40" s="33">
        <f t="shared" si="26"/>
        <v>0</v>
      </c>
      <c r="BT40" s="33">
        <f t="shared" si="26"/>
        <v>0</v>
      </c>
      <c r="BU40" s="33">
        <f t="shared" si="26"/>
        <v>0</v>
      </c>
      <c r="BV40" s="33">
        <f t="shared" si="26"/>
        <v>0</v>
      </c>
      <c r="BW40" s="33">
        <f t="shared" si="26"/>
        <v>0</v>
      </c>
      <c r="BX40" s="33">
        <f t="shared" si="26"/>
        <v>0</v>
      </c>
      <c r="BY40" s="33">
        <f t="shared" si="26"/>
        <v>0</v>
      </c>
      <c r="BZ40" s="24">
        <f t="shared" si="26"/>
        <v>48050000</v>
      </c>
    </row>
    <row r="41" spans="2:78" ht="3.75" customHeight="1" x14ac:dyDescent="0.75"/>
    <row r="42" spans="2:78" s="11" customFormat="1" x14ac:dyDescent="0.75">
      <c r="B42" s="415" t="s">
        <v>4</v>
      </c>
      <c r="C42" s="416"/>
      <c r="D42" s="417"/>
      <c r="E42" s="413" t="s">
        <v>6</v>
      </c>
      <c r="F42" s="414"/>
      <c r="G42" s="411">
        <v>1</v>
      </c>
      <c r="H42" s="411"/>
      <c r="I42" s="411"/>
      <c r="J42" s="411"/>
      <c r="K42" s="411"/>
      <c r="L42" s="411"/>
      <c r="M42" s="411"/>
      <c r="N42" s="411"/>
      <c r="O42" s="411"/>
      <c r="P42" s="411"/>
      <c r="Q42" s="411"/>
      <c r="R42" s="412"/>
      <c r="S42" s="410">
        <f>+G42+1</f>
        <v>2</v>
      </c>
      <c r="T42" s="411"/>
      <c r="U42" s="411"/>
      <c r="V42" s="411"/>
      <c r="W42" s="411"/>
      <c r="X42" s="411"/>
      <c r="Y42" s="411"/>
      <c r="Z42" s="411"/>
      <c r="AA42" s="411"/>
      <c r="AB42" s="411"/>
      <c r="AC42" s="411"/>
      <c r="AD42" s="412"/>
      <c r="AE42" s="410">
        <f>+S42+1</f>
        <v>3</v>
      </c>
      <c r="AF42" s="411"/>
      <c r="AG42" s="411"/>
      <c r="AH42" s="411"/>
      <c r="AI42" s="411"/>
      <c r="AJ42" s="411"/>
      <c r="AK42" s="411"/>
      <c r="AL42" s="411"/>
      <c r="AM42" s="411"/>
      <c r="AN42" s="411"/>
      <c r="AO42" s="411"/>
      <c r="AP42" s="412"/>
      <c r="AQ42" s="410">
        <f>+AE42+1</f>
        <v>4</v>
      </c>
      <c r="AR42" s="411"/>
      <c r="AS42" s="411"/>
      <c r="AT42" s="411"/>
      <c r="AU42" s="411"/>
      <c r="AV42" s="411"/>
      <c r="AW42" s="411"/>
      <c r="AX42" s="411"/>
      <c r="AY42" s="411"/>
      <c r="AZ42" s="411"/>
      <c r="BA42" s="411"/>
      <c r="BB42" s="412"/>
      <c r="BC42" s="410">
        <f>+AQ42+1</f>
        <v>5</v>
      </c>
      <c r="BD42" s="411"/>
      <c r="BE42" s="411"/>
      <c r="BF42" s="411"/>
      <c r="BG42" s="411"/>
      <c r="BH42" s="411"/>
      <c r="BI42" s="411"/>
      <c r="BJ42" s="411"/>
      <c r="BK42" s="411"/>
      <c r="BL42" s="411"/>
      <c r="BM42" s="411"/>
      <c r="BN42" s="412"/>
      <c r="BO42" s="410">
        <f>+BC42+1</f>
        <v>6</v>
      </c>
      <c r="BP42" s="411"/>
      <c r="BQ42" s="411"/>
      <c r="BR42" s="411"/>
      <c r="BS42" s="411"/>
      <c r="BT42" s="411"/>
      <c r="BU42" s="411"/>
      <c r="BV42" s="411"/>
      <c r="BW42" s="411"/>
      <c r="BX42" s="411"/>
      <c r="BY42" s="411"/>
      <c r="BZ42" s="412"/>
    </row>
    <row r="43" spans="2:78" s="11" customFormat="1" x14ac:dyDescent="0.75">
      <c r="B43" s="418"/>
      <c r="C43" s="419"/>
      <c r="D43" s="420"/>
      <c r="E43" s="12">
        <f>+E$3</f>
        <v>46162</v>
      </c>
      <c r="F43" s="13">
        <f t="shared" ref="F43:BQ43" si="27">+F$3</f>
        <v>46203</v>
      </c>
      <c r="G43" s="34">
        <f t="shared" si="27"/>
        <v>46234</v>
      </c>
      <c r="H43" s="14">
        <f t="shared" si="27"/>
        <v>46265</v>
      </c>
      <c r="I43" s="14">
        <f t="shared" si="27"/>
        <v>46295</v>
      </c>
      <c r="J43" s="14">
        <f t="shared" si="27"/>
        <v>46326</v>
      </c>
      <c r="K43" s="14">
        <f t="shared" si="27"/>
        <v>46356</v>
      </c>
      <c r="L43" s="14">
        <f t="shared" si="27"/>
        <v>46387</v>
      </c>
      <c r="M43" s="14">
        <f t="shared" si="27"/>
        <v>46418</v>
      </c>
      <c r="N43" s="14">
        <f t="shared" si="27"/>
        <v>46446</v>
      </c>
      <c r="O43" s="14">
        <f t="shared" si="27"/>
        <v>46477</v>
      </c>
      <c r="P43" s="14">
        <f t="shared" si="27"/>
        <v>46507</v>
      </c>
      <c r="Q43" s="14">
        <f t="shared" si="27"/>
        <v>46538</v>
      </c>
      <c r="R43" s="13">
        <f t="shared" si="27"/>
        <v>46568</v>
      </c>
      <c r="S43" s="12">
        <f t="shared" si="27"/>
        <v>46599</v>
      </c>
      <c r="T43" s="14">
        <f t="shared" si="27"/>
        <v>46630</v>
      </c>
      <c r="U43" s="14">
        <f t="shared" si="27"/>
        <v>46660</v>
      </c>
      <c r="V43" s="14">
        <f t="shared" si="27"/>
        <v>46691</v>
      </c>
      <c r="W43" s="14">
        <f t="shared" si="27"/>
        <v>46721</v>
      </c>
      <c r="X43" s="14">
        <f t="shared" si="27"/>
        <v>46752</v>
      </c>
      <c r="Y43" s="14">
        <f t="shared" si="27"/>
        <v>46783</v>
      </c>
      <c r="Z43" s="14">
        <f t="shared" si="27"/>
        <v>46812</v>
      </c>
      <c r="AA43" s="14">
        <f t="shared" si="27"/>
        <v>46843</v>
      </c>
      <c r="AB43" s="14">
        <f t="shared" si="27"/>
        <v>46873</v>
      </c>
      <c r="AC43" s="14">
        <f t="shared" si="27"/>
        <v>46904</v>
      </c>
      <c r="AD43" s="13">
        <f t="shared" si="27"/>
        <v>46934</v>
      </c>
      <c r="AE43" s="12">
        <f t="shared" si="27"/>
        <v>46965</v>
      </c>
      <c r="AF43" s="14">
        <f t="shared" si="27"/>
        <v>46996</v>
      </c>
      <c r="AG43" s="14">
        <f t="shared" si="27"/>
        <v>47026</v>
      </c>
      <c r="AH43" s="14">
        <f t="shared" si="27"/>
        <v>47057</v>
      </c>
      <c r="AI43" s="14">
        <f t="shared" si="27"/>
        <v>47087</v>
      </c>
      <c r="AJ43" s="14">
        <f t="shared" si="27"/>
        <v>47118</v>
      </c>
      <c r="AK43" s="14">
        <f t="shared" si="27"/>
        <v>47149</v>
      </c>
      <c r="AL43" s="14">
        <f t="shared" si="27"/>
        <v>47177</v>
      </c>
      <c r="AM43" s="14">
        <f t="shared" si="27"/>
        <v>47208</v>
      </c>
      <c r="AN43" s="14">
        <f t="shared" si="27"/>
        <v>47238</v>
      </c>
      <c r="AO43" s="14">
        <f t="shared" si="27"/>
        <v>47269</v>
      </c>
      <c r="AP43" s="13">
        <f t="shared" si="27"/>
        <v>47299</v>
      </c>
      <c r="AQ43" s="12">
        <f t="shared" si="27"/>
        <v>47330</v>
      </c>
      <c r="AR43" s="14">
        <f t="shared" si="27"/>
        <v>47361</v>
      </c>
      <c r="AS43" s="14">
        <f t="shared" si="27"/>
        <v>47391</v>
      </c>
      <c r="AT43" s="14">
        <f t="shared" si="27"/>
        <v>47422</v>
      </c>
      <c r="AU43" s="14">
        <f t="shared" si="27"/>
        <v>47452</v>
      </c>
      <c r="AV43" s="14">
        <f t="shared" si="27"/>
        <v>47483</v>
      </c>
      <c r="AW43" s="14">
        <f t="shared" si="27"/>
        <v>47514</v>
      </c>
      <c r="AX43" s="14">
        <f t="shared" si="27"/>
        <v>47542</v>
      </c>
      <c r="AY43" s="14">
        <f t="shared" si="27"/>
        <v>47573</v>
      </c>
      <c r="AZ43" s="14">
        <f t="shared" si="27"/>
        <v>47603</v>
      </c>
      <c r="BA43" s="14">
        <f t="shared" si="27"/>
        <v>47634</v>
      </c>
      <c r="BB43" s="13">
        <f t="shared" si="27"/>
        <v>47664</v>
      </c>
      <c r="BC43" s="12">
        <f t="shared" si="27"/>
        <v>47695</v>
      </c>
      <c r="BD43" s="14">
        <f t="shared" si="27"/>
        <v>47726</v>
      </c>
      <c r="BE43" s="14">
        <f t="shared" si="27"/>
        <v>47756</v>
      </c>
      <c r="BF43" s="14">
        <f t="shared" si="27"/>
        <v>47787</v>
      </c>
      <c r="BG43" s="14">
        <f t="shared" si="27"/>
        <v>47817</v>
      </c>
      <c r="BH43" s="14">
        <f t="shared" si="27"/>
        <v>47848</v>
      </c>
      <c r="BI43" s="14">
        <f t="shared" si="27"/>
        <v>47879</v>
      </c>
      <c r="BJ43" s="14">
        <f t="shared" si="27"/>
        <v>47907</v>
      </c>
      <c r="BK43" s="14">
        <f t="shared" si="27"/>
        <v>47938</v>
      </c>
      <c r="BL43" s="14">
        <f t="shared" si="27"/>
        <v>47968</v>
      </c>
      <c r="BM43" s="14">
        <f t="shared" si="27"/>
        <v>47999</v>
      </c>
      <c r="BN43" s="13">
        <f t="shared" si="27"/>
        <v>48029</v>
      </c>
      <c r="BO43" s="12">
        <f t="shared" si="27"/>
        <v>48060</v>
      </c>
      <c r="BP43" s="14">
        <f t="shared" si="27"/>
        <v>48091</v>
      </c>
      <c r="BQ43" s="14">
        <f t="shared" si="27"/>
        <v>48121</v>
      </c>
      <c r="BR43" s="14">
        <f t="shared" ref="BR43:BZ43" si="28">+BR$3</f>
        <v>48152</v>
      </c>
      <c r="BS43" s="14">
        <f t="shared" si="28"/>
        <v>48182</v>
      </c>
      <c r="BT43" s="14">
        <f t="shared" si="28"/>
        <v>48213</v>
      </c>
      <c r="BU43" s="14">
        <f t="shared" si="28"/>
        <v>48244</v>
      </c>
      <c r="BV43" s="14">
        <f t="shared" si="28"/>
        <v>48273</v>
      </c>
      <c r="BW43" s="14">
        <f t="shared" si="28"/>
        <v>48304</v>
      </c>
      <c r="BX43" s="14">
        <f t="shared" si="28"/>
        <v>48334</v>
      </c>
      <c r="BY43" s="14">
        <f t="shared" si="28"/>
        <v>48365</v>
      </c>
      <c r="BZ43" s="13">
        <f t="shared" si="28"/>
        <v>48395</v>
      </c>
    </row>
    <row r="44" spans="2:78" x14ac:dyDescent="0.75">
      <c r="B44" s="204"/>
      <c r="C44" s="441" t="str">
        <f>+B4</f>
        <v>Kranskop</v>
      </c>
      <c r="D44" s="442"/>
      <c r="E44" s="196">
        <f>Kranskop!H22</f>
        <v>0</v>
      </c>
      <c r="F44" s="197">
        <f>Kranskop!I22</f>
        <v>0</v>
      </c>
      <c r="G44" s="198">
        <f>Kranskop!J22</f>
        <v>34722.230000000003</v>
      </c>
      <c r="H44" s="199">
        <f>Kranskop!K22</f>
        <v>34722.230000000003</v>
      </c>
      <c r="I44" s="199">
        <f>Kranskop!L22</f>
        <v>34722.230000000003</v>
      </c>
      <c r="J44" s="199">
        <f>Kranskop!M22</f>
        <v>34722.230000000003</v>
      </c>
      <c r="K44" s="199">
        <f>Kranskop!N22</f>
        <v>34722.230000000003</v>
      </c>
      <c r="L44" s="199">
        <f>Kranskop!O22</f>
        <v>34722.230000000003</v>
      </c>
      <c r="M44" s="199">
        <f>Kranskop!P22</f>
        <v>34722.230000000003</v>
      </c>
      <c r="N44" s="199">
        <f>Kranskop!Q22</f>
        <v>34722.230000000003</v>
      </c>
      <c r="O44" s="199">
        <f>Kranskop!R22</f>
        <v>34722.230000000003</v>
      </c>
      <c r="P44" s="199">
        <f>Kranskop!S22</f>
        <v>34722.230000000003</v>
      </c>
      <c r="Q44" s="199">
        <f>Kranskop!T22</f>
        <v>34722.230000000003</v>
      </c>
      <c r="R44" s="197">
        <f>Kranskop!U22</f>
        <v>34722.230000000003</v>
      </c>
      <c r="S44" s="196">
        <f>Kranskop!V22</f>
        <v>34722.230000000003</v>
      </c>
      <c r="T44" s="199">
        <f>Kranskop!W22</f>
        <v>34722.230000000003</v>
      </c>
      <c r="U44" s="199">
        <f>Kranskop!X22</f>
        <v>34722.230000000003</v>
      </c>
      <c r="V44" s="199">
        <f>Kranskop!Y22</f>
        <v>34722.230000000003</v>
      </c>
      <c r="W44" s="199">
        <f>Kranskop!Z22</f>
        <v>34722.230000000003</v>
      </c>
      <c r="X44" s="199">
        <f>Kranskop!AA22</f>
        <v>34722.230000000003</v>
      </c>
      <c r="Y44" s="199">
        <f>Kranskop!AB22</f>
        <v>34722.230000000003</v>
      </c>
      <c r="Z44" s="199">
        <f>Kranskop!AC22</f>
        <v>34722.230000000003</v>
      </c>
      <c r="AA44" s="199">
        <f>Kranskop!AD22</f>
        <v>34722.230000000003</v>
      </c>
      <c r="AB44" s="199">
        <f>Kranskop!AE22</f>
        <v>34722.230000000003</v>
      </c>
      <c r="AC44" s="199">
        <f>Kranskop!AF22</f>
        <v>34722.230000000003</v>
      </c>
      <c r="AD44" s="197">
        <f>Kranskop!AG22</f>
        <v>34722.230000000003</v>
      </c>
      <c r="AE44" s="196">
        <f>Kranskop!AH22</f>
        <v>34722.230000000003</v>
      </c>
      <c r="AF44" s="199">
        <f>Kranskop!AI22</f>
        <v>34722.230000000003</v>
      </c>
      <c r="AG44" s="199">
        <f>Kranskop!AJ22</f>
        <v>34722.230000000003</v>
      </c>
      <c r="AH44" s="199">
        <f>Kranskop!AK22</f>
        <v>34722.230000000003</v>
      </c>
      <c r="AI44" s="199">
        <f>Kranskop!AL22</f>
        <v>34722.230000000003</v>
      </c>
      <c r="AJ44" s="199">
        <f>Kranskop!AM22</f>
        <v>34722.230000000003</v>
      </c>
      <c r="AK44" s="199">
        <f>Kranskop!AN22</f>
        <v>34722.230000000003</v>
      </c>
      <c r="AL44" s="199">
        <f>Kranskop!AO22</f>
        <v>34722.230000000003</v>
      </c>
      <c r="AM44" s="199">
        <f>Kranskop!AP22</f>
        <v>34722.230000000003</v>
      </c>
      <c r="AN44" s="199">
        <f>Kranskop!AQ22</f>
        <v>34722.230000000003</v>
      </c>
      <c r="AO44" s="199">
        <f>Kranskop!AR22</f>
        <v>34722.230000000003</v>
      </c>
      <c r="AP44" s="197">
        <f>Kranskop!AS22</f>
        <v>34722.230000000003</v>
      </c>
      <c r="AQ44" s="196">
        <f>Kranskop!AT22</f>
        <v>34722.230000000003</v>
      </c>
      <c r="AR44" s="199">
        <f>Kranskop!AU22</f>
        <v>34722.230000000003</v>
      </c>
      <c r="AS44" s="199">
        <f>Kranskop!AV22</f>
        <v>34722.230000000003</v>
      </c>
      <c r="AT44" s="199">
        <f>Kranskop!AW22</f>
        <v>34722.230000000003</v>
      </c>
      <c r="AU44" s="199">
        <f>Kranskop!AX22</f>
        <v>34722.230000000003</v>
      </c>
      <c r="AV44" s="199">
        <f>Kranskop!AY22</f>
        <v>34722.230000000003</v>
      </c>
      <c r="AW44" s="199">
        <f>Kranskop!AZ22</f>
        <v>34722.230000000003</v>
      </c>
      <c r="AX44" s="199">
        <f>Kranskop!BA22</f>
        <v>34722.230000000003</v>
      </c>
      <c r="AY44" s="199">
        <f>Kranskop!BB22</f>
        <v>34722.230000000003</v>
      </c>
      <c r="AZ44" s="199">
        <f>Kranskop!BC22</f>
        <v>34722.230000000003</v>
      </c>
      <c r="BA44" s="199">
        <f>Kranskop!BD22</f>
        <v>34722.230000000003</v>
      </c>
      <c r="BB44" s="197">
        <f>Kranskop!BE22</f>
        <v>34722.230000000003</v>
      </c>
      <c r="BC44" s="196">
        <f>Kranskop!BF22</f>
        <v>34722.230000000003</v>
      </c>
      <c r="BD44" s="199">
        <f>Kranskop!BG22</f>
        <v>34722.230000000003</v>
      </c>
      <c r="BE44" s="199">
        <f>Kranskop!BH22</f>
        <v>34722.230000000003</v>
      </c>
      <c r="BF44" s="199">
        <f>Kranskop!BI22</f>
        <v>34722.230000000003</v>
      </c>
      <c r="BG44" s="199">
        <f>Kranskop!BJ22</f>
        <v>34722.230000000003</v>
      </c>
      <c r="BH44" s="199">
        <f>Kranskop!BK22</f>
        <v>34722.230000000003</v>
      </c>
      <c r="BI44" s="199">
        <f>Kranskop!BL22</f>
        <v>34722.230000000003</v>
      </c>
      <c r="BJ44" s="199">
        <f>Kranskop!BM22</f>
        <v>34722.230000000003</v>
      </c>
      <c r="BK44" s="199">
        <f>Kranskop!BN22</f>
        <v>34722.230000000003</v>
      </c>
      <c r="BL44" s="199">
        <f>Kranskop!BO22</f>
        <v>34722.230000000003</v>
      </c>
      <c r="BM44" s="199">
        <f>Kranskop!BP22</f>
        <v>34722.230000000003</v>
      </c>
      <c r="BN44" s="197">
        <f>Kranskop!BQ22</f>
        <v>34722.230000000003</v>
      </c>
      <c r="BO44" s="196">
        <f>Kranskop!BR22</f>
        <v>34722.230000000003</v>
      </c>
      <c r="BP44" s="199">
        <f>Kranskop!BS22</f>
        <v>34722.230000000003</v>
      </c>
      <c r="BQ44" s="199">
        <f>Kranskop!BT22</f>
        <v>34722.230000000003</v>
      </c>
      <c r="BR44" s="199">
        <f>Kranskop!BU22</f>
        <v>34722.230000000003</v>
      </c>
      <c r="BS44" s="199">
        <f>Kranskop!BV22</f>
        <v>34722.230000000003</v>
      </c>
      <c r="BT44" s="199">
        <f>Kranskop!BW22</f>
        <v>34722.230000000003</v>
      </c>
      <c r="BU44" s="199">
        <f>Kranskop!BX22</f>
        <v>34722.230000000003</v>
      </c>
      <c r="BV44" s="199">
        <f>Kranskop!BY22</f>
        <v>34722.230000000003</v>
      </c>
      <c r="BW44" s="199">
        <f>Kranskop!BZ22</f>
        <v>34722.230000000003</v>
      </c>
      <c r="BX44" s="199">
        <f>Kranskop!CA22</f>
        <v>34722.230000000003</v>
      </c>
      <c r="BY44" s="199">
        <f>Kranskop!CB22</f>
        <v>34722.230000000003</v>
      </c>
      <c r="BZ44" s="197">
        <f>Kranskop!CC22</f>
        <v>34721.67</v>
      </c>
    </row>
    <row r="45" spans="2:78" x14ac:dyDescent="0.75">
      <c r="B45" s="38"/>
      <c r="C45" s="408" t="str">
        <f>$B$8</f>
        <v>Nyl</v>
      </c>
      <c r="D45" s="409"/>
      <c r="E45" s="269">
        <f>Nyl!H22</f>
        <v>0</v>
      </c>
      <c r="F45" s="270">
        <f>Nyl!I22</f>
        <v>0</v>
      </c>
      <c r="G45" s="271">
        <f>Nyl!J22</f>
        <v>34722.230000000003</v>
      </c>
      <c r="H45" s="272">
        <f>Nyl!K22</f>
        <v>34722.230000000003</v>
      </c>
      <c r="I45" s="272">
        <f>Nyl!L22</f>
        <v>34722.230000000003</v>
      </c>
      <c r="J45" s="272">
        <f>Nyl!M22</f>
        <v>34722.230000000003</v>
      </c>
      <c r="K45" s="272">
        <f>Nyl!N22</f>
        <v>34722.230000000003</v>
      </c>
      <c r="L45" s="272">
        <f>Nyl!O22</f>
        <v>34722.230000000003</v>
      </c>
      <c r="M45" s="272">
        <f>Nyl!P22</f>
        <v>34722.230000000003</v>
      </c>
      <c r="N45" s="272">
        <f>Nyl!Q22</f>
        <v>34722.230000000003</v>
      </c>
      <c r="O45" s="272">
        <f>Nyl!R22</f>
        <v>34722.230000000003</v>
      </c>
      <c r="P45" s="272">
        <f>Nyl!S22</f>
        <v>34722.230000000003</v>
      </c>
      <c r="Q45" s="272">
        <f>Nyl!T22</f>
        <v>34722.230000000003</v>
      </c>
      <c r="R45" s="270">
        <f>Nyl!U22</f>
        <v>34722.230000000003</v>
      </c>
      <c r="S45" s="269">
        <f>Nyl!V22</f>
        <v>34722.230000000003</v>
      </c>
      <c r="T45" s="272">
        <f>Nyl!W22</f>
        <v>34722.230000000003</v>
      </c>
      <c r="U45" s="272">
        <f>Nyl!X22</f>
        <v>34722.230000000003</v>
      </c>
      <c r="V45" s="272">
        <f>Nyl!Y22</f>
        <v>34722.230000000003</v>
      </c>
      <c r="W45" s="272">
        <f>Nyl!Z22</f>
        <v>34722.230000000003</v>
      </c>
      <c r="X45" s="272">
        <f>Nyl!AA22</f>
        <v>34722.230000000003</v>
      </c>
      <c r="Y45" s="272">
        <f>Nyl!AB22</f>
        <v>34722.230000000003</v>
      </c>
      <c r="Z45" s="272">
        <f>Nyl!AC22</f>
        <v>34722.230000000003</v>
      </c>
      <c r="AA45" s="272">
        <f>Nyl!AD22</f>
        <v>34722.230000000003</v>
      </c>
      <c r="AB45" s="272">
        <f>Nyl!AE22</f>
        <v>34722.230000000003</v>
      </c>
      <c r="AC45" s="272">
        <f>Nyl!AF22</f>
        <v>34722.230000000003</v>
      </c>
      <c r="AD45" s="270">
        <f>Nyl!AG22</f>
        <v>34722.230000000003</v>
      </c>
      <c r="AE45" s="269">
        <f>Nyl!AH22</f>
        <v>34722.230000000003</v>
      </c>
      <c r="AF45" s="272">
        <f>Nyl!AI22</f>
        <v>34722.230000000003</v>
      </c>
      <c r="AG45" s="272">
        <f>Nyl!AJ22</f>
        <v>34722.230000000003</v>
      </c>
      <c r="AH45" s="272">
        <f>Nyl!AK22</f>
        <v>34722.230000000003</v>
      </c>
      <c r="AI45" s="272">
        <f>Nyl!AL22</f>
        <v>34722.230000000003</v>
      </c>
      <c r="AJ45" s="272">
        <f>Nyl!AM22</f>
        <v>34722.230000000003</v>
      </c>
      <c r="AK45" s="272">
        <f>Nyl!AN22</f>
        <v>34722.230000000003</v>
      </c>
      <c r="AL45" s="272">
        <f>Nyl!AO22</f>
        <v>34722.230000000003</v>
      </c>
      <c r="AM45" s="272">
        <f>Nyl!AP22</f>
        <v>34722.230000000003</v>
      </c>
      <c r="AN45" s="272">
        <f>Nyl!AQ22</f>
        <v>34722.230000000003</v>
      </c>
      <c r="AO45" s="272">
        <f>Nyl!AR22</f>
        <v>34722.230000000003</v>
      </c>
      <c r="AP45" s="270">
        <f>Nyl!AS22</f>
        <v>34722.230000000003</v>
      </c>
      <c r="AQ45" s="269">
        <f>Nyl!AT22</f>
        <v>34722.230000000003</v>
      </c>
      <c r="AR45" s="272">
        <f>Nyl!AU22</f>
        <v>34722.230000000003</v>
      </c>
      <c r="AS45" s="272">
        <f>Nyl!AV22</f>
        <v>34722.230000000003</v>
      </c>
      <c r="AT45" s="272">
        <f>Nyl!AW22</f>
        <v>34722.230000000003</v>
      </c>
      <c r="AU45" s="272">
        <f>Nyl!AX22</f>
        <v>34722.230000000003</v>
      </c>
      <c r="AV45" s="272">
        <f>Nyl!AY22</f>
        <v>34722.230000000003</v>
      </c>
      <c r="AW45" s="272">
        <f>Nyl!AZ22</f>
        <v>34722.230000000003</v>
      </c>
      <c r="AX45" s="272">
        <f>Nyl!BA22</f>
        <v>34722.230000000003</v>
      </c>
      <c r="AY45" s="272">
        <f>Nyl!BB22</f>
        <v>34722.230000000003</v>
      </c>
      <c r="AZ45" s="272">
        <f>Nyl!BC22</f>
        <v>34722.230000000003</v>
      </c>
      <c r="BA45" s="272">
        <f>Nyl!BD22</f>
        <v>34722.230000000003</v>
      </c>
      <c r="BB45" s="270">
        <f>Nyl!BE22</f>
        <v>34722.230000000003</v>
      </c>
      <c r="BC45" s="269">
        <f>Nyl!BF22</f>
        <v>34722.230000000003</v>
      </c>
      <c r="BD45" s="272">
        <f>Nyl!BG22</f>
        <v>34722.230000000003</v>
      </c>
      <c r="BE45" s="272">
        <f>Nyl!BH22</f>
        <v>34722.230000000003</v>
      </c>
      <c r="BF45" s="272">
        <f>Nyl!BI22</f>
        <v>34722.230000000003</v>
      </c>
      <c r="BG45" s="272">
        <f>Nyl!BJ22</f>
        <v>34722.230000000003</v>
      </c>
      <c r="BH45" s="272">
        <f>Nyl!BK22</f>
        <v>34722.230000000003</v>
      </c>
      <c r="BI45" s="272">
        <f>Nyl!BL22</f>
        <v>34722.230000000003</v>
      </c>
      <c r="BJ45" s="272">
        <f>Nyl!BM22</f>
        <v>34722.230000000003</v>
      </c>
      <c r="BK45" s="272">
        <f>Nyl!BN22</f>
        <v>34722.230000000003</v>
      </c>
      <c r="BL45" s="272">
        <f>Nyl!BO22</f>
        <v>34722.230000000003</v>
      </c>
      <c r="BM45" s="272">
        <f>Nyl!BP22</f>
        <v>34722.230000000003</v>
      </c>
      <c r="BN45" s="270">
        <f>Nyl!BQ22</f>
        <v>34722.230000000003</v>
      </c>
      <c r="BO45" s="269">
        <f>Nyl!BR22</f>
        <v>34722.230000000003</v>
      </c>
      <c r="BP45" s="272">
        <f>Nyl!BS22</f>
        <v>34722.230000000003</v>
      </c>
      <c r="BQ45" s="272">
        <f>Nyl!BT22</f>
        <v>34722.230000000003</v>
      </c>
      <c r="BR45" s="272">
        <f>Nyl!BU22</f>
        <v>34722.230000000003</v>
      </c>
      <c r="BS45" s="272">
        <f>Nyl!BV22</f>
        <v>34722.230000000003</v>
      </c>
      <c r="BT45" s="272">
        <f>Nyl!BW22</f>
        <v>34722.230000000003</v>
      </c>
      <c r="BU45" s="272">
        <f>Nyl!BX22</f>
        <v>34722.230000000003</v>
      </c>
      <c r="BV45" s="272">
        <f>Nyl!BY22</f>
        <v>34722.230000000003</v>
      </c>
      <c r="BW45" s="272">
        <f>Nyl!BZ22</f>
        <v>34722.230000000003</v>
      </c>
      <c r="BX45" s="272">
        <f>Nyl!CA22</f>
        <v>34722.230000000003</v>
      </c>
      <c r="BY45" s="272">
        <f>Nyl!CB22</f>
        <v>34722.230000000003</v>
      </c>
      <c r="BZ45" s="270">
        <f>Nyl!CC22</f>
        <v>34721.67</v>
      </c>
    </row>
    <row r="46" spans="2:78" x14ac:dyDescent="0.75">
      <c r="B46" s="38"/>
      <c r="C46" s="408" t="str">
        <f>$B$12</f>
        <v>Capricorn</v>
      </c>
      <c r="D46" s="409"/>
      <c r="E46" s="269">
        <f>Capricorn!H22</f>
        <v>0</v>
      </c>
      <c r="F46" s="270">
        <f>Capricorn!I22</f>
        <v>0</v>
      </c>
      <c r="G46" s="271">
        <f>Capricorn!J22</f>
        <v>31250</v>
      </c>
      <c r="H46" s="272">
        <f>Capricorn!K22</f>
        <v>31250</v>
      </c>
      <c r="I46" s="272">
        <f>Capricorn!L22</f>
        <v>31250</v>
      </c>
      <c r="J46" s="272">
        <f>Capricorn!M22</f>
        <v>31250</v>
      </c>
      <c r="K46" s="272">
        <f>Capricorn!N22</f>
        <v>31250</v>
      </c>
      <c r="L46" s="272">
        <f>Capricorn!O22</f>
        <v>31250</v>
      </c>
      <c r="M46" s="272">
        <f>Capricorn!P22</f>
        <v>31250</v>
      </c>
      <c r="N46" s="272">
        <f>Capricorn!Q22</f>
        <v>31250</v>
      </c>
      <c r="O46" s="272">
        <f>Capricorn!R22</f>
        <v>31250</v>
      </c>
      <c r="P46" s="272">
        <f>Capricorn!S22</f>
        <v>31250</v>
      </c>
      <c r="Q46" s="272">
        <f>Capricorn!T22</f>
        <v>31250</v>
      </c>
      <c r="R46" s="270">
        <f>Capricorn!U22</f>
        <v>31250</v>
      </c>
      <c r="S46" s="269">
        <f>Capricorn!V22</f>
        <v>31250</v>
      </c>
      <c r="T46" s="272">
        <f>Capricorn!W22</f>
        <v>31250</v>
      </c>
      <c r="U46" s="272">
        <f>Capricorn!X22</f>
        <v>31250</v>
      </c>
      <c r="V46" s="272">
        <f>Capricorn!Y22</f>
        <v>31250</v>
      </c>
      <c r="W46" s="272">
        <f>Capricorn!Z22</f>
        <v>31250</v>
      </c>
      <c r="X46" s="272">
        <f>Capricorn!AA22</f>
        <v>31250</v>
      </c>
      <c r="Y46" s="272">
        <f>Capricorn!AB22</f>
        <v>31250</v>
      </c>
      <c r="Z46" s="272">
        <f>Capricorn!AC22</f>
        <v>31250</v>
      </c>
      <c r="AA46" s="272">
        <f>Capricorn!AD22</f>
        <v>31250</v>
      </c>
      <c r="AB46" s="272">
        <f>Capricorn!AE22</f>
        <v>31250</v>
      </c>
      <c r="AC46" s="272">
        <f>Capricorn!AF22</f>
        <v>31250</v>
      </c>
      <c r="AD46" s="270">
        <f>Capricorn!AG22</f>
        <v>31250</v>
      </c>
      <c r="AE46" s="269">
        <f>Capricorn!AH22</f>
        <v>31250</v>
      </c>
      <c r="AF46" s="272">
        <f>Capricorn!AI22</f>
        <v>31250</v>
      </c>
      <c r="AG46" s="272">
        <f>Capricorn!AJ22</f>
        <v>31250</v>
      </c>
      <c r="AH46" s="272">
        <f>Capricorn!AK22</f>
        <v>31250</v>
      </c>
      <c r="AI46" s="272">
        <f>Capricorn!AL22</f>
        <v>31250</v>
      </c>
      <c r="AJ46" s="272">
        <f>Capricorn!AM22</f>
        <v>31250</v>
      </c>
      <c r="AK46" s="272">
        <f>Capricorn!AN22</f>
        <v>31250</v>
      </c>
      <c r="AL46" s="272">
        <f>Capricorn!AO22</f>
        <v>31250</v>
      </c>
      <c r="AM46" s="272">
        <f>Capricorn!AP22</f>
        <v>31250</v>
      </c>
      <c r="AN46" s="272">
        <f>Capricorn!AQ22</f>
        <v>31250</v>
      </c>
      <c r="AO46" s="272">
        <f>Capricorn!AR22</f>
        <v>31250</v>
      </c>
      <c r="AP46" s="270">
        <f>Capricorn!AS22</f>
        <v>31250</v>
      </c>
      <c r="AQ46" s="269">
        <f>Capricorn!AT22</f>
        <v>31250</v>
      </c>
      <c r="AR46" s="272">
        <f>Capricorn!AU22</f>
        <v>31250</v>
      </c>
      <c r="AS46" s="272">
        <f>Capricorn!AV22</f>
        <v>31250</v>
      </c>
      <c r="AT46" s="272">
        <f>Capricorn!AW22</f>
        <v>31250</v>
      </c>
      <c r="AU46" s="272">
        <f>Capricorn!AX22</f>
        <v>31250</v>
      </c>
      <c r="AV46" s="272">
        <f>Capricorn!AY22</f>
        <v>31250</v>
      </c>
      <c r="AW46" s="272">
        <f>Capricorn!AZ22</f>
        <v>31250</v>
      </c>
      <c r="AX46" s="272">
        <f>Capricorn!BA22</f>
        <v>31250</v>
      </c>
      <c r="AY46" s="272">
        <f>Capricorn!BB22</f>
        <v>31250</v>
      </c>
      <c r="AZ46" s="272">
        <f>Capricorn!BC22</f>
        <v>31250</v>
      </c>
      <c r="BA46" s="272">
        <f>Capricorn!BD22</f>
        <v>31250</v>
      </c>
      <c r="BB46" s="270">
        <f>Capricorn!BE22</f>
        <v>31250</v>
      </c>
      <c r="BC46" s="269">
        <f>Capricorn!BF22</f>
        <v>31250</v>
      </c>
      <c r="BD46" s="272">
        <f>Capricorn!BG22</f>
        <v>31250</v>
      </c>
      <c r="BE46" s="272">
        <f>Capricorn!BH22</f>
        <v>31250</v>
      </c>
      <c r="BF46" s="272">
        <f>Capricorn!BI22</f>
        <v>31250</v>
      </c>
      <c r="BG46" s="272">
        <f>Capricorn!BJ22</f>
        <v>31250</v>
      </c>
      <c r="BH46" s="272">
        <f>Capricorn!BK22</f>
        <v>31250</v>
      </c>
      <c r="BI46" s="272">
        <f>Capricorn!BL22</f>
        <v>31250</v>
      </c>
      <c r="BJ46" s="272">
        <f>Capricorn!BM22</f>
        <v>31250</v>
      </c>
      <c r="BK46" s="272">
        <f>Capricorn!BN22</f>
        <v>31250</v>
      </c>
      <c r="BL46" s="272">
        <f>Capricorn!BO22</f>
        <v>31250</v>
      </c>
      <c r="BM46" s="272">
        <f>Capricorn!BP22</f>
        <v>31250</v>
      </c>
      <c r="BN46" s="270">
        <f>Capricorn!BQ22</f>
        <v>31250</v>
      </c>
      <c r="BO46" s="269">
        <f>Capricorn!BR22</f>
        <v>31250</v>
      </c>
      <c r="BP46" s="272">
        <f>Capricorn!BS22</f>
        <v>31250</v>
      </c>
      <c r="BQ46" s="272">
        <f>Capricorn!BT22</f>
        <v>31250</v>
      </c>
      <c r="BR46" s="272">
        <f>Capricorn!BU22</f>
        <v>31250</v>
      </c>
      <c r="BS46" s="272">
        <f>Capricorn!BV22</f>
        <v>31250</v>
      </c>
      <c r="BT46" s="272">
        <f>Capricorn!BW22</f>
        <v>31250</v>
      </c>
      <c r="BU46" s="272">
        <f>Capricorn!BX22</f>
        <v>31250</v>
      </c>
      <c r="BV46" s="272">
        <f>Capricorn!BY22</f>
        <v>31250</v>
      </c>
      <c r="BW46" s="272">
        <f>Capricorn!BZ22</f>
        <v>31250</v>
      </c>
      <c r="BX46" s="272">
        <f>Capricorn!CA22</f>
        <v>31250</v>
      </c>
      <c r="BY46" s="272">
        <f>Capricorn!CB22</f>
        <v>31250</v>
      </c>
      <c r="BZ46" s="270">
        <f>Capricorn!CC22</f>
        <v>31250</v>
      </c>
    </row>
    <row r="47" spans="2:78" x14ac:dyDescent="0.75">
      <c r="B47" s="38"/>
      <c r="C47" s="438" t="str">
        <f>+B16</f>
        <v>Baobab</v>
      </c>
      <c r="D47" s="439"/>
      <c r="E47" s="16">
        <f>Baobab!H22</f>
        <v>0</v>
      </c>
      <c r="F47" s="17">
        <f>Baobab!I22</f>
        <v>0</v>
      </c>
      <c r="G47" s="35">
        <f>Baobab!J22</f>
        <v>31250</v>
      </c>
      <c r="H47" s="18">
        <f>Baobab!K22</f>
        <v>31250</v>
      </c>
      <c r="I47" s="18">
        <f>Baobab!L22</f>
        <v>31250</v>
      </c>
      <c r="J47" s="18">
        <f>Baobab!M22</f>
        <v>31250</v>
      </c>
      <c r="K47" s="18">
        <f>Baobab!N22</f>
        <v>31250</v>
      </c>
      <c r="L47" s="18">
        <f>Baobab!O22</f>
        <v>31250</v>
      </c>
      <c r="M47" s="18">
        <f>Baobab!P22</f>
        <v>31250</v>
      </c>
      <c r="N47" s="18">
        <f>Baobab!Q22</f>
        <v>31250</v>
      </c>
      <c r="O47" s="18">
        <f>Baobab!R22</f>
        <v>31250</v>
      </c>
      <c r="P47" s="18">
        <f>Baobab!S22</f>
        <v>31250</v>
      </c>
      <c r="Q47" s="18">
        <f>Baobab!T22</f>
        <v>31250</v>
      </c>
      <c r="R47" s="17">
        <f>Baobab!U22</f>
        <v>31250</v>
      </c>
      <c r="S47" s="16">
        <f>Baobab!V22</f>
        <v>31250</v>
      </c>
      <c r="T47" s="18">
        <f>Baobab!W22</f>
        <v>31250</v>
      </c>
      <c r="U47" s="18">
        <f>Baobab!X22</f>
        <v>31250</v>
      </c>
      <c r="V47" s="18">
        <f>Baobab!Y22</f>
        <v>31250</v>
      </c>
      <c r="W47" s="18">
        <f>Baobab!Z22</f>
        <v>31250</v>
      </c>
      <c r="X47" s="18">
        <f>Baobab!AA22</f>
        <v>31250</v>
      </c>
      <c r="Y47" s="18">
        <f>Baobab!AB22</f>
        <v>31250</v>
      </c>
      <c r="Z47" s="18">
        <f>Baobab!AC22</f>
        <v>31250</v>
      </c>
      <c r="AA47" s="18">
        <f>Baobab!AD22</f>
        <v>31250</v>
      </c>
      <c r="AB47" s="18">
        <f>Baobab!AE22</f>
        <v>31250</v>
      </c>
      <c r="AC47" s="18">
        <f>Baobab!AF22</f>
        <v>31250</v>
      </c>
      <c r="AD47" s="17">
        <f>Baobab!AG22</f>
        <v>31250</v>
      </c>
      <c r="AE47" s="16">
        <f>Baobab!AH22</f>
        <v>31250</v>
      </c>
      <c r="AF47" s="18">
        <f>Baobab!AI22</f>
        <v>31250</v>
      </c>
      <c r="AG47" s="18">
        <f>Baobab!AJ22</f>
        <v>31250</v>
      </c>
      <c r="AH47" s="18">
        <f>Baobab!AK22</f>
        <v>31250</v>
      </c>
      <c r="AI47" s="18">
        <f>Baobab!AL22</f>
        <v>31250</v>
      </c>
      <c r="AJ47" s="18">
        <f>Baobab!AM22</f>
        <v>31250</v>
      </c>
      <c r="AK47" s="18">
        <f>Baobab!AN22</f>
        <v>31250</v>
      </c>
      <c r="AL47" s="18">
        <f>Baobab!AO22</f>
        <v>31250</v>
      </c>
      <c r="AM47" s="18">
        <f>Baobab!AP22</f>
        <v>31250</v>
      </c>
      <c r="AN47" s="18">
        <f>Baobab!AQ22</f>
        <v>31250</v>
      </c>
      <c r="AO47" s="18">
        <f>Baobab!AR22</f>
        <v>31250</v>
      </c>
      <c r="AP47" s="17">
        <f>Baobab!AS22</f>
        <v>31250</v>
      </c>
      <c r="AQ47" s="16">
        <f>Baobab!AT22</f>
        <v>31250</v>
      </c>
      <c r="AR47" s="18">
        <f>Baobab!AU22</f>
        <v>31250</v>
      </c>
      <c r="AS47" s="18">
        <f>Baobab!AV22</f>
        <v>31250</v>
      </c>
      <c r="AT47" s="18">
        <f>Baobab!AW22</f>
        <v>31250</v>
      </c>
      <c r="AU47" s="18">
        <f>Baobab!AX22</f>
        <v>31250</v>
      </c>
      <c r="AV47" s="18">
        <f>Baobab!AY22</f>
        <v>31250</v>
      </c>
      <c r="AW47" s="18">
        <f>Baobab!AZ22</f>
        <v>31250</v>
      </c>
      <c r="AX47" s="18">
        <f>Baobab!BA22</f>
        <v>31250</v>
      </c>
      <c r="AY47" s="18">
        <f>Baobab!BB22</f>
        <v>31250</v>
      </c>
      <c r="AZ47" s="18">
        <f>Baobab!BC22</f>
        <v>31250</v>
      </c>
      <c r="BA47" s="18">
        <f>Baobab!BD22</f>
        <v>31250</v>
      </c>
      <c r="BB47" s="17">
        <f>Baobab!BE22</f>
        <v>31250</v>
      </c>
      <c r="BC47" s="16">
        <f>Baobab!BF22</f>
        <v>31250</v>
      </c>
      <c r="BD47" s="18">
        <f>Baobab!BG22</f>
        <v>31250</v>
      </c>
      <c r="BE47" s="18">
        <f>Baobab!BH22</f>
        <v>31250</v>
      </c>
      <c r="BF47" s="18">
        <f>Baobab!BI22</f>
        <v>31250</v>
      </c>
      <c r="BG47" s="18">
        <f>Baobab!BJ22</f>
        <v>31250</v>
      </c>
      <c r="BH47" s="18">
        <f>Baobab!BK22</f>
        <v>31250</v>
      </c>
      <c r="BI47" s="18">
        <f>Baobab!BL22</f>
        <v>31250</v>
      </c>
      <c r="BJ47" s="18">
        <f>Baobab!BM22</f>
        <v>31250</v>
      </c>
      <c r="BK47" s="18">
        <f>Baobab!BN22</f>
        <v>31250</v>
      </c>
      <c r="BL47" s="18">
        <f>Baobab!BO22</f>
        <v>31250</v>
      </c>
      <c r="BM47" s="18">
        <f>Baobab!BP22</f>
        <v>31250</v>
      </c>
      <c r="BN47" s="17">
        <f>Baobab!BQ22</f>
        <v>31250</v>
      </c>
      <c r="BO47" s="16">
        <f>Baobab!BR22</f>
        <v>31250</v>
      </c>
      <c r="BP47" s="18">
        <f>Baobab!BS22</f>
        <v>31250</v>
      </c>
      <c r="BQ47" s="18">
        <f>Baobab!BT22</f>
        <v>31250</v>
      </c>
      <c r="BR47" s="18">
        <f>Baobab!BU22</f>
        <v>31250</v>
      </c>
      <c r="BS47" s="18">
        <f>Baobab!BV22</f>
        <v>31250</v>
      </c>
      <c r="BT47" s="18">
        <f>Baobab!BW22</f>
        <v>31250</v>
      </c>
      <c r="BU47" s="18">
        <f>Baobab!BX22</f>
        <v>31250</v>
      </c>
      <c r="BV47" s="18">
        <f>Baobab!BY22</f>
        <v>31250</v>
      </c>
      <c r="BW47" s="18">
        <f>Baobab!BZ22</f>
        <v>31250</v>
      </c>
      <c r="BX47" s="18">
        <f>Baobab!CA22</f>
        <v>31250</v>
      </c>
      <c r="BY47" s="18">
        <f>Baobab!CB22</f>
        <v>31250</v>
      </c>
      <c r="BZ47" s="17">
        <f>Baobab!CC22</f>
        <v>31250</v>
      </c>
    </row>
    <row r="48" spans="2:78" ht="15" customHeight="1" x14ac:dyDescent="0.75">
      <c r="B48" s="429" t="s">
        <v>15</v>
      </c>
      <c r="C48" s="430"/>
      <c r="D48" s="431"/>
      <c r="E48" s="23">
        <f t="shared" ref="E48:AJ48" si="29">+SUM(E44:E47)</f>
        <v>0</v>
      </c>
      <c r="F48" s="24">
        <f t="shared" si="29"/>
        <v>0</v>
      </c>
      <c r="G48" s="37">
        <f t="shared" si="29"/>
        <v>131944.46</v>
      </c>
      <c r="H48" s="33">
        <f t="shared" si="29"/>
        <v>131944.46</v>
      </c>
      <c r="I48" s="33">
        <f t="shared" si="29"/>
        <v>131944.46</v>
      </c>
      <c r="J48" s="33">
        <f t="shared" si="29"/>
        <v>131944.46</v>
      </c>
      <c r="K48" s="33">
        <f t="shared" si="29"/>
        <v>131944.46</v>
      </c>
      <c r="L48" s="33">
        <f t="shared" si="29"/>
        <v>131944.46</v>
      </c>
      <c r="M48" s="33">
        <f t="shared" si="29"/>
        <v>131944.46</v>
      </c>
      <c r="N48" s="33">
        <f t="shared" si="29"/>
        <v>131944.46</v>
      </c>
      <c r="O48" s="33">
        <f t="shared" si="29"/>
        <v>131944.46</v>
      </c>
      <c r="P48" s="33">
        <f t="shared" si="29"/>
        <v>131944.46</v>
      </c>
      <c r="Q48" s="33">
        <f t="shared" si="29"/>
        <v>131944.46</v>
      </c>
      <c r="R48" s="24">
        <f t="shared" si="29"/>
        <v>131944.46</v>
      </c>
      <c r="S48" s="23">
        <f t="shared" si="29"/>
        <v>131944.46</v>
      </c>
      <c r="T48" s="33">
        <f t="shared" si="29"/>
        <v>131944.46</v>
      </c>
      <c r="U48" s="33">
        <f t="shared" si="29"/>
        <v>131944.46</v>
      </c>
      <c r="V48" s="33">
        <f t="shared" si="29"/>
        <v>131944.46</v>
      </c>
      <c r="W48" s="33">
        <f t="shared" si="29"/>
        <v>131944.46</v>
      </c>
      <c r="X48" s="33">
        <f t="shared" si="29"/>
        <v>131944.46</v>
      </c>
      <c r="Y48" s="33">
        <f t="shared" si="29"/>
        <v>131944.46</v>
      </c>
      <c r="Z48" s="33">
        <f t="shared" si="29"/>
        <v>131944.46</v>
      </c>
      <c r="AA48" s="33">
        <f t="shared" si="29"/>
        <v>131944.46</v>
      </c>
      <c r="AB48" s="33">
        <f t="shared" si="29"/>
        <v>131944.46</v>
      </c>
      <c r="AC48" s="33">
        <f t="shared" si="29"/>
        <v>131944.46</v>
      </c>
      <c r="AD48" s="24">
        <f t="shared" si="29"/>
        <v>131944.46</v>
      </c>
      <c r="AE48" s="23">
        <f t="shared" si="29"/>
        <v>131944.46</v>
      </c>
      <c r="AF48" s="33">
        <f t="shared" si="29"/>
        <v>131944.46</v>
      </c>
      <c r="AG48" s="33">
        <f t="shared" si="29"/>
        <v>131944.46</v>
      </c>
      <c r="AH48" s="33">
        <f t="shared" si="29"/>
        <v>131944.46</v>
      </c>
      <c r="AI48" s="33">
        <f t="shared" si="29"/>
        <v>131944.46</v>
      </c>
      <c r="AJ48" s="33">
        <f t="shared" si="29"/>
        <v>131944.46</v>
      </c>
      <c r="AK48" s="33">
        <f t="shared" ref="AK48:BP48" si="30">+SUM(AK44:AK47)</f>
        <v>131944.46</v>
      </c>
      <c r="AL48" s="33">
        <f t="shared" si="30"/>
        <v>131944.46</v>
      </c>
      <c r="AM48" s="33">
        <f t="shared" si="30"/>
        <v>131944.46</v>
      </c>
      <c r="AN48" s="33">
        <f t="shared" si="30"/>
        <v>131944.46</v>
      </c>
      <c r="AO48" s="33">
        <f t="shared" si="30"/>
        <v>131944.46</v>
      </c>
      <c r="AP48" s="24">
        <f t="shared" si="30"/>
        <v>131944.46</v>
      </c>
      <c r="AQ48" s="23">
        <f t="shared" si="30"/>
        <v>131944.46</v>
      </c>
      <c r="AR48" s="33">
        <f t="shared" si="30"/>
        <v>131944.46</v>
      </c>
      <c r="AS48" s="33">
        <f t="shared" si="30"/>
        <v>131944.46</v>
      </c>
      <c r="AT48" s="33">
        <f t="shared" si="30"/>
        <v>131944.46</v>
      </c>
      <c r="AU48" s="33">
        <f t="shared" si="30"/>
        <v>131944.46</v>
      </c>
      <c r="AV48" s="33">
        <f t="shared" si="30"/>
        <v>131944.46</v>
      </c>
      <c r="AW48" s="33">
        <f t="shared" si="30"/>
        <v>131944.46</v>
      </c>
      <c r="AX48" s="33">
        <f t="shared" si="30"/>
        <v>131944.46</v>
      </c>
      <c r="AY48" s="33">
        <f t="shared" si="30"/>
        <v>131944.46</v>
      </c>
      <c r="AZ48" s="33">
        <f t="shared" si="30"/>
        <v>131944.46</v>
      </c>
      <c r="BA48" s="33">
        <f t="shared" si="30"/>
        <v>131944.46</v>
      </c>
      <c r="BB48" s="24">
        <f t="shared" si="30"/>
        <v>131944.46</v>
      </c>
      <c r="BC48" s="23">
        <f t="shared" si="30"/>
        <v>131944.46</v>
      </c>
      <c r="BD48" s="33">
        <f t="shared" si="30"/>
        <v>131944.46</v>
      </c>
      <c r="BE48" s="33">
        <f t="shared" si="30"/>
        <v>131944.46</v>
      </c>
      <c r="BF48" s="33">
        <f t="shared" si="30"/>
        <v>131944.46</v>
      </c>
      <c r="BG48" s="33">
        <f t="shared" si="30"/>
        <v>131944.46</v>
      </c>
      <c r="BH48" s="33">
        <f t="shared" si="30"/>
        <v>131944.46</v>
      </c>
      <c r="BI48" s="33">
        <f t="shared" si="30"/>
        <v>131944.46</v>
      </c>
      <c r="BJ48" s="33">
        <f t="shared" si="30"/>
        <v>131944.46</v>
      </c>
      <c r="BK48" s="33">
        <f t="shared" si="30"/>
        <v>131944.46</v>
      </c>
      <c r="BL48" s="33">
        <f t="shared" si="30"/>
        <v>131944.46</v>
      </c>
      <c r="BM48" s="33">
        <f t="shared" si="30"/>
        <v>131944.46</v>
      </c>
      <c r="BN48" s="24">
        <f t="shared" si="30"/>
        <v>131944.46</v>
      </c>
      <c r="BO48" s="23">
        <f t="shared" si="30"/>
        <v>131944.46</v>
      </c>
      <c r="BP48" s="33">
        <f t="shared" si="30"/>
        <v>131944.46</v>
      </c>
      <c r="BQ48" s="33">
        <f t="shared" ref="BQ48:BZ48" si="31">+SUM(BQ44:BQ47)</f>
        <v>131944.46</v>
      </c>
      <c r="BR48" s="33">
        <f t="shared" si="31"/>
        <v>131944.46</v>
      </c>
      <c r="BS48" s="33">
        <f t="shared" si="31"/>
        <v>131944.46</v>
      </c>
      <c r="BT48" s="33">
        <f t="shared" si="31"/>
        <v>131944.46</v>
      </c>
      <c r="BU48" s="33">
        <f t="shared" si="31"/>
        <v>131944.46</v>
      </c>
      <c r="BV48" s="33">
        <f t="shared" si="31"/>
        <v>131944.46</v>
      </c>
      <c r="BW48" s="33">
        <f t="shared" si="31"/>
        <v>131944.46</v>
      </c>
      <c r="BX48" s="33">
        <f t="shared" si="31"/>
        <v>131944.46</v>
      </c>
      <c r="BY48" s="33">
        <f t="shared" si="31"/>
        <v>131944.46</v>
      </c>
      <c r="BZ48" s="24">
        <f t="shared" si="31"/>
        <v>131943.34</v>
      </c>
    </row>
    <row r="49" spans="2:78" ht="3.75" customHeight="1" x14ac:dyDescent="0.75"/>
    <row r="50" spans="2:78" s="11" customFormat="1" x14ac:dyDescent="0.75">
      <c r="B50" s="415" t="s">
        <v>4</v>
      </c>
      <c r="C50" s="416"/>
      <c r="D50" s="417"/>
      <c r="E50" s="413" t="s">
        <v>6</v>
      </c>
      <c r="F50" s="414"/>
      <c r="G50" s="411">
        <v>1</v>
      </c>
      <c r="H50" s="411"/>
      <c r="I50" s="411"/>
      <c r="J50" s="411"/>
      <c r="K50" s="411"/>
      <c r="L50" s="411"/>
      <c r="M50" s="411"/>
      <c r="N50" s="411"/>
      <c r="O50" s="411"/>
      <c r="P50" s="411"/>
      <c r="Q50" s="411"/>
      <c r="R50" s="412"/>
      <c r="S50" s="410">
        <f>+G50+1</f>
        <v>2</v>
      </c>
      <c r="T50" s="411"/>
      <c r="U50" s="411"/>
      <c r="V50" s="411"/>
      <c r="W50" s="411"/>
      <c r="X50" s="411"/>
      <c r="Y50" s="411"/>
      <c r="Z50" s="411"/>
      <c r="AA50" s="411"/>
      <c r="AB50" s="411"/>
      <c r="AC50" s="411"/>
      <c r="AD50" s="412"/>
      <c r="AE50" s="410">
        <f>+S50+1</f>
        <v>3</v>
      </c>
      <c r="AF50" s="411"/>
      <c r="AG50" s="411"/>
      <c r="AH50" s="411"/>
      <c r="AI50" s="411"/>
      <c r="AJ50" s="411"/>
      <c r="AK50" s="411"/>
      <c r="AL50" s="411"/>
      <c r="AM50" s="411"/>
      <c r="AN50" s="411"/>
      <c r="AO50" s="411"/>
      <c r="AP50" s="412"/>
      <c r="AQ50" s="410">
        <f>+AE50+1</f>
        <v>4</v>
      </c>
      <c r="AR50" s="411"/>
      <c r="AS50" s="411"/>
      <c r="AT50" s="411"/>
      <c r="AU50" s="411"/>
      <c r="AV50" s="411"/>
      <c r="AW50" s="411"/>
      <c r="AX50" s="411"/>
      <c r="AY50" s="411"/>
      <c r="AZ50" s="411"/>
      <c r="BA50" s="411"/>
      <c r="BB50" s="412"/>
      <c r="BC50" s="410">
        <f>+AQ50+1</f>
        <v>5</v>
      </c>
      <c r="BD50" s="411"/>
      <c r="BE50" s="411"/>
      <c r="BF50" s="411"/>
      <c r="BG50" s="411"/>
      <c r="BH50" s="411"/>
      <c r="BI50" s="411"/>
      <c r="BJ50" s="411"/>
      <c r="BK50" s="411"/>
      <c r="BL50" s="411"/>
      <c r="BM50" s="411"/>
      <c r="BN50" s="412"/>
      <c r="BO50" s="410">
        <f>+BC50+1</f>
        <v>6</v>
      </c>
      <c r="BP50" s="411"/>
      <c r="BQ50" s="411"/>
      <c r="BR50" s="411"/>
      <c r="BS50" s="411"/>
      <c r="BT50" s="411"/>
      <c r="BU50" s="411"/>
      <c r="BV50" s="411"/>
      <c r="BW50" s="411"/>
      <c r="BX50" s="411"/>
      <c r="BY50" s="411"/>
      <c r="BZ50" s="412"/>
    </row>
    <row r="51" spans="2:78" s="11" customFormat="1" x14ac:dyDescent="0.75">
      <c r="B51" s="418"/>
      <c r="C51" s="419"/>
      <c r="D51" s="420"/>
      <c r="E51" s="12">
        <f>+E$3</f>
        <v>46162</v>
      </c>
      <c r="F51" s="13">
        <f t="shared" ref="F51:BQ51" si="32">+F$3</f>
        <v>46203</v>
      </c>
      <c r="G51" s="34">
        <f t="shared" si="32"/>
        <v>46234</v>
      </c>
      <c r="H51" s="14">
        <f t="shared" si="32"/>
        <v>46265</v>
      </c>
      <c r="I51" s="14">
        <f t="shared" si="32"/>
        <v>46295</v>
      </c>
      <c r="J51" s="14">
        <f t="shared" si="32"/>
        <v>46326</v>
      </c>
      <c r="K51" s="14">
        <f t="shared" si="32"/>
        <v>46356</v>
      </c>
      <c r="L51" s="14">
        <f t="shared" si="32"/>
        <v>46387</v>
      </c>
      <c r="M51" s="14">
        <f t="shared" si="32"/>
        <v>46418</v>
      </c>
      <c r="N51" s="14">
        <f t="shared" si="32"/>
        <v>46446</v>
      </c>
      <c r="O51" s="14">
        <f t="shared" si="32"/>
        <v>46477</v>
      </c>
      <c r="P51" s="14">
        <f t="shared" si="32"/>
        <v>46507</v>
      </c>
      <c r="Q51" s="14">
        <f t="shared" si="32"/>
        <v>46538</v>
      </c>
      <c r="R51" s="13">
        <f t="shared" si="32"/>
        <v>46568</v>
      </c>
      <c r="S51" s="12">
        <f t="shared" si="32"/>
        <v>46599</v>
      </c>
      <c r="T51" s="14">
        <f t="shared" si="32"/>
        <v>46630</v>
      </c>
      <c r="U51" s="14">
        <f t="shared" si="32"/>
        <v>46660</v>
      </c>
      <c r="V51" s="14">
        <f t="shared" si="32"/>
        <v>46691</v>
      </c>
      <c r="W51" s="14">
        <f t="shared" si="32"/>
        <v>46721</v>
      </c>
      <c r="X51" s="14">
        <f t="shared" si="32"/>
        <v>46752</v>
      </c>
      <c r="Y51" s="14">
        <f t="shared" si="32"/>
        <v>46783</v>
      </c>
      <c r="Z51" s="14">
        <f t="shared" si="32"/>
        <v>46812</v>
      </c>
      <c r="AA51" s="14">
        <f t="shared" si="32"/>
        <v>46843</v>
      </c>
      <c r="AB51" s="14">
        <f t="shared" si="32"/>
        <v>46873</v>
      </c>
      <c r="AC51" s="14">
        <f t="shared" si="32"/>
        <v>46904</v>
      </c>
      <c r="AD51" s="13">
        <f t="shared" si="32"/>
        <v>46934</v>
      </c>
      <c r="AE51" s="12">
        <f t="shared" si="32"/>
        <v>46965</v>
      </c>
      <c r="AF51" s="14">
        <f t="shared" si="32"/>
        <v>46996</v>
      </c>
      <c r="AG51" s="14">
        <f t="shared" si="32"/>
        <v>47026</v>
      </c>
      <c r="AH51" s="14">
        <f t="shared" si="32"/>
        <v>47057</v>
      </c>
      <c r="AI51" s="14">
        <f t="shared" si="32"/>
        <v>47087</v>
      </c>
      <c r="AJ51" s="14">
        <f t="shared" si="32"/>
        <v>47118</v>
      </c>
      <c r="AK51" s="14">
        <f t="shared" si="32"/>
        <v>47149</v>
      </c>
      <c r="AL51" s="14">
        <f t="shared" si="32"/>
        <v>47177</v>
      </c>
      <c r="AM51" s="14">
        <f t="shared" si="32"/>
        <v>47208</v>
      </c>
      <c r="AN51" s="14">
        <f t="shared" si="32"/>
        <v>47238</v>
      </c>
      <c r="AO51" s="14">
        <f t="shared" si="32"/>
        <v>47269</v>
      </c>
      <c r="AP51" s="13">
        <f t="shared" si="32"/>
        <v>47299</v>
      </c>
      <c r="AQ51" s="12">
        <f t="shared" si="32"/>
        <v>47330</v>
      </c>
      <c r="AR51" s="14">
        <f t="shared" si="32"/>
        <v>47361</v>
      </c>
      <c r="AS51" s="14">
        <f t="shared" si="32"/>
        <v>47391</v>
      </c>
      <c r="AT51" s="14">
        <f t="shared" si="32"/>
        <v>47422</v>
      </c>
      <c r="AU51" s="14">
        <f t="shared" si="32"/>
        <v>47452</v>
      </c>
      <c r="AV51" s="14">
        <f t="shared" si="32"/>
        <v>47483</v>
      </c>
      <c r="AW51" s="14">
        <f t="shared" si="32"/>
        <v>47514</v>
      </c>
      <c r="AX51" s="14">
        <f t="shared" si="32"/>
        <v>47542</v>
      </c>
      <c r="AY51" s="14">
        <f t="shared" si="32"/>
        <v>47573</v>
      </c>
      <c r="AZ51" s="14">
        <f t="shared" si="32"/>
        <v>47603</v>
      </c>
      <c r="BA51" s="14">
        <f t="shared" si="32"/>
        <v>47634</v>
      </c>
      <c r="BB51" s="13">
        <f t="shared" si="32"/>
        <v>47664</v>
      </c>
      <c r="BC51" s="12">
        <f t="shared" si="32"/>
        <v>47695</v>
      </c>
      <c r="BD51" s="14">
        <f t="shared" si="32"/>
        <v>47726</v>
      </c>
      <c r="BE51" s="14">
        <f t="shared" si="32"/>
        <v>47756</v>
      </c>
      <c r="BF51" s="14">
        <f t="shared" si="32"/>
        <v>47787</v>
      </c>
      <c r="BG51" s="14">
        <f t="shared" si="32"/>
        <v>47817</v>
      </c>
      <c r="BH51" s="14">
        <f t="shared" si="32"/>
        <v>47848</v>
      </c>
      <c r="BI51" s="14">
        <f t="shared" si="32"/>
        <v>47879</v>
      </c>
      <c r="BJ51" s="14">
        <f t="shared" si="32"/>
        <v>47907</v>
      </c>
      <c r="BK51" s="14">
        <f t="shared" si="32"/>
        <v>47938</v>
      </c>
      <c r="BL51" s="14">
        <f t="shared" si="32"/>
        <v>47968</v>
      </c>
      <c r="BM51" s="14">
        <f t="shared" si="32"/>
        <v>47999</v>
      </c>
      <c r="BN51" s="13">
        <f t="shared" si="32"/>
        <v>48029</v>
      </c>
      <c r="BO51" s="12">
        <f t="shared" si="32"/>
        <v>48060</v>
      </c>
      <c r="BP51" s="14">
        <f t="shared" si="32"/>
        <v>48091</v>
      </c>
      <c r="BQ51" s="14">
        <f t="shared" si="32"/>
        <v>48121</v>
      </c>
      <c r="BR51" s="14">
        <f t="shared" ref="BR51:BZ51" si="33">+BR$3</f>
        <v>48152</v>
      </c>
      <c r="BS51" s="14">
        <f t="shared" si="33"/>
        <v>48182</v>
      </c>
      <c r="BT51" s="14">
        <f t="shared" si="33"/>
        <v>48213</v>
      </c>
      <c r="BU51" s="14">
        <f t="shared" si="33"/>
        <v>48244</v>
      </c>
      <c r="BV51" s="14">
        <f t="shared" si="33"/>
        <v>48273</v>
      </c>
      <c r="BW51" s="14">
        <f t="shared" si="33"/>
        <v>48304</v>
      </c>
      <c r="BX51" s="14">
        <f t="shared" si="33"/>
        <v>48334</v>
      </c>
      <c r="BY51" s="14">
        <f t="shared" si="33"/>
        <v>48365</v>
      </c>
      <c r="BZ51" s="13">
        <f t="shared" si="33"/>
        <v>48395</v>
      </c>
    </row>
    <row r="52" spans="2:78" ht="15" customHeight="1" x14ac:dyDescent="0.75">
      <c r="B52" s="423"/>
      <c r="C52" s="421" t="str">
        <f>+B4</f>
        <v>Kranskop</v>
      </c>
      <c r="D52" s="422"/>
      <c r="E52" s="196">
        <f>+Kranskop!H23</f>
        <v>0</v>
      </c>
      <c r="F52" s="197">
        <f>+Kranskop!I23</f>
        <v>0</v>
      </c>
      <c r="G52" s="198">
        <f>+Kranskop!J23</f>
        <v>33333.33</v>
      </c>
      <c r="H52" s="199">
        <f>+Kranskop!K23</f>
        <v>33333.33</v>
      </c>
      <c r="I52" s="199">
        <f>+Kranskop!L23</f>
        <v>33333.33</v>
      </c>
      <c r="J52" s="199">
        <f>+Kranskop!M23</f>
        <v>33333.33</v>
      </c>
      <c r="K52" s="199">
        <f>+Kranskop!N23</f>
        <v>33333.33</v>
      </c>
      <c r="L52" s="199">
        <f>+Kranskop!O23</f>
        <v>33333.33</v>
      </c>
      <c r="M52" s="199">
        <f>+Kranskop!P23</f>
        <v>33333.33</v>
      </c>
      <c r="N52" s="199">
        <f>+Kranskop!Q23</f>
        <v>33333.33</v>
      </c>
      <c r="O52" s="199">
        <f>+Kranskop!R23</f>
        <v>33333.33</v>
      </c>
      <c r="P52" s="199">
        <f>+Kranskop!S23</f>
        <v>33333.33</v>
      </c>
      <c r="Q52" s="199">
        <f>+Kranskop!T23</f>
        <v>33333.33</v>
      </c>
      <c r="R52" s="197">
        <f>+Kranskop!U23</f>
        <v>20578333.329999998</v>
      </c>
      <c r="S52" s="196">
        <f>+Kranskop!V23</f>
        <v>33333.33</v>
      </c>
      <c r="T52" s="199">
        <f>+Kranskop!W23</f>
        <v>33333.33</v>
      </c>
      <c r="U52" s="199">
        <f>+Kranskop!X23</f>
        <v>33333.33</v>
      </c>
      <c r="V52" s="199">
        <f>+Kranskop!Y23</f>
        <v>33333.33</v>
      </c>
      <c r="W52" s="199">
        <f>+Kranskop!Z23</f>
        <v>33333.33</v>
      </c>
      <c r="X52" s="199">
        <f>+Kranskop!AA23</f>
        <v>33333.33</v>
      </c>
      <c r="Y52" s="199">
        <f>+Kranskop!AB23</f>
        <v>33333.33</v>
      </c>
      <c r="Z52" s="199">
        <f>+Kranskop!AC23</f>
        <v>33333.33</v>
      </c>
      <c r="AA52" s="199">
        <f>+Kranskop!AD23</f>
        <v>33333.33</v>
      </c>
      <c r="AB52" s="199">
        <f>+Kranskop!AE23</f>
        <v>33333.33</v>
      </c>
      <c r="AC52" s="199">
        <f>+Kranskop!AF23</f>
        <v>33333.33</v>
      </c>
      <c r="AD52" s="197">
        <f>+Kranskop!AG23</f>
        <v>14578333.33</v>
      </c>
      <c r="AE52" s="196">
        <f>+Kranskop!AH23</f>
        <v>33333.33</v>
      </c>
      <c r="AF52" s="199">
        <f>+Kranskop!AI23</f>
        <v>33333.33</v>
      </c>
      <c r="AG52" s="199">
        <f>+Kranskop!AJ23</f>
        <v>33333.33</v>
      </c>
      <c r="AH52" s="199">
        <f>+Kranskop!AK23</f>
        <v>33333.33</v>
      </c>
      <c r="AI52" s="199">
        <f>+Kranskop!AL23</f>
        <v>33333.33</v>
      </c>
      <c r="AJ52" s="199">
        <f>+Kranskop!AM23</f>
        <v>33333.33</v>
      </c>
      <c r="AK52" s="199">
        <f>+Kranskop!AN23</f>
        <v>33333.33</v>
      </c>
      <c r="AL52" s="199">
        <f>+Kranskop!AO23</f>
        <v>33333.33</v>
      </c>
      <c r="AM52" s="199">
        <f>+Kranskop!AP23</f>
        <v>33333.33</v>
      </c>
      <c r="AN52" s="199">
        <f>+Kranskop!AQ23</f>
        <v>33333.33</v>
      </c>
      <c r="AO52" s="199">
        <f>+Kranskop!AR23</f>
        <v>33333.33</v>
      </c>
      <c r="AP52" s="197">
        <f>+Kranskop!AS23</f>
        <v>8578333.3300000001</v>
      </c>
      <c r="AQ52" s="196">
        <f>+Kranskop!AT23</f>
        <v>33333.33</v>
      </c>
      <c r="AR52" s="199">
        <f>+Kranskop!AU23</f>
        <v>33333.33</v>
      </c>
      <c r="AS52" s="199">
        <f>+Kranskop!AV23</f>
        <v>33333.33</v>
      </c>
      <c r="AT52" s="199">
        <f>+Kranskop!AW23</f>
        <v>33333.33</v>
      </c>
      <c r="AU52" s="199">
        <f>+Kranskop!AX23</f>
        <v>33333.33</v>
      </c>
      <c r="AV52" s="199">
        <f>+Kranskop!AY23</f>
        <v>33333.33</v>
      </c>
      <c r="AW52" s="199">
        <f>+Kranskop!AZ23</f>
        <v>33333.33</v>
      </c>
      <c r="AX52" s="199">
        <f>+Kranskop!BA23</f>
        <v>33333.33</v>
      </c>
      <c r="AY52" s="199">
        <f>+Kranskop!BB23</f>
        <v>33333.33</v>
      </c>
      <c r="AZ52" s="199">
        <f>+Kranskop!BC23</f>
        <v>33333.33</v>
      </c>
      <c r="BA52" s="199">
        <f>+Kranskop!BD23</f>
        <v>33333.33</v>
      </c>
      <c r="BB52" s="197">
        <f>+Kranskop!BE23</f>
        <v>8578333.3300000001</v>
      </c>
      <c r="BC52" s="196">
        <f>+Kranskop!BF23</f>
        <v>33333.33</v>
      </c>
      <c r="BD52" s="199">
        <f>+Kranskop!BG23</f>
        <v>33333.33</v>
      </c>
      <c r="BE52" s="199">
        <f>+Kranskop!BH23</f>
        <v>33333.33</v>
      </c>
      <c r="BF52" s="199">
        <f>+Kranskop!BI23</f>
        <v>33333.33</v>
      </c>
      <c r="BG52" s="199">
        <f>+Kranskop!BJ23</f>
        <v>33333.33</v>
      </c>
      <c r="BH52" s="199">
        <f>+Kranskop!BK23</f>
        <v>33333.33</v>
      </c>
      <c r="BI52" s="199">
        <f>+Kranskop!BL23</f>
        <v>33333.33</v>
      </c>
      <c r="BJ52" s="199">
        <f>+Kranskop!BM23</f>
        <v>33333.33</v>
      </c>
      <c r="BK52" s="199">
        <f>+Kranskop!BN23</f>
        <v>33333.33</v>
      </c>
      <c r="BL52" s="199">
        <f>+Kranskop!BO23</f>
        <v>33333.33</v>
      </c>
      <c r="BM52" s="199">
        <f>+Kranskop!BP23</f>
        <v>33333.33</v>
      </c>
      <c r="BN52" s="197">
        <f>+Kranskop!BQ23</f>
        <v>8578333.3300000001</v>
      </c>
      <c r="BO52" s="196">
        <f>+Kranskop!BR23</f>
        <v>33333.33</v>
      </c>
      <c r="BP52" s="199">
        <f>+Kranskop!BS23</f>
        <v>33333.33</v>
      </c>
      <c r="BQ52" s="199">
        <f>+Kranskop!BT23</f>
        <v>33333.33</v>
      </c>
      <c r="BR52" s="199">
        <f>+Kranskop!BU23</f>
        <v>33333.33</v>
      </c>
      <c r="BS52" s="199">
        <f>+Kranskop!BV23</f>
        <v>33333.33</v>
      </c>
      <c r="BT52" s="199">
        <f>+Kranskop!BW23</f>
        <v>33333.33</v>
      </c>
      <c r="BU52" s="199">
        <f>+Kranskop!BX23</f>
        <v>33333.33</v>
      </c>
      <c r="BV52" s="199">
        <f>+Kranskop!BY23</f>
        <v>33333.33</v>
      </c>
      <c r="BW52" s="199">
        <f>+Kranskop!BZ23</f>
        <v>33333.33</v>
      </c>
      <c r="BX52" s="199">
        <f>+Kranskop!CA23</f>
        <v>33333.33</v>
      </c>
      <c r="BY52" s="199">
        <f>+Kranskop!CB23</f>
        <v>33333.33</v>
      </c>
      <c r="BZ52" s="197">
        <f>+Kranskop!CC23</f>
        <v>8578333.5700000003</v>
      </c>
    </row>
    <row r="53" spans="2:78" ht="15" customHeight="1" x14ac:dyDescent="0.75">
      <c r="B53" s="424"/>
      <c r="C53" s="408" t="str">
        <f>$B$8</f>
        <v>Nyl</v>
      </c>
      <c r="D53" s="409"/>
      <c r="E53" s="269">
        <f>+Nyl!H23</f>
        <v>0</v>
      </c>
      <c r="F53" s="270">
        <f>+Nyl!I23</f>
        <v>0</v>
      </c>
      <c r="G53" s="271">
        <f>+Nyl!J23</f>
        <v>33333.33</v>
      </c>
      <c r="H53" s="272">
        <f>+Nyl!K23</f>
        <v>33333.33</v>
      </c>
      <c r="I53" s="272">
        <f>+Nyl!L23</f>
        <v>33333.33</v>
      </c>
      <c r="J53" s="272">
        <f>+Nyl!M23</f>
        <v>33333.33</v>
      </c>
      <c r="K53" s="272">
        <f>+Nyl!N23</f>
        <v>33333.33</v>
      </c>
      <c r="L53" s="272">
        <f>+Nyl!O23</f>
        <v>33333.33</v>
      </c>
      <c r="M53" s="272">
        <f>+Nyl!P23</f>
        <v>33333.33</v>
      </c>
      <c r="N53" s="272">
        <f>+Nyl!Q23</f>
        <v>33333.33</v>
      </c>
      <c r="O53" s="272">
        <f>+Nyl!R23</f>
        <v>33333.33</v>
      </c>
      <c r="P53" s="272">
        <f>+Nyl!S23</f>
        <v>33333.33</v>
      </c>
      <c r="Q53" s="272">
        <f>+Nyl!T23</f>
        <v>33333.33</v>
      </c>
      <c r="R53" s="270">
        <f>+Nyl!U23</f>
        <v>20578333.329999998</v>
      </c>
      <c r="S53" s="269">
        <f>+Nyl!V23</f>
        <v>33333.33</v>
      </c>
      <c r="T53" s="272">
        <f>+Nyl!W23</f>
        <v>33333.33</v>
      </c>
      <c r="U53" s="272">
        <f>+Nyl!X23</f>
        <v>33333.33</v>
      </c>
      <c r="V53" s="272">
        <f>+Nyl!Y23</f>
        <v>33333.33</v>
      </c>
      <c r="W53" s="272">
        <f>+Nyl!Z23</f>
        <v>33333.33</v>
      </c>
      <c r="X53" s="272">
        <f>+Nyl!AA23</f>
        <v>33333.33</v>
      </c>
      <c r="Y53" s="272">
        <f>+Nyl!AB23</f>
        <v>33333.33</v>
      </c>
      <c r="Z53" s="272">
        <f>+Nyl!AC23</f>
        <v>33333.33</v>
      </c>
      <c r="AA53" s="272">
        <f>+Nyl!AD23</f>
        <v>33333.33</v>
      </c>
      <c r="AB53" s="272">
        <f>+Nyl!AE23</f>
        <v>33333.33</v>
      </c>
      <c r="AC53" s="272">
        <f>+Nyl!AF23</f>
        <v>33333.33</v>
      </c>
      <c r="AD53" s="270">
        <f>+Nyl!AG23</f>
        <v>14578333.33</v>
      </c>
      <c r="AE53" s="269">
        <f>+Nyl!AH23</f>
        <v>33333.33</v>
      </c>
      <c r="AF53" s="272">
        <f>+Nyl!AI23</f>
        <v>33333.33</v>
      </c>
      <c r="AG53" s="272">
        <f>+Nyl!AJ23</f>
        <v>33333.33</v>
      </c>
      <c r="AH53" s="272">
        <f>+Nyl!AK23</f>
        <v>33333.33</v>
      </c>
      <c r="AI53" s="272">
        <f>+Nyl!AL23</f>
        <v>33333.33</v>
      </c>
      <c r="AJ53" s="272">
        <f>+Nyl!AM23</f>
        <v>33333.33</v>
      </c>
      <c r="AK53" s="272">
        <f>+Nyl!AN23</f>
        <v>33333.33</v>
      </c>
      <c r="AL53" s="272">
        <f>+Nyl!AO23</f>
        <v>33333.33</v>
      </c>
      <c r="AM53" s="272">
        <f>+Nyl!AP23</f>
        <v>33333.33</v>
      </c>
      <c r="AN53" s="272">
        <f>+Nyl!AQ23</f>
        <v>33333.33</v>
      </c>
      <c r="AO53" s="272">
        <f>+Nyl!AR23</f>
        <v>33333.33</v>
      </c>
      <c r="AP53" s="270">
        <f>+Nyl!AS23</f>
        <v>8578333.3300000001</v>
      </c>
      <c r="AQ53" s="269">
        <f>+Nyl!AT23</f>
        <v>33333.33</v>
      </c>
      <c r="AR53" s="272">
        <f>+Nyl!AU23</f>
        <v>33333.33</v>
      </c>
      <c r="AS53" s="272">
        <f>+Nyl!AV23</f>
        <v>33333.33</v>
      </c>
      <c r="AT53" s="272">
        <f>+Nyl!AW23</f>
        <v>33333.33</v>
      </c>
      <c r="AU53" s="272">
        <f>+Nyl!AX23</f>
        <v>33333.33</v>
      </c>
      <c r="AV53" s="272">
        <f>+Nyl!AY23</f>
        <v>33333.33</v>
      </c>
      <c r="AW53" s="272">
        <f>+Nyl!AZ23</f>
        <v>33333.33</v>
      </c>
      <c r="AX53" s="272">
        <f>+Nyl!BA23</f>
        <v>33333.33</v>
      </c>
      <c r="AY53" s="272">
        <f>+Nyl!BB23</f>
        <v>33333.33</v>
      </c>
      <c r="AZ53" s="272">
        <f>+Nyl!BC23</f>
        <v>33333.33</v>
      </c>
      <c r="BA53" s="272">
        <f>+Nyl!BD23</f>
        <v>33333.33</v>
      </c>
      <c r="BB53" s="270">
        <f>+Nyl!BE23</f>
        <v>8578333.3300000001</v>
      </c>
      <c r="BC53" s="269">
        <f>+Nyl!BF23</f>
        <v>33333.33</v>
      </c>
      <c r="BD53" s="272">
        <f>+Nyl!BG23</f>
        <v>33333.33</v>
      </c>
      <c r="BE53" s="272">
        <f>+Nyl!BH23</f>
        <v>33333.33</v>
      </c>
      <c r="BF53" s="272">
        <f>+Nyl!BI23</f>
        <v>33333.33</v>
      </c>
      <c r="BG53" s="272">
        <f>+Nyl!BJ23</f>
        <v>33333.33</v>
      </c>
      <c r="BH53" s="272">
        <f>+Nyl!BK23</f>
        <v>33333.33</v>
      </c>
      <c r="BI53" s="272">
        <f>+Nyl!BL23</f>
        <v>33333.33</v>
      </c>
      <c r="BJ53" s="272">
        <f>+Nyl!BM23</f>
        <v>33333.33</v>
      </c>
      <c r="BK53" s="272">
        <f>+Nyl!BN23</f>
        <v>33333.33</v>
      </c>
      <c r="BL53" s="272">
        <f>+Nyl!BO23</f>
        <v>33333.33</v>
      </c>
      <c r="BM53" s="272">
        <f>+Nyl!BP23</f>
        <v>33333.33</v>
      </c>
      <c r="BN53" s="270">
        <f>+Nyl!BQ23</f>
        <v>8578333.3300000001</v>
      </c>
      <c r="BO53" s="269">
        <f>+Nyl!BR23</f>
        <v>33333.33</v>
      </c>
      <c r="BP53" s="272">
        <f>+Nyl!BS23</f>
        <v>33333.33</v>
      </c>
      <c r="BQ53" s="272">
        <f>+Nyl!BT23</f>
        <v>33333.33</v>
      </c>
      <c r="BR53" s="272">
        <f>+Nyl!BU23</f>
        <v>33333.33</v>
      </c>
      <c r="BS53" s="272">
        <f>+Nyl!BV23</f>
        <v>33333.33</v>
      </c>
      <c r="BT53" s="272">
        <f>+Nyl!BW23</f>
        <v>33333.33</v>
      </c>
      <c r="BU53" s="272">
        <f>+Nyl!BX23</f>
        <v>33333.33</v>
      </c>
      <c r="BV53" s="272">
        <f>+Nyl!BY23</f>
        <v>33333.33</v>
      </c>
      <c r="BW53" s="272">
        <f>+Nyl!BZ23</f>
        <v>33333.33</v>
      </c>
      <c r="BX53" s="272">
        <f>+Nyl!CA23</f>
        <v>33333.33</v>
      </c>
      <c r="BY53" s="272">
        <f>+Nyl!CB23</f>
        <v>33333.33</v>
      </c>
      <c r="BZ53" s="270">
        <f>+Nyl!CC23</f>
        <v>8578333.5700000003</v>
      </c>
    </row>
    <row r="54" spans="2:78" ht="15" customHeight="1" x14ac:dyDescent="0.75">
      <c r="B54" s="424"/>
      <c r="C54" s="408" t="str">
        <f>$B$12</f>
        <v>Capricorn</v>
      </c>
      <c r="D54" s="409"/>
      <c r="E54" s="269">
        <f>+Capricorn!H23</f>
        <v>0</v>
      </c>
      <c r="F54" s="270">
        <f>+Capricorn!I23</f>
        <v>0</v>
      </c>
      <c r="G54" s="271">
        <f>+Capricorn!J23</f>
        <v>22222.22</v>
      </c>
      <c r="H54" s="272">
        <f>+Capricorn!K23</f>
        <v>22222.22</v>
      </c>
      <c r="I54" s="272">
        <f>+Capricorn!L23</f>
        <v>22222.22</v>
      </c>
      <c r="J54" s="272">
        <f>+Capricorn!M23</f>
        <v>22222.22</v>
      </c>
      <c r="K54" s="272">
        <f>+Capricorn!N23</f>
        <v>22222.22</v>
      </c>
      <c r="L54" s="272">
        <f>+Capricorn!O23</f>
        <v>22222.22</v>
      </c>
      <c r="M54" s="272">
        <f>+Capricorn!P23</f>
        <v>22222.22</v>
      </c>
      <c r="N54" s="272">
        <f>+Capricorn!Q23</f>
        <v>22222.22</v>
      </c>
      <c r="O54" s="272">
        <f>+Capricorn!R23</f>
        <v>22222.22</v>
      </c>
      <c r="P54" s="272">
        <f>+Capricorn!S23</f>
        <v>22222.22</v>
      </c>
      <c r="Q54" s="272">
        <f>+Capricorn!T23</f>
        <v>22222.22</v>
      </c>
      <c r="R54" s="270">
        <f>+Capricorn!U23</f>
        <v>13718888.880000001</v>
      </c>
      <c r="S54" s="269">
        <f>+Capricorn!V23</f>
        <v>22222.22</v>
      </c>
      <c r="T54" s="272">
        <f>+Capricorn!W23</f>
        <v>22222.22</v>
      </c>
      <c r="U54" s="272">
        <f>+Capricorn!X23</f>
        <v>22222.22</v>
      </c>
      <c r="V54" s="272">
        <f>+Capricorn!Y23</f>
        <v>22222.22</v>
      </c>
      <c r="W54" s="272">
        <f>+Capricorn!Z23</f>
        <v>22222.22</v>
      </c>
      <c r="X54" s="272">
        <f>+Capricorn!AA23</f>
        <v>22222.22</v>
      </c>
      <c r="Y54" s="272">
        <f>+Capricorn!AB23</f>
        <v>22222.22</v>
      </c>
      <c r="Z54" s="272">
        <f>+Capricorn!AC23</f>
        <v>22222.22</v>
      </c>
      <c r="AA54" s="272">
        <f>+Capricorn!AD23</f>
        <v>22222.22</v>
      </c>
      <c r="AB54" s="272">
        <f>+Capricorn!AE23</f>
        <v>22222.22</v>
      </c>
      <c r="AC54" s="272">
        <f>+Capricorn!AF23</f>
        <v>22222.22</v>
      </c>
      <c r="AD54" s="270">
        <f>+Capricorn!AG23</f>
        <v>9718888.8800000008</v>
      </c>
      <c r="AE54" s="269">
        <f>+Capricorn!AH23</f>
        <v>22222.22</v>
      </c>
      <c r="AF54" s="272">
        <f>+Capricorn!AI23</f>
        <v>22222.22</v>
      </c>
      <c r="AG54" s="272">
        <f>+Capricorn!AJ23</f>
        <v>22222.22</v>
      </c>
      <c r="AH54" s="272">
        <f>+Capricorn!AK23</f>
        <v>22222.22</v>
      </c>
      <c r="AI54" s="272">
        <f>+Capricorn!AL23</f>
        <v>22222.22</v>
      </c>
      <c r="AJ54" s="272">
        <f>+Capricorn!AM23</f>
        <v>22222.22</v>
      </c>
      <c r="AK54" s="272">
        <f>+Capricorn!AN23</f>
        <v>22222.22</v>
      </c>
      <c r="AL54" s="272">
        <f>+Capricorn!AO23</f>
        <v>22222.22</v>
      </c>
      <c r="AM54" s="272">
        <f>+Capricorn!AP23</f>
        <v>22222.22</v>
      </c>
      <c r="AN54" s="272">
        <f>+Capricorn!AQ23</f>
        <v>22222.22</v>
      </c>
      <c r="AO54" s="272">
        <f>+Capricorn!AR23</f>
        <v>22222.22</v>
      </c>
      <c r="AP54" s="270">
        <f>+Capricorn!AS23</f>
        <v>5718888.8799999999</v>
      </c>
      <c r="AQ54" s="269">
        <f>+Capricorn!AT23</f>
        <v>22222.22</v>
      </c>
      <c r="AR54" s="272">
        <f>+Capricorn!AU23</f>
        <v>22222.22</v>
      </c>
      <c r="AS54" s="272">
        <f>+Capricorn!AV23</f>
        <v>22222.22</v>
      </c>
      <c r="AT54" s="272">
        <f>+Capricorn!AW23</f>
        <v>22222.22</v>
      </c>
      <c r="AU54" s="272">
        <f>+Capricorn!AX23</f>
        <v>22222.22</v>
      </c>
      <c r="AV54" s="272">
        <f>+Capricorn!AY23</f>
        <v>22222.22</v>
      </c>
      <c r="AW54" s="272">
        <f>+Capricorn!AZ23</f>
        <v>22222.22</v>
      </c>
      <c r="AX54" s="272">
        <f>+Capricorn!BA23</f>
        <v>22222.22</v>
      </c>
      <c r="AY54" s="272">
        <f>+Capricorn!BB23</f>
        <v>22222.22</v>
      </c>
      <c r="AZ54" s="272">
        <f>+Capricorn!BC23</f>
        <v>22222.22</v>
      </c>
      <c r="BA54" s="272">
        <f>+Capricorn!BD23</f>
        <v>22222.22</v>
      </c>
      <c r="BB54" s="270">
        <f>+Capricorn!BE23</f>
        <v>5718888.8799999999</v>
      </c>
      <c r="BC54" s="269">
        <f>+Capricorn!BF23</f>
        <v>22222.22</v>
      </c>
      <c r="BD54" s="272">
        <f>+Capricorn!BG23</f>
        <v>22222.22</v>
      </c>
      <c r="BE54" s="272">
        <f>+Capricorn!BH23</f>
        <v>22222.22</v>
      </c>
      <c r="BF54" s="272">
        <f>+Capricorn!BI23</f>
        <v>22222.22</v>
      </c>
      <c r="BG54" s="272">
        <f>+Capricorn!BJ23</f>
        <v>22222.22</v>
      </c>
      <c r="BH54" s="272">
        <f>+Capricorn!BK23</f>
        <v>22222.22</v>
      </c>
      <c r="BI54" s="272">
        <f>+Capricorn!BL23</f>
        <v>22222.22</v>
      </c>
      <c r="BJ54" s="272">
        <f>+Capricorn!BM23</f>
        <v>22222.22</v>
      </c>
      <c r="BK54" s="272">
        <f>+Capricorn!BN23</f>
        <v>22222.22</v>
      </c>
      <c r="BL54" s="272">
        <f>+Capricorn!BO23</f>
        <v>22222.22</v>
      </c>
      <c r="BM54" s="272">
        <f>+Capricorn!BP23</f>
        <v>22222.22</v>
      </c>
      <c r="BN54" s="270">
        <f>+Capricorn!BQ23</f>
        <v>5718888.8799999999</v>
      </c>
      <c r="BO54" s="269">
        <f>+Capricorn!BR23</f>
        <v>22222.22</v>
      </c>
      <c r="BP54" s="272">
        <f>+Capricorn!BS23</f>
        <v>22222.22</v>
      </c>
      <c r="BQ54" s="272">
        <f>+Capricorn!BT23</f>
        <v>22222.22</v>
      </c>
      <c r="BR54" s="272">
        <f>+Capricorn!BU23</f>
        <v>22222.22</v>
      </c>
      <c r="BS54" s="272">
        <f>+Capricorn!BV23</f>
        <v>22222.22</v>
      </c>
      <c r="BT54" s="272">
        <f>+Capricorn!BW23</f>
        <v>22222.22</v>
      </c>
      <c r="BU54" s="272">
        <f>+Capricorn!BX23</f>
        <v>22222.22</v>
      </c>
      <c r="BV54" s="272">
        <f>+Capricorn!BY23</f>
        <v>22222.22</v>
      </c>
      <c r="BW54" s="272">
        <f>+Capricorn!BZ23</f>
        <v>22222.22</v>
      </c>
      <c r="BX54" s="272">
        <f>+Capricorn!CA23</f>
        <v>22222.22</v>
      </c>
      <c r="BY54" s="272">
        <f>+Capricorn!CB23</f>
        <v>22222.22</v>
      </c>
      <c r="BZ54" s="270">
        <f>+Capricorn!CC23</f>
        <v>5718889.0800000001</v>
      </c>
    </row>
    <row r="55" spans="2:78" x14ac:dyDescent="0.75">
      <c r="B55" s="424"/>
      <c r="C55" s="408" t="str">
        <f>+B16</f>
        <v>Baobab</v>
      </c>
      <c r="D55" s="409"/>
      <c r="E55" s="16">
        <f>+Baobab!H23</f>
        <v>0</v>
      </c>
      <c r="F55" s="17">
        <f>+Baobab!I23</f>
        <v>0</v>
      </c>
      <c r="G55" s="35">
        <f>+Baobab!J23</f>
        <v>22222.22</v>
      </c>
      <c r="H55" s="18">
        <f>+Baobab!K23</f>
        <v>22222.22</v>
      </c>
      <c r="I55" s="18">
        <f>+Baobab!L23</f>
        <v>22222.22</v>
      </c>
      <c r="J55" s="18">
        <f>+Baobab!M23</f>
        <v>22222.22</v>
      </c>
      <c r="K55" s="18">
        <f>+Baobab!N23</f>
        <v>22222.22</v>
      </c>
      <c r="L55" s="18">
        <f>+Baobab!O23</f>
        <v>22222.22</v>
      </c>
      <c r="M55" s="18">
        <f>+Baobab!P23</f>
        <v>22222.22</v>
      </c>
      <c r="N55" s="18">
        <f>+Baobab!Q23</f>
        <v>22222.22</v>
      </c>
      <c r="O55" s="18">
        <f>+Baobab!R23</f>
        <v>22222.22</v>
      </c>
      <c r="P55" s="18">
        <f>+Baobab!S23</f>
        <v>22222.22</v>
      </c>
      <c r="Q55" s="18">
        <f>+Baobab!T23</f>
        <v>22222.22</v>
      </c>
      <c r="R55" s="17">
        <f>+Baobab!U23</f>
        <v>18718888.879999999</v>
      </c>
      <c r="S55" s="16">
        <f>+Baobab!V23</f>
        <v>22222.22</v>
      </c>
      <c r="T55" s="18">
        <f>+Baobab!W23</f>
        <v>22222.22</v>
      </c>
      <c r="U55" s="18">
        <f>+Baobab!X23</f>
        <v>22222.22</v>
      </c>
      <c r="V55" s="18">
        <f>+Baobab!Y23</f>
        <v>22222.22</v>
      </c>
      <c r="W55" s="18">
        <f>+Baobab!Z23</f>
        <v>22222.22</v>
      </c>
      <c r="X55" s="18">
        <f>+Baobab!AA23</f>
        <v>22222.22</v>
      </c>
      <c r="Y55" s="18">
        <f>+Baobab!AB23</f>
        <v>22222.22</v>
      </c>
      <c r="Z55" s="18">
        <f>+Baobab!AC23</f>
        <v>22222.22</v>
      </c>
      <c r="AA55" s="18">
        <f>+Baobab!AD23</f>
        <v>22222.22</v>
      </c>
      <c r="AB55" s="18">
        <f>+Baobab!AE23</f>
        <v>22222.22</v>
      </c>
      <c r="AC55" s="18">
        <f>+Baobab!AF23</f>
        <v>22222.22</v>
      </c>
      <c r="AD55" s="17">
        <f>+Baobab!AG23</f>
        <v>13052222.220000001</v>
      </c>
      <c r="AE55" s="16">
        <f>+Baobab!AH23</f>
        <v>22222.22</v>
      </c>
      <c r="AF55" s="18">
        <f>+Baobab!AI23</f>
        <v>22222.22</v>
      </c>
      <c r="AG55" s="18">
        <f>+Baobab!AJ23</f>
        <v>22222.22</v>
      </c>
      <c r="AH55" s="18">
        <f>+Baobab!AK23</f>
        <v>22222.22</v>
      </c>
      <c r="AI55" s="18">
        <f>+Baobab!AL23</f>
        <v>22222.22</v>
      </c>
      <c r="AJ55" s="18">
        <f>+Baobab!AM23</f>
        <v>22222.22</v>
      </c>
      <c r="AK55" s="18">
        <f>+Baobab!AN23</f>
        <v>509722.22</v>
      </c>
      <c r="AL55" s="18">
        <f>+Baobab!AO23</f>
        <v>509722.22</v>
      </c>
      <c r="AM55" s="18">
        <f>+Baobab!AP23</f>
        <v>509722.22</v>
      </c>
      <c r="AN55" s="18">
        <f>+Baobab!AQ23</f>
        <v>509722.22</v>
      </c>
      <c r="AO55" s="18">
        <f>+Baobab!AR23</f>
        <v>509722.22</v>
      </c>
      <c r="AP55" s="17">
        <f>+Baobab!AS23</f>
        <v>7873055.5499999998</v>
      </c>
      <c r="AQ55" s="16">
        <f>+Baobab!AT23</f>
        <v>509722.22</v>
      </c>
      <c r="AR55" s="18">
        <f>+Baobab!AU23</f>
        <v>509722.22</v>
      </c>
      <c r="AS55" s="18">
        <f>+Baobab!AV23</f>
        <v>509722.22</v>
      </c>
      <c r="AT55" s="18">
        <f>+Baobab!AW23</f>
        <v>509722.22</v>
      </c>
      <c r="AU55" s="18">
        <f>+Baobab!AX23</f>
        <v>509722.22</v>
      </c>
      <c r="AV55" s="18">
        <f>+Baobab!AY23</f>
        <v>509722.22</v>
      </c>
      <c r="AW55" s="18">
        <f>+Baobab!AZ23</f>
        <v>509722.22</v>
      </c>
      <c r="AX55" s="18">
        <f>+Baobab!BA23</f>
        <v>509722.22</v>
      </c>
      <c r="AY55" s="18">
        <f>+Baobab!BB23</f>
        <v>509722.22</v>
      </c>
      <c r="AZ55" s="18">
        <f>+Baobab!BC23</f>
        <v>509722.22</v>
      </c>
      <c r="BA55" s="18">
        <f>+Baobab!BD23</f>
        <v>509722.22</v>
      </c>
      <c r="BB55" s="17">
        <f>+Baobab!BE23</f>
        <v>7873055.5499999998</v>
      </c>
      <c r="BC55" s="16">
        <f>+Baobab!BF23</f>
        <v>509722.22</v>
      </c>
      <c r="BD55" s="18">
        <f>+Baobab!BG23</f>
        <v>509722.22</v>
      </c>
      <c r="BE55" s="18">
        <f>+Baobab!BH23</f>
        <v>509722.22</v>
      </c>
      <c r="BF55" s="18">
        <f>+Baobab!BI23</f>
        <v>509722.22</v>
      </c>
      <c r="BG55" s="18">
        <f>+Baobab!BJ23</f>
        <v>509722.22</v>
      </c>
      <c r="BH55" s="18">
        <f>+Baobab!BK23</f>
        <v>509722.22</v>
      </c>
      <c r="BI55" s="18">
        <f>+Baobab!BL23</f>
        <v>509722.22</v>
      </c>
      <c r="BJ55" s="18">
        <f>+Baobab!BM23</f>
        <v>509722.22</v>
      </c>
      <c r="BK55" s="18">
        <f>+Baobab!BN23</f>
        <v>509722.22</v>
      </c>
      <c r="BL55" s="18">
        <f>+Baobab!BO23</f>
        <v>509722.22</v>
      </c>
      <c r="BM55" s="18">
        <f>+Baobab!BP23</f>
        <v>509722.22</v>
      </c>
      <c r="BN55" s="17">
        <f>+Baobab!BQ23</f>
        <v>7873055.5499999998</v>
      </c>
      <c r="BO55" s="16">
        <f>+Baobab!BR23</f>
        <v>22222.22</v>
      </c>
      <c r="BP55" s="18">
        <f>+Baobab!BS23</f>
        <v>22222.22</v>
      </c>
      <c r="BQ55" s="18">
        <f>+Baobab!BT23</f>
        <v>22222.22</v>
      </c>
      <c r="BR55" s="18">
        <f>+Baobab!BU23</f>
        <v>22222.22</v>
      </c>
      <c r="BS55" s="18">
        <f>+Baobab!BV23</f>
        <v>22222.22</v>
      </c>
      <c r="BT55" s="18">
        <f>+Baobab!BW23</f>
        <v>22222.22</v>
      </c>
      <c r="BU55" s="18">
        <f>+Baobab!BX23</f>
        <v>22222.22</v>
      </c>
      <c r="BV55" s="18">
        <f>+Baobab!BY23</f>
        <v>22222.22</v>
      </c>
      <c r="BW55" s="18">
        <f>+Baobab!BZ23</f>
        <v>22222.22</v>
      </c>
      <c r="BX55" s="18">
        <f>+Baobab!CA23</f>
        <v>22222.22</v>
      </c>
      <c r="BY55" s="18">
        <f>+Baobab!CB23</f>
        <v>22222.22</v>
      </c>
      <c r="BZ55" s="17">
        <f>+Baobab!CC23</f>
        <v>8360555.7300000004</v>
      </c>
    </row>
    <row r="56" spans="2:78" ht="15" customHeight="1" x14ac:dyDescent="0.75">
      <c r="B56" s="429" t="s">
        <v>16</v>
      </c>
      <c r="C56" s="430"/>
      <c r="D56" s="431"/>
      <c r="E56" s="23">
        <f t="shared" ref="E56:AJ56" si="34">+SUM(E52:E55)</f>
        <v>0</v>
      </c>
      <c r="F56" s="24">
        <f t="shared" si="34"/>
        <v>0</v>
      </c>
      <c r="G56" s="37">
        <f t="shared" si="34"/>
        <v>111111.1</v>
      </c>
      <c r="H56" s="33">
        <f t="shared" si="34"/>
        <v>111111.1</v>
      </c>
      <c r="I56" s="33">
        <f t="shared" si="34"/>
        <v>111111.1</v>
      </c>
      <c r="J56" s="33">
        <f t="shared" si="34"/>
        <v>111111.1</v>
      </c>
      <c r="K56" s="33">
        <f t="shared" si="34"/>
        <v>111111.1</v>
      </c>
      <c r="L56" s="33">
        <f t="shared" si="34"/>
        <v>111111.1</v>
      </c>
      <c r="M56" s="33">
        <f t="shared" si="34"/>
        <v>111111.1</v>
      </c>
      <c r="N56" s="33">
        <f t="shared" si="34"/>
        <v>111111.1</v>
      </c>
      <c r="O56" s="33">
        <f t="shared" si="34"/>
        <v>111111.1</v>
      </c>
      <c r="P56" s="33">
        <f t="shared" si="34"/>
        <v>111111.1</v>
      </c>
      <c r="Q56" s="33">
        <f t="shared" si="34"/>
        <v>111111.1</v>
      </c>
      <c r="R56" s="24">
        <f t="shared" si="34"/>
        <v>73594444.420000002</v>
      </c>
      <c r="S56" s="23">
        <f t="shared" si="34"/>
        <v>111111.1</v>
      </c>
      <c r="T56" s="33">
        <f t="shared" si="34"/>
        <v>111111.1</v>
      </c>
      <c r="U56" s="33">
        <f t="shared" si="34"/>
        <v>111111.1</v>
      </c>
      <c r="V56" s="33">
        <f t="shared" si="34"/>
        <v>111111.1</v>
      </c>
      <c r="W56" s="33">
        <f t="shared" si="34"/>
        <v>111111.1</v>
      </c>
      <c r="X56" s="33">
        <f t="shared" si="34"/>
        <v>111111.1</v>
      </c>
      <c r="Y56" s="33">
        <f t="shared" si="34"/>
        <v>111111.1</v>
      </c>
      <c r="Z56" s="33">
        <f t="shared" si="34"/>
        <v>111111.1</v>
      </c>
      <c r="AA56" s="33">
        <f t="shared" si="34"/>
        <v>111111.1</v>
      </c>
      <c r="AB56" s="33">
        <f t="shared" si="34"/>
        <v>111111.1</v>
      </c>
      <c r="AC56" s="33">
        <f t="shared" si="34"/>
        <v>111111.1</v>
      </c>
      <c r="AD56" s="24">
        <f t="shared" si="34"/>
        <v>51927777.759999998</v>
      </c>
      <c r="AE56" s="23">
        <f t="shared" si="34"/>
        <v>111111.1</v>
      </c>
      <c r="AF56" s="33">
        <f t="shared" si="34"/>
        <v>111111.1</v>
      </c>
      <c r="AG56" s="33">
        <f t="shared" si="34"/>
        <v>111111.1</v>
      </c>
      <c r="AH56" s="33">
        <f t="shared" si="34"/>
        <v>111111.1</v>
      </c>
      <c r="AI56" s="33">
        <f t="shared" si="34"/>
        <v>111111.1</v>
      </c>
      <c r="AJ56" s="33">
        <f t="shared" si="34"/>
        <v>111111.1</v>
      </c>
      <c r="AK56" s="33">
        <f t="shared" ref="AK56:BP56" si="35">+SUM(AK52:AK55)</f>
        <v>598611.1</v>
      </c>
      <c r="AL56" s="33">
        <f t="shared" si="35"/>
        <v>598611.1</v>
      </c>
      <c r="AM56" s="33">
        <f t="shared" si="35"/>
        <v>598611.1</v>
      </c>
      <c r="AN56" s="33">
        <f t="shared" si="35"/>
        <v>598611.1</v>
      </c>
      <c r="AO56" s="33">
        <f t="shared" si="35"/>
        <v>598611.1</v>
      </c>
      <c r="AP56" s="24">
        <f t="shared" si="35"/>
        <v>30748611.09</v>
      </c>
      <c r="AQ56" s="23">
        <f t="shared" si="35"/>
        <v>598611.1</v>
      </c>
      <c r="AR56" s="33">
        <f t="shared" si="35"/>
        <v>598611.1</v>
      </c>
      <c r="AS56" s="33">
        <f t="shared" si="35"/>
        <v>598611.1</v>
      </c>
      <c r="AT56" s="33">
        <f t="shared" si="35"/>
        <v>598611.1</v>
      </c>
      <c r="AU56" s="33">
        <f t="shared" si="35"/>
        <v>598611.1</v>
      </c>
      <c r="AV56" s="33">
        <f t="shared" si="35"/>
        <v>598611.1</v>
      </c>
      <c r="AW56" s="33">
        <f t="shared" si="35"/>
        <v>598611.1</v>
      </c>
      <c r="AX56" s="33">
        <f t="shared" si="35"/>
        <v>598611.1</v>
      </c>
      <c r="AY56" s="33">
        <f t="shared" si="35"/>
        <v>598611.1</v>
      </c>
      <c r="AZ56" s="33">
        <f t="shared" si="35"/>
        <v>598611.1</v>
      </c>
      <c r="BA56" s="33">
        <f t="shared" si="35"/>
        <v>598611.1</v>
      </c>
      <c r="BB56" s="24">
        <f t="shared" si="35"/>
        <v>30748611.09</v>
      </c>
      <c r="BC56" s="23">
        <f t="shared" si="35"/>
        <v>598611.1</v>
      </c>
      <c r="BD56" s="33">
        <f t="shared" si="35"/>
        <v>598611.1</v>
      </c>
      <c r="BE56" s="33">
        <f t="shared" si="35"/>
        <v>598611.1</v>
      </c>
      <c r="BF56" s="33">
        <f t="shared" si="35"/>
        <v>598611.1</v>
      </c>
      <c r="BG56" s="33">
        <f t="shared" si="35"/>
        <v>598611.1</v>
      </c>
      <c r="BH56" s="33">
        <f t="shared" si="35"/>
        <v>598611.1</v>
      </c>
      <c r="BI56" s="33">
        <f t="shared" si="35"/>
        <v>598611.1</v>
      </c>
      <c r="BJ56" s="33">
        <f t="shared" si="35"/>
        <v>598611.1</v>
      </c>
      <c r="BK56" s="33">
        <f t="shared" si="35"/>
        <v>598611.1</v>
      </c>
      <c r="BL56" s="33">
        <f t="shared" si="35"/>
        <v>598611.1</v>
      </c>
      <c r="BM56" s="33">
        <f t="shared" si="35"/>
        <v>598611.1</v>
      </c>
      <c r="BN56" s="24">
        <f t="shared" si="35"/>
        <v>30748611.09</v>
      </c>
      <c r="BO56" s="23">
        <f t="shared" si="35"/>
        <v>111111.1</v>
      </c>
      <c r="BP56" s="33">
        <f t="shared" si="35"/>
        <v>111111.1</v>
      </c>
      <c r="BQ56" s="33">
        <f t="shared" ref="BQ56:BZ56" si="36">+SUM(BQ52:BQ55)</f>
        <v>111111.1</v>
      </c>
      <c r="BR56" s="33">
        <f t="shared" si="36"/>
        <v>111111.1</v>
      </c>
      <c r="BS56" s="33">
        <f t="shared" si="36"/>
        <v>111111.1</v>
      </c>
      <c r="BT56" s="33">
        <f t="shared" si="36"/>
        <v>111111.1</v>
      </c>
      <c r="BU56" s="33">
        <f t="shared" si="36"/>
        <v>111111.1</v>
      </c>
      <c r="BV56" s="33">
        <f t="shared" si="36"/>
        <v>111111.1</v>
      </c>
      <c r="BW56" s="33">
        <f t="shared" si="36"/>
        <v>111111.1</v>
      </c>
      <c r="BX56" s="33">
        <f t="shared" si="36"/>
        <v>111111.1</v>
      </c>
      <c r="BY56" s="33">
        <f t="shared" si="36"/>
        <v>111111.1</v>
      </c>
      <c r="BZ56" s="24">
        <f t="shared" si="36"/>
        <v>31236111.949999999</v>
      </c>
    </row>
    <row r="57" spans="2:78" ht="3.75" customHeight="1" x14ac:dyDescent="0.75"/>
    <row r="58" spans="2:78" s="11" customFormat="1" x14ac:dyDescent="0.75">
      <c r="B58" s="415" t="s">
        <v>4</v>
      </c>
      <c r="C58" s="416"/>
      <c r="D58" s="417"/>
      <c r="E58" s="413" t="s">
        <v>6</v>
      </c>
      <c r="F58" s="414"/>
      <c r="G58" s="411">
        <v>1</v>
      </c>
      <c r="H58" s="411"/>
      <c r="I58" s="411"/>
      <c r="J58" s="411"/>
      <c r="K58" s="411"/>
      <c r="L58" s="411"/>
      <c r="M58" s="411"/>
      <c r="N58" s="411"/>
      <c r="O58" s="411"/>
      <c r="P58" s="411"/>
      <c r="Q58" s="411"/>
      <c r="R58" s="412"/>
      <c r="S58" s="410">
        <f>+G58+1</f>
        <v>2</v>
      </c>
      <c r="T58" s="411"/>
      <c r="U58" s="411"/>
      <c r="V58" s="411"/>
      <c r="W58" s="411"/>
      <c r="X58" s="411"/>
      <c r="Y58" s="411"/>
      <c r="Z58" s="411"/>
      <c r="AA58" s="411"/>
      <c r="AB58" s="411"/>
      <c r="AC58" s="411"/>
      <c r="AD58" s="412"/>
      <c r="AE58" s="410">
        <f>+S58+1</f>
        <v>3</v>
      </c>
      <c r="AF58" s="411"/>
      <c r="AG58" s="411"/>
      <c r="AH58" s="411"/>
      <c r="AI58" s="411"/>
      <c r="AJ58" s="411"/>
      <c r="AK58" s="411"/>
      <c r="AL58" s="411"/>
      <c r="AM58" s="411"/>
      <c r="AN58" s="411"/>
      <c r="AO58" s="411"/>
      <c r="AP58" s="412"/>
      <c r="AQ58" s="410">
        <f>+AE58+1</f>
        <v>4</v>
      </c>
      <c r="AR58" s="411"/>
      <c r="AS58" s="411"/>
      <c r="AT58" s="411"/>
      <c r="AU58" s="411"/>
      <c r="AV58" s="411"/>
      <c r="AW58" s="411"/>
      <c r="AX58" s="411"/>
      <c r="AY58" s="411"/>
      <c r="AZ58" s="411"/>
      <c r="BA58" s="411"/>
      <c r="BB58" s="412"/>
      <c r="BC58" s="410">
        <f>+AQ58+1</f>
        <v>5</v>
      </c>
      <c r="BD58" s="411"/>
      <c r="BE58" s="411"/>
      <c r="BF58" s="411"/>
      <c r="BG58" s="411"/>
      <c r="BH58" s="411"/>
      <c r="BI58" s="411"/>
      <c r="BJ58" s="411"/>
      <c r="BK58" s="411"/>
      <c r="BL58" s="411"/>
      <c r="BM58" s="411"/>
      <c r="BN58" s="412"/>
      <c r="BO58" s="410">
        <f>+BC58+1</f>
        <v>6</v>
      </c>
      <c r="BP58" s="411"/>
      <c r="BQ58" s="411"/>
      <c r="BR58" s="411"/>
      <c r="BS58" s="411"/>
      <c r="BT58" s="411"/>
      <c r="BU58" s="411"/>
      <c r="BV58" s="411"/>
      <c r="BW58" s="411"/>
      <c r="BX58" s="411"/>
      <c r="BY58" s="411"/>
      <c r="BZ58" s="412"/>
    </row>
    <row r="59" spans="2:78" s="11" customFormat="1" x14ac:dyDescent="0.75">
      <c r="B59" s="418"/>
      <c r="C59" s="419"/>
      <c r="D59" s="420"/>
      <c r="E59" s="12">
        <f>+E$3</f>
        <v>46162</v>
      </c>
      <c r="F59" s="13">
        <f t="shared" ref="F59:BQ59" si="37">+F$3</f>
        <v>46203</v>
      </c>
      <c r="G59" s="34">
        <f t="shared" si="37"/>
        <v>46234</v>
      </c>
      <c r="H59" s="14">
        <f t="shared" si="37"/>
        <v>46265</v>
      </c>
      <c r="I59" s="14">
        <f t="shared" si="37"/>
        <v>46295</v>
      </c>
      <c r="J59" s="14">
        <f t="shared" si="37"/>
        <v>46326</v>
      </c>
      <c r="K59" s="14">
        <f t="shared" si="37"/>
        <v>46356</v>
      </c>
      <c r="L59" s="14">
        <f t="shared" si="37"/>
        <v>46387</v>
      </c>
      <c r="M59" s="14">
        <f t="shared" si="37"/>
        <v>46418</v>
      </c>
      <c r="N59" s="14">
        <f t="shared" si="37"/>
        <v>46446</v>
      </c>
      <c r="O59" s="14">
        <f t="shared" si="37"/>
        <v>46477</v>
      </c>
      <c r="P59" s="14">
        <f t="shared" si="37"/>
        <v>46507</v>
      </c>
      <c r="Q59" s="14">
        <f t="shared" si="37"/>
        <v>46538</v>
      </c>
      <c r="R59" s="13">
        <f t="shared" si="37"/>
        <v>46568</v>
      </c>
      <c r="S59" s="12">
        <f t="shared" si="37"/>
        <v>46599</v>
      </c>
      <c r="T59" s="14">
        <f t="shared" si="37"/>
        <v>46630</v>
      </c>
      <c r="U59" s="14">
        <f t="shared" si="37"/>
        <v>46660</v>
      </c>
      <c r="V59" s="14">
        <f t="shared" si="37"/>
        <v>46691</v>
      </c>
      <c r="W59" s="14">
        <f t="shared" si="37"/>
        <v>46721</v>
      </c>
      <c r="X59" s="14">
        <f t="shared" si="37"/>
        <v>46752</v>
      </c>
      <c r="Y59" s="14">
        <f t="shared" si="37"/>
        <v>46783</v>
      </c>
      <c r="Z59" s="14">
        <f t="shared" si="37"/>
        <v>46812</v>
      </c>
      <c r="AA59" s="14">
        <f t="shared" si="37"/>
        <v>46843</v>
      </c>
      <c r="AB59" s="14">
        <f t="shared" si="37"/>
        <v>46873</v>
      </c>
      <c r="AC59" s="14">
        <f t="shared" si="37"/>
        <v>46904</v>
      </c>
      <c r="AD59" s="13">
        <f t="shared" si="37"/>
        <v>46934</v>
      </c>
      <c r="AE59" s="12">
        <f t="shared" si="37"/>
        <v>46965</v>
      </c>
      <c r="AF59" s="14">
        <f t="shared" si="37"/>
        <v>46996</v>
      </c>
      <c r="AG59" s="14">
        <f t="shared" si="37"/>
        <v>47026</v>
      </c>
      <c r="AH59" s="14">
        <f t="shared" si="37"/>
        <v>47057</v>
      </c>
      <c r="AI59" s="14">
        <f t="shared" si="37"/>
        <v>47087</v>
      </c>
      <c r="AJ59" s="14">
        <f t="shared" si="37"/>
        <v>47118</v>
      </c>
      <c r="AK59" s="14">
        <f t="shared" si="37"/>
        <v>47149</v>
      </c>
      <c r="AL59" s="14">
        <f t="shared" si="37"/>
        <v>47177</v>
      </c>
      <c r="AM59" s="14">
        <f t="shared" si="37"/>
        <v>47208</v>
      </c>
      <c r="AN59" s="14">
        <f t="shared" si="37"/>
        <v>47238</v>
      </c>
      <c r="AO59" s="14">
        <f t="shared" si="37"/>
        <v>47269</v>
      </c>
      <c r="AP59" s="13">
        <f t="shared" si="37"/>
        <v>47299</v>
      </c>
      <c r="AQ59" s="12">
        <f t="shared" si="37"/>
        <v>47330</v>
      </c>
      <c r="AR59" s="14">
        <f t="shared" si="37"/>
        <v>47361</v>
      </c>
      <c r="AS59" s="14">
        <f t="shared" si="37"/>
        <v>47391</v>
      </c>
      <c r="AT59" s="14">
        <f t="shared" si="37"/>
        <v>47422</v>
      </c>
      <c r="AU59" s="14">
        <f t="shared" si="37"/>
        <v>47452</v>
      </c>
      <c r="AV59" s="14">
        <f t="shared" si="37"/>
        <v>47483</v>
      </c>
      <c r="AW59" s="14">
        <f t="shared" si="37"/>
        <v>47514</v>
      </c>
      <c r="AX59" s="14">
        <f t="shared" si="37"/>
        <v>47542</v>
      </c>
      <c r="AY59" s="14">
        <f t="shared" si="37"/>
        <v>47573</v>
      </c>
      <c r="AZ59" s="14">
        <f t="shared" si="37"/>
        <v>47603</v>
      </c>
      <c r="BA59" s="14">
        <f t="shared" si="37"/>
        <v>47634</v>
      </c>
      <c r="BB59" s="13">
        <f t="shared" si="37"/>
        <v>47664</v>
      </c>
      <c r="BC59" s="12">
        <f t="shared" si="37"/>
        <v>47695</v>
      </c>
      <c r="BD59" s="14">
        <f t="shared" si="37"/>
        <v>47726</v>
      </c>
      <c r="BE59" s="14">
        <f t="shared" si="37"/>
        <v>47756</v>
      </c>
      <c r="BF59" s="14">
        <f t="shared" si="37"/>
        <v>47787</v>
      </c>
      <c r="BG59" s="14">
        <f t="shared" si="37"/>
        <v>47817</v>
      </c>
      <c r="BH59" s="14">
        <f t="shared" si="37"/>
        <v>47848</v>
      </c>
      <c r="BI59" s="14">
        <f t="shared" si="37"/>
        <v>47879</v>
      </c>
      <c r="BJ59" s="14">
        <f t="shared" si="37"/>
        <v>47907</v>
      </c>
      <c r="BK59" s="14">
        <f t="shared" si="37"/>
        <v>47938</v>
      </c>
      <c r="BL59" s="14">
        <f t="shared" si="37"/>
        <v>47968</v>
      </c>
      <c r="BM59" s="14">
        <f t="shared" si="37"/>
        <v>47999</v>
      </c>
      <c r="BN59" s="13">
        <f t="shared" si="37"/>
        <v>48029</v>
      </c>
      <c r="BO59" s="12">
        <f t="shared" si="37"/>
        <v>48060</v>
      </c>
      <c r="BP59" s="14">
        <f t="shared" si="37"/>
        <v>48091</v>
      </c>
      <c r="BQ59" s="14">
        <f t="shared" si="37"/>
        <v>48121</v>
      </c>
      <c r="BR59" s="14">
        <f t="shared" ref="BR59:BZ59" si="38">+BR$3</f>
        <v>48152</v>
      </c>
      <c r="BS59" s="14">
        <f t="shared" si="38"/>
        <v>48182</v>
      </c>
      <c r="BT59" s="14">
        <f t="shared" si="38"/>
        <v>48213</v>
      </c>
      <c r="BU59" s="14">
        <f t="shared" si="38"/>
        <v>48244</v>
      </c>
      <c r="BV59" s="14">
        <f t="shared" si="38"/>
        <v>48273</v>
      </c>
      <c r="BW59" s="14">
        <f t="shared" si="38"/>
        <v>48304</v>
      </c>
      <c r="BX59" s="14">
        <f t="shared" si="38"/>
        <v>48334</v>
      </c>
      <c r="BY59" s="14">
        <f t="shared" si="38"/>
        <v>48365</v>
      </c>
      <c r="BZ59" s="13">
        <f t="shared" si="38"/>
        <v>48395</v>
      </c>
    </row>
    <row r="60" spans="2:78" ht="15" customHeight="1" x14ac:dyDescent="0.75">
      <c r="B60" s="423"/>
      <c r="C60" s="421" t="str">
        <f>+B4</f>
        <v>Kranskop</v>
      </c>
      <c r="D60" s="422"/>
      <c r="E60" s="196">
        <f>+Kranskop!H24</f>
        <v>0</v>
      </c>
      <c r="F60" s="197">
        <f>+Kranskop!I24</f>
        <v>0</v>
      </c>
      <c r="G60" s="198">
        <f>+Kranskop!J24</f>
        <v>0</v>
      </c>
      <c r="H60" s="199">
        <f>+Kranskop!K24</f>
        <v>0</v>
      </c>
      <c r="I60" s="199">
        <f>+Kranskop!L24</f>
        <v>0</v>
      </c>
      <c r="J60" s="199">
        <f>+Kranskop!M24</f>
        <v>0</v>
      </c>
      <c r="K60" s="199">
        <f>+Kranskop!N24</f>
        <v>0</v>
      </c>
      <c r="L60" s="199">
        <f>+Kranskop!O24</f>
        <v>0</v>
      </c>
      <c r="M60" s="199">
        <f>+Kranskop!P24</f>
        <v>0</v>
      </c>
      <c r="N60" s="199">
        <f>+Kranskop!Q24</f>
        <v>0</v>
      </c>
      <c r="O60" s="199">
        <f>+Kranskop!R24</f>
        <v>0</v>
      </c>
      <c r="P60" s="199">
        <f>+Kranskop!S24</f>
        <v>0</v>
      </c>
      <c r="Q60" s="199">
        <f>+Kranskop!T24</f>
        <v>0</v>
      </c>
      <c r="R60" s="197">
        <f>+Kranskop!U24</f>
        <v>1925583.34</v>
      </c>
      <c r="S60" s="196">
        <f>+Kranskop!V24</f>
        <v>0</v>
      </c>
      <c r="T60" s="199">
        <f>+Kranskop!W24</f>
        <v>0</v>
      </c>
      <c r="U60" s="199">
        <f>+Kranskop!X24</f>
        <v>0</v>
      </c>
      <c r="V60" s="199">
        <f>+Kranskop!Y24</f>
        <v>0</v>
      </c>
      <c r="W60" s="199">
        <f>+Kranskop!Z24</f>
        <v>0</v>
      </c>
      <c r="X60" s="199">
        <f>+Kranskop!AA24</f>
        <v>0</v>
      </c>
      <c r="Y60" s="199">
        <f>+Kranskop!AB24</f>
        <v>0</v>
      </c>
      <c r="Z60" s="199">
        <f>+Kranskop!AC24</f>
        <v>0</v>
      </c>
      <c r="AA60" s="199">
        <f>+Kranskop!AD24</f>
        <v>0</v>
      </c>
      <c r="AB60" s="199">
        <f>+Kranskop!AE24</f>
        <v>0</v>
      </c>
      <c r="AC60" s="199">
        <f>+Kranskop!AF24</f>
        <v>0</v>
      </c>
      <c r="AD60" s="197">
        <f>+Kranskop!AG24</f>
        <v>1925583.34</v>
      </c>
      <c r="AE60" s="196">
        <f>+Kranskop!AH24</f>
        <v>0</v>
      </c>
      <c r="AF60" s="199">
        <f>+Kranskop!AI24</f>
        <v>0</v>
      </c>
      <c r="AG60" s="199">
        <f>+Kranskop!AJ24</f>
        <v>0</v>
      </c>
      <c r="AH60" s="199">
        <f>+Kranskop!AK24</f>
        <v>0</v>
      </c>
      <c r="AI60" s="199">
        <f>+Kranskop!AL24</f>
        <v>0</v>
      </c>
      <c r="AJ60" s="199">
        <f>+Kranskop!AM24</f>
        <v>0</v>
      </c>
      <c r="AK60" s="199">
        <f>+Kranskop!AN24</f>
        <v>0</v>
      </c>
      <c r="AL60" s="199">
        <f>+Kranskop!AO24</f>
        <v>0</v>
      </c>
      <c r="AM60" s="199">
        <f>+Kranskop!AP24</f>
        <v>0</v>
      </c>
      <c r="AN60" s="199">
        <f>+Kranskop!AQ24</f>
        <v>0</v>
      </c>
      <c r="AO60" s="199">
        <f>+Kranskop!AR24</f>
        <v>0</v>
      </c>
      <c r="AP60" s="197">
        <f>+Kranskop!AS24</f>
        <v>1925583.34</v>
      </c>
      <c r="AQ60" s="196">
        <f>+Kranskop!AT24</f>
        <v>0</v>
      </c>
      <c r="AR60" s="199">
        <f>+Kranskop!AU24</f>
        <v>0</v>
      </c>
      <c r="AS60" s="199">
        <f>+Kranskop!AV24</f>
        <v>0</v>
      </c>
      <c r="AT60" s="199">
        <f>+Kranskop!AW24</f>
        <v>0</v>
      </c>
      <c r="AU60" s="199">
        <f>+Kranskop!AX24</f>
        <v>0</v>
      </c>
      <c r="AV60" s="199">
        <f>+Kranskop!AY24</f>
        <v>0</v>
      </c>
      <c r="AW60" s="199">
        <f>+Kranskop!AZ24</f>
        <v>0</v>
      </c>
      <c r="AX60" s="199">
        <f>+Kranskop!BA24</f>
        <v>0</v>
      </c>
      <c r="AY60" s="199">
        <f>+Kranskop!BB24</f>
        <v>0</v>
      </c>
      <c r="AZ60" s="199">
        <f>+Kranskop!BC24</f>
        <v>0</v>
      </c>
      <c r="BA60" s="199">
        <f>+Kranskop!BD24</f>
        <v>0</v>
      </c>
      <c r="BB60" s="197">
        <f>+Kranskop!BE24</f>
        <v>1925583.34</v>
      </c>
      <c r="BC60" s="196">
        <f>+Kranskop!BF24</f>
        <v>0</v>
      </c>
      <c r="BD60" s="199">
        <f>+Kranskop!BG24</f>
        <v>0</v>
      </c>
      <c r="BE60" s="199">
        <f>+Kranskop!BH24</f>
        <v>0</v>
      </c>
      <c r="BF60" s="199">
        <f>+Kranskop!BI24</f>
        <v>0</v>
      </c>
      <c r="BG60" s="199">
        <f>+Kranskop!BJ24</f>
        <v>0</v>
      </c>
      <c r="BH60" s="199">
        <f>+Kranskop!BK24</f>
        <v>0</v>
      </c>
      <c r="BI60" s="199">
        <f>+Kranskop!BL24</f>
        <v>0</v>
      </c>
      <c r="BJ60" s="199">
        <f>+Kranskop!BM24</f>
        <v>0</v>
      </c>
      <c r="BK60" s="199">
        <f>+Kranskop!BN24</f>
        <v>0</v>
      </c>
      <c r="BL60" s="199">
        <f>+Kranskop!BO24</f>
        <v>0</v>
      </c>
      <c r="BM60" s="199">
        <f>+Kranskop!BP24</f>
        <v>0</v>
      </c>
      <c r="BN60" s="197">
        <f>+Kranskop!BQ24</f>
        <v>1925583.34</v>
      </c>
      <c r="BO60" s="196">
        <f>+Kranskop!BR24</f>
        <v>0</v>
      </c>
      <c r="BP60" s="199">
        <f>+Kranskop!BS24</f>
        <v>0</v>
      </c>
      <c r="BQ60" s="199">
        <f>+Kranskop!BT24</f>
        <v>0</v>
      </c>
      <c r="BR60" s="199">
        <f>+Kranskop!BU24</f>
        <v>0</v>
      </c>
      <c r="BS60" s="199">
        <f>+Kranskop!BV24</f>
        <v>0</v>
      </c>
      <c r="BT60" s="199">
        <f>+Kranskop!BW24</f>
        <v>0</v>
      </c>
      <c r="BU60" s="199">
        <f>+Kranskop!BX24</f>
        <v>0</v>
      </c>
      <c r="BV60" s="199">
        <f>+Kranskop!BY24</f>
        <v>0</v>
      </c>
      <c r="BW60" s="199">
        <f>+Kranskop!BZ24</f>
        <v>0</v>
      </c>
      <c r="BX60" s="199">
        <f>+Kranskop!CA24</f>
        <v>0</v>
      </c>
      <c r="BY60" s="199">
        <f>+Kranskop!CB24</f>
        <v>0</v>
      </c>
      <c r="BZ60" s="197">
        <f>+Kranskop!CC24</f>
        <v>1925583.3</v>
      </c>
    </row>
    <row r="61" spans="2:78" ht="15" customHeight="1" x14ac:dyDescent="0.75">
      <c r="B61" s="424"/>
      <c r="C61" s="408" t="str">
        <f>$B$8</f>
        <v>Nyl</v>
      </c>
      <c r="D61" s="409"/>
      <c r="E61" s="269">
        <f>+Nyl!H24</f>
        <v>0</v>
      </c>
      <c r="F61" s="270">
        <f>+Nyl!I24</f>
        <v>0</v>
      </c>
      <c r="G61" s="271">
        <f>+Nyl!J24</f>
        <v>0</v>
      </c>
      <c r="H61" s="272">
        <f>+Nyl!K24</f>
        <v>0</v>
      </c>
      <c r="I61" s="272">
        <f>+Nyl!L24</f>
        <v>0</v>
      </c>
      <c r="J61" s="272">
        <f>+Nyl!M24</f>
        <v>0</v>
      </c>
      <c r="K61" s="272">
        <f>+Nyl!N24</f>
        <v>0</v>
      </c>
      <c r="L61" s="272">
        <f>+Nyl!O24</f>
        <v>0</v>
      </c>
      <c r="M61" s="272">
        <f>+Nyl!P24</f>
        <v>0</v>
      </c>
      <c r="N61" s="272">
        <f>+Nyl!Q24</f>
        <v>0</v>
      </c>
      <c r="O61" s="272">
        <f>+Nyl!R24</f>
        <v>0</v>
      </c>
      <c r="P61" s="272">
        <f>+Nyl!S24</f>
        <v>0</v>
      </c>
      <c r="Q61" s="272">
        <f>+Nyl!T24</f>
        <v>0</v>
      </c>
      <c r="R61" s="270">
        <f>+Nyl!U24</f>
        <v>1925583.34</v>
      </c>
      <c r="S61" s="269">
        <f>+Nyl!V24</f>
        <v>0</v>
      </c>
      <c r="T61" s="272">
        <f>+Nyl!W24</f>
        <v>0</v>
      </c>
      <c r="U61" s="272">
        <f>+Nyl!X24</f>
        <v>0</v>
      </c>
      <c r="V61" s="272">
        <f>+Nyl!Y24</f>
        <v>0</v>
      </c>
      <c r="W61" s="272">
        <f>+Nyl!Z24</f>
        <v>0</v>
      </c>
      <c r="X61" s="272">
        <f>+Nyl!AA24</f>
        <v>0</v>
      </c>
      <c r="Y61" s="272">
        <f>+Nyl!AB24</f>
        <v>0</v>
      </c>
      <c r="Z61" s="272">
        <f>+Nyl!AC24</f>
        <v>0</v>
      </c>
      <c r="AA61" s="272">
        <f>+Nyl!AD24</f>
        <v>0</v>
      </c>
      <c r="AB61" s="272">
        <f>+Nyl!AE24</f>
        <v>0</v>
      </c>
      <c r="AC61" s="272">
        <f>+Nyl!AF24</f>
        <v>0</v>
      </c>
      <c r="AD61" s="270">
        <f>+Nyl!AG24</f>
        <v>1925583.34</v>
      </c>
      <c r="AE61" s="269">
        <f>+Nyl!AH24</f>
        <v>0</v>
      </c>
      <c r="AF61" s="272">
        <f>+Nyl!AI24</f>
        <v>0</v>
      </c>
      <c r="AG61" s="272">
        <f>+Nyl!AJ24</f>
        <v>0</v>
      </c>
      <c r="AH61" s="272">
        <f>+Nyl!AK24</f>
        <v>0</v>
      </c>
      <c r="AI61" s="272">
        <f>+Nyl!AL24</f>
        <v>0</v>
      </c>
      <c r="AJ61" s="272">
        <f>+Nyl!AM24</f>
        <v>0</v>
      </c>
      <c r="AK61" s="272">
        <f>+Nyl!AN24</f>
        <v>0</v>
      </c>
      <c r="AL61" s="272">
        <f>+Nyl!AO24</f>
        <v>0</v>
      </c>
      <c r="AM61" s="272">
        <f>+Nyl!AP24</f>
        <v>0</v>
      </c>
      <c r="AN61" s="272">
        <f>+Nyl!AQ24</f>
        <v>0</v>
      </c>
      <c r="AO61" s="272">
        <f>+Nyl!AR24</f>
        <v>0</v>
      </c>
      <c r="AP61" s="270">
        <f>+Nyl!AS24</f>
        <v>1925583.34</v>
      </c>
      <c r="AQ61" s="269">
        <f>+Nyl!AT24</f>
        <v>0</v>
      </c>
      <c r="AR61" s="272">
        <f>+Nyl!AU24</f>
        <v>0</v>
      </c>
      <c r="AS61" s="272">
        <f>+Nyl!AV24</f>
        <v>0</v>
      </c>
      <c r="AT61" s="272">
        <f>+Nyl!AW24</f>
        <v>0</v>
      </c>
      <c r="AU61" s="272">
        <f>+Nyl!AX24</f>
        <v>0</v>
      </c>
      <c r="AV61" s="272">
        <f>+Nyl!AY24</f>
        <v>0</v>
      </c>
      <c r="AW61" s="272">
        <f>+Nyl!AZ24</f>
        <v>0</v>
      </c>
      <c r="AX61" s="272">
        <f>+Nyl!BA24</f>
        <v>0</v>
      </c>
      <c r="AY61" s="272">
        <f>+Nyl!BB24</f>
        <v>0</v>
      </c>
      <c r="AZ61" s="272">
        <f>+Nyl!BC24</f>
        <v>0</v>
      </c>
      <c r="BA61" s="272">
        <f>+Nyl!BD24</f>
        <v>0</v>
      </c>
      <c r="BB61" s="270">
        <f>+Nyl!BE24</f>
        <v>1925583.34</v>
      </c>
      <c r="BC61" s="269">
        <f>+Nyl!BF24</f>
        <v>0</v>
      </c>
      <c r="BD61" s="272">
        <f>+Nyl!BG24</f>
        <v>0</v>
      </c>
      <c r="BE61" s="272">
        <f>+Nyl!BH24</f>
        <v>0</v>
      </c>
      <c r="BF61" s="272">
        <f>+Nyl!BI24</f>
        <v>0</v>
      </c>
      <c r="BG61" s="272">
        <f>+Nyl!BJ24</f>
        <v>0</v>
      </c>
      <c r="BH61" s="272">
        <f>+Nyl!BK24</f>
        <v>0</v>
      </c>
      <c r="BI61" s="272">
        <f>+Nyl!BL24</f>
        <v>0</v>
      </c>
      <c r="BJ61" s="272">
        <f>+Nyl!BM24</f>
        <v>0</v>
      </c>
      <c r="BK61" s="272">
        <f>+Nyl!BN24</f>
        <v>0</v>
      </c>
      <c r="BL61" s="272">
        <f>+Nyl!BO24</f>
        <v>0</v>
      </c>
      <c r="BM61" s="272">
        <f>+Nyl!BP24</f>
        <v>0</v>
      </c>
      <c r="BN61" s="270">
        <f>+Nyl!BQ24</f>
        <v>1925583.34</v>
      </c>
      <c r="BO61" s="269">
        <f>+Nyl!BR24</f>
        <v>0</v>
      </c>
      <c r="BP61" s="272">
        <f>+Nyl!BS24</f>
        <v>0</v>
      </c>
      <c r="BQ61" s="272">
        <f>+Nyl!BT24</f>
        <v>0</v>
      </c>
      <c r="BR61" s="272">
        <f>+Nyl!BU24</f>
        <v>0</v>
      </c>
      <c r="BS61" s="272">
        <f>+Nyl!BV24</f>
        <v>0</v>
      </c>
      <c r="BT61" s="272">
        <f>+Nyl!BW24</f>
        <v>0</v>
      </c>
      <c r="BU61" s="272">
        <f>+Nyl!BX24</f>
        <v>0</v>
      </c>
      <c r="BV61" s="272">
        <f>+Nyl!BY24</f>
        <v>0</v>
      </c>
      <c r="BW61" s="272">
        <f>+Nyl!BZ24</f>
        <v>0</v>
      </c>
      <c r="BX61" s="272">
        <f>+Nyl!CA24</f>
        <v>0</v>
      </c>
      <c r="BY61" s="272">
        <f>+Nyl!CB24</f>
        <v>0</v>
      </c>
      <c r="BZ61" s="270">
        <f>+Nyl!CC24</f>
        <v>1925583.3</v>
      </c>
    </row>
    <row r="62" spans="2:78" ht="15" customHeight="1" x14ac:dyDescent="0.75">
      <c r="B62" s="424"/>
      <c r="C62" s="408" t="str">
        <f>$B$12</f>
        <v>Capricorn</v>
      </c>
      <c r="D62" s="409"/>
      <c r="E62" s="269">
        <f>+Capricorn!H24</f>
        <v>0</v>
      </c>
      <c r="F62" s="270">
        <f>+Capricorn!I24</f>
        <v>0</v>
      </c>
      <c r="G62" s="271">
        <f>+Capricorn!J24</f>
        <v>0</v>
      </c>
      <c r="H62" s="272">
        <f>+Capricorn!K24</f>
        <v>0</v>
      </c>
      <c r="I62" s="272">
        <f>+Capricorn!L24</f>
        <v>0</v>
      </c>
      <c r="J62" s="272">
        <f>+Capricorn!M24</f>
        <v>0</v>
      </c>
      <c r="K62" s="272">
        <f>+Capricorn!N24</f>
        <v>0</v>
      </c>
      <c r="L62" s="272">
        <f>+Capricorn!O24</f>
        <v>0</v>
      </c>
      <c r="M62" s="272">
        <f>+Capricorn!P24</f>
        <v>0</v>
      </c>
      <c r="N62" s="272">
        <f>+Capricorn!Q24</f>
        <v>0</v>
      </c>
      <c r="O62" s="272">
        <f>+Capricorn!R24</f>
        <v>0</v>
      </c>
      <c r="P62" s="272">
        <f>+Capricorn!S24</f>
        <v>0</v>
      </c>
      <c r="Q62" s="272">
        <f>+Capricorn!T24</f>
        <v>0</v>
      </c>
      <c r="R62" s="270">
        <f>+Capricorn!U24</f>
        <v>1342250.01</v>
      </c>
      <c r="S62" s="269">
        <f>+Capricorn!V24</f>
        <v>0</v>
      </c>
      <c r="T62" s="272">
        <f>+Capricorn!W24</f>
        <v>0</v>
      </c>
      <c r="U62" s="272">
        <f>+Capricorn!X24</f>
        <v>0</v>
      </c>
      <c r="V62" s="272">
        <f>+Capricorn!Y24</f>
        <v>0</v>
      </c>
      <c r="W62" s="272">
        <f>+Capricorn!Z24</f>
        <v>0</v>
      </c>
      <c r="X62" s="272">
        <f>+Capricorn!AA24</f>
        <v>0</v>
      </c>
      <c r="Y62" s="272">
        <f>+Capricorn!AB24</f>
        <v>0</v>
      </c>
      <c r="Z62" s="272">
        <f>+Capricorn!AC24</f>
        <v>0</v>
      </c>
      <c r="AA62" s="272">
        <f>+Capricorn!AD24</f>
        <v>0</v>
      </c>
      <c r="AB62" s="272">
        <f>+Capricorn!AE24</f>
        <v>0</v>
      </c>
      <c r="AC62" s="272">
        <f>+Capricorn!AF24</f>
        <v>0</v>
      </c>
      <c r="AD62" s="270">
        <f>+Capricorn!AG24</f>
        <v>1342250.01</v>
      </c>
      <c r="AE62" s="269">
        <f>+Capricorn!AH24</f>
        <v>0</v>
      </c>
      <c r="AF62" s="272">
        <f>+Capricorn!AI24</f>
        <v>0</v>
      </c>
      <c r="AG62" s="272">
        <f>+Capricorn!AJ24</f>
        <v>0</v>
      </c>
      <c r="AH62" s="272">
        <f>+Capricorn!AK24</f>
        <v>0</v>
      </c>
      <c r="AI62" s="272">
        <f>+Capricorn!AL24</f>
        <v>0</v>
      </c>
      <c r="AJ62" s="272">
        <f>+Capricorn!AM24</f>
        <v>0</v>
      </c>
      <c r="AK62" s="272">
        <f>+Capricorn!AN24</f>
        <v>0</v>
      </c>
      <c r="AL62" s="272">
        <f>+Capricorn!AO24</f>
        <v>0</v>
      </c>
      <c r="AM62" s="272">
        <f>+Capricorn!AP24</f>
        <v>0</v>
      </c>
      <c r="AN62" s="272">
        <f>+Capricorn!AQ24</f>
        <v>0</v>
      </c>
      <c r="AO62" s="272">
        <f>+Capricorn!AR24</f>
        <v>0</v>
      </c>
      <c r="AP62" s="270">
        <f>+Capricorn!AS24</f>
        <v>1342250.01</v>
      </c>
      <c r="AQ62" s="269">
        <f>+Capricorn!AT24</f>
        <v>0</v>
      </c>
      <c r="AR62" s="272">
        <f>+Capricorn!AU24</f>
        <v>0</v>
      </c>
      <c r="AS62" s="272">
        <f>+Capricorn!AV24</f>
        <v>0</v>
      </c>
      <c r="AT62" s="272">
        <f>+Capricorn!AW24</f>
        <v>0</v>
      </c>
      <c r="AU62" s="272">
        <f>+Capricorn!AX24</f>
        <v>0</v>
      </c>
      <c r="AV62" s="272">
        <f>+Capricorn!AY24</f>
        <v>0</v>
      </c>
      <c r="AW62" s="272">
        <f>+Capricorn!AZ24</f>
        <v>0</v>
      </c>
      <c r="AX62" s="272">
        <f>+Capricorn!BA24</f>
        <v>0</v>
      </c>
      <c r="AY62" s="272">
        <f>+Capricorn!BB24</f>
        <v>0</v>
      </c>
      <c r="AZ62" s="272">
        <f>+Capricorn!BC24</f>
        <v>0</v>
      </c>
      <c r="BA62" s="272">
        <f>+Capricorn!BD24</f>
        <v>0</v>
      </c>
      <c r="BB62" s="270">
        <f>+Capricorn!BE24</f>
        <v>1342250.01</v>
      </c>
      <c r="BC62" s="269">
        <f>+Capricorn!BF24</f>
        <v>0</v>
      </c>
      <c r="BD62" s="272">
        <f>+Capricorn!BG24</f>
        <v>0</v>
      </c>
      <c r="BE62" s="272">
        <f>+Capricorn!BH24</f>
        <v>0</v>
      </c>
      <c r="BF62" s="272">
        <f>+Capricorn!BI24</f>
        <v>0</v>
      </c>
      <c r="BG62" s="272">
        <f>+Capricorn!BJ24</f>
        <v>0</v>
      </c>
      <c r="BH62" s="272">
        <f>+Capricorn!BK24</f>
        <v>0</v>
      </c>
      <c r="BI62" s="272">
        <f>+Capricorn!BL24</f>
        <v>0</v>
      </c>
      <c r="BJ62" s="272">
        <f>+Capricorn!BM24</f>
        <v>0</v>
      </c>
      <c r="BK62" s="272">
        <f>+Capricorn!BN24</f>
        <v>0</v>
      </c>
      <c r="BL62" s="272">
        <f>+Capricorn!BO24</f>
        <v>0</v>
      </c>
      <c r="BM62" s="272">
        <f>+Capricorn!BP24</f>
        <v>0</v>
      </c>
      <c r="BN62" s="270">
        <f>+Capricorn!BQ24</f>
        <v>1342250.01</v>
      </c>
      <c r="BO62" s="269">
        <f>+Capricorn!BR24</f>
        <v>0</v>
      </c>
      <c r="BP62" s="272">
        <f>+Capricorn!BS24</f>
        <v>0</v>
      </c>
      <c r="BQ62" s="272">
        <f>+Capricorn!BT24</f>
        <v>0</v>
      </c>
      <c r="BR62" s="272">
        <f>+Capricorn!BU24</f>
        <v>0</v>
      </c>
      <c r="BS62" s="272">
        <f>+Capricorn!BV24</f>
        <v>0</v>
      </c>
      <c r="BT62" s="272">
        <f>+Capricorn!BW24</f>
        <v>0</v>
      </c>
      <c r="BU62" s="272">
        <f>+Capricorn!BX24</f>
        <v>0</v>
      </c>
      <c r="BV62" s="272">
        <f>+Capricorn!BY24</f>
        <v>0</v>
      </c>
      <c r="BW62" s="272">
        <f>+Capricorn!BZ24</f>
        <v>0</v>
      </c>
      <c r="BX62" s="272">
        <f>+Capricorn!CA24</f>
        <v>0</v>
      </c>
      <c r="BY62" s="272">
        <f>+Capricorn!CB24</f>
        <v>0</v>
      </c>
      <c r="BZ62" s="270">
        <f>+Capricorn!CC24</f>
        <v>1342249.95</v>
      </c>
    </row>
    <row r="63" spans="2:78" x14ac:dyDescent="0.75">
      <c r="B63" s="424"/>
      <c r="C63" s="408" t="str">
        <f>+B16</f>
        <v>Baobab</v>
      </c>
      <c r="D63" s="409"/>
      <c r="E63" s="16">
        <f>+Baobab!H24</f>
        <v>0</v>
      </c>
      <c r="F63" s="17">
        <f>+Baobab!I24</f>
        <v>0</v>
      </c>
      <c r="G63" s="35">
        <f>+Baobab!J24</f>
        <v>0</v>
      </c>
      <c r="H63" s="18">
        <f>+Baobab!K24</f>
        <v>0</v>
      </c>
      <c r="I63" s="18">
        <f>+Baobab!L24</f>
        <v>0</v>
      </c>
      <c r="J63" s="18">
        <f>+Baobab!M24</f>
        <v>0</v>
      </c>
      <c r="K63" s="18">
        <f>+Baobab!N24</f>
        <v>0</v>
      </c>
      <c r="L63" s="18">
        <f>+Baobab!O24</f>
        <v>0</v>
      </c>
      <c r="M63" s="18">
        <f>+Baobab!P24</f>
        <v>0</v>
      </c>
      <c r="N63" s="18">
        <f>+Baobab!Q24</f>
        <v>0</v>
      </c>
      <c r="O63" s="18">
        <f>+Baobab!R24</f>
        <v>0</v>
      </c>
      <c r="P63" s="18">
        <f>+Baobab!S24</f>
        <v>0</v>
      </c>
      <c r="Q63" s="18">
        <f>+Baobab!T24</f>
        <v>0</v>
      </c>
      <c r="R63" s="17">
        <f>+Baobab!U24</f>
        <v>1342250.01</v>
      </c>
      <c r="S63" s="16">
        <f>+Baobab!V24</f>
        <v>0</v>
      </c>
      <c r="T63" s="18">
        <f>+Baobab!W24</f>
        <v>0</v>
      </c>
      <c r="U63" s="18">
        <f>+Baobab!X24</f>
        <v>0</v>
      </c>
      <c r="V63" s="18">
        <f>+Baobab!Y24</f>
        <v>0</v>
      </c>
      <c r="W63" s="18">
        <f>+Baobab!Z24</f>
        <v>0</v>
      </c>
      <c r="X63" s="18">
        <f>+Baobab!AA24</f>
        <v>0</v>
      </c>
      <c r="Y63" s="18">
        <f>+Baobab!AB24</f>
        <v>0</v>
      </c>
      <c r="Z63" s="18">
        <f>+Baobab!AC24</f>
        <v>0</v>
      </c>
      <c r="AA63" s="18">
        <f>+Baobab!AD24</f>
        <v>0</v>
      </c>
      <c r="AB63" s="18">
        <f>+Baobab!AE24</f>
        <v>0</v>
      </c>
      <c r="AC63" s="18">
        <f>+Baobab!AF24</f>
        <v>0</v>
      </c>
      <c r="AD63" s="17">
        <f>+Baobab!AG24</f>
        <v>1342250.01</v>
      </c>
      <c r="AE63" s="16">
        <f>+Baobab!AH24</f>
        <v>0</v>
      </c>
      <c r="AF63" s="18">
        <f>+Baobab!AI24</f>
        <v>0</v>
      </c>
      <c r="AG63" s="18">
        <f>+Baobab!AJ24</f>
        <v>0</v>
      </c>
      <c r="AH63" s="18">
        <f>+Baobab!AK24</f>
        <v>0</v>
      </c>
      <c r="AI63" s="18">
        <f>+Baobab!AL24</f>
        <v>0</v>
      </c>
      <c r="AJ63" s="18">
        <f>+Baobab!AM24</f>
        <v>0</v>
      </c>
      <c r="AK63" s="18">
        <f>+Baobab!AN24</f>
        <v>0</v>
      </c>
      <c r="AL63" s="18">
        <f>+Baobab!AO24</f>
        <v>0</v>
      </c>
      <c r="AM63" s="18">
        <f>+Baobab!AP24</f>
        <v>0</v>
      </c>
      <c r="AN63" s="18">
        <f>+Baobab!AQ24</f>
        <v>0</v>
      </c>
      <c r="AO63" s="18">
        <f>+Baobab!AR24</f>
        <v>0</v>
      </c>
      <c r="AP63" s="17">
        <f>+Baobab!AS24</f>
        <v>1342250.01</v>
      </c>
      <c r="AQ63" s="16">
        <f>+Baobab!AT24</f>
        <v>0</v>
      </c>
      <c r="AR63" s="18">
        <f>+Baobab!AU24</f>
        <v>0</v>
      </c>
      <c r="AS63" s="18">
        <f>+Baobab!AV24</f>
        <v>0</v>
      </c>
      <c r="AT63" s="18">
        <f>+Baobab!AW24</f>
        <v>0</v>
      </c>
      <c r="AU63" s="18">
        <f>+Baobab!AX24</f>
        <v>0</v>
      </c>
      <c r="AV63" s="18">
        <f>+Baobab!AY24</f>
        <v>0</v>
      </c>
      <c r="AW63" s="18">
        <f>+Baobab!AZ24</f>
        <v>0</v>
      </c>
      <c r="AX63" s="18">
        <f>+Baobab!BA24</f>
        <v>0</v>
      </c>
      <c r="AY63" s="18">
        <f>+Baobab!BB24</f>
        <v>0</v>
      </c>
      <c r="AZ63" s="18">
        <f>+Baobab!BC24</f>
        <v>0</v>
      </c>
      <c r="BA63" s="18">
        <f>+Baobab!BD24</f>
        <v>0</v>
      </c>
      <c r="BB63" s="17">
        <f>+Baobab!BE24</f>
        <v>1342250.01</v>
      </c>
      <c r="BC63" s="16">
        <f>+Baobab!BF24</f>
        <v>0</v>
      </c>
      <c r="BD63" s="18">
        <f>+Baobab!BG24</f>
        <v>0</v>
      </c>
      <c r="BE63" s="18">
        <f>+Baobab!BH24</f>
        <v>0</v>
      </c>
      <c r="BF63" s="18">
        <f>+Baobab!BI24</f>
        <v>0</v>
      </c>
      <c r="BG63" s="18">
        <f>+Baobab!BJ24</f>
        <v>0</v>
      </c>
      <c r="BH63" s="18">
        <f>+Baobab!BK24</f>
        <v>0</v>
      </c>
      <c r="BI63" s="18">
        <f>+Baobab!BL24</f>
        <v>0</v>
      </c>
      <c r="BJ63" s="18">
        <f>+Baobab!BM24</f>
        <v>0</v>
      </c>
      <c r="BK63" s="18">
        <f>+Baobab!BN24</f>
        <v>0</v>
      </c>
      <c r="BL63" s="18">
        <f>+Baobab!BO24</f>
        <v>0</v>
      </c>
      <c r="BM63" s="18">
        <f>+Baobab!BP24</f>
        <v>0</v>
      </c>
      <c r="BN63" s="17">
        <f>+Baobab!BQ24</f>
        <v>1342250.01</v>
      </c>
      <c r="BO63" s="16">
        <f>+Baobab!BR24</f>
        <v>0</v>
      </c>
      <c r="BP63" s="18">
        <f>+Baobab!BS24</f>
        <v>0</v>
      </c>
      <c r="BQ63" s="18">
        <f>+Baobab!BT24</f>
        <v>0</v>
      </c>
      <c r="BR63" s="18">
        <f>+Baobab!BU24</f>
        <v>0</v>
      </c>
      <c r="BS63" s="18">
        <f>+Baobab!BV24</f>
        <v>0</v>
      </c>
      <c r="BT63" s="18">
        <f>+Baobab!BW24</f>
        <v>0</v>
      </c>
      <c r="BU63" s="18">
        <f>+Baobab!BX24</f>
        <v>0</v>
      </c>
      <c r="BV63" s="18">
        <f>+Baobab!BY24</f>
        <v>0</v>
      </c>
      <c r="BW63" s="18">
        <f>+Baobab!BZ24</f>
        <v>0</v>
      </c>
      <c r="BX63" s="18">
        <f>+Baobab!CA24</f>
        <v>0</v>
      </c>
      <c r="BY63" s="18">
        <f>+Baobab!CB24</f>
        <v>0</v>
      </c>
      <c r="BZ63" s="17">
        <f>+Baobab!CC24</f>
        <v>1342249.95</v>
      </c>
    </row>
    <row r="64" spans="2:78" ht="15" customHeight="1" x14ac:dyDescent="0.75">
      <c r="B64" s="429" t="s">
        <v>17</v>
      </c>
      <c r="C64" s="430"/>
      <c r="D64" s="431"/>
      <c r="E64" s="23">
        <f t="shared" ref="E64:AJ64" si="39">+SUM(E60:E63)</f>
        <v>0</v>
      </c>
      <c r="F64" s="24">
        <f t="shared" si="39"/>
        <v>0</v>
      </c>
      <c r="G64" s="37">
        <f t="shared" si="39"/>
        <v>0</v>
      </c>
      <c r="H64" s="33">
        <f t="shared" si="39"/>
        <v>0</v>
      </c>
      <c r="I64" s="33">
        <f t="shared" si="39"/>
        <v>0</v>
      </c>
      <c r="J64" s="33">
        <f t="shared" si="39"/>
        <v>0</v>
      </c>
      <c r="K64" s="33">
        <f t="shared" si="39"/>
        <v>0</v>
      </c>
      <c r="L64" s="33">
        <f t="shared" si="39"/>
        <v>0</v>
      </c>
      <c r="M64" s="33">
        <f t="shared" si="39"/>
        <v>0</v>
      </c>
      <c r="N64" s="33">
        <f t="shared" si="39"/>
        <v>0</v>
      </c>
      <c r="O64" s="33">
        <f t="shared" si="39"/>
        <v>0</v>
      </c>
      <c r="P64" s="33">
        <f t="shared" si="39"/>
        <v>0</v>
      </c>
      <c r="Q64" s="33">
        <f t="shared" si="39"/>
        <v>0</v>
      </c>
      <c r="R64" s="24">
        <f t="shared" si="39"/>
        <v>6535666.7000000002</v>
      </c>
      <c r="S64" s="23">
        <f t="shared" si="39"/>
        <v>0</v>
      </c>
      <c r="T64" s="33">
        <f t="shared" si="39"/>
        <v>0</v>
      </c>
      <c r="U64" s="33">
        <f t="shared" si="39"/>
        <v>0</v>
      </c>
      <c r="V64" s="33">
        <f t="shared" si="39"/>
        <v>0</v>
      </c>
      <c r="W64" s="33">
        <f t="shared" si="39"/>
        <v>0</v>
      </c>
      <c r="X64" s="33">
        <f t="shared" si="39"/>
        <v>0</v>
      </c>
      <c r="Y64" s="33">
        <f t="shared" si="39"/>
        <v>0</v>
      </c>
      <c r="Z64" s="33">
        <f t="shared" si="39"/>
        <v>0</v>
      </c>
      <c r="AA64" s="33">
        <f t="shared" si="39"/>
        <v>0</v>
      </c>
      <c r="AB64" s="33">
        <f t="shared" si="39"/>
        <v>0</v>
      </c>
      <c r="AC64" s="33">
        <f t="shared" si="39"/>
        <v>0</v>
      </c>
      <c r="AD64" s="24">
        <f t="shared" si="39"/>
        <v>6535666.7000000002</v>
      </c>
      <c r="AE64" s="23">
        <f t="shared" si="39"/>
        <v>0</v>
      </c>
      <c r="AF64" s="33">
        <f t="shared" si="39"/>
        <v>0</v>
      </c>
      <c r="AG64" s="33">
        <f t="shared" si="39"/>
        <v>0</v>
      </c>
      <c r="AH64" s="33">
        <f t="shared" si="39"/>
        <v>0</v>
      </c>
      <c r="AI64" s="33">
        <f t="shared" si="39"/>
        <v>0</v>
      </c>
      <c r="AJ64" s="33">
        <f t="shared" si="39"/>
        <v>0</v>
      </c>
      <c r="AK64" s="33">
        <f t="shared" ref="AK64:BP64" si="40">+SUM(AK60:AK63)</f>
        <v>0</v>
      </c>
      <c r="AL64" s="33">
        <f t="shared" si="40"/>
        <v>0</v>
      </c>
      <c r="AM64" s="33">
        <f t="shared" si="40"/>
        <v>0</v>
      </c>
      <c r="AN64" s="33">
        <f t="shared" si="40"/>
        <v>0</v>
      </c>
      <c r="AO64" s="33">
        <f t="shared" si="40"/>
        <v>0</v>
      </c>
      <c r="AP64" s="24">
        <f t="shared" si="40"/>
        <v>6535666.7000000002</v>
      </c>
      <c r="AQ64" s="23">
        <f t="shared" si="40"/>
        <v>0</v>
      </c>
      <c r="AR64" s="33">
        <f t="shared" si="40"/>
        <v>0</v>
      </c>
      <c r="AS64" s="33">
        <f t="shared" si="40"/>
        <v>0</v>
      </c>
      <c r="AT64" s="33">
        <f t="shared" si="40"/>
        <v>0</v>
      </c>
      <c r="AU64" s="33">
        <f t="shared" si="40"/>
        <v>0</v>
      </c>
      <c r="AV64" s="33">
        <f t="shared" si="40"/>
        <v>0</v>
      </c>
      <c r="AW64" s="33">
        <f t="shared" si="40"/>
        <v>0</v>
      </c>
      <c r="AX64" s="33">
        <f t="shared" si="40"/>
        <v>0</v>
      </c>
      <c r="AY64" s="33">
        <f t="shared" si="40"/>
        <v>0</v>
      </c>
      <c r="AZ64" s="33">
        <f t="shared" si="40"/>
        <v>0</v>
      </c>
      <c r="BA64" s="33">
        <f t="shared" si="40"/>
        <v>0</v>
      </c>
      <c r="BB64" s="24">
        <f t="shared" si="40"/>
        <v>6535666.7000000002</v>
      </c>
      <c r="BC64" s="23">
        <f t="shared" si="40"/>
        <v>0</v>
      </c>
      <c r="BD64" s="33">
        <f t="shared" si="40"/>
        <v>0</v>
      </c>
      <c r="BE64" s="33">
        <f t="shared" si="40"/>
        <v>0</v>
      </c>
      <c r="BF64" s="33">
        <f t="shared" si="40"/>
        <v>0</v>
      </c>
      <c r="BG64" s="33">
        <f t="shared" si="40"/>
        <v>0</v>
      </c>
      <c r="BH64" s="33">
        <f t="shared" si="40"/>
        <v>0</v>
      </c>
      <c r="BI64" s="33">
        <f t="shared" si="40"/>
        <v>0</v>
      </c>
      <c r="BJ64" s="33">
        <f t="shared" si="40"/>
        <v>0</v>
      </c>
      <c r="BK64" s="33">
        <f t="shared" si="40"/>
        <v>0</v>
      </c>
      <c r="BL64" s="33">
        <f t="shared" si="40"/>
        <v>0</v>
      </c>
      <c r="BM64" s="33">
        <f t="shared" si="40"/>
        <v>0</v>
      </c>
      <c r="BN64" s="24">
        <f t="shared" si="40"/>
        <v>6535666.7000000002</v>
      </c>
      <c r="BO64" s="23">
        <f t="shared" si="40"/>
        <v>0</v>
      </c>
      <c r="BP64" s="33">
        <f t="shared" si="40"/>
        <v>0</v>
      </c>
      <c r="BQ64" s="33">
        <f t="shared" ref="BQ64:BZ64" si="41">+SUM(BQ60:BQ63)</f>
        <v>0</v>
      </c>
      <c r="BR64" s="33">
        <f t="shared" si="41"/>
        <v>0</v>
      </c>
      <c r="BS64" s="33">
        <f t="shared" si="41"/>
        <v>0</v>
      </c>
      <c r="BT64" s="33">
        <f t="shared" si="41"/>
        <v>0</v>
      </c>
      <c r="BU64" s="33">
        <f t="shared" si="41"/>
        <v>0</v>
      </c>
      <c r="BV64" s="33">
        <f t="shared" si="41"/>
        <v>0</v>
      </c>
      <c r="BW64" s="33">
        <f t="shared" si="41"/>
        <v>0</v>
      </c>
      <c r="BX64" s="33">
        <f t="shared" si="41"/>
        <v>0</v>
      </c>
      <c r="BY64" s="33">
        <f t="shared" si="41"/>
        <v>0</v>
      </c>
      <c r="BZ64" s="24">
        <f t="shared" si="41"/>
        <v>6535666.5</v>
      </c>
    </row>
    <row r="65" spans="3:8" ht="15" customHeight="1" x14ac:dyDescent="0.75"/>
    <row r="66" spans="3:8" ht="15" customHeight="1" x14ac:dyDescent="0.9">
      <c r="C66" s="30" t="s">
        <v>18</v>
      </c>
      <c r="D66" s="31" t="str">
        <f>IF((SUM(E52:BZ55)+SUM(E44:BZ47)+SUM(E36:BZ39)+SUM(E28:BZ31)+SUM(E4:BZ19)+SUM(E60:BZ63))='N1N Totals'!G8,"OK","CHECK")</f>
        <v>OK</v>
      </c>
    </row>
    <row r="67" spans="3:8" ht="15" customHeight="1" x14ac:dyDescent="0.75">
      <c r="D67" s="32"/>
    </row>
    <row r="68" spans="3:8" ht="15" customHeight="1" x14ac:dyDescent="0.75">
      <c r="D68" s="32"/>
      <c r="E68" s="440"/>
      <c r="F68" s="440"/>
      <c r="G68" s="440"/>
      <c r="H68" s="440"/>
    </row>
    <row r="69" spans="3:8" ht="15" customHeight="1" x14ac:dyDescent="0.75"/>
    <row r="70" spans="3:8" ht="15" customHeight="1" x14ac:dyDescent="0.75">
      <c r="D70" s="32"/>
    </row>
    <row r="71" spans="3:8" ht="15" customHeight="1" x14ac:dyDescent="0.75"/>
    <row r="72" spans="3:8" ht="15" customHeight="1" x14ac:dyDescent="0.75"/>
    <row r="73" spans="3:8" ht="15" customHeight="1" x14ac:dyDescent="0.75"/>
    <row r="87" spans="3:5" x14ac:dyDescent="0.75">
      <c r="E87" s="285"/>
    </row>
    <row r="92" spans="3:5" x14ac:dyDescent="0.75">
      <c r="C92" s="286"/>
    </row>
    <row r="93" spans="3:5" x14ac:dyDescent="0.75">
      <c r="C93" s="286"/>
    </row>
  </sheetData>
  <sheetProtection algorithmName="SHA-512" hashValue="9BYa/hG9d0od985M6rrOL9FTQzFMUbCUfZxQxzhZRIUtIfWHytdgOfWSv4WwOlg0inoaBjhGHe1PUb++bJkz7Q==" saltValue="rncKo0uA7zglubCKYctKXg==" spinCount="100000" sheet="1" objects="1" scenarios="1" selectLockedCells="1"/>
  <dataConsolidate/>
  <mergeCells count="89">
    <mergeCell ref="AQ58:BB58"/>
    <mergeCell ref="BC58:BN58"/>
    <mergeCell ref="BO58:BZ58"/>
    <mergeCell ref="B60:B63"/>
    <mergeCell ref="C60:D60"/>
    <mergeCell ref="C63:D63"/>
    <mergeCell ref="B58:D59"/>
    <mergeCell ref="E58:F58"/>
    <mergeCell ref="G58:R58"/>
    <mergeCell ref="S58:AD58"/>
    <mergeCell ref="AE58:AP58"/>
    <mergeCell ref="BC2:BN2"/>
    <mergeCell ref="BC26:BN26"/>
    <mergeCell ref="BC34:BN34"/>
    <mergeCell ref="BC42:BN42"/>
    <mergeCell ref="BC50:BN50"/>
    <mergeCell ref="B2:C3"/>
    <mergeCell ref="AQ2:BB2"/>
    <mergeCell ref="AQ26:BB26"/>
    <mergeCell ref="AQ34:BB34"/>
    <mergeCell ref="AQ42:BB42"/>
    <mergeCell ref="C36:D36"/>
    <mergeCell ref="B42:D43"/>
    <mergeCell ref="G2:R2"/>
    <mergeCell ref="E2:F2"/>
    <mergeCell ref="G26:R26"/>
    <mergeCell ref="G34:R34"/>
    <mergeCell ref="E26:F26"/>
    <mergeCell ref="C20:D20"/>
    <mergeCell ref="B28:B31"/>
    <mergeCell ref="AE26:AP26"/>
    <mergeCell ref="S34:AD34"/>
    <mergeCell ref="AE34:AP34"/>
    <mergeCell ref="S42:AD42"/>
    <mergeCell ref="AE42:AP42"/>
    <mergeCell ref="E68:H68"/>
    <mergeCell ref="B50:D51"/>
    <mergeCell ref="C46:D46"/>
    <mergeCell ref="C44:D44"/>
    <mergeCell ref="C39:D39"/>
    <mergeCell ref="B64:D64"/>
    <mergeCell ref="D2:D3"/>
    <mergeCell ref="B4:C7"/>
    <mergeCell ref="B56:D56"/>
    <mergeCell ref="B32:D32"/>
    <mergeCell ref="B24:D24"/>
    <mergeCell ref="B40:D40"/>
    <mergeCell ref="B48:D48"/>
    <mergeCell ref="B52:B55"/>
    <mergeCell ref="C52:D52"/>
    <mergeCell ref="C47:D47"/>
    <mergeCell ref="B36:B39"/>
    <mergeCell ref="B8:C11"/>
    <mergeCell ref="C21:D21"/>
    <mergeCell ref="C22:D22"/>
    <mergeCell ref="C37:D37"/>
    <mergeCell ref="C45:D45"/>
    <mergeCell ref="BO42:BZ42"/>
    <mergeCell ref="BO50:BZ50"/>
    <mergeCell ref="G50:R50"/>
    <mergeCell ref="G42:R42"/>
    <mergeCell ref="E50:F50"/>
    <mergeCell ref="E42:F42"/>
    <mergeCell ref="S50:AD50"/>
    <mergeCell ref="AE50:AP50"/>
    <mergeCell ref="AQ50:BB50"/>
    <mergeCell ref="BO2:BZ2"/>
    <mergeCell ref="BO26:BZ26"/>
    <mergeCell ref="BO34:BZ34"/>
    <mergeCell ref="E34:F34"/>
    <mergeCell ref="B26:D27"/>
    <mergeCell ref="B34:D35"/>
    <mergeCell ref="C28:D28"/>
    <mergeCell ref="B20:B23"/>
    <mergeCell ref="S2:AD2"/>
    <mergeCell ref="AE2:AP2"/>
    <mergeCell ref="S26:AD26"/>
    <mergeCell ref="C29:D29"/>
    <mergeCell ref="C30:D30"/>
    <mergeCell ref="B12:C15"/>
    <mergeCell ref="B16:C19"/>
    <mergeCell ref="C23:D23"/>
    <mergeCell ref="C31:D31"/>
    <mergeCell ref="C53:D53"/>
    <mergeCell ref="C54:D54"/>
    <mergeCell ref="C61:D61"/>
    <mergeCell ref="C62:D62"/>
    <mergeCell ref="C38:D38"/>
    <mergeCell ref="C55:D55"/>
  </mergeCells>
  <pageMargins left="0.23622047244094491" right="0.23622047244094491" top="0.74803149606299213" bottom="0.74803149606299213" header="0.31496062992125984" footer="0.31496062992125984"/>
  <pageSetup paperSize="9" scale="55" fitToWidth="0" orientation="landscape" r:id="rId1"/>
  <headerFooter>
    <oddHeader>&amp;L&amp;"Aptos"&amp;10&amp;K000000 Sensitivity - General&amp;1#_x000D_</oddHeader>
    <oddFooter>&amp;L&amp;8&amp;F
&amp;A&amp;C&amp;8Page &amp;P of &amp;N&amp;R&amp;8&amp;D &amp;T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CD505"/>
  <sheetViews>
    <sheetView showGridLines="0" tabSelected="1" zoomScale="80" zoomScaleNormal="80" zoomScaleSheetLayoutView="55" workbookViewId="0">
      <pane xSplit="7" ySplit="3" topLeftCell="M4" activePane="bottomRight" state="frozen"/>
      <selection activeCell="C448" sqref="C448"/>
      <selection pane="topRight" activeCell="C448" sqref="C448"/>
      <selection pane="bottomLeft" activeCell="C448" sqref="C448"/>
      <selection pane="bottomRight" activeCell="V292" sqref="V292"/>
    </sheetView>
  </sheetViews>
  <sheetFormatPr defaultColWidth="9.1328125" defaultRowHeight="13.5" x14ac:dyDescent="0.75"/>
  <cols>
    <col min="1" max="1" width="1" style="44" customWidth="1"/>
    <col min="2" max="2" width="10.26953125" style="44" bestFit="1" customWidth="1"/>
    <col min="3" max="3" width="80.7265625" style="168" customWidth="1"/>
    <col min="4" max="4" width="15.7265625" style="169" customWidth="1"/>
    <col min="5" max="5" width="15.1328125" style="299" customWidth="1"/>
    <col min="6" max="6" width="6.1328125" style="169" bestFit="1" customWidth="1"/>
    <col min="7" max="7" width="17" style="170" customWidth="1"/>
    <col min="8" max="8" width="13.7265625" style="171" bestFit="1" customWidth="1"/>
    <col min="9" max="9" width="14.86328125" style="171" bestFit="1" customWidth="1"/>
    <col min="10" max="21" width="16.7265625" style="171" bestFit="1" customWidth="1"/>
    <col min="22" max="22" width="16.26953125" style="171" bestFit="1" customWidth="1"/>
    <col min="23" max="33" width="16.7265625" style="171" bestFit="1" customWidth="1"/>
    <col min="34" max="45" width="16.26953125" style="171" bestFit="1" customWidth="1"/>
    <col min="46" max="46" width="16" style="171" bestFit="1" customWidth="1"/>
    <col min="47" max="57" width="16.26953125" style="171" bestFit="1" customWidth="1"/>
    <col min="58" max="58" width="16" style="171" bestFit="1" customWidth="1"/>
    <col min="59" max="69" width="16.26953125" style="171" bestFit="1" customWidth="1"/>
    <col min="70" max="70" width="16" style="171" bestFit="1" customWidth="1"/>
    <col min="71" max="80" width="16.26953125" style="171" bestFit="1" customWidth="1"/>
    <col min="81" max="81" width="16" style="171" bestFit="1" customWidth="1"/>
    <col min="82" max="82" width="11.40625" style="44" bestFit="1" customWidth="1"/>
    <col min="83" max="16384" width="9.1328125" style="44"/>
  </cols>
  <sheetData>
    <row r="1" spans="2:82" x14ac:dyDescent="0.75">
      <c r="B1" s="39"/>
      <c r="C1" s="40"/>
      <c r="D1" s="41"/>
      <c r="E1" s="288"/>
      <c r="F1" s="41"/>
      <c r="G1" s="42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  <c r="AJ1" s="43"/>
      <c r="AK1" s="43"/>
      <c r="AL1" s="43"/>
      <c r="AM1" s="43"/>
      <c r="AN1" s="43"/>
      <c r="AO1" s="43"/>
      <c r="AP1" s="43"/>
      <c r="AQ1" s="43"/>
      <c r="AR1" s="4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  <c r="BF1" s="43"/>
      <c r="BG1" s="43"/>
      <c r="BH1" s="43"/>
      <c r="BI1" s="43"/>
      <c r="BJ1" s="43"/>
      <c r="BK1" s="43"/>
      <c r="BL1" s="43"/>
      <c r="BM1" s="43"/>
      <c r="BN1" s="43"/>
      <c r="BO1" s="43"/>
      <c r="BP1" s="43"/>
      <c r="BQ1" s="43"/>
      <c r="BR1" s="43"/>
      <c r="BS1" s="43"/>
      <c r="BT1" s="43"/>
      <c r="BU1" s="43"/>
      <c r="BV1" s="43"/>
      <c r="BW1" s="43"/>
      <c r="BX1" s="43"/>
      <c r="BY1" s="43"/>
      <c r="BZ1" s="43"/>
      <c r="CA1" s="43"/>
      <c r="CB1" s="43"/>
      <c r="CC1" s="43"/>
      <c r="CD1" s="39"/>
    </row>
    <row r="2" spans="2:82" ht="14.75" x14ac:dyDescent="0.75">
      <c r="B2" s="458" t="s">
        <v>19</v>
      </c>
      <c r="C2" s="459" t="s">
        <v>20</v>
      </c>
      <c r="D2" s="462" t="s">
        <v>21</v>
      </c>
      <c r="E2" s="461" t="s">
        <v>22</v>
      </c>
      <c r="F2" s="460" t="s">
        <v>23</v>
      </c>
      <c r="G2" s="463" t="s">
        <v>24</v>
      </c>
      <c r="H2" s="465" t="s">
        <v>6</v>
      </c>
      <c r="I2" s="465"/>
      <c r="J2" s="464" t="s">
        <v>25</v>
      </c>
      <c r="K2" s="464"/>
      <c r="L2" s="464"/>
      <c r="M2" s="464"/>
      <c r="N2" s="464"/>
      <c r="O2" s="464"/>
      <c r="P2" s="464"/>
      <c r="Q2" s="464"/>
      <c r="R2" s="464"/>
      <c r="S2" s="464"/>
      <c r="T2" s="464"/>
      <c r="U2" s="464"/>
      <c r="V2" s="464" t="s">
        <v>26</v>
      </c>
      <c r="W2" s="464"/>
      <c r="X2" s="464"/>
      <c r="Y2" s="464"/>
      <c r="Z2" s="464"/>
      <c r="AA2" s="464"/>
      <c r="AB2" s="464"/>
      <c r="AC2" s="464"/>
      <c r="AD2" s="464"/>
      <c r="AE2" s="464"/>
      <c r="AF2" s="464"/>
      <c r="AG2" s="464"/>
      <c r="AH2" s="464" t="s">
        <v>27</v>
      </c>
      <c r="AI2" s="464"/>
      <c r="AJ2" s="464"/>
      <c r="AK2" s="464"/>
      <c r="AL2" s="464"/>
      <c r="AM2" s="464"/>
      <c r="AN2" s="464"/>
      <c r="AO2" s="464"/>
      <c r="AP2" s="464"/>
      <c r="AQ2" s="464"/>
      <c r="AR2" s="464"/>
      <c r="AS2" s="464"/>
      <c r="AT2" s="464" t="s">
        <v>28</v>
      </c>
      <c r="AU2" s="464"/>
      <c r="AV2" s="464"/>
      <c r="AW2" s="464"/>
      <c r="AX2" s="464"/>
      <c r="AY2" s="464"/>
      <c r="AZ2" s="464"/>
      <c r="BA2" s="464"/>
      <c r="BB2" s="464"/>
      <c r="BC2" s="464"/>
      <c r="BD2" s="464"/>
      <c r="BE2" s="464"/>
      <c r="BF2" s="464" t="s">
        <v>29</v>
      </c>
      <c r="BG2" s="464"/>
      <c r="BH2" s="464"/>
      <c r="BI2" s="464"/>
      <c r="BJ2" s="464"/>
      <c r="BK2" s="464"/>
      <c r="BL2" s="464"/>
      <c r="BM2" s="464"/>
      <c r="BN2" s="464"/>
      <c r="BO2" s="464"/>
      <c r="BP2" s="464"/>
      <c r="BQ2" s="464"/>
      <c r="BR2" s="464" t="s">
        <v>30</v>
      </c>
      <c r="BS2" s="464"/>
      <c r="BT2" s="464"/>
      <c r="BU2" s="464"/>
      <c r="BV2" s="464"/>
      <c r="BW2" s="464"/>
      <c r="BX2" s="464"/>
      <c r="BY2" s="464"/>
      <c r="BZ2" s="464"/>
      <c r="CA2" s="464"/>
      <c r="CB2" s="464"/>
      <c r="CC2" s="464"/>
      <c r="CD2" s="39"/>
    </row>
    <row r="3" spans="2:82" x14ac:dyDescent="0.75">
      <c r="B3" s="458"/>
      <c r="C3" s="459"/>
      <c r="D3" s="462"/>
      <c r="E3" s="461"/>
      <c r="F3" s="460"/>
      <c r="G3" s="463"/>
      <c r="H3" s="45">
        <f>'Title Page'!C11</f>
        <v>46162</v>
      </c>
      <c r="I3" s="46">
        <f>DATE(YEAR(H3),MONTH(H3)+2,1)-1</f>
        <v>46203</v>
      </c>
      <c r="J3" s="45">
        <f>DATE(YEAR(I3),MONTH(I3)+2,1)-1</f>
        <v>46234</v>
      </c>
      <c r="K3" s="47">
        <f t="shared" ref="K3:BV3" si="0">DATE(YEAR(J3),MONTH(J3)+2,1)-1</f>
        <v>46265</v>
      </c>
      <c r="L3" s="47">
        <f t="shared" si="0"/>
        <v>46295</v>
      </c>
      <c r="M3" s="47">
        <f t="shared" si="0"/>
        <v>46326</v>
      </c>
      <c r="N3" s="47">
        <f t="shared" si="0"/>
        <v>46356</v>
      </c>
      <c r="O3" s="47">
        <f t="shared" si="0"/>
        <v>46387</v>
      </c>
      <c r="P3" s="47">
        <f t="shared" si="0"/>
        <v>46418</v>
      </c>
      <c r="Q3" s="47">
        <f t="shared" si="0"/>
        <v>46446</v>
      </c>
      <c r="R3" s="47">
        <f t="shared" si="0"/>
        <v>46477</v>
      </c>
      <c r="S3" s="47">
        <f t="shared" si="0"/>
        <v>46507</v>
      </c>
      <c r="T3" s="47">
        <f t="shared" si="0"/>
        <v>46538</v>
      </c>
      <c r="U3" s="46">
        <f t="shared" si="0"/>
        <v>46568</v>
      </c>
      <c r="V3" s="45">
        <f t="shared" si="0"/>
        <v>46599</v>
      </c>
      <c r="W3" s="47">
        <f t="shared" si="0"/>
        <v>46630</v>
      </c>
      <c r="X3" s="47">
        <f t="shared" si="0"/>
        <v>46660</v>
      </c>
      <c r="Y3" s="47">
        <f t="shared" si="0"/>
        <v>46691</v>
      </c>
      <c r="Z3" s="47">
        <f t="shared" si="0"/>
        <v>46721</v>
      </c>
      <c r="AA3" s="47">
        <f t="shared" si="0"/>
        <v>46752</v>
      </c>
      <c r="AB3" s="47">
        <f t="shared" si="0"/>
        <v>46783</v>
      </c>
      <c r="AC3" s="47">
        <f t="shared" si="0"/>
        <v>46812</v>
      </c>
      <c r="AD3" s="47">
        <f t="shared" si="0"/>
        <v>46843</v>
      </c>
      <c r="AE3" s="47">
        <f t="shared" si="0"/>
        <v>46873</v>
      </c>
      <c r="AF3" s="47">
        <f t="shared" si="0"/>
        <v>46904</v>
      </c>
      <c r="AG3" s="46">
        <f t="shared" si="0"/>
        <v>46934</v>
      </c>
      <c r="AH3" s="45">
        <f t="shared" si="0"/>
        <v>46965</v>
      </c>
      <c r="AI3" s="47">
        <f t="shared" si="0"/>
        <v>46996</v>
      </c>
      <c r="AJ3" s="47">
        <f t="shared" si="0"/>
        <v>47026</v>
      </c>
      <c r="AK3" s="47">
        <f t="shared" si="0"/>
        <v>47057</v>
      </c>
      <c r="AL3" s="47">
        <f t="shared" si="0"/>
        <v>47087</v>
      </c>
      <c r="AM3" s="47">
        <f t="shared" si="0"/>
        <v>47118</v>
      </c>
      <c r="AN3" s="47">
        <f t="shared" si="0"/>
        <v>47149</v>
      </c>
      <c r="AO3" s="47">
        <f t="shared" si="0"/>
        <v>47177</v>
      </c>
      <c r="AP3" s="47">
        <f t="shared" si="0"/>
        <v>47208</v>
      </c>
      <c r="AQ3" s="47">
        <f t="shared" si="0"/>
        <v>47238</v>
      </c>
      <c r="AR3" s="47">
        <f t="shared" si="0"/>
        <v>47269</v>
      </c>
      <c r="AS3" s="46">
        <f t="shared" si="0"/>
        <v>47299</v>
      </c>
      <c r="AT3" s="45">
        <f t="shared" si="0"/>
        <v>47330</v>
      </c>
      <c r="AU3" s="47">
        <f t="shared" si="0"/>
        <v>47361</v>
      </c>
      <c r="AV3" s="47">
        <f t="shared" si="0"/>
        <v>47391</v>
      </c>
      <c r="AW3" s="47">
        <f t="shared" si="0"/>
        <v>47422</v>
      </c>
      <c r="AX3" s="47">
        <f t="shared" si="0"/>
        <v>47452</v>
      </c>
      <c r="AY3" s="47">
        <f t="shared" si="0"/>
        <v>47483</v>
      </c>
      <c r="AZ3" s="47">
        <f t="shared" si="0"/>
        <v>47514</v>
      </c>
      <c r="BA3" s="47">
        <f t="shared" si="0"/>
        <v>47542</v>
      </c>
      <c r="BB3" s="47">
        <f t="shared" si="0"/>
        <v>47573</v>
      </c>
      <c r="BC3" s="47">
        <f t="shared" si="0"/>
        <v>47603</v>
      </c>
      <c r="BD3" s="47">
        <f t="shared" si="0"/>
        <v>47634</v>
      </c>
      <c r="BE3" s="46">
        <f t="shared" si="0"/>
        <v>47664</v>
      </c>
      <c r="BF3" s="45">
        <f t="shared" si="0"/>
        <v>47695</v>
      </c>
      <c r="BG3" s="47">
        <f t="shared" si="0"/>
        <v>47726</v>
      </c>
      <c r="BH3" s="47">
        <f t="shared" si="0"/>
        <v>47756</v>
      </c>
      <c r="BI3" s="47">
        <f t="shared" si="0"/>
        <v>47787</v>
      </c>
      <c r="BJ3" s="47">
        <f t="shared" si="0"/>
        <v>47817</v>
      </c>
      <c r="BK3" s="47">
        <f t="shared" si="0"/>
        <v>47848</v>
      </c>
      <c r="BL3" s="47">
        <f t="shared" si="0"/>
        <v>47879</v>
      </c>
      <c r="BM3" s="47">
        <f t="shared" si="0"/>
        <v>47907</v>
      </c>
      <c r="BN3" s="47">
        <f t="shared" si="0"/>
        <v>47938</v>
      </c>
      <c r="BO3" s="47">
        <f t="shared" si="0"/>
        <v>47968</v>
      </c>
      <c r="BP3" s="47">
        <f t="shared" si="0"/>
        <v>47999</v>
      </c>
      <c r="BQ3" s="46">
        <f t="shared" si="0"/>
        <v>48029</v>
      </c>
      <c r="BR3" s="45">
        <f t="shared" si="0"/>
        <v>48060</v>
      </c>
      <c r="BS3" s="47">
        <f t="shared" si="0"/>
        <v>48091</v>
      </c>
      <c r="BT3" s="47">
        <f t="shared" si="0"/>
        <v>48121</v>
      </c>
      <c r="BU3" s="47">
        <f t="shared" si="0"/>
        <v>48152</v>
      </c>
      <c r="BV3" s="47">
        <f t="shared" si="0"/>
        <v>48182</v>
      </c>
      <c r="BW3" s="47">
        <f t="shared" ref="BW3:CC3" si="1">DATE(YEAR(BV3),MONTH(BV3)+2,1)-1</f>
        <v>48213</v>
      </c>
      <c r="BX3" s="47">
        <f t="shared" si="1"/>
        <v>48244</v>
      </c>
      <c r="BY3" s="47">
        <f t="shared" si="1"/>
        <v>48273</v>
      </c>
      <c r="BZ3" s="47">
        <f t="shared" si="1"/>
        <v>48304</v>
      </c>
      <c r="CA3" s="47">
        <f t="shared" si="1"/>
        <v>48334</v>
      </c>
      <c r="CB3" s="47">
        <f t="shared" si="1"/>
        <v>48365</v>
      </c>
      <c r="CC3" s="46">
        <f t="shared" si="1"/>
        <v>48395</v>
      </c>
      <c r="CD3" s="39"/>
    </row>
    <row r="4" spans="2:82" ht="16" x14ac:dyDescent="0.75">
      <c r="B4" s="48"/>
      <c r="C4" s="49"/>
      <c r="D4" s="50"/>
      <c r="E4" s="289"/>
      <c r="F4" s="50"/>
      <c r="G4" s="51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  <c r="AZ4" s="52"/>
      <c r="BA4" s="52"/>
      <c r="BB4" s="52"/>
      <c r="BC4" s="52"/>
      <c r="BD4" s="52"/>
      <c r="BE4" s="52"/>
      <c r="BF4" s="52"/>
      <c r="BG4" s="52"/>
      <c r="BH4" s="52"/>
      <c r="BI4" s="52"/>
      <c r="BJ4" s="52"/>
      <c r="BK4" s="52"/>
      <c r="BL4" s="52"/>
      <c r="BM4" s="52"/>
      <c r="BN4" s="52"/>
      <c r="BO4" s="52"/>
      <c r="BP4" s="52"/>
      <c r="BQ4" s="52"/>
      <c r="BR4" s="52"/>
      <c r="BS4" s="52"/>
      <c r="BT4" s="52"/>
      <c r="BU4" s="52"/>
      <c r="BV4" s="52"/>
      <c r="BW4" s="52"/>
      <c r="BX4" s="52"/>
      <c r="BY4" s="52"/>
      <c r="BZ4" s="52"/>
      <c r="CA4" s="52"/>
      <c r="CB4" s="52"/>
      <c r="CC4" s="53"/>
      <c r="CD4" s="39"/>
    </row>
    <row r="5" spans="2:82" x14ac:dyDescent="0.75">
      <c r="B5" s="54"/>
      <c r="C5" s="55"/>
      <c r="D5" s="56"/>
      <c r="E5" s="290"/>
      <c r="F5" s="56"/>
      <c r="G5" s="57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3"/>
      <c r="AM5" s="43"/>
      <c r="AN5" s="43"/>
      <c r="AO5" s="43"/>
      <c r="AP5" s="43"/>
      <c r="AQ5" s="43"/>
      <c r="AR5" s="43"/>
      <c r="AS5" s="43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  <c r="BF5" s="43"/>
      <c r="BG5" s="43"/>
      <c r="BH5" s="43"/>
      <c r="BI5" s="43"/>
      <c r="BJ5" s="43"/>
      <c r="BK5" s="43"/>
      <c r="BL5" s="43"/>
      <c r="BM5" s="43"/>
      <c r="BN5" s="43"/>
      <c r="BO5" s="43"/>
      <c r="BP5" s="43"/>
      <c r="BQ5" s="43"/>
      <c r="BR5" s="43"/>
      <c r="BS5" s="43"/>
      <c r="BT5" s="43"/>
      <c r="BU5" s="43"/>
      <c r="BV5" s="43"/>
      <c r="BW5" s="43"/>
      <c r="BX5" s="43"/>
      <c r="BY5" s="43"/>
      <c r="BZ5" s="43"/>
      <c r="CA5" s="43"/>
      <c r="CB5" s="43"/>
      <c r="CC5" s="58"/>
      <c r="CD5" s="39"/>
    </row>
    <row r="6" spans="2:82" x14ac:dyDescent="0.75">
      <c r="B6" s="54"/>
      <c r="C6" s="445" t="s">
        <v>31</v>
      </c>
      <c r="D6" s="445"/>
      <c r="E6" s="445"/>
      <c r="F6" s="445"/>
      <c r="G6" s="59">
        <f>+G7+G8</f>
        <v>764363600.09000003</v>
      </c>
      <c r="H6" s="43"/>
      <c r="I6" s="214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  <c r="BO6" s="43"/>
      <c r="BP6" s="43"/>
      <c r="BQ6" s="43"/>
      <c r="BR6" s="43"/>
      <c r="BS6" s="43"/>
      <c r="BT6" s="43"/>
      <c r="BU6" s="43"/>
      <c r="BV6" s="43"/>
      <c r="BW6" s="43"/>
      <c r="BX6" s="43"/>
      <c r="BY6" s="43"/>
      <c r="BZ6" s="43"/>
      <c r="CA6" s="43"/>
      <c r="CB6" s="43"/>
      <c r="CC6" s="58"/>
      <c r="CD6" s="39"/>
    </row>
    <row r="7" spans="2:82" x14ac:dyDescent="0.75">
      <c r="B7" s="54"/>
      <c r="C7" s="444" t="s">
        <v>32</v>
      </c>
      <c r="D7" s="444"/>
      <c r="E7" s="444"/>
      <c r="F7" s="444"/>
      <c r="G7" s="60">
        <f>+G8*0.15</f>
        <v>99699600.010000005</v>
      </c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  <c r="BF7" s="43"/>
      <c r="BG7" s="43"/>
      <c r="BH7" s="43"/>
      <c r="BI7" s="43"/>
      <c r="BJ7" s="43"/>
      <c r="BK7" s="43"/>
      <c r="BL7" s="43"/>
      <c r="BM7" s="43"/>
      <c r="BN7" s="43"/>
      <c r="BO7" s="43"/>
      <c r="BP7" s="43"/>
      <c r="BQ7" s="43"/>
      <c r="BR7" s="43"/>
      <c r="BS7" s="43"/>
      <c r="BT7" s="43"/>
      <c r="BU7" s="43"/>
      <c r="BV7" s="43"/>
      <c r="BW7" s="43"/>
      <c r="BX7" s="43"/>
      <c r="BY7" s="43"/>
      <c r="BZ7" s="43"/>
      <c r="CA7" s="43"/>
      <c r="CB7" s="43"/>
      <c r="CC7" s="58"/>
      <c r="CD7" s="39"/>
    </row>
    <row r="8" spans="2:82" x14ac:dyDescent="0.75">
      <c r="B8" s="54"/>
      <c r="C8" s="443" t="s">
        <v>33</v>
      </c>
      <c r="D8" s="443"/>
      <c r="E8" s="443"/>
      <c r="F8" s="443"/>
      <c r="G8" s="61">
        <f>+G11</f>
        <v>664664000.08000004</v>
      </c>
      <c r="H8" s="111"/>
      <c r="I8" s="205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  <c r="BF8" s="43"/>
      <c r="BG8" s="43"/>
      <c r="BH8" s="43"/>
      <c r="BI8" s="43"/>
      <c r="BJ8" s="43"/>
      <c r="BK8" s="43"/>
      <c r="BL8" s="43"/>
      <c r="BM8" s="43"/>
      <c r="BN8" s="43"/>
      <c r="BO8" s="43"/>
      <c r="BP8" s="43"/>
      <c r="BQ8" s="43"/>
      <c r="BR8" s="43"/>
      <c r="BS8" s="43"/>
      <c r="BT8" s="43"/>
      <c r="BU8" s="43"/>
      <c r="BV8" s="43"/>
      <c r="BW8" s="43"/>
      <c r="BX8" s="43"/>
      <c r="BY8" s="43"/>
      <c r="BZ8" s="43"/>
      <c r="CA8" s="43"/>
      <c r="CB8" s="43"/>
      <c r="CC8" s="58"/>
      <c r="CD8" s="39"/>
    </row>
    <row r="9" spans="2:82" x14ac:dyDescent="0.75">
      <c r="B9" s="54"/>
      <c r="C9" s="39"/>
      <c r="D9" s="43"/>
      <c r="E9" s="291"/>
      <c r="F9" s="43"/>
      <c r="G9" s="62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  <c r="BF9" s="43"/>
      <c r="BG9" s="43"/>
      <c r="BH9" s="43"/>
      <c r="BI9" s="43"/>
      <c r="BJ9" s="43"/>
      <c r="BK9" s="43"/>
      <c r="BL9" s="43"/>
      <c r="BM9" s="43"/>
      <c r="BN9" s="43"/>
      <c r="BO9" s="43"/>
      <c r="BP9" s="43"/>
      <c r="BQ9" s="43"/>
      <c r="BR9" s="43"/>
      <c r="BS9" s="43"/>
      <c r="BT9" s="43"/>
      <c r="BU9" s="43"/>
      <c r="BV9" s="43"/>
      <c r="BW9" s="43"/>
      <c r="BX9" s="43"/>
      <c r="BY9" s="43"/>
      <c r="BZ9" s="43"/>
      <c r="CA9" s="43"/>
      <c r="CB9" s="43"/>
      <c r="CC9" s="58"/>
      <c r="CD9" s="39"/>
    </row>
    <row r="10" spans="2:82" x14ac:dyDescent="0.75">
      <c r="B10" s="54"/>
      <c r="C10" s="40"/>
      <c r="D10" s="41"/>
      <c r="E10" s="288"/>
      <c r="F10" s="41" t="s">
        <v>34</v>
      </c>
      <c r="G10" s="42">
        <f>+SUM(H30:CC54,H56:CC92,H94:CC102,H104:CC115,H118:CC127,H129:CC137,H139:CC147,H149:CC151,H153:CC163,H165:CC166,H168:CC168,H170:CC197,H201:CC214,H216:CC247,H249:CC263,H265:CC407,H409:CC411,H413:CC450,H455:CC489)</f>
        <v>649064000.08000004</v>
      </c>
      <c r="H10" s="205" t="b">
        <f>G10=G11</f>
        <v>0</v>
      </c>
      <c r="I10" s="111" t="b">
        <f>G10=G28+G199+G454</f>
        <v>0</v>
      </c>
      <c r="J10" s="43"/>
      <c r="K10" s="6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6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63"/>
      <c r="AJ10" s="43"/>
      <c r="AK10" s="43"/>
      <c r="AL10" s="43"/>
      <c r="AM10" s="43"/>
      <c r="AN10" s="43"/>
      <c r="AO10" s="43"/>
      <c r="AP10" s="43"/>
      <c r="AQ10" s="43"/>
      <c r="AR10" s="43"/>
      <c r="AS10" s="43"/>
      <c r="AT10" s="43"/>
      <c r="AU10" s="63"/>
      <c r="AV10" s="43"/>
      <c r="AW10" s="43"/>
      <c r="AX10" s="43"/>
      <c r="AY10" s="43"/>
      <c r="AZ10" s="43"/>
      <c r="BA10" s="43"/>
      <c r="BB10" s="43"/>
      <c r="BC10" s="43"/>
      <c r="BD10" s="43"/>
      <c r="BE10" s="43"/>
      <c r="BF10" s="43"/>
      <c r="BG10" s="63"/>
      <c r="BH10" s="43"/>
      <c r="BI10" s="43"/>
      <c r="BJ10" s="43"/>
      <c r="BK10" s="43"/>
      <c r="BL10" s="43"/>
      <c r="BM10" s="43"/>
      <c r="BN10" s="43"/>
      <c r="BO10" s="43"/>
      <c r="BP10" s="43"/>
      <c r="BQ10" s="43"/>
      <c r="BR10" s="43"/>
      <c r="BS10" s="63"/>
      <c r="BT10" s="43"/>
      <c r="BU10" s="43"/>
      <c r="BV10" s="43"/>
      <c r="BW10" s="43"/>
      <c r="BX10" s="43"/>
      <c r="BY10" s="43"/>
      <c r="BZ10" s="43"/>
      <c r="CA10" s="43"/>
      <c r="CB10" s="43"/>
      <c r="CC10" s="58"/>
      <c r="CD10" s="39"/>
    </row>
    <row r="11" spans="2:82" ht="14.75" x14ac:dyDescent="0.75">
      <c r="B11" s="64"/>
      <c r="C11" s="448" t="s">
        <v>35</v>
      </c>
      <c r="D11" s="448"/>
      <c r="E11" s="448"/>
      <c r="F11" s="448"/>
      <c r="G11" s="207">
        <f t="shared" ref="G11:G19" si="2">+SUM(H11:CC11)</f>
        <v>664664000.08000004</v>
      </c>
      <c r="H11" s="263">
        <f>+H21+H12+H24</f>
        <v>0</v>
      </c>
      <c r="I11" s="65">
        <f t="shared" ref="I11:BT11" si="3">+I21+I12+I24</f>
        <v>0</v>
      </c>
      <c r="J11" s="263">
        <f t="shared" si="3"/>
        <v>800694.44</v>
      </c>
      <c r="K11" s="66">
        <f t="shared" si="3"/>
        <v>800694.44</v>
      </c>
      <c r="L11" s="66">
        <f t="shared" si="3"/>
        <v>800694.44</v>
      </c>
      <c r="M11" s="66">
        <f t="shared" si="3"/>
        <v>800694.44</v>
      </c>
      <c r="N11" s="66">
        <f t="shared" si="3"/>
        <v>800694.44</v>
      </c>
      <c r="O11" s="66">
        <f t="shared" si="3"/>
        <v>800694.44</v>
      </c>
      <c r="P11" s="66">
        <f t="shared" si="3"/>
        <v>800694.44</v>
      </c>
      <c r="Q11" s="66">
        <f t="shared" si="3"/>
        <v>800694.44</v>
      </c>
      <c r="R11" s="66">
        <f t="shared" si="3"/>
        <v>800694.44</v>
      </c>
      <c r="S11" s="66">
        <f t="shared" si="3"/>
        <v>800694.44</v>
      </c>
      <c r="T11" s="66">
        <f t="shared" si="3"/>
        <v>800694.44</v>
      </c>
      <c r="U11" s="65">
        <f t="shared" si="3"/>
        <v>140869694.46000001</v>
      </c>
      <c r="V11" s="263">
        <f t="shared" si="3"/>
        <v>800694.44</v>
      </c>
      <c r="W11" s="66">
        <f t="shared" si="3"/>
        <v>800694.44</v>
      </c>
      <c r="X11" s="66">
        <f t="shared" si="3"/>
        <v>800694.44</v>
      </c>
      <c r="Y11" s="66">
        <f t="shared" si="3"/>
        <v>800694.44</v>
      </c>
      <c r="Z11" s="66">
        <f t="shared" si="3"/>
        <v>800694.44</v>
      </c>
      <c r="AA11" s="66">
        <f t="shared" si="3"/>
        <v>800694.44</v>
      </c>
      <c r="AB11" s="66">
        <f t="shared" si="3"/>
        <v>800694.44</v>
      </c>
      <c r="AC11" s="66">
        <f t="shared" si="3"/>
        <v>800694.44</v>
      </c>
      <c r="AD11" s="66">
        <f t="shared" si="3"/>
        <v>800694.44</v>
      </c>
      <c r="AE11" s="66">
        <f t="shared" si="3"/>
        <v>800694.44</v>
      </c>
      <c r="AF11" s="66">
        <f t="shared" si="3"/>
        <v>800694.44</v>
      </c>
      <c r="AG11" s="65">
        <f t="shared" si="3"/>
        <v>113203027.8</v>
      </c>
      <c r="AH11" s="67">
        <f t="shared" si="3"/>
        <v>800694.44</v>
      </c>
      <c r="AI11" s="66">
        <f t="shared" si="3"/>
        <v>800694.44</v>
      </c>
      <c r="AJ11" s="66">
        <f t="shared" si="3"/>
        <v>800694.44</v>
      </c>
      <c r="AK11" s="66">
        <f t="shared" si="3"/>
        <v>800694.44</v>
      </c>
      <c r="AL11" s="66">
        <f t="shared" si="3"/>
        <v>800694.44</v>
      </c>
      <c r="AM11" s="66">
        <f t="shared" si="3"/>
        <v>800694.44</v>
      </c>
      <c r="AN11" s="66">
        <f t="shared" si="3"/>
        <v>1288194.44</v>
      </c>
      <c r="AO11" s="66">
        <f t="shared" si="3"/>
        <v>1288194.44</v>
      </c>
      <c r="AP11" s="66">
        <f t="shared" si="3"/>
        <v>1288194.44</v>
      </c>
      <c r="AQ11" s="66">
        <f t="shared" si="3"/>
        <v>1288194.44</v>
      </c>
      <c r="AR11" s="66">
        <f t="shared" si="3"/>
        <v>1288194.44</v>
      </c>
      <c r="AS11" s="65">
        <f t="shared" si="3"/>
        <v>86023861.129999995</v>
      </c>
      <c r="AT11" s="67">
        <f t="shared" si="3"/>
        <v>1288194.44</v>
      </c>
      <c r="AU11" s="66">
        <f t="shared" si="3"/>
        <v>1288194.44</v>
      </c>
      <c r="AV11" s="66">
        <f t="shared" si="3"/>
        <v>1288194.44</v>
      </c>
      <c r="AW11" s="66">
        <f t="shared" si="3"/>
        <v>1288194.44</v>
      </c>
      <c r="AX11" s="66">
        <f t="shared" si="3"/>
        <v>1288194.44</v>
      </c>
      <c r="AY11" s="66">
        <f t="shared" si="3"/>
        <v>1288194.44</v>
      </c>
      <c r="AZ11" s="66">
        <f t="shared" si="3"/>
        <v>1288194.44</v>
      </c>
      <c r="BA11" s="66">
        <f t="shared" si="3"/>
        <v>1288194.44</v>
      </c>
      <c r="BB11" s="66">
        <f t="shared" si="3"/>
        <v>1288194.44</v>
      </c>
      <c r="BC11" s="66">
        <f t="shared" si="3"/>
        <v>1288194.44</v>
      </c>
      <c r="BD11" s="66">
        <f t="shared" si="3"/>
        <v>1288194.44</v>
      </c>
      <c r="BE11" s="65">
        <f t="shared" si="3"/>
        <v>86023861.129999995</v>
      </c>
      <c r="BF11" s="67">
        <f t="shared" si="3"/>
        <v>1288194.44</v>
      </c>
      <c r="BG11" s="66">
        <f t="shared" si="3"/>
        <v>1288194.44</v>
      </c>
      <c r="BH11" s="66">
        <f t="shared" si="3"/>
        <v>1288194.44</v>
      </c>
      <c r="BI11" s="66">
        <f t="shared" si="3"/>
        <v>1288194.44</v>
      </c>
      <c r="BJ11" s="66">
        <f t="shared" si="3"/>
        <v>1288194.44</v>
      </c>
      <c r="BK11" s="66">
        <f t="shared" si="3"/>
        <v>1288194.44</v>
      </c>
      <c r="BL11" s="66">
        <f t="shared" si="3"/>
        <v>1288194.44</v>
      </c>
      <c r="BM11" s="66">
        <f t="shared" si="3"/>
        <v>1288194.44</v>
      </c>
      <c r="BN11" s="66">
        <f t="shared" si="3"/>
        <v>1288194.44</v>
      </c>
      <c r="BO11" s="66">
        <f t="shared" si="3"/>
        <v>1288194.44</v>
      </c>
      <c r="BP11" s="66">
        <f t="shared" si="3"/>
        <v>1288194.44</v>
      </c>
      <c r="BQ11" s="65">
        <f t="shared" si="3"/>
        <v>86023861.129999995</v>
      </c>
      <c r="BR11" s="67">
        <f t="shared" si="3"/>
        <v>800694.44</v>
      </c>
      <c r="BS11" s="66">
        <f t="shared" si="3"/>
        <v>800694.44</v>
      </c>
      <c r="BT11" s="66">
        <f t="shared" si="3"/>
        <v>800694.44</v>
      </c>
      <c r="BU11" s="66">
        <f t="shared" ref="BU11:CC11" si="4">+BU21+BU12+BU24</f>
        <v>800694.44</v>
      </c>
      <c r="BV11" s="66">
        <f t="shared" si="4"/>
        <v>800694.44</v>
      </c>
      <c r="BW11" s="66">
        <f t="shared" si="4"/>
        <v>800694.44</v>
      </c>
      <c r="BX11" s="66">
        <f t="shared" si="4"/>
        <v>800694.44</v>
      </c>
      <c r="BY11" s="66">
        <f t="shared" si="4"/>
        <v>800694.44</v>
      </c>
      <c r="BZ11" s="66">
        <f t="shared" si="4"/>
        <v>800694.44</v>
      </c>
      <c r="CA11" s="66">
        <f t="shared" si="4"/>
        <v>800694.44</v>
      </c>
      <c r="CB11" s="66">
        <f t="shared" si="4"/>
        <v>800694.44</v>
      </c>
      <c r="CC11" s="65">
        <f t="shared" si="4"/>
        <v>86511361.390000001</v>
      </c>
      <c r="CD11"/>
    </row>
    <row r="12" spans="2:82" x14ac:dyDescent="0.75">
      <c r="B12" s="68" t="s">
        <v>36</v>
      </c>
      <c r="C12" s="457" t="s">
        <v>37</v>
      </c>
      <c r="D12" s="457"/>
      <c r="E12" s="457"/>
      <c r="F12" s="457"/>
      <c r="G12" s="208">
        <f t="shared" si="2"/>
        <v>346450000.07999998</v>
      </c>
      <c r="H12" s="69">
        <f>+H28</f>
        <v>0</v>
      </c>
      <c r="I12" s="70">
        <f t="shared" ref="I12:BT12" si="5">+I28</f>
        <v>0</v>
      </c>
      <c r="J12" s="69">
        <f t="shared" si="5"/>
        <v>557638.88</v>
      </c>
      <c r="K12" s="71">
        <f t="shared" si="5"/>
        <v>557638.88</v>
      </c>
      <c r="L12" s="71">
        <f t="shared" si="5"/>
        <v>557638.88</v>
      </c>
      <c r="M12" s="71">
        <f t="shared" si="5"/>
        <v>557638.88</v>
      </c>
      <c r="N12" s="71">
        <f t="shared" si="5"/>
        <v>557638.88</v>
      </c>
      <c r="O12" s="71">
        <f t="shared" si="5"/>
        <v>557638.88</v>
      </c>
      <c r="P12" s="71">
        <f t="shared" si="5"/>
        <v>557638.88</v>
      </c>
      <c r="Q12" s="71">
        <f t="shared" si="5"/>
        <v>557638.88</v>
      </c>
      <c r="R12" s="71">
        <f t="shared" si="5"/>
        <v>557638.88</v>
      </c>
      <c r="S12" s="71">
        <f t="shared" si="5"/>
        <v>557638.88</v>
      </c>
      <c r="T12" s="71">
        <f t="shared" si="5"/>
        <v>557638.88</v>
      </c>
      <c r="U12" s="70">
        <f t="shared" si="5"/>
        <v>60607638.880000003</v>
      </c>
      <c r="V12" s="69">
        <f t="shared" si="5"/>
        <v>557638.88</v>
      </c>
      <c r="W12" s="71">
        <f t="shared" si="5"/>
        <v>557638.88</v>
      </c>
      <c r="X12" s="71">
        <f t="shared" si="5"/>
        <v>557638.88</v>
      </c>
      <c r="Y12" s="71">
        <f t="shared" si="5"/>
        <v>557638.88</v>
      </c>
      <c r="Z12" s="71">
        <f t="shared" si="5"/>
        <v>557638.88</v>
      </c>
      <c r="AA12" s="71">
        <f t="shared" si="5"/>
        <v>557638.88</v>
      </c>
      <c r="AB12" s="71">
        <f t="shared" si="5"/>
        <v>557638.88</v>
      </c>
      <c r="AC12" s="71">
        <f t="shared" si="5"/>
        <v>557638.88</v>
      </c>
      <c r="AD12" s="71">
        <f t="shared" si="5"/>
        <v>557638.88</v>
      </c>
      <c r="AE12" s="71">
        <f t="shared" si="5"/>
        <v>557638.88</v>
      </c>
      <c r="AF12" s="71">
        <f t="shared" si="5"/>
        <v>557638.88</v>
      </c>
      <c r="AG12" s="70">
        <f t="shared" si="5"/>
        <v>54607638.880000003</v>
      </c>
      <c r="AH12" s="72">
        <f t="shared" si="5"/>
        <v>557638.88</v>
      </c>
      <c r="AI12" s="71">
        <f t="shared" si="5"/>
        <v>557638.88</v>
      </c>
      <c r="AJ12" s="71">
        <f t="shared" si="5"/>
        <v>557638.88</v>
      </c>
      <c r="AK12" s="71">
        <f t="shared" si="5"/>
        <v>557638.88</v>
      </c>
      <c r="AL12" s="71">
        <f t="shared" si="5"/>
        <v>557638.88</v>
      </c>
      <c r="AM12" s="71">
        <f t="shared" si="5"/>
        <v>557638.88</v>
      </c>
      <c r="AN12" s="71">
        <f t="shared" si="5"/>
        <v>557638.88</v>
      </c>
      <c r="AO12" s="71">
        <f t="shared" si="5"/>
        <v>557638.88</v>
      </c>
      <c r="AP12" s="71">
        <f t="shared" si="5"/>
        <v>557638.88</v>
      </c>
      <c r="AQ12" s="71">
        <f t="shared" si="5"/>
        <v>557638.88</v>
      </c>
      <c r="AR12" s="71">
        <f t="shared" si="5"/>
        <v>557638.88</v>
      </c>
      <c r="AS12" s="70">
        <f t="shared" si="5"/>
        <v>48607638.880000003</v>
      </c>
      <c r="AT12" s="72">
        <f t="shared" si="5"/>
        <v>557638.88</v>
      </c>
      <c r="AU12" s="71">
        <f t="shared" si="5"/>
        <v>557638.88</v>
      </c>
      <c r="AV12" s="71">
        <f t="shared" si="5"/>
        <v>557638.88</v>
      </c>
      <c r="AW12" s="71">
        <f t="shared" si="5"/>
        <v>557638.88</v>
      </c>
      <c r="AX12" s="71">
        <f t="shared" si="5"/>
        <v>557638.88</v>
      </c>
      <c r="AY12" s="71">
        <f t="shared" si="5"/>
        <v>557638.88</v>
      </c>
      <c r="AZ12" s="71">
        <f t="shared" si="5"/>
        <v>557638.88</v>
      </c>
      <c r="BA12" s="71">
        <f t="shared" si="5"/>
        <v>557638.88</v>
      </c>
      <c r="BB12" s="71">
        <f t="shared" si="5"/>
        <v>557638.88</v>
      </c>
      <c r="BC12" s="71">
        <f t="shared" si="5"/>
        <v>557638.88</v>
      </c>
      <c r="BD12" s="71">
        <f t="shared" si="5"/>
        <v>557638.88</v>
      </c>
      <c r="BE12" s="70">
        <f t="shared" si="5"/>
        <v>48607638.880000003</v>
      </c>
      <c r="BF12" s="72">
        <f t="shared" si="5"/>
        <v>557638.88</v>
      </c>
      <c r="BG12" s="71">
        <f t="shared" si="5"/>
        <v>557638.88</v>
      </c>
      <c r="BH12" s="71">
        <f t="shared" si="5"/>
        <v>557638.88</v>
      </c>
      <c r="BI12" s="71">
        <f t="shared" si="5"/>
        <v>557638.88</v>
      </c>
      <c r="BJ12" s="71">
        <f t="shared" si="5"/>
        <v>557638.88</v>
      </c>
      <c r="BK12" s="71">
        <f t="shared" si="5"/>
        <v>557638.88</v>
      </c>
      <c r="BL12" s="71">
        <f t="shared" si="5"/>
        <v>557638.88</v>
      </c>
      <c r="BM12" s="71">
        <f t="shared" si="5"/>
        <v>557638.88</v>
      </c>
      <c r="BN12" s="71">
        <f t="shared" si="5"/>
        <v>557638.88</v>
      </c>
      <c r="BO12" s="71">
        <f t="shared" si="5"/>
        <v>557638.88</v>
      </c>
      <c r="BP12" s="71">
        <f t="shared" si="5"/>
        <v>557638.88</v>
      </c>
      <c r="BQ12" s="70">
        <f t="shared" si="5"/>
        <v>48607638.880000003</v>
      </c>
      <c r="BR12" s="72">
        <f t="shared" si="5"/>
        <v>557638.88</v>
      </c>
      <c r="BS12" s="71">
        <f t="shared" si="5"/>
        <v>557638.88</v>
      </c>
      <c r="BT12" s="71">
        <f t="shared" si="5"/>
        <v>557638.88</v>
      </c>
      <c r="BU12" s="71">
        <f t="shared" ref="BU12:CC12" si="6">+BU28</f>
        <v>557638.88</v>
      </c>
      <c r="BV12" s="71">
        <f t="shared" si="6"/>
        <v>557638.88</v>
      </c>
      <c r="BW12" s="71">
        <f t="shared" si="6"/>
        <v>557638.88</v>
      </c>
      <c r="BX12" s="71">
        <f t="shared" si="6"/>
        <v>557638.88</v>
      </c>
      <c r="BY12" s="71">
        <f t="shared" si="6"/>
        <v>557638.88</v>
      </c>
      <c r="BZ12" s="71">
        <f t="shared" si="6"/>
        <v>557638.88</v>
      </c>
      <c r="CA12" s="71">
        <f t="shared" si="6"/>
        <v>557638.88</v>
      </c>
      <c r="CB12" s="71">
        <f t="shared" si="6"/>
        <v>557638.88</v>
      </c>
      <c r="CC12" s="70">
        <f t="shared" si="6"/>
        <v>48607639.600000001</v>
      </c>
      <c r="CD12" s="284" t="b">
        <f>G12=G28</f>
        <v>1</v>
      </c>
    </row>
    <row r="13" spans="2:82" ht="14.75" x14ac:dyDescent="0.75">
      <c r="B13" s="73"/>
      <c r="C13" s="447" t="s">
        <v>38</v>
      </c>
      <c r="D13" s="447"/>
      <c r="E13" s="447"/>
      <c r="F13" s="447"/>
      <c r="G13" s="209">
        <f t="shared" si="2"/>
        <v>40150000.079999998</v>
      </c>
      <c r="H13" s="75">
        <f>+H12-SUM(H14:H15)</f>
        <v>0</v>
      </c>
      <c r="I13" s="76">
        <f t="shared" ref="I13:BT13" si="7">+I12-SUM(I14:I15)</f>
        <v>0</v>
      </c>
      <c r="J13" s="75">
        <f t="shared" si="7"/>
        <v>557638.88</v>
      </c>
      <c r="K13" s="77">
        <f t="shared" si="7"/>
        <v>557638.88</v>
      </c>
      <c r="L13" s="77">
        <f t="shared" si="7"/>
        <v>557638.88</v>
      </c>
      <c r="M13" s="77">
        <f t="shared" si="7"/>
        <v>557638.88</v>
      </c>
      <c r="N13" s="77">
        <f t="shared" si="7"/>
        <v>557638.88</v>
      </c>
      <c r="O13" s="77">
        <f t="shared" si="7"/>
        <v>557638.88</v>
      </c>
      <c r="P13" s="77">
        <f t="shared" si="7"/>
        <v>557638.88</v>
      </c>
      <c r="Q13" s="77">
        <f t="shared" si="7"/>
        <v>557638.88</v>
      </c>
      <c r="R13" s="77">
        <f t="shared" si="7"/>
        <v>557638.88</v>
      </c>
      <c r="S13" s="77">
        <f t="shared" si="7"/>
        <v>557638.88</v>
      </c>
      <c r="T13" s="77">
        <f t="shared" si="7"/>
        <v>557638.88</v>
      </c>
      <c r="U13" s="76">
        <f t="shared" si="7"/>
        <v>557638.88</v>
      </c>
      <c r="V13" s="75">
        <f t="shared" si="7"/>
        <v>557638.88</v>
      </c>
      <c r="W13" s="77">
        <f t="shared" si="7"/>
        <v>557638.88</v>
      </c>
      <c r="X13" s="77">
        <f t="shared" si="7"/>
        <v>557638.88</v>
      </c>
      <c r="Y13" s="77">
        <f t="shared" si="7"/>
        <v>557638.88</v>
      </c>
      <c r="Z13" s="77">
        <f t="shared" si="7"/>
        <v>557638.88</v>
      </c>
      <c r="AA13" s="77">
        <f t="shared" si="7"/>
        <v>557638.88</v>
      </c>
      <c r="AB13" s="77">
        <f t="shared" si="7"/>
        <v>557638.88</v>
      </c>
      <c r="AC13" s="77">
        <f t="shared" si="7"/>
        <v>557638.88</v>
      </c>
      <c r="AD13" s="77">
        <f t="shared" si="7"/>
        <v>557638.88</v>
      </c>
      <c r="AE13" s="77">
        <f t="shared" si="7"/>
        <v>557638.88</v>
      </c>
      <c r="AF13" s="77">
        <f t="shared" si="7"/>
        <v>557638.88</v>
      </c>
      <c r="AG13" s="76">
        <f t="shared" si="7"/>
        <v>557638.88</v>
      </c>
      <c r="AH13" s="78">
        <f t="shared" si="7"/>
        <v>557638.88</v>
      </c>
      <c r="AI13" s="77">
        <f t="shared" si="7"/>
        <v>557638.88</v>
      </c>
      <c r="AJ13" s="77">
        <f t="shared" si="7"/>
        <v>557638.88</v>
      </c>
      <c r="AK13" s="77">
        <f t="shared" si="7"/>
        <v>557638.88</v>
      </c>
      <c r="AL13" s="77">
        <f t="shared" si="7"/>
        <v>557638.88</v>
      </c>
      <c r="AM13" s="77">
        <f t="shared" si="7"/>
        <v>557638.88</v>
      </c>
      <c r="AN13" s="77">
        <f t="shared" si="7"/>
        <v>557638.88</v>
      </c>
      <c r="AO13" s="77">
        <f t="shared" si="7"/>
        <v>557638.88</v>
      </c>
      <c r="AP13" s="77">
        <f t="shared" si="7"/>
        <v>557638.88</v>
      </c>
      <c r="AQ13" s="77">
        <f t="shared" si="7"/>
        <v>557638.88</v>
      </c>
      <c r="AR13" s="77">
        <f t="shared" si="7"/>
        <v>557638.88</v>
      </c>
      <c r="AS13" s="76">
        <f t="shared" si="7"/>
        <v>557638.88</v>
      </c>
      <c r="AT13" s="78">
        <f t="shared" si="7"/>
        <v>557638.88</v>
      </c>
      <c r="AU13" s="77">
        <f t="shared" si="7"/>
        <v>557638.88</v>
      </c>
      <c r="AV13" s="77">
        <f t="shared" si="7"/>
        <v>557638.88</v>
      </c>
      <c r="AW13" s="77">
        <f t="shared" si="7"/>
        <v>557638.88</v>
      </c>
      <c r="AX13" s="77">
        <f t="shared" si="7"/>
        <v>557638.88</v>
      </c>
      <c r="AY13" s="77">
        <f t="shared" si="7"/>
        <v>557638.88</v>
      </c>
      <c r="AZ13" s="77">
        <f t="shared" si="7"/>
        <v>557638.88</v>
      </c>
      <c r="BA13" s="77">
        <f t="shared" si="7"/>
        <v>557638.88</v>
      </c>
      <c r="BB13" s="77">
        <f t="shared" si="7"/>
        <v>557638.88</v>
      </c>
      <c r="BC13" s="77">
        <f t="shared" si="7"/>
        <v>557638.88</v>
      </c>
      <c r="BD13" s="77">
        <f t="shared" si="7"/>
        <v>557638.88</v>
      </c>
      <c r="BE13" s="76">
        <f t="shared" si="7"/>
        <v>557638.88</v>
      </c>
      <c r="BF13" s="78">
        <f t="shared" si="7"/>
        <v>557638.88</v>
      </c>
      <c r="BG13" s="77">
        <f t="shared" si="7"/>
        <v>557638.88</v>
      </c>
      <c r="BH13" s="77">
        <f t="shared" si="7"/>
        <v>557638.88</v>
      </c>
      <c r="BI13" s="77">
        <f t="shared" si="7"/>
        <v>557638.88</v>
      </c>
      <c r="BJ13" s="77">
        <f t="shared" si="7"/>
        <v>557638.88</v>
      </c>
      <c r="BK13" s="77">
        <f t="shared" si="7"/>
        <v>557638.88</v>
      </c>
      <c r="BL13" s="77">
        <f t="shared" si="7"/>
        <v>557638.88</v>
      </c>
      <c r="BM13" s="77">
        <f t="shared" si="7"/>
        <v>557638.88</v>
      </c>
      <c r="BN13" s="77">
        <f t="shared" si="7"/>
        <v>557638.88</v>
      </c>
      <c r="BO13" s="77">
        <f t="shared" si="7"/>
        <v>557638.88</v>
      </c>
      <c r="BP13" s="77">
        <f t="shared" si="7"/>
        <v>557638.88</v>
      </c>
      <c r="BQ13" s="76">
        <f t="shared" si="7"/>
        <v>557638.88</v>
      </c>
      <c r="BR13" s="78">
        <f t="shared" si="7"/>
        <v>557638.88</v>
      </c>
      <c r="BS13" s="77">
        <f t="shared" si="7"/>
        <v>557638.88</v>
      </c>
      <c r="BT13" s="77">
        <f t="shared" si="7"/>
        <v>557638.88</v>
      </c>
      <c r="BU13" s="77">
        <f t="shared" ref="BU13:CC13" si="8">+BU12-SUM(BU14:BU15)</f>
        <v>557638.88</v>
      </c>
      <c r="BV13" s="77">
        <f t="shared" si="8"/>
        <v>557638.88</v>
      </c>
      <c r="BW13" s="77">
        <f t="shared" si="8"/>
        <v>557638.88</v>
      </c>
      <c r="BX13" s="77">
        <f t="shared" si="8"/>
        <v>557638.88</v>
      </c>
      <c r="BY13" s="77">
        <f t="shared" si="8"/>
        <v>557638.88</v>
      </c>
      <c r="BZ13" s="77">
        <f t="shared" si="8"/>
        <v>557638.88</v>
      </c>
      <c r="CA13" s="77">
        <f t="shared" si="8"/>
        <v>557638.88</v>
      </c>
      <c r="CB13" s="77">
        <f t="shared" si="8"/>
        <v>557638.88</v>
      </c>
      <c r="CC13" s="76">
        <f t="shared" si="8"/>
        <v>557639.6</v>
      </c>
      <c r="CD13"/>
    </row>
    <row r="14" spans="2:82" ht="14.75" x14ac:dyDescent="0.75">
      <c r="B14" s="73"/>
      <c r="C14" s="447" t="s">
        <v>39</v>
      </c>
      <c r="D14" s="447"/>
      <c r="E14" s="447"/>
      <c r="F14" s="447"/>
      <c r="G14" s="210">
        <f t="shared" si="2"/>
        <v>306300000</v>
      </c>
      <c r="H14" s="79">
        <f>+H169</f>
        <v>0</v>
      </c>
      <c r="I14" s="80">
        <f t="shared" ref="I14:BT14" si="9">+I169</f>
        <v>0</v>
      </c>
      <c r="J14" s="79">
        <f t="shared" si="9"/>
        <v>0</v>
      </c>
      <c r="K14" s="81">
        <f t="shared" si="9"/>
        <v>0</v>
      </c>
      <c r="L14" s="81">
        <f t="shared" si="9"/>
        <v>0</v>
      </c>
      <c r="M14" s="81">
        <f t="shared" si="9"/>
        <v>0</v>
      </c>
      <c r="N14" s="81">
        <f t="shared" si="9"/>
        <v>0</v>
      </c>
      <c r="O14" s="81">
        <f t="shared" si="9"/>
        <v>0</v>
      </c>
      <c r="P14" s="81">
        <f t="shared" si="9"/>
        <v>0</v>
      </c>
      <c r="Q14" s="81">
        <f t="shared" si="9"/>
        <v>0</v>
      </c>
      <c r="R14" s="81">
        <f t="shared" si="9"/>
        <v>0</v>
      </c>
      <c r="S14" s="81">
        <f t="shared" si="9"/>
        <v>0</v>
      </c>
      <c r="T14" s="81">
        <f t="shared" si="9"/>
        <v>0</v>
      </c>
      <c r="U14" s="80">
        <f t="shared" si="9"/>
        <v>60050000</v>
      </c>
      <c r="V14" s="79">
        <f t="shared" si="9"/>
        <v>0</v>
      </c>
      <c r="W14" s="81">
        <f t="shared" si="9"/>
        <v>0</v>
      </c>
      <c r="X14" s="81">
        <f t="shared" si="9"/>
        <v>0</v>
      </c>
      <c r="Y14" s="81">
        <f t="shared" si="9"/>
        <v>0</v>
      </c>
      <c r="Z14" s="81">
        <f t="shared" si="9"/>
        <v>0</v>
      </c>
      <c r="AA14" s="81">
        <f t="shared" si="9"/>
        <v>0</v>
      </c>
      <c r="AB14" s="81">
        <f t="shared" si="9"/>
        <v>0</v>
      </c>
      <c r="AC14" s="81">
        <f t="shared" si="9"/>
        <v>0</v>
      </c>
      <c r="AD14" s="81">
        <f t="shared" si="9"/>
        <v>0</v>
      </c>
      <c r="AE14" s="81">
        <f t="shared" si="9"/>
        <v>0</v>
      </c>
      <c r="AF14" s="81">
        <f t="shared" si="9"/>
        <v>0</v>
      </c>
      <c r="AG14" s="80">
        <f t="shared" si="9"/>
        <v>54050000</v>
      </c>
      <c r="AH14" s="82">
        <f t="shared" si="9"/>
        <v>0</v>
      </c>
      <c r="AI14" s="81">
        <f t="shared" si="9"/>
        <v>0</v>
      </c>
      <c r="AJ14" s="81">
        <f t="shared" si="9"/>
        <v>0</v>
      </c>
      <c r="AK14" s="81">
        <f t="shared" si="9"/>
        <v>0</v>
      </c>
      <c r="AL14" s="81">
        <f t="shared" si="9"/>
        <v>0</v>
      </c>
      <c r="AM14" s="81">
        <f t="shared" si="9"/>
        <v>0</v>
      </c>
      <c r="AN14" s="81">
        <f t="shared" si="9"/>
        <v>0</v>
      </c>
      <c r="AO14" s="81">
        <f t="shared" si="9"/>
        <v>0</v>
      </c>
      <c r="AP14" s="81">
        <f t="shared" si="9"/>
        <v>0</v>
      </c>
      <c r="AQ14" s="81">
        <f t="shared" si="9"/>
        <v>0</v>
      </c>
      <c r="AR14" s="81">
        <f t="shared" si="9"/>
        <v>0</v>
      </c>
      <c r="AS14" s="80">
        <f t="shared" si="9"/>
        <v>48050000</v>
      </c>
      <c r="AT14" s="82">
        <f t="shared" si="9"/>
        <v>0</v>
      </c>
      <c r="AU14" s="81">
        <f t="shared" si="9"/>
        <v>0</v>
      </c>
      <c r="AV14" s="81">
        <f t="shared" si="9"/>
        <v>0</v>
      </c>
      <c r="AW14" s="81">
        <f t="shared" si="9"/>
        <v>0</v>
      </c>
      <c r="AX14" s="81">
        <f t="shared" si="9"/>
        <v>0</v>
      </c>
      <c r="AY14" s="81">
        <f t="shared" si="9"/>
        <v>0</v>
      </c>
      <c r="AZ14" s="81">
        <f t="shared" si="9"/>
        <v>0</v>
      </c>
      <c r="BA14" s="81">
        <f t="shared" si="9"/>
        <v>0</v>
      </c>
      <c r="BB14" s="81">
        <f t="shared" si="9"/>
        <v>0</v>
      </c>
      <c r="BC14" s="81">
        <f t="shared" si="9"/>
        <v>0</v>
      </c>
      <c r="BD14" s="81">
        <f t="shared" si="9"/>
        <v>0</v>
      </c>
      <c r="BE14" s="80">
        <f t="shared" si="9"/>
        <v>48050000</v>
      </c>
      <c r="BF14" s="82">
        <f t="shared" si="9"/>
        <v>0</v>
      </c>
      <c r="BG14" s="81">
        <f t="shared" si="9"/>
        <v>0</v>
      </c>
      <c r="BH14" s="81">
        <f t="shared" si="9"/>
        <v>0</v>
      </c>
      <c r="BI14" s="81">
        <f t="shared" si="9"/>
        <v>0</v>
      </c>
      <c r="BJ14" s="81">
        <f t="shared" si="9"/>
        <v>0</v>
      </c>
      <c r="BK14" s="81">
        <f t="shared" si="9"/>
        <v>0</v>
      </c>
      <c r="BL14" s="81">
        <f t="shared" si="9"/>
        <v>0</v>
      </c>
      <c r="BM14" s="81">
        <f t="shared" si="9"/>
        <v>0</v>
      </c>
      <c r="BN14" s="81">
        <f t="shared" si="9"/>
        <v>0</v>
      </c>
      <c r="BO14" s="81">
        <f t="shared" si="9"/>
        <v>0</v>
      </c>
      <c r="BP14" s="81">
        <f t="shared" si="9"/>
        <v>0</v>
      </c>
      <c r="BQ14" s="80">
        <f t="shared" si="9"/>
        <v>48050000</v>
      </c>
      <c r="BR14" s="82">
        <f t="shared" si="9"/>
        <v>0</v>
      </c>
      <c r="BS14" s="81">
        <f t="shared" si="9"/>
        <v>0</v>
      </c>
      <c r="BT14" s="81">
        <f t="shared" si="9"/>
        <v>0</v>
      </c>
      <c r="BU14" s="81">
        <f t="shared" ref="BU14:CC14" si="10">+BU169</f>
        <v>0</v>
      </c>
      <c r="BV14" s="81">
        <f t="shared" si="10"/>
        <v>0</v>
      </c>
      <c r="BW14" s="81">
        <f t="shared" si="10"/>
        <v>0</v>
      </c>
      <c r="BX14" s="81">
        <f t="shared" si="10"/>
        <v>0</v>
      </c>
      <c r="BY14" s="81">
        <f t="shared" si="10"/>
        <v>0</v>
      </c>
      <c r="BZ14" s="81">
        <f t="shared" si="10"/>
        <v>0</v>
      </c>
      <c r="CA14" s="81">
        <f t="shared" si="10"/>
        <v>0</v>
      </c>
      <c r="CB14" s="81">
        <f t="shared" si="10"/>
        <v>0</v>
      </c>
      <c r="CC14" s="80">
        <f t="shared" si="10"/>
        <v>48050000</v>
      </c>
      <c r="CD14"/>
    </row>
    <row r="15" spans="2:82" ht="14.75" x14ac:dyDescent="0.75">
      <c r="B15" s="73"/>
      <c r="C15" s="447" t="s">
        <v>40</v>
      </c>
      <c r="D15" s="447"/>
      <c r="E15" s="447"/>
      <c r="F15" s="447"/>
      <c r="G15" s="211">
        <f t="shared" si="2"/>
        <v>0</v>
      </c>
      <c r="H15" s="83">
        <f t="shared" ref="H15:BS15" si="11">+SUM(H16:H19)</f>
        <v>0</v>
      </c>
      <c r="I15" s="84">
        <f t="shared" si="11"/>
        <v>0</v>
      </c>
      <c r="J15" s="83">
        <f t="shared" si="11"/>
        <v>0</v>
      </c>
      <c r="K15" s="85">
        <f t="shared" si="11"/>
        <v>0</v>
      </c>
      <c r="L15" s="85">
        <f t="shared" si="11"/>
        <v>0</v>
      </c>
      <c r="M15" s="85">
        <f t="shared" si="11"/>
        <v>0</v>
      </c>
      <c r="N15" s="85">
        <f t="shared" si="11"/>
        <v>0</v>
      </c>
      <c r="O15" s="85">
        <f t="shared" si="11"/>
        <v>0</v>
      </c>
      <c r="P15" s="85">
        <f t="shared" si="11"/>
        <v>0</v>
      </c>
      <c r="Q15" s="85">
        <f t="shared" si="11"/>
        <v>0</v>
      </c>
      <c r="R15" s="85">
        <f t="shared" si="11"/>
        <v>0</v>
      </c>
      <c r="S15" s="85">
        <f t="shared" si="11"/>
        <v>0</v>
      </c>
      <c r="T15" s="85">
        <f t="shared" si="11"/>
        <v>0</v>
      </c>
      <c r="U15" s="84">
        <f t="shared" si="11"/>
        <v>0</v>
      </c>
      <c r="V15" s="83">
        <f t="shared" si="11"/>
        <v>0</v>
      </c>
      <c r="W15" s="85">
        <f t="shared" si="11"/>
        <v>0</v>
      </c>
      <c r="X15" s="85">
        <f t="shared" si="11"/>
        <v>0</v>
      </c>
      <c r="Y15" s="85">
        <f t="shared" si="11"/>
        <v>0</v>
      </c>
      <c r="Z15" s="85">
        <f t="shared" si="11"/>
        <v>0</v>
      </c>
      <c r="AA15" s="85">
        <f t="shared" si="11"/>
        <v>0</v>
      </c>
      <c r="AB15" s="85">
        <f t="shared" si="11"/>
        <v>0</v>
      </c>
      <c r="AC15" s="85">
        <f t="shared" si="11"/>
        <v>0</v>
      </c>
      <c r="AD15" s="85">
        <f t="shared" si="11"/>
        <v>0</v>
      </c>
      <c r="AE15" s="85">
        <f t="shared" si="11"/>
        <v>0</v>
      </c>
      <c r="AF15" s="85">
        <f t="shared" si="11"/>
        <v>0</v>
      </c>
      <c r="AG15" s="84">
        <f t="shared" si="11"/>
        <v>0</v>
      </c>
      <c r="AH15" s="86">
        <f t="shared" si="11"/>
        <v>0</v>
      </c>
      <c r="AI15" s="85">
        <f t="shared" si="11"/>
        <v>0</v>
      </c>
      <c r="AJ15" s="85">
        <f t="shared" si="11"/>
        <v>0</v>
      </c>
      <c r="AK15" s="85">
        <f t="shared" si="11"/>
        <v>0</v>
      </c>
      <c r="AL15" s="85">
        <f t="shared" si="11"/>
        <v>0</v>
      </c>
      <c r="AM15" s="85">
        <f t="shared" si="11"/>
        <v>0</v>
      </c>
      <c r="AN15" s="85">
        <f t="shared" si="11"/>
        <v>0</v>
      </c>
      <c r="AO15" s="85">
        <f t="shared" si="11"/>
        <v>0</v>
      </c>
      <c r="AP15" s="85">
        <f t="shared" si="11"/>
        <v>0</v>
      </c>
      <c r="AQ15" s="85">
        <f t="shared" si="11"/>
        <v>0</v>
      </c>
      <c r="AR15" s="85">
        <f t="shared" si="11"/>
        <v>0</v>
      </c>
      <c r="AS15" s="84">
        <f t="shared" si="11"/>
        <v>0</v>
      </c>
      <c r="AT15" s="86">
        <f t="shared" si="11"/>
        <v>0</v>
      </c>
      <c r="AU15" s="85">
        <f t="shared" si="11"/>
        <v>0</v>
      </c>
      <c r="AV15" s="85">
        <f t="shared" si="11"/>
        <v>0</v>
      </c>
      <c r="AW15" s="85">
        <f t="shared" si="11"/>
        <v>0</v>
      </c>
      <c r="AX15" s="85">
        <f t="shared" si="11"/>
        <v>0</v>
      </c>
      <c r="AY15" s="85">
        <f t="shared" si="11"/>
        <v>0</v>
      </c>
      <c r="AZ15" s="85">
        <f t="shared" si="11"/>
        <v>0</v>
      </c>
      <c r="BA15" s="85">
        <f t="shared" si="11"/>
        <v>0</v>
      </c>
      <c r="BB15" s="85">
        <f t="shared" si="11"/>
        <v>0</v>
      </c>
      <c r="BC15" s="85">
        <f t="shared" si="11"/>
        <v>0</v>
      </c>
      <c r="BD15" s="85">
        <f t="shared" si="11"/>
        <v>0</v>
      </c>
      <c r="BE15" s="84">
        <f t="shared" si="11"/>
        <v>0</v>
      </c>
      <c r="BF15" s="86">
        <f t="shared" si="11"/>
        <v>0</v>
      </c>
      <c r="BG15" s="85">
        <f t="shared" si="11"/>
        <v>0</v>
      </c>
      <c r="BH15" s="85">
        <f t="shared" si="11"/>
        <v>0</v>
      </c>
      <c r="BI15" s="85">
        <f t="shared" si="11"/>
        <v>0</v>
      </c>
      <c r="BJ15" s="85">
        <f t="shared" si="11"/>
        <v>0</v>
      </c>
      <c r="BK15" s="85">
        <f t="shared" si="11"/>
        <v>0</v>
      </c>
      <c r="BL15" s="85">
        <f t="shared" si="11"/>
        <v>0</v>
      </c>
      <c r="BM15" s="85">
        <f t="shared" si="11"/>
        <v>0</v>
      </c>
      <c r="BN15" s="85">
        <f t="shared" si="11"/>
        <v>0</v>
      </c>
      <c r="BO15" s="85">
        <f t="shared" si="11"/>
        <v>0</v>
      </c>
      <c r="BP15" s="85">
        <f t="shared" si="11"/>
        <v>0</v>
      </c>
      <c r="BQ15" s="84">
        <f t="shared" si="11"/>
        <v>0</v>
      </c>
      <c r="BR15" s="86">
        <f t="shared" si="11"/>
        <v>0</v>
      </c>
      <c r="BS15" s="85">
        <f t="shared" si="11"/>
        <v>0</v>
      </c>
      <c r="BT15" s="85">
        <f t="shared" ref="BT15:CC15" si="12">+SUM(BT16:BT19)</f>
        <v>0</v>
      </c>
      <c r="BU15" s="85">
        <f t="shared" si="12"/>
        <v>0</v>
      </c>
      <c r="BV15" s="85">
        <f t="shared" si="12"/>
        <v>0</v>
      </c>
      <c r="BW15" s="85">
        <f t="shared" si="12"/>
        <v>0</v>
      </c>
      <c r="BX15" s="85">
        <f t="shared" si="12"/>
        <v>0</v>
      </c>
      <c r="BY15" s="85">
        <f t="shared" si="12"/>
        <v>0</v>
      </c>
      <c r="BZ15" s="85">
        <f t="shared" si="12"/>
        <v>0</v>
      </c>
      <c r="CA15" s="85">
        <f t="shared" si="12"/>
        <v>0</v>
      </c>
      <c r="CB15" s="85">
        <f t="shared" si="12"/>
        <v>0</v>
      </c>
      <c r="CC15" s="84">
        <f t="shared" si="12"/>
        <v>0</v>
      </c>
      <c r="CD15"/>
    </row>
    <row r="16" spans="2:82" ht="14.75" x14ac:dyDescent="0.75">
      <c r="B16" s="73"/>
      <c r="C16" s="87" t="s">
        <v>7</v>
      </c>
      <c r="D16" s="88" t="s">
        <v>41</v>
      </c>
      <c r="E16" s="292">
        <v>72</v>
      </c>
      <c r="F16" s="206">
        <f>+SUM(Kranskop!F16)</f>
        <v>0</v>
      </c>
      <c r="G16" s="209">
        <f t="shared" si="2"/>
        <v>0</v>
      </c>
      <c r="H16" s="75">
        <f>+SUM(Kranskop!H16)</f>
        <v>0</v>
      </c>
      <c r="I16" s="76">
        <f>+SUM(Kranskop!I16)</f>
        <v>0</v>
      </c>
      <c r="J16" s="75">
        <f>+SUM(Kranskop!J16)</f>
        <v>0</v>
      </c>
      <c r="K16" s="77">
        <f>+SUM(Kranskop!K16)</f>
        <v>0</v>
      </c>
      <c r="L16" s="77">
        <f>+SUM(Kranskop!L16)</f>
        <v>0</v>
      </c>
      <c r="M16" s="77">
        <f>+SUM(Kranskop!M16)</f>
        <v>0</v>
      </c>
      <c r="N16" s="77">
        <f>+SUM(Kranskop!N16)</f>
        <v>0</v>
      </c>
      <c r="O16" s="77">
        <f>+SUM(Kranskop!O16)</f>
        <v>0</v>
      </c>
      <c r="P16" s="77">
        <f>+SUM(Kranskop!P16)</f>
        <v>0</v>
      </c>
      <c r="Q16" s="77">
        <f>+SUM(Kranskop!Q16)</f>
        <v>0</v>
      </c>
      <c r="R16" s="77">
        <f>+SUM(Kranskop!R16)</f>
        <v>0</v>
      </c>
      <c r="S16" s="77">
        <f>+SUM(Kranskop!S16)</f>
        <v>0</v>
      </c>
      <c r="T16" s="77">
        <f>+SUM(Kranskop!T16)</f>
        <v>0</v>
      </c>
      <c r="U16" s="76">
        <f>+SUM(Kranskop!U16)</f>
        <v>0</v>
      </c>
      <c r="V16" s="75">
        <f>+SUM(Kranskop!V16)</f>
        <v>0</v>
      </c>
      <c r="W16" s="77">
        <f>+SUM(Kranskop!W16)</f>
        <v>0</v>
      </c>
      <c r="X16" s="77">
        <f>+SUM(Kranskop!X16)</f>
        <v>0</v>
      </c>
      <c r="Y16" s="77">
        <f>+SUM(Kranskop!Y16)</f>
        <v>0</v>
      </c>
      <c r="Z16" s="77">
        <f>+SUM(Kranskop!Z16)</f>
        <v>0</v>
      </c>
      <c r="AA16" s="77">
        <f>+SUM(Kranskop!AA16)</f>
        <v>0</v>
      </c>
      <c r="AB16" s="77">
        <f>+SUM(Kranskop!AB16)</f>
        <v>0</v>
      </c>
      <c r="AC16" s="77">
        <f>+SUM(Kranskop!AC16)</f>
        <v>0</v>
      </c>
      <c r="AD16" s="77">
        <f>+SUM(Kranskop!AD16)</f>
        <v>0</v>
      </c>
      <c r="AE16" s="77">
        <f>+SUM(Kranskop!AE16)</f>
        <v>0</v>
      </c>
      <c r="AF16" s="77">
        <f>+SUM(Kranskop!AF16)</f>
        <v>0</v>
      </c>
      <c r="AG16" s="76">
        <f>+SUM(Kranskop!AG16)</f>
        <v>0</v>
      </c>
      <c r="AH16" s="78">
        <f>+SUM(Kranskop!AH16)</f>
        <v>0</v>
      </c>
      <c r="AI16" s="77">
        <f>+SUM(Kranskop!AI16)</f>
        <v>0</v>
      </c>
      <c r="AJ16" s="77">
        <f>+SUM(Kranskop!AJ16)</f>
        <v>0</v>
      </c>
      <c r="AK16" s="77">
        <f>+SUM(Kranskop!AK16)</f>
        <v>0</v>
      </c>
      <c r="AL16" s="77">
        <f>+SUM(Kranskop!AL16)</f>
        <v>0</v>
      </c>
      <c r="AM16" s="77">
        <f>+SUM(Kranskop!AM16)</f>
        <v>0</v>
      </c>
      <c r="AN16" s="77">
        <f>+SUM(Kranskop!AN16)</f>
        <v>0</v>
      </c>
      <c r="AO16" s="77">
        <f>+SUM(Kranskop!AO16)</f>
        <v>0</v>
      </c>
      <c r="AP16" s="77">
        <f>+SUM(Kranskop!AP16)</f>
        <v>0</v>
      </c>
      <c r="AQ16" s="77">
        <f>+SUM(Kranskop!AQ16)</f>
        <v>0</v>
      </c>
      <c r="AR16" s="77">
        <f>+SUM(Kranskop!AR16)</f>
        <v>0</v>
      </c>
      <c r="AS16" s="76">
        <f>+SUM(Kranskop!AS16)</f>
        <v>0</v>
      </c>
      <c r="AT16" s="78">
        <f>+SUM(Kranskop!AT16)</f>
        <v>0</v>
      </c>
      <c r="AU16" s="77">
        <f>+SUM(Kranskop!AU16)</f>
        <v>0</v>
      </c>
      <c r="AV16" s="77">
        <f>+SUM(Kranskop!AV16)</f>
        <v>0</v>
      </c>
      <c r="AW16" s="77">
        <f>+SUM(Kranskop!AW16)</f>
        <v>0</v>
      </c>
      <c r="AX16" s="77">
        <f>+SUM(Kranskop!AX16)</f>
        <v>0</v>
      </c>
      <c r="AY16" s="77">
        <f>+SUM(Kranskop!AY16)</f>
        <v>0</v>
      </c>
      <c r="AZ16" s="77">
        <f>+SUM(Kranskop!AZ16)</f>
        <v>0</v>
      </c>
      <c r="BA16" s="77">
        <f>+SUM(Kranskop!BA16)</f>
        <v>0</v>
      </c>
      <c r="BB16" s="77">
        <f>+SUM(Kranskop!BB16)</f>
        <v>0</v>
      </c>
      <c r="BC16" s="77">
        <f>+SUM(Kranskop!BC16)</f>
        <v>0</v>
      </c>
      <c r="BD16" s="77">
        <f>+SUM(Kranskop!BD16)</f>
        <v>0</v>
      </c>
      <c r="BE16" s="76">
        <f>+SUM(Kranskop!BE16)</f>
        <v>0</v>
      </c>
      <c r="BF16" s="78">
        <f>+SUM(Kranskop!BF16)</f>
        <v>0</v>
      </c>
      <c r="BG16" s="77">
        <f>+SUM(Kranskop!BG16)</f>
        <v>0</v>
      </c>
      <c r="BH16" s="77">
        <f>+SUM(Kranskop!BH16)</f>
        <v>0</v>
      </c>
      <c r="BI16" s="77">
        <f>+SUM(Kranskop!BI16)</f>
        <v>0</v>
      </c>
      <c r="BJ16" s="77">
        <f>+SUM(Kranskop!BJ16)</f>
        <v>0</v>
      </c>
      <c r="BK16" s="77">
        <f>+SUM(Kranskop!BK16)</f>
        <v>0</v>
      </c>
      <c r="BL16" s="77">
        <f>+SUM(Kranskop!BL16)</f>
        <v>0</v>
      </c>
      <c r="BM16" s="77">
        <f>+SUM(Kranskop!BM16)</f>
        <v>0</v>
      </c>
      <c r="BN16" s="77">
        <f>+SUM(Kranskop!BN16)</f>
        <v>0</v>
      </c>
      <c r="BO16" s="77">
        <f>+SUM(Kranskop!BO16)</f>
        <v>0</v>
      </c>
      <c r="BP16" s="77">
        <f>+SUM(Kranskop!BP16)</f>
        <v>0</v>
      </c>
      <c r="BQ16" s="76">
        <f>+SUM(Kranskop!BQ16)</f>
        <v>0</v>
      </c>
      <c r="BR16" s="78">
        <f>+SUM(Kranskop!BR16)</f>
        <v>0</v>
      </c>
      <c r="BS16" s="77">
        <f>+SUM(Kranskop!BS16)</f>
        <v>0</v>
      </c>
      <c r="BT16" s="77">
        <f>+SUM(Kranskop!BT16)</f>
        <v>0</v>
      </c>
      <c r="BU16" s="77">
        <f>+SUM(Kranskop!BU16)</f>
        <v>0</v>
      </c>
      <c r="BV16" s="77">
        <f>+SUM(Kranskop!BV16)</f>
        <v>0</v>
      </c>
      <c r="BW16" s="77">
        <f>+SUM(Kranskop!BW16)</f>
        <v>0</v>
      </c>
      <c r="BX16" s="77">
        <f>+SUM(Kranskop!BX16)</f>
        <v>0</v>
      </c>
      <c r="BY16" s="77">
        <f>+SUM(Kranskop!BY16)</f>
        <v>0</v>
      </c>
      <c r="BZ16" s="77">
        <f>+SUM(Kranskop!BZ16)</f>
        <v>0</v>
      </c>
      <c r="CA16" s="77">
        <f>+SUM(Kranskop!CA16)</f>
        <v>0</v>
      </c>
      <c r="CB16" s="77">
        <f>+SUM(Kranskop!CB16)</f>
        <v>0</v>
      </c>
      <c r="CC16" s="76">
        <f>+SUM(Kranskop!CC16)</f>
        <v>0</v>
      </c>
      <c r="CD16" t="s">
        <v>48</v>
      </c>
    </row>
    <row r="17" spans="1:82" ht="14.75" x14ac:dyDescent="0.75">
      <c r="A17" s="39"/>
      <c r="B17" s="73"/>
      <c r="C17" s="87" t="s">
        <v>8</v>
      </c>
      <c r="D17" s="88" t="s">
        <v>41</v>
      </c>
      <c r="E17" s="292">
        <v>72</v>
      </c>
      <c r="F17" s="206">
        <f>+SUM(Kranskop!F17)</f>
        <v>0</v>
      </c>
      <c r="G17" s="209">
        <f t="shared" si="2"/>
        <v>0</v>
      </c>
      <c r="H17" s="75">
        <f>+SUM(Kranskop!H17)</f>
        <v>0</v>
      </c>
      <c r="I17" s="76">
        <f>+SUM(Kranskop!I17)</f>
        <v>0</v>
      </c>
      <c r="J17" s="75">
        <f>+SUM(Kranskop!J17)</f>
        <v>0</v>
      </c>
      <c r="K17" s="77">
        <f>+SUM(Kranskop!K17)</f>
        <v>0</v>
      </c>
      <c r="L17" s="77">
        <f>+SUM(Kranskop!L17)</f>
        <v>0</v>
      </c>
      <c r="M17" s="77">
        <f>+SUM(Kranskop!M17)</f>
        <v>0</v>
      </c>
      <c r="N17" s="77">
        <f>+SUM(Kranskop!N17)</f>
        <v>0</v>
      </c>
      <c r="O17" s="77">
        <f>+SUM(Kranskop!O17)</f>
        <v>0</v>
      </c>
      <c r="P17" s="77">
        <f>+SUM(Kranskop!P17)</f>
        <v>0</v>
      </c>
      <c r="Q17" s="77">
        <f>+SUM(Kranskop!Q17)</f>
        <v>0</v>
      </c>
      <c r="R17" s="77">
        <f>+SUM(Kranskop!R17)</f>
        <v>0</v>
      </c>
      <c r="S17" s="77">
        <f>+SUM(Kranskop!S17)</f>
        <v>0</v>
      </c>
      <c r="T17" s="77">
        <f>+SUM(Kranskop!T17)</f>
        <v>0</v>
      </c>
      <c r="U17" s="76">
        <f>+SUM(Kranskop!U17)</f>
        <v>0</v>
      </c>
      <c r="V17" s="75">
        <f>+SUM(Kranskop!V17)</f>
        <v>0</v>
      </c>
      <c r="W17" s="77">
        <f>+SUM(Kranskop!W17)</f>
        <v>0</v>
      </c>
      <c r="X17" s="77">
        <f>+SUM(Kranskop!X17)</f>
        <v>0</v>
      </c>
      <c r="Y17" s="77">
        <f>+SUM(Kranskop!Y17)</f>
        <v>0</v>
      </c>
      <c r="Z17" s="77">
        <f>+SUM(Kranskop!Z17)</f>
        <v>0</v>
      </c>
      <c r="AA17" s="77">
        <f>+SUM(Kranskop!AA17)</f>
        <v>0</v>
      </c>
      <c r="AB17" s="77">
        <f>+SUM(Kranskop!AB17)</f>
        <v>0</v>
      </c>
      <c r="AC17" s="77">
        <f>+SUM(Kranskop!AC17)</f>
        <v>0</v>
      </c>
      <c r="AD17" s="77">
        <f>+SUM(Kranskop!AD17)</f>
        <v>0</v>
      </c>
      <c r="AE17" s="77">
        <f>+SUM(Kranskop!AE17)</f>
        <v>0</v>
      </c>
      <c r="AF17" s="77">
        <f>+SUM(Kranskop!AF17)</f>
        <v>0</v>
      </c>
      <c r="AG17" s="76">
        <f>+SUM(Kranskop!AG17)</f>
        <v>0</v>
      </c>
      <c r="AH17" s="78">
        <f>+SUM(Kranskop!AH17)</f>
        <v>0</v>
      </c>
      <c r="AI17" s="77">
        <f>+SUM(Kranskop!AI17)</f>
        <v>0</v>
      </c>
      <c r="AJ17" s="77">
        <f>+SUM(Kranskop!AJ17)</f>
        <v>0</v>
      </c>
      <c r="AK17" s="77">
        <f>+SUM(Kranskop!AK17)</f>
        <v>0</v>
      </c>
      <c r="AL17" s="77">
        <f>+SUM(Kranskop!AL17)</f>
        <v>0</v>
      </c>
      <c r="AM17" s="77">
        <f>+SUM(Kranskop!AM17)</f>
        <v>0</v>
      </c>
      <c r="AN17" s="77">
        <f>+SUM(Kranskop!AN17)</f>
        <v>0</v>
      </c>
      <c r="AO17" s="77">
        <f>+SUM(Kranskop!AO17)</f>
        <v>0</v>
      </c>
      <c r="AP17" s="77">
        <f>+SUM(Kranskop!AP17)</f>
        <v>0</v>
      </c>
      <c r="AQ17" s="77">
        <f>+SUM(Kranskop!AQ17)</f>
        <v>0</v>
      </c>
      <c r="AR17" s="77">
        <f>+SUM(Kranskop!AR17)</f>
        <v>0</v>
      </c>
      <c r="AS17" s="76">
        <f>+SUM(Kranskop!AS17)</f>
        <v>0</v>
      </c>
      <c r="AT17" s="78">
        <f>+SUM(Kranskop!AT17)</f>
        <v>0</v>
      </c>
      <c r="AU17" s="77">
        <f>+SUM(Kranskop!AU17)</f>
        <v>0</v>
      </c>
      <c r="AV17" s="77">
        <f>+SUM(Kranskop!AV17)</f>
        <v>0</v>
      </c>
      <c r="AW17" s="77">
        <f>+SUM(Kranskop!AW17)</f>
        <v>0</v>
      </c>
      <c r="AX17" s="77">
        <f>+SUM(Kranskop!AX17)</f>
        <v>0</v>
      </c>
      <c r="AY17" s="77">
        <f>+SUM(Kranskop!AY17)</f>
        <v>0</v>
      </c>
      <c r="AZ17" s="77">
        <f>+SUM(Kranskop!AZ17)</f>
        <v>0</v>
      </c>
      <c r="BA17" s="77">
        <f>+SUM(Kranskop!BA17)</f>
        <v>0</v>
      </c>
      <c r="BB17" s="77">
        <f>+SUM(Kranskop!BB17)</f>
        <v>0</v>
      </c>
      <c r="BC17" s="77">
        <f>+SUM(Kranskop!BC17)</f>
        <v>0</v>
      </c>
      <c r="BD17" s="77">
        <f>+SUM(Kranskop!BD17)</f>
        <v>0</v>
      </c>
      <c r="BE17" s="76">
        <f>+SUM(Kranskop!BE17)</f>
        <v>0</v>
      </c>
      <c r="BF17" s="78">
        <f>+SUM(Kranskop!BF17)</f>
        <v>0</v>
      </c>
      <c r="BG17" s="77">
        <f>+SUM(Kranskop!BG17)</f>
        <v>0</v>
      </c>
      <c r="BH17" s="77">
        <f>+SUM(Kranskop!BH17)</f>
        <v>0</v>
      </c>
      <c r="BI17" s="77">
        <f>+SUM(Kranskop!BI17)</f>
        <v>0</v>
      </c>
      <c r="BJ17" s="77">
        <f>+SUM(Kranskop!BJ17)</f>
        <v>0</v>
      </c>
      <c r="BK17" s="77">
        <f>+SUM(Kranskop!BK17)</f>
        <v>0</v>
      </c>
      <c r="BL17" s="77">
        <f>+SUM(Kranskop!BL17)</f>
        <v>0</v>
      </c>
      <c r="BM17" s="77">
        <f>+SUM(Kranskop!BM17)</f>
        <v>0</v>
      </c>
      <c r="BN17" s="77">
        <f>+SUM(Kranskop!BN17)</f>
        <v>0</v>
      </c>
      <c r="BO17" s="77">
        <f>+SUM(Kranskop!BO17)</f>
        <v>0</v>
      </c>
      <c r="BP17" s="77">
        <f>+SUM(Kranskop!BP17)</f>
        <v>0</v>
      </c>
      <c r="BQ17" s="76">
        <f>+SUM(Kranskop!BQ17)</f>
        <v>0</v>
      </c>
      <c r="BR17" s="78">
        <f>+SUM(Kranskop!BR17)</f>
        <v>0</v>
      </c>
      <c r="BS17" s="77">
        <f>+SUM(Kranskop!BS17)</f>
        <v>0</v>
      </c>
      <c r="BT17" s="77">
        <f>+SUM(Kranskop!BT17)</f>
        <v>0</v>
      </c>
      <c r="BU17" s="77">
        <f>+SUM(Kranskop!BU17)</f>
        <v>0</v>
      </c>
      <c r="BV17" s="77">
        <f>+SUM(Kranskop!BV17)</f>
        <v>0</v>
      </c>
      <c r="BW17" s="77">
        <f>+SUM(Kranskop!BW17)</f>
        <v>0</v>
      </c>
      <c r="BX17" s="77">
        <f>+SUM(Kranskop!BX17)</f>
        <v>0</v>
      </c>
      <c r="BY17" s="77">
        <f>+SUM(Kranskop!BY17)</f>
        <v>0</v>
      </c>
      <c r="BZ17" s="77">
        <f>+SUM(Kranskop!BZ17)</f>
        <v>0</v>
      </c>
      <c r="CA17" s="77">
        <f>+SUM(Kranskop!CA17)</f>
        <v>0</v>
      </c>
      <c r="CB17" s="77">
        <f>+SUM(Kranskop!CB17)</f>
        <v>0</v>
      </c>
      <c r="CC17" s="76">
        <f>+SUM(Kranskop!CC17)</f>
        <v>0</v>
      </c>
      <c r="CD17" t="s">
        <v>48</v>
      </c>
    </row>
    <row r="18" spans="1:82" ht="14.75" x14ac:dyDescent="0.75">
      <c r="A18" s="39"/>
      <c r="B18" s="73"/>
      <c r="C18" s="87" t="s">
        <v>9</v>
      </c>
      <c r="D18" s="88" t="s">
        <v>41</v>
      </c>
      <c r="E18" s="292">
        <v>72</v>
      </c>
      <c r="F18" s="206">
        <f>+SUM(Kranskop!F18)</f>
        <v>0</v>
      </c>
      <c r="G18" s="209">
        <f t="shared" si="2"/>
        <v>0</v>
      </c>
      <c r="H18" s="75">
        <f>+SUM(Kranskop!H18)</f>
        <v>0</v>
      </c>
      <c r="I18" s="76">
        <f>+SUM(Kranskop!I18)</f>
        <v>0</v>
      </c>
      <c r="J18" s="75">
        <f>+SUM(Kranskop!J18)</f>
        <v>0</v>
      </c>
      <c r="K18" s="77">
        <f>+SUM(Kranskop!K18)</f>
        <v>0</v>
      </c>
      <c r="L18" s="77">
        <f>+SUM(Kranskop!L18)</f>
        <v>0</v>
      </c>
      <c r="M18" s="77">
        <f>+SUM(Kranskop!M18)</f>
        <v>0</v>
      </c>
      <c r="N18" s="77">
        <f>+SUM(Kranskop!N18)</f>
        <v>0</v>
      </c>
      <c r="O18" s="77">
        <f>+SUM(Kranskop!O18)</f>
        <v>0</v>
      </c>
      <c r="P18" s="77">
        <f>+SUM(Kranskop!P18)</f>
        <v>0</v>
      </c>
      <c r="Q18" s="77">
        <f>+SUM(Kranskop!Q18)</f>
        <v>0</v>
      </c>
      <c r="R18" s="77">
        <f>+SUM(Kranskop!R18)</f>
        <v>0</v>
      </c>
      <c r="S18" s="77">
        <f>+SUM(Kranskop!S18)</f>
        <v>0</v>
      </c>
      <c r="T18" s="77">
        <f>+SUM(Kranskop!T18)</f>
        <v>0</v>
      </c>
      <c r="U18" s="76">
        <f>+SUM(Kranskop!U18)</f>
        <v>0</v>
      </c>
      <c r="V18" s="75">
        <f>+SUM(Kranskop!V18)</f>
        <v>0</v>
      </c>
      <c r="W18" s="77">
        <f>+SUM(Kranskop!W18)</f>
        <v>0</v>
      </c>
      <c r="X18" s="77">
        <f>+SUM(Kranskop!X18)</f>
        <v>0</v>
      </c>
      <c r="Y18" s="77">
        <f>+SUM(Kranskop!Y18)</f>
        <v>0</v>
      </c>
      <c r="Z18" s="77">
        <f>+SUM(Kranskop!Z18)</f>
        <v>0</v>
      </c>
      <c r="AA18" s="77">
        <f>+SUM(Kranskop!AA18)</f>
        <v>0</v>
      </c>
      <c r="AB18" s="77">
        <f>+SUM(Kranskop!AB18)</f>
        <v>0</v>
      </c>
      <c r="AC18" s="77">
        <f>+SUM(Kranskop!AC18)</f>
        <v>0</v>
      </c>
      <c r="AD18" s="77">
        <f>+SUM(Kranskop!AD18)</f>
        <v>0</v>
      </c>
      <c r="AE18" s="77">
        <f>+SUM(Kranskop!AE18)</f>
        <v>0</v>
      </c>
      <c r="AF18" s="77">
        <f>+SUM(Kranskop!AF18)</f>
        <v>0</v>
      </c>
      <c r="AG18" s="76">
        <f>+SUM(Kranskop!AG18)</f>
        <v>0</v>
      </c>
      <c r="AH18" s="78">
        <f>+SUM(Kranskop!AH18)</f>
        <v>0</v>
      </c>
      <c r="AI18" s="77">
        <f>+SUM(Kranskop!AI18)</f>
        <v>0</v>
      </c>
      <c r="AJ18" s="77">
        <f>+SUM(Kranskop!AJ18)</f>
        <v>0</v>
      </c>
      <c r="AK18" s="77">
        <f>+SUM(Kranskop!AK18)</f>
        <v>0</v>
      </c>
      <c r="AL18" s="77">
        <f>+SUM(Kranskop!AL18)</f>
        <v>0</v>
      </c>
      <c r="AM18" s="77">
        <f>+SUM(Kranskop!AM18)</f>
        <v>0</v>
      </c>
      <c r="AN18" s="77">
        <f>+SUM(Kranskop!AN18)</f>
        <v>0</v>
      </c>
      <c r="AO18" s="77">
        <f>+SUM(Kranskop!AO18)</f>
        <v>0</v>
      </c>
      <c r="AP18" s="77">
        <f>+SUM(Kranskop!AP18)</f>
        <v>0</v>
      </c>
      <c r="AQ18" s="77">
        <f>+SUM(Kranskop!AQ18)</f>
        <v>0</v>
      </c>
      <c r="AR18" s="77">
        <f>+SUM(Kranskop!AR18)</f>
        <v>0</v>
      </c>
      <c r="AS18" s="76">
        <f>+SUM(Kranskop!AS18)</f>
        <v>0</v>
      </c>
      <c r="AT18" s="78">
        <f>+SUM(Kranskop!AT18)</f>
        <v>0</v>
      </c>
      <c r="AU18" s="77">
        <f>+SUM(Kranskop!AU18)</f>
        <v>0</v>
      </c>
      <c r="AV18" s="77">
        <f>+SUM(Kranskop!AV18)</f>
        <v>0</v>
      </c>
      <c r="AW18" s="77">
        <f>+SUM(Kranskop!AW18)</f>
        <v>0</v>
      </c>
      <c r="AX18" s="77">
        <f>+SUM(Kranskop!AX18)</f>
        <v>0</v>
      </c>
      <c r="AY18" s="77">
        <f>+SUM(Kranskop!AY18)</f>
        <v>0</v>
      </c>
      <c r="AZ18" s="77">
        <f>+SUM(Kranskop!AZ18)</f>
        <v>0</v>
      </c>
      <c r="BA18" s="77">
        <f>+SUM(Kranskop!BA18)</f>
        <v>0</v>
      </c>
      <c r="BB18" s="77">
        <f>+SUM(Kranskop!BB18)</f>
        <v>0</v>
      </c>
      <c r="BC18" s="77">
        <f>+SUM(Kranskop!BC18)</f>
        <v>0</v>
      </c>
      <c r="BD18" s="77">
        <f>+SUM(Kranskop!BD18)</f>
        <v>0</v>
      </c>
      <c r="BE18" s="76">
        <f>+SUM(Kranskop!BE18)</f>
        <v>0</v>
      </c>
      <c r="BF18" s="78">
        <f>+SUM(Kranskop!BF18)</f>
        <v>0</v>
      </c>
      <c r="BG18" s="77">
        <f>+SUM(Kranskop!BG18)</f>
        <v>0</v>
      </c>
      <c r="BH18" s="77">
        <f>+SUM(Kranskop!BH18)</f>
        <v>0</v>
      </c>
      <c r="BI18" s="77">
        <f>+SUM(Kranskop!BI18)</f>
        <v>0</v>
      </c>
      <c r="BJ18" s="77">
        <f>+SUM(Kranskop!BJ18)</f>
        <v>0</v>
      </c>
      <c r="BK18" s="77">
        <f>+SUM(Kranskop!BK18)</f>
        <v>0</v>
      </c>
      <c r="BL18" s="77">
        <f>+SUM(Kranskop!BL18)</f>
        <v>0</v>
      </c>
      <c r="BM18" s="77">
        <f>+SUM(Kranskop!BM18)</f>
        <v>0</v>
      </c>
      <c r="BN18" s="77">
        <f>+SUM(Kranskop!BN18)</f>
        <v>0</v>
      </c>
      <c r="BO18" s="77">
        <f>+SUM(Kranskop!BO18)</f>
        <v>0</v>
      </c>
      <c r="BP18" s="77">
        <f>+SUM(Kranskop!BP18)</f>
        <v>0</v>
      </c>
      <c r="BQ18" s="76">
        <f>+SUM(Kranskop!BQ18)</f>
        <v>0</v>
      </c>
      <c r="BR18" s="78">
        <f>+SUM(Kranskop!BR18)</f>
        <v>0</v>
      </c>
      <c r="BS18" s="77">
        <f>+SUM(Kranskop!BS18)</f>
        <v>0</v>
      </c>
      <c r="BT18" s="77">
        <f>+SUM(Kranskop!BT18)</f>
        <v>0</v>
      </c>
      <c r="BU18" s="77">
        <f>+SUM(Kranskop!BU18)</f>
        <v>0</v>
      </c>
      <c r="BV18" s="77">
        <f>+SUM(Kranskop!BV18)</f>
        <v>0</v>
      </c>
      <c r="BW18" s="77">
        <f>+SUM(Kranskop!BW18)</f>
        <v>0</v>
      </c>
      <c r="BX18" s="77">
        <f>+SUM(Kranskop!BX18)</f>
        <v>0</v>
      </c>
      <c r="BY18" s="77">
        <f>+SUM(Kranskop!BY18)</f>
        <v>0</v>
      </c>
      <c r="BZ18" s="77">
        <f>+SUM(Kranskop!BZ18)</f>
        <v>0</v>
      </c>
      <c r="CA18" s="77">
        <f>+SUM(Kranskop!CA18)</f>
        <v>0</v>
      </c>
      <c r="CB18" s="77">
        <f>+SUM(Kranskop!CB18)</f>
        <v>0</v>
      </c>
      <c r="CC18" s="76">
        <f>+SUM(Kranskop!CC18)</f>
        <v>0</v>
      </c>
      <c r="CD18" t="s">
        <v>48</v>
      </c>
    </row>
    <row r="19" spans="1:82" ht="14.75" x14ac:dyDescent="0.75">
      <c r="A19" s="39"/>
      <c r="B19" s="73"/>
      <c r="C19" s="87" t="s">
        <v>10</v>
      </c>
      <c r="D19" s="88" t="s">
        <v>41</v>
      </c>
      <c r="E19" s="292">
        <v>72</v>
      </c>
      <c r="F19" s="206">
        <f>+SUM(Kranskop!F19)</f>
        <v>0</v>
      </c>
      <c r="G19" s="209">
        <f t="shared" si="2"/>
        <v>0</v>
      </c>
      <c r="H19" s="75">
        <f>+SUM(Kranskop!H19)</f>
        <v>0</v>
      </c>
      <c r="I19" s="76">
        <f>+SUM(Kranskop!I19)</f>
        <v>0</v>
      </c>
      <c r="J19" s="75">
        <f>+SUM(Kranskop!J19)</f>
        <v>0</v>
      </c>
      <c r="K19" s="77">
        <f>+SUM(Kranskop!K19)</f>
        <v>0</v>
      </c>
      <c r="L19" s="77">
        <f>+SUM(Kranskop!L19)</f>
        <v>0</v>
      </c>
      <c r="M19" s="77">
        <f>+SUM(Kranskop!M19)</f>
        <v>0</v>
      </c>
      <c r="N19" s="77">
        <f>+SUM(Kranskop!N19)</f>
        <v>0</v>
      </c>
      <c r="O19" s="77">
        <f>+SUM(Kranskop!O19)</f>
        <v>0</v>
      </c>
      <c r="P19" s="77">
        <f>+SUM(Kranskop!P19)</f>
        <v>0</v>
      </c>
      <c r="Q19" s="77">
        <f>+SUM(Kranskop!Q19)</f>
        <v>0</v>
      </c>
      <c r="R19" s="77">
        <f>+SUM(Kranskop!R19)</f>
        <v>0</v>
      </c>
      <c r="S19" s="77">
        <f>+SUM(Kranskop!S19)</f>
        <v>0</v>
      </c>
      <c r="T19" s="77">
        <f>+SUM(Kranskop!T19)</f>
        <v>0</v>
      </c>
      <c r="U19" s="76">
        <f>+SUM(Kranskop!U19)</f>
        <v>0</v>
      </c>
      <c r="V19" s="75">
        <f>+SUM(Kranskop!V19)</f>
        <v>0</v>
      </c>
      <c r="W19" s="77">
        <f>+SUM(Kranskop!W19)</f>
        <v>0</v>
      </c>
      <c r="X19" s="77">
        <f>+SUM(Kranskop!X19)</f>
        <v>0</v>
      </c>
      <c r="Y19" s="77">
        <f>+SUM(Kranskop!Y19)</f>
        <v>0</v>
      </c>
      <c r="Z19" s="77">
        <f>+SUM(Kranskop!Z19)</f>
        <v>0</v>
      </c>
      <c r="AA19" s="77">
        <f>+SUM(Kranskop!AA19)</f>
        <v>0</v>
      </c>
      <c r="AB19" s="77">
        <f>+SUM(Kranskop!AB19)</f>
        <v>0</v>
      </c>
      <c r="AC19" s="77">
        <f>+SUM(Kranskop!AC19)</f>
        <v>0</v>
      </c>
      <c r="AD19" s="77">
        <f>+SUM(Kranskop!AD19)</f>
        <v>0</v>
      </c>
      <c r="AE19" s="77">
        <f>+SUM(Kranskop!AE19)</f>
        <v>0</v>
      </c>
      <c r="AF19" s="77">
        <f>+SUM(Kranskop!AF19)</f>
        <v>0</v>
      </c>
      <c r="AG19" s="76">
        <f>+SUM(Kranskop!AG19)</f>
        <v>0</v>
      </c>
      <c r="AH19" s="78">
        <f>+SUM(Kranskop!AH19)</f>
        <v>0</v>
      </c>
      <c r="AI19" s="77">
        <f>+SUM(Kranskop!AI19)</f>
        <v>0</v>
      </c>
      <c r="AJ19" s="77">
        <f>+SUM(Kranskop!AJ19)</f>
        <v>0</v>
      </c>
      <c r="AK19" s="77">
        <f>+SUM(Kranskop!AK19)</f>
        <v>0</v>
      </c>
      <c r="AL19" s="77">
        <f>+SUM(Kranskop!AL19)</f>
        <v>0</v>
      </c>
      <c r="AM19" s="77">
        <f>+SUM(Kranskop!AM19)</f>
        <v>0</v>
      </c>
      <c r="AN19" s="77">
        <f>+SUM(Kranskop!AN19)</f>
        <v>0</v>
      </c>
      <c r="AO19" s="77">
        <f>+SUM(Kranskop!AO19)</f>
        <v>0</v>
      </c>
      <c r="AP19" s="77">
        <f>+SUM(Kranskop!AP19)</f>
        <v>0</v>
      </c>
      <c r="AQ19" s="77">
        <f>+SUM(Kranskop!AQ19)</f>
        <v>0</v>
      </c>
      <c r="AR19" s="77">
        <f>+SUM(Kranskop!AR19)</f>
        <v>0</v>
      </c>
      <c r="AS19" s="76">
        <f>+SUM(Kranskop!AS19)</f>
        <v>0</v>
      </c>
      <c r="AT19" s="78">
        <f>+SUM(Kranskop!AT19)</f>
        <v>0</v>
      </c>
      <c r="AU19" s="77">
        <f>+SUM(Kranskop!AU19)</f>
        <v>0</v>
      </c>
      <c r="AV19" s="77">
        <f>+SUM(Kranskop!AV19)</f>
        <v>0</v>
      </c>
      <c r="AW19" s="77">
        <f>+SUM(Kranskop!AW19)</f>
        <v>0</v>
      </c>
      <c r="AX19" s="77">
        <f>+SUM(Kranskop!AX19)</f>
        <v>0</v>
      </c>
      <c r="AY19" s="77">
        <f>+SUM(Kranskop!AY19)</f>
        <v>0</v>
      </c>
      <c r="AZ19" s="77">
        <f>+SUM(Kranskop!AZ19)</f>
        <v>0</v>
      </c>
      <c r="BA19" s="77">
        <f>+SUM(Kranskop!BA19)</f>
        <v>0</v>
      </c>
      <c r="BB19" s="77">
        <f>+SUM(Kranskop!BB19)</f>
        <v>0</v>
      </c>
      <c r="BC19" s="77">
        <f>+SUM(Kranskop!BC19)</f>
        <v>0</v>
      </c>
      <c r="BD19" s="77">
        <f>+SUM(Kranskop!BD19)</f>
        <v>0</v>
      </c>
      <c r="BE19" s="76">
        <f>+SUM(Kranskop!BE19)</f>
        <v>0</v>
      </c>
      <c r="BF19" s="78">
        <f>+SUM(Kranskop!BF19)</f>
        <v>0</v>
      </c>
      <c r="BG19" s="77">
        <f>+SUM(Kranskop!BG19)</f>
        <v>0</v>
      </c>
      <c r="BH19" s="77">
        <f>+SUM(Kranskop!BH19)</f>
        <v>0</v>
      </c>
      <c r="BI19" s="77">
        <f>+SUM(Kranskop!BI19)</f>
        <v>0</v>
      </c>
      <c r="BJ19" s="77">
        <f>+SUM(Kranskop!BJ19)</f>
        <v>0</v>
      </c>
      <c r="BK19" s="77">
        <f>+SUM(Kranskop!BK19)</f>
        <v>0</v>
      </c>
      <c r="BL19" s="77">
        <f>+SUM(Kranskop!BL19)</f>
        <v>0</v>
      </c>
      <c r="BM19" s="77">
        <f>+SUM(Kranskop!BM19)</f>
        <v>0</v>
      </c>
      <c r="BN19" s="77">
        <f>+SUM(Kranskop!BN19)</f>
        <v>0</v>
      </c>
      <c r="BO19" s="77">
        <f>+SUM(Kranskop!BO19)</f>
        <v>0</v>
      </c>
      <c r="BP19" s="77">
        <f>+SUM(Kranskop!BP19)</f>
        <v>0</v>
      </c>
      <c r="BQ19" s="76">
        <f>+SUM(Kranskop!BQ19)</f>
        <v>0</v>
      </c>
      <c r="BR19" s="78">
        <f>+SUM(Kranskop!BR19)</f>
        <v>0</v>
      </c>
      <c r="BS19" s="77">
        <f>+SUM(Kranskop!BS19)</f>
        <v>0</v>
      </c>
      <c r="BT19" s="77">
        <f>+SUM(Kranskop!BT19)</f>
        <v>0</v>
      </c>
      <c r="BU19" s="77">
        <f>+SUM(Kranskop!BU19)</f>
        <v>0</v>
      </c>
      <c r="BV19" s="77">
        <f>+SUM(Kranskop!BV19)</f>
        <v>0</v>
      </c>
      <c r="BW19" s="77">
        <f>+SUM(Kranskop!BW19)</f>
        <v>0</v>
      </c>
      <c r="BX19" s="77">
        <f>+SUM(Kranskop!BX19)</f>
        <v>0</v>
      </c>
      <c r="BY19" s="77">
        <f>+SUM(Kranskop!BY19)</f>
        <v>0</v>
      </c>
      <c r="BZ19" s="77">
        <f>+SUM(Kranskop!BZ19)</f>
        <v>0</v>
      </c>
      <c r="CA19" s="77">
        <f>+SUM(Kranskop!CA19)</f>
        <v>0</v>
      </c>
      <c r="CB19" s="77">
        <f>+SUM(Kranskop!CB19)</f>
        <v>0</v>
      </c>
      <c r="CC19" s="76">
        <f>+SUM(Kranskop!CC19)</f>
        <v>0</v>
      </c>
      <c r="CD19" t="s">
        <v>48</v>
      </c>
    </row>
    <row r="20" spans="1:82" ht="14.75" x14ac:dyDescent="0.75">
      <c r="A20" s="39"/>
      <c r="B20" s="89"/>
      <c r="C20" s="446"/>
      <c r="D20" s="446"/>
      <c r="E20" s="446"/>
      <c r="F20" s="446"/>
      <c r="G20" s="212">
        <f t="shared" ref="G20:AL20" si="13">IF(SUM(G16:G19)=0,0,IF(AND((SUM(G16:G19)/G12)&gt;0.4,G169=0),0.4,(SUM(G16:G19)/G12)))</f>
        <v>0</v>
      </c>
      <c r="H20" s="91">
        <f t="shared" si="13"/>
        <v>0</v>
      </c>
      <c r="I20" s="92">
        <f t="shared" si="13"/>
        <v>0</v>
      </c>
      <c r="J20" s="91">
        <f t="shared" si="13"/>
        <v>0</v>
      </c>
      <c r="K20" s="93">
        <f t="shared" si="13"/>
        <v>0</v>
      </c>
      <c r="L20" s="93">
        <f t="shared" si="13"/>
        <v>0</v>
      </c>
      <c r="M20" s="93">
        <f t="shared" si="13"/>
        <v>0</v>
      </c>
      <c r="N20" s="93">
        <f t="shared" si="13"/>
        <v>0</v>
      </c>
      <c r="O20" s="93">
        <f t="shared" si="13"/>
        <v>0</v>
      </c>
      <c r="P20" s="93">
        <f t="shared" si="13"/>
        <v>0</v>
      </c>
      <c r="Q20" s="93">
        <f t="shared" si="13"/>
        <v>0</v>
      </c>
      <c r="R20" s="93">
        <f t="shared" si="13"/>
        <v>0</v>
      </c>
      <c r="S20" s="93">
        <f t="shared" si="13"/>
        <v>0</v>
      </c>
      <c r="T20" s="93">
        <f t="shared" si="13"/>
        <v>0</v>
      </c>
      <c r="U20" s="92">
        <f t="shared" si="13"/>
        <v>0</v>
      </c>
      <c r="V20" s="91">
        <f t="shared" si="13"/>
        <v>0</v>
      </c>
      <c r="W20" s="93">
        <f t="shared" si="13"/>
        <v>0</v>
      </c>
      <c r="X20" s="93">
        <f t="shared" si="13"/>
        <v>0</v>
      </c>
      <c r="Y20" s="93">
        <f t="shared" si="13"/>
        <v>0</v>
      </c>
      <c r="Z20" s="93">
        <f t="shared" si="13"/>
        <v>0</v>
      </c>
      <c r="AA20" s="93">
        <f t="shared" si="13"/>
        <v>0</v>
      </c>
      <c r="AB20" s="93">
        <f t="shared" si="13"/>
        <v>0</v>
      </c>
      <c r="AC20" s="93">
        <f t="shared" si="13"/>
        <v>0</v>
      </c>
      <c r="AD20" s="93">
        <f t="shared" si="13"/>
        <v>0</v>
      </c>
      <c r="AE20" s="93">
        <f t="shared" si="13"/>
        <v>0</v>
      </c>
      <c r="AF20" s="93">
        <f t="shared" si="13"/>
        <v>0</v>
      </c>
      <c r="AG20" s="92">
        <f t="shared" si="13"/>
        <v>0</v>
      </c>
      <c r="AH20" s="94">
        <f t="shared" si="13"/>
        <v>0</v>
      </c>
      <c r="AI20" s="93">
        <f t="shared" si="13"/>
        <v>0</v>
      </c>
      <c r="AJ20" s="93">
        <f t="shared" si="13"/>
        <v>0</v>
      </c>
      <c r="AK20" s="93">
        <f t="shared" si="13"/>
        <v>0</v>
      </c>
      <c r="AL20" s="93">
        <f t="shared" si="13"/>
        <v>0</v>
      </c>
      <c r="AM20" s="93">
        <f t="shared" ref="AM20:BR20" si="14">IF(SUM(AM16:AM19)=0,0,IF(AND((SUM(AM16:AM19)/AM12)&gt;0.4,AM169=0),0.4,(SUM(AM16:AM19)/AM12)))</f>
        <v>0</v>
      </c>
      <c r="AN20" s="93">
        <f t="shared" si="14"/>
        <v>0</v>
      </c>
      <c r="AO20" s="93">
        <f t="shared" si="14"/>
        <v>0</v>
      </c>
      <c r="AP20" s="93">
        <f t="shared" si="14"/>
        <v>0</v>
      </c>
      <c r="AQ20" s="93">
        <f t="shared" si="14"/>
        <v>0</v>
      </c>
      <c r="AR20" s="93">
        <f t="shared" si="14"/>
        <v>0</v>
      </c>
      <c r="AS20" s="92">
        <f t="shared" si="14"/>
        <v>0</v>
      </c>
      <c r="AT20" s="94">
        <f t="shared" si="14"/>
        <v>0</v>
      </c>
      <c r="AU20" s="93">
        <f t="shared" si="14"/>
        <v>0</v>
      </c>
      <c r="AV20" s="93">
        <f t="shared" si="14"/>
        <v>0</v>
      </c>
      <c r="AW20" s="93">
        <f t="shared" si="14"/>
        <v>0</v>
      </c>
      <c r="AX20" s="93">
        <f t="shared" si="14"/>
        <v>0</v>
      </c>
      <c r="AY20" s="93">
        <f t="shared" si="14"/>
        <v>0</v>
      </c>
      <c r="AZ20" s="93">
        <f t="shared" si="14"/>
        <v>0</v>
      </c>
      <c r="BA20" s="93">
        <f t="shared" si="14"/>
        <v>0</v>
      </c>
      <c r="BB20" s="93">
        <f t="shared" si="14"/>
        <v>0</v>
      </c>
      <c r="BC20" s="93">
        <f t="shared" si="14"/>
        <v>0</v>
      </c>
      <c r="BD20" s="93">
        <f t="shared" si="14"/>
        <v>0</v>
      </c>
      <c r="BE20" s="92">
        <f t="shared" si="14"/>
        <v>0</v>
      </c>
      <c r="BF20" s="94">
        <f t="shared" si="14"/>
        <v>0</v>
      </c>
      <c r="BG20" s="93">
        <f t="shared" si="14"/>
        <v>0</v>
      </c>
      <c r="BH20" s="93">
        <f t="shared" si="14"/>
        <v>0</v>
      </c>
      <c r="BI20" s="93">
        <f t="shared" si="14"/>
        <v>0</v>
      </c>
      <c r="BJ20" s="93">
        <f t="shared" si="14"/>
        <v>0</v>
      </c>
      <c r="BK20" s="93">
        <f t="shared" si="14"/>
        <v>0</v>
      </c>
      <c r="BL20" s="93">
        <f t="shared" si="14"/>
        <v>0</v>
      </c>
      <c r="BM20" s="93">
        <f t="shared" si="14"/>
        <v>0</v>
      </c>
      <c r="BN20" s="93">
        <f t="shared" si="14"/>
        <v>0</v>
      </c>
      <c r="BO20" s="93">
        <f t="shared" si="14"/>
        <v>0</v>
      </c>
      <c r="BP20" s="93">
        <f t="shared" si="14"/>
        <v>0</v>
      </c>
      <c r="BQ20" s="92">
        <f t="shared" si="14"/>
        <v>0</v>
      </c>
      <c r="BR20" s="94">
        <f t="shared" si="14"/>
        <v>0</v>
      </c>
      <c r="BS20" s="93">
        <f t="shared" ref="BS20:CC20" si="15">IF(SUM(BS16:BS19)=0,0,IF(AND((SUM(BS16:BS19)/BS12)&gt;0.4,BS169=0),0.4,(SUM(BS16:BS19)/BS12)))</f>
        <v>0</v>
      </c>
      <c r="BT20" s="93">
        <f t="shared" si="15"/>
        <v>0</v>
      </c>
      <c r="BU20" s="93">
        <f t="shared" si="15"/>
        <v>0</v>
      </c>
      <c r="BV20" s="93">
        <f t="shared" si="15"/>
        <v>0</v>
      </c>
      <c r="BW20" s="93">
        <f t="shared" si="15"/>
        <v>0</v>
      </c>
      <c r="BX20" s="93">
        <f t="shared" si="15"/>
        <v>0</v>
      </c>
      <c r="BY20" s="93">
        <f t="shared" si="15"/>
        <v>0</v>
      </c>
      <c r="BZ20" s="93">
        <f t="shared" si="15"/>
        <v>0</v>
      </c>
      <c r="CA20" s="93">
        <f t="shared" si="15"/>
        <v>0</v>
      </c>
      <c r="CB20" s="93">
        <f t="shared" si="15"/>
        <v>0</v>
      </c>
      <c r="CC20" s="92">
        <f t="shared" si="15"/>
        <v>0</v>
      </c>
      <c r="CD20"/>
    </row>
    <row r="21" spans="1:82" x14ac:dyDescent="0.75">
      <c r="A21" s="39"/>
      <c r="B21" s="95" t="s">
        <v>42</v>
      </c>
      <c r="C21" s="454" t="s">
        <v>43</v>
      </c>
      <c r="D21" s="454"/>
      <c r="E21" s="454"/>
      <c r="F21" s="454"/>
      <c r="G21" s="213">
        <f t="shared" ref="G21:G26" si="16">+SUM(H21:CC21)</f>
        <v>279000000</v>
      </c>
      <c r="H21" s="97">
        <f>+H199</f>
        <v>0</v>
      </c>
      <c r="I21" s="98">
        <f t="shared" ref="I21:BT21" si="17">+I199</f>
        <v>0</v>
      </c>
      <c r="J21" s="97">
        <f t="shared" si="17"/>
        <v>243055.56</v>
      </c>
      <c r="K21" s="99">
        <f t="shared" si="17"/>
        <v>243055.56</v>
      </c>
      <c r="L21" s="99">
        <f t="shared" si="17"/>
        <v>243055.56</v>
      </c>
      <c r="M21" s="99">
        <f t="shared" si="17"/>
        <v>243055.56</v>
      </c>
      <c r="N21" s="99">
        <f t="shared" si="17"/>
        <v>243055.56</v>
      </c>
      <c r="O21" s="99">
        <f t="shared" si="17"/>
        <v>243055.56</v>
      </c>
      <c r="P21" s="99">
        <f t="shared" si="17"/>
        <v>243055.56</v>
      </c>
      <c r="Q21" s="99">
        <f t="shared" si="17"/>
        <v>243055.56</v>
      </c>
      <c r="R21" s="99">
        <f t="shared" si="17"/>
        <v>243055.56</v>
      </c>
      <c r="S21" s="99">
        <f t="shared" si="17"/>
        <v>243055.56</v>
      </c>
      <c r="T21" s="99">
        <f t="shared" si="17"/>
        <v>243055.56</v>
      </c>
      <c r="U21" s="98">
        <f t="shared" si="17"/>
        <v>73726388.879999995</v>
      </c>
      <c r="V21" s="97">
        <f t="shared" si="17"/>
        <v>243055.56</v>
      </c>
      <c r="W21" s="99">
        <f t="shared" si="17"/>
        <v>243055.56</v>
      </c>
      <c r="X21" s="99">
        <f t="shared" si="17"/>
        <v>243055.56</v>
      </c>
      <c r="Y21" s="99">
        <f t="shared" si="17"/>
        <v>243055.56</v>
      </c>
      <c r="Z21" s="99">
        <f t="shared" si="17"/>
        <v>243055.56</v>
      </c>
      <c r="AA21" s="99">
        <f t="shared" si="17"/>
        <v>243055.56</v>
      </c>
      <c r="AB21" s="99">
        <f t="shared" si="17"/>
        <v>243055.56</v>
      </c>
      <c r="AC21" s="99">
        <f t="shared" si="17"/>
        <v>243055.56</v>
      </c>
      <c r="AD21" s="99">
        <f t="shared" si="17"/>
        <v>243055.56</v>
      </c>
      <c r="AE21" s="99">
        <f t="shared" si="17"/>
        <v>243055.56</v>
      </c>
      <c r="AF21" s="99">
        <f t="shared" si="17"/>
        <v>243055.56</v>
      </c>
      <c r="AG21" s="98">
        <f t="shared" si="17"/>
        <v>52059722.219999999</v>
      </c>
      <c r="AH21" s="100">
        <f t="shared" si="17"/>
        <v>243055.56</v>
      </c>
      <c r="AI21" s="99">
        <f t="shared" si="17"/>
        <v>243055.56</v>
      </c>
      <c r="AJ21" s="99">
        <f t="shared" si="17"/>
        <v>243055.56</v>
      </c>
      <c r="AK21" s="99">
        <f t="shared" si="17"/>
        <v>243055.56</v>
      </c>
      <c r="AL21" s="99">
        <f t="shared" si="17"/>
        <v>243055.56</v>
      </c>
      <c r="AM21" s="99">
        <f t="shared" si="17"/>
        <v>243055.56</v>
      </c>
      <c r="AN21" s="99">
        <f t="shared" si="17"/>
        <v>730555.56</v>
      </c>
      <c r="AO21" s="99">
        <f t="shared" si="17"/>
        <v>730555.56</v>
      </c>
      <c r="AP21" s="99">
        <f t="shared" si="17"/>
        <v>730555.56</v>
      </c>
      <c r="AQ21" s="99">
        <f t="shared" si="17"/>
        <v>730555.56</v>
      </c>
      <c r="AR21" s="99">
        <f t="shared" si="17"/>
        <v>730555.56</v>
      </c>
      <c r="AS21" s="98">
        <f t="shared" si="17"/>
        <v>30880555.550000001</v>
      </c>
      <c r="AT21" s="100">
        <f t="shared" si="17"/>
        <v>730555.56</v>
      </c>
      <c r="AU21" s="99">
        <f t="shared" si="17"/>
        <v>730555.56</v>
      </c>
      <c r="AV21" s="99">
        <f t="shared" si="17"/>
        <v>730555.56</v>
      </c>
      <c r="AW21" s="99">
        <f t="shared" si="17"/>
        <v>730555.56</v>
      </c>
      <c r="AX21" s="99">
        <f t="shared" si="17"/>
        <v>730555.56</v>
      </c>
      <c r="AY21" s="99">
        <f t="shared" si="17"/>
        <v>730555.56</v>
      </c>
      <c r="AZ21" s="99">
        <f t="shared" si="17"/>
        <v>730555.56</v>
      </c>
      <c r="BA21" s="99">
        <f>+BA199</f>
        <v>730555.56</v>
      </c>
      <c r="BB21" s="99">
        <f t="shared" si="17"/>
        <v>730555.56</v>
      </c>
      <c r="BC21" s="99">
        <f t="shared" si="17"/>
        <v>730555.56</v>
      </c>
      <c r="BD21" s="99">
        <f t="shared" si="17"/>
        <v>730555.56</v>
      </c>
      <c r="BE21" s="98">
        <f t="shared" si="17"/>
        <v>30880555.550000001</v>
      </c>
      <c r="BF21" s="100">
        <f t="shared" si="17"/>
        <v>730555.56</v>
      </c>
      <c r="BG21" s="99">
        <f t="shared" si="17"/>
        <v>730555.56</v>
      </c>
      <c r="BH21" s="99">
        <f t="shared" si="17"/>
        <v>730555.56</v>
      </c>
      <c r="BI21" s="99">
        <f t="shared" si="17"/>
        <v>730555.56</v>
      </c>
      <c r="BJ21" s="99">
        <f t="shared" si="17"/>
        <v>730555.56</v>
      </c>
      <c r="BK21" s="99">
        <f t="shared" si="17"/>
        <v>730555.56</v>
      </c>
      <c r="BL21" s="99">
        <f t="shared" si="17"/>
        <v>730555.56</v>
      </c>
      <c r="BM21" s="99">
        <f t="shared" si="17"/>
        <v>730555.56</v>
      </c>
      <c r="BN21" s="99">
        <f t="shared" si="17"/>
        <v>730555.56</v>
      </c>
      <c r="BO21" s="99">
        <f t="shared" si="17"/>
        <v>730555.56</v>
      </c>
      <c r="BP21" s="99">
        <f t="shared" si="17"/>
        <v>730555.56</v>
      </c>
      <c r="BQ21" s="98">
        <f t="shared" si="17"/>
        <v>30880555.550000001</v>
      </c>
      <c r="BR21" s="100">
        <f t="shared" si="17"/>
        <v>243055.56</v>
      </c>
      <c r="BS21" s="99">
        <f t="shared" si="17"/>
        <v>243055.56</v>
      </c>
      <c r="BT21" s="99">
        <f t="shared" si="17"/>
        <v>243055.56</v>
      </c>
      <c r="BU21" s="99">
        <f t="shared" ref="BU21:CC21" si="18">+BU199</f>
        <v>243055.56</v>
      </c>
      <c r="BV21" s="99">
        <f t="shared" si="18"/>
        <v>243055.56</v>
      </c>
      <c r="BW21" s="99">
        <f t="shared" si="18"/>
        <v>243055.56</v>
      </c>
      <c r="BX21" s="99">
        <f t="shared" si="18"/>
        <v>243055.56</v>
      </c>
      <c r="BY21" s="99">
        <f t="shared" si="18"/>
        <v>243055.56</v>
      </c>
      <c r="BZ21" s="99">
        <f t="shared" si="18"/>
        <v>243055.56</v>
      </c>
      <c r="CA21" s="99">
        <f t="shared" si="18"/>
        <v>243055.56</v>
      </c>
      <c r="CB21" s="99">
        <f t="shared" si="18"/>
        <v>243055.56</v>
      </c>
      <c r="CC21" s="98">
        <f t="shared" si="18"/>
        <v>31368055.289999999</v>
      </c>
      <c r="CD21" s="284" t="b">
        <f>G21=G199</f>
        <v>1</v>
      </c>
    </row>
    <row r="22" spans="1:82" ht="14.75" x14ac:dyDescent="0.75">
      <c r="A22" s="39"/>
      <c r="B22" s="101"/>
      <c r="C22" s="447" t="s">
        <v>38</v>
      </c>
      <c r="D22" s="447"/>
      <c r="E22" s="447"/>
      <c r="F22" s="447"/>
      <c r="G22" s="209">
        <f t="shared" si="16"/>
        <v>9500000</v>
      </c>
      <c r="H22" s="102">
        <f t="shared" ref="H22:BS22" si="19">+H21-H23</f>
        <v>0</v>
      </c>
      <c r="I22" s="103">
        <f t="shared" si="19"/>
        <v>0</v>
      </c>
      <c r="J22" s="102">
        <f t="shared" si="19"/>
        <v>131944.46</v>
      </c>
      <c r="K22" s="77">
        <f t="shared" si="19"/>
        <v>131944.46</v>
      </c>
      <c r="L22" s="77">
        <f t="shared" si="19"/>
        <v>131944.46</v>
      </c>
      <c r="M22" s="77">
        <f t="shared" si="19"/>
        <v>131944.46</v>
      </c>
      <c r="N22" s="77">
        <f t="shared" si="19"/>
        <v>131944.46</v>
      </c>
      <c r="O22" s="77">
        <f t="shared" si="19"/>
        <v>131944.46</v>
      </c>
      <c r="P22" s="77">
        <f t="shared" si="19"/>
        <v>131944.46</v>
      </c>
      <c r="Q22" s="77">
        <f t="shared" si="19"/>
        <v>131944.46</v>
      </c>
      <c r="R22" s="77">
        <f t="shared" si="19"/>
        <v>131944.46</v>
      </c>
      <c r="S22" s="77">
        <f t="shared" si="19"/>
        <v>131944.46</v>
      </c>
      <c r="T22" s="77">
        <f t="shared" si="19"/>
        <v>131944.46</v>
      </c>
      <c r="U22" s="103">
        <f t="shared" si="19"/>
        <v>131944.46</v>
      </c>
      <c r="V22" s="102">
        <f t="shared" si="19"/>
        <v>131944.46</v>
      </c>
      <c r="W22" s="77">
        <f t="shared" si="19"/>
        <v>131944.46</v>
      </c>
      <c r="X22" s="77">
        <f t="shared" si="19"/>
        <v>131944.46</v>
      </c>
      <c r="Y22" s="77">
        <f t="shared" si="19"/>
        <v>131944.46</v>
      </c>
      <c r="Z22" s="77">
        <f t="shared" si="19"/>
        <v>131944.46</v>
      </c>
      <c r="AA22" s="77">
        <f t="shared" si="19"/>
        <v>131944.46</v>
      </c>
      <c r="AB22" s="77">
        <f t="shared" si="19"/>
        <v>131944.46</v>
      </c>
      <c r="AC22" s="77">
        <f t="shared" si="19"/>
        <v>131944.46</v>
      </c>
      <c r="AD22" s="77">
        <f t="shared" si="19"/>
        <v>131944.46</v>
      </c>
      <c r="AE22" s="77">
        <f t="shared" si="19"/>
        <v>131944.46</v>
      </c>
      <c r="AF22" s="77">
        <f t="shared" si="19"/>
        <v>131944.46</v>
      </c>
      <c r="AG22" s="103">
        <f t="shared" si="19"/>
        <v>131944.46</v>
      </c>
      <c r="AH22" s="104">
        <f t="shared" si="19"/>
        <v>131944.46</v>
      </c>
      <c r="AI22" s="77">
        <f t="shared" si="19"/>
        <v>131944.46</v>
      </c>
      <c r="AJ22" s="77">
        <f t="shared" si="19"/>
        <v>131944.46</v>
      </c>
      <c r="AK22" s="77">
        <f t="shared" si="19"/>
        <v>131944.46</v>
      </c>
      <c r="AL22" s="77">
        <f t="shared" si="19"/>
        <v>131944.46</v>
      </c>
      <c r="AM22" s="77">
        <f t="shared" si="19"/>
        <v>131944.46</v>
      </c>
      <c r="AN22" s="77">
        <f t="shared" si="19"/>
        <v>131944.46</v>
      </c>
      <c r="AO22" s="77">
        <f t="shared" si="19"/>
        <v>131944.46</v>
      </c>
      <c r="AP22" s="77">
        <f t="shared" si="19"/>
        <v>131944.46</v>
      </c>
      <c r="AQ22" s="77">
        <f t="shared" si="19"/>
        <v>131944.46</v>
      </c>
      <c r="AR22" s="77">
        <f t="shared" si="19"/>
        <v>131944.46</v>
      </c>
      <c r="AS22" s="103">
        <f t="shared" si="19"/>
        <v>131944.46</v>
      </c>
      <c r="AT22" s="104">
        <f t="shared" si="19"/>
        <v>131944.46</v>
      </c>
      <c r="AU22" s="77">
        <f t="shared" si="19"/>
        <v>131944.46</v>
      </c>
      <c r="AV22" s="77">
        <f t="shared" si="19"/>
        <v>131944.46</v>
      </c>
      <c r="AW22" s="77">
        <f t="shared" si="19"/>
        <v>131944.46</v>
      </c>
      <c r="AX22" s="77">
        <f t="shared" si="19"/>
        <v>131944.46</v>
      </c>
      <c r="AY22" s="77">
        <f t="shared" si="19"/>
        <v>131944.46</v>
      </c>
      <c r="AZ22" s="77">
        <f t="shared" si="19"/>
        <v>131944.46</v>
      </c>
      <c r="BA22" s="77">
        <f t="shared" si="19"/>
        <v>131944.46</v>
      </c>
      <c r="BB22" s="77">
        <f t="shared" si="19"/>
        <v>131944.46</v>
      </c>
      <c r="BC22" s="77">
        <f t="shared" si="19"/>
        <v>131944.46</v>
      </c>
      <c r="BD22" s="77">
        <f t="shared" si="19"/>
        <v>131944.46</v>
      </c>
      <c r="BE22" s="103">
        <f t="shared" si="19"/>
        <v>131944.46</v>
      </c>
      <c r="BF22" s="104">
        <f t="shared" si="19"/>
        <v>131944.46</v>
      </c>
      <c r="BG22" s="77">
        <f t="shared" si="19"/>
        <v>131944.46</v>
      </c>
      <c r="BH22" s="77">
        <f t="shared" si="19"/>
        <v>131944.46</v>
      </c>
      <c r="BI22" s="77">
        <f t="shared" si="19"/>
        <v>131944.46</v>
      </c>
      <c r="BJ22" s="77">
        <f t="shared" si="19"/>
        <v>131944.46</v>
      </c>
      <c r="BK22" s="77">
        <f t="shared" si="19"/>
        <v>131944.46</v>
      </c>
      <c r="BL22" s="77">
        <f t="shared" si="19"/>
        <v>131944.46</v>
      </c>
      <c r="BM22" s="77">
        <f t="shared" si="19"/>
        <v>131944.46</v>
      </c>
      <c r="BN22" s="77">
        <f t="shared" si="19"/>
        <v>131944.46</v>
      </c>
      <c r="BO22" s="77">
        <f t="shared" si="19"/>
        <v>131944.46</v>
      </c>
      <c r="BP22" s="77">
        <f t="shared" si="19"/>
        <v>131944.46</v>
      </c>
      <c r="BQ22" s="103">
        <f t="shared" si="19"/>
        <v>131944.46</v>
      </c>
      <c r="BR22" s="104">
        <f t="shared" si="19"/>
        <v>131944.46</v>
      </c>
      <c r="BS22" s="77">
        <f t="shared" si="19"/>
        <v>131944.46</v>
      </c>
      <c r="BT22" s="77">
        <f t="shared" ref="BT22:CC22" si="20">+BT21-BT23</f>
        <v>131944.46</v>
      </c>
      <c r="BU22" s="77">
        <f t="shared" si="20"/>
        <v>131944.46</v>
      </c>
      <c r="BV22" s="77">
        <f t="shared" si="20"/>
        <v>131944.46</v>
      </c>
      <c r="BW22" s="77">
        <f t="shared" si="20"/>
        <v>131944.46</v>
      </c>
      <c r="BX22" s="77">
        <f t="shared" si="20"/>
        <v>131944.46</v>
      </c>
      <c r="BY22" s="77">
        <f t="shared" si="20"/>
        <v>131944.46</v>
      </c>
      <c r="BZ22" s="77">
        <f t="shared" si="20"/>
        <v>131944.46</v>
      </c>
      <c r="CA22" s="77">
        <f t="shared" si="20"/>
        <v>131944.46</v>
      </c>
      <c r="CB22" s="77">
        <f t="shared" si="20"/>
        <v>131944.46</v>
      </c>
      <c r="CC22" s="103">
        <f t="shared" si="20"/>
        <v>131943.34</v>
      </c>
      <c r="CD22"/>
    </row>
    <row r="23" spans="1:82" ht="14.75" x14ac:dyDescent="0.75">
      <c r="A23" s="39"/>
      <c r="B23" s="105"/>
      <c r="C23" s="451" t="s">
        <v>39</v>
      </c>
      <c r="D23" s="451"/>
      <c r="E23" s="451"/>
      <c r="F23" s="451"/>
      <c r="G23" s="172">
        <f t="shared" si="16"/>
        <v>269500000</v>
      </c>
      <c r="H23" s="107">
        <f>+H412</f>
        <v>0</v>
      </c>
      <c r="I23" s="108">
        <f t="shared" ref="I23:BT23" si="21">+I412</f>
        <v>0</v>
      </c>
      <c r="J23" s="107">
        <f t="shared" si="21"/>
        <v>111111.1</v>
      </c>
      <c r="K23" s="109">
        <f t="shared" si="21"/>
        <v>111111.1</v>
      </c>
      <c r="L23" s="109">
        <f t="shared" si="21"/>
        <v>111111.1</v>
      </c>
      <c r="M23" s="109">
        <f t="shared" si="21"/>
        <v>111111.1</v>
      </c>
      <c r="N23" s="109">
        <f t="shared" si="21"/>
        <v>111111.1</v>
      </c>
      <c r="O23" s="109">
        <f t="shared" si="21"/>
        <v>111111.1</v>
      </c>
      <c r="P23" s="109">
        <f t="shared" si="21"/>
        <v>111111.1</v>
      </c>
      <c r="Q23" s="109">
        <f t="shared" si="21"/>
        <v>111111.1</v>
      </c>
      <c r="R23" s="109">
        <f t="shared" si="21"/>
        <v>111111.1</v>
      </c>
      <c r="S23" s="109">
        <f t="shared" si="21"/>
        <v>111111.1</v>
      </c>
      <c r="T23" s="109">
        <f t="shared" si="21"/>
        <v>111111.1</v>
      </c>
      <c r="U23" s="108">
        <f t="shared" si="21"/>
        <v>73594444.420000002</v>
      </c>
      <c r="V23" s="110">
        <f t="shared" si="21"/>
        <v>111111.1</v>
      </c>
      <c r="W23" s="109">
        <f t="shared" si="21"/>
        <v>111111.1</v>
      </c>
      <c r="X23" s="109">
        <f t="shared" si="21"/>
        <v>111111.1</v>
      </c>
      <c r="Y23" s="109">
        <f t="shared" si="21"/>
        <v>111111.1</v>
      </c>
      <c r="Z23" s="109">
        <f t="shared" si="21"/>
        <v>111111.1</v>
      </c>
      <c r="AA23" s="109">
        <f t="shared" si="21"/>
        <v>111111.1</v>
      </c>
      <c r="AB23" s="109">
        <f t="shared" si="21"/>
        <v>111111.1</v>
      </c>
      <c r="AC23" s="109">
        <f t="shared" si="21"/>
        <v>111111.1</v>
      </c>
      <c r="AD23" s="109">
        <f t="shared" si="21"/>
        <v>111111.1</v>
      </c>
      <c r="AE23" s="109">
        <f t="shared" si="21"/>
        <v>111111.1</v>
      </c>
      <c r="AF23" s="109">
        <f t="shared" si="21"/>
        <v>111111.1</v>
      </c>
      <c r="AG23" s="108">
        <f t="shared" si="21"/>
        <v>51927777.759999998</v>
      </c>
      <c r="AH23" s="110">
        <f t="shared" si="21"/>
        <v>111111.1</v>
      </c>
      <c r="AI23" s="109">
        <f t="shared" si="21"/>
        <v>111111.1</v>
      </c>
      <c r="AJ23" s="109">
        <f t="shared" si="21"/>
        <v>111111.1</v>
      </c>
      <c r="AK23" s="109">
        <f t="shared" si="21"/>
        <v>111111.1</v>
      </c>
      <c r="AL23" s="109">
        <f t="shared" si="21"/>
        <v>111111.1</v>
      </c>
      <c r="AM23" s="109">
        <f t="shared" si="21"/>
        <v>111111.1</v>
      </c>
      <c r="AN23" s="109">
        <f t="shared" si="21"/>
        <v>598611.1</v>
      </c>
      <c r="AO23" s="109">
        <f t="shared" si="21"/>
        <v>598611.1</v>
      </c>
      <c r="AP23" s="109">
        <f t="shared" si="21"/>
        <v>598611.1</v>
      </c>
      <c r="AQ23" s="109">
        <f t="shared" si="21"/>
        <v>598611.1</v>
      </c>
      <c r="AR23" s="109">
        <f t="shared" si="21"/>
        <v>598611.1</v>
      </c>
      <c r="AS23" s="108">
        <f t="shared" si="21"/>
        <v>30748611.09</v>
      </c>
      <c r="AT23" s="110">
        <f t="shared" si="21"/>
        <v>598611.1</v>
      </c>
      <c r="AU23" s="109">
        <f t="shared" si="21"/>
        <v>598611.1</v>
      </c>
      <c r="AV23" s="109">
        <f t="shared" si="21"/>
        <v>598611.1</v>
      </c>
      <c r="AW23" s="109">
        <f t="shared" si="21"/>
        <v>598611.1</v>
      </c>
      <c r="AX23" s="109">
        <f t="shared" si="21"/>
        <v>598611.1</v>
      </c>
      <c r="AY23" s="109">
        <f t="shared" si="21"/>
        <v>598611.1</v>
      </c>
      <c r="AZ23" s="109">
        <f t="shared" si="21"/>
        <v>598611.1</v>
      </c>
      <c r="BA23" s="109">
        <f t="shared" si="21"/>
        <v>598611.1</v>
      </c>
      <c r="BB23" s="109">
        <f t="shared" si="21"/>
        <v>598611.1</v>
      </c>
      <c r="BC23" s="109">
        <f t="shared" si="21"/>
        <v>598611.1</v>
      </c>
      <c r="BD23" s="109">
        <f t="shared" si="21"/>
        <v>598611.1</v>
      </c>
      <c r="BE23" s="108">
        <f t="shared" si="21"/>
        <v>30748611.09</v>
      </c>
      <c r="BF23" s="110">
        <f t="shared" si="21"/>
        <v>598611.1</v>
      </c>
      <c r="BG23" s="109">
        <f t="shared" si="21"/>
        <v>598611.1</v>
      </c>
      <c r="BH23" s="109">
        <f t="shared" si="21"/>
        <v>598611.1</v>
      </c>
      <c r="BI23" s="109">
        <f t="shared" si="21"/>
        <v>598611.1</v>
      </c>
      <c r="BJ23" s="109">
        <f t="shared" si="21"/>
        <v>598611.1</v>
      </c>
      <c r="BK23" s="109">
        <f t="shared" si="21"/>
        <v>598611.1</v>
      </c>
      <c r="BL23" s="109">
        <f t="shared" si="21"/>
        <v>598611.1</v>
      </c>
      <c r="BM23" s="109">
        <f t="shared" si="21"/>
        <v>598611.1</v>
      </c>
      <c r="BN23" s="109">
        <f t="shared" si="21"/>
        <v>598611.1</v>
      </c>
      <c r="BO23" s="109">
        <f t="shared" si="21"/>
        <v>598611.1</v>
      </c>
      <c r="BP23" s="109">
        <f t="shared" si="21"/>
        <v>598611.1</v>
      </c>
      <c r="BQ23" s="108">
        <f t="shared" si="21"/>
        <v>30748611.09</v>
      </c>
      <c r="BR23" s="110">
        <f t="shared" si="21"/>
        <v>111111.1</v>
      </c>
      <c r="BS23" s="109">
        <f t="shared" si="21"/>
        <v>111111.1</v>
      </c>
      <c r="BT23" s="109">
        <f t="shared" si="21"/>
        <v>111111.1</v>
      </c>
      <c r="BU23" s="109">
        <f t="shared" ref="BU23:CC23" si="22">+BU412</f>
        <v>111111.1</v>
      </c>
      <c r="BV23" s="109">
        <f t="shared" si="22"/>
        <v>111111.1</v>
      </c>
      <c r="BW23" s="109">
        <f t="shared" si="22"/>
        <v>111111.1</v>
      </c>
      <c r="BX23" s="109">
        <f t="shared" si="22"/>
        <v>111111.1</v>
      </c>
      <c r="BY23" s="109">
        <f t="shared" si="22"/>
        <v>111111.1</v>
      </c>
      <c r="BZ23" s="109">
        <f t="shared" si="22"/>
        <v>111111.1</v>
      </c>
      <c r="CA23" s="109">
        <f t="shared" si="22"/>
        <v>111111.1</v>
      </c>
      <c r="CB23" s="109">
        <f t="shared" si="22"/>
        <v>111111.1</v>
      </c>
      <c r="CC23" s="108">
        <f t="shared" si="22"/>
        <v>31236111.949999999</v>
      </c>
      <c r="CD23"/>
    </row>
    <row r="24" spans="1:82" x14ac:dyDescent="0.75">
      <c r="A24" s="39"/>
      <c r="B24" s="95" t="s">
        <v>44</v>
      </c>
      <c r="C24" s="454" t="s">
        <v>45</v>
      </c>
      <c r="D24" s="455"/>
      <c r="E24" s="455"/>
      <c r="F24" s="456"/>
      <c r="G24" s="96">
        <f t="shared" si="16"/>
        <v>39214000</v>
      </c>
      <c r="H24" s="97">
        <f t="shared" ref="H24:BS24" si="23">+H454</f>
        <v>0</v>
      </c>
      <c r="I24" s="98">
        <f t="shared" si="23"/>
        <v>0</v>
      </c>
      <c r="J24" s="97">
        <f t="shared" si="23"/>
        <v>0</v>
      </c>
      <c r="K24" s="99">
        <f t="shared" si="23"/>
        <v>0</v>
      </c>
      <c r="L24" s="99">
        <f t="shared" si="23"/>
        <v>0</v>
      </c>
      <c r="M24" s="99">
        <f t="shared" si="23"/>
        <v>0</v>
      </c>
      <c r="N24" s="99">
        <f t="shared" si="23"/>
        <v>0</v>
      </c>
      <c r="O24" s="99">
        <f t="shared" si="23"/>
        <v>0</v>
      </c>
      <c r="P24" s="99">
        <f t="shared" si="23"/>
        <v>0</v>
      </c>
      <c r="Q24" s="99">
        <f t="shared" si="23"/>
        <v>0</v>
      </c>
      <c r="R24" s="99">
        <f t="shared" si="23"/>
        <v>0</v>
      </c>
      <c r="S24" s="99">
        <f t="shared" si="23"/>
        <v>0</v>
      </c>
      <c r="T24" s="99">
        <f t="shared" si="23"/>
        <v>0</v>
      </c>
      <c r="U24" s="98">
        <f t="shared" si="23"/>
        <v>6535666.7000000002</v>
      </c>
      <c r="V24" s="97">
        <f t="shared" si="23"/>
        <v>0</v>
      </c>
      <c r="W24" s="99">
        <f t="shared" si="23"/>
        <v>0</v>
      </c>
      <c r="X24" s="99">
        <f t="shared" si="23"/>
        <v>0</v>
      </c>
      <c r="Y24" s="99">
        <f t="shared" si="23"/>
        <v>0</v>
      </c>
      <c r="Z24" s="99">
        <f t="shared" si="23"/>
        <v>0</v>
      </c>
      <c r="AA24" s="99">
        <f t="shared" si="23"/>
        <v>0</v>
      </c>
      <c r="AB24" s="99">
        <f t="shared" si="23"/>
        <v>0</v>
      </c>
      <c r="AC24" s="99">
        <f t="shared" si="23"/>
        <v>0</v>
      </c>
      <c r="AD24" s="99">
        <f t="shared" si="23"/>
        <v>0</v>
      </c>
      <c r="AE24" s="99">
        <f t="shared" si="23"/>
        <v>0</v>
      </c>
      <c r="AF24" s="99">
        <f t="shared" si="23"/>
        <v>0</v>
      </c>
      <c r="AG24" s="98">
        <f t="shared" si="23"/>
        <v>6535666.7000000002</v>
      </c>
      <c r="AH24" s="100">
        <f t="shared" si="23"/>
        <v>0</v>
      </c>
      <c r="AI24" s="99">
        <f t="shared" si="23"/>
        <v>0</v>
      </c>
      <c r="AJ24" s="99">
        <f t="shared" si="23"/>
        <v>0</v>
      </c>
      <c r="AK24" s="99">
        <f t="shared" si="23"/>
        <v>0</v>
      </c>
      <c r="AL24" s="99">
        <f t="shared" si="23"/>
        <v>0</v>
      </c>
      <c r="AM24" s="99">
        <f t="shared" si="23"/>
        <v>0</v>
      </c>
      <c r="AN24" s="99">
        <f t="shared" si="23"/>
        <v>0</v>
      </c>
      <c r="AO24" s="99">
        <f t="shared" si="23"/>
        <v>0</v>
      </c>
      <c r="AP24" s="99">
        <f t="shared" si="23"/>
        <v>0</v>
      </c>
      <c r="AQ24" s="99">
        <f t="shared" si="23"/>
        <v>0</v>
      </c>
      <c r="AR24" s="99">
        <f t="shared" si="23"/>
        <v>0</v>
      </c>
      <c r="AS24" s="98">
        <f t="shared" si="23"/>
        <v>6535666.7000000002</v>
      </c>
      <c r="AT24" s="100">
        <f t="shared" si="23"/>
        <v>0</v>
      </c>
      <c r="AU24" s="99">
        <f t="shared" si="23"/>
        <v>0</v>
      </c>
      <c r="AV24" s="99">
        <f t="shared" si="23"/>
        <v>0</v>
      </c>
      <c r="AW24" s="99">
        <f t="shared" si="23"/>
        <v>0</v>
      </c>
      <c r="AX24" s="99">
        <f t="shared" si="23"/>
        <v>0</v>
      </c>
      <c r="AY24" s="99">
        <f t="shared" si="23"/>
        <v>0</v>
      </c>
      <c r="AZ24" s="99">
        <f t="shared" si="23"/>
        <v>0</v>
      </c>
      <c r="BA24" s="99">
        <f t="shared" si="23"/>
        <v>0</v>
      </c>
      <c r="BB24" s="99">
        <f t="shared" si="23"/>
        <v>0</v>
      </c>
      <c r="BC24" s="99">
        <f t="shared" si="23"/>
        <v>0</v>
      </c>
      <c r="BD24" s="99">
        <f t="shared" si="23"/>
        <v>0</v>
      </c>
      <c r="BE24" s="98">
        <f t="shared" si="23"/>
        <v>6535666.7000000002</v>
      </c>
      <c r="BF24" s="100">
        <f t="shared" si="23"/>
        <v>0</v>
      </c>
      <c r="BG24" s="99">
        <f t="shared" si="23"/>
        <v>0</v>
      </c>
      <c r="BH24" s="99">
        <f t="shared" si="23"/>
        <v>0</v>
      </c>
      <c r="BI24" s="99">
        <f t="shared" si="23"/>
        <v>0</v>
      </c>
      <c r="BJ24" s="99">
        <f t="shared" si="23"/>
        <v>0</v>
      </c>
      <c r="BK24" s="99">
        <f t="shared" si="23"/>
        <v>0</v>
      </c>
      <c r="BL24" s="99">
        <f t="shared" si="23"/>
        <v>0</v>
      </c>
      <c r="BM24" s="99">
        <f t="shared" si="23"/>
        <v>0</v>
      </c>
      <c r="BN24" s="99">
        <f t="shared" si="23"/>
        <v>0</v>
      </c>
      <c r="BO24" s="99">
        <f t="shared" si="23"/>
        <v>0</v>
      </c>
      <c r="BP24" s="99">
        <f t="shared" si="23"/>
        <v>0</v>
      </c>
      <c r="BQ24" s="98">
        <f t="shared" si="23"/>
        <v>6535666.7000000002</v>
      </c>
      <c r="BR24" s="100">
        <f t="shared" si="23"/>
        <v>0</v>
      </c>
      <c r="BS24" s="99">
        <f t="shared" si="23"/>
        <v>0</v>
      </c>
      <c r="BT24" s="99">
        <f t="shared" ref="BT24" si="24">+BT454</f>
        <v>0</v>
      </c>
      <c r="BU24" s="99">
        <f>+BU454</f>
        <v>0</v>
      </c>
      <c r="BV24" s="99">
        <f t="shared" ref="BV24:CC24" si="25">+BV454</f>
        <v>0</v>
      </c>
      <c r="BW24" s="99">
        <f t="shared" si="25"/>
        <v>0</v>
      </c>
      <c r="BX24" s="99">
        <f t="shared" si="25"/>
        <v>0</v>
      </c>
      <c r="BY24" s="99">
        <f t="shared" si="25"/>
        <v>0</v>
      </c>
      <c r="BZ24" s="99">
        <f t="shared" si="25"/>
        <v>0</v>
      </c>
      <c r="CA24" s="99">
        <f t="shared" si="25"/>
        <v>0</v>
      </c>
      <c r="CB24" s="99">
        <f t="shared" si="25"/>
        <v>0</v>
      </c>
      <c r="CC24" s="98">
        <f t="shared" si="25"/>
        <v>6535666.5</v>
      </c>
      <c r="CD24" s="284" t="b">
        <f>G24=G454</f>
        <v>1</v>
      </c>
    </row>
    <row r="25" spans="1:82" ht="14.75" x14ac:dyDescent="0.75">
      <c r="A25" s="39"/>
      <c r="B25" s="101"/>
      <c r="C25" s="447" t="s">
        <v>38</v>
      </c>
      <c r="D25" s="449"/>
      <c r="E25" s="449"/>
      <c r="F25" s="450"/>
      <c r="G25" s="74">
        <f t="shared" si="16"/>
        <v>0</v>
      </c>
      <c r="H25" s="102">
        <f>H24-H26</f>
        <v>0</v>
      </c>
      <c r="I25" s="103">
        <f t="shared" ref="I25:BT25" si="26">I24-I26</f>
        <v>0</v>
      </c>
      <c r="J25" s="102">
        <f t="shared" si="26"/>
        <v>0</v>
      </c>
      <c r="K25" s="77">
        <f t="shared" si="26"/>
        <v>0</v>
      </c>
      <c r="L25" s="77">
        <f t="shared" si="26"/>
        <v>0</v>
      </c>
      <c r="M25" s="77">
        <f t="shared" si="26"/>
        <v>0</v>
      </c>
      <c r="N25" s="77">
        <f t="shared" si="26"/>
        <v>0</v>
      </c>
      <c r="O25" s="77">
        <f t="shared" si="26"/>
        <v>0</v>
      </c>
      <c r="P25" s="77">
        <f t="shared" si="26"/>
        <v>0</v>
      </c>
      <c r="Q25" s="77">
        <f t="shared" si="26"/>
        <v>0</v>
      </c>
      <c r="R25" s="77">
        <f t="shared" si="26"/>
        <v>0</v>
      </c>
      <c r="S25" s="77">
        <f t="shared" si="26"/>
        <v>0</v>
      </c>
      <c r="T25" s="77">
        <f t="shared" si="26"/>
        <v>0</v>
      </c>
      <c r="U25" s="103">
        <f t="shared" si="26"/>
        <v>0</v>
      </c>
      <c r="V25" s="102">
        <f t="shared" si="26"/>
        <v>0</v>
      </c>
      <c r="W25" s="77">
        <f t="shared" si="26"/>
        <v>0</v>
      </c>
      <c r="X25" s="77">
        <f t="shared" si="26"/>
        <v>0</v>
      </c>
      <c r="Y25" s="77">
        <f t="shared" si="26"/>
        <v>0</v>
      </c>
      <c r="Z25" s="77">
        <f t="shared" si="26"/>
        <v>0</v>
      </c>
      <c r="AA25" s="77">
        <f t="shared" si="26"/>
        <v>0</v>
      </c>
      <c r="AB25" s="77">
        <f t="shared" si="26"/>
        <v>0</v>
      </c>
      <c r="AC25" s="77">
        <f t="shared" si="26"/>
        <v>0</v>
      </c>
      <c r="AD25" s="77">
        <f t="shared" si="26"/>
        <v>0</v>
      </c>
      <c r="AE25" s="77">
        <f t="shared" si="26"/>
        <v>0</v>
      </c>
      <c r="AF25" s="77">
        <f t="shared" si="26"/>
        <v>0</v>
      </c>
      <c r="AG25" s="103">
        <f t="shared" si="26"/>
        <v>0</v>
      </c>
      <c r="AH25" s="104">
        <f t="shared" si="26"/>
        <v>0</v>
      </c>
      <c r="AI25" s="77">
        <f t="shared" si="26"/>
        <v>0</v>
      </c>
      <c r="AJ25" s="77">
        <f t="shared" si="26"/>
        <v>0</v>
      </c>
      <c r="AK25" s="77">
        <f t="shared" si="26"/>
        <v>0</v>
      </c>
      <c r="AL25" s="77">
        <f t="shared" si="26"/>
        <v>0</v>
      </c>
      <c r="AM25" s="77">
        <f t="shared" si="26"/>
        <v>0</v>
      </c>
      <c r="AN25" s="77">
        <f t="shared" si="26"/>
        <v>0</v>
      </c>
      <c r="AO25" s="77">
        <f t="shared" si="26"/>
        <v>0</v>
      </c>
      <c r="AP25" s="77">
        <f t="shared" si="26"/>
        <v>0</v>
      </c>
      <c r="AQ25" s="77">
        <f t="shared" si="26"/>
        <v>0</v>
      </c>
      <c r="AR25" s="77">
        <f t="shared" si="26"/>
        <v>0</v>
      </c>
      <c r="AS25" s="103">
        <f t="shared" si="26"/>
        <v>0</v>
      </c>
      <c r="AT25" s="104">
        <f t="shared" si="26"/>
        <v>0</v>
      </c>
      <c r="AU25" s="77">
        <f t="shared" si="26"/>
        <v>0</v>
      </c>
      <c r="AV25" s="77">
        <f t="shared" si="26"/>
        <v>0</v>
      </c>
      <c r="AW25" s="77">
        <f t="shared" si="26"/>
        <v>0</v>
      </c>
      <c r="AX25" s="77">
        <f t="shared" si="26"/>
        <v>0</v>
      </c>
      <c r="AY25" s="77">
        <f t="shared" si="26"/>
        <v>0</v>
      </c>
      <c r="AZ25" s="77">
        <f t="shared" si="26"/>
        <v>0</v>
      </c>
      <c r="BA25" s="77">
        <f t="shared" si="26"/>
        <v>0</v>
      </c>
      <c r="BB25" s="77">
        <f t="shared" si="26"/>
        <v>0</v>
      </c>
      <c r="BC25" s="77">
        <f t="shared" si="26"/>
        <v>0</v>
      </c>
      <c r="BD25" s="77">
        <f t="shared" si="26"/>
        <v>0</v>
      </c>
      <c r="BE25" s="103">
        <f t="shared" si="26"/>
        <v>0</v>
      </c>
      <c r="BF25" s="104">
        <f t="shared" si="26"/>
        <v>0</v>
      </c>
      <c r="BG25" s="77">
        <f t="shared" si="26"/>
        <v>0</v>
      </c>
      <c r="BH25" s="77">
        <f t="shared" si="26"/>
        <v>0</v>
      </c>
      <c r="BI25" s="77">
        <f t="shared" si="26"/>
        <v>0</v>
      </c>
      <c r="BJ25" s="77">
        <f t="shared" si="26"/>
        <v>0</v>
      </c>
      <c r="BK25" s="77">
        <f t="shared" si="26"/>
        <v>0</v>
      </c>
      <c r="BL25" s="77">
        <f t="shared" si="26"/>
        <v>0</v>
      </c>
      <c r="BM25" s="77">
        <f t="shared" si="26"/>
        <v>0</v>
      </c>
      <c r="BN25" s="77">
        <f t="shared" si="26"/>
        <v>0</v>
      </c>
      <c r="BO25" s="77">
        <f t="shared" si="26"/>
        <v>0</v>
      </c>
      <c r="BP25" s="77">
        <f t="shared" si="26"/>
        <v>0</v>
      </c>
      <c r="BQ25" s="103">
        <f t="shared" si="26"/>
        <v>0</v>
      </c>
      <c r="BR25" s="104">
        <f t="shared" si="26"/>
        <v>0</v>
      </c>
      <c r="BS25" s="77">
        <f t="shared" si="26"/>
        <v>0</v>
      </c>
      <c r="BT25" s="77">
        <f t="shared" si="26"/>
        <v>0</v>
      </c>
      <c r="BU25" s="77">
        <f t="shared" ref="BU25:CC25" si="27">BU24-BU26</f>
        <v>0</v>
      </c>
      <c r="BV25" s="77">
        <f t="shared" si="27"/>
        <v>0</v>
      </c>
      <c r="BW25" s="77">
        <f t="shared" si="27"/>
        <v>0</v>
      </c>
      <c r="BX25" s="77">
        <f t="shared" si="27"/>
        <v>0</v>
      </c>
      <c r="BY25" s="77">
        <f t="shared" si="27"/>
        <v>0</v>
      </c>
      <c r="BZ25" s="77">
        <f t="shared" si="27"/>
        <v>0</v>
      </c>
      <c r="CA25" s="77">
        <f t="shared" si="27"/>
        <v>0</v>
      </c>
      <c r="CB25" s="77">
        <f t="shared" si="27"/>
        <v>0</v>
      </c>
      <c r="CC25" s="103">
        <f t="shared" si="27"/>
        <v>0</v>
      </c>
      <c r="CD25"/>
    </row>
    <row r="26" spans="1:82" ht="14.75" x14ac:dyDescent="0.75">
      <c r="A26" s="39"/>
      <c r="B26" s="105"/>
      <c r="C26" s="451" t="s">
        <v>39</v>
      </c>
      <c r="D26" s="452"/>
      <c r="E26" s="452"/>
      <c r="F26" s="453"/>
      <c r="G26" s="106">
        <f t="shared" si="16"/>
        <v>39214000</v>
      </c>
      <c r="H26" s="107">
        <f t="shared" ref="H26:AM26" si="28">SUM(H455,H457,H458,H471:H472,H478:H481,H483,H485,H487:H488)</f>
        <v>0</v>
      </c>
      <c r="I26" s="108">
        <f t="shared" si="28"/>
        <v>0</v>
      </c>
      <c r="J26" s="107">
        <f t="shared" si="28"/>
        <v>0</v>
      </c>
      <c r="K26" s="109">
        <f t="shared" si="28"/>
        <v>0</v>
      </c>
      <c r="L26" s="109">
        <f t="shared" si="28"/>
        <v>0</v>
      </c>
      <c r="M26" s="109">
        <f t="shared" si="28"/>
        <v>0</v>
      </c>
      <c r="N26" s="109">
        <f t="shared" si="28"/>
        <v>0</v>
      </c>
      <c r="O26" s="109">
        <f t="shared" si="28"/>
        <v>0</v>
      </c>
      <c r="P26" s="109">
        <f t="shared" si="28"/>
        <v>0</v>
      </c>
      <c r="Q26" s="109">
        <f t="shared" si="28"/>
        <v>0</v>
      </c>
      <c r="R26" s="109">
        <f t="shared" si="28"/>
        <v>0</v>
      </c>
      <c r="S26" s="109">
        <f t="shared" si="28"/>
        <v>0</v>
      </c>
      <c r="T26" s="109">
        <f t="shared" si="28"/>
        <v>0</v>
      </c>
      <c r="U26" s="108">
        <f t="shared" si="28"/>
        <v>6535666.7000000002</v>
      </c>
      <c r="V26" s="107">
        <f t="shared" si="28"/>
        <v>0</v>
      </c>
      <c r="W26" s="109">
        <f t="shared" si="28"/>
        <v>0</v>
      </c>
      <c r="X26" s="109">
        <f t="shared" si="28"/>
        <v>0</v>
      </c>
      <c r="Y26" s="109">
        <f t="shared" si="28"/>
        <v>0</v>
      </c>
      <c r="Z26" s="109">
        <f t="shared" si="28"/>
        <v>0</v>
      </c>
      <c r="AA26" s="109">
        <f t="shared" si="28"/>
        <v>0</v>
      </c>
      <c r="AB26" s="109">
        <f t="shared" si="28"/>
        <v>0</v>
      </c>
      <c r="AC26" s="109">
        <f t="shared" si="28"/>
        <v>0</v>
      </c>
      <c r="AD26" s="109">
        <f t="shared" si="28"/>
        <v>0</v>
      </c>
      <c r="AE26" s="109">
        <f t="shared" si="28"/>
        <v>0</v>
      </c>
      <c r="AF26" s="109">
        <f t="shared" si="28"/>
        <v>0</v>
      </c>
      <c r="AG26" s="108">
        <f t="shared" si="28"/>
        <v>6535666.7000000002</v>
      </c>
      <c r="AH26" s="110">
        <f t="shared" si="28"/>
        <v>0</v>
      </c>
      <c r="AI26" s="109">
        <f t="shared" si="28"/>
        <v>0</v>
      </c>
      <c r="AJ26" s="109">
        <f t="shared" si="28"/>
        <v>0</v>
      </c>
      <c r="AK26" s="109">
        <f t="shared" si="28"/>
        <v>0</v>
      </c>
      <c r="AL26" s="109">
        <f t="shared" si="28"/>
        <v>0</v>
      </c>
      <c r="AM26" s="109">
        <f t="shared" si="28"/>
        <v>0</v>
      </c>
      <c r="AN26" s="109">
        <f t="shared" ref="AN26:BS26" si="29">SUM(AN455,AN457,AN458,AN471:AN472,AN478:AN481,AN483,AN485,AN487:AN488)</f>
        <v>0</v>
      </c>
      <c r="AO26" s="109">
        <f t="shared" si="29"/>
        <v>0</v>
      </c>
      <c r="AP26" s="109">
        <f t="shared" si="29"/>
        <v>0</v>
      </c>
      <c r="AQ26" s="109">
        <f t="shared" si="29"/>
        <v>0</v>
      </c>
      <c r="AR26" s="109">
        <f t="shared" si="29"/>
        <v>0</v>
      </c>
      <c r="AS26" s="108">
        <f t="shared" si="29"/>
        <v>6535666.7000000002</v>
      </c>
      <c r="AT26" s="110">
        <f t="shared" si="29"/>
        <v>0</v>
      </c>
      <c r="AU26" s="109">
        <f t="shared" si="29"/>
        <v>0</v>
      </c>
      <c r="AV26" s="109">
        <f t="shared" si="29"/>
        <v>0</v>
      </c>
      <c r="AW26" s="109">
        <f t="shared" si="29"/>
        <v>0</v>
      </c>
      <c r="AX26" s="109">
        <f t="shared" si="29"/>
        <v>0</v>
      </c>
      <c r="AY26" s="109">
        <f t="shared" si="29"/>
        <v>0</v>
      </c>
      <c r="AZ26" s="109">
        <f t="shared" si="29"/>
        <v>0</v>
      </c>
      <c r="BA26" s="109">
        <f t="shared" si="29"/>
        <v>0</v>
      </c>
      <c r="BB26" s="109">
        <f t="shared" si="29"/>
        <v>0</v>
      </c>
      <c r="BC26" s="109">
        <f t="shared" si="29"/>
        <v>0</v>
      </c>
      <c r="BD26" s="109">
        <f t="shared" si="29"/>
        <v>0</v>
      </c>
      <c r="BE26" s="108">
        <f t="shared" si="29"/>
        <v>6535666.7000000002</v>
      </c>
      <c r="BF26" s="110">
        <f t="shared" si="29"/>
        <v>0</v>
      </c>
      <c r="BG26" s="109">
        <f t="shared" si="29"/>
        <v>0</v>
      </c>
      <c r="BH26" s="109">
        <f t="shared" si="29"/>
        <v>0</v>
      </c>
      <c r="BI26" s="109">
        <f t="shared" si="29"/>
        <v>0</v>
      </c>
      <c r="BJ26" s="109">
        <f t="shared" si="29"/>
        <v>0</v>
      </c>
      <c r="BK26" s="109">
        <f t="shared" si="29"/>
        <v>0</v>
      </c>
      <c r="BL26" s="109">
        <f t="shared" si="29"/>
        <v>0</v>
      </c>
      <c r="BM26" s="109">
        <f t="shared" si="29"/>
        <v>0</v>
      </c>
      <c r="BN26" s="109">
        <f t="shared" si="29"/>
        <v>0</v>
      </c>
      <c r="BO26" s="109">
        <f t="shared" si="29"/>
        <v>0</v>
      </c>
      <c r="BP26" s="109">
        <f t="shared" si="29"/>
        <v>0</v>
      </c>
      <c r="BQ26" s="108">
        <f t="shared" si="29"/>
        <v>6535666.7000000002</v>
      </c>
      <c r="BR26" s="110">
        <f t="shared" si="29"/>
        <v>0</v>
      </c>
      <c r="BS26" s="109">
        <f t="shared" si="29"/>
        <v>0</v>
      </c>
      <c r="BT26" s="109">
        <f t="shared" ref="BT26:CC26" si="30">SUM(BT455,BT457,BT458,BT471:BT472,BT478:BT481,BT483,BT485,BT487:BT488)</f>
        <v>0</v>
      </c>
      <c r="BU26" s="109">
        <f t="shared" si="30"/>
        <v>0</v>
      </c>
      <c r="BV26" s="109">
        <f t="shared" si="30"/>
        <v>0</v>
      </c>
      <c r="BW26" s="109">
        <f t="shared" si="30"/>
        <v>0</v>
      </c>
      <c r="BX26" s="109">
        <f t="shared" si="30"/>
        <v>0</v>
      </c>
      <c r="BY26" s="109">
        <f t="shared" si="30"/>
        <v>0</v>
      </c>
      <c r="BZ26" s="109">
        <f t="shared" si="30"/>
        <v>0</v>
      </c>
      <c r="CA26" s="109">
        <f t="shared" si="30"/>
        <v>0</v>
      </c>
      <c r="CB26" s="109">
        <f t="shared" si="30"/>
        <v>0</v>
      </c>
      <c r="CC26" s="108">
        <f t="shared" si="30"/>
        <v>6535666.5</v>
      </c>
      <c r="CD26"/>
    </row>
    <row r="27" spans="1:82" x14ac:dyDescent="0.75">
      <c r="A27" s="39"/>
      <c r="B27" s="54"/>
      <c r="C27" s="40"/>
      <c r="D27" s="41"/>
      <c r="E27" s="288"/>
      <c r="F27" s="4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  <c r="R27" s="111"/>
      <c r="S27" s="111"/>
      <c r="T27" s="111"/>
      <c r="U27" s="111"/>
      <c r="V27" s="111"/>
      <c r="W27" s="111"/>
      <c r="X27" s="111"/>
      <c r="Y27" s="111"/>
      <c r="Z27" s="111"/>
      <c r="AA27" s="111"/>
      <c r="AB27" s="111"/>
      <c r="AC27" s="111"/>
      <c r="AD27" s="111"/>
      <c r="AE27" s="111"/>
      <c r="AF27" s="111"/>
      <c r="AG27" s="111"/>
      <c r="AH27" s="111"/>
      <c r="AI27" s="111"/>
      <c r="AJ27" s="111"/>
      <c r="AK27" s="111"/>
      <c r="AL27" s="111"/>
      <c r="AM27" s="111"/>
      <c r="AN27" s="111"/>
      <c r="AO27" s="111"/>
      <c r="AP27" s="111"/>
      <c r="AQ27" s="111"/>
      <c r="AR27" s="111"/>
      <c r="AS27" s="111"/>
      <c r="AT27" s="111"/>
      <c r="AU27" s="111"/>
      <c r="AV27" s="111"/>
      <c r="AW27" s="111"/>
      <c r="AX27" s="111"/>
      <c r="AY27" s="111"/>
      <c r="AZ27" s="111"/>
      <c r="BA27" s="111"/>
      <c r="BB27" s="111"/>
      <c r="BC27" s="111"/>
      <c r="BD27" s="111"/>
      <c r="BE27" s="111"/>
      <c r="BF27" s="111"/>
      <c r="BG27" s="111"/>
      <c r="BH27" s="111"/>
      <c r="BI27" s="111"/>
      <c r="BJ27" s="111"/>
      <c r="BK27" s="111"/>
      <c r="BL27" s="111"/>
      <c r="BM27" s="111"/>
      <c r="BN27" s="111"/>
      <c r="BO27" s="111"/>
      <c r="BP27" s="111"/>
      <c r="BQ27" s="111"/>
      <c r="BR27" s="111"/>
      <c r="BS27" s="111"/>
      <c r="BT27" s="111"/>
      <c r="BU27" s="111"/>
      <c r="BV27" s="111"/>
      <c r="BW27" s="111"/>
      <c r="BX27" s="111"/>
      <c r="BY27" s="111"/>
      <c r="BZ27" s="111"/>
      <c r="CA27" s="111"/>
      <c r="CB27" s="111"/>
      <c r="CC27" s="112"/>
      <c r="CD27" s="39"/>
    </row>
    <row r="28" spans="1:82" x14ac:dyDescent="0.75">
      <c r="A28" s="39"/>
      <c r="B28" s="113" t="s">
        <v>46</v>
      </c>
      <c r="C28" s="114" t="s">
        <v>47</v>
      </c>
      <c r="D28" s="115"/>
      <c r="E28" s="293"/>
      <c r="F28" s="293"/>
      <c r="G28" s="116">
        <f t="shared" ref="G28:AL28" si="31">+SUM(G29,G55,G93,G103,G116,G148,G152,G164,G167,G169)</f>
        <v>346450000.07999998</v>
      </c>
      <c r="H28" s="117">
        <f t="shared" si="31"/>
        <v>0</v>
      </c>
      <c r="I28" s="118">
        <f t="shared" si="31"/>
        <v>0</v>
      </c>
      <c r="J28" s="117">
        <f t="shared" si="31"/>
        <v>557638.88</v>
      </c>
      <c r="K28" s="119">
        <f t="shared" si="31"/>
        <v>557638.88</v>
      </c>
      <c r="L28" s="119">
        <f t="shared" si="31"/>
        <v>557638.88</v>
      </c>
      <c r="M28" s="119">
        <f t="shared" si="31"/>
        <v>557638.88</v>
      </c>
      <c r="N28" s="119">
        <f t="shared" si="31"/>
        <v>557638.88</v>
      </c>
      <c r="O28" s="119">
        <f t="shared" si="31"/>
        <v>557638.88</v>
      </c>
      <c r="P28" s="119">
        <f t="shared" si="31"/>
        <v>557638.88</v>
      </c>
      <c r="Q28" s="119">
        <f t="shared" si="31"/>
        <v>557638.88</v>
      </c>
      <c r="R28" s="119">
        <f t="shared" si="31"/>
        <v>557638.88</v>
      </c>
      <c r="S28" s="119">
        <f t="shared" si="31"/>
        <v>557638.88</v>
      </c>
      <c r="T28" s="119">
        <f t="shared" si="31"/>
        <v>557638.88</v>
      </c>
      <c r="U28" s="118">
        <f t="shared" si="31"/>
        <v>60607638.880000003</v>
      </c>
      <c r="V28" s="117">
        <f t="shared" si="31"/>
        <v>557638.88</v>
      </c>
      <c r="W28" s="119">
        <f t="shared" si="31"/>
        <v>557638.88</v>
      </c>
      <c r="X28" s="119">
        <f t="shared" si="31"/>
        <v>557638.88</v>
      </c>
      <c r="Y28" s="119">
        <f t="shared" si="31"/>
        <v>557638.88</v>
      </c>
      <c r="Z28" s="119">
        <f t="shared" si="31"/>
        <v>557638.88</v>
      </c>
      <c r="AA28" s="119">
        <f t="shared" si="31"/>
        <v>557638.88</v>
      </c>
      <c r="AB28" s="119">
        <f t="shared" si="31"/>
        <v>557638.88</v>
      </c>
      <c r="AC28" s="119">
        <f t="shared" si="31"/>
        <v>557638.88</v>
      </c>
      <c r="AD28" s="119">
        <f t="shared" si="31"/>
        <v>557638.88</v>
      </c>
      <c r="AE28" s="119">
        <f t="shared" si="31"/>
        <v>557638.88</v>
      </c>
      <c r="AF28" s="119">
        <f t="shared" si="31"/>
        <v>557638.88</v>
      </c>
      <c r="AG28" s="118">
        <f t="shared" si="31"/>
        <v>54607638.880000003</v>
      </c>
      <c r="AH28" s="120">
        <f t="shared" si="31"/>
        <v>557638.88</v>
      </c>
      <c r="AI28" s="119">
        <f t="shared" si="31"/>
        <v>557638.88</v>
      </c>
      <c r="AJ28" s="119">
        <f t="shared" si="31"/>
        <v>557638.88</v>
      </c>
      <c r="AK28" s="119">
        <f t="shared" si="31"/>
        <v>557638.88</v>
      </c>
      <c r="AL28" s="119">
        <f t="shared" si="31"/>
        <v>557638.88</v>
      </c>
      <c r="AM28" s="119">
        <f t="shared" ref="AM28:BR28" si="32">+SUM(AM29,AM55,AM93,AM103,AM116,AM148,AM152,AM164,AM167,AM169)</f>
        <v>557638.88</v>
      </c>
      <c r="AN28" s="119">
        <f t="shared" si="32"/>
        <v>557638.88</v>
      </c>
      <c r="AO28" s="119">
        <f t="shared" si="32"/>
        <v>557638.88</v>
      </c>
      <c r="AP28" s="119">
        <f t="shared" si="32"/>
        <v>557638.88</v>
      </c>
      <c r="AQ28" s="119">
        <f t="shared" si="32"/>
        <v>557638.88</v>
      </c>
      <c r="AR28" s="119">
        <f t="shared" si="32"/>
        <v>557638.88</v>
      </c>
      <c r="AS28" s="118">
        <f t="shared" si="32"/>
        <v>48607638.880000003</v>
      </c>
      <c r="AT28" s="120">
        <f t="shared" si="32"/>
        <v>557638.88</v>
      </c>
      <c r="AU28" s="119">
        <f t="shared" si="32"/>
        <v>557638.88</v>
      </c>
      <c r="AV28" s="119">
        <f t="shared" si="32"/>
        <v>557638.88</v>
      </c>
      <c r="AW28" s="119">
        <f t="shared" si="32"/>
        <v>557638.88</v>
      </c>
      <c r="AX28" s="119">
        <f t="shared" si="32"/>
        <v>557638.88</v>
      </c>
      <c r="AY28" s="119">
        <f t="shared" si="32"/>
        <v>557638.88</v>
      </c>
      <c r="AZ28" s="119">
        <f t="shared" si="32"/>
        <v>557638.88</v>
      </c>
      <c r="BA28" s="119">
        <f t="shared" si="32"/>
        <v>557638.88</v>
      </c>
      <c r="BB28" s="119">
        <f t="shared" si="32"/>
        <v>557638.88</v>
      </c>
      <c r="BC28" s="119">
        <f t="shared" si="32"/>
        <v>557638.88</v>
      </c>
      <c r="BD28" s="119">
        <f t="shared" si="32"/>
        <v>557638.88</v>
      </c>
      <c r="BE28" s="118">
        <f t="shared" si="32"/>
        <v>48607638.880000003</v>
      </c>
      <c r="BF28" s="120">
        <f t="shared" si="32"/>
        <v>557638.88</v>
      </c>
      <c r="BG28" s="119">
        <f t="shared" si="32"/>
        <v>557638.88</v>
      </c>
      <c r="BH28" s="119">
        <f t="shared" si="32"/>
        <v>557638.88</v>
      </c>
      <c r="BI28" s="119">
        <f t="shared" si="32"/>
        <v>557638.88</v>
      </c>
      <c r="BJ28" s="119">
        <f t="shared" si="32"/>
        <v>557638.88</v>
      </c>
      <c r="BK28" s="119">
        <f t="shared" si="32"/>
        <v>557638.88</v>
      </c>
      <c r="BL28" s="119">
        <f t="shared" si="32"/>
        <v>557638.88</v>
      </c>
      <c r="BM28" s="119">
        <f t="shared" si="32"/>
        <v>557638.88</v>
      </c>
      <c r="BN28" s="119">
        <f t="shared" si="32"/>
        <v>557638.88</v>
      </c>
      <c r="BO28" s="119">
        <f t="shared" si="32"/>
        <v>557638.88</v>
      </c>
      <c r="BP28" s="119">
        <f t="shared" si="32"/>
        <v>557638.88</v>
      </c>
      <c r="BQ28" s="118">
        <f t="shared" si="32"/>
        <v>48607638.880000003</v>
      </c>
      <c r="BR28" s="120">
        <f t="shared" si="32"/>
        <v>557638.88</v>
      </c>
      <c r="BS28" s="119">
        <f t="shared" ref="BS28:CC28" si="33">+SUM(BS29,BS55,BS93,BS103,BS116,BS148,BS152,BS164,BS167,BS169)</f>
        <v>557638.88</v>
      </c>
      <c r="BT28" s="119">
        <f t="shared" si="33"/>
        <v>557638.88</v>
      </c>
      <c r="BU28" s="119">
        <f t="shared" si="33"/>
        <v>557638.88</v>
      </c>
      <c r="BV28" s="119">
        <f t="shared" si="33"/>
        <v>557638.88</v>
      </c>
      <c r="BW28" s="119">
        <f t="shared" si="33"/>
        <v>557638.88</v>
      </c>
      <c r="BX28" s="119">
        <f t="shared" si="33"/>
        <v>557638.88</v>
      </c>
      <c r="BY28" s="119">
        <f t="shared" si="33"/>
        <v>557638.88</v>
      </c>
      <c r="BZ28" s="119">
        <f t="shared" si="33"/>
        <v>557638.88</v>
      </c>
      <c r="CA28" s="119">
        <f t="shared" si="33"/>
        <v>557638.88</v>
      </c>
      <c r="CB28" s="119">
        <f t="shared" si="33"/>
        <v>557638.88</v>
      </c>
      <c r="CC28" s="118">
        <f t="shared" si="33"/>
        <v>48607639.600000001</v>
      </c>
      <c r="CD28" s="368"/>
    </row>
    <row r="29" spans="1:82" x14ac:dyDescent="0.75">
      <c r="A29" s="39"/>
      <c r="B29" s="121" t="s">
        <v>49</v>
      </c>
      <c r="C29" s="122" t="s">
        <v>50</v>
      </c>
      <c r="D29" s="123"/>
      <c r="E29" s="294"/>
      <c r="F29" s="294"/>
      <c r="G29" s="124">
        <f>SUM(G30:G54)</f>
        <v>0</v>
      </c>
      <c r="H29" s="125">
        <f t="shared" ref="H29:BS29" si="34">SUM(H30:H54)</f>
        <v>0</v>
      </c>
      <c r="I29" s="126">
        <f t="shared" si="34"/>
        <v>0</v>
      </c>
      <c r="J29" s="125">
        <f t="shared" si="34"/>
        <v>0</v>
      </c>
      <c r="K29" s="127">
        <f t="shared" si="34"/>
        <v>0</v>
      </c>
      <c r="L29" s="127">
        <f t="shared" si="34"/>
        <v>0</v>
      </c>
      <c r="M29" s="127">
        <f t="shared" si="34"/>
        <v>0</v>
      </c>
      <c r="N29" s="127">
        <f t="shared" si="34"/>
        <v>0</v>
      </c>
      <c r="O29" s="127">
        <f t="shared" si="34"/>
        <v>0</v>
      </c>
      <c r="P29" s="127">
        <f t="shared" si="34"/>
        <v>0</v>
      </c>
      <c r="Q29" s="127">
        <f t="shared" si="34"/>
        <v>0</v>
      </c>
      <c r="R29" s="127">
        <f t="shared" si="34"/>
        <v>0</v>
      </c>
      <c r="S29" s="127">
        <f t="shared" si="34"/>
        <v>0</v>
      </c>
      <c r="T29" s="127">
        <f t="shared" si="34"/>
        <v>0</v>
      </c>
      <c r="U29" s="126">
        <f t="shared" si="34"/>
        <v>0</v>
      </c>
      <c r="V29" s="125">
        <f t="shared" si="34"/>
        <v>0</v>
      </c>
      <c r="W29" s="127">
        <f t="shared" si="34"/>
        <v>0</v>
      </c>
      <c r="X29" s="127">
        <f t="shared" si="34"/>
        <v>0</v>
      </c>
      <c r="Y29" s="127">
        <f t="shared" si="34"/>
        <v>0</v>
      </c>
      <c r="Z29" s="127">
        <f t="shared" si="34"/>
        <v>0</v>
      </c>
      <c r="AA29" s="127">
        <f t="shared" si="34"/>
        <v>0</v>
      </c>
      <c r="AB29" s="127">
        <f t="shared" si="34"/>
        <v>0</v>
      </c>
      <c r="AC29" s="127">
        <f t="shared" si="34"/>
        <v>0</v>
      </c>
      <c r="AD29" s="127">
        <f t="shared" si="34"/>
        <v>0</v>
      </c>
      <c r="AE29" s="127">
        <f t="shared" si="34"/>
        <v>0</v>
      </c>
      <c r="AF29" s="127">
        <f t="shared" si="34"/>
        <v>0</v>
      </c>
      <c r="AG29" s="126">
        <f t="shared" si="34"/>
        <v>0</v>
      </c>
      <c r="AH29" s="128">
        <f t="shared" si="34"/>
        <v>0</v>
      </c>
      <c r="AI29" s="127">
        <f t="shared" si="34"/>
        <v>0</v>
      </c>
      <c r="AJ29" s="127">
        <f t="shared" si="34"/>
        <v>0</v>
      </c>
      <c r="AK29" s="127">
        <f t="shared" si="34"/>
        <v>0</v>
      </c>
      <c r="AL29" s="127">
        <f t="shared" si="34"/>
        <v>0</v>
      </c>
      <c r="AM29" s="127">
        <f t="shared" si="34"/>
        <v>0</v>
      </c>
      <c r="AN29" s="127">
        <f t="shared" si="34"/>
        <v>0</v>
      </c>
      <c r="AO29" s="127">
        <f t="shared" si="34"/>
        <v>0</v>
      </c>
      <c r="AP29" s="127">
        <f t="shared" si="34"/>
        <v>0</v>
      </c>
      <c r="AQ29" s="127">
        <f t="shared" si="34"/>
        <v>0</v>
      </c>
      <c r="AR29" s="127">
        <f t="shared" si="34"/>
        <v>0</v>
      </c>
      <c r="AS29" s="126">
        <f t="shared" si="34"/>
        <v>0</v>
      </c>
      <c r="AT29" s="128">
        <f t="shared" si="34"/>
        <v>0</v>
      </c>
      <c r="AU29" s="127">
        <f t="shared" si="34"/>
        <v>0</v>
      </c>
      <c r="AV29" s="127">
        <f t="shared" si="34"/>
        <v>0</v>
      </c>
      <c r="AW29" s="127">
        <f t="shared" si="34"/>
        <v>0</v>
      </c>
      <c r="AX29" s="127">
        <f t="shared" si="34"/>
        <v>0</v>
      </c>
      <c r="AY29" s="127">
        <f t="shared" si="34"/>
        <v>0</v>
      </c>
      <c r="AZ29" s="127">
        <f t="shared" si="34"/>
        <v>0</v>
      </c>
      <c r="BA29" s="127">
        <f t="shared" si="34"/>
        <v>0</v>
      </c>
      <c r="BB29" s="127">
        <f t="shared" si="34"/>
        <v>0</v>
      </c>
      <c r="BC29" s="127">
        <f t="shared" si="34"/>
        <v>0</v>
      </c>
      <c r="BD29" s="127">
        <f t="shared" si="34"/>
        <v>0</v>
      </c>
      <c r="BE29" s="126">
        <f t="shared" si="34"/>
        <v>0</v>
      </c>
      <c r="BF29" s="128">
        <f t="shared" si="34"/>
        <v>0</v>
      </c>
      <c r="BG29" s="127">
        <f t="shared" si="34"/>
        <v>0</v>
      </c>
      <c r="BH29" s="127">
        <f t="shared" si="34"/>
        <v>0</v>
      </c>
      <c r="BI29" s="127">
        <f t="shared" si="34"/>
        <v>0</v>
      </c>
      <c r="BJ29" s="127">
        <f t="shared" si="34"/>
        <v>0</v>
      </c>
      <c r="BK29" s="127">
        <f t="shared" si="34"/>
        <v>0</v>
      </c>
      <c r="BL29" s="127">
        <f t="shared" si="34"/>
        <v>0</v>
      </c>
      <c r="BM29" s="127">
        <f t="shared" si="34"/>
        <v>0</v>
      </c>
      <c r="BN29" s="127">
        <f t="shared" si="34"/>
        <v>0</v>
      </c>
      <c r="BO29" s="127">
        <f t="shared" si="34"/>
        <v>0</v>
      </c>
      <c r="BP29" s="127">
        <f t="shared" si="34"/>
        <v>0</v>
      </c>
      <c r="BQ29" s="126">
        <f t="shared" si="34"/>
        <v>0</v>
      </c>
      <c r="BR29" s="128">
        <f t="shared" si="34"/>
        <v>0</v>
      </c>
      <c r="BS29" s="127">
        <f t="shared" si="34"/>
        <v>0</v>
      </c>
      <c r="BT29" s="127">
        <f t="shared" ref="BT29:CC29" si="35">SUM(BT30:BT54)</f>
        <v>0</v>
      </c>
      <c r="BU29" s="127">
        <f t="shared" si="35"/>
        <v>0</v>
      </c>
      <c r="BV29" s="127">
        <f t="shared" si="35"/>
        <v>0</v>
      </c>
      <c r="BW29" s="127">
        <f t="shared" si="35"/>
        <v>0</v>
      </c>
      <c r="BX29" s="127">
        <f t="shared" si="35"/>
        <v>0</v>
      </c>
      <c r="BY29" s="127">
        <f t="shared" si="35"/>
        <v>0</v>
      </c>
      <c r="BZ29" s="127">
        <f t="shared" si="35"/>
        <v>0</v>
      </c>
      <c r="CA29" s="127">
        <f t="shared" si="35"/>
        <v>0</v>
      </c>
      <c r="CB29" s="127">
        <f t="shared" si="35"/>
        <v>0</v>
      </c>
      <c r="CC29" s="126">
        <f t="shared" si="35"/>
        <v>0</v>
      </c>
      <c r="CD29" s="368"/>
    </row>
    <row r="30" spans="1:82" x14ac:dyDescent="0.75">
      <c r="A30" s="39"/>
      <c r="B30" s="101" t="s">
        <v>51</v>
      </c>
      <c r="C30" s="273" t="s">
        <v>52</v>
      </c>
      <c r="D30" s="130"/>
      <c r="E30" s="255"/>
      <c r="F30" s="215" t="b">
        <f>(Kranskop!G30+Nyl!G30+Capricorn!G30+Baobab!G30)=G30</f>
        <v>1</v>
      </c>
      <c r="G30" s="74">
        <f t="shared" ref="G30:G87" si="36">+SUM(H30:CC30)</f>
        <v>0</v>
      </c>
      <c r="H30" s="75">
        <f>SUM(Kranskop:Baobab!H30)</f>
        <v>0</v>
      </c>
      <c r="I30" s="76">
        <f>SUM(Kranskop:Baobab!I30)</f>
        <v>0</v>
      </c>
      <c r="J30" s="75">
        <f>SUM(Kranskop:Baobab!J30)</f>
        <v>0</v>
      </c>
      <c r="K30" s="77">
        <f>SUM(Kranskop:Baobab!K30)</f>
        <v>0</v>
      </c>
      <c r="L30" s="77">
        <f>SUM(Kranskop:Baobab!L30)</f>
        <v>0</v>
      </c>
      <c r="M30" s="77">
        <f>SUM(Kranskop:Baobab!M30)</f>
        <v>0</v>
      </c>
      <c r="N30" s="77">
        <f>SUM(Kranskop:Baobab!N30)</f>
        <v>0</v>
      </c>
      <c r="O30" s="77">
        <f>SUM(Kranskop:Baobab!O30)</f>
        <v>0</v>
      </c>
      <c r="P30" s="77">
        <f>SUM(Kranskop:Baobab!P30)</f>
        <v>0</v>
      </c>
      <c r="Q30" s="77">
        <f>SUM(Kranskop:Baobab!Q30)</f>
        <v>0</v>
      </c>
      <c r="R30" s="77">
        <f>SUM(Kranskop:Baobab!R30)</f>
        <v>0</v>
      </c>
      <c r="S30" s="77">
        <f>SUM(Kranskop:Baobab!S30)</f>
        <v>0</v>
      </c>
      <c r="T30" s="77">
        <f>SUM(Kranskop:Baobab!T30)</f>
        <v>0</v>
      </c>
      <c r="U30" s="76">
        <f>SUM(Kranskop:Baobab!U30)</f>
        <v>0</v>
      </c>
      <c r="V30" s="75">
        <f>SUM(Kranskop:Baobab!V30)</f>
        <v>0</v>
      </c>
      <c r="W30" s="77">
        <f>SUM(Kranskop:Baobab!W30)</f>
        <v>0</v>
      </c>
      <c r="X30" s="77">
        <f>SUM(Kranskop:Baobab!X30)</f>
        <v>0</v>
      </c>
      <c r="Y30" s="77">
        <f>SUM(Kranskop:Baobab!Y30)</f>
        <v>0</v>
      </c>
      <c r="Z30" s="77">
        <f>SUM(Kranskop:Baobab!Z30)</f>
        <v>0</v>
      </c>
      <c r="AA30" s="77">
        <f>SUM(Kranskop:Baobab!AA30)</f>
        <v>0</v>
      </c>
      <c r="AB30" s="77">
        <f>SUM(Kranskop:Baobab!AB30)</f>
        <v>0</v>
      </c>
      <c r="AC30" s="77">
        <f>SUM(Kranskop:Baobab!AC30)</f>
        <v>0</v>
      </c>
      <c r="AD30" s="77">
        <f>SUM(Kranskop:Baobab!AD30)</f>
        <v>0</v>
      </c>
      <c r="AE30" s="77">
        <f>SUM(Kranskop:Baobab!AE30)</f>
        <v>0</v>
      </c>
      <c r="AF30" s="77">
        <f>SUM(Kranskop:Baobab!AF30)</f>
        <v>0</v>
      </c>
      <c r="AG30" s="76">
        <f>SUM(Kranskop:Baobab!AG30)</f>
        <v>0</v>
      </c>
      <c r="AH30" s="78">
        <f>SUM(Kranskop:Baobab!AH30)</f>
        <v>0</v>
      </c>
      <c r="AI30" s="77">
        <f>SUM(Kranskop:Baobab!AI30)</f>
        <v>0</v>
      </c>
      <c r="AJ30" s="77">
        <f>SUM(Kranskop:Baobab!AJ30)</f>
        <v>0</v>
      </c>
      <c r="AK30" s="77">
        <f>SUM(Kranskop:Baobab!AK30)</f>
        <v>0</v>
      </c>
      <c r="AL30" s="77">
        <f>SUM(Kranskop:Baobab!AL30)</f>
        <v>0</v>
      </c>
      <c r="AM30" s="77">
        <f>SUM(Kranskop:Baobab!AM30)</f>
        <v>0</v>
      </c>
      <c r="AN30" s="77">
        <f>SUM(Kranskop:Baobab!AN30)</f>
        <v>0</v>
      </c>
      <c r="AO30" s="77">
        <f>SUM(Kranskop:Baobab!AO30)</f>
        <v>0</v>
      </c>
      <c r="AP30" s="77">
        <f>SUM(Kranskop:Baobab!AP30)</f>
        <v>0</v>
      </c>
      <c r="AQ30" s="77">
        <f>SUM(Kranskop:Baobab!AQ30)</f>
        <v>0</v>
      </c>
      <c r="AR30" s="77">
        <f>SUM(Kranskop:Baobab!AR30)</f>
        <v>0</v>
      </c>
      <c r="AS30" s="76">
        <f>SUM(Kranskop:Baobab!AS30)</f>
        <v>0</v>
      </c>
      <c r="AT30" s="78">
        <f>SUM(Kranskop:Baobab!AT30)</f>
        <v>0</v>
      </c>
      <c r="AU30" s="77">
        <f>SUM(Kranskop:Baobab!AU30)</f>
        <v>0</v>
      </c>
      <c r="AV30" s="77">
        <f>SUM(Kranskop:Baobab!AV30)</f>
        <v>0</v>
      </c>
      <c r="AW30" s="77">
        <f>SUM(Kranskop:Baobab!AW30)</f>
        <v>0</v>
      </c>
      <c r="AX30" s="77">
        <f>SUM(Kranskop:Baobab!AX30)</f>
        <v>0</v>
      </c>
      <c r="AY30" s="77">
        <f>SUM(Kranskop:Baobab!AY30)</f>
        <v>0</v>
      </c>
      <c r="AZ30" s="77">
        <f>SUM(Kranskop:Baobab!AZ30)</f>
        <v>0</v>
      </c>
      <c r="BA30" s="77">
        <f>SUM(Kranskop:Baobab!BA30)</f>
        <v>0</v>
      </c>
      <c r="BB30" s="77">
        <f>SUM(Kranskop:Baobab!BB30)</f>
        <v>0</v>
      </c>
      <c r="BC30" s="77">
        <f>SUM(Kranskop:Baobab!BC30)</f>
        <v>0</v>
      </c>
      <c r="BD30" s="77">
        <f>SUM(Kranskop:Baobab!BD30)</f>
        <v>0</v>
      </c>
      <c r="BE30" s="76">
        <f>SUM(Kranskop:Baobab!BE30)</f>
        <v>0</v>
      </c>
      <c r="BF30" s="78">
        <f>SUM(Kranskop:Baobab!BF30)</f>
        <v>0</v>
      </c>
      <c r="BG30" s="77">
        <f>SUM(Kranskop:Baobab!BG30)</f>
        <v>0</v>
      </c>
      <c r="BH30" s="77">
        <f>SUM(Kranskop:Baobab!BH30)</f>
        <v>0</v>
      </c>
      <c r="BI30" s="77">
        <f>SUM(Kranskop:Baobab!BI30)</f>
        <v>0</v>
      </c>
      <c r="BJ30" s="77">
        <f>SUM(Kranskop:Baobab!BJ30)</f>
        <v>0</v>
      </c>
      <c r="BK30" s="77">
        <f>SUM(Kranskop:Baobab!BK30)</f>
        <v>0</v>
      </c>
      <c r="BL30" s="77">
        <f>SUM(Kranskop:Baobab!BL30)</f>
        <v>0</v>
      </c>
      <c r="BM30" s="77">
        <f>SUM(Kranskop:Baobab!BM30)</f>
        <v>0</v>
      </c>
      <c r="BN30" s="77">
        <f>SUM(Kranskop:Baobab!BN30)</f>
        <v>0</v>
      </c>
      <c r="BO30" s="77">
        <f>SUM(Kranskop:Baobab!BO30)</f>
        <v>0</v>
      </c>
      <c r="BP30" s="77">
        <f>SUM(Kranskop:Baobab!BP30)</f>
        <v>0</v>
      </c>
      <c r="BQ30" s="76">
        <f>SUM(Kranskop:Baobab!BQ30)</f>
        <v>0</v>
      </c>
      <c r="BR30" s="78">
        <f>SUM(Kranskop:Baobab!BR30)</f>
        <v>0</v>
      </c>
      <c r="BS30" s="77">
        <f>SUM(Kranskop:Baobab!BS30)</f>
        <v>0</v>
      </c>
      <c r="BT30" s="77">
        <f>SUM(Kranskop:Baobab!BT30)</f>
        <v>0</v>
      </c>
      <c r="BU30" s="77">
        <f>SUM(Kranskop:Baobab!BU30)</f>
        <v>0</v>
      </c>
      <c r="BV30" s="77">
        <f>SUM(Kranskop:Baobab!BV30)</f>
        <v>0</v>
      </c>
      <c r="BW30" s="77">
        <f>SUM(Kranskop:Baobab!BW30)</f>
        <v>0</v>
      </c>
      <c r="BX30" s="77">
        <f>SUM(Kranskop:Baobab!BX30)</f>
        <v>0</v>
      </c>
      <c r="BY30" s="77">
        <f>SUM(Kranskop:Baobab!BY30)</f>
        <v>0</v>
      </c>
      <c r="BZ30" s="77">
        <f>SUM(Kranskop:Baobab!BZ30)</f>
        <v>0</v>
      </c>
      <c r="CA30" s="77">
        <f>SUM(Kranskop:Baobab!CA30)</f>
        <v>0</v>
      </c>
      <c r="CB30" s="77">
        <f>SUM(Kranskop:Baobab!CB30)</f>
        <v>0</v>
      </c>
      <c r="CC30" s="76">
        <f>SUM(Kranskop:Baobab!CC30)</f>
        <v>0</v>
      </c>
      <c r="CD30" s="368"/>
    </row>
    <row r="31" spans="1:82" ht="27" x14ac:dyDescent="0.75">
      <c r="A31" s="39"/>
      <c r="B31" s="73" t="s">
        <v>53</v>
      </c>
      <c r="C31" s="129" t="s">
        <v>54</v>
      </c>
      <c r="D31" s="130" t="s">
        <v>55</v>
      </c>
      <c r="E31" s="255">
        <f>SUM(Kranskop:Baobab!E31)</f>
        <v>24</v>
      </c>
      <c r="F31" s="215" t="b">
        <f>(Kranskop!G31+Nyl!G31+Capricorn!G31+Baobab!G31)=G31</f>
        <v>1</v>
      </c>
      <c r="G31" s="74">
        <f t="shared" si="36"/>
        <v>0</v>
      </c>
      <c r="H31" s="75">
        <f>SUM(Kranskop:Baobab!H31)</f>
        <v>0</v>
      </c>
      <c r="I31" s="76">
        <f>SUM(Kranskop:Baobab!I31)</f>
        <v>0</v>
      </c>
      <c r="J31" s="75">
        <f>SUM(Kranskop:Baobab!J31)</f>
        <v>0</v>
      </c>
      <c r="K31" s="77">
        <f>SUM(Kranskop:Baobab!K31)</f>
        <v>0</v>
      </c>
      <c r="L31" s="77">
        <f>SUM(Kranskop:Baobab!L31)</f>
        <v>0</v>
      </c>
      <c r="M31" s="77">
        <f>SUM(Kranskop:Baobab!M31)</f>
        <v>0</v>
      </c>
      <c r="N31" s="77">
        <f>SUM(Kranskop:Baobab!N31)</f>
        <v>0</v>
      </c>
      <c r="O31" s="77">
        <f>SUM(Kranskop:Baobab!O31)</f>
        <v>0</v>
      </c>
      <c r="P31" s="77">
        <f>SUM(Kranskop:Baobab!P31)</f>
        <v>0</v>
      </c>
      <c r="Q31" s="77">
        <f>SUM(Kranskop:Baobab!Q31)</f>
        <v>0</v>
      </c>
      <c r="R31" s="77">
        <f>SUM(Kranskop:Baobab!R31)</f>
        <v>0</v>
      </c>
      <c r="S31" s="77">
        <f>SUM(Kranskop:Baobab!S31)</f>
        <v>0</v>
      </c>
      <c r="T31" s="77">
        <f>SUM(Kranskop:Baobab!T31)</f>
        <v>0</v>
      </c>
      <c r="U31" s="76">
        <f>SUM(Kranskop:Baobab!U31)</f>
        <v>0</v>
      </c>
      <c r="V31" s="75">
        <f>SUM(Kranskop:Baobab!V31)</f>
        <v>0</v>
      </c>
      <c r="W31" s="77">
        <f>SUM(Kranskop:Baobab!W31)</f>
        <v>0</v>
      </c>
      <c r="X31" s="77">
        <f>SUM(Kranskop:Baobab!X31)</f>
        <v>0</v>
      </c>
      <c r="Y31" s="77">
        <f>SUM(Kranskop:Baobab!Y31)</f>
        <v>0</v>
      </c>
      <c r="Z31" s="77">
        <f>SUM(Kranskop:Baobab!Z31)</f>
        <v>0</v>
      </c>
      <c r="AA31" s="77">
        <f>SUM(Kranskop:Baobab!AA31)</f>
        <v>0</v>
      </c>
      <c r="AB31" s="77">
        <f>SUM(Kranskop:Baobab!AB31)</f>
        <v>0</v>
      </c>
      <c r="AC31" s="77">
        <f>SUM(Kranskop:Baobab!AC31)</f>
        <v>0</v>
      </c>
      <c r="AD31" s="77">
        <f>SUM(Kranskop:Baobab!AD31)</f>
        <v>0</v>
      </c>
      <c r="AE31" s="77">
        <f>SUM(Kranskop:Baobab!AE31)</f>
        <v>0</v>
      </c>
      <c r="AF31" s="77">
        <f>SUM(Kranskop:Baobab!AF31)</f>
        <v>0</v>
      </c>
      <c r="AG31" s="76">
        <f>SUM(Kranskop:Baobab!AG31)</f>
        <v>0</v>
      </c>
      <c r="AH31" s="78">
        <f>SUM(Kranskop:Baobab!AH31)</f>
        <v>0</v>
      </c>
      <c r="AI31" s="77">
        <f>SUM(Kranskop:Baobab!AI31)</f>
        <v>0</v>
      </c>
      <c r="AJ31" s="77">
        <f>SUM(Kranskop:Baobab!AJ31)</f>
        <v>0</v>
      </c>
      <c r="AK31" s="77">
        <f>SUM(Kranskop:Baobab!AK31)</f>
        <v>0</v>
      </c>
      <c r="AL31" s="77">
        <f>SUM(Kranskop:Baobab!AL31)</f>
        <v>0</v>
      </c>
      <c r="AM31" s="77">
        <f>SUM(Kranskop:Baobab!AM31)</f>
        <v>0</v>
      </c>
      <c r="AN31" s="77">
        <f>SUM(Kranskop:Baobab!AN31)</f>
        <v>0</v>
      </c>
      <c r="AO31" s="77">
        <f>SUM(Kranskop:Baobab!AO31)</f>
        <v>0</v>
      </c>
      <c r="AP31" s="77">
        <f>SUM(Kranskop:Baobab!AP31)</f>
        <v>0</v>
      </c>
      <c r="AQ31" s="77">
        <f>SUM(Kranskop:Baobab!AQ31)</f>
        <v>0</v>
      </c>
      <c r="AR31" s="77">
        <f>SUM(Kranskop:Baobab!AR31)</f>
        <v>0</v>
      </c>
      <c r="AS31" s="76">
        <f>SUM(Kranskop:Baobab!AS31)</f>
        <v>0</v>
      </c>
      <c r="AT31" s="78">
        <f>SUM(Kranskop:Baobab!AT31)</f>
        <v>0</v>
      </c>
      <c r="AU31" s="77">
        <f>SUM(Kranskop:Baobab!AU31)</f>
        <v>0</v>
      </c>
      <c r="AV31" s="77">
        <f>SUM(Kranskop:Baobab!AV31)</f>
        <v>0</v>
      </c>
      <c r="AW31" s="77">
        <f>SUM(Kranskop:Baobab!AW31)</f>
        <v>0</v>
      </c>
      <c r="AX31" s="77">
        <f>SUM(Kranskop:Baobab!AX31)</f>
        <v>0</v>
      </c>
      <c r="AY31" s="77">
        <f>SUM(Kranskop:Baobab!AY31)</f>
        <v>0</v>
      </c>
      <c r="AZ31" s="77">
        <f>SUM(Kranskop:Baobab!AZ31)</f>
        <v>0</v>
      </c>
      <c r="BA31" s="77">
        <f>SUM(Kranskop:Baobab!BA31)</f>
        <v>0</v>
      </c>
      <c r="BB31" s="77">
        <f>SUM(Kranskop:Baobab!BB31)</f>
        <v>0</v>
      </c>
      <c r="BC31" s="77">
        <f>SUM(Kranskop:Baobab!BC31)</f>
        <v>0</v>
      </c>
      <c r="BD31" s="77">
        <f>SUM(Kranskop:Baobab!BD31)</f>
        <v>0</v>
      </c>
      <c r="BE31" s="76">
        <f>SUM(Kranskop:Baobab!BE31)</f>
        <v>0</v>
      </c>
      <c r="BF31" s="78">
        <f>SUM(Kranskop:Baobab!BF31)</f>
        <v>0</v>
      </c>
      <c r="BG31" s="77">
        <f>SUM(Kranskop:Baobab!BG31)</f>
        <v>0</v>
      </c>
      <c r="BH31" s="77">
        <f>SUM(Kranskop:Baobab!BH31)</f>
        <v>0</v>
      </c>
      <c r="BI31" s="77">
        <f>SUM(Kranskop:Baobab!BI31)</f>
        <v>0</v>
      </c>
      <c r="BJ31" s="77">
        <f>SUM(Kranskop:Baobab!BJ31)</f>
        <v>0</v>
      </c>
      <c r="BK31" s="77">
        <f>SUM(Kranskop:Baobab!BK31)</f>
        <v>0</v>
      </c>
      <c r="BL31" s="77">
        <f>SUM(Kranskop:Baobab!BL31)</f>
        <v>0</v>
      </c>
      <c r="BM31" s="77">
        <f>SUM(Kranskop:Baobab!BM31)</f>
        <v>0</v>
      </c>
      <c r="BN31" s="77">
        <f>SUM(Kranskop:Baobab!BN31)</f>
        <v>0</v>
      </c>
      <c r="BO31" s="77">
        <f>SUM(Kranskop:Baobab!BO31)</f>
        <v>0</v>
      </c>
      <c r="BP31" s="77">
        <f>SUM(Kranskop:Baobab!BP31)</f>
        <v>0</v>
      </c>
      <c r="BQ31" s="76">
        <f>SUM(Kranskop:Baobab!BQ31)</f>
        <v>0</v>
      </c>
      <c r="BR31" s="78">
        <f>SUM(Kranskop:Baobab!BR31)</f>
        <v>0</v>
      </c>
      <c r="BS31" s="77">
        <f>SUM(Kranskop:Baobab!BS31)</f>
        <v>0</v>
      </c>
      <c r="BT31" s="77">
        <f>SUM(Kranskop:Baobab!BT31)</f>
        <v>0</v>
      </c>
      <c r="BU31" s="77">
        <f>SUM(Kranskop:Baobab!BU31)</f>
        <v>0</v>
      </c>
      <c r="BV31" s="77">
        <f>SUM(Kranskop:Baobab!BV31)</f>
        <v>0</v>
      </c>
      <c r="BW31" s="77">
        <f>SUM(Kranskop:Baobab!BW31)</f>
        <v>0</v>
      </c>
      <c r="BX31" s="77">
        <f>SUM(Kranskop:Baobab!BX31)</f>
        <v>0</v>
      </c>
      <c r="BY31" s="77">
        <f>SUM(Kranskop:Baobab!BY31)</f>
        <v>0</v>
      </c>
      <c r="BZ31" s="77">
        <f>SUM(Kranskop:Baobab!BZ31)</f>
        <v>0</v>
      </c>
      <c r="CA31" s="77">
        <f>SUM(Kranskop:Baobab!CA31)</f>
        <v>0</v>
      </c>
      <c r="CB31" s="77">
        <f>SUM(Kranskop:Baobab!CB31)</f>
        <v>0</v>
      </c>
      <c r="CC31" s="76">
        <f>SUM(Kranskop:Baobab!CC31)</f>
        <v>0</v>
      </c>
      <c r="CD31" s="368"/>
    </row>
    <row r="32" spans="1:82" ht="27" x14ac:dyDescent="0.75">
      <c r="A32" s="39"/>
      <c r="B32" s="73" t="s">
        <v>56</v>
      </c>
      <c r="C32" s="129" t="s">
        <v>57</v>
      </c>
      <c r="D32" s="130" t="s">
        <v>58</v>
      </c>
      <c r="E32" s="255">
        <f>SUM(Kranskop:Baobab!E32)</f>
        <v>192</v>
      </c>
      <c r="F32" s="215" t="b">
        <f>(Kranskop!G32+Nyl!G32+Capricorn!G32+Baobab!G32)=G32</f>
        <v>1</v>
      </c>
      <c r="G32" s="74">
        <f t="shared" si="36"/>
        <v>0</v>
      </c>
      <c r="H32" s="75">
        <f>SUM(Kranskop:Baobab!H32)</f>
        <v>0</v>
      </c>
      <c r="I32" s="76">
        <f>SUM(Kranskop:Baobab!I32)</f>
        <v>0</v>
      </c>
      <c r="J32" s="75">
        <f>SUM(Kranskop:Baobab!J32)</f>
        <v>0</v>
      </c>
      <c r="K32" s="77">
        <f>SUM(Kranskop:Baobab!K32)</f>
        <v>0</v>
      </c>
      <c r="L32" s="77">
        <f>SUM(Kranskop:Baobab!L32)</f>
        <v>0</v>
      </c>
      <c r="M32" s="77">
        <f>SUM(Kranskop:Baobab!M32)</f>
        <v>0</v>
      </c>
      <c r="N32" s="77">
        <f>SUM(Kranskop:Baobab!N32)</f>
        <v>0</v>
      </c>
      <c r="O32" s="77">
        <f>SUM(Kranskop:Baobab!O32)</f>
        <v>0</v>
      </c>
      <c r="P32" s="77">
        <f>SUM(Kranskop:Baobab!P32)</f>
        <v>0</v>
      </c>
      <c r="Q32" s="77">
        <f>SUM(Kranskop:Baobab!Q32)</f>
        <v>0</v>
      </c>
      <c r="R32" s="77">
        <f>SUM(Kranskop:Baobab!R32)</f>
        <v>0</v>
      </c>
      <c r="S32" s="77">
        <f>SUM(Kranskop:Baobab!S32)</f>
        <v>0</v>
      </c>
      <c r="T32" s="77">
        <f>SUM(Kranskop:Baobab!T32)</f>
        <v>0</v>
      </c>
      <c r="U32" s="76">
        <f>SUM(Kranskop:Baobab!U32)</f>
        <v>0</v>
      </c>
      <c r="V32" s="75">
        <f>SUM(Kranskop:Baobab!V32)</f>
        <v>0</v>
      </c>
      <c r="W32" s="77">
        <f>SUM(Kranskop:Baobab!W32)</f>
        <v>0</v>
      </c>
      <c r="X32" s="77">
        <f>SUM(Kranskop:Baobab!X32)</f>
        <v>0</v>
      </c>
      <c r="Y32" s="77">
        <f>SUM(Kranskop:Baobab!Y32)</f>
        <v>0</v>
      </c>
      <c r="Z32" s="77">
        <f>SUM(Kranskop:Baobab!Z32)</f>
        <v>0</v>
      </c>
      <c r="AA32" s="77">
        <f>SUM(Kranskop:Baobab!AA32)</f>
        <v>0</v>
      </c>
      <c r="AB32" s="77">
        <f>SUM(Kranskop:Baobab!AB32)</f>
        <v>0</v>
      </c>
      <c r="AC32" s="77">
        <f>SUM(Kranskop:Baobab!AC32)</f>
        <v>0</v>
      </c>
      <c r="AD32" s="77">
        <f>SUM(Kranskop:Baobab!AD32)</f>
        <v>0</v>
      </c>
      <c r="AE32" s="77">
        <f>SUM(Kranskop:Baobab!AE32)</f>
        <v>0</v>
      </c>
      <c r="AF32" s="77">
        <f>SUM(Kranskop:Baobab!AF32)</f>
        <v>0</v>
      </c>
      <c r="AG32" s="76">
        <f>SUM(Kranskop:Baobab!AG32)</f>
        <v>0</v>
      </c>
      <c r="AH32" s="78">
        <f>SUM(Kranskop:Baobab!AH32)</f>
        <v>0</v>
      </c>
      <c r="AI32" s="77">
        <f>SUM(Kranskop:Baobab!AI32)</f>
        <v>0</v>
      </c>
      <c r="AJ32" s="77">
        <f>SUM(Kranskop:Baobab!AJ32)</f>
        <v>0</v>
      </c>
      <c r="AK32" s="77">
        <f>SUM(Kranskop:Baobab!AK32)</f>
        <v>0</v>
      </c>
      <c r="AL32" s="77">
        <f>SUM(Kranskop:Baobab!AL32)</f>
        <v>0</v>
      </c>
      <c r="AM32" s="77">
        <f>SUM(Kranskop:Baobab!AM32)</f>
        <v>0</v>
      </c>
      <c r="AN32" s="77">
        <f>SUM(Kranskop:Baobab!AN32)</f>
        <v>0</v>
      </c>
      <c r="AO32" s="77">
        <f>SUM(Kranskop:Baobab!AO32)</f>
        <v>0</v>
      </c>
      <c r="AP32" s="77">
        <f>SUM(Kranskop:Baobab!AP32)</f>
        <v>0</v>
      </c>
      <c r="AQ32" s="77">
        <f>SUM(Kranskop:Baobab!AQ32)</f>
        <v>0</v>
      </c>
      <c r="AR32" s="77">
        <f>SUM(Kranskop:Baobab!AR32)</f>
        <v>0</v>
      </c>
      <c r="AS32" s="76">
        <f>SUM(Kranskop:Baobab!AS32)</f>
        <v>0</v>
      </c>
      <c r="AT32" s="78">
        <f>SUM(Kranskop:Baobab!AT32)</f>
        <v>0</v>
      </c>
      <c r="AU32" s="77">
        <f>SUM(Kranskop:Baobab!AU32)</f>
        <v>0</v>
      </c>
      <c r="AV32" s="77">
        <f>SUM(Kranskop:Baobab!AV32)</f>
        <v>0</v>
      </c>
      <c r="AW32" s="77">
        <f>SUM(Kranskop:Baobab!AW32)</f>
        <v>0</v>
      </c>
      <c r="AX32" s="77">
        <f>SUM(Kranskop:Baobab!AX32)</f>
        <v>0</v>
      </c>
      <c r="AY32" s="77">
        <f>SUM(Kranskop:Baobab!AY32)</f>
        <v>0</v>
      </c>
      <c r="AZ32" s="77">
        <f>SUM(Kranskop:Baobab!AZ32)</f>
        <v>0</v>
      </c>
      <c r="BA32" s="77">
        <f>SUM(Kranskop:Baobab!BA32)</f>
        <v>0</v>
      </c>
      <c r="BB32" s="77">
        <f>SUM(Kranskop:Baobab!BB32)</f>
        <v>0</v>
      </c>
      <c r="BC32" s="77">
        <f>SUM(Kranskop:Baobab!BC32)</f>
        <v>0</v>
      </c>
      <c r="BD32" s="77">
        <f>SUM(Kranskop:Baobab!BD32)</f>
        <v>0</v>
      </c>
      <c r="BE32" s="76">
        <f>SUM(Kranskop:Baobab!BE32)</f>
        <v>0</v>
      </c>
      <c r="BF32" s="78">
        <f>SUM(Kranskop:Baobab!BF32)</f>
        <v>0</v>
      </c>
      <c r="BG32" s="77">
        <f>SUM(Kranskop:Baobab!BG32)</f>
        <v>0</v>
      </c>
      <c r="BH32" s="77">
        <f>SUM(Kranskop:Baobab!BH32)</f>
        <v>0</v>
      </c>
      <c r="BI32" s="77">
        <f>SUM(Kranskop:Baobab!BI32)</f>
        <v>0</v>
      </c>
      <c r="BJ32" s="77">
        <f>SUM(Kranskop:Baobab!BJ32)</f>
        <v>0</v>
      </c>
      <c r="BK32" s="77">
        <f>SUM(Kranskop:Baobab!BK32)</f>
        <v>0</v>
      </c>
      <c r="BL32" s="77">
        <f>SUM(Kranskop:Baobab!BL32)</f>
        <v>0</v>
      </c>
      <c r="BM32" s="77">
        <f>SUM(Kranskop:Baobab!BM32)</f>
        <v>0</v>
      </c>
      <c r="BN32" s="77">
        <f>SUM(Kranskop:Baobab!BN32)</f>
        <v>0</v>
      </c>
      <c r="BO32" s="77">
        <f>SUM(Kranskop:Baobab!BO32)</f>
        <v>0</v>
      </c>
      <c r="BP32" s="77">
        <f>SUM(Kranskop:Baobab!BP32)</f>
        <v>0</v>
      </c>
      <c r="BQ32" s="76">
        <f>SUM(Kranskop:Baobab!BQ32)</f>
        <v>0</v>
      </c>
      <c r="BR32" s="78">
        <f>SUM(Kranskop:Baobab!BR32)</f>
        <v>0</v>
      </c>
      <c r="BS32" s="77">
        <f>SUM(Kranskop:Baobab!BS32)</f>
        <v>0</v>
      </c>
      <c r="BT32" s="77">
        <f>SUM(Kranskop:Baobab!BT32)</f>
        <v>0</v>
      </c>
      <c r="BU32" s="77">
        <f>SUM(Kranskop:Baobab!BU32)</f>
        <v>0</v>
      </c>
      <c r="BV32" s="77">
        <f>SUM(Kranskop:Baobab!BV32)</f>
        <v>0</v>
      </c>
      <c r="BW32" s="77">
        <f>SUM(Kranskop:Baobab!BW32)</f>
        <v>0</v>
      </c>
      <c r="BX32" s="77">
        <f>SUM(Kranskop:Baobab!BX32)</f>
        <v>0</v>
      </c>
      <c r="BY32" s="77">
        <f>SUM(Kranskop:Baobab!BY32)</f>
        <v>0</v>
      </c>
      <c r="BZ32" s="77">
        <f>SUM(Kranskop:Baobab!BZ32)</f>
        <v>0</v>
      </c>
      <c r="CA32" s="77">
        <f>SUM(Kranskop:Baobab!CA32)</f>
        <v>0</v>
      </c>
      <c r="CB32" s="77">
        <f>SUM(Kranskop:Baobab!CB32)</f>
        <v>0</v>
      </c>
      <c r="CC32" s="76">
        <f>SUM(Kranskop:Baobab!CC32)</f>
        <v>0</v>
      </c>
      <c r="CD32" s="368"/>
    </row>
    <row r="33" spans="1:82" ht="27" x14ac:dyDescent="0.75">
      <c r="A33" s="39"/>
      <c r="B33" s="73" t="s">
        <v>59</v>
      </c>
      <c r="C33" s="129" t="s">
        <v>60</v>
      </c>
      <c r="D33" s="130" t="s">
        <v>58</v>
      </c>
      <c r="E33" s="255">
        <f>SUM(Kranskop:Baobab!E33)</f>
        <v>48</v>
      </c>
      <c r="F33" s="215" t="b">
        <f>(Kranskop!G33+Nyl!G33+Capricorn!G33+Baobab!G33)=G33</f>
        <v>1</v>
      </c>
      <c r="G33" s="74">
        <f t="shared" si="36"/>
        <v>0</v>
      </c>
      <c r="H33" s="75">
        <f>SUM(Kranskop:Baobab!H33)</f>
        <v>0</v>
      </c>
      <c r="I33" s="76">
        <f>SUM(Kranskop:Baobab!I33)</f>
        <v>0</v>
      </c>
      <c r="J33" s="75">
        <f>SUM(Kranskop:Baobab!J33)</f>
        <v>0</v>
      </c>
      <c r="K33" s="77">
        <f>SUM(Kranskop:Baobab!K33)</f>
        <v>0</v>
      </c>
      <c r="L33" s="77">
        <f>SUM(Kranskop:Baobab!L33)</f>
        <v>0</v>
      </c>
      <c r="M33" s="77">
        <f>SUM(Kranskop:Baobab!M33)</f>
        <v>0</v>
      </c>
      <c r="N33" s="77">
        <f>SUM(Kranskop:Baobab!N33)</f>
        <v>0</v>
      </c>
      <c r="O33" s="77">
        <f>SUM(Kranskop:Baobab!O33)</f>
        <v>0</v>
      </c>
      <c r="P33" s="77">
        <f>SUM(Kranskop:Baobab!P33)</f>
        <v>0</v>
      </c>
      <c r="Q33" s="77">
        <f>SUM(Kranskop:Baobab!Q33)</f>
        <v>0</v>
      </c>
      <c r="R33" s="77">
        <f>SUM(Kranskop:Baobab!R33)</f>
        <v>0</v>
      </c>
      <c r="S33" s="77">
        <f>SUM(Kranskop:Baobab!S33)</f>
        <v>0</v>
      </c>
      <c r="T33" s="77">
        <f>SUM(Kranskop:Baobab!T33)</f>
        <v>0</v>
      </c>
      <c r="U33" s="76">
        <f>SUM(Kranskop:Baobab!U33)</f>
        <v>0</v>
      </c>
      <c r="V33" s="75">
        <f>SUM(Kranskop:Baobab!V33)</f>
        <v>0</v>
      </c>
      <c r="W33" s="77">
        <f>SUM(Kranskop:Baobab!W33)</f>
        <v>0</v>
      </c>
      <c r="X33" s="77">
        <f>SUM(Kranskop:Baobab!X33)</f>
        <v>0</v>
      </c>
      <c r="Y33" s="77">
        <f>SUM(Kranskop:Baobab!Y33)</f>
        <v>0</v>
      </c>
      <c r="Z33" s="77">
        <f>SUM(Kranskop:Baobab!Z33)</f>
        <v>0</v>
      </c>
      <c r="AA33" s="77">
        <f>SUM(Kranskop:Baobab!AA33)</f>
        <v>0</v>
      </c>
      <c r="AB33" s="77">
        <f>SUM(Kranskop:Baobab!AB33)</f>
        <v>0</v>
      </c>
      <c r="AC33" s="77">
        <f>SUM(Kranskop:Baobab!AC33)</f>
        <v>0</v>
      </c>
      <c r="AD33" s="77">
        <f>SUM(Kranskop:Baobab!AD33)</f>
        <v>0</v>
      </c>
      <c r="AE33" s="77">
        <f>SUM(Kranskop:Baobab!AE33)</f>
        <v>0</v>
      </c>
      <c r="AF33" s="77">
        <f>SUM(Kranskop:Baobab!AF33)</f>
        <v>0</v>
      </c>
      <c r="AG33" s="76">
        <f>SUM(Kranskop:Baobab!AG33)</f>
        <v>0</v>
      </c>
      <c r="AH33" s="78">
        <f>SUM(Kranskop:Baobab!AH33)</f>
        <v>0</v>
      </c>
      <c r="AI33" s="77">
        <f>SUM(Kranskop:Baobab!AI33)</f>
        <v>0</v>
      </c>
      <c r="AJ33" s="77">
        <f>SUM(Kranskop:Baobab!AJ33)</f>
        <v>0</v>
      </c>
      <c r="AK33" s="77">
        <f>SUM(Kranskop:Baobab!AK33)</f>
        <v>0</v>
      </c>
      <c r="AL33" s="77">
        <f>SUM(Kranskop:Baobab!AL33)</f>
        <v>0</v>
      </c>
      <c r="AM33" s="77">
        <f>SUM(Kranskop:Baobab!AM33)</f>
        <v>0</v>
      </c>
      <c r="AN33" s="77">
        <f>SUM(Kranskop:Baobab!AN33)</f>
        <v>0</v>
      </c>
      <c r="AO33" s="77">
        <f>SUM(Kranskop:Baobab!AO33)</f>
        <v>0</v>
      </c>
      <c r="AP33" s="77">
        <f>SUM(Kranskop:Baobab!AP33)</f>
        <v>0</v>
      </c>
      <c r="AQ33" s="77">
        <f>SUM(Kranskop:Baobab!AQ33)</f>
        <v>0</v>
      </c>
      <c r="AR33" s="77">
        <f>SUM(Kranskop:Baobab!AR33)</f>
        <v>0</v>
      </c>
      <c r="AS33" s="76">
        <f>SUM(Kranskop:Baobab!AS33)</f>
        <v>0</v>
      </c>
      <c r="AT33" s="78">
        <f>SUM(Kranskop:Baobab!AT33)</f>
        <v>0</v>
      </c>
      <c r="AU33" s="77">
        <f>SUM(Kranskop:Baobab!AU33)</f>
        <v>0</v>
      </c>
      <c r="AV33" s="77">
        <f>SUM(Kranskop:Baobab!AV33)</f>
        <v>0</v>
      </c>
      <c r="AW33" s="77">
        <f>SUM(Kranskop:Baobab!AW33)</f>
        <v>0</v>
      </c>
      <c r="AX33" s="77">
        <f>SUM(Kranskop:Baobab!AX33)</f>
        <v>0</v>
      </c>
      <c r="AY33" s="77">
        <f>SUM(Kranskop:Baobab!AY33)</f>
        <v>0</v>
      </c>
      <c r="AZ33" s="77">
        <f>SUM(Kranskop:Baobab!AZ33)</f>
        <v>0</v>
      </c>
      <c r="BA33" s="77">
        <f>SUM(Kranskop:Baobab!BA33)</f>
        <v>0</v>
      </c>
      <c r="BB33" s="77">
        <f>SUM(Kranskop:Baobab!BB33)</f>
        <v>0</v>
      </c>
      <c r="BC33" s="77">
        <f>SUM(Kranskop:Baobab!BC33)</f>
        <v>0</v>
      </c>
      <c r="BD33" s="77">
        <f>SUM(Kranskop:Baobab!BD33)</f>
        <v>0</v>
      </c>
      <c r="BE33" s="76">
        <f>SUM(Kranskop:Baobab!BE33)</f>
        <v>0</v>
      </c>
      <c r="BF33" s="78">
        <f>SUM(Kranskop:Baobab!BF33)</f>
        <v>0</v>
      </c>
      <c r="BG33" s="77">
        <f>SUM(Kranskop:Baobab!BG33)</f>
        <v>0</v>
      </c>
      <c r="BH33" s="77">
        <f>SUM(Kranskop:Baobab!BH33)</f>
        <v>0</v>
      </c>
      <c r="BI33" s="77">
        <f>SUM(Kranskop:Baobab!BI33)</f>
        <v>0</v>
      </c>
      <c r="BJ33" s="77">
        <f>SUM(Kranskop:Baobab!BJ33)</f>
        <v>0</v>
      </c>
      <c r="BK33" s="77">
        <f>SUM(Kranskop:Baobab!BK33)</f>
        <v>0</v>
      </c>
      <c r="BL33" s="77">
        <f>SUM(Kranskop:Baobab!BL33)</f>
        <v>0</v>
      </c>
      <c r="BM33" s="77">
        <f>SUM(Kranskop:Baobab!BM33)</f>
        <v>0</v>
      </c>
      <c r="BN33" s="77">
        <f>SUM(Kranskop:Baobab!BN33)</f>
        <v>0</v>
      </c>
      <c r="BO33" s="77">
        <f>SUM(Kranskop:Baobab!BO33)</f>
        <v>0</v>
      </c>
      <c r="BP33" s="77">
        <f>SUM(Kranskop:Baobab!BP33)</f>
        <v>0</v>
      </c>
      <c r="BQ33" s="76">
        <f>SUM(Kranskop:Baobab!BQ33)</f>
        <v>0</v>
      </c>
      <c r="BR33" s="78">
        <f>SUM(Kranskop:Baobab!BR33)</f>
        <v>0</v>
      </c>
      <c r="BS33" s="77">
        <f>SUM(Kranskop:Baobab!BS33)</f>
        <v>0</v>
      </c>
      <c r="BT33" s="77">
        <f>SUM(Kranskop:Baobab!BT33)</f>
        <v>0</v>
      </c>
      <c r="BU33" s="77">
        <f>SUM(Kranskop:Baobab!BU33)</f>
        <v>0</v>
      </c>
      <c r="BV33" s="77">
        <f>SUM(Kranskop:Baobab!BV33)</f>
        <v>0</v>
      </c>
      <c r="BW33" s="77">
        <f>SUM(Kranskop:Baobab!BW33)</f>
        <v>0</v>
      </c>
      <c r="BX33" s="77">
        <f>SUM(Kranskop:Baobab!BX33)</f>
        <v>0</v>
      </c>
      <c r="BY33" s="77">
        <f>SUM(Kranskop:Baobab!BY33)</f>
        <v>0</v>
      </c>
      <c r="BZ33" s="77">
        <f>SUM(Kranskop:Baobab!BZ33)</f>
        <v>0</v>
      </c>
      <c r="CA33" s="77">
        <f>SUM(Kranskop:Baobab!CA33)</f>
        <v>0</v>
      </c>
      <c r="CB33" s="77">
        <f>SUM(Kranskop:Baobab!CB33)</f>
        <v>0</v>
      </c>
      <c r="CC33" s="76">
        <f>SUM(Kranskop:Baobab!CC33)</f>
        <v>0</v>
      </c>
      <c r="CD33" s="368"/>
    </row>
    <row r="34" spans="1:82" x14ac:dyDescent="0.75">
      <c r="A34" s="39"/>
      <c r="B34" s="73" t="s">
        <v>61</v>
      </c>
      <c r="C34" s="129" t="s">
        <v>62</v>
      </c>
      <c r="D34" s="130" t="s">
        <v>58</v>
      </c>
      <c r="E34" s="255">
        <f>SUM(Kranskop:Baobab!E34)</f>
        <v>24</v>
      </c>
      <c r="F34" s="215" t="b">
        <f>(Kranskop!G34+Nyl!G34+Capricorn!G34+Baobab!G34)=G34</f>
        <v>1</v>
      </c>
      <c r="G34" s="74">
        <f t="shared" si="36"/>
        <v>0</v>
      </c>
      <c r="H34" s="75">
        <f>SUM(Kranskop:Baobab!H34)</f>
        <v>0</v>
      </c>
      <c r="I34" s="76">
        <f>SUM(Kranskop:Baobab!I34)</f>
        <v>0</v>
      </c>
      <c r="J34" s="75">
        <f>SUM(Kranskop:Baobab!J34)</f>
        <v>0</v>
      </c>
      <c r="K34" s="77">
        <f>SUM(Kranskop:Baobab!K34)</f>
        <v>0</v>
      </c>
      <c r="L34" s="77">
        <f>SUM(Kranskop:Baobab!L34)</f>
        <v>0</v>
      </c>
      <c r="M34" s="77">
        <f>SUM(Kranskop:Baobab!M34)</f>
        <v>0</v>
      </c>
      <c r="N34" s="77">
        <f>SUM(Kranskop:Baobab!N34)</f>
        <v>0</v>
      </c>
      <c r="O34" s="77">
        <f>SUM(Kranskop:Baobab!O34)</f>
        <v>0</v>
      </c>
      <c r="P34" s="77">
        <f>SUM(Kranskop:Baobab!P34)</f>
        <v>0</v>
      </c>
      <c r="Q34" s="77">
        <f>SUM(Kranskop:Baobab!Q34)</f>
        <v>0</v>
      </c>
      <c r="R34" s="77">
        <f>SUM(Kranskop:Baobab!R34)</f>
        <v>0</v>
      </c>
      <c r="S34" s="77">
        <f>SUM(Kranskop:Baobab!S34)</f>
        <v>0</v>
      </c>
      <c r="T34" s="77">
        <f>SUM(Kranskop:Baobab!T34)</f>
        <v>0</v>
      </c>
      <c r="U34" s="76">
        <f>SUM(Kranskop:Baobab!U34)</f>
        <v>0</v>
      </c>
      <c r="V34" s="75">
        <f>SUM(Kranskop:Baobab!V34)</f>
        <v>0</v>
      </c>
      <c r="W34" s="77">
        <f>SUM(Kranskop:Baobab!W34)</f>
        <v>0</v>
      </c>
      <c r="X34" s="77">
        <f>SUM(Kranskop:Baobab!X34)</f>
        <v>0</v>
      </c>
      <c r="Y34" s="77">
        <f>SUM(Kranskop:Baobab!Y34)</f>
        <v>0</v>
      </c>
      <c r="Z34" s="77">
        <f>SUM(Kranskop:Baobab!Z34)</f>
        <v>0</v>
      </c>
      <c r="AA34" s="77">
        <f>SUM(Kranskop:Baobab!AA34)</f>
        <v>0</v>
      </c>
      <c r="AB34" s="77">
        <f>SUM(Kranskop:Baobab!AB34)</f>
        <v>0</v>
      </c>
      <c r="AC34" s="77">
        <f>SUM(Kranskop:Baobab!AC34)</f>
        <v>0</v>
      </c>
      <c r="AD34" s="77">
        <f>SUM(Kranskop:Baobab!AD34)</f>
        <v>0</v>
      </c>
      <c r="AE34" s="77">
        <f>SUM(Kranskop:Baobab!AE34)</f>
        <v>0</v>
      </c>
      <c r="AF34" s="77">
        <f>SUM(Kranskop:Baobab!AF34)</f>
        <v>0</v>
      </c>
      <c r="AG34" s="76">
        <f>SUM(Kranskop:Baobab!AG34)</f>
        <v>0</v>
      </c>
      <c r="AH34" s="78">
        <f>SUM(Kranskop:Baobab!AH34)</f>
        <v>0</v>
      </c>
      <c r="AI34" s="77">
        <f>SUM(Kranskop:Baobab!AI34)</f>
        <v>0</v>
      </c>
      <c r="AJ34" s="77">
        <f>SUM(Kranskop:Baobab!AJ34)</f>
        <v>0</v>
      </c>
      <c r="AK34" s="77">
        <f>SUM(Kranskop:Baobab!AK34)</f>
        <v>0</v>
      </c>
      <c r="AL34" s="77">
        <f>SUM(Kranskop:Baobab!AL34)</f>
        <v>0</v>
      </c>
      <c r="AM34" s="77">
        <f>SUM(Kranskop:Baobab!AM34)</f>
        <v>0</v>
      </c>
      <c r="AN34" s="77">
        <f>SUM(Kranskop:Baobab!AN34)</f>
        <v>0</v>
      </c>
      <c r="AO34" s="77">
        <f>SUM(Kranskop:Baobab!AO34)</f>
        <v>0</v>
      </c>
      <c r="AP34" s="77">
        <f>SUM(Kranskop:Baobab!AP34)</f>
        <v>0</v>
      </c>
      <c r="AQ34" s="77">
        <f>SUM(Kranskop:Baobab!AQ34)</f>
        <v>0</v>
      </c>
      <c r="AR34" s="77">
        <f>SUM(Kranskop:Baobab!AR34)</f>
        <v>0</v>
      </c>
      <c r="AS34" s="76">
        <f>SUM(Kranskop:Baobab!AS34)</f>
        <v>0</v>
      </c>
      <c r="AT34" s="78">
        <f>SUM(Kranskop:Baobab!AT34)</f>
        <v>0</v>
      </c>
      <c r="AU34" s="77">
        <f>SUM(Kranskop:Baobab!AU34)</f>
        <v>0</v>
      </c>
      <c r="AV34" s="77">
        <f>SUM(Kranskop:Baobab!AV34)</f>
        <v>0</v>
      </c>
      <c r="AW34" s="77">
        <f>SUM(Kranskop:Baobab!AW34)</f>
        <v>0</v>
      </c>
      <c r="AX34" s="77">
        <f>SUM(Kranskop:Baobab!AX34)</f>
        <v>0</v>
      </c>
      <c r="AY34" s="77">
        <f>SUM(Kranskop:Baobab!AY34)</f>
        <v>0</v>
      </c>
      <c r="AZ34" s="77">
        <f>SUM(Kranskop:Baobab!AZ34)</f>
        <v>0</v>
      </c>
      <c r="BA34" s="77">
        <f>SUM(Kranskop:Baobab!BA34)</f>
        <v>0</v>
      </c>
      <c r="BB34" s="77">
        <f>SUM(Kranskop:Baobab!BB34)</f>
        <v>0</v>
      </c>
      <c r="BC34" s="77">
        <f>SUM(Kranskop:Baobab!BC34)</f>
        <v>0</v>
      </c>
      <c r="BD34" s="77">
        <f>SUM(Kranskop:Baobab!BD34)</f>
        <v>0</v>
      </c>
      <c r="BE34" s="76">
        <f>SUM(Kranskop:Baobab!BE34)</f>
        <v>0</v>
      </c>
      <c r="BF34" s="78">
        <f>SUM(Kranskop:Baobab!BF34)</f>
        <v>0</v>
      </c>
      <c r="BG34" s="77">
        <f>SUM(Kranskop:Baobab!BG34)</f>
        <v>0</v>
      </c>
      <c r="BH34" s="77">
        <f>SUM(Kranskop:Baobab!BH34)</f>
        <v>0</v>
      </c>
      <c r="BI34" s="77">
        <f>SUM(Kranskop:Baobab!BI34)</f>
        <v>0</v>
      </c>
      <c r="BJ34" s="77">
        <f>SUM(Kranskop:Baobab!BJ34)</f>
        <v>0</v>
      </c>
      <c r="BK34" s="77">
        <f>SUM(Kranskop:Baobab!BK34)</f>
        <v>0</v>
      </c>
      <c r="BL34" s="77">
        <f>SUM(Kranskop:Baobab!BL34)</f>
        <v>0</v>
      </c>
      <c r="BM34" s="77">
        <f>SUM(Kranskop:Baobab!BM34)</f>
        <v>0</v>
      </c>
      <c r="BN34" s="77">
        <f>SUM(Kranskop:Baobab!BN34)</f>
        <v>0</v>
      </c>
      <c r="BO34" s="77">
        <f>SUM(Kranskop:Baobab!BO34)</f>
        <v>0</v>
      </c>
      <c r="BP34" s="77">
        <f>SUM(Kranskop:Baobab!BP34)</f>
        <v>0</v>
      </c>
      <c r="BQ34" s="76">
        <f>SUM(Kranskop:Baobab!BQ34)</f>
        <v>0</v>
      </c>
      <c r="BR34" s="78">
        <f>SUM(Kranskop:Baobab!BR34)</f>
        <v>0</v>
      </c>
      <c r="BS34" s="77">
        <f>SUM(Kranskop:Baobab!BS34)</f>
        <v>0</v>
      </c>
      <c r="BT34" s="77">
        <f>SUM(Kranskop:Baobab!BT34)</f>
        <v>0</v>
      </c>
      <c r="BU34" s="77">
        <f>SUM(Kranskop:Baobab!BU34)</f>
        <v>0</v>
      </c>
      <c r="BV34" s="77">
        <f>SUM(Kranskop:Baobab!BV34)</f>
        <v>0</v>
      </c>
      <c r="BW34" s="77">
        <f>SUM(Kranskop:Baobab!BW34)</f>
        <v>0</v>
      </c>
      <c r="BX34" s="77">
        <f>SUM(Kranskop:Baobab!BX34)</f>
        <v>0</v>
      </c>
      <c r="BY34" s="77">
        <f>SUM(Kranskop:Baobab!BY34)</f>
        <v>0</v>
      </c>
      <c r="BZ34" s="77">
        <f>SUM(Kranskop:Baobab!BZ34)</f>
        <v>0</v>
      </c>
      <c r="CA34" s="77">
        <f>SUM(Kranskop:Baobab!CA34)</f>
        <v>0</v>
      </c>
      <c r="CB34" s="77">
        <f>SUM(Kranskop:Baobab!CB34)</f>
        <v>0</v>
      </c>
      <c r="CC34" s="76">
        <f>SUM(Kranskop:Baobab!CC34)</f>
        <v>0</v>
      </c>
      <c r="CD34" s="368"/>
    </row>
    <row r="35" spans="1:82" ht="27" x14ac:dyDescent="0.75">
      <c r="A35" s="39"/>
      <c r="B35" s="73" t="s">
        <v>63</v>
      </c>
      <c r="C35" s="129" t="s">
        <v>64</v>
      </c>
      <c r="D35" s="130" t="s">
        <v>58</v>
      </c>
      <c r="E35" s="255">
        <f>SUM(Kranskop:Baobab!E35)</f>
        <v>24</v>
      </c>
      <c r="F35" s="215" t="b">
        <f>(Kranskop!G35+Nyl!G35+Capricorn!G35+Baobab!G35)=G35</f>
        <v>1</v>
      </c>
      <c r="G35" s="74">
        <f t="shared" si="36"/>
        <v>0</v>
      </c>
      <c r="H35" s="75">
        <f>SUM(Kranskop:Baobab!H35)</f>
        <v>0</v>
      </c>
      <c r="I35" s="76">
        <f>SUM(Kranskop:Baobab!I35)</f>
        <v>0</v>
      </c>
      <c r="J35" s="75">
        <f>SUM(Kranskop:Baobab!J35)</f>
        <v>0</v>
      </c>
      <c r="K35" s="77">
        <f>SUM(Kranskop:Baobab!K35)</f>
        <v>0</v>
      </c>
      <c r="L35" s="77">
        <f>SUM(Kranskop:Baobab!L35)</f>
        <v>0</v>
      </c>
      <c r="M35" s="77">
        <f>SUM(Kranskop:Baobab!M35)</f>
        <v>0</v>
      </c>
      <c r="N35" s="77">
        <f>SUM(Kranskop:Baobab!N35)</f>
        <v>0</v>
      </c>
      <c r="O35" s="77">
        <f>SUM(Kranskop:Baobab!O35)</f>
        <v>0</v>
      </c>
      <c r="P35" s="77">
        <f>SUM(Kranskop:Baobab!P35)</f>
        <v>0</v>
      </c>
      <c r="Q35" s="77">
        <f>SUM(Kranskop:Baobab!Q35)</f>
        <v>0</v>
      </c>
      <c r="R35" s="77">
        <f>SUM(Kranskop:Baobab!R35)</f>
        <v>0</v>
      </c>
      <c r="S35" s="77">
        <f>SUM(Kranskop:Baobab!S35)</f>
        <v>0</v>
      </c>
      <c r="T35" s="77">
        <f>SUM(Kranskop:Baobab!T35)</f>
        <v>0</v>
      </c>
      <c r="U35" s="76">
        <f>SUM(Kranskop:Baobab!U35)</f>
        <v>0</v>
      </c>
      <c r="V35" s="75">
        <f>SUM(Kranskop:Baobab!V35)</f>
        <v>0</v>
      </c>
      <c r="W35" s="77">
        <f>SUM(Kranskop:Baobab!W35)</f>
        <v>0</v>
      </c>
      <c r="X35" s="77">
        <f>SUM(Kranskop:Baobab!X35)</f>
        <v>0</v>
      </c>
      <c r="Y35" s="77">
        <f>SUM(Kranskop:Baobab!Y35)</f>
        <v>0</v>
      </c>
      <c r="Z35" s="77">
        <f>SUM(Kranskop:Baobab!Z35)</f>
        <v>0</v>
      </c>
      <c r="AA35" s="77">
        <f>SUM(Kranskop:Baobab!AA35)</f>
        <v>0</v>
      </c>
      <c r="AB35" s="77">
        <f>SUM(Kranskop:Baobab!AB35)</f>
        <v>0</v>
      </c>
      <c r="AC35" s="77">
        <f>SUM(Kranskop:Baobab!AC35)</f>
        <v>0</v>
      </c>
      <c r="AD35" s="77">
        <f>SUM(Kranskop:Baobab!AD35)</f>
        <v>0</v>
      </c>
      <c r="AE35" s="77">
        <f>SUM(Kranskop:Baobab!AE35)</f>
        <v>0</v>
      </c>
      <c r="AF35" s="77">
        <f>SUM(Kranskop:Baobab!AF35)</f>
        <v>0</v>
      </c>
      <c r="AG35" s="76">
        <f>SUM(Kranskop:Baobab!AG35)</f>
        <v>0</v>
      </c>
      <c r="AH35" s="78">
        <f>SUM(Kranskop:Baobab!AH35)</f>
        <v>0</v>
      </c>
      <c r="AI35" s="77">
        <f>SUM(Kranskop:Baobab!AI35)</f>
        <v>0</v>
      </c>
      <c r="AJ35" s="77">
        <f>SUM(Kranskop:Baobab!AJ35)</f>
        <v>0</v>
      </c>
      <c r="AK35" s="77">
        <f>SUM(Kranskop:Baobab!AK35)</f>
        <v>0</v>
      </c>
      <c r="AL35" s="77">
        <f>SUM(Kranskop:Baobab!AL35)</f>
        <v>0</v>
      </c>
      <c r="AM35" s="77">
        <f>SUM(Kranskop:Baobab!AM35)</f>
        <v>0</v>
      </c>
      <c r="AN35" s="77">
        <f>SUM(Kranskop:Baobab!AN35)</f>
        <v>0</v>
      </c>
      <c r="AO35" s="77">
        <f>SUM(Kranskop:Baobab!AO35)</f>
        <v>0</v>
      </c>
      <c r="AP35" s="77">
        <f>SUM(Kranskop:Baobab!AP35)</f>
        <v>0</v>
      </c>
      <c r="AQ35" s="77">
        <f>SUM(Kranskop:Baobab!AQ35)</f>
        <v>0</v>
      </c>
      <c r="AR35" s="77">
        <f>SUM(Kranskop:Baobab!AR35)</f>
        <v>0</v>
      </c>
      <c r="AS35" s="76">
        <f>SUM(Kranskop:Baobab!AS35)</f>
        <v>0</v>
      </c>
      <c r="AT35" s="78">
        <f>SUM(Kranskop:Baobab!AT35)</f>
        <v>0</v>
      </c>
      <c r="AU35" s="77">
        <f>SUM(Kranskop:Baobab!AU35)</f>
        <v>0</v>
      </c>
      <c r="AV35" s="77">
        <f>SUM(Kranskop:Baobab!AV35)</f>
        <v>0</v>
      </c>
      <c r="AW35" s="77">
        <f>SUM(Kranskop:Baobab!AW35)</f>
        <v>0</v>
      </c>
      <c r="AX35" s="77">
        <f>SUM(Kranskop:Baobab!AX35)</f>
        <v>0</v>
      </c>
      <c r="AY35" s="77">
        <f>SUM(Kranskop:Baobab!AY35)</f>
        <v>0</v>
      </c>
      <c r="AZ35" s="77">
        <f>SUM(Kranskop:Baobab!AZ35)</f>
        <v>0</v>
      </c>
      <c r="BA35" s="77">
        <f>SUM(Kranskop:Baobab!BA35)</f>
        <v>0</v>
      </c>
      <c r="BB35" s="77">
        <f>SUM(Kranskop:Baobab!BB35)</f>
        <v>0</v>
      </c>
      <c r="BC35" s="77">
        <f>SUM(Kranskop:Baobab!BC35)</f>
        <v>0</v>
      </c>
      <c r="BD35" s="77">
        <f>SUM(Kranskop:Baobab!BD35)</f>
        <v>0</v>
      </c>
      <c r="BE35" s="76">
        <f>SUM(Kranskop:Baobab!BE35)</f>
        <v>0</v>
      </c>
      <c r="BF35" s="78">
        <f>SUM(Kranskop:Baobab!BF35)</f>
        <v>0</v>
      </c>
      <c r="BG35" s="77">
        <f>SUM(Kranskop:Baobab!BG35)</f>
        <v>0</v>
      </c>
      <c r="BH35" s="77">
        <f>SUM(Kranskop:Baobab!BH35)</f>
        <v>0</v>
      </c>
      <c r="BI35" s="77">
        <f>SUM(Kranskop:Baobab!BI35)</f>
        <v>0</v>
      </c>
      <c r="BJ35" s="77">
        <f>SUM(Kranskop:Baobab!BJ35)</f>
        <v>0</v>
      </c>
      <c r="BK35" s="77">
        <f>SUM(Kranskop:Baobab!BK35)</f>
        <v>0</v>
      </c>
      <c r="BL35" s="77">
        <f>SUM(Kranskop:Baobab!BL35)</f>
        <v>0</v>
      </c>
      <c r="BM35" s="77">
        <f>SUM(Kranskop:Baobab!BM35)</f>
        <v>0</v>
      </c>
      <c r="BN35" s="77">
        <f>SUM(Kranskop:Baobab!BN35)</f>
        <v>0</v>
      </c>
      <c r="BO35" s="77">
        <f>SUM(Kranskop:Baobab!BO35)</f>
        <v>0</v>
      </c>
      <c r="BP35" s="77">
        <f>SUM(Kranskop:Baobab!BP35)</f>
        <v>0</v>
      </c>
      <c r="BQ35" s="76">
        <f>SUM(Kranskop:Baobab!BQ35)</f>
        <v>0</v>
      </c>
      <c r="BR35" s="78">
        <f>SUM(Kranskop:Baobab!BR35)</f>
        <v>0</v>
      </c>
      <c r="BS35" s="77">
        <f>SUM(Kranskop:Baobab!BS35)</f>
        <v>0</v>
      </c>
      <c r="BT35" s="77">
        <f>SUM(Kranskop:Baobab!BT35)</f>
        <v>0</v>
      </c>
      <c r="BU35" s="77">
        <f>SUM(Kranskop:Baobab!BU35)</f>
        <v>0</v>
      </c>
      <c r="BV35" s="77">
        <f>SUM(Kranskop:Baobab!BV35)</f>
        <v>0</v>
      </c>
      <c r="BW35" s="77">
        <f>SUM(Kranskop:Baobab!BW35)</f>
        <v>0</v>
      </c>
      <c r="BX35" s="77">
        <f>SUM(Kranskop:Baobab!BX35)</f>
        <v>0</v>
      </c>
      <c r="BY35" s="77">
        <f>SUM(Kranskop:Baobab!BY35)</f>
        <v>0</v>
      </c>
      <c r="BZ35" s="77">
        <f>SUM(Kranskop:Baobab!BZ35)</f>
        <v>0</v>
      </c>
      <c r="CA35" s="77">
        <f>SUM(Kranskop:Baobab!CA35)</f>
        <v>0</v>
      </c>
      <c r="CB35" s="77">
        <f>SUM(Kranskop:Baobab!CB35)</f>
        <v>0</v>
      </c>
      <c r="CC35" s="76">
        <f>SUM(Kranskop:Baobab!CC35)</f>
        <v>0</v>
      </c>
      <c r="CD35" s="368"/>
    </row>
    <row r="36" spans="1:82" x14ac:dyDescent="0.75">
      <c r="A36" s="39"/>
      <c r="B36" s="73" t="s">
        <v>65</v>
      </c>
      <c r="C36" s="129" t="s">
        <v>66</v>
      </c>
      <c r="D36" s="130" t="s">
        <v>67</v>
      </c>
      <c r="E36" s="255">
        <f>SUM(Kranskop:Baobab!E36)</f>
        <v>24</v>
      </c>
      <c r="F36" s="215" t="b">
        <f>(Kranskop!G36+Nyl!G36+Capricorn!G36+Baobab!G36)=G36</f>
        <v>1</v>
      </c>
      <c r="G36" s="74">
        <f t="shared" si="36"/>
        <v>0</v>
      </c>
      <c r="H36" s="75">
        <f>SUM(Kranskop:Baobab!H36)</f>
        <v>0</v>
      </c>
      <c r="I36" s="76">
        <f>SUM(Kranskop:Baobab!I36)</f>
        <v>0</v>
      </c>
      <c r="J36" s="75">
        <f>SUM(Kranskop:Baobab!J36)</f>
        <v>0</v>
      </c>
      <c r="K36" s="77">
        <f>SUM(Kranskop:Baobab!K36)</f>
        <v>0</v>
      </c>
      <c r="L36" s="77">
        <f>SUM(Kranskop:Baobab!L36)</f>
        <v>0</v>
      </c>
      <c r="M36" s="77">
        <f>SUM(Kranskop:Baobab!M36)</f>
        <v>0</v>
      </c>
      <c r="N36" s="77">
        <f>SUM(Kranskop:Baobab!N36)</f>
        <v>0</v>
      </c>
      <c r="O36" s="77">
        <f>SUM(Kranskop:Baobab!O36)</f>
        <v>0</v>
      </c>
      <c r="P36" s="77">
        <f>SUM(Kranskop:Baobab!P36)</f>
        <v>0</v>
      </c>
      <c r="Q36" s="77">
        <f>SUM(Kranskop:Baobab!Q36)</f>
        <v>0</v>
      </c>
      <c r="R36" s="77">
        <f>SUM(Kranskop:Baobab!R36)</f>
        <v>0</v>
      </c>
      <c r="S36" s="77">
        <f>SUM(Kranskop:Baobab!S36)</f>
        <v>0</v>
      </c>
      <c r="T36" s="77">
        <f>SUM(Kranskop:Baobab!T36)</f>
        <v>0</v>
      </c>
      <c r="U36" s="76">
        <f>SUM(Kranskop:Baobab!U36)</f>
        <v>0</v>
      </c>
      <c r="V36" s="75">
        <f>SUM(Kranskop:Baobab!V36)</f>
        <v>0</v>
      </c>
      <c r="W36" s="77">
        <f>SUM(Kranskop:Baobab!W36)</f>
        <v>0</v>
      </c>
      <c r="X36" s="77">
        <f>SUM(Kranskop:Baobab!X36)</f>
        <v>0</v>
      </c>
      <c r="Y36" s="77">
        <f>SUM(Kranskop:Baobab!Y36)</f>
        <v>0</v>
      </c>
      <c r="Z36" s="77">
        <f>SUM(Kranskop:Baobab!Z36)</f>
        <v>0</v>
      </c>
      <c r="AA36" s="77">
        <f>SUM(Kranskop:Baobab!AA36)</f>
        <v>0</v>
      </c>
      <c r="AB36" s="77">
        <f>SUM(Kranskop:Baobab!AB36)</f>
        <v>0</v>
      </c>
      <c r="AC36" s="77">
        <f>SUM(Kranskop:Baobab!AC36)</f>
        <v>0</v>
      </c>
      <c r="AD36" s="77">
        <f>SUM(Kranskop:Baobab!AD36)</f>
        <v>0</v>
      </c>
      <c r="AE36" s="77">
        <f>SUM(Kranskop:Baobab!AE36)</f>
        <v>0</v>
      </c>
      <c r="AF36" s="77">
        <f>SUM(Kranskop:Baobab!AF36)</f>
        <v>0</v>
      </c>
      <c r="AG36" s="76">
        <f>SUM(Kranskop:Baobab!AG36)</f>
        <v>0</v>
      </c>
      <c r="AH36" s="78">
        <f>SUM(Kranskop:Baobab!AH36)</f>
        <v>0</v>
      </c>
      <c r="AI36" s="77">
        <f>SUM(Kranskop:Baobab!AI36)</f>
        <v>0</v>
      </c>
      <c r="AJ36" s="77">
        <f>SUM(Kranskop:Baobab!AJ36)</f>
        <v>0</v>
      </c>
      <c r="AK36" s="77">
        <f>SUM(Kranskop:Baobab!AK36)</f>
        <v>0</v>
      </c>
      <c r="AL36" s="77">
        <f>SUM(Kranskop:Baobab!AL36)</f>
        <v>0</v>
      </c>
      <c r="AM36" s="77">
        <f>SUM(Kranskop:Baobab!AM36)</f>
        <v>0</v>
      </c>
      <c r="AN36" s="77">
        <f>SUM(Kranskop:Baobab!AN36)</f>
        <v>0</v>
      </c>
      <c r="AO36" s="77">
        <f>SUM(Kranskop:Baobab!AO36)</f>
        <v>0</v>
      </c>
      <c r="AP36" s="77">
        <f>SUM(Kranskop:Baobab!AP36)</f>
        <v>0</v>
      </c>
      <c r="AQ36" s="77">
        <f>SUM(Kranskop:Baobab!AQ36)</f>
        <v>0</v>
      </c>
      <c r="AR36" s="77">
        <f>SUM(Kranskop:Baobab!AR36)</f>
        <v>0</v>
      </c>
      <c r="AS36" s="76">
        <f>SUM(Kranskop:Baobab!AS36)</f>
        <v>0</v>
      </c>
      <c r="AT36" s="78">
        <f>SUM(Kranskop:Baobab!AT36)</f>
        <v>0</v>
      </c>
      <c r="AU36" s="77">
        <f>SUM(Kranskop:Baobab!AU36)</f>
        <v>0</v>
      </c>
      <c r="AV36" s="77">
        <f>SUM(Kranskop:Baobab!AV36)</f>
        <v>0</v>
      </c>
      <c r="AW36" s="77">
        <f>SUM(Kranskop:Baobab!AW36)</f>
        <v>0</v>
      </c>
      <c r="AX36" s="77">
        <f>SUM(Kranskop:Baobab!AX36)</f>
        <v>0</v>
      </c>
      <c r="AY36" s="77">
        <f>SUM(Kranskop:Baobab!AY36)</f>
        <v>0</v>
      </c>
      <c r="AZ36" s="77">
        <f>SUM(Kranskop:Baobab!AZ36)</f>
        <v>0</v>
      </c>
      <c r="BA36" s="77">
        <f>SUM(Kranskop:Baobab!BA36)</f>
        <v>0</v>
      </c>
      <c r="BB36" s="77">
        <f>SUM(Kranskop:Baobab!BB36)</f>
        <v>0</v>
      </c>
      <c r="BC36" s="77">
        <f>SUM(Kranskop:Baobab!BC36)</f>
        <v>0</v>
      </c>
      <c r="BD36" s="77">
        <f>SUM(Kranskop:Baobab!BD36)</f>
        <v>0</v>
      </c>
      <c r="BE36" s="76">
        <f>SUM(Kranskop:Baobab!BE36)</f>
        <v>0</v>
      </c>
      <c r="BF36" s="78">
        <f>SUM(Kranskop:Baobab!BF36)</f>
        <v>0</v>
      </c>
      <c r="BG36" s="77">
        <f>SUM(Kranskop:Baobab!BG36)</f>
        <v>0</v>
      </c>
      <c r="BH36" s="77">
        <f>SUM(Kranskop:Baobab!BH36)</f>
        <v>0</v>
      </c>
      <c r="BI36" s="77">
        <f>SUM(Kranskop:Baobab!BI36)</f>
        <v>0</v>
      </c>
      <c r="BJ36" s="77">
        <f>SUM(Kranskop:Baobab!BJ36)</f>
        <v>0</v>
      </c>
      <c r="BK36" s="77">
        <f>SUM(Kranskop:Baobab!BK36)</f>
        <v>0</v>
      </c>
      <c r="BL36" s="77">
        <f>SUM(Kranskop:Baobab!BL36)</f>
        <v>0</v>
      </c>
      <c r="BM36" s="77">
        <f>SUM(Kranskop:Baobab!BM36)</f>
        <v>0</v>
      </c>
      <c r="BN36" s="77">
        <f>SUM(Kranskop:Baobab!BN36)</f>
        <v>0</v>
      </c>
      <c r="BO36" s="77">
        <f>SUM(Kranskop:Baobab!BO36)</f>
        <v>0</v>
      </c>
      <c r="BP36" s="77">
        <f>SUM(Kranskop:Baobab!BP36)</f>
        <v>0</v>
      </c>
      <c r="BQ36" s="76">
        <f>SUM(Kranskop:Baobab!BQ36)</f>
        <v>0</v>
      </c>
      <c r="BR36" s="78">
        <f>SUM(Kranskop:Baobab!BR36)</f>
        <v>0</v>
      </c>
      <c r="BS36" s="77">
        <f>SUM(Kranskop:Baobab!BS36)</f>
        <v>0</v>
      </c>
      <c r="BT36" s="77">
        <f>SUM(Kranskop:Baobab!BT36)</f>
        <v>0</v>
      </c>
      <c r="BU36" s="77">
        <f>SUM(Kranskop:Baobab!BU36)</f>
        <v>0</v>
      </c>
      <c r="BV36" s="77">
        <f>SUM(Kranskop:Baobab!BV36)</f>
        <v>0</v>
      </c>
      <c r="BW36" s="77">
        <f>SUM(Kranskop:Baobab!BW36)</f>
        <v>0</v>
      </c>
      <c r="BX36" s="77">
        <f>SUM(Kranskop:Baobab!BX36)</f>
        <v>0</v>
      </c>
      <c r="BY36" s="77">
        <f>SUM(Kranskop:Baobab!BY36)</f>
        <v>0</v>
      </c>
      <c r="BZ36" s="77">
        <f>SUM(Kranskop:Baobab!BZ36)</f>
        <v>0</v>
      </c>
      <c r="CA36" s="77">
        <f>SUM(Kranskop:Baobab!CA36)</f>
        <v>0</v>
      </c>
      <c r="CB36" s="77">
        <f>SUM(Kranskop:Baobab!CB36)</f>
        <v>0</v>
      </c>
      <c r="CC36" s="76">
        <f>SUM(Kranskop:Baobab!CC36)</f>
        <v>0</v>
      </c>
      <c r="CD36" s="368"/>
    </row>
    <row r="37" spans="1:82" x14ac:dyDescent="0.75">
      <c r="A37" s="39"/>
      <c r="B37" s="73" t="s">
        <v>68</v>
      </c>
      <c r="C37" s="129" t="s">
        <v>69</v>
      </c>
      <c r="D37" s="130" t="s">
        <v>58</v>
      </c>
      <c r="E37" s="255">
        <f>SUM(Kranskop:Baobab!E37)</f>
        <v>288</v>
      </c>
      <c r="F37" s="215" t="b">
        <f>(Kranskop!G37+Nyl!G37+Capricorn!G37+Baobab!G37)=G37</f>
        <v>1</v>
      </c>
      <c r="G37" s="74">
        <f t="shared" si="36"/>
        <v>0</v>
      </c>
      <c r="H37" s="75">
        <f>SUM(Kranskop:Baobab!H37)</f>
        <v>0</v>
      </c>
      <c r="I37" s="76">
        <f>SUM(Kranskop:Baobab!I37)</f>
        <v>0</v>
      </c>
      <c r="J37" s="75">
        <f>SUM(Kranskop:Baobab!J37)</f>
        <v>0</v>
      </c>
      <c r="K37" s="77">
        <f>SUM(Kranskop:Baobab!K37)</f>
        <v>0</v>
      </c>
      <c r="L37" s="77">
        <f>SUM(Kranskop:Baobab!L37)</f>
        <v>0</v>
      </c>
      <c r="M37" s="77">
        <f>SUM(Kranskop:Baobab!M37)</f>
        <v>0</v>
      </c>
      <c r="N37" s="77">
        <f>SUM(Kranskop:Baobab!N37)</f>
        <v>0</v>
      </c>
      <c r="O37" s="77">
        <f>SUM(Kranskop:Baobab!O37)</f>
        <v>0</v>
      </c>
      <c r="P37" s="77">
        <f>SUM(Kranskop:Baobab!P37)</f>
        <v>0</v>
      </c>
      <c r="Q37" s="77">
        <f>SUM(Kranskop:Baobab!Q37)</f>
        <v>0</v>
      </c>
      <c r="R37" s="77">
        <f>SUM(Kranskop:Baobab!R37)</f>
        <v>0</v>
      </c>
      <c r="S37" s="77">
        <f>SUM(Kranskop:Baobab!S37)</f>
        <v>0</v>
      </c>
      <c r="T37" s="77">
        <f>SUM(Kranskop:Baobab!T37)</f>
        <v>0</v>
      </c>
      <c r="U37" s="76">
        <f>SUM(Kranskop:Baobab!U37)</f>
        <v>0</v>
      </c>
      <c r="V37" s="75">
        <f>SUM(Kranskop:Baobab!V37)</f>
        <v>0</v>
      </c>
      <c r="W37" s="77">
        <f>SUM(Kranskop:Baobab!W37)</f>
        <v>0</v>
      </c>
      <c r="X37" s="77">
        <f>SUM(Kranskop:Baobab!X37)</f>
        <v>0</v>
      </c>
      <c r="Y37" s="77">
        <f>SUM(Kranskop:Baobab!Y37)</f>
        <v>0</v>
      </c>
      <c r="Z37" s="77">
        <f>SUM(Kranskop:Baobab!Z37)</f>
        <v>0</v>
      </c>
      <c r="AA37" s="77">
        <f>SUM(Kranskop:Baobab!AA37)</f>
        <v>0</v>
      </c>
      <c r="AB37" s="77">
        <f>SUM(Kranskop:Baobab!AB37)</f>
        <v>0</v>
      </c>
      <c r="AC37" s="77">
        <f>SUM(Kranskop:Baobab!AC37)</f>
        <v>0</v>
      </c>
      <c r="AD37" s="77">
        <f>SUM(Kranskop:Baobab!AD37)</f>
        <v>0</v>
      </c>
      <c r="AE37" s="77">
        <f>SUM(Kranskop:Baobab!AE37)</f>
        <v>0</v>
      </c>
      <c r="AF37" s="77">
        <f>SUM(Kranskop:Baobab!AF37)</f>
        <v>0</v>
      </c>
      <c r="AG37" s="76">
        <f>SUM(Kranskop:Baobab!AG37)</f>
        <v>0</v>
      </c>
      <c r="AH37" s="78">
        <f>SUM(Kranskop:Baobab!AH37)</f>
        <v>0</v>
      </c>
      <c r="AI37" s="77">
        <f>SUM(Kranskop:Baobab!AI37)</f>
        <v>0</v>
      </c>
      <c r="AJ37" s="77">
        <f>SUM(Kranskop:Baobab!AJ37)</f>
        <v>0</v>
      </c>
      <c r="AK37" s="77">
        <f>SUM(Kranskop:Baobab!AK37)</f>
        <v>0</v>
      </c>
      <c r="AL37" s="77">
        <f>SUM(Kranskop:Baobab!AL37)</f>
        <v>0</v>
      </c>
      <c r="AM37" s="77">
        <f>SUM(Kranskop:Baobab!AM37)</f>
        <v>0</v>
      </c>
      <c r="AN37" s="77">
        <f>SUM(Kranskop:Baobab!AN37)</f>
        <v>0</v>
      </c>
      <c r="AO37" s="77">
        <f>SUM(Kranskop:Baobab!AO37)</f>
        <v>0</v>
      </c>
      <c r="AP37" s="77">
        <f>SUM(Kranskop:Baobab!AP37)</f>
        <v>0</v>
      </c>
      <c r="AQ37" s="77">
        <f>SUM(Kranskop:Baobab!AQ37)</f>
        <v>0</v>
      </c>
      <c r="AR37" s="77">
        <f>SUM(Kranskop:Baobab!AR37)</f>
        <v>0</v>
      </c>
      <c r="AS37" s="76">
        <f>SUM(Kranskop:Baobab!AS37)</f>
        <v>0</v>
      </c>
      <c r="AT37" s="78">
        <f>SUM(Kranskop:Baobab!AT37)</f>
        <v>0</v>
      </c>
      <c r="AU37" s="77">
        <f>SUM(Kranskop:Baobab!AU37)</f>
        <v>0</v>
      </c>
      <c r="AV37" s="77">
        <f>SUM(Kranskop:Baobab!AV37)</f>
        <v>0</v>
      </c>
      <c r="AW37" s="77">
        <f>SUM(Kranskop:Baobab!AW37)</f>
        <v>0</v>
      </c>
      <c r="AX37" s="77">
        <f>SUM(Kranskop:Baobab!AX37)</f>
        <v>0</v>
      </c>
      <c r="AY37" s="77">
        <f>SUM(Kranskop:Baobab!AY37)</f>
        <v>0</v>
      </c>
      <c r="AZ37" s="77">
        <f>SUM(Kranskop:Baobab!AZ37)</f>
        <v>0</v>
      </c>
      <c r="BA37" s="77">
        <f>SUM(Kranskop:Baobab!BA37)</f>
        <v>0</v>
      </c>
      <c r="BB37" s="77">
        <f>SUM(Kranskop:Baobab!BB37)</f>
        <v>0</v>
      </c>
      <c r="BC37" s="77">
        <f>SUM(Kranskop:Baobab!BC37)</f>
        <v>0</v>
      </c>
      <c r="BD37" s="77">
        <f>SUM(Kranskop:Baobab!BD37)</f>
        <v>0</v>
      </c>
      <c r="BE37" s="76">
        <f>SUM(Kranskop:Baobab!BE37)</f>
        <v>0</v>
      </c>
      <c r="BF37" s="78">
        <f>SUM(Kranskop:Baobab!BF37)</f>
        <v>0</v>
      </c>
      <c r="BG37" s="77">
        <f>SUM(Kranskop:Baobab!BG37)</f>
        <v>0</v>
      </c>
      <c r="BH37" s="77">
        <f>SUM(Kranskop:Baobab!BH37)</f>
        <v>0</v>
      </c>
      <c r="BI37" s="77">
        <f>SUM(Kranskop:Baobab!BI37)</f>
        <v>0</v>
      </c>
      <c r="BJ37" s="77">
        <f>SUM(Kranskop:Baobab!BJ37)</f>
        <v>0</v>
      </c>
      <c r="BK37" s="77">
        <f>SUM(Kranskop:Baobab!BK37)</f>
        <v>0</v>
      </c>
      <c r="BL37" s="77">
        <f>SUM(Kranskop:Baobab!BL37)</f>
        <v>0</v>
      </c>
      <c r="BM37" s="77">
        <f>SUM(Kranskop:Baobab!BM37)</f>
        <v>0</v>
      </c>
      <c r="BN37" s="77">
        <f>SUM(Kranskop:Baobab!BN37)</f>
        <v>0</v>
      </c>
      <c r="BO37" s="77">
        <f>SUM(Kranskop:Baobab!BO37)</f>
        <v>0</v>
      </c>
      <c r="BP37" s="77">
        <f>SUM(Kranskop:Baobab!BP37)</f>
        <v>0</v>
      </c>
      <c r="BQ37" s="76">
        <f>SUM(Kranskop:Baobab!BQ37)</f>
        <v>0</v>
      </c>
      <c r="BR37" s="78">
        <f>SUM(Kranskop:Baobab!BR37)</f>
        <v>0</v>
      </c>
      <c r="BS37" s="77">
        <f>SUM(Kranskop:Baobab!BS37)</f>
        <v>0</v>
      </c>
      <c r="BT37" s="77">
        <f>SUM(Kranskop:Baobab!BT37)</f>
        <v>0</v>
      </c>
      <c r="BU37" s="77">
        <f>SUM(Kranskop:Baobab!BU37)</f>
        <v>0</v>
      </c>
      <c r="BV37" s="77">
        <f>SUM(Kranskop:Baobab!BV37)</f>
        <v>0</v>
      </c>
      <c r="BW37" s="77">
        <f>SUM(Kranskop:Baobab!BW37)</f>
        <v>0</v>
      </c>
      <c r="BX37" s="77">
        <f>SUM(Kranskop:Baobab!BX37)</f>
        <v>0</v>
      </c>
      <c r="BY37" s="77">
        <f>SUM(Kranskop:Baobab!BY37)</f>
        <v>0</v>
      </c>
      <c r="BZ37" s="77">
        <f>SUM(Kranskop:Baobab!BZ37)</f>
        <v>0</v>
      </c>
      <c r="CA37" s="77">
        <f>SUM(Kranskop:Baobab!CA37)</f>
        <v>0</v>
      </c>
      <c r="CB37" s="77">
        <f>SUM(Kranskop:Baobab!CB37)</f>
        <v>0</v>
      </c>
      <c r="CC37" s="76">
        <f>SUM(Kranskop:Baobab!CC37)</f>
        <v>0</v>
      </c>
      <c r="CD37" s="368"/>
    </row>
    <row r="38" spans="1:82" x14ac:dyDescent="0.75">
      <c r="A38" s="39"/>
      <c r="B38" s="73" t="s">
        <v>70</v>
      </c>
      <c r="C38" s="129" t="s">
        <v>71</v>
      </c>
      <c r="D38" s="130" t="s">
        <v>58</v>
      </c>
      <c r="E38" s="255">
        <f>SUM(Kranskop:Baobab!E38)</f>
        <v>288</v>
      </c>
      <c r="F38" s="215" t="b">
        <f>(Kranskop!G38+Nyl!G38+Capricorn!G38+Baobab!G38)=G38</f>
        <v>1</v>
      </c>
      <c r="G38" s="74">
        <f t="shared" si="36"/>
        <v>0</v>
      </c>
      <c r="H38" s="75">
        <f>SUM(Kranskop:Baobab!H38)</f>
        <v>0</v>
      </c>
      <c r="I38" s="76">
        <f>SUM(Kranskop:Baobab!I38)</f>
        <v>0</v>
      </c>
      <c r="J38" s="75">
        <f>SUM(Kranskop:Baobab!J38)</f>
        <v>0</v>
      </c>
      <c r="K38" s="77">
        <f>SUM(Kranskop:Baobab!K38)</f>
        <v>0</v>
      </c>
      <c r="L38" s="77">
        <f>SUM(Kranskop:Baobab!L38)</f>
        <v>0</v>
      </c>
      <c r="M38" s="77">
        <f>SUM(Kranskop:Baobab!M38)</f>
        <v>0</v>
      </c>
      <c r="N38" s="77">
        <f>SUM(Kranskop:Baobab!N38)</f>
        <v>0</v>
      </c>
      <c r="O38" s="77">
        <f>SUM(Kranskop:Baobab!O38)</f>
        <v>0</v>
      </c>
      <c r="P38" s="77">
        <f>SUM(Kranskop:Baobab!P38)</f>
        <v>0</v>
      </c>
      <c r="Q38" s="77">
        <f>SUM(Kranskop:Baobab!Q38)</f>
        <v>0</v>
      </c>
      <c r="R38" s="77">
        <f>SUM(Kranskop:Baobab!R38)</f>
        <v>0</v>
      </c>
      <c r="S38" s="77">
        <f>SUM(Kranskop:Baobab!S38)</f>
        <v>0</v>
      </c>
      <c r="T38" s="77">
        <f>SUM(Kranskop:Baobab!T38)</f>
        <v>0</v>
      </c>
      <c r="U38" s="76">
        <f>SUM(Kranskop:Baobab!U38)</f>
        <v>0</v>
      </c>
      <c r="V38" s="75">
        <f>SUM(Kranskop:Baobab!V38)</f>
        <v>0</v>
      </c>
      <c r="W38" s="77">
        <f>SUM(Kranskop:Baobab!W38)</f>
        <v>0</v>
      </c>
      <c r="X38" s="77">
        <f>SUM(Kranskop:Baobab!X38)</f>
        <v>0</v>
      </c>
      <c r="Y38" s="77">
        <f>SUM(Kranskop:Baobab!Y38)</f>
        <v>0</v>
      </c>
      <c r="Z38" s="77">
        <f>SUM(Kranskop:Baobab!Z38)</f>
        <v>0</v>
      </c>
      <c r="AA38" s="77">
        <f>SUM(Kranskop:Baobab!AA38)</f>
        <v>0</v>
      </c>
      <c r="AB38" s="77">
        <f>SUM(Kranskop:Baobab!AB38)</f>
        <v>0</v>
      </c>
      <c r="AC38" s="77">
        <f>SUM(Kranskop:Baobab!AC38)</f>
        <v>0</v>
      </c>
      <c r="AD38" s="77">
        <f>SUM(Kranskop:Baobab!AD38)</f>
        <v>0</v>
      </c>
      <c r="AE38" s="77">
        <f>SUM(Kranskop:Baobab!AE38)</f>
        <v>0</v>
      </c>
      <c r="AF38" s="77">
        <f>SUM(Kranskop:Baobab!AF38)</f>
        <v>0</v>
      </c>
      <c r="AG38" s="76">
        <f>SUM(Kranskop:Baobab!AG38)</f>
        <v>0</v>
      </c>
      <c r="AH38" s="78">
        <f>SUM(Kranskop:Baobab!AH38)</f>
        <v>0</v>
      </c>
      <c r="AI38" s="77">
        <f>SUM(Kranskop:Baobab!AI38)</f>
        <v>0</v>
      </c>
      <c r="AJ38" s="77">
        <f>SUM(Kranskop:Baobab!AJ38)</f>
        <v>0</v>
      </c>
      <c r="AK38" s="77">
        <f>SUM(Kranskop:Baobab!AK38)</f>
        <v>0</v>
      </c>
      <c r="AL38" s="77">
        <f>SUM(Kranskop:Baobab!AL38)</f>
        <v>0</v>
      </c>
      <c r="AM38" s="77">
        <f>SUM(Kranskop:Baobab!AM38)</f>
        <v>0</v>
      </c>
      <c r="AN38" s="77">
        <f>SUM(Kranskop:Baobab!AN38)</f>
        <v>0</v>
      </c>
      <c r="AO38" s="77">
        <f>SUM(Kranskop:Baobab!AO38)</f>
        <v>0</v>
      </c>
      <c r="AP38" s="77">
        <f>SUM(Kranskop:Baobab!AP38)</f>
        <v>0</v>
      </c>
      <c r="AQ38" s="77">
        <f>SUM(Kranskop:Baobab!AQ38)</f>
        <v>0</v>
      </c>
      <c r="AR38" s="77">
        <f>SUM(Kranskop:Baobab!AR38)</f>
        <v>0</v>
      </c>
      <c r="AS38" s="76">
        <f>SUM(Kranskop:Baobab!AS38)</f>
        <v>0</v>
      </c>
      <c r="AT38" s="78">
        <f>SUM(Kranskop:Baobab!AT38)</f>
        <v>0</v>
      </c>
      <c r="AU38" s="77">
        <f>SUM(Kranskop:Baobab!AU38)</f>
        <v>0</v>
      </c>
      <c r="AV38" s="77">
        <f>SUM(Kranskop:Baobab!AV38)</f>
        <v>0</v>
      </c>
      <c r="AW38" s="77">
        <f>SUM(Kranskop:Baobab!AW38)</f>
        <v>0</v>
      </c>
      <c r="AX38" s="77">
        <f>SUM(Kranskop:Baobab!AX38)</f>
        <v>0</v>
      </c>
      <c r="AY38" s="77">
        <f>SUM(Kranskop:Baobab!AY38)</f>
        <v>0</v>
      </c>
      <c r="AZ38" s="77">
        <f>SUM(Kranskop:Baobab!AZ38)</f>
        <v>0</v>
      </c>
      <c r="BA38" s="77">
        <f>SUM(Kranskop:Baobab!BA38)</f>
        <v>0</v>
      </c>
      <c r="BB38" s="77">
        <f>SUM(Kranskop:Baobab!BB38)</f>
        <v>0</v>
      </c>
      <c r="BC38" s="77">
        <f>SUM(Kranskop:Baobab!BC38)</f>
        <v>0</v>
      </c>
      <c r="BD38" s="77">
        <f>SUM(Kranskop:Baobab!BD38)</f>
        <v>0</v>
      </c>
      <c r="BE38" s="76">
        <f>SUM(Kranskop:Baobab!BE38)</f>
        <v>0</v>
      </c>
      <c r="BF38" s="78">
        <f>SUM(Kranskop:Baobab!BF38)</f>
        <v>0</v>
      </c>
      <c r="BG38" s="77">
        <f>SUM(Kranskop:Baobab!BG38)</f>
        <v>0</v>
      </c>
      <c r="BH38" s="77">
        <f>SUM(Kranskop:Baobab!BH38)</f>
        <v>0</v>
      </c>
      <c r="BI38" s="77">
        <f>SUM(Kranskop:Baobab!BI38)</f>
        <v>0</v>
      </c>
      <c r="BJ38" s="77">
        <f>SUM(Kranskop:Baobab!BJ38)</f>
        <v>0</v>
      </c>
      <c r="BK38" s="77">
        <f>SUM(Kranskop:Baobab!BK38)</f>
        <v>0</v>
      </c>
      <c r="BL38" s="77">
        <f>SUM(Kranskop:Baobab!BL38)</f>
        <v>0</v>
      </c>
      <c r="BM38" s="77">
        <f>SUM(Kranskop:Baobab!BM38)</f>
        <v>0</v>
      </c>
      <c r="BN38" s="77">
        <f>SUM(Kranskop:Baobab!BN38)</f>
        <v>0</v>
      </c>
      <c r="BO38" s="77">
        <f>SUM(Kranskop:Baobab!BO38)</f>
        <v>0</v>
      </c>
      <c r="BP38" s="77">
        <f>SUM(Kranskop:Baobab!BP38)</f>
        <v>0</v>
      </c>
      <c r="BQ38" s="76">
        <f>SUM(Kranskop:Baobab!BQ38)</f>
        <v>0</v>
      </c>
      <c r="BR38" s="78">
        <f>SUM(Kranskop:Baobab!BR38)</f>
        <v>0</v>
      </c>
      <c r="BS38" s="77">
        <f>SUM(Kranskop:Baobab!BS38)</f>
        <v>0</v>
      </c>
      <c r="BT38" s="77">
        <f>SUM(Kranskop:Baobab!BT38)</f>
        <v>0</v>
      </c>
      <c r="BU38" s="77">
        <f>SUM(Kranskop:Baobab!BU38)</f>
        <v>0</v>
      </c>
      <c r="BV38" s="77">
        <f>SUM(Kranskop:Baobab!BV38)</f>
        <v>0</v>
      </c>
      <c r="BW38" s="77">
        <f>SUM(Kranskop:Baobab!BW38)</f>
        <v>0</v>
      </c>
      <c r="BX38" s="77">
        <f>SUM(Kranskop:Baobab!BX38)</f>
        <v>0</v>
      </c>
      <c r="BY38" s="77">
        <f>SUM(Kranskop:Baobab!BY38)</f>
        <v>0</v>
      </c>
      <c r="BZ38" s="77">
        <f>SUM(Kranskop:Baobab!BZ38)</f>
        <v>0</v>
      </c>
      <c r="CA38" s="77">
        <f>SUM(Kranskop:Baobab!CA38)</f>
        <v>0</v>
      </c>
      <c r="CB38" s="77">
        <f>SUM(Kranskop:Baobab!CB38)</f>
        <v>0</v>
      </c>
      <c r="CC38" s="76">
        <f>SUM(Kranskop:Baobab!CC38)</f>
        <v>0</v>
      </c>
      <c r="CD38" s="368"/>
    </row>
    <row r="39" spans="1:82" x14ac:dyDescent="0.75">
      <c r="A39" s="39"/>
      <c r="B39" s="73" t="s">
        <v>72</v>
      </c>
      <c r="C39" s="129" t="s">
        <v>73</v>
      </c>
      <c r="D39" s="130" t="s">
        <v>58</v>
      </c>
      <c r="E39" s="255">
        <f>SUM(Kranskop:Baobab!E39)</f>
        <v>288</v>
      </c>
      <c r="F39" s="215" t="b">
        <f>(Kranskop!G39+Nyl!G39+Capricorn!G39+Baobab!G39)=G39</f>
        <v>1</v>
      </c>
      <c r="G39" s="74">
        <f t="shared" si="36"/>
        <v>0</v>
      </c>
      <c r="H39" s="75">
        <f>SUM(Kranskop:Baobab!H39)</f>
        <v>0</v>
      </c>
      <c r="I39" s="76">
        <f>SUM(Kranskop:Baobab!I39)</f>
        <v>0</v>
      </c>
      <c r="J39" s="75">
        <f>SUM(Kranskop:Baobab!J39)</f>
        <v>0</v>
      </c>
      <c r="K39" s="77">
        <f>SUM(Kranskop:Baobab!K39)</f>
        <v>0</v>
      </c>
      <c r="L39" s="77">
        <f>SUM(Kranskop:Baobab!L39)</f>
        <v>0</v>
      </c>
      <c r="M39" s="77">
        <f>SUM(Kranskop:Baobab!M39)</f>
        <v>0</v>
      </c>
      <c r="N39" s="77">
        <f>SUM(Kranskop:Baobab!N39)</f>
        <v>0</v>
      </c>
      <c r="O39" s="77">
        <f>SUM(Kranskop:Baobab!O39)</f>
        <v>0</v>
      </c>
      <c r="P39" s="77">
        <f>SUM(Kranskop:Baobab!P39)</f>
        <v>0</v>
      </c>
      <c r="Q39" s="77">
        <f>SUM(Kranskop:Baobab!Q39)</f>
        <v>0</v>
      </c>
      <c r="R39" s="77">
        <f>SUM(Kranskop:Baobab!R39)</f>
        <v>0</v>
      </c>
      <c r="S39" s="77">
        <f>SUM(Kranskop:Baobab!S39)</f>
        <v>0</v>
      </c>
      <c r="T39" s="77">
        <f>SUM(Kranskop:Baobab!T39)</f>
        <v>0</v>
      </c>
      <c r="U39" s="76">
        <f>SUM(Kranskop:Baobab!U39)</f>
        <v>0</v>
      </c>
      <c r="V39" s="75">
        <f>SUM(Kranskop:Baobab!V39)</f>
        <v>0</v>
      </c>
      <c r="W39" s="77">
        <f>SUM(Kranskop:Baobab!W39)</f>
        <v>0</v>
      </c>
      <c r="X39" s="77">
        <f>SUM(Kranskop:Baobab!X39)</f>
        <v>0</v>
      </c>
      <c r="Y39" s="77">
        <f>SUM(Kranskop:Baobab!Y39)</f>
        <v>0</v>
      </c>
      <c r="Z39" s="77">
        <f>SUM(Kranskop:Baobab!Z39)</f>
        <v>0</v>
      </c>
      <c r="AA39" s="77">
        <f>SUM(Kranskop:Baobab!AA39)</f>
        <v>0</v>
      </c>
      <c r="AB39" s="77">
        <f>SUM(Kranskop:Baobab!AB39)</f>
        <v>0</v>
      </c>
      <c r="AC39" s="77">
        <f>SUM(Kranskop:Baobab!AC39)</f>
        <v>0</v>
      </c>
      <c r="AD39" s="77">
        <f>SUM(Kranskop:Baobab!AD39)</f>
        <v>0</v>
      </c>
      <c r="AE39" s="77">
        <f>SUM(Kranskop:Baobab!AE39)</f>
        <v>0</v>
      </c>
      <c r="AF39" s="77">
        <f>SUM(Kranskop:Baobab!AF39)</f>
        <v>0</v>
      </c>
      <c r="AG39" s="76">
        <f>SUM(Kranskop:Baobab!AG39)</f>
        <v>0</v>
      </c>
      <c r="AH39" s="78">
        <f>SUM(Kranskop:Baobab!AH39)</f>
        <v>0</v>
      </c>
      <c r="AI39" s="77">
        <f>SUM(Kranskop:Baobab!AI39)</f>
        <v>0</v>
      </c>
      <c r="AJ39" s="77">
        <f>SUM(Kranskop:Baobab!AJ39)</f>
        <v>0</v>
      </c>
      <c r="AK39" s="77">
        <f>SUM(Kranskop:Baobab!AK39)</f>
        <v>0</v>
      </c>
      <c r="AL39" s="77">
        <f>SUM(Kranskop:Baobab!AL39)</f>
        <v>0</v>
      </c>
      <c r="AM39" s="77">
        <f>SUM(Kranskop:Baobab!AM39)</f>
        <v>0</v>
      </c>
      <c r="AN39" s="77">
        <f>SUM(Kranskop:Baobab!AN39)</f>
        <v>0</v>
      </c>
      <c r="AO39" s="77">
        <f>SUM(Kranskop:Baobab!AO39)</f>
        <v>0</v>
      </c>
      <c r="AP39" s="77">
        <f>SUM(Kranskop:Baobab!AP39)</f>
        <v>0</v>
      </c>
      <c r="AQ39" s="77">
        <f>SUM(Kranskop:Baobab!AQ39)</f>
        <v>0</v>
      </c>
      <c r="AR39" s="77">
        <f>SUM(Kranskop:Baobab!AR39)</f>
        <v>0</v>
      </c>
      <c r="AS39" s="76">
        <f>SUM(Kranskop:Baobab!AS39)</f>
        <v>0</v>
      </c>
      <c r="AT39" s="78">
        <f>SUM(Kranskop:Baobab!AT39)</f>
        <v>0</v>
      </c>
      <c r="AU39" s="77">
        <f>SUM(Kranskop:Baobab!AU39)</f>
        <v>0</v>
      </c>
      <c r="AV39" s="77">
        <f>SUM(Kranskop:Baobab!AV39)</f>
        <v>0</v>
      </c>
      <c r="AW39" s="77">
        <f>SUM(Kranskop:Baobab!AW39)</f>
        <v>0</v>
      </c>
      <c r="AX39" s="77">
        <f>SUM(Kranskop:Baobab!AX39)</f>
        <v>0</v>
      </c>
      <c r="AY39" s="77">
        <f>SUM(Kranskop:Baobab!AY39)</f>
        <v>0</v>
      </c>
      <c r="AZ39" s="77">
        <f>SUM(Kranskop:Baobab!AZ39)</f>
        <v>0</v>
      </c>
      <c r="BA39" s="77">
        <f>SUM(Kranskop:Baobab!BA39)</f>
        <v>0</v>
      </c>
      <c r="BB39" s="77">
        <f>SUM(Kranskop:Baobab!BB39)</f>
        <v>0</v>
      </c>
      <c r="BC39" s="77">
        <f>SUM(Kranskop:Baobab!BC39)</f>
        <v>0</v>
      </c>
      <c r="BD39" s="77">
        <f>SUM(Kranskop:Baobab!BD39)</f>
        <v>0</v>
      </c>
      <c r="BE39" s="76">
        <f>SUM(Kranskop:Baobab!BE39)</f>
        <v>0</v>
      </c>
      <c r="BF39" s="78">
        <f>SUM(Kranskop:Baobab!BF39)</f>
        <v>0</v>
      </c>
      <c r="BG39" s="77">
        <f>SUM(Kranskop:Baobab!BG39)</f>
        <v>0</v>
      </c>
      <c r="BH39" s="77">
        <f>SUM(Kranskop:Baobab!BH39)</f>
        <v>0</v>
      </c>
      <c r="BI39" s="77">
        <f>SUM(Kranskop:Baobab!BI39)</f>
        <v>0</v>
      </c>
      <c r="BJ39" s="77">
        <f>SUM(Kranskop:Baobab!BJ39)</f>
        <v>0</v>
      </c>
      <c r="BK39" s="77">
        <f>SUM(Kranskop:Baobab!BK39)</f>
        <v>0</v>
      </c>
      <c r="BL39" s="77">
        <f>SUM(Kranskop:Baobab!BL39)</f>
        <v>0</v>
      </c>
      <c r="BM39" s="77">
        <f>SUM(Kranskop:Baobab!BM39)</f>
        <v>0</v>
      </c>
      <c r="BN39" s="77">
        <f>SUM(Kranskop:Baobab!BN39)</f>
        <v>0</v>
      </c>
      <c r="BO39" s="77">
        <f>SUM(Kranskop:Baobab!BO39)</f>
        <v>0</v>
      </c>
      <c r="BP39" s="77">
        <f>SUM(Kranskop:Baobab!BP39)</f>
        <v>0</v>
      </c>
      <c r="BQ39" s="76">
        <f>SUM(Kranskop:Baobab!BQ39)</f>
        <v>0</v>
      </c>
      <c r="BR39" s="78">
        <f>SUM(Kranskop:Baobab!BR39)</f>
        <v>0</v>
      </c>
      <c r="BS39" s="77">
        <f>SUM(Kranskop:Baobab!BS39)</f>
        <v>0</v>
      </c>
      <c r="BT39" s="77">
        <f>SUM(Kranskop:Baobab!BT39)</f>
        <v>0</v>
      </c>
      <c r="BU39" s="77">
        <f>SUM(Kranskop:Baobab!BU39)</f>
        <v>0</v>
      </c>
      <c r="BV39" s="77">
        <f>SUM(Kranskop:Baobab!BV39)</f>
        <v>0</v>
      </c>
      <c r="BW39" s="77">
        <f>SUM(Kranskop:Baobab!BW39)</f>
        <v>0</v>
      </c>
      <c r="BX39" s="77">
        <f>SUM(Kranskop:Baobab!BX39)</f>
        <v>0</v>
      </c>
      <c r="BY39" s="77">
        <f>SUM(Kranskop:Baobab!BY39)</f>
        <v>0</v>
      </c>
      <c r="BZ39" s="77">
        <f>SUM(Kranskop:Baobab!BZ39)</f>
        <v>0</v>
      </c>
      <c r="CA39" s="77">
        <f>SUM(Kranskop:Baobab!CA39)</f>
        <v>0</v>
      </c>
      <c r="CB39" s="77">
        <f>SUM(Kranskop:Baobab!CB39)</f>
        <v>0</v>
      </c>
      <c r="CC39" s="76">
        <f>SUM(Kranskop:Baobab!CC39)</f>
        <v>0</v>
      </c>
      <c r="CD39" s="368"/>
    </row>
    <row r="40" spans="1:82" x14ac:dyDescent="0.75">
      <c r="A40" s="39"/>
      <c r="B40" s="73" t="s">
        <v>74</v>
      </c>
      <c r="C40" s="129" t="s">
        <v>75</v>
      </c>
      <c r="D40" s="130" t="s">
        <v>58</v>
      </c>
      <c r="E40" s="255">
        <f>SUM(Kranskop:Baobab!E40)</f>
        <v>288</v>
      </c>
      <c r="F40" s="215" t="b">
        <f>(Kranskop!G40+Nyl!G40+Capricorn!G40+Baobab!G40)=G40</f>
        <v>1</v>
      </c>
      <c r="G40" s="74">
        <f t="shared" si="36"/>
        <v>0</v>
      </c>
      <c r="H40" s="75">
        <f>SUM(Kranskop:Baobab!H40)</f>
        <v>0</v>
      </c>
      <c r="I40" s="76">
        <f>SUM(Kranskop:Baobab!I40)</f>
        <v>0</v>
      </c>
      <c r="J40" s="75">
        <f>SUM(Kranskop:Baobab!J40)</f>
        <v>0</v>
      </c>
      <c r="K40" s="77">
        <f>SUM(Kranskop:Baobab!K40)</f>
        <v>0</v>
      </c>
      <c r="L40" s="77">
        <f>SUM(Kranskop:Baobab!L40)</f>
        <v>0</v>
      </c>
      <c r="M40" s="77">
        <f>SUM(Kranskop:Baobab!M40)</f>
        <v>0</v>
      </c>
      <c r="N40" s="77">
        <f>SUM(Kranskop:Baobab!N40)</f>
        <v>0</v>
      </c>
      <c r="O40" s="77">
        <f>SUM(Kranskop:Baobab!O40)</f>
        <v>0</v>
      </c>
      <c r="P40" s="77">
        <f>SUM(Kranskop:Baobab!P40)</f>
        <v>0</v>
      </c>
      <c r="Q40" s="77">
        <f>SUM(Kranskop:Baobab!Q40)</f>
        <v>0</v>
      </c>
      <c r="R40" s="77">
        <f>SUM(Kranskop:Baobab!R40)</f>
        <v>0</v>
      </c>
      <c r="S40" s="77">
        <f>SUM(Kranskop:Baobab!S40)</f>
        <v>0</v>
      </c>
      <c r="T40" s="77">
        <f>SUM(Kranskop:Baobab!T40)</f>
        <v>0</v>
      </c>
      <c r="U40" s="76">
        <f>SUM(Kranskop:Baobab!U40)</f>
        <v>0</v>
      </c>
      <c r="V40" s="75">
        <f>SUM(Kranskop:Baobab!V40)</f>
        <v>0</v>
      </c>
      <c r="W40" s="77">
        <f>SUM(Kranskop:Baobab!W40)</f>
        <v>0</v>
      </c>
      <c r="X40" s="77">
        <f>SUM(Kranskop:Baobab!X40)</f>
        <v>0</v>
      </c>
      <c r="Y40" s="77">
        <f>SUM(Kranskop:Baobab!Y40)</f>
        <v>0</v>
      </c>
      <c r="Z40" s="77">
        <f>SUM(Kranskop:Baobab!Z40)</f>
        <v>0</v>
      </c>
      <c r="AA40" s="77">
        <f>SUM(Kranskop:Baobab!AA40)</f>
        <v>0</v>
      </c>
      <c r="AB40" s="77">
        <f>SUM(Kranskop:Baobab!AB40)</f>
        <v>0</v>
      </c>
      <c r="AC40" s="77">
        <f>SUM(Kranskop:Baobab!AC40)</f>
        <v>0</v>
      </c>
      <c r="AD40" s="77">
        <f>SUM(Kranskop:Baobab!AD40)</f>
        <v>0</v>
      </c>
      <c r="AE40" s="77">
        <f>SUM(Kranskop:Baobab!AE40)</f>
        <v>0</v>
      </c>
      <c r="AF40" s="77">
        <f>SUM(Kranskop:Baobab!AF40)</f>
        <v>0</v>
      </c>
      <c r="AG40" s="76">
        <f>SUM(Kranskop:Baobab!AG40)</f>
        <v>0</v>
      </c>
      <c r="AH40" s="78">
        <f>SUM(Kranskop:Baobab!AH40)</f>
        <v>0</v>
      </c>
      <c r="AI40" s="77">
        <f>SUM(Kranskop:Baobab!AI40)</f>
        <v>0</v>
      </c>
      <c r="AJ40" s="77">
        <f>SUM(Kranskop:Baobab!AJ40)</f>
        <v>0</v>
      </c>
      <c r="AK40" s="77">
        <f>SUM(Kranskop:Baobab!AK40)</f>
        <v>0</v>
      </c>
      <c r="AL40" s="77">
        <f>SUM(Kranskop:Baobab!AL40)</f>
        <v>0</v>
      </c>
      <c r="AM40" s="77">
        <f>SUM(Kranskop:Baobab!AM40)</f>
        <v>0</v>
      </c>
      <c r="AN40" s="77">
        <f>SUM(Kranskop:Baobab!AN40)</f>
        <v>0</v>
      </c>
      <c r="AO40" s="77">
        <f>SUM(Kranskop:Baobab!AO40)</f>
        <v>0</v>
      </c>
      <c r="AP40" s="77">
        <f>SUM(Kranskop:Baobab!AP40)</f>
        <v>0</v>
      </c>
      <c r="AQ40" s="77">
        <f>SUM(Kranskop:Baobab!AQ40)</f>
        <v>0</v>
      </c>
      <c r="AR40" s="77">
        <f>SUM(Kranskop:Baobab!AR40)</f>
        <v>0</v>
      </c>
      <c r="AS40" s="76">
        <f>SUM(Kranskop:Baobab!AS40)</f>
        <v>0</v>
      </c>
      <c r="AT40" s="78">
        <f>SUM(Kranskop:Baobab!AT40)</f>
        <v>0</v>
      </c>
      <c r="AU40" s="77">
        <f>SUM(Kranskop:Baobab!AU40)</f>
        <v>0</v>
      </c>
      <c r="AV40" s="77">
        <f>SUM(Kranskop:Baobab!AV40)</f>
        <v>0</v>
      </c>
      <c r="AW40" s="77">
        <f>SUM(Kranskop:Baobab!AW40)</f>
        <v>0</v>
      </c>
      <c r="AX40" s="77">
        <f>SUM(Kranskop:Baobab!AX40)</f>
        <v>0</v>
      </c>
      <c r="AY40" s="77">
        <f>SUM(Kranskop:Baobab!AY40)</f>
        <v>0</v>
      </c>
      <c r="AZ40" s="77">
        <f>SUM(Kranskop:Baobab!AZ40)</f>
        <v>0</v>
      </c>
      <c r="BA40" s="77">
        <f>SUM(Kranskop:Baobab!BA40)</f>
        <v>0</v>
      </c>
      <c r="BB40" s="77">
        <f>SUM(Kranskop:Baobab!BB40)</f>
        <v>0</v>
      </c>
      <c r="BC40" s="77">
        <f>SUM(Kranskop:Baobab!BC40)</f>
        <v>0</v>
      </c>
      <c r="BD40" s="77">
        <f>SUM(Kranskop:Baobab!BD40)</f>
        <v>0</v>
      </c>
      <c r="BE40" s="76">
        <f>SUM(Kranskop:Baobab!BE40)</f>
        <v>0</v>
      </c>
      <c r="BF40" s="78">
        <f>SUM(Kranskop:Baobab!BF40)</f>
        <v>0</v>
      </c>
      <c r="BG40" s="77">
        <f>SUM(Kranskop:Baobab!BG40)</f>
        <v>0</v>
      </c>
      <c r="BH40" s="77">
        <f>SUM(Kranskop:Baobab!BH40)</f>
        <v>0</v>
      </c>
      <c r="BI40" s="77">
        <f>SUM(Kranskop:Baobab!BI40)</f>
        <v>0</v>
      </c>
      <c r="BJ40" s="77">
        <f>SUM(Kranskop:Baobab!BJ40)</f>
        <v>0</v>
      </c>
      <c r="BK40" s="77">
        <f>SUM(Kranskop:Baobab!BK40)</f>
        <v>0</v>
      </c>
      <c r="BL40" s="77">
        <f>SUM(Kranskop:Baobab!BL40)</f>
        <v>0</v>
      </c>
      <c r="BM40" s="77">
        <f>SUM(Kranskop:Baobab!BM40)</f>
        <v>0</v>
      </c>
      <c r="BN40" s="77">
        <f>SUM(Kranskop:Baobab!BN40)</f>
        <v>0</v>
      </c>
      <c r="BO40" s="77">
        <f>SUM(Kranskop:Baobab!BO40)</f>
        <v>0</v>
      </c>
      <c r="BP40" s="77">
        <f>SUM(Kranskop:Baobab!BP40)</f>
        <v>0</v>
      </c>
      <c r="BQ40" s="76">
        <f>SUM(Kranskop:Baobab!BQ40)</f>
        <v>0</v>
      </c>
      <c r="BR40" s="78">
        <f>SUM(Kranskop:Baobab!BR40)</f>
        <v>0</v>
      </c>
      <c r="BS40" s="77">
        <f>SUM(Kranskop:Baobab!BS40)</f>
        <v>0</v>
      </c>
      <c r="BT40" s="77">
        <f>SUM(Kranskop:Baobab!BT40)</f>
        <v>0</v>
      </c>
      <c r="BU40" s="77">
        <f>SUM(Kranskop:Baobab!BU40)</f>
        <v>0</v>
      </c>
      <c r="BV40" s="77">
        <f>SUM(Kranskop:Baobab!BV40)</f>
        <v>0</v>
      </c>
      <c r="BW40" s="77">
        <f>SUM(Kranskop:Baobab!BW40)</f>
        <v>0</v>
      </c>
      <c r="BX40" s="77">
        <f>SUM(Kranskop:Baobab!BX40)</f>
        <v>0</v>
      </c>
      <c r="BY40" s="77">
        <f>SUM(Kranskop:Baobab!BY40)</f>
        <v>0</v>
      </c>
      <c r="BZ40" s="77">
        <f>SUM(Kranskop:Baobab!BZ40)</f>
        <v>0</v>
      </c>
      <c r="CA40" s="77">
        <f>SUM(Kranskop:Baobab!CA40)</f>
        <v>0</v>
      </c>
      <c r="CB40" s="77">
        <f>SUM(Kranskop:Baobab!CB40)</f>
        <v>0</v>
      </c>
      <c r="CC40" s="76">
        <f>SUM(Kranskop:Baobab!CC40)</f>
        <v>0</v>
      </c>
      <c r="CD40" s="368"/>
    </row>
    <row r="41" spans="1:82" x14ac:dyDescent="0.75">
      <c r="A41" s="39"/>
      <c r="B41" s="73" t="s">
        <v>76</v>
      </c>
      <c r="C41" s="129" t="s">
        <v>77</v>
      </c>
      <c r="D41" s="130" t="s">
        <v>58</v>
      </c>
      <c r="E41" s="255">
        <f>SUM(Kranskop:Baobab!E41)</f>
        <v>288</v>
      </c>
      <c r="F41" s="215" t="b">
        <f>(Kranskop!G41+Nyl!G41+Capricorn!G41+Baobab!G41)=G41</f>
        <v>1</v>
      </c>
      <c r="G41" s="74">
        <f t="shared" si="36"/>
        <v>0</v>
      </c>
      <c r="H41" s="75">
        <f>SUM(Kranskop:Baobab!H41)</f>
        <v>0</v>
      </c>
      <c r="I41" s="76">
        <f>SUM(Kranskop:Baobab!I41)</f>
        <v>0</v>
      </c>
      <c r="J41" s="75">
        <f>SUM(Kranskop:Baobab!J41)</f>
        <v>0</v>
      </c>
      <c r="K41" s="77">
        <f>SUM(Kranskop:Baobab!K41)</f>
        <v>0</v>
      </c>
      <c r="L41" s="77">
        <f>SUM(Kranskop:Baobab!L41)</f>
        <v>0</v>
      </c>
      <c r="M41" s="77">
        <f>SUM(Kranskop:Baobab!M41)</f>
        <v>0</v>
      </c>
      <c r="N41" s="77">
        <f>SUM(Kranskop:Baobab!N41)</f>
        <v>0</v>
      </c>
      <c r="O41" s="77">
        <f>SUM(Kranskop:Baobab!O41)</f>
        <v>0</v>
      </c>
      <c r="P41" s="77">
        <f>SUM(Kranskop:Baobab!P41)</f>
        <v>0</v>
      </c>
      <c r="Q41" s="77">
        <f>SUM(Kranskop:Baobab!Q41)</f>
        <v>0</v>
      </c>
      <c r="R41" s="77">
        <f>SUM(Kranskop:Baobab!R41)</f>
        <v>0</v>
      </c>
      <c r="S41" s="77">
        <f>SUM(Kranskop:Baobab!S41)</f>
        <v>0</v>
      </c>
      <c r="T41" s="77">
        <f>SUM(Kranskop:Baobab!T41)</f>
        <v>0</v>
      </c>
      <c r="U41" s="76">
        <f>SUM(Kranskop:Baobab!U41)</f>
        <v>0</v>
      </c>
      <c r="V41" s="75">
        <f>SUM(Kranskop:Baobab!V41)</f>
        <v>0</v>
      </c>
      <c r="W41" s="77">
        <f>SUM(Kranskop:Baobab!W41)</f>
        <v>0</v>
      </c>
      <c r="X41" s="77">
        <f>SUM(Kranskop:Baobab!X41)</f>
        <v>0</v>
      </c>
      <c r="Y41" s="77">
        <f>SUM(Kranskop:Baobab!Y41)</f>
        <v>0</v>
      </c>
      <c r="Z41" s="77">
        <f>SUM(Kranskop:Baobab!Z41)</f>
        <v>0</v>
      </c>
      <c r="AA41" s="77">
        <f>SUM(Kranskop:Baobab!AA41)</f>
        <v>0</v>
      </c>
      <c r="AB41" s="77">
        <f>SUM(Kranskop:Baobab!AB41)</f>
        <v>0</v>
      </c>
      <c r="AC41" s="77">
        <f>SUM(Kranskop:Baobab!AC41)</f>
        <v>0</v>
      </c>
      <c r="AD41" s="77">
        <f>SUM(Kranskop:Baobab!AD41)</f>
        <v>0</v>
      </c>
      <c r="AE41" s="77">
        <f>SUM(Kranskop:Baobab!AE41)</f>
        <v>0</v>
      </c>
      <c r="AF41" s="77">
        <f>SUM(Kranskop:Baobab!AF41)</f>
        <v>0</v>
      </c>
      <c r="AG41" s="76">
        <f>SUM(Kranskop:Baobab!AG41)</f>
        <v>0</v>
      </c>
      <c r="AH41" s="78">
        <f>SUM(Kranskop:Baobab!AH41)</f>
        <v>0</v>
      </c>
      <c r="AI41" s="77">
        <f>SUM(Kranskop:Baobab!AI41)</f>
        <v>0</v>
      </c>
      <c r="AJ41" s="77">
        <f>SUM(Kranskop:Baobab!AJ41)</f>
        <v>0</v>
      </c>
      <c r="AK41" s="77">
        <f>SUM(Kranskop:Baobab!AK41)</f>
        <v>0</v>
      </c>
      <c r="AL41" s="77">
        <f>SUM(Kranskop:Baobab!AL41)</f>
        <v>0</v>
      </c>
      <c r="AM41" s="77">
        <f>SUM(Kranskop:Baobab!AM41)</f>
        <v>0</v>
      </c>
      <c r="AN41" s="77">
        <f>SUM(Kranskop:Baobab!AN41)</f>
        <v>0</v>
      </c>
      <c r="AO41" s="77">
        <f>SUM(Kranskop:Baobab!AO41)</f>
        <v>0</v>
      </c>
      <c r="AP41" s="77">
        <f>SUM(Kranskop:Baobab!AP41)</f>
        <v>0</v>
      </c>
      <c r="AQ41" s="77">
        <f>SUM(Kranskop:Baobab!AQ41)</f>
        <v>0</v>
      </c>
      <c r="AR41" s="77">
        <f>SUM(Kranskop:Baobab!AR41)</f>
        <v>0</v>
      </c>
      <c r="AS41" s="76">
        <f>SUM(Kranskop:Baobab!AS41)</f>
        <v>0</v>
      </c>
      <c r="AT41" s="78">
        <f>SUM(Kranskop:Baobab!AT41)</f>
        <v>0</v>
      </c>
      <c r="AU41" s="77">
        <f>SUM(Kranskop:Baobab!AU41)</f>
        <v>0</v>
      </c>
      <c r="AV41" s="77">
        <f>SUM(Kranskop:Baobab!AV41)</f>
        <v>0</v>
      </c>
      <c r="AW41" s="77">
        <f>SUM(Kranskop:Baobab!AW41)</f>
        <v>0</v>
      </c>
      <c r="AX41" s="77">
        <f>SUM(Kranskop:Baobab!AX41)</f>
        <v>0</v>
      </c>
      <c r="AY41" s="77">
        <f>SUM(Kranskop:Baobab!AY41)</f>
        <v>0</v>
      </c>
      <c r="AZ41" s="77">
        <f>SUM(Kranskop:Baobab!AZ41)</f>
        <v>0</v>
      </c>
      <c r="BA41" s="77">
        <f>SUM(Kranskop:Baobab!BA41)</f>
        <v>0</v>
      </c>
      <c r="BB41" s="77">
        <f>SUM(Kranskop:Baobab!BB41)</f>
        <v>0</v>
      </c>
      <c r="BC41" s="77">
        <f>SUM(Kranskop:Baobab!BC41)</f>
        <v>0</v>
      </c>
      <c r="BD41" s="77">
        <f>SUM(Kranskop:Baobab!BD41)</f>
        <v>0</v>
      </c>
      <c r="BE41" s="76">
        <f>SUM(Kranskop:Baobab!BE41)</f>
        <v>0</v>
      </c>
      <c r="BF41" s="78">
        <f>SUM(Kranskop:Baobab!BF41)</f>
        <v>0</v>
      </c>
      <c r="BG41" s="77">
        <f>SUM(Kranskop:Baobab!BG41)</f>
        <v>0</v>
      </c>
      <c r="BH41" s="77">
        <f>SUM(Kranskop:Baobab!BH41)</f>
        <v>0</v>
      </c>
      <c r="BI41" s="77">
        <f>SUM(Kranskop:Baobab!BI41)</f>
        <v>0</v>
      </c>
      <c r="BJ41" s="77">
        <f>SUM(Kranskop:Baobab!BJ41)</f>
        <v>0</v>
      </c>
      <c r="BK41" s="77">
        <f>SUM(Kranskop:Baobab!BK41)</f>
        <v>0</v>
      </c>
      <c r="BL41" s="77">
        <f>SUM(Kranskop:Baobab!BL41)</f>
        <v>0</v>
      </c>
      <c r="BM41" s="77">
        <f>SUM(Kranskop:Baobab!BM41)</f>
        <v>0</v>
      </c>
      <c r="BN41" s="77">
        <f>SUM(Kranskop:Baobab!BN41)</f>
        <v>0</v>
      </c>
      <c r="BO41" s="77">
        <f>SUM(Kranskop:Baobab!BO41)</f>
        <v>0</v>
      </c>
      <c r="BP41" s="77">
        <f>SUM(Kranskop:Baobab!BP41)</f>
        <v>0</v>
      </c>
      <c r="BQ41" s="76">
        <f>SUM(Kranskop:Baobab!BQ41)</f>
        <v>0</v>
      </c>
      <c r="BR41" s="78">
        <f>SUM(Kranskop:Baobab!BR41)</f>
        <v>0</v>
      </c>
      <c r="BS41" s="77">
        <f>SUM(Kranskop:Baobab!BS41)</f>
        <v>0</v>
      </c>
      <c r="BT41" s="77">
        <f>SUM(Kranskop:Baobab!BT41)</f>
        <v>0</v>
      </c>
      <c r="BU41" s="77">
        <f>SUM(Kranskop:Baobab!BU41)</f>
        <v>0</v>
      </c>
      <c r="BV41" s="77">
        <f>SUM(Kranskop:Baobab!BV41)</f>
        <v>0</v>
      </c>
      <c r="BW41" s="77">
        <f>SUM(Kranskop:Baobab!BW41)</f>
        <v>0</v>
      </c>
      <c r="BX41" s="77">
        <f>SUM(Kranskop:Baobab!BX41)</f>
        <v>0</v>
      </c>
      <c r="BY41" s="77">
        <f>SUM(Kranskop:Baobab!BY41)</f>
        <v>0</v>
      </c>
      <c r="BZ41" s="77">
        <f>SUM(Kranskop:Baobab!BZ41)</f>
        <v>0</v>
      </c>
      <c r="CA41" s="77">
        <f>SUM(Kranskop:Baobab!CA41)</f>
        <v>0</v>
      </c>
      <c r="CB41" s="77">
        <f>SUM(Kranskop:Baobab!CB41)</f>
        <v>0</v>
      </c>
      <c r="CC41" s="76">
        <f>SUM(Kranskop:Baobab!CC41)</f>
        <v>0</v>
      </c>
      <c r="CD41" s="368"/>
    </row>
    <row r="42" spans="1:82" x14ac:dyDescent="0.75">
      <c r="A42" s="39"/>
      <c r="B42" s="73" t="s">
        <v>78</v>
      </c>
      <c r="C42" s="129" t="s">
        <v>79</v>
      </c>
      <c r="D42" s="130" t="s">
        <v>58</v>
      </c>
      <c r="E42" s="255">
        <f>SUM(Kranskop:Baobab!E42)</f>
        <v>288</v>
      </c>
      <c r="F42" s="215" t="b">
        <f>(Kranskop!G42+Nyl!G42+Capricorn!G42+Baobab!G42)=G42</f>
        <v>1</v>
      </c>
      <c r="G42" s="74">
        <f t="shared" si="36"/>
        <v>0</v>
      </c>
      <c r="H42" s="75">
        <f>SUM(Kranskop:Baobab!H42)</f>
        <v>0</v>
      </c>
      <c r="I42" s="76">
        <f>SUM(Kranskop:Baobab!I42)</f>
        <v>0</v>
      </c>
      <c r="J42" s="75">
        <f>SUM(Kranskop:Baobab!J42)</f>
        <v>0</v>
      </c>
      <c r="K42" s="77">
        <f>SUM(Kranskop:Baobab!K42)</f>
        <v>0</v>
      </c>
      <c r="L42" s="77">
        <f>SUM(Kranskop:Baobab!L42)</f>
        <v>0</v>
      </c>
      <c r="M42" s="77">
        <f>SUM(Kranskop:Baobab!M42)</f>
        <v>0</v>
      </c>
      <c r="N42" s="77">
        <f>SUM(Kranskop:Baobab!N42)</f>
        <v>0</v>
      </c>
      <c r="O42" s="77">
        <f>SUM(Kranskop:Baobab!O42)</f>
        <v>0</v>
      </c>
      <c r="P42" s="77">
        <f>SUM(Kranskop:Baobab!P42)</f>
        <v>0</v>
      </c>
      <c r="Q42" s="77">
        <f>SUM(Kranskop:Baobab!Q42)</f>
        <v>0</v>
      </c>
      <c r="R42" s="77">
        <f>SUM(Kranskop:Baobab!R42)</f>
        <v>0</v>
      </c>
      <c r="S42" s="77">
        <f>SUM(Kranskop:Baobab!S42)</f>
        <v>0</v>
      </c>
      <c r="T42" s="77">
        <f>SUM(Kranskop:Baobab!T42)</f>
        <v>0</v>
      </c>
      <c r="U42" s="76">
        <f>SUM(Kranskop:Baobab!U42)</f>
        <v>0</v>
      </c>
      <c r="V42" s="75">
        <f>SUM(Kranskop:Baobab!V42)</f>
        <v>0</v>
      </c>
      <c r="W42" s="77">
        <f>SUM(Kranskop:Baobab!W42)</f>
        <v>0</v>
      </c>
      <c r="X42" s="77">
        <f>SUM(Kranskop:Baobab!X42)</f>
        <v>0</v>
      </c>
      <c r="Y42" s="77">
        <f>SUM(Kranskop:Baobab!Y42)</f>
        <v>0</v>
      </c>
      <c r="Z42" s="77">
        <f>SUM(Kranskop:Baobab!Z42)</f>
        <v>0</v>
      </c>
      <c r="AA42" s="77">
        <f>SUM(Kranskop:Baobab!AA42)</f>
        <v>0</v>
      </c>
      <c r="AB42" s="77">
        <f>SUM(Kranskop:Baobab!AB42)</f>
        <v>0</v>
      </c>
      <c r="AC42" s="77">
        <f>SUM(Kranskop:Baobab!AC42)</f>
        <v>0</v>
      </c>
      <c r="AD42" s="77">
        <f>SUM(Kranskop:Baobab!AD42)</f>
        <v>0</v>
      </c>
      <c r="AE42" s="77">
        <f>SUM(Kranskop:Baobab!AE42)</f>
        <v>0</v>
      </c>
      <c r="AF42" s="77">
        <f>SUM(Kranskop:Baobab!AF42)</f>
        <v>0</v>
      </c>
      <c r="AG42" s="76">
        <f>SUM(Kranskop:Baobab!AG42)</f>
        <v>0</v>
      </c>
      <c r="AH42" s="78">
        <f>SUM(Kranskop:Baobab!AH42)</f>
        <v>0</v>
      </c>
      <c r="AI42" s="77">
        <f>SUM(Kranskop:Baobab!AI42)</f>
        <v>0</v>
      </c>
      <c r="AJ42" s="77">
        <f>SUM(Kranskop:Baobab!AJ42)</f>
        <v>0</v>
      </c>
      <c r="AK42" s="77">
        <f>SUM(Kranskop:Baobab!AK42)</f>
        <v>0</v>
      </c>
      <c r="AL42" s="77">
        <f>SUM(Kranskop:Baobab!AL42)</f>
        <v>0</v>
      </c>
      <c r="AM42" s="77">
        <f>SUM(Kranskop:Baobab!AM42)</f>
        <v>0</v>
      </c>
      <c r="AN42" s="77">
        <f>SUM(Kranskop:Baobab!AN42)</f>
        <v>0</v>
      </c>
      <c r="AO42" s="77">
        <f>SUM(Kranskop:Baobab!AO42)</f>
        <v>0</v>
      </c>
      <c r="AP42" s="77">
        <f>SUM(Kranskop:Baobab!AP42)</f>
        <v>0</v>
      </c>
      <c r="AQ42" s="77">
        <f>SUM(Kranskop:Baobab!AQ42)</f>
        <v>0</v>
      </c>
      <c r="AR42" s="77">
        <f>SUM(Kranskop:Baobab!AR42)</f>
        <v>0</v>
      </c>
      <c r="AS42" s="76">
        <f>SUM(Kranskop:Baobab!AS42)</f>
        <v>0</v>
      </c>
      <c r="AT42" s="78">
        <f>SUM(Kranskop:Baobab!AT42)</f>
        <v>0</v>
      </c>
      <c r="AU42" s="77">
        <f>SUM(Kranskop:Baobab!AU42)</f>
        <v>0</v>
      </c>
      <c r="AV42" s="77">
        <f>SUM(Kranskop:Baobab!AV42)</f>
        <v>0</v>
      </c>
      <c r="AW42" s="77">
        <f>SUM(Kranskop:Baobab!AW42)</f>
        <v>0</v>
      </c>
      <c r="AX42" s="77">
        <f>SUM(Kranskop:Baobab!AX42)</f>
        <v>0</v>
      </c>
      <c r="AY42" s="77">
        <f>SUM(Kranskop:Baobab!AY42)</f>
        <v>0</v>
      </c>
      <c r="AZ42" s="77">
        <f>SUM(Kranskop:Baobab!AZ42)</f>
        <v>0</v>
      </c>
      <c r="BA42" s="77">
        <f>SUM(Kranskop:Baobab!BA42)</f>
        <v>0</v>
      </c>
      <c r="BB42" s="77">
        <f>SUM(Kranskop:Baobab!BB42)</f>
        <v>0</v>
      </c>
      <c r="BC42" s="77">
        <f>SUM(Kranskop:Baobab!BC42)</f>
        <v>0</v>
      </c>
      <c r="BD42" s="77">
        <f>SUM(Kranskop:Baobab!BD42)</f>
        <v>0</v>
      </c>
      <c r="BE42" s="76">
        <f>SUM(Kranskop:Baobab!BE42)</f>
        <v>0</v>
      </c>
      <c r="BF42" s="78">
        <f>SUM(Kranskop:Baobab!BF42)</f>
        <v>0</v>
      </c>
      <c r="BG42" s="77">
        <f>SUM(Kranskop:Baobab!BG42)</f>
        <v>0</v>
      </c>
      <c r="BH42" s="77">
        <f>SUM(Kranskop:Baobab!BH42)</f>
        <v>0</v>
      </c>
      <c r="BI42" s="77">
        <f>SUM(Kranskop:Baobab!BI42)</f>
        <v>0</v>
      </c>
      <c r="BJ42" s="77">
        <f>SUM(Kranskop:Baobab!BJ42)</f>
        <v>0</v>
      </c>
      <c r="BK42" s="77">
        <f>SUM(Kranskop:Baobab!BK42)</f>
        <v>0</v>
      </c>
      <c r="BL42" s="77">
        <f>SUM(Kranskop:Baobab!BL42)</f>
        <v>0</v>
      </c>
      <c r="BM42" s="77">
        <f>SUM(Kranskop:Baobab!BM42)</f>
        <v>0</v>
      </c>
      <c r="BN42" s="77">
        <f>SUM(Kranskop:Baobab!BN42)</f>
        <v>0</v>
      </c>
      <c r="BO42" s="77">
        <f>SUM(Kranskop:Baobab!BO42)</f>
        <v>0</v>
      </c>
      <c r="BP42" s="77">
        <f>SUM(Kranskop:Baobab!BP42)</f>
        <v>0</v>
      </c>
      <c r="BQ42" s="76">
        <f>SUM(Kranskop:Baobab!BQ42)</f>
        <v>0</v>
      </c>
      <c r="BR42" s="78">
        <f>SUM(Kranskop:Baobab!BR42)</f>
        <v>0</v>
      </c>
      <c r="BS42" s="77">
        <f>SUM(Kranskop:Baobab!BS42)</f>
        <v>0</v>
      </c>
      <c r="BT42" s="77">
        <f>SUM(Kranskop:Baobab!BT42)</f>
        <v>0</v>
      </c>
      <c r="BU42" s="77">
        <f>SUM(Kranskop:Baobab!BU42)</f>
        <v>0</v>
      </c>
      <c r="BV42" s="77">
        <f>SUM(Kranskop:Baobab!BV42)</f>
        <v>0</v>
      </c>
      <c r="BW42" s="77">
        <f>SUM(Kranskop:Baobab!BW42)</f>
        <v>0</v>
      </c>
      <c r="BX42" s="77">
        <f>SUM(Kranskop:Baobab!BX42)</f>
        <v>0</v>
      </c>
      <c r="BY42" s="77">
        <f>SUM(Kranskop:Baobab!BY42)</f>
        <v>0</v>
      </c>
      <c r="BZ42" s="77">
        <f>SUM(Kranskop:Baobab!BZ42)</f>
        <v>0</v>
      </c>
      <c r="CA42" s="77">
        <f>SUM(Kranskop:Baobab!CA42)</f>
        <v>0</v>
      </c>
      <c r="CB42" s="77">
        <f>SUM(Kranskop:Baobab!CB42)</f>
        <v>0</v>
      </c>
      <c r="CC42" s="76">
        <f>SUM(Kranskop:Baobab!CC42)</f>
        <v>0</v>
      </c>
      <c r="CD42" s="368"/>
    </row>
    <row r="43" spans="1:82" x14ac:dyDescent="0.75">
      <c r="A43" s="39"/>
      <c r="B43" s="73" t="s">
        <v>80</v>
      </c>
      <c r="C43" s="129" t="s">
        <v>81</v>
      </c>
      <c r="D43" s="130" t="s">
        <v>58</v>
      </c>
      <c r="E43" s="255">
        <f>SUM(Kranskop:Baobab!E43)</f>
        <v>288</v>
      </c>
      <c r="F43" s="215" t="b">
        <f>(Kranskop!G43+Nyl!G43+Capricorn!G43+Baobab!G43)=G43</f>
        <v>1</v>
      </c>
      <c r="G43" s="74">
        <f t="shared" si="36"/>
        <v>0</v>
      </c>
      <c r="H43" s="75">
        <f>SUM(Kranskop:Baobab!H43)</f>
        <v>0</v>
      </c>
      <c r="I43" s="76">
        <f>SUM(Kranskop:Baobab!I43)</f>
        <v>0</v>
      </c>
      <c r="J43" s="75">
        <f>SUM(Kranskop:Baobab!J43)</f>
        <v>0</v>
      </c>
      <c r="K43" s="77">
        <f>SUM(Kranskop:Baobab!K43)</f>
        <v>0</v>
      </c>
      <c r="L43" s="77">
        <f>SUM(Kranskop:Baobab!L43)</f>
        <v>0</v>
      </c>
      <c r="M43" s="77">
        <f>SUM(Kranskop:Baobab!M43)</f>
        <v>0</v>
      </c>
      <c r="N43" s="77">
        <f>SUM(Kranskop:Baobab!N43)</f>
        <v>0</v>
      </c>
      <c r="O43" s="77">
        <f>SUM(Kranskop:Baobab!O43)</f>
        <v>0</v>
      </c>
      <c r="P43" s="77">
        <f>SUM(Kranskop:Baobab!P43)</f>
        <v>0</v>
      </c>
      <c r="Q43" s="77">
        <f>SUM(Kranskop:Baobab!Q43)</f>
        <v>0</v>
      </c>
      <c r="R43" s="77">
        <f>SUM(Kranskop:Baobab!R43)</f>
        <v>0</v>
      </c>
      <c r="S43" s="77">
        <f>SUM(Kranskop:Baobab!S43)</f>
        <v>0</v>
      </c>
      <c r="T43" s="77">
        <f>SUM(Kranskop:Baobab!T43)</f>
        <v>0</v>
      </c>
      <c r="U43" s="76">
        <f>SUM(Kranskop:Baobab!U43)</f>
        <v>0</v>
      </c>
      <c r="V43" s="75">
        <f>SUM(Kranskop:Baobab!V43)</f>
        <v>0</v>
      </c>
      <c r="W43" s="77">
        <f>SUM(Kranskop:Baobab!W43)</f>
        <v>0</v>
      </c>
      <c r="X43" s="77">
        <f>SUM(Kranskop:Baobab!X43)</f>
        <v>0</v>
      </c>
      <c r="Y43" s="77">
        <f>SUM(Kranskop:Baobab!Y43)</f>
        <v>0</v>
      </c>
      <c r="Z43" s="77">
        <f>SUM(Kranskop:Baobab!Z43)</f>
        <v>0</v>
      </c>
      <c r="AA43" s="77">
        <f>SUM(Kranskop:Baobab!AA43)</f>
        <v>0</v>
      </c>
      <c r="AB43" s="77">
        <f>SUM(Kranskop:Baobab!AB43)</f>
        <v>0</v>
      </c>
      <c r="AC43" s="77">
        <f>SUM(Kranskop:Baobab!AC43)</f>
        <v>0</v>
      </c>
      <c r="AD43" s="77">
        <f>SUM(Kranskop:Baobab!AD43)</f>
        <v>0</v>
      </c>
      <c r="AE43" s="77">
        <f>SUM(Kranskop:Baobab!AE43)</f>
        <v>0</v>
      </c>
      <c r="AF43" s="77">
        <f>SUM(Kranskop:Baobab!AF43)</f>
        <v>0</v>
      </c>
      <c r="AG43" s="76">
        <f>SUM(Kranskop:Baobab!AG43)</f>
        <v>0</v>
      </c>
      <c r="AH43" s="78">
        <f>SUM(Kranskop:Baobab!AH43)</f>
        <v>0</v>
      </c>
      <c r="AI43" s="77">
        <f>SUM(Kranskop:Baobab!AI43)</f>
        <v>0</v>
      </c>
      <c r="AJ43" s="77">
        <f>SUM(Kranskop:Baobab!AJ43)</f>
        <v>0</v>
      </c>
      <c r="AK43" s="77">
        <f>SUM(Kranskop:Baobab!AK43)</f>
        <v>0</v>
      </c>
      <c r="AL43" s="77">
        <f>SUM(Kranskop:Baobab!AL43)</f>
        <v>0</v>
      </c>
      <c r="AM43" s="77">
        <f>SUM(Kranskop:Baobab!AM43)</f>
        <v>0</v>
      </c>
      <c r="AN43" s="77">
        <f>SUM(Kranskop:Baobab!AN43)</f>
        <v>0</v>
      </c>
      <c r="AO43" s="77">
        <f>SUM(Kranskop:Baobab!AO43)</f>
        <v>0</v>
      </c>
      <c r="AP43" s="77">
        <f>SUM(Kranskop:Baobab!AP43)</f>
        <v>0</v>
      </c>
      <c r="AQ43" s="77">
        <f>SUM(Kranskop:Baobab!AQ43)</f>
        <v>0</v>
      </c>
      <c r="AR43" s="77">
        <f>SUM(Kranskop:Baobab!AR43)</f>
        <v>0</v>
      </c>
      <c r="AS43" s="76">
        <f>SUM(Kranskop:Baobab!AS43)</f>
        <v>0</v>
      </c>
      <c r="AT43" s="78">
        <f>SUM(Kranskop:Baobab!AT43)</f>
        <v>0</v>
      </c>
      <c r="AU43" s="77">
        <f>SUM(Kranskop:Baobab!AU43)</f>
        <v>0</v>
      </c>
      <c r="AV43" s="77">
        <f>SUM(Kranskop:Baobab!AV43)</f>
        <v>0</v>
      </c>
      <c r="AW43" s="77">
        <f>SUM(Kranskop:Baobab!AW43)</f>
        <v>0</v>
      </c>
      <c r="AX43" s="77">
        <f>SUM(Kranskop:Baobab!AX43)</f>
        <v>0</v>
      </c>
      <c r="AY43" s="77">
        <f>SUM(Kranskop:Baobab!AY43)</f>
        <v>0</v>
      </c>
      <c r="AZ43" s="77">
        <f>SUM(Kranskop:Baobab!AZ43)</f>
        <v>0</v>
      </c>
      <c r="BA43" s="77">
        <f>SUM(Kranskop:Baobab!BA43)</f>
        <v>0</v>
      </c>
      <c r="BB43" s="77">
        <f>SUM(Kranskop:Baobab!BB43)</f>
        <v>0</v>
      </c>
      <c r="BC43" s="77">
        <f>SUM(Kranskop:Baobab!BC43)</f>
        <v>0</v>
      </c>
      <c r="BD43" s="77">
        <f>SUM(Kranskop:Baobab!BD43)</f>
        <v>0</v>
      </c>
      <c r="BE43" s="76">
        <f>SUM(Kranskop:Baobab!BE43)</f>
        <v>0</v>
      </c>
      <c r="BF43" s="78">
        <f>SUM(Kranskop:Baobab!BF43)</f>
        <v>0</v>
      </c>
      <c r="BG43" s="77">
        <f>SUM(Kranskop:Baobab!BG43)</f>
        <v>0</v>
      </c>
      <c r="BH43" s="77">
        <f>SUM(Kranskop:Baobab!BH43)</f>
        <v>0</v>
      </c>
      <c r="BI43" s="77">
        <f>SUM(Kranskop:Baobab!BI43)</f>
        <v>0</v>
      </c>
      <c r="BJ43" s="77">
        <f>SUM(Kranskop:Baobab!BJ43)</f>
        <v>0</v>
      </c>
      <c r="BK43" s="77">
        <f>SUM(Kranskop:Baobab!BK43)</f>
        <v>0</v>
      </c>
      <c r="BL43" s="77">
        <f>SUM(Kranskop:Baobab!BL43)</f>
        <v>0</v>
      </c>
      <c r="BM43" s="77">
        <f>SUM(Kranskop:Baobab!BM43)</f>
        <v>0</v>
      </c>
      <c r="BN43" s="77">
        <f>SUM(Kranskop:Baobab!BN43)</f>
        <v>0</v>
      </c>
      <c r="BO43" s="77">
        <f>SUM(Kranskop:Baobab!BO43)</f>
        <v>0</v>
      </c>
      <c r="BP43" s="77">
        <f>SUM(Kranskop:Baobab!BP43)</f>
        <v>0</v>
      </c>
      <c r="BQ43" s="76">
        <f>SUM(Kranskop:Baobab!BQ43)</f>
        <v>0</v>
      </c>
      <c r="BR43" s="78">
        <f>SUM(Kranskop:Baobab!BR43)</f>
        <v>0</v>
      </c>
      <c r="BS43" s="77">
        <f>SUM(Kranskop:Baobab!BS43)</f>
        <v>0</v>
      </c>
      <c r="BT43" s="77">
        <f>SUM(Kranskop:Baobab!BT43)</f>
        <v>0</v>
      </c>
      <c r="BU43" s="77">
        <f>SUM(Kranskop:Baobab!BU43)</f>
        <v>0</v>
      </c>
      <c r="BV43" s="77">
        <f>SUM(Kranskop:Baobab!BV43)</f>
        <v>0</v>
      </c>
      <c r="BW43" s="77">
        <f>SUM(Kranskop:Baobab!BW43)</f>
        <v>0</v>
      </c>
      <c r="BX43" s="77">
        <f>SUM(Kranskop:Baobab!BX43)</f>
        <v>0</v>
      </c>
      <c r="BY43" s="77">
        <f>SUM(Kranskop:Baobab!BY43)</f>
        <v>0</v>
      </c>
      <c r="BZ43" s="77">
        <f>SUM(Kranskop:Baobab!BZ43)</f>
        <v>0</v>
      </c>
      <c r="CA43" s="77">
        <f>SUM(Kranskop:Baobab!CA43)</f>
        <v>0</v>
      </c>
      <c r="CB43" s="77">
        <f>SUM(Kranskop:Baobab!CB43)</f>
        <v>0</v>
      </c>
      <c r="CC43" s="76">
        <f>SUM(Kranskop:Baobab!CC43)</f>
        <v>0</v>
      </c>
      <c r="CD43" s="368"/>
    </row>
    <row r="44" spans="1:82" x14ac:dyDescent="0.75">
      <c r="A44" s="39"/>
      <c r="B44" s="73" t="s">
        <v>82</v>
      </c>
      <c r="C44" s="129" t="s">
        <v>83</v>
      </c>
      <c r="D44" s="130" t="s">
        <v>58</v>
      </c>
      <c r="E44" s="255">
        <f>SUM(Kranskop:Baobab!E44)</f>
        <v>288</v>
      </c>
      <c r="F44" s="215" t="b">
        <f>(Kranskop!G44+Nyl!G44+Capricorn!G44+Baobab!G44)=G44</f>
        <v>1</v>
      </c>
      <c r="G44" s="74">
        <f t="shared" si="36"/>
        <v>0</v>
      </c>
      <c r="H44" s="75">
        <f>SUM(Kranskop:Baobab!H44)</f>
        <v>0</v>
      </c>
      <c r="I44" s="76">
        <f>SUM(Kranskop:Baobab!I44)</f>
        <v>0</v>
      </c>
      <c r="J44" s="75">
        <f>SUM(Kranskop:Baobab!J44)</f>
        <v>0</v>
      </c>
      <c r="K44" s="77">
        <f>SUM(Kranskop:Baobab!K44)</f>
        <v>0</v>
      </c>
      <c r="L44" s="77">
        <f>SUM(Kranskop:Baobab!L44)</f>
        <v>0</v>
      </c>
      <c r="M44" s="77">
        <f>SUM(Kranskop:Baobab!M44)</f>
        <v>0</v>
      </c>
      <c r="N44" s="77">
        <f>SUM(Kranskop:Baobab!N44)</f>
        <v>0</v>
      </c>
      <c r="O44" s="77">
        <f>SUM(Kranskop:Baobab!O44)</f>
        <v>0</v>
      </c>
      <c r="P44" s="77">
        <f>SUM(Kranskop:Baobab!P44)</f>
        <v>0</v>
      </c>
      <c r="Q44" s="77">
        <f>SUM(Kranskop:Baobab!Q44)</f>
        <v>0</v>
      </c>
      <c r="R44" s="77">
        <f>SUM(Kranskop:Baobab!R44)</f>
        <v>0</v>
      </c>
      <c r="S44" s="77">
        <f>SUM(Kranskop:Baobab!S44)</f>
        <v>0</v>
      </c>
      <c r="T44" s="77">
        <f>SUM(Kranskop:Baobab!T44)</f>
        <v>0</v>
      </c>
      <c r="U44" s="76">
        <f>SUM(Kranskop:Baobab!U44)</f>
        <v>0</v>
      </c>
      <c r="V44" s="75">
        <f>SUM(Kranskop:Baobab!V44)</f>
        <v>0</v>
      </c>
      <c r="W44" s="77">
        <f>SUM(Kranskop:Baobab!W44)</f>
        <v>0</v>
      </c>
      <c r="X44" s="77">
        <f>SUM(Kranskop:Baobab!X44)</f>
        <v>0</v>
      </c>
      <c r="Y44" s="77">
        <f>SUM(Kranskop:Baobab!Y44)</f>
        <v>0</v>
      </c>
      <c r="Z44" s="77">
        <f>SUM(Kranskop:Baobab!Z44)</f>
        <v>0</v>
      </c>
      <c r="AA44" s="77">
        <f>SUM(Kranskop:Baobab!AA44)</f>
        <v>0</v>
      </c>
      <c r="AB44" s="77">
        <f>SUM(Kranskop:Baobab!AB44)</f>
        <v>0</v>
      </c>
      <c r="AC44" s="77">
        <f>SUM(Kranskop:Baobab!AC44)</f>
        <v>0</v>
      </c>
      <c r="AD44" s="77">
        <f>SUM(Kranskop:Baobab!AD44)</f>
        <v>0</v>
      </c>
      <c r="AE44" s="77">
        <f>SUM(Kranskop:Baobab!AE44)</f>
        <v>0</v>
      </c>
      <c r="AF44" s="77">
        <f>SUM(Kranskop:Baobab!AF44)</f>
        <v>0</v>
      </c>
      <c r="AG44" s="76">
        <f>SUM(Kranskop:Baobab!AG44)</f>
        <v>0</v>
      </c>
      <c r="AH44" s="78">
        <f>SUM(Kranskop:Baobab!AH44)</f>
        <v>0</v>
      </c>
      <c r="AI44" s="77">
        <f>SUM(Kranskop:Baobab!AI44)</f>
        <v>0</v>
      </c>
      <c r="AJ44" s="77">
        <f>SUM(Kranskop:Baobab!AJ44)</f>
        <v>0</v>
      </c>
      <c r="AK44" s="77">
        <f>SUM(Kranskop:Baobab!AK44)</f>
        <v>0</v>
      </c>
      <c r="AL44" s="77">
        <f>SUM(Kranskop:Baobab!AL44)</f>
        <v>0</v>
      </c>
      <c r="AM44" s="77">
        <f>SUM(Kranskop:Baobab!AM44)</f>
        <v>0</v>
      </c>
      <c r="AN44" s="77">
        <f>SUM(Kranskop:Baobab!AN44)</f>
        <v>0</v>
      </c>
      <c r="AO44" s="77">
        <f>SUM(Kranskop:Baobab!AO44)</f>
        <v>0</v>
      </c>
      <c r="AP44" s="77">
        <f>SUM(Kranskop:Baobab!AP44)</f>
        <v>0</v>
      </c>
      <c r="AQ44" s="77">
        <f>SUM(Kranskop:Baobab!AQ44)</f>
        <v>0</v>
      </c>
      <c r="AR44" s="77">
        <f>SUM(Kranskop:Baobab!AR44)</f>
        <v>0</v>
      </c>
      <c r="AS44" s="76">
        <f>SUM(Kranskop:Baobab!AS44)</f>
        <v>0</v>
      </c>
      <c r="AT44" s="78">
        <f>SUM(Kranskop:Baobab!AT44)</f>
        <v>0</v>
      </c>
      <c r="AU44" s="77">
        <f>SUM(Kranskop:Baobab!AU44)</f>
        <v>0</v>
      </c>
      <c r="AV44" s="77">
        <f>SUM(Kranskop:Baobab!AV44)</f>
        <v>0</v>
      </c>
      <c r="AW44" s="77">
        <f>SUM(Kranskop:Baobab!AW44)</f>
        <v>0</v>
      </c>
      <c r="AX44" s="77">
        <f>SUM(Kranskop:Baobab!AX44)</f>
        <v>0</v>
      </c>
      <c r="AY44" s="77">
        <f>SUM(Kranskop:Baobab!AY44)</f>
        <v>0</v>
      </c>
      <c r="AZ44" s="77">
        <f>SUM(Kranskop:Baobab!AZ44)</f>
        <v>0</v>
      </c>
      <c r="BA44" s="77">
        <f>SUM(Kranskop:Baobab!BA44)</f>
        <v>0</v>
      </c>
      <c r="BB44" s="77">
        <f>SUM(Kranskop:Baobab!BB44)</f>
        <v>0</v>
      </c>
      <c r="BC44" s="77">
        <f>SUM(Kranskop:Baobab!BC44)</f>
        <v>0</v>
      </c>
      <c r="BD44" s="77">
        <f>SUM(Kranskop:Baobab!BD44)</f>
        <v>0</v>
      </c>
      <c r="BE44" s="76">
        <f>SUM(Kranskop:Baobab!BE44)</f>
        <v>0</v>
      </c>
      <c r="BF44" s="78">
        <f>SUM(Kranskop:Baobab!BF44)</f>
        <v>0</v>
      </c>
      <c r="BG44" s="77">
        <f>SUM(Kranskop:Baobab!BG44)</f>
        <v>0</v>
      </c>
      <c r="BH44" s="77">
        <f>SUM(Kranskop:Baobab!BH44)</f>
        <v>0</v>
      </c>
      <c r="BI44" s="77">
        <f>SUM(Kranskop:Baobab!BI44)</f>
        <v>0</v>
      </c>
      <c r="BJ44" s="77">
        <f>SUM(Kranskop:Baobab!BJ44)</f>
        <v>0</v>
      </c>
      <c r="BK44" s="77">
        <f>SUM(Kranskop:Baobab!BK44)</f>
        <v>0</v>
      </c>
      <c r="BL44" s="77">
        <f>SUM(Kranskop:Baobab!BL44)</f>
        <v>0</v>
      </c>
      <c r="BM44" s="77">
        <f>SUM(Kranskop:Baobab!BM44)</f>
        <v>0</v>
      </c>
      <c r="BN44" s="77">
        <f>SUM(Kranskop:Baobab!BN44)</f>
        <v>0</v>
      </c>
      <c r="BO44" s="77">
        <f>SUM(Kranskop:Baobab!BO44)</f>
        <v>0</v>
      </c>
      <c r="BP44" s="77">
        <f>SUM(Kranskop:Baobab!BP44)</f>
        <v>0</v>
      </c>
      <c r="BQ44" s="76">
        <f>SUM(Kranskop:Baobab!BQ44)</f>
        <v>0</v>
      </c>
      <c r="BR44" s="78">
        <f>SUM(Kranskop:Baobab!BR44)</f>
        <v>0</v>
      </c>
      <c r="BS44" s="77">
        <f>SUM(Kranskop:Baobab!BS44)</f>
        <v>0</v>
      </c>
      <c r="BT44" s="77">
        <f>SUM(Kranskop:Baobab!BT44)</f>
        <v>0</v>
      </c>
      <c r="BU44" s="77">
        <f>SUM(Kranskop:Baobab!BU44)</f>
        <v>0</v>
      </c>
      <c r="BV44" s="77">
        <f>SUM(Kranskop:Baobab!BV44)</f>
        <v>0</v>
      </c>
      <c r="BW44" s="77">
        <f>SUM(Kranskop:Baobab!BW44)</f>
        <v>0</v>
      </c>
      <c r="BX44" s="77">
        <f>SUM(Kranskop:Baobab!BX44)</f>
        <v>0</v>
      </c>
      <c r="BY44" s="77">
        <f>SUM(Kranskop:Baobab!BY44)</f>
        <v>0</v>
      </c>
      <c r="BZ44" s="77">
        <f>SUM(Kranskop:Baobab!BZ44)</f>
        <v>0</v>
      </c>
      <c r="CA44" s="77">
        <f>SUM(Kranskop:Baobab!CA44)</f>
        <v>0</v>
      </c>
      <c r="CB44" s="77">
        <f>SUM(Kranskop:Baobab!CB44)</f>
        <v>0</v>
      </c>
      <c r="CC44" s="76">
        <f>SUM(Kranskop:Baobab!CC44)</f>
        <v>0</v>
      </c>
      <c r="CD44" s="368"/>
    </row>
    <row r="45" spans="1:82" x14ac:dyDescent="0.75">
      <c r="A45" s="39"/>
      <c r="B45" s="73" t="s">
        <v>84</v>
      </c>
      <c r="C45" s="129" t="s">
        <v>85</v>
      </c>
      <c r="D45" s="130" t="s">
        <v>86</v>
      </c>
      <c r="E45" s="255">
        <f>SUM(Kranskop:Baobab!E45)</f>
        <v>4</v>
      </c>
      <c r="F45" s="215" t="b">
        <f>(Kranskop!G45+Nyl!G45+Capricorn!G45+Baobab!G45)=G45</f>
        <v>1</v>
      </c>
      <c r="G45" s="74">
        <f t="shared" si="36"/>
        <v>0</v>
      </c>
      <c r="H45" s="75">
        <f>SUM(Kranskop:Baobab!H45)</f>
        <v>0</v>
      </c>
      <c r="I45" s="76">
        <f>SUM(Kranskop:Baobab!I45)</f>
        <v>0</v>
      </c>
      <c r="J45" s="75">
        <f>SUM(Kranskop:Baobab!J45)</f>
        <v>0</v>
      </c>
      <c r="K45" s="77">
        <f>SUM(Kranskop:Baobab!K45)</f>
        <v>0</v>
      </c>
      <c r="L45" s="77">
        <f>SUM(Kranskop:Baobab!L45)</f>
        <v>0</v>
      </c>
      <c r="M45" s="77">
        <f>SUM(Kranskop:Baobab!M45)</f>
        <v>0</v>
      </c>
      <c r="N45" s="77">
        <f>SUM(Kranskop:Baobab!N45)</f>
        <v>0</v>
      </c>
      <c r="O45" s="77">
        <f>SUM(Kranskop:Baobab!O45)</f>
        <v>0</v>
      </c>
      <c r="P45" s="77">
        <f>SUM(Kranskop:Baobab!P45)</f>
        <v>0</v>
      </c>
      <c r="Q45" s="77">
        <f>SUM(Kranskop:Baobab!Q45)</f>
        <v>0</v>
      </c>
      <c r="R45" s="77">
        <f>SUM(Kranskop:Baobab!R45)</f>
        <v>0</v>
      </c>
      <c r="S45" s="77">
        <f>SUM(Kranskop:Baobab!S45)</f>
        <v>0</v>
      </c>
      <c r="T45" s="77">
        <f>SUM(Kranskop:Baobab!T45)</f>
        <v>0</v>
      </c>
      <c r="U45" s="76">
        <f>SUM(Kranskop:Baobab!U45)</f>
        <v>0</v>
      </c>
      <c r="V45" s="75">
        <f>SUM(Kranskop:Baobab!V45)</f>
        <v>0</v>
      </c>
      <c r="W45" s="77">
        <f>SUM(Kranskop:Baobab!W45)</f>
        <v>0</v>
      </c>
      <c r="X45" s="77">
        <f>SUM(Kranskop:Baobab!X45)</f>
        <v>0</v>
      </c>
      <c r="Y45" s="77">
        <f>SUM(Kranskop:Baobab!Y45)</f>
        <v>0</v>
      </c>
      <c r="Z45" s="77">
        <f>SUM(Kranskop:Baobab!Z45)</f>
        <v>0</v>
      </c>
      <c r="AA45" s="77">
        <f>SUM(Kranskop:Baobab!AA45)</f>
        <v>0</v>
      </c>
      <c r="AB45" s="77">
        <f>SUM(Kranskop:Baobab!AB45)</f>
        <v>0</v>
      </c>
      <c r="AC45" s="77">
        <f>SUM(Kranskop:Baobab!AC45)</f>
        <v>0</v>
      </c>
      <c r="AD45" s="77">
        <f>SUM(Kranskop:Baobab!AD45)</f>
        <v>0</v>
      </c>
      <c r="AE45" s="77">
        <f>SUM(Kranskop:Baobab!AE45)</f>
        <v>0</v>
      </c>
      <c r="AF45" s="77">
        <f>SUM(Kranskop:Baobab!AF45)</f>
        <v>0</v>
      </c>
      <c r="AG45" s="76">
        <f>SUM(Kranskop:Baobab!AG45)</f>
        <v>0</v>
      </c>
      <c r="AH45" s="78">
        <f>SUM(Kranskop:Baobab!AH45)</f>
        <v>0</v>
      </c>
      <c r="AI45" s="77">
        <f>SUM(Kranskop:Baobab!AI45)</f>
        <v>0</v>
      </c>
      <c r="AJ45" s="77">
        <f>SUM(Kranskop:Baobab!AJ45)</f>
        <v>0</v>
      </c>
      <c r="AK45" s="77">
        <f>SUM(Kranskop:Baobab!AK45)</f>
        <v>0</v>
      </c>
      <c r="AL45" s="77">
        <f>SUM(Kranskop:Baobab!AL45)</f>
        <v>0</v>
      </c>
      <c r="AM45" s="77">
        <f>SUM(Kranskop:Baobab!AM45)</f>
        <v>0</v>
      </c>
      <c r="AN45" s="77">
        <f>SUM(Kranskop:Baobab!AN45)</f>
        <v>0</v>
      </c>
      <c r="AO45" s="77">
        <f>SUM(Kranskop:Baobab!AO45)</f>
        <v>0</v>
      </c>
      <c r="AP45" s="77">
        <f>SUM(Kranskop:Baobab!AP45)</f>
        <v>0</v>
      </c>
      <c r="AQ45" s="77">
        <f>SUM(Kranskop:Baobab!AQ45)</f>
        <v>0</v>
      </c>
      <c r="AR45" s="77">
        <f>SUM(Kranskop:Baobab!AR45)</f>
        <v>0</v>
      </c>
      <c r="AS45" s="76">
        <f>SUM(Kranskop:Baobab!AS45)</f>
        <v>0</v>
      </c>
      <c r="AT45" s="78">
        <f>SUM(Kranskop:Baobab!AT45)</f>
        <v>0</v>
      </c>
      <c r="AU45" s="77">
        <f>SUM(Kranskop:Baobab!AU45)</f>
        <v>0</v>
      </c>
      <c r="AV45" s="77">
        <f>SUM(Kranskop:Baobab!AV45)</f>
        <v>0</v>
      </c>
      <c r="AW45" s="77">
        <f>SUM(Kranskop:Baobab!AW45)</f>
        <v>0</v>
      </c>
      <c r="AX45" s="77">
        <f>SUM(Kranskop:Baobab!AX45)</f>
        <v>0</v>
      </c>
      <c r="AY45" s="77">
        <f>SUM(Kranskop:Baobab!AY45)</f>
        <v>0</v>
      </c>
      <c r="AZ45" s="77">
        <f>SUM(Kranskop:Baobab!AZ45)</f>
        <v>0</v>
      </c>
      <c r="BA45" s="77">
        <f>SUM(Kranskop:Baobab!BA45)</f>
        <v>0</v>
      </c>
      <c r="BB45" s="77">
        <f>SUM(Kranskop:Baobab!BB45)</f>
        <v>0</v>
      </c>
      <c r="BC45" s="77">
        <f>SUM(Kranskop:Baobab!BC45)</f>
        <v>0</v>
      </c>
      <c r="BD45" s="77">
        <f>SUM(Kranskop:Baobab!BD45)</f>
        <v>0</v>
      </c>
      <c r="BE45" s="76">
        <f>SUM(Kranskop:Baobab!BE45)</f>
        <v>0</v>
      </c>
      <c r="BF45" s="78">
        <f>SUM(Kranskop:Baobab!BF45)</f>
        <v>0</v>
      </c>
      <c r="BG45" s="77">
        <f>SUM(Kranskop:Baobab!BG45)</f>
        <v>0</v>
      </c>
      <c r="BH45" s="77">
        <f>SUM(Kranskop:Baobab!BH45)</f>
        <v>0</v>
      </c>
      <c r="BI45" s="77">
        <f>SUM(Kranskop:Baobab!BI45)</f>
        <v>0</v>
      </c>
      <c r="BJ45" s="77">
        <f>SUM(Kranskop:Baobab!BJ45)</f>
        <v>0</v>
      </c>
      <c r="BK45" s="77">
        <f>SUM(Kranskop:Baobab!BK45)</f>
        <v>0</v>
      </c>
      <c r="BL45" s="77">
        <f>SUM(Kranskop:Baobab!BL45)</f>
        <v>0</v>
      </c>
      <c r="BM45" s="77">
        <f>SUM(Kranskop:Baobab!BM45)</f>
        <v>0</v>
      </c>
      <c r="BN45" s="77">
        <f>SUM(Kranskop:Baobab!BN45)</f>
        <v>0</v>
      </c>
      <c r="BO45" s="77">
        <f>SUM(Kranskop:Baobab!BO45)</f>
        <v>0</v>
      </c>
      <c r="BP45" s="77">
        <f>SUM(Kranskop:Baobab!BP45)</f>
        <v>0</v>
      </c>
      <c r="BQ45" s="76">
        <f>SUM(Kranskop:Baobab!BQ45)</f>
        <v>0</v>
      </c>
      <c r="BR45" s="78">
        <f>SUM(Kranskop:Baobab!BR45)</f>
        <v>0</v>
      </c>
      <c r="BS45" s="77">
        <f>SUM(Kranskop:Baobab!BS45)</f>
        <v>0</v>
      </c>
      <c r="BT45" s="77">
        <f>SUM(Kranskop:Baobab!BT45)</f>
        <v>0</v>
      </c>
      <c r="BU45" s="77">
        <f>SUM(Kranskop:Baobab!BU45)</f>
        <v>0</v>
      </c>
      <c r="BV45" s="77">
        <f>SUM(Kranskop:Baobab!BV45)</f>
        <v>0</v>
      </c>
      <c r="BW45" s="77">
        <f>SUM(Kranskop:Baobab!BW45)</f>
        <v>0</v>
      </c>
      <c r="BX45" s="77">
        <f>SUM(Kranskop:Baobab!BX45)</f>
        <v>0</v>
      </c>
      <c r="BY45" s="77">
        <f>SUM(Kranskop:Baobab!BY45)</f>
        <v>0</v>
      </c>
      <c r="BZ45" s="77">
        <f>SUM(Kranskop:Baobab!BZ45)</f>
        <v>0</v>
      </c>
      <c r="CA45" s="77">
        <f>SUM(Kranskop:Baobab!CA45)</f>
        <v>0</v>
      </c>
      <c r="CB45" s="77">
        <f>SUM(Kranskop:Baobab!CB45)</f>
        <v>0</v>
      </c>
      <c r="CC45" s="76">
        <f>SUM(Kranskop:Baobab!CC45)</f>
        <v>0</v>
      </c>
      <c r="CD45" s="368"/>
    </row>
    <row r="46" spans="1:82" x14ac:dyDescent="0.75">
      <c r="A46" s="39"/>
      <c r="B46" s="73" t="s">
        <v>87</v>
      </c>
      <c r="C46" s="129" t="s">
        <v>88</v>
      </c>
      <c r="D46" s="130" t="s">
        <v>86</v>
      </c>
      <c r="E46" s="255">
        <f>SUM(Kranskop:Baobab!E46)</f>
        <v>4</v>
      </c>
      <c r="F46" s="215" t="b">
        <f>(Kranskop!G46+Nyl!G46+Capricorn!G46+Baobab!G46)=G46</f>
        <v>1</v>
      </c>
      <c r="G46" s="74">
        <f t="shared" si="36"/>
        <v>0</v>
      </c>
      <c r="H46" s="75">
        <f>SUM(Kranskop:Baobab!H46)</f>
        <v>0</v>
      </c>
      <c r="I46" s="76">
        <f>SUM(Kranskop:Baobab!I46)</f>
        <v>0</v>
      </c>
      <c r="J46" s="75">
        <f>SUM(Kranskop:Baobab!J46)</f>
        <v>0</v>
      </c>
      <c r="K46" s="77">
        <f>SUM(Kranskop:Baobab!K46)</f>
        <v>0</v>
      </c>
      <c r="L46" s="77">
        <f>SUM(Kranskop:Baobab!L46)</f>
        <v>0</v>
      </c>
      <c r="M46" s="77">
        <f>SUM(Kranskop:Baobab!M46)</f>
        <v>0</v>
      </c>
      <c r="N46" s="77">
        <f>SUM(Kranskop:Baobab!N46)</f>
        <v>0</v>
      </c>
      <c r="O46" s="77">
        <f>SUM(Kranskop:Baobab!O46)</f>
        <v>0</v>
      </c>
      <c r="P46" s="77">
        <f>SUM(Kranskop:Baobab!P46)</f>
        <v>0</v>
      </c>
      <c r="Q46" s="77">
        <f>SUM(Kranskop:Baobab!Q46)</f>
        <v>0</v>
      </c>
      <c r="R46" s="77">
        <f>SUM(Kranskop:Baobab!R46)</f>
        <v>0</v>
      </c>
      <c r="S46" s="77">
        <f>SUM(Kranskop:Baobab!S46)</f>
        <v>0</v>
      </c>
      <c r="T46" s="77">
        <f>SUM(Kranskop:Baobab!T46)</f>
        <v>0</v>
      </c>
      <c r="U46" s="76">
        <f>SUM(Kranskop:Baobab!U46)</f>
        <v>0</v>
      </c>
      <c r="V46" s="75">
        <f>SUM(Kranskop:Baobab!V46)</f>
        <v>0</v>
      </c>
      <c r="W46" s="77">
        <f>SUM(Kranskop:Baobab!W46)</f>
        <v>0</v>
      </c>
      <c r="X46" s="77">
        <f>SUM(Kranskop:Baobab!X46)</f>
        <v>0</v>
      </c>
      <c r="Y46" s="77">
        <f>SUM(Kranskop:Baobab!Y46)</f>
        <v>0</v>
      </c>
      <c r="Z46" s="77">
        <f>SUM(Kranskop:Baobab!Z46)</f>
        <v>0</v>
      </c>
      <c r="AA46" s="77">
        <f>SUM(Kranskop:Baobab!AA46)</f>
        <v>0</v>
      </c>
      <c r="AB46" s="77">
        <f>SUM(Kranskop:Baobab!AB46)</f>
        <v>0</v>
      </c>
      <c r="AC46" s="77">
        <f>SUM(Kranskop:Baobab!AC46)</f>
        <v>0</v>
      </c>
      <c r="AD46" s="77">
        <f>SUM(Kranskop:Baobab!AD46)</f>
        <v>0</v>
      </c>
      <c r="AE46" s="77">
        <f>SUM(Kranskop:Baobab!AE46)</f>
        <v>0</v>
      </c>
      <c r="AF46" s="77">
        <f>SUM(Kranskop:Baobab!AF46)</f>
        <v>0</v>
      </c>
      <c r="AG46" s="76">
        <f>SUM(Kranskop:Baobab!AG46)</f>
        <v>0</v>
      </c>
      <c r="AH46" s="78">
        <f>SUM(Kranskop:Baobab!AH46)</f>
        <v>0</v>
      </c>
      <c r="AI46" s="77">
        <f>SUM(Kranskop:Baobab!AI46)</f>
        <v>0</v>
      </c>
      <c r="AJ46" s="77">
        <f>SUM(Kranskop:Baobab!AJ46)</f>
        <v>0</v>
      </c>
      <c r="AK46" s="77">
        <f>SUM(Kranskop:Baobab!AK46)</f>
        <v>0</v>
      </c>
      <c r="AL46" s="77">
        <f>SUM(Kranskop:Baobab!AL46)</f>
        <v>0</v>
      </c>
      <c r="AM46" s="77">
        <f>SUM(Kranskop:Baobab!AM46)</f>
        <v>0</v>
      </c>
      <c r="AN46" s="77">
        <f>SUM(Kranskop:Baobab!AN46)</f>
        <v>0</v>
      </c>
      <c r="AO46" s="77">
        <f>SUM(Kranskop:Baobab!AO46)</f>
        <v>0</v>
      </c>
      <c r="AP46" s="77">
        <f>SUM(Kranskop:Baobab!AP46)</f>
        <v>0</v>
      </c>
      <c r="AQ46" s="77">
        <f>SUM(Kranskop:Baobab!AQ46)</f>
        <v>0</v>
      </c>
      <c r="AR46" s="77">
        <f>SUM(Kranskop:Baobab!AR46)</f>
        <v>0</v>
      </c>
      <c r="AS46" s="76">
        <f>SUM(Kranskop:Baobab!AS46)</f>
        <v>0</v>
      </c>
      <c r="AT46" s="78">
        <f>SUM(Kranskop:Baobab!AT46)</f>
        <v>0</v>
      </c>
      <c r="AU46" s="77">
        <f>SUM(Kranskop:Baobab!AU46)</f>
        <v>0</v>
      </c>
      <c r="AV46" s="77">
        <f>SUM(Kranskop:Baobab!AV46)</f>
        <v>0</v>
      </c>
      <c r="AW46" s="77">
        <f>SUM(Kranskop:Baobab!AW46)</f>
        <v>0</v>
      </c>
      <c r="AX46" s="77">
        <f>SUM(Kranskop:Baobab!AX46)</f>
        <v>0</v>
      </c>
      <c r="AY46" s="77">
        <f>SUM(Kranskop:Baobab!AY46)</f>
        <v>0</v>
      </c>
      <c r="AZ46" s="77">
        <f>SUM(Kranskop:Baobab!AZ46)</f>
        <v>0</v>
      </c>
      <c r="BA46" s="77">
        <f>SUM(Kranskop:Baobab!BA46)</f>
        <v>0</v>
      </c>
      <c r="BB46" s="77">
        <f>SUM(Kranskop:Baobab!BB46)</f>
        <v>0</v>
      </c>
      <c r="BC46" s="77">
        <f>SUM(Kranskop:Baobab!BC46)</f>
        <v>0</v>
      </c>
      <c r="BD46" s="77">
        <f>SUM(Kranskop:Baobab!BD46)</f>
        <v>0</v>
      </c>
      <c r="BE46" s="76">
        <f>SUM(Kranskop:Baobab!BE46)</f>
        <v>0</v>
      </c>
      <c r="BF46" s="78">
        <f>SUM(Kranskop:Baobab!BF46)</f>
        <v>0</v>
      </c>
      <c r="BG46" s="77">
        <f>SUM(Kranskop:Baobab!BG46)</f>
        <v>0</v>
      </c>
      <c r="BH46" s="77">
        <f>SUM(Kranskop:Baobab!BH46)</f>
        <v>0</v>
      </c>
      <c r="BI46" s="77">
        <f>SUM(Kranskop:Baobab!BI46)</f>
        <v>0</v>
      </c>
      <c r="BJ46" s="77">
        <f>SUM(Kranskop:Baobab!BJ46)</f>
        <v>0</v>
      </c>
      <c r="BK46" s="77">
        <f>SUM(Kranskop:Baobab!BK46)</f>
        <v>0</v>
      </c>
      <c r="BL46" s="77">
        <f>SUM(Kranskop:Baobab!BL46)</f>
        <v>0</v>
      </c>
      <c r="BM46" s="77">
        <f>SUM(Kranskop:Baobab!BM46)</f>
        <v>0</v>
      </c>
      <c r="BN46" s="77">
        <f>SUM(Kranskop:Baobab!BN46)</f>
        <v>0</v>
      </c>
      <c r="BO46" s="77">
        <f>SUM(Kranskop:Baobab!BO46)</f>
        <v>0</v>
      </c>
      <c r="BP46" s="77">
        <f>SUM(Kranskop:Baobab!BP46)</f>
        <v>0</v>
      </c>
      <c r="BQ46" s="76">
        <f>SUM(Kranskop:Baobab!BQ46)</f>
        <v>0</v>
      </c>
      <c r="BR46" s="78">
        <f>SUM(Kranskop:Baobab!BR46)</f>
        <v>0</v>
      </c>
      <c r="BS46" s="77">
        <f>SUM(Kranskop:Baobab!BS46)</f>
        <v>0</v>
      </c>
      <c r="BT46" s="77">
        <f>SUM(Kranskop:Baobab!BT46)</f>
        <v>0</v>
      </c>
      <c r="BU46" s="77">
        <f>SUM(Kranskop:Baobab!BU46)</f>
        <v>0</v>
      </c>
      <c r="BV46" s="77">
        <f>SUM(Kranskop:Baobab!BV46)</f>
        <v>0</v>
      </c>
      <c r="BW46" s="77">
        <f>SUM(Kranskop:Baobab!BW46)</f>
        <v>0</v>
      </c>
      <c r="BX46" s="77">
        <f>SUM(Kranskop:Baobab!BX46)</f>
        <v>0</v>
      </c>
      <c r="BY46" s="77">
        <f>SUM(Kranskop:Baobab!BY46)</f>
        <v>0</v>
      </c>
      <c r="BZ46" s="77">
        <f>SUM(Kranskop:Baobab!BZ46)</f>
        <v>0</v>
      </c>
      <c r="CA46" s="77">
        <f>SUM(Kranskop:Baobab!CA46)</f>
        <v>0</v>
      </c>
      <c r="CB46" s="77">
        <f>SUM(Kranskop:Baobab!CB46)</f>
        <v>0</v>
      </c>
      <c r="CC46" s="76">
        <f>SUM(Kranskop:Baobab!CC46)</f>
        <v>0</v>
      </c>
      <c r="CD46" s="368"/>
    </row>
    <row r="47" spans="1:82" x14ac:dyDescent="0.75">
      <c r="A47" s="39"/>
      <c r="B47" s="73" t="s">
        <v>89</v>
      </c>
      <c r="C47" s="129" t="s">
        <v>90</v>
      </c>
      <c r="D47" s="130" t="s">
        <v>58</v>
      </c>
      <c r="E47" s="255">
        <f>SUM(Kranskop:Baobab!E47)</f>
        <v>288</v>
      </c>
      <c r="F47" s="215" t="b">
        <f>(Kranskop!G47+Nyl!G47+Capricorn!G47+Baobab!G47)=G47</f>
        <v>1</v>
      </c>
      <c r="G47" s="74">
        <f t="shared" si="36"/>
        <v>0</v>
      </c>
      <c r="H47" s="75">
        <f>SUM(Kranskop:Baobab!H47)</f>
        <v>0</v>
      </c>
      <c r="I47" s="76">
        <f>SUM(Kranskop:Baobab!I47)</f>
        <v>0</v>
      </c>
      <c r="J47" s="75">
        <f>SUM(Kranskop:Baobab!J47)</f>
        <v>0</v>
      </c>
      <c r="K47" s="77">
        <f>SUM(Kranskop:Baobab!K47)</f>
        <v>0</v>
      </c>
      <c r="L47" s="77">
        <f>SUM(Kranskop:Baobab!L47)</f>
        <v>0</v>
      </c>
      <c r="M47" s="77">
        <f>SUM(Kranskop:Baobab!M47)</f>
        <v>0</v>
      </c>
      <c r="N47" s="77">
        <f>SUM(Kranskop:Baobab!N47)</f>
        <v>0</v>
      </c>
      <c r="O47" s="77">
        <f>SUM(Kranskop:Baobab!O47)</f>
        <v>0</v>
      </c>
      <c r="P47" s="77">
        <f>SUM(Kranskop:Baobab!P47)</f>
        <v>0</v>
      </c>
      <c r="Q47" s="77">
        <f>SUM(Kranskop:Baobab!Q47)</f>
        <v>0</v>
      </c>
      <c r="R47" s="77">
        <f>SUM(Kranskop:Baobab!R47)</f>
        <v>0</v>
      </c>
      <c r="S47" s="77">
        <f>SUM(Kranskop:Baobab!S47)</f>
        <v>0</v>
      </c>
      <c r="T47" s="77">
        <f>SUM(Kranskop:Baobab!T47)</f>
        <v>0</v>
      </c>
      <c r="U47" s="76">
        <f>SUM(Kranskop:Baobab!U47)</f>
        <v>0</v>
      </c>
      <c r="V47" s="75">
        <f>SUM(Kranskop:Baobab!V47)</f>
        <v>0</v>
      </c>
      <c r="W47" s="77">
        <f>SUM(Kranskop:Baobab!W47)</f>
        <v>0</v>
      </c>
      <c r="X47" s="77">
        <f>SUM(Kranskop:Baobab!X47)</f>
        <v>0</v>
      </c>
      <c r="Y47" s="77">
        <f>SUM(Kranskop:Baobab!Y47)</f>
        <v>0</v>
      </c>
      <c r="Z47" s="77">
        <f>SUM(Kranskop:Baobab!Z47)</f>
        <v>0</v>
      </c>
      <c r="AA47" s="77">
        <f>SUM(Kranskop:Baobab!AA47)</f>
        <v>0</v>
      </c>
      <c r="AB47" s="77">
        <f>SUM(Kranskop:Baobab!AB47)</f>
        <v>0</v>
      </c>
      <c r="AC47" s="77">
        <f>SUM(Kranskop:Baobab!AC47)</f>
        <v>0</v>
      </c>
      <c r="AD47" s="77">
        <f>SUM(Kranskop:Baobab!AD47)</f>
        <v>0</v>
      </c>
      <c r="AE47" s="77">
        <f>SUM(Kranskop:Baobab!AE47)</f>
        <v>0</v>
      </c>
      <c r="AF47" s="77">
        <f>SUM(Kranskop:Baobab!AF47)</f>
        <v>0</v>
      </c>
      <c r="AG47" s="76">
        <f>SUM(Kranskop:Baobab!AG47)</f>
        <v>0</v>
      </c>
      <c r="AH47" s="78">
        <f>SUM(Kranskop:Baobab!AH47)</f>
        <v>0</v>
      </c>
      <c r="AI47" s="77">
        <f>SUM(Kranskop:Baobab!AI47)</f>
        <v>0</v>
      </c>
      <c r="AJ47" s="77">
        <f>SUM(Kranskop:Baobab!AJ47)</f>
        <v>0</v>
      </c>
      <c r="AK47" s="77">
        <f>SUM(Kranskop:Baobab!AK47)</f>
        <v>0</v>
      </c>
      <c r="AL47" s="77">
        <f>SUM(Kranskop:Baobab!AL47)</f>
        <v>0</v>
      </c>
      <c r="AM47" s="77">
        <f>SUM(Kranskop:Baobab!AM47)</f>
        <v>0</v>
      </c>
      <c r="AN47" s="77">
        <f>SUM(Kranskop:Baobab!AN47)</f>
        <v>0</v>
      </c>
      <c r="AO47" s="77">
        <f>SUM(Kranskop:Baobab!AO47)</f>
        <v>0</v>
      </c>
      <c r="AP47" s="77">
        <f>SUM(Kranskop:Baobab!AP47)</f>
        <v>0</v>
      </c>
      <c r="AQ47" s="77">
        <f>SUM(Kranskop:Baobab!AQ47)</f>
        <v>0</v>
      </c>
      <c r="AR47" s="77">
        <f>SUM(Kranskop:Baobab!AR47)</f>
        <v>0</v>
      </c>
      <c r="AS47" s="76">
        <f>SUM(Kranskop:Baobab!AS47)</f>
        <v>0</v>
      </c>
      <c r="AT47" s="78">
        <f>SUM(Kranskop:Baobab!AT47)</f>
        <v>0</v>
      </c>
      <c r="AU47" s="77">
        <f>SUM(Kranskop:Baobab!AU47)</f>
        <v>0</v>
      </c>
      <c r="AV47" s="77">
        <f>SUM(Kranskop:Baobab!AV47)</f>
        <v>0</v>
      </c>
      <c r="AW47" s="77">
        <f>SUM(Kranskop:Baobab!AW47)</f>
        <v>0</v>
      </c>
      <c r="AX47" s="77">
        <f>SUM(Kranskop:Baobab!AX47)</f>
        <v>0</v>
      </c>
      <c r="AY47" s="77">
        <f>SUM(Kranskop:Baobab!AY47)</f>
        <v>0</v>
      </c>
      <c r="AZ47" s="77">
        <f>SUM(Kranskop:Baobab!AZ47)</f>
        <v>0</v>
      </c>
      <c r="BA47" s="77">
        <f>SUM(Kranskop:Baobab!BA47)</f>
        <v>0</v>
      </c>
      <c r="BB47" s="77">
        <f>SUM(Kranskop:Baobab!BB47)</f>
        <v>0</v>
      </c>
      <c r="BC47" s="77">
        <f>SUM(Kranskop:Baobab!BC47)</f>
        <v>0</v>
      </c>
      <c r="BD47" s="77">
        <f>SUM(Kranskop:Baobab!BD47)</f>
        <v>0</v>
      </c>
      <c r="BE47" s="76">
        <f>SUM(Kranskop:Baobab!BE47)</f>
        <v>0</v>
      </c>
      <c r="BF47" s="78">
        <f>SUM(Kranskop:Baobab!BF47)</f>
        <v>0</v>
      </c>
      <c r="BG47" s="77">
        <f>SUM(Kranskop:Baobab!BG47)</f>
        <v>0</v>
      </c>
      <c r="BH47" s="77">
        <f>SUM(Kranskop:Baobab!BH47)</f>
        <v>0</v>
      </c>
      <c r="BI47" s="77">
        <f>SUM(Kranskop:Baobab!BI47)</f>
        <v>0</v>
      </c>
      <c r="BJ47" s="77">
        <f>SUM(Kranskop:Baobab!BJ47)</f>
        <v>0</v>
      </c>
      <c r="BK47" s="77">
        <f>SUM(Kranskop:Baobab!BK47)</f>
        <v>0</v>
      </c>
      <c r="BL47" s="77">
        <f>SUM(Kranskop:Baobab!BL47)</f>
        <v>0</v>
      </c>
      <c r="BM47" s="77">
        <f>SUM(Kranskop:Baobab!BM47)</f>
        <v>0</v>
      </c>
      <c r="BN47" s="77">
        <f>SUM(Kranskop:Baobab!BN47)</f>
        <v>0</v>
      </c>
      <c r="BO47" s="77">
        <f>SUM(Kranskop:Baobab!BO47)</f>
        <v>0</v>
      </c>
      <c r="BP47" s="77">
        <f>SUM(Kranskop:Baobab!BP47)</f>
        <v>0</v>
      </c>
      <c r="BQ47" s="76">
        <f>SUM(Kranskop:Baobab!BQ47)</f>
        <v>0</v>
      </c>
      <c r="BR47" s="78">
        <f>SUM(Kranskop:Baobab!BR47)</f>
        <v>0</v>
      </c>
      <c r="BS47" s="77">
        <f>SUM(Kranskop:Baobab!BS47)</f>
        <v>0</v>
      </c>
      <c r="BT47" s="77">
        <f>SUM(Kranskop:Baobab!BT47)</f>
        <v>0</v>
      </c>
      <c r="BU47" s="77">
        <f>SUM(Kranskop:Baobab!BU47)</f>
        <v>0</v>
      </c>
      <c r="BV47" s="77">
        <f>SUM(Kranskop:Baobab!BV47)</f>
        <v>0</v>
      </c>
      <c r="BW47" s="77">
        <f>SUM(Kranskop:Baobab!BW47)</f>
        <v>0</v>
      </c>
      <c r="BX47" s="77">
        <f>SUM(Kranskop:Baobab!BX47)</f>
        <v>0</v>
      </c>
      <c r="BY47" s="77">
        <f>SUM(Kranskop:Baobab!BY47)</f>
        <v>0</v>
      </c>
      <c r="BZ47" s="77">
        <f>SUM(Kranskop:Baobab!BZ47)</f>
        <v>0</v>
      </c>
      <c r="CA47" s="77">
        <f>SUM(Kranskop:Baobab!CA47)</f>
        <v>0</v>
      </c>
      <c r="CB47" s="77">
        <f>SUM(Kranskop:Baobab!CB47)</f>
        <v>0</v>
      </c>
      <c r="CC47" s="76">
        <f>SUM(Kranskop:Baobab!CC47)</f>
        <v>0</v>
      </c>
      <c r="CD47" s="368"/>
    </row>
    <row r="48" spans="1:82" x14ac:dyDescent="0.75">
      <c r="A48" s="39"/>
      <c r="B48" s="73" t="s">
        <v>91</v>
      </c>
      <c r="C48" s="129" t="s">
        <v>92</v>
      </c>
      <c r="D48" s="130" t="s">
        <v>58</v>
      </c>
      <c r="E48" s="255">
        <f>SUM(Kranskop:Baobab!E48)</f>
        <v>288</v>
      </c>
      <c r="F48" s="215" t="b">
        <f>(Kranskop!G48+Nyl!G48+Capricorn!G48+Baobab!G48)=G48</f>
        <v>1</v>
      </c>
      <c r="G48" s="74">
        <f t="shared" si="36"/>
        <v>0</v>
      </c>
      <c r="H48" s="75">
        <f>SUM(Kranskop:Baobab!H48)</f>
        <v>0</v>
      </c>
      <c r="I48" s="76">
        <f>SUM(Kranskop:Baobab!I48)</f>
        <v>0</v>
      </c>
      <c r="J48" s="75">
        <f>SUM(Kranskop:Baobab!J48)</f>
        <v>0</v>
      </c>
      <c r="K48" s="77">
        <f>SUM(Kranskop:Baobab!K48)</f>
        <v>0</v>
      </c>
      <c r="L48" s="77">
        <f>SUM(Kranskop:Baobab!L48)</f>
        <v>0</v>
      </c>
      <c r="M48" s="77">
        <f>SUM(Kranskop:Baobab!M48)</f>
        <v>0</v>
      </c>
      <c r="N48" s="77">
        <f>SUM(Kranskop:Baobab!N48)</f>
        <v>0</v>
      </c>
      <c r="O48" s="77">
        <f>SUM(Kranskop:Baobab!O48)</f>
        <v>0</v>
      </c>
      <c r="P48" s="77">
        <f>SUM(Kranskop:Baobab!P48)</f>
        <v>0</v>
      </c>
      <c r="Q48" s="77">
        <f>SUM(Kranskop:Baobab!Q48)</f>
        <v>0</v>
      </c>
      <c r="R48" s="77">
        <f>SUM(Kranskop:Baobab!R48)</f>
        <v>0</v>
      </c>
      <c r="S48" s="77">
        <f>SUM(Kranskop:Baobab!S48)</f>
        <v>0</v>
      </c>
      <c r="T48" s="77">
        <f>SUM(Kranskop:Baobab!T48)</f>
        <v>0</v>
      </c>
      <c r="U48" s="76">
        <f>SUM(Kranskop:Baobab!U48)</f>
        <v>0</v>
      </c>
      <c r="V48" s="75">
        <f>SUM(Kranskop:Baobab!V48)</f>
        <v>0</v>
      </c>
      <c r="W48" s="77">
        <f>SUM(Kranskop:Baobab!W48)</f>
        <v>0</v>
      </c>
      <c r="X48" s="77">
        <f>SUM(Kranskop:Baobab!X48)</f>
        <v>0</v>
      </c>
      <c r="Y48" s="77">
        <f>SUM(Kranskop:Baobab!Y48)</f>
        <v>0</v>
      </c>
      <c r="Z48" s="77">
        <f>SUM(Kranskop:Baobab!Z48)</f>
        <v>0</v>
      </c>
      <c r="AA48" s="77">
        <f>SUM(Kranskop:Baobab!AA48)</f>
        <v>0</v>
      </c>
      <c r="AB48" s="77">
        <f>SUM(Kranskop:Baobab!AB48)</f>
        <v>0</v>
      </c>
      <c r="AC48" s="77">
        <f>SUM(Kranskop:Baobab!AC48)</f>
        <v>0</v>
      </c>
      <c r="AD48" s="77">
        <f>SUM(Kranskop:Baobab!AD48)</f>
        <v>0</v>
      </c>
      <c r="AE48" s="77">
        <f>SUM(Kranskop:Baobab!AE48)</f>
        <v>0</v>
      </c>
      <c r="AF48" s="77">
        <f>SUM(Kranskop:Baobab!AF48)</f>
        <v>0</v>
      </c>
      <c r="AG48" s="76">
        <f>SUM(Kranskop:Baobab!AG48)</f>
        <v>0</v>
      </c>
      <c r="AH48" s="78">
        <f>SUM(Kranskop:Baobab!AH48)</f>
        <v>0</v>
      </c>
      <c r="AI48" s="77">
        <f>SUM(Kranskop:Baobab!AI48)</f>
        <v>0</v>
      </c>
      <c r="AJ48" s="77">
        <f>SUM(Kranskop:Baobab!AJ48)</f>
        <v>0</v>
      </c>
      <c r="AK48" s="77">
        <f>SUM(Kranskop:Baobab!AK48)</f>
        <v>0</v>
      </c>
      <c r="AL48" s="77">
        <f>SUM(Kranskop:Baobab!AL48)</f>
        <v>0</v>
      </c>
      <c r="AM48" s="77">
        <f>SUM(Kranskop:Baobab!AM48)</f>
        <v>0</v>
      </c>
      <c r="AN48" s="77">
        <f>SUM(Kranskop:Baobab!AN48)</f>
        <v>0</v>
      </c>
      <c r="AO48" s="77">
        <f>SUM(Kranskop:Baobab!AO48)</f>
        <v>0</v>
      </c>
      <c r="AP48" s="77">
        <f>SUM(Kranskop:Baobab!AP48)</f>
        <v>0</v>
      </c>
      <c r="AQ48" s="77">
        <f>SUM(Kranskop:Baobab!AQ48)</f>
        <v>0</v>
      </c>
      <c r="AR48" s="77">
        <f>SUM(Kranskop:Baobab!AR48)</f>
        <v>0</v>
      </c>
      <c r="AS48" s="76">
        <f>SUM(Kranskop:Baobab!AS48)</f>
        <v>0</v>
      </c>
      <c r="AT48" s="78">
        <f>SUM(Kranskop:Baobab!AT48)</f>
        <v>0</v>
      </c>
      <c r="AU48" s="77">
        <f>SUM(Kranskop:Baobab!AU48)</f>
        <v>0</v>
      </c>
      <c r="AV48" s="77">
        <f>SUM(Kranskop:Baobab!AV48)</f>
        <v>0</v>
      </c>
      <c r="AW48" s="77">
        <f>SUM(Kranskop:Baobab!AW48)</f>
        <v>0</v>
      </c>
      <c r="AX48" s="77">
        <f>SUM(Kranskop:Baobab!AX48)</f>
        <v>0</v>
      </c>
      <c r="AY48" s="77">
        <f>SUM(Kranskop:Baobab!AY48)</f>
        <v>0</v>
      </c>
      <c r="AZ48" s="77">
        <f>SUM(Kranskop:Baobab!AZ48)</f>
        <v>0</v>
      </c>
      <c r="BA48" s="77">
        <f>SUM(Kranskop:Baobab!BA48)</f>
        <v>0</v>
      </c>
      <c r="BB48" s="77">
        <f>SUM(Kranskop:Baobab!BB48)</f>
        <v>0</v>
      </c>
      <c r="BC48" s="77">
        <f>SUM(Kranskop:Baobab!BC48)</f>
        <v>0</v>
      </c>
      <c r="BD48" s="77">
        <f>SUM(Kranskop:Baobab!BD48)</f>
        <v>0</v>
      </c>
      <c r="BE48" s="76">
        <f>SUM(Kranskop:Baobab!BE48)</f>
        <v>0</v>
      </c>
      <c r="BF48" s="78">
        <f>SUM(Kranskop:Baobab!BF48)</f>
        <v>0</v>
      </c>
      <c r="BG48" s="77">
        <f>SUM(Kranskop:Baobab!BG48)</f>
        <v>0</v>
      </c>
      <c r="BH48" s="77">
        <f>SUM(Kranskop:Baobab!BH48)</f>
        <v>0</v>
      </c>
      <c r="BI48" s="77">
        <f>SUM(Kranskop:Baobab!BI48)</f>
        <v>0</v>
      </c>
      <c r="BJ48" s="77">
        <f>SUM(Kranskop:Baobab!BJ48)</f>
        <v>0</v>
      </c>
      <c r="BK48" s="77">
        <f>SUM(Kranskop:Baobab!BK48)</f>
        <v>0</v>
      </c>
      <c r="BL48" s="77">
        <f>SUM(Kranskop:Baobab!BL48)</f>
        <v>0</v>
      </c>
      <c r="BM48" s="77">
        <f>SUM(Kranskop:Baobab!BM48)</f>
        <v>0</v>
      </c>
      <c r="BN48" s="77">
        <f>SUM(Kranskop:Baobab!BN48)</f>
        <v>0</v>
      </c>
      <c r="BO48" s="77">
        <f>SUM(Kranskop:Baobab!BO48)</f>
        <v>0</v>
      </c>
      <c r="BP48" s="77">
        <f>SUM(Kranskop:Baobab!BP48)</f>
        <v>0</v>
      </c>
      <c r="BQ48" s="76">
        <f>SUM(Kranskop:Baobab!BQ48)</f>
        <v>0</v>
      </c>
      <c r="BR48" s="78">
        <f>SUM(Kranskop:Baobab!BR48)</f>
        <v>0</v>
      </c>
      <c r="BS48" s="77">
        <f>SUM(Kranskop:Baobab!BS48)</f>
        <v>0</v>
      </c>
      <c r="BT48" s="77">
        <f>SUM(Kranskop:Baobab!BT48)</f>
        <v>0</v>
      </c>
      <c r="BU48" s="77">
        <f>SUM(Kranskop:Baobab!BU48)</f>
        <v>0</v>
      </c>
      <c r="BV48" s="77">
        <f>SUM(Kranskop:Baobab!BV48)</f>
        <v>0</v>
      </c>
      <c r="BW48" s="77">
        <f>SUM(Kranskop:Baobab!BW48)</f>
        <v>0</v>
      </c>
      <c r="BX48" s="77">
        <f>SUM(Kranskop:Baobab!BX48)</f>
        <v>0</v>
      </c>
      <c r="BY48" s="77">
        <f>SUM(Kranskop:Baobab!BY48)</f>
        <v>0</v>
      </c>
      <c r="BZ48" s="77">
        <f>SUM(Kranskop:Baobab!BZ48)</f>
        <v>0</v>
      </c>
      <c r="CA48" s="77">
        <f>SUM(Kranskop:Baobab!CA48)</f>
        <v>0</v>
      </c>
      <c r="CB48" s="77">
        <f>SUM(Kranskop:Baobab!CB48)</f>
        <v>0</v>
      </c>
      <c r="CC48" s="76">
        <f>SUM(Kranskop:Baobab!CC48)</f>
        <v>0</v>
      </c>
      <c r="CD48" s="368"/>
    </row>
    <row r="49" spans="1:82" x14ac:dyDescent="0.75">
      <c r="A49" s="39"/>
      <c r="B49" s="73" t="s">
        <v>93</v>
      </c>
      <c r="C49" s="129" t="s">
        <v>94</v>
      </c>
      <c r="D49" s="130" t="s">
        <v>58</v>
      </c>
      <c r="E49" s="255">
        <f>SUM(Kranskop:Baobab!E49)</f>
        <v>288</v>
      </c>
      <c r="F49" s="215" t="b">
        <f>(Kranskop!G49+Nyl!G49+Capricorn!G49+Baobab!G49)=G49</f>
        <v>1</v>
      </c>
      <c r="G49" s="74">
        <f t="shared" si="36"/>
        <v>0</v>
      </c>
      <c r="H49" s="75">
        <f>SUM(Kranskop:Baobab!H49)</f>
        <v>0</v>
      </c>
      <c r="I49" s="76">
        <f>SUM(Kranskop:Baobab!I49)</f>
        <v>0</v>
      </c>
      <c r="J49" s="75">
        <f>SUM(Kranskop:Baobab!J49)</f>
        <v>0</v>
      </c>
      <c r="K49" s="77">
        <f>SUM(Kranskop:Baobab!K49)</f>
        <v>0</v>
      </c>
      <c r="L49" s="77">
        <f>SUM(Kranskop:Baobab!L49)</f>
        <v>0</v>
      </c>
      <c r="M49" s="77">
        <f>SUM(Kranskop:Baobab!M49)</f>
        <v>0</v>
      </c>
      <c r="N49" s="77">
        <f>SUM(Kranskop:Baobab!N49)</f>
        <v>0</v>
      </c>
      <c r="O49" s="77">
        <f>SUM(Kranskop:Baobab!O49)</f>
        <v>0</v>
      </c>
      <c r="P49" s="77">
        <f>SUM(Kranskop:Baobab!P49)</f>
        <v>0</v>
      </c>
      <c r="Q49" s="77">
        <f>SUM(Kranskop:Baobab!Q49)</f>
        <v>0</v>
      </c>
      <c r="R49" s="77">
        <f>SUM(Kranskop:Baobab!R49)</f>
        <v>0</v>
      </c>
      <c r="S49" s="77">
        <f>SUM(Kranskop:Baobab!S49)</f>
        <v>0</v>
      </c>
      <c r="T49" s="77">
        <f>SUM(Kranskop:Baobab!T49)</f>
        <v>0</v>
      </c>
      <c r="U49" s="76">
        <f>SUM(Kranskop:Baobab!U49)</f>
        <v>0</v>
      </c>
      <c r="V49" s="75">
        <f>SUM(Kranskop:Baobab!V49)</f>
        <v>0</v>
      </c>
      <c r="W49" s="77">
        <f>SUM(Kranskop:Baobab!W49)</f>
        <v>0</v>
      </c>
      <c r="X49" s="77">
        <f>SUM(Kranskop:Baobab!X49)</f>
        <v>0</v>
      </c>
      <c r="Y49" s="77">
        <f>SUM(Kranskop:Baobab!Y49)</f>
        <v>0</v>
      </c>
      <c r="Z49" s="77">
        <f>SUM(Kranskop:Baobab!Z49)</f>
        <v>0</v>
      </c>
      <c r="AA49" s="77">
        <f>SUM(Kranskop:Baobab!AA49)</f>
        <v>0</v>
      </c>
      <c r="AB49" s="77">
        <f>SUM(Kranskop:Baobab!AB49)</f>
        <v>0</v>
      </c>
      <c r="AC49" s="77">
        <f>SUM(Kranskop:Baobab!AC49)</f>
        <v>0</v>
      </c>
      <c r="AD49" s="77">
        <f>SUM(Kranskop:Baobab!AD49)</f>
        <v>0</v>
      </c>
      <c r="AE49" s="77">
        <f>SUM(Kranskop:Baobab!AE49)</f>
        <v>0</v>
      </c>
      <c r="AF49" s="77">
        <f>SUM(Kranskop:Baobab!AF49)</f>
        <v>0</v>
      </c>
      <c r="AG49" s="76">
        <f>SUM(Kranskop:Baobab!AG49)</f>
        <v>0</v>
      </c>
      <c r="AH49" s="78">
        <f>SUM(Kranskop:Baobab!AH49)</f>
        <v>0</v>
      </c>
      <c r="AI49" s="77">
        <f>SUM(Kranskop:Baobab!AI49)</f>
        <v>0</v>
      </c>
      <c r="AJ49" s="77">
        <f>SUM(Kranskop:Baobab!AJ49)</f>
        <v>0</v>
      </c>
      <c r="AK49" s="77">
        <f>SUM(Kranskop:Baobab!AK49)</f>
        <v>0</v>
      </c>
      <c r="AL49" s="77">
        <f>SUM(Kranskop:Baobab!AL49)</f>
        <v>0</v>
      </c>
      <c r="AM49" s="77">
        <f>SUM(Kranskop:Baobab!AM49)</f>
        <v>0</v>
      </c>
      <c r="AN49" s="77">
        <f>SUM(Kranskop:Baobab!AN49)</f>
        <v>0</v>
      </c>
      <c r="AO49" s="77">
        <f>SUM(Kranskop:Baobab!AO49)</f>
        <v>0</v>
      </c>
      <c r="AP49" s="77">
        <f>SUM(Kranskop:Baobab!AP49)</f>
        <v>0</v>
      </c>
      <c r="AQ49" s="77">
        <f>SUM(Kranskop:Baobab!AQ49)</f>
        <v>0</v>
      </c>
      <c r="AR49" s="77">
        <f>SUM(Kranskop:Baobab!AR49)</f>
        <v>0</v>
      </c>
      <c r="AS49" s="76">
        <f>SUM(Kranskop:Baobab!AS49)</f>
        <v>0</v>
      </c>
      <c r="AT49" s="78">
        <f>SUM(Kranskop:Baobab!AT49)</f>
        <v>0</v>
      </c>
      <c r="AU49" s="77">
        <f>SUM(Kranskop:Baobab!AU49)</f>
        <v>0</v>
      </c>
      <c r="AV49" s="77">
        <f>SUM(Kranskop:Baobab!AV49)</f>
        <v>0</v>
      </c>
      <c r="AW49" s="77">
        <f>SUM(Kranskop:Baobab!AW49)</f>
        <v>0</v>
      </c>
      <c r="AX49" s="77">
        <f>SUM(Kranskop:Baobab!AX49)</f>
        <v>0</v>
      </c>
      <c r="AY49" s="77">
        <f>SUM(Kranskop:Baobab!AY49)</f>
        <v>0</v>
      </c>
      <c r="AZ49" s="77">
        <f>SUM(Kranskop:Baobab!AZ49)</f>
        <v>0</v>
      </c>
      <c r="BA49" s="77">
        <f>SUM(Kranskop:Baobab!BA49)</f>
        <v>0</v>
      </c>
      <c r="BB49" s="77">
        <f>SUM(Kranskop:Baobab!BB49)</f>
        <v>0</v>
      </c>
      <c r="BC49" s="77">
        <f>SUM(Kranskop:Baobab!BC49)</f>
        <v>0</v>
      </c>
      <c r="BD49" s="77">
        <f>SUM(Kranskop:Baobab!BD49)</f>
        <v>0</v>
      </c>
      <c r="BE49" s="76">
        <f>SUM(Kranskop:Baobab!BE49)</f>
        <v>0</v>
      </c>
      <c r="BF49" s="78">
        <f>SUM(Kranskop:Baobab!BF49)</f>
        <v>0</v>
      </c>
      <c r="BG49" s="77">
        <f>SUM(Kranskop:Baobab!BG49)</f>
        <v>0</v>
      </c>
      <c r="BH49" s="77">
        <f>SUM(Kranskop:Baobab!BH49)</f>
        <v>0</v>
      </c>
      <c r="BI49" s="77">
        <f>SUM(Kranskop:Baobab!BI49)</f>
        <v>0</v>
      </c>
      <c r="BJ49" s="77">
        <f>SUM(Kranskop:Baobab!BJ49)</f>
        <v>0</v>
      </c>
      <c r="BK49" s="77">
        <f>SUM(Kranskop:Baobab!BK49)</f>
        <v>0</v>
      </c>
      <c r="BL49" s="77">
        <f>SUM(Kranskop:Baobab!BL49)</f>
        <v>0</v>
      </c>
      <c r="BM49" s="77">
        <f>SUM(Kranskop:Baobab!BM49)</f>
        <v>0</v>
      </c>
      <c r="BN49" s="77">
        <f>SUM(Kranskop:Baobab!BN49)</f>
        <v>0</v>
      </c>
      <c r="BO49" s="77">
        <f>SUM(Kranskop:Baobab!BO49)</f>
        <v>0</v>
      </c>
      <c r="BP49" s="77">
        <f>SUM(Kranskop:Baobab!BP49)</f>
        <v>0</v>
      </c>
      <c r="BQ49" s="76">
        <f>SUM(Kranskop:Baobab!BQ49)</f>
        <v>0</v>
      </c>
      <c r="BR49" s="78">
        <f>SUM(Kranskop:Baobab!BR49)</f>
        <v>0</v>
      </c>
      <c r="BS49" s="77">
        <f>SUM(Kranskop:Baobab!BS49)</f>
        <v>0</v>
      </c>
      <c r="BT49" s="77">
        <f>SUM(Kranskop:Baobab!BT49)</f>
        <v>0</v>
      </c>
      <c r="BU49" s="77">
        <f>SUM(Kranskop:Baobab!BU49)</f>
        <v>0</v>
      </c>
      <c r="BV49" s="77">
        <f>SUM(Kranskop:Baobab!BV49)</f>
        <v>0</v>
      </c>
      <c r="BW49" s="77">
        <f>SUM(Kranskop:Baobab!BW49)</f>
        <v>0</v>
      </c>
      <c r="BX49" s="77">
        <f>SUM(Kranskop:Baobab!BX49)</f>
        <v>0</v>
      </c>
      <c r="BY49" s="77">
        <f>SUM(Kranskop:Baobab!BY49)</f>
        <v>0</v>
      </c>
      <c r="BZ49" s="77">
        <f>SUM(Kranskop:Baobab!BZ49)</f>
        <v>0</v>
      </c>
      <c r="CA49" s="77">
        <f>SUM(Kranskop:Baobab!CA49)</f>
        <v>0</v>
      </c>
      <c r="CB49" s="77">
        <f>SUM(Kranskop:Baobab!CB49)</f>
        <v>0</v>
      </c>
      <c r="CC49" s="76">
        <f>SUM(Kranskop:Baobab!CC49)</f>
        <v>0</v>
      </c>
      <c r="CD49" s="368"/>
    </row>
    <row r="50" spans="1:82" x14ac:dyDescent="0.75">
      <c r="A50" s="39"/>
      <c r="B50" s="101" t="s">
        <v>95</v>
      </c>
      <c r="C50" s="273" t="s">
        <v>96</v>
      </c>
      <c r="D50" s="130"/>
      <c r="E50" s="255"/>
      <c r="F50" s="215" t="b">
        <f>(Kranskop!G50+Nyl!G50+Capricorn!G50+Baobab!G50)=G50</f>
        <v>1</v>
      </c>
      <c r="G50" s="74">
        <f t="shared" si="36"/>
        <v>0</v>
      </c>
      <c r="H50" s="75">
        <f>SUM(Kranskop:Baobab!H50)</f>
        <v>0</v>
      </c>
      <c r="I50" s="76">
        <f>SUM(Kranskop:Baobab!I50)</f>
        <v>0</v>
      </c>
      <c r="J50" s="75">
        <f>SUM(Kranskop:Baobab!J50)</f>
        <v>0</v>
      </c>
      <c r="K50" s="77">
        <f>SUM(Kranskop:Baobab!K50)</f>
        <v>0</v>
      </c>
      <c r="L50" s="77">
        <f>SUM(Kranskop:Baobab!L50)</f>
        <v>0</v>
      </c>
      <c r="M50" s="77">
        <f>SUM(Kranskop:Baobab!M50)</f>
        <v>0</v>
      </c>
      <c r="N50" s="77">
        <f>SUM(Kranskop:Baobab!N50)</f>
        <v>0</v>
      </c>
      <c r="O50" s="77">
        <f>SUM(Kranskop:Baobab!O50)</f>
        <v>0</v>
      </c>
      <c r="P50" s="77">
        <f>SUM(Kranskop:Baobab!P50)</f>
        <v>0</v>
      </c>
      <c r="Q50" s="77">
        <f>SUM(Kranskop:Baobab!Q50)</f>
        <v>0</v>
      </c>
      <c r="R50" s="77">
        <f>SUM(Kranskop:Baobab!R50)</f>
        <v>0</v>
      </c>
      <c r="S50" s="77">
        <f>SUM(Kranskop:Baobab!S50)</f>
        <v>0</v>
      </c>
      <c r="T50" s="77">
        <f>SUM(Kranskop:Baobab!T50)</f>
        <v>0</v>
      </c>
      <c r="U50" s="76">
        <f>SUM(Kranskop:Baobab!U50)</f>
        <v>0</v>
      </c>
      <c r="V50" s="75">
        <f>SUM(Kranskop:Baobab!V50)</f>
        <v>0</v>
      </c>
      <c r="W50" s="77">
        <f>SUM(Kranskop:Baobab!W50)</f>
        <v>0</v>
      </c>
      <c r="X50" s="77">
        <f>SUM(Kranskop:Baobab!X50)</f>
        <v>0</v>
      </c>
      <c r="Y50" s="77">
        <f>SUM(Kranskop:Baobab!Y50)</f>
        <v>0</v>
      </c>
      <c r="Z50" s="77">
        <f>SUM(Kranskop:Baobab!Z50)</f>
        <v>0</v>
      </c>
      <c r="AA50" s="77">
        <f>SUM(Kranskop:Baobab!AA50)</f>
        <v>0</v>
      </c>
      <c r="AB50" s="77">
        <f>SUM(Kranskop:Baobab!AB50)</f>
        <v>0</v>
      </c>
      <c r="AC50" s="77">
        <f>SUM(Kranskop:Baobab!AC50)</f>
        <v>0</v>
      </c>
      <c r="AD50" s="77">
        <f>SUM(Kranskop:Baobab!AD50)</f>
        <v>0</v>
      </c>
      <c r="AE50" s="77">
        <f>SUM(Kranskop:Baobab!AE50)</f>
        <v>0</v>
      </c>
      <c r="AF50" s="77">
        <f>SUM(Kranskop:Baobab!AF50)</f>
        <v>0</v>
      </c>
      <c r="AG50" s="76">
        <f>SUM(Kranskop:Baobab!AG50)</f>
        <v>0</v>
      </c>
      <c r="AH50" s="78">
        <f>SUM(Kranskop:Baobab!AH50)</f>
        <v>0</v>
      </c>
      <c r="AI50" s="77">
        <f>SUM(Kranskop:Baobab!AI50)</f>
        <v>0</v>
      </c>
      <c r="AJ50" s="77">
        <f>SUM(Kranskop:Baobab!AJ50)</f>
        <v>0</v>
      </c>
      <c r="AK50" s="77">
        <f>SUM(Kranskop:Baobab!AK50)</f>
        <v>0</v>
      </c>
      <c r="AL50" s="77">
        <f>SUM(Kranskop:Baobab!AL50)</f>
        <v>0</v>
      </c>
      <c r="AM50" s="77">
        <f>SUM(Kranskop:Baobab!AM50)</f>
        <v>0</v>
      </c>
      <c r="AN50" s="77">
        <f>SUM(Kranskop:Baobab!AN50)</f>
        <v>0</v>
      </c>
      <c r="AO50" s="77">
        <f>SUM(Kranskop:Baobab!AO50)</f>
        <v>0</v>
      </c>
      <c r="AP50" s="77">
        <f>SUM(Kranskop:Baobab!AP50)</f>
        <v>0</v>
      </c>
      <c r="AQ50" s="77">
        <f>SUM(Kranskop:Baobab!AQ50)</f>
        <v>0</v>
      </c>
      <c r="AR50" s="77">
        <f>SUM(Kranskop:Baobab!AR50)</f>
        <v>0</v>
      </c>
      <c r="AS50" s="76">
        <f>SUM(Kranskop:Baobab!AS50)</f>
        <v>0</v>
      </c>
      <c r="AT50" s="78">
        <f>SUM(Kranskop:Baobab!AT50)</f>
        <v>0</v>
      </c>
      <c r="AU50" s="77">
        <f>SUM(Kranskop:Baobab!AU50)</f>
        <v>0</v>
      </c>
      <c r="AV50" s="77">
        <f>SUM(Kranskop:Baobab!AV50)</f>
        <v>0</v>
      </c>
      <c r="AW50" s="77">
        <f>SUM(Kranskop:Baobab!AW50)</f>
        <v>0</v>
      </c>
      <c r="AX50" s="77">
        <f>SUM(Kranskop:Baobab!AX50)</f>
        <v>0</v>
      </c>
      <c r="AY50" s="77">
        <f>SUM(Kranskop:Baobab!AY50)</f>
        <v>0</v>
      </c>
      <c r="AZ50" s="77">
        <f>SUM(Kranskop:Baobab!AZ50)</f>
        <v>0</v>
      </c>
      <c r="BA50" s="77">
        <f>SUM(Kranskop:Baobab!BA50)</f>
        <v>0</v>
      </c>
      <c r="BB50" s="77">
        <f>SUM(Kranskop:Baobab!BB50)</f>
        <v>0</v>
      </c>
      <c r="BC50" s="77">
        <f>SUM(Kranskop:Baobab!BC50)</f>
        <v>0</v>
      </c>
      <c r="BD50" s="77">
        <f>SUM(Kranskop:Baobab!BD50)</f>
        <v>0</v>
      </c>
      <c r="BE50" s="76">
        <f>SUM(Kranskop:Baobab!BE50)</f>
        <v>0</v>
      </c>
      <c r="BF50" s="78">
        <f>SUM(Kranskop:Baobab!BF50)</f>
        <v>0</v>
      </c>
      <c r="BG50" s="77">
        <f>SUM(Kranskop:Baobab!BG50)</f>
        <v>0</v>
      </c>
      <c r="BH50" s="77">
        <f>SUM(Kranskop:Baobab!BH50)</f>
        <v>0</v>
      </c>
      <c r="BI50" s="77">
        <f>SUM(Kranskop:Baobab!BI50)</f>
        <v>0</v>
      </c>
      <c r="BJ50" s="77">
        <f>SUM(Kranskop:Baobab!BJ50)</f>
        <v>0</v>
      </c>
      <c r="BK50" s="77">
        <f>SUM(Kranskop:Baobab!BK50)</f>
        <v>0</v>
      </c>
      <c r="BL50" s="77">
        <f>SUM(Kranskop:Baobab!BL50)</f>
        <v>0</v>
      </c>
      <c r="BM50" s="77">
        <f>SUM(Kranskop:Baobab!BM50)</f>
        <v>0</v>
      </c>
      <c r="BN50" s="77">
        <f>SUM(Kranskop:Baobab!BN50)</f>
        <v>0</v>
      </c>
      <c r="BO50" s="77">
        <f>SUM(Kranskop:Baobab!BO50)</f>
        <v>0</v>
      </c>
      <c r="BP50" s="77">
        <f>SUM(Kranskop:Baobab!BP50)</f>
        <v>0</v>
      </c>
      <c r="BQ50" s="76">
        <f>SUM(Kranskop:Baobab!BQ50)</f>
        <v>0</v>
      </c>
      <c r="BR50" s="78">
        <f>SUM(Kranskop:Baobab!BR50)</f>
        <v>0</v>
      </c>
      <c r="BS50" s="77">
        <f>SUM(Kranskop:Baobab!BS50)</f>
        <v>0</v>
      </c>
      <c r="BT50" s="77">
        <f>SUM(Kranskop:Baobab!BT50)</f>
        <v>0</v>
      </c>
      <c r="BU50" s="77">
        <f>SUM(Kranskop:Baobab!BU50)</f>
        <v>0</v>
      </c>
      <c r="BV50" s="77">
        <f>SUM(Kranskop:Baobab!BV50)</f>
        <v>0</v>
      </c>
      <c r="BW50" s="77">
        <f>SUM(Kranskop:Baobab!BW50)</f>
        <v>0</v>
      </c>
      <c r="BX50" s="77">
        <f>SUM(Kranskop:Baobab!BX50)</f>
        <v>0</v>
      </c>
      <c r="BY50" s="77">
        <f>SUM(Kranskop:Baobab!BY50)</f>
        <v>0</v>
      </c>
      <c r="BZ50" s="77">
        <f>SUM(Kranskop:Baobab!BZ50)</f>
        <v>0</v>
      </c>
      <c r="CA50" s="77">
        <f>SUM(Kranskop:Baobab!CA50)</f>
        <v>0</v>
      </c>
      <c r="CB50" s="77">
        <f>SUM(Kranskop:Baobab!CB50)</f>
        <v>0</v>
      </c>
      <c r="CC50" s="76">
        <f>SUM(Kranskop:Baobab!CC50)</f>
        <v>0</v>
      </c>
      <c r="CD50" s="368"/>
    </row>
    <row r="51" spans="1:82" x14ac:dyDescent="0.75">
      <c r="A51" s="39"/>
      <c r="B51" s="73" t="s">
        <v>97</v>
      </c>
      <c r="C51" s="129" t="s">
        <v>98</v>
      </c>
      <c r="D51" s="130" t="s">
        <v>58</v>
      </c>
      <c r="E51" s="255">
        <f>SUM(Kranskop:Baobab!E51)</f>
        <v>48</v>
      </c>
      <c r="F51" s="215" t="b">
        <f>(Kranskop!G51+Nyl!G51+Capricorn!G51+Baobab!G51)=G51</f>
        <v>1</v>
      </c>
      <c r="G51" s="74">
        <f t="shared" si="36"/>
        <v>0</v>
      </c>
      <c r="H51" s="75">
        <f>SUM(Kranskop:Baobab!H51)</f>
        <v>0</v>
      </c>
      <c r="I51" s="76">
        <f>SUM(Kranskop:Baobab!I51)</f>
        <v>0</v>
      </c>
      <c r="J51" s="75">
        <f>SUM(Kranskop:Baobab!J51)</f>
        <v>0</v>
      </c>
      <c r="K51" s="77">
        <f>SUM(Kranskop:Baobab!K51)</f>
        <v>0</v>
      </c>
      <c r="L51" s="77">
        <f>SUM(Kranskop:Baobab!L51)</f>
        <v>0</v>
      </c>
      <c r="M51" s="77">
        <f>SUM(Kranskop:Baobab!M51)</f>
        <v>0</v>
      </c>
      <c r="N51" s="77">
        <f>SUM(Kranskop:Baobab!N51)</f>
        <v>0</v>
      </c>
      <c r="O51" s="77">
        <f>SUM(Kranskop:Baobab!O51)</f>
        <v>0</v>
      </c>
      <c r="P51" s="77">
        <f>SUM(Kranskop:Baobab!P51)</f>
        <v>0</v>
      </c>
      <c r="Q51" s="77">
        <f>SUM(Kranskop:Baobab!Q51)</f>
        <v>0</v>
      </c>
      <c r="R51" s="77">
        <f>SUM(Kranskop:Baobab!R51)</f>
        <v>0</v>
      </c>
      <c r="S51" s="77">
        <f>SUM(Kranskop:Baobab!S51)</f>
        <v>0</v>
      </c>
      <c r="T51" s="77">
        <f>SUM(Kranskop:Baobab!T51)</f>
        <v>0</v>
      </c>
      <c r="U51" s="76">
        <f>SUM(Kranskop:Baobab!U51)</f>
        <v>0</v>
      </c>
      <c r="V51" s="75">
        <f>SUM(Kranskop:Baobab!V51)</f>
        <v>0</v>
      </c>
      <c r="W51" s="77">
        <f>SUM(Kranskop:Baobab!W51)</f>
        <v>0</v>
      </c>
      <c r="X51" s="77">
        <f>SUM(Kranskop:Baobab!X51)</f>
        <v>0</v>
      </c>
      <c r="Y51" s="77">
        <f>SUM(Kranskop:Baobab!Y51)</f>
        <v>0</v>
      </c>
      <c r="Z51" s="77">
        <f>SUM(Kranskop:Baobab!Z51)</f>
        <v>0</v>
      </c>
      <c r="AA51" s="77">
        <f>SUM(Kranskop:Baobab!AA51)</f>
        <v>0</v>
      </c>
      <c r="AB51" s="77">
        <f>SUM(Kranskop:Baobab!AB51)</f>
        <v>0</v>
      </c>
      <c r="AC51" s="77">
        <f>SUM(Kranskop:Baobab!AC51)</f>
        <v>0</v>
      </c>
      <c r="AD51" s="77">
        <f>SUM(Kranskop:Baobab!AD51)</f>
        <v>0</v>
      </c>
      <c r="AE51" s="77">
        <f>SUM(Kranskop:Baobab!AE51)</f>
        <v>0</v>
      </c>
      <c r="AF51" s="77">
        <f>SUM(Kranskop:Baobab!AF51)</f>
        <v>0</v>
      </c>
      <c r="AG51" s="76">
        <f>SUM(Kranskop:Baobab!AG51)</f>
        <v>0</v>
      </c>
      <c r="AH51" s="78">
        <f>SUM(Kranskop:Baobab!AH51)</f>
        <v>0</v>
      </c>
      <c r="AI51" s="77">
        <f>SUM(Kranskop:Baobab!AI51)</f>
        <v>0</v>
      </c>
      <c r="AJ51" s="77">
        <f>SUM(Kranskop:Baobab!AJ51)</f>
        <v>0</v>
      </c>
      <c r="AK51" s="77">
        <f>SUM(Kranskop:Baobab!AK51)</f>
        <v>0</v>
      </c>
      <c r="AL51" s="77">
        <f>SUM(Kranskop:Baobab!AL51)</f>
        <v>0</v>
      </c>
      <c r="AM51" s="77">
        <f>SUM(Kranskop:Baobab!AM51)</f>
        <v>0</v>
      </c>
      <c r="AN51" s="77">
        <f>SUM(Kranskop:Baobab!AN51)</f>
        <v>0</v>
      </c>
      <c r="AO51" s="77">
        <f>SUM(Kranskop:Baobab!AO51)</f>
        <v>0</v>
      </c>
      <c r="AP51" s="77">
        <f>SUM(Kranskop:Baobab!AP51)</f>
        <v>0</v>
      </c>
      <c r="AQ51" s="77">
        <f>SUM(Kranskop:Baobab!AQ51)</f>
        <v>0</v>
      </c>
      <c r="AR51" s="77">
        <f>SUM(Kranskop:Baobab!AR51)</f>
        <v>0</v>
      </c>
      <c r="AS51" s="76">
        <f>SUM(Kranskop:Baobab!AS51)</f>
        <v>0</v>
      </c>
      <c r="AT51" s="78">
        <f>SUM(Kranskop:Baobab!AT51)</f>
        <v>0</v>
      </c>
      <c r="AU51" s="77">
        <f>SUM(Kranskop:Baobab!AU51)</f>
        <v>0</v>
      </c>
      <c r="AV51" s="77">
        <f>SUM(Kranskop:Baobab!AV51)</f>
        <v>0</v>
      </c>
      <c r="AW51" s="77">
        <f>SUM(Kranskop:Baobab!AW51)</f>
        <v>0</v>
      </c>
      <c r="AX51" s="77">
        <f>SUM(Kranskop:Baobab!AX51)</f>
        <v>0</v>
      </c>
      <c r="AY51" s="77">
        <f>SUM(Kranskop:Baobab!AY51)</f>
        <v>0</v>
      </c>
      <c r="AZ51" s="77">
        <f>SUM(Kranskop:Baobab!AZ51)</f>
        <v>0</v>
      </c>
      <c r="BA51" s="77">
        <f>SUM(Kranskop:Baobab!BA51)</f>
        <v>0</v>
      </c>
      <c r="BB51" s="77">
        <f>SUM(Kranskop:Baobab!BB51)</f>
        <v>0</v>
      </c>
      <c r="BC51" s="77">
        <f>SUM(Kranskop:Baobab!BC51)</f>
        <v>0</v>
      </c>
      <c r="BD51" s="77">
        <f>SUM(Kranskop:Baobab!BD51)</f>
        <v>0</v>
      </c>
      <c r="BE51" s="76">
        <f>SUM(Kranskop:Baobab!BE51)</f>
        <v>0</v>
      </c>
      <c r="BF51" s="78">
        <f>SUM(Kranskop:Baobab!BF51)</f>
        <v>0</v>
      </c>
      <c r="BG51" s="77">
        <f>SUM(Kranskop:Baobab!BG51)</f>
        <v>0</v>
      </c>
      <c r="BH51" s="77">
        <f>SUM(Kranskop:Baobab!BH51)</f>
        <v>0</v>
      </c>
      <c r="BI51" s="77">
        <f>SUM(Kranskop:Baobab!BI51)</f>
        <v>0</v>
      </c>
      <c r="BJ51" s="77">
        <f>SUM(Kranskop:Baobab!BJ51)</f>
        <v>0</v>
      </c>
      <c r="BK51" s="77">
        <f>SUM(Kranskop:Baobab!BK51)</f>
        <v>0</v>
      </c>
      <c r="BL51" s="77">
        <f>SUM(Kranskop:Baobab!BL51)</f>
        <v>0</v>
      </c>
      <c r="BM51" s="77">
        <f>SUM(Kranskop:Baobab!BM51)</f>
        <v>0</v>
      </c>
      <c r="BN51" s="77">
        <f>SUM(Kranskop:Baobab!BN51)</f>
        <v>0</v>
      </c>
      <c r="BO51" s="77">
        <f>SUM(Kranskop:Baobab!BO51)</f>
        <v>0</v>
      </c>
      <c r="BP51" s="77">
        <f>SUM(Kranskop:Baobab!BP51)</f>
        <v>0</v>
      </c>
      <c r="BQ51" s="76">
        <f>SUM(Kranskop:Baobab!BQ51)</f>
        <v>0</v>
      </c>
      <c r="BR51" s="78">
        <f>SUM(Kranskop:Baobab!BR51)</f>
        <v>0</v>
      </c>
      <c r="BS51" s="77">
        <f>SUM(Kranskop:Baobab!BS51)</f>
        <v>0</v>
      </c>
      <c r="BT51" s="77">
        <f>SUM(Kranskop:Baobab!BT51)</f>
        <v>0</v>
      </c>
      <c r="BU51" s="77">
        <f>SUM(Kranskop:Baobab!BU51)</f>
        <v>0</v>
      </c>
      <c r="BV51" s="77">
        <f>SUM(Kranskop:Baobab!BV51)</f>
        <v>0</v>
      </c>
      <c r="BW51" s="77">
        <f>SUM(Kranskop:Baobab!BW51)</f>
        <v>0</v>
      </c>
      <c r="BX51" s="77">
        <f>SUM(Kranskop:Baobab!BX51)</f>
        <v>0</v>
      </c>
      <c r="BY51" s="77">
        <f>SUM(Kranskop:Baobab!BY51)</f>
        <v>0</v>
      </c>
      <c r="BZ51" s="77">
        <f>SUM(Kranskop:Baobab!BZ51)</f>
        <v>0</v>
      </c>
      <c r="CA51" s="77">
        <f>SUM(Kranskop:Baobab!CA51)</f>
        <v>0</v>
      </c>
      <c r="CB51" s="77">
        <f>SUM(Kranskop:Baobab!CB51)</f>
        <v>0</v>
      </c>
      <c r="CC51" s="76">
        <f>SUM(Kranskop:Baobab!CC51)</f>
        <v>0</v>
      </c>
      <c r="CD51" s="368"/>
    </row>
    <row r="52" spans="1:82" x14ac:dyDescent="0.75">
      <c r="A52" s="39"/>
      <c r="B52" s="73" t="s">
        <v>99</v>
      </c>
      <c r="C52" s="129" t="s">
        <v>100</v>
      </c>
      <c r="D52" s="130" t="s">
        <v>58</v>
      </c>
      <c r="E52" s="255">
        <f>SUM(Kranskop:Baobab!E52)</f>
        <v>240</v>
      </c>
      <c r="F52" s="215" t="b">
        <f>(Kranskop!G52+Nyl!G52+Capricorn!G52+Baobab!G52)=G52</f>
        <v>1</v>
      </c>
      <c r="G52" s="74">
        <f t="shared" si="36"/>
        <v>0</v>
      </c>
      <c r="H52" s="75">
        <f>SUM(Kranskop:Baobab!H52)</f>
        <v>0</v>
      </c>
      <c r="I52" s="76">
        <f>SUM(Kranskop:Baobab!I52)</f>
        <v>0</v>
      </c>
      <c r="J52" s="75">
        <f>SUM(Kranskop:Baobab!J52)</f>
        <v>0</v>
      </c>
      <c r="K52" s="77">
        <f>SUM(Kranskop:Baobab!K52)</f>
        <v>0</v>
      </c>
      <c r="L52" s="77">
        <f>SUM(Kranskop:Baobab!L52)</f>
        <v>0</v>
      </c>
      <c r="M52" s="77">
        <f>SUM(Kranskop:Baobab!M52)</f>
        <v>0</v>
      </c>
      <c r="N52" s="77">
        <f>SUM(Kranskop:Baobab!N52)</f>
        <v>0</v>
      </c>
      <c r="O52" s="77">
        <f>SUM(Kranskop:Baobab!O52)</f>
        <v>0</v>
      </c>
      <c r="P52" s="77">
        <f>SUM(Kranskop:Baobab!P52)</f>
        <v>0</v>
      </c>
      <c r="Q52" s="77">
        <f>SUM(Kranskop:Baobab!Q52)</f>
        <v>0</v>
      </c>
      <c r="R52" s="77">
        <f>SUM(Kranskop:Baobab!R52)</f>
        <v>0</v>
      </c>
      <c r="S52" s="77">
        <f>SUM(Kranskop:Baobab!S52)</f>
        <v>0</v>
      </c>
      <c r="T52" s="77">
        <f>SUM(Kranskop:Baobab!T52)</f>
        <v>0</v>
      </c>
      <c r="U52" s="76">
        <f>SUM(Kranskop:Baobab!U52)</f>
        <v>0</v>
      </c>
      <c r="V52" s="75">
        <f>SUM(Kranskop:Baobab!V52)</f>
        <v>0</v>
      </c>
      <c r="W52" s="77">
        <f>SUM(Kranskop:Baobab!W52)</f>
        <v>0</v>
      </c>
      <c r="X52" s="77">
        <f>SUM(Kranskop:Baobab!X52)</f>
        <v>0</v>
      </c>
      <c r="Y52" s="77">
        <f>SUM(Kranskop:Baobab!Y52)</f>
        <v>0</v>
      </c>
      <c r="Z52" s="77">
        <f>SUM(Kranskop:Baobab!Z52)</f>
        <v>0</v>
      </c>
      <c r="AA52" s="77">
        <f>SUM(Kranskop:Baobab!AA52)</f>
        <v>0</v>
      </c>
      <c r="AB52" s="77">
        <f>SUM(Kranskop:Baobab!AB52)</f>
        <v>0</v>
      </c>
      <c r="AC52" s="77">
        <f>SUM(Kranskop:Baobab!AC52)</f>
        <v>0</v>
      </c>
      <c r="AD52" s="77">
        <f>SUM(Kranskop:Baobab!AD52)</f>
        <v>0</v>
      </c>
      <c r="AE52" s="77">
        <f>SUM(Kranskop:Baobab!AE52)</f>
        <v>0</v>
      </c>
      <c r="AF52" s="77">
        <f>SUM(Kranskop:Baobab!AF52)</f>
        <v>0</v>
      </c>
      <c r="AG52" s="76">
        <f>SUM(Kranskop:Baobab!AG52)</f>
        <v>0</v>
      </c>
      <c r="AH52" s="78">
        <f>SUM(Kranskop:Baobab!AH52)</f>
        <v>0</v>
      </c>
      <c r="AI52" s="77">
        <f>SUM(Kranskop:Baobab!AI52)</f>
        <v>0</v>
      </c>
      <c r="AJ52" s="77">
        <f>SUM(Kranskop:Baobab!AJ52)</f>
        <v>0</v>
      </c>
      <c r="AK52" s="77">
        <f>SUM(Kranskop:Baobab!AK52)</f>
        <v>0</v>
      </c>
      <c r="AL52" s="77">
        <f>SUM(Kranskop:Baobab!AL52)</f>
        <v>0</v>
      </c>
      <c r="AM52" s="77">
        <f>SUM(Kranskop:Baobab!AM52)</f>
        <v>0</v>
      </c>
      <c r="AN52" s="77">
        <f>SUM(Kranskop:Baobab!AN52)</f>
        <v>0</v>
      </c>
      <c r="AO52" s="77">
        <f>SUM(Kranskop:Baobab!AO52)</f>
        <v>0</v>
      </c>
      <c r="AP52" s="77">
        <f>SUM(Kranskop:Baobab!AP52)</f>
        <v>0</v>
      </c>
      <c r="AQ52" s="77">
        <f>SUM(Kranskop:Baobab!AQ52)</f>
        <v>0</v>
      </c>
      <c r="AR52" s="77">
        <f>SUM(Kranskop:Baobab!AR52)</f>
        <v>0</v>
      </c>
      <c r="AS52" s="76">
        <f>SUM(Kranskop:Baobab!AS52)</f>
        <v>0</v>
      </c>
      <c r="AT52" s="78">
        <f>SUM(Kranskop:Baobab!AT52)</f>
        <v>0</v>
      </c>
      <c r="AU52" s="77">
        <f>SUM(Kranskop:Baobab!AU52)</f>
        <v>0</v>
      </c>
      <c r="AV52" s="77">
        <f>SUM(Kranskop:Baobab!AV52)</f>
        <v>0</v>
      </c>
      <c r="AW52" s="77">
        <f>SUM(Kranskop:Baobab!AW52)</f>
        <v>0</v>
      </c>
      <c r="AX52" s="77">
        <f>SUM(Kranskop:Baobab!AX52)</f>
        <v>0</v>
      </c>
      <c r="AY52" s="77">
        <f>SUM(Kranskop:Baobab!AY52)</f>
        <v>0</v>
      </c>
      <c r="AZ52" s="77">
        <f>SUM(Kranskop:Baobab!AZ52)</f>
        <v>0</v>
      </c>
      <c r="BA52" s="77">
        <f>SUM(Kranskop:Baobab!BA52)</f>
        <v>0</v>
      </c>
      <c r="BB52" s="77">
        <f>SUM(Kranskop:Baobab!BB52)</f>
        <v>0</v>
      </c>
      <c r="BC52" s="77">
        <f>SUM(Kranskop:Baobab!BC52)</f>
        <v>0</v>
      </c>
      <c r="BD52" s="77">
        <f>SUM(Kranskop:Baobab!BD52)</f>
        <v>0</v>
      </c>
      <c r="BE52" s="76">
        <f>SUM(Kranskop:Baobab!BE52)</f>
        <v>0</v>
      </c>
      <c r="BF52" s="78">
        <f>SUM(Kranskop:Baobab!BF52)</f>
        <v>0</v>
      </c>
      <c r="BG52" s="77">
        <f>SUM(Kranskop:Baobab!BG52)</f>
        <v>0</v>
      </c>
      <c r="BH52" s="77">
        <f>SUM(Kranskop:Baobab!BH52)</f>
        <v>0</v>
      </c>
      <c r="BI52" s="77">
        <f>SUM(Kranskop:Baobab!BI52)</f>
        <v>0</v>
      </c>
      <c r="BJ52" s="77">
        <f>SUM(Kranskop:Baobab!BJ52)</f>
        <v>0</v>
      </c>
      <c r="BK52" s="77">
        <f>SUM(Kranskop:Baobab!BK52)</f>
        <v>0</v>
      </c>
      <c r="BL52" s="77">
        <f>SUM(Kranskop:Baobab!BL52)</f>
        <v>0</v>
      </c>
      <c r="BM52" s="77">
        <f>SUM(Kranskop:Baobab!BM52)</f>
        <v>0</v>
      </c>
      <c r="BN52" s="77">
        <f>SUM(Kranskop:Baobab!BN52)</f>
        <v>0</v>
      </c>
      <c r="BO52" s="77">
        <f>SUM(Kranskop:Baobab!BO52)</f>
        <v>0</v>
      </c>
      <c r="BP52" s="77">
        <f>SUM(Kranskop:Baobab!BP52)</f>
        <v>0</v>
      </c>
      <c r="BQ52" s="76">
        <f>SUM(Kranskop:Baobab!BQ52)</f>
        <v>0</v>
      </c>
      <c r="BR52" s="78">
        <f>SUM(Kranskop:Baobab!BR52)</f>
        <v>0</v>
      </c>
      <c r="BS52" s="77">
        <f>SUM(Kranskop:Baobab!BS52)</f>
        <v>0</v>
      </c>
      <c r="BT52" s="77">
        <f>SUM(Kranskop:Baobab!BT52)</f>
        <v>0</v>
      </c>
      <c r="BU52" s="77">
        <f>SUM(Kranskop:Baobab!BU52)</f>
        <v>0</v>
      </c>
      <c r="BV52" s="77">
        <f>SUM(Kranskop:Baobab!BV52)</f>
        <v>0</v>
      </c>
      <c r="BW52" s="77">
        <f>SUM(Kranskop:Baobab!BW52)</f>
        <v>0</v>
      </c>
      <c r="BX52" s="77">
        <f>SUM(Kranskop:Baobab!BX52)</f>
        <v>0</v>
      </c>
      <c r="BY52" s="77">
        <f>SUM(Kranskop:Baobab!BY52)</f>
        <v>0</v>
      </c>
      <c r="BZ52" s="77">
        <f>SUM(Kranskop:Baobab!BZ52)</f>
        <v>0</v>
      </c>
      <c r="CA52" s="77">
        <f>SUM(Kranskop:Baobab!CA52)</f>
        <v>0</v>
      </c>
      <c r="CB52" s="77">
        <f>SUM(Kranskop:Baobab!CB52)</f>
        <v>0</v>
      </c>
      <c r="CC52" s="76">
        <f>SUM(Kranskop:Baobab!CC52)</f>
        <v>0</v>
      </c>
      <c r="CD52" s="368"/>
    </row>
    <row r="53" spans="1:82" x14ac:dyDescent="0.75">
      <c r="A53" s="39"/>
      <c r="B53" s="73" t="s">
        <v>101</v>
      </c>
      <c r="C53" s="129" t="s">
        <v>102</v>
      </c>
      <c r="D53" s="130" t="s">
        <v>58</v>
      </c>
      <c r="E53" s="255">
        <f>SUM(Kranskop:Baobab!E53)</f>
        <v>288</v>
      </c>
      <c r="F53" s="215" t="b">
        <f>(Kranskop!G53+Nyl!G53+Capricorn!G53+Baobab!G53)=G53</f>
        <v>1</v>
      </c>
      <c r="G53" s="74">
        <f t="shared" si="36"/>
        <v>0</v>
      </c>
      <c r="H53" s="75">
        <f>SUM(Kranskop:Baobab!H53)</f>
        <v>0</v>
      </c>
      <c r="I53" s="76">
        <f>SUM(Kranskop:Baobab!I53)</f>
        <v>0</v>
      </c>
      <c r="J53" s="75">
        <f>SUM(Kranskop:Baobab!J53)</f>
        <v>0</v>
      </c>
      <c r="K53" s="77">
        <f>SUM(Kranskop:Baobab!K53)</f>
        <v>0</v>
      </c>
      <c r="L53" s="77">
        <f>SUM(Kranskop:Baobab!L53)</f>
        <v>0</v>
      </c>
      <c r="M53" s="77">
        <f>SUM(Kranskop:Baobab!M53)</f>
        <v>0</v>
      </c>
      <c r="N53" s="77">
        <f>SUM(Kranskop:Baobab!N53)</f>
        <v>0</v>
      </c>
      <c r="O53" s="77">
        <f>SUM(Kranskop:Baobab!O53)</f>
        <v>0</v>
      </c>
      <c r="P53" s="77">
        <f>SUM(Kranskop:Baobab!P53)</f>
        <v>0</v>
      </c>
      <c r="Q53" s="77">
        <f>SUM(Kranskop:Baobab!Q53)</f>
        <v>0</v>
      </c>
      <c r="R53" s="77">
        <f>SUM(Kranskop:Baobab!R53)</f>
        <v>0</v>
      </c>
      <c r="S53" s="77">
        <f>SUM(Kranskop:Baobab!S53)</f>
        <v>0</v>
      </c>
      <c r="T53" s="77">
        <f>SUM(Kranskop:Baobab!T53)</f>
        <v>0</v>
      </c>
      <c r="U53" s="76">
        <f>SUM(Kranskop:Baobab!U53)</f>
        <v>0</v>
      </c>
      <c r="V53" s="75">
        <f>SUM(Kranskop:Baobab!V53)</f>
        <v>0</v>
      </c>
      <c r="W53" s="77">
        <f>SUM(Kranskop:Baobab!W53)</f>
        <v>0</v>
      </c>
      <c r="X53" s="77">
        <f>SUM(Kranskop:Baobab!X53)</f>
        <v>0</v>
      </c>
      <c r="Y53" s="77">
        <f>SUM(Kranskop:Baobab!Y53)</f>
        <v>0</v>
      </c>
      <c r="Z53" s="77">
        <f>SUM(Kranskop:Baobab!Z53)</f>
        <v>0</v>
      </c>
      <c r="AA53" s="77">
        <f>SUM(Kranskop:Baobab!AA53)</f>
        <v>0</v>
      </c>
      <c r="AB53" s="77">
        <f>SUM(Kranskop:Baobab!AB53)</f>
        <v>0</v>
      </c>
      <c r="AC53" s="77">
        <f>SUM(Kranskop:Baobab!AC53)</f>
        <v>0</v>
      </c>
      <c r="AD53" s="77">
        <f>SUM(Kranskop:Baobab!AD53)</f>
        <v>0</v>
      </c>
      <c r="AE53" s="77">
        <f>SUM(Kranskop:Baobab!AE53)</f>
        <v>0</v>
      </c>
      <c r="AF53" s="77">
        <f>SUM(Kranskop:Baobab!AF53)</f>
        <v>0</v>
      </c>
      <c r="AG53" s="76">
        <f>SUM(Kranskop:Baobab!AG53)</f>
        <v>0</v>
      </c>
      <c r="AH53" s="78">
        <f>SUM(Kranskop:Baobab!AH53)</f>
        <v>0</v>
      </c>
      <c r="AI53" s="77">
        <f>SUM(Kranskop:Baobab!AI53)</f>
        <v>0</v>
      </c>
      <c r="AJ53" s="77">
        <f>SUM(Kranskop:Baobab!AJ53)</f>
        <v>0</v>
      </c>
      <c r="AK53" s="77">
        <f>SUM(Kranskop:Baobab!AK53)</f>
        <v>0</v>
      </c>
      <c r="AL53" s="77">
        <f>SUM(Kranskop:Baobab!AL53)</f>
        <v>0</v>
      </c>
      <c r="AM53" s="77">
        <f>SUM(Kranskop:Baobab!AM53)</f>
        <v>0</v>
      </c>
      <c r="AN53" s="77">
        <f>SUM(Kranskop:Baobab!AN53)</f>
        <v>0</v>
      </c>
      <c r="AO53" s="77">
        <f>SUM(Kranskop:Baobab!AO53)</f>
        <v>0</v>
      </c>
      <c r="AP53" s="77">
        <f>SUM(Kranskop:Baobab!AP53)</f>
        <v>0</v>
      </c>
      <c r="AQ53" s="77">
        <f>SUM(Kranskop:Baobab!AQ53)</f>
        <v>0</v>
      </c>
      <c r="AR53" s="77">
        <f>SUM(Kranskop:Baobab!AR53)</f>
        <v>0</v>
      </c>
      <c r="AS53" s="76">
        <f>SUM(Kranskop:Baobab!AS53)</f>
        <v>0</v>
      </c>
      <c r="AT53" s="78">
        <f>SUM(Kranskop:Baobab!AT53)</f>
        <v>0</v>
      </c>
      <c r="AU53" s="77">
        <f>SUM(Kranskop:Baobab!AU53)</f>
        <v>0</v>
      </c>
      <c r="AV53" s="77">
        <f>SUM(Kranskop:Baobab!AV53)</f>
        <v>0</v>
      </c>
      <c r="AW53" s="77">
        <f>SUM(Kranskop:Baobab!AW53)</f>
        <v>0</v>
      </c>
      <c r="AX53" s="77">
        <f>SUM(Kranskop:Baobab!AX53)</f>
        <v>0</v>
      </c>
      <c r="AY53" s="77">
        <f>SUM(Kranskop:Baobab!AY53)</f>
        <v>0</v>
      </c>
      <c r="AZ53" s="77">
        <f>SUM(Kranskop:Baobab!AZ53)</f>
        <v>0</v>
      </c>
      <c r="BA53" s="77">
        <f>SUM(Kranskop:Baobab!BA53)</f>
        <v>0</v>
      </c>
      <c r="BB53" s="77">
        <f>SUM(Kranskop:Baobab!BB53)</f>
        <v>0</v>
      </c>
      <c r="BC53" s="77">
        <f>SUM(Kranskop:Baobab!BC53)</f>
        <v>0</v>
      </c>
      <c r="BD53" s="77">
        <f>SUM(Kranskop:Baobab!BD53)</f>
        <v>0</v>
      </c>
      <c r="BE53" s="76">
        <f>SUM(Kranskop:Baobab!BE53)</f>
        <v>0</v>
      </c>
      <c r="BF53" s="78">
        <f>SUM(Kranskop:Baobab!BF53)</f>
        <v>0</v>
      </c>
      <c r="BG53" s="77">
        <f>SUM(Kranskop:Baobab!BG53)</f>
        <v>0</v>
      </c>
      <c r="BH53" s="77">
        <f>SUM(Kranskop:Baobab!BH53)</f>
        <v>0</v>
      </c>
      <c r="BI53" s="77">
        <f>SUM(Kranskop:Baobab!BI53)</f>
        <v>0</v>
      </c>
      <c r="BJ53" s="77">
        <f>SUM(Kranskop:Baobab!BJ53)</f>
        <v>0</v>
      </c>
      <c r="BK53" s="77">
        <f>SUM(Kranskop:Baobab!BK53)</f>
        <v>0</v>
      </c>
      <c r="BL53" s="77">
        <f>SUM(Kranskop:Baobab!BL53)</f>
        <v>0</v>
      </c>
      <c r="BM53" s="77">
        <f>SUM(Kranskop:Baobab!BM53)</f>
        <v>0</v>
      </c>
      <c r="BN53" s="77">
        <f>SUM(Kranskop:Baobab!BN53)</f>
        <v>0</v>
      </c>
      <c r="BO53" s="77">
        <f>SUM(Kranskop:Baobab!BO53)</f>
        <v>0</v>
      </c>
      <c r="BP53" s="77">
        <f>SUM(Kranskop:Baobab!BP53)</f>
        <v>0</v>
      </c>
      <c r="BQ53" s="76">
        <f>SUM(Kranskop:Baobab!BQ53)</f>
        <v>0</v>
      </c>
      <c r="BR53" s="78">
        <f>SUM(Kranskop:Baobab!BR53)</f>
        <v>0</v>
      </c>
      <c r="BS53" s="77">
        <f>SUM(Kranskop:Baobab!BS53)</f>
        <v>0</v>
      </c>
      <c r="BT53" s="77">
        <f>SUM(Kranskop:Baobab!BT53)</f>
        <v>0</v>
      </c>
      <c r="BU53" s="77">
        <f>SUM(Kranskop:Baobab!BU53)</f>
        <v>0</v>
      </c>
      <c r="BV53" s="77">
        <f>SUM(Kranskop:Baobab!BV53)</f>
        <v>0</v>
      </c>
      <c r="BW53" s="77">
        <f>SUM(Kranskop:Baobab!BW53)</f>
        <v>0</v>
      </c>
      <c r="BX53" s="77">
        <f>SUM(Kranskop:Baobab!BX53)</f>
        <v>0</v>
      </c>
      <c r="BY53" s="77">
        <f>SUM(Kranskop:Baobab!BY53)</f>
        <v>0</v>
      </c>
      <c r="BZ53" s="77">
        <f>SUM(Kranskop:Baobab!BZ53)</f>
        <v>0</v>
      </c>
      <c r="CA53" s="77">
        <f>SUM(Kranskop:Baobab!CA53)</f>
        <v>0</v>
      </c>
      <c r="CB53" s="77">
        <f>SUM(Kranskop:Baobab!CB53)</f>
        <v>0</v>
      </c>
      <c r="CC53" s="76">
        <f>SUM(Kranskop:Baobab!CC53)</f>
        <v>0</v>
      </c>
      <c r="CD53" s="368"/>
    </row>
    <row r="54" spans="1:82" x14ac:dyDescent="0.75">
      <c r="A54" s="39"/>
      <c r="B54" s="328" t="s">
        <v>897</v>
      </c>
      <c r="C54" s="329" t="s">
        <v>898</v>
      </c>
      <c r="D54" s="130" t="s">
        <v>58</v>
      </c>
      <c r="E54" s="255">
        <f>SUM(Kranskop:Baobab!E54)</f>
        <v>72</v>
      </c>
      <c r="F54" s="215" t="b">
        <f>(Kranskop!G54+Nyl!G54+Capricorn!G54+Baobab!G54)=G54</f>
        <v>1</v>
      </c>
      <c r="G54" s="74">
        <f t="shared" ref="G54" si="37">+SUM(H54:CC54)</f>
        <v>0</v>
      </c>
      <c r="H54" s="75">
        <f>SUM(Kranskop:Baobab!H54)</f>
        <v>0</v>
      </c>
      <c r="I54" s="76">
        <f>SUM(Kranskop:Baobab!I54)</f>
        <v>0</v>
      </c>
      <c r="J54" s="75">
        <f>SUM(Kranskop:Baobab!J54)</f>
        <v>0</v>
      </c>
      <c r="K54" s="77">
        <f>SUM(Kranskop:Baobab!K54)</f>
        <v>0</v>
      </c>
      <c r="L54" s="77">
        <f>SUM(Kranskop:Baobab!L54)</f>
        <v>0</v>
      </c>
      <c r="M54" s="77">
        <f>SUM(Kranskop:Baobab!M54)</f>
        <v>0</v>
      </c>
      <c r="N54" s="77">
        <f>SUM(Kranskop:Baobab!N54)</f>
        <v>0</v>
      </c>
      <c r="O54" s="77">
        <f>SUM(Kranskop:Baobab!O54)</f>
        <v>0</v>
      </c>
      <c r="P54" s="77">
        <f>SUM(Kranskop:Baobab!P54)</f>
        <v>0</v>
      </c>
      <c r="Q54" s="77">
        <f>SUM(Kranskop:Baobab!Q54)</f>
        <v>0</v>
      </c>
      <c r="R54" s="77">
        <f>SUM(Kranskop:Baobab!R54)</f>
        <v>0</v>
      </c>
      <c r="S54" s="77">
        <f>SUM(Kranskop:Baobab!S54)</f>
        <v>0</v>
      </c>
      <c r="T54" s="77">
        <f>SUM(Kranskop:Baobab!T54)</f>
        <v>0</v>
      </c>
      <c r="U54" s="76">
        <f>SUM(Kranskop:Baobab!U54)</f>
        <v>0</v>
      </c>
      <c r="V54" s="75">
        <f>SUM(Kranskop:Baobab!V54)</f>
        <v>0</v>
      </c>
      <c r="W54" s="77">
        <f>SUM(Kranskop:Baobab!W54)</f>
        <v>0</v>
      </c>
      <c r="X54" s="77">
        <f>SUM(Kranskop:Baobab!X54)</f>
        <v>0</v>
      </c>
      <c r="Y54" s="77">
        <f>SUM(Kranskop:Baobab!Y54)</f>
        <v>0</v>
      </c>
      <c r="Z54" s="77">
        <f>SUM(Kranskop:Baobab!Z54)</f>
        <v>0</v>
      </c>
      <c r="AA54" s="77">
        <f>SUM(Kranskop:Baobab!AA54)</f>
        <v>0</v>
      </c>
      <c r="AB54" s="77">
        <f>SUM(Kranskop:Baobab!AB54)</f>
        <v>0</v>
      </c>
      <c r="AC54" s="77">
        <f>SUM(Kranskop:Baobab!AC54)</f>
        <v>0</v>
      </c>
      <c r="AD54" s="77">
        <f>SUM(Kranskop:Baobab!AD54)</f>
        <v>0</v>
      </c>
      <c r="AE54" s="77">
        <f>SUM(Kranskop:Baobab!AE54)</f>
        <v>0</v>
      </c>
      <c r="AF54" s="77">
        <f>SUM(Kranskop:Baobab!AF54)</f>
        <v>0</v>
      </c>
      <c r="AG54" s="76">
        <f>SUM(Kranskop:Baobab!AG54)</f>
        <v>0</v>
      </c>
      <c r="AH54" s="78">
        <f>SUM(Kranskop:Baobab!AH54)</f>
        <v>0</v>
      </c>
      <c r="AI54" s="77">
        <f>SUM(Kranskop:Baobab!AI54)</f>
        <v>0</v>
      </c>
      <c r="AJ54" s="77">
        <f>SUM(Kranskop:Baobab!AJ54)</f>
        <v>0</v>
      </c>
      <c r="AK54" s="77">
        <f>SUM(Kranskop:Baobab!AK54)</f>
        <v>0</v>
      </c>
      <c r="AL54" s="77">
        <f>SUM(Kranskop:Baobab!AL54)</f>
        <v>0</v>
      </c>
      <c r="AM54" s="77">
        <f>SUM(Kranskop:Baobab!AM54)</f>
        <v>0</v>
      </c>
      <c r="AN54" s="77">
        <f>SUM(Kranskop:Baobab!AN54)</f>
        <v>0</v>
      </c>
      <c r="AO54" s="77">
        <f>SUM(Kranskop:Baobab!AO54)</f>
        <v>0</v>
      </c>
      <c r="AP54" s="77">
        <f>SUM(Kranskop:Baobab!AP54)</f>
        <v>0</v>
      </c>
      <c r="AQ54" s="77">
        <f>SUM(Kranskop:Baobab!AQ54)</f>
        <v>0</v>
      </c>
      <c r="AR54" s="77">
        <f>SUM(Kranskop:Baobab!AR54)</f>
        <v>0</v>
      </c>
      <c r="AS54" s="76">
        <f>SUM(Kranskop:Baobab!AS54)</f>
        <v>0</v>
      </c>
      <c r="AT54" s="78">
        <f>SUM(Kranskop:Baobab!AT54)</f>
        <v>0</v>
      </c>
      <c r="AU54" s="77">
        <f>SUM(Kranskop:Baobab!AU54)</f>
        <v>0</v>
      </c>
      <c r="AV54" s="77">
        <f>SUM(Kranskop:Baobab!AV54)</f>
        <v>0</v>
      </c>
      <c r="AW54" s="77">
        <f>SUM(Kranskop:Baobab!AW54)</f>
        <v>0</v>
      </c>
      <c r="AX54" s="77">
        <f>SUM(Kranskop:Baobab!AX54)</f>
        <v>0</v>
      </c>
      <c r="AY54" s="77">
        <f>SUM(Kranskop:Baobab!AY54)</f>
        <v>0</v>
      </c>
      <c r="AZ54" s="77">
        <f>SUM(Kranskop:Baobab!AZ54)</f>
        <v>0</v>
      </c>
      <c r="BA54" s="77">
        <f>SUM(Kranskop:Baobab!BA54)</f>
        <v>0</v>
      </c>
      <c r="BB54" s="77">
        <f>SUM(Kranskop:Baobab!BB54)</f>
        <v>0</v>
      </c>
      <c r="BC54" s="77">
        <f>SUM(Kranskop:Baobab!BC54)</f>
        <v>0</v>
      </c>
      <c r="BD54" s="77">
        <f>SUM(Kranskop:Baobab!BD54)</f>
        <v>0</v>
      </c>
      <c r="BE54" s="76">
        <f>SUM(Kranskop:Baobab!BE54)</f>
        <v>0</v>
      </c>
      <c r="BF54" s="78">
        <f>SUM(Kranskop:Baobab!BF54)</f>
        <v>0</v>
      </c>
      <c r="BG54" s="77">
        <f>SUM(Kranskop:Baobab!BG54)</f>
        <v>0</v>
      </c>
      <c r="BH54" s="77">
        <f>SUM(Kranskop:Baobab!BH54)</f>
        <v>0</v>
      </c>
      <c r="BI54" s="77">
        <f>SUM(Kranskop:Baobab!BI54)</f>
        <v>0</v>
      </c>
      <c r="BJ54" s="77">
        <f>SUM(Kranskop:Baobab!BJ54)</f>
        <v>0</v>
      </c>
      <c r="BK54" s="77">
        <f>SUM(Kranskop:Baobab!BK54)</f>
        <v>0</v>
      </c>
      <c r="BL54" s="77">
        <f>SUM(Kranskop:Baobab!BL54)</f>
        <v>0</v>
      </c>
      <c r="BM54" s="77">
        <f>SUM(Kranskop:Baobab!BM54)</f>
        <v>0</v>
      </c>
      <c r="BN54" s="77">
        <f>SUM(Kranskop:Baobab!BN54)</f>
        <v>0</v>
      </c>
      <c r="BO54" s="77">
        <f>SUM(Kranskop:Baobab!BO54)</f>
        <v>0</v>
      </c>
      <c r="BP54" s="77">
        <f>SUM(Kranskop:Baobab!BP54)</f>
        <v>0</v>
      </c>
      <c r="BQ54" s="76">
        <f>SUM(Kranskop:Baobab!BQ54)</f>
        <v>0</v>
      </c>
      <c r="BR54" s="78">
        <f>SUM(Kranskop:Baobab!BR54)</f>
        <v>0</v>
      </c>
      <c r="BS54" s="77">
        <f>SUM(Kranskop:Baobab!BS54)</f>
        <v>0</v>
      </c>
      <c r="BT54" s="77">
        <f>SUM(Kranskop:Baobab!BT54)</f>
        <v>0</v>
      </c>
      <c r="BU54" s="77">
        <f>SUM(Kranskop:Baobab!BU54)</f>
        <v>0</v>
      </c>
      <c r="BV54" s="77">
        <f>SUM(Kranskop:Baobab!BV54)</f>
        <v>0</v>
      </c>
      <c r="BW54" s="77">
        <f>SUM(Kranskop:Baobab!BW54)</f>
        <v>0</v>
      </c>
      <c r="BX54" s="77">
        <f>SUM(Kranskop:Baobab!BX54)</f>
        <v>0</v>
      </c>
      <c r="BY54" s="77">
        <f>SUM(Kranskop:Baobab!BY54)</f>
        <v>0</v>
      </c>
      <c r="BZ54" s="77">
        <f>SUM(Kranskop:Baobab!BZ54)</f>
        <v>0</v>
      </c>
      <c r="CA54" s="77">
        <f>SUM(Kranskop:Baobab!CA54)</f>
        <v>0</v>
      </c>
      <c r="CB54" s="77">
        <f>SUM(Kranskop:Baobab!CB54)</f>
        <v>0</v>
      </c>
      <c r="CC54" s="76">
        <f>SUM(Kranskop:Baobab!CC54)</f>
        <v>0</v>
      </c>
      <c r="CD54" s="368"/>
    </row>
    <row r="55" spans="1:82" x14ac:dyDescent="0.75">
      <c r="A55" s="39"/>
      <c r="B55" s="121" t="s">
        <v>103</v>
      </c>
      <c r="C55" s="122" t="s">
        <v>104</v>
      </c>
      <c r="D55" s="123"/>
      <c r="E55" s="294"/>
      <c r="F55" s="294"/>
      <c r="G55" s="124">
        <f>SUM(G56:G92)</f>
        <v>0</v>
      </c>
      <c r="H55" s="125">
        <f>SUM(H56:H92)</f>
        <v>0</v>
      </c>
      <c r="I55" s="126">
        <f t="shared" ref="I55:BT55" si="38">SUM(I56:I92)</f>
        <v>0</v>
      </c>
      <c r="J55" s="125">
        <f t="shared" si="38"/>
        <v>0</v>
      </c>
      <c r="K55" s="127">
        <f t="shared" si="38"/>
        <v>0</v>
      </c>
      <c r="L55" s="127">
        <f t="shared" si="38"/>
        <v>0</v>
      </c>
      <c r="M55" s="127">
        <f t="shared" si="38"/>
        <v>0</v>
      </c>
      <c r="N55" s="127">
        <f t="shared" si="38"/>
        <v>0</v>
      </c>
      <c r="O55" s="127">
        <f t="shared" si="38"/>
        <v>0</v>
      </c>
      <c r="P55" s="127">
        <f t="shared" si="38"/>
        <v>0</v>
      </c>
      <c r="Q55" s="127">
        <f t="shared" si="38"/>
        <v>0</v>
      </c>
      <c r="R55" s="127">
        <f t="shared" si="38"/>
        <v>0</v>
      </c>
      <c r="S55" s="127">
        <f t="shared" si="38"/>
        <v>0</v>
      </c>
      <c r="T55" s="127">
        <f t="shared" si="38"/>
        <v>0</v>
      </c>
      <c r="U55" s="126">
        <f t="shared" si="38"/>
        <v>0</v>
      </c>
      <c r="V55" s="125">
        <f t="shared" si="38"/>
        <v>0</v>
      </c>
      <c r="W55" s="127">
        <f t="shared" si="38"/>
        <v>0</v>
      </c>
      <c r="X55" s="127">
        <f t="shared" si="38"/>
        <v>0</v>
      </c>
      <c r="Y55" s="127">
        <f t="shared" si="38"/>
        <v>0</v>
      </c>
      <c r="Z55" s="127">
        <f t="shared" si="38"/>
        <v>0</v>
      </c>
      <c r="AA55" s="127">
        <f t="shared" si="38"/>
        <v>0</v>
      </c>
      <c r="AB55" s="127">
        <f t="shared" si="38"/>
        <v>0</v>
      </c>
      <c r="AC55" s="127">
        <f t="shared" si="38"/>
        <v>0</v>
      </c>
      <c r="AD55" s="127">
        <f t="shared" si="38"/>
        <v>0</v>
      </c>
      <c r="AE55" s="127">
        <f t="shared" si="38"/>
        <v>0</v>
      </c>
      <c r="AF55" s="127">
        <f t="shared" si="38"/>
        <v>0</v>
      </c>
      <c r="AG55" s="126">
        <f t="shared" si="38"/>
        <v>0</v>
      </c>
      <c r="AH55" s="128">
        <f t="shared" si="38"/>
        <v>0</v>
      </c>
      <c r="AI55" s="127">
        <f t="shared" si="38"/>
        <v>0</v>
      </c>
      <c r="AJ55" s="127">
        <f t="shared" si="38"/>
        <v>0</v>
      </c>
      <c r="AK55" s="127">
        <f t="shared" si="38"/>
        <v>0</v>
      </c>
      <c r="AL55" s="127">
        <f t="shared" si="38"/>
        <v>0</v>
      </c>
      <c r="AM55" s="127">
        <f t="shared" si="38"/>
        <v>0</v>
      </c>
      <c r="AN55" s="127">
        <f t="shared" si="38"/>
        <v>0</v>
      </c>
      <c r="AO55" s="127">
        <f t="shared" si="38"/>
        <v>0</v>
      </c>
      <c r="AP55" s="127">
        <f t="shared" si="38"/>
        <v>0</v>
      </c>
      <c r="AQ55" s="127">
        <f t="shared" si="38"/>
        <v>0</v>
      </c>
      <c r="AR55" s="127">
        <f t="shared" si="38"/>
        <v>0</v>
      </c>
      <c r="AS55" s="126">
        <f t="shared" si="38"/>
        <v>0</v>
      </c>
      <c r="AT55" s="128">
        <f t="shared" si="38"/>
        <v>0</v>
      </c>
      <c r="AU55" s="127">
        <f t="shared" si="38"/>
        <v>0</v>
      </c>
      <c r="AV55" s="127">
        <f t="shared" si="38"/>
        <v>0</v>
      </c>
      <c r="AW55" s="127">
        <f t="shared" si="38"/>
        <v>0</v>
      </c>
      <c r="AX55" s="127">
        <f t="shared" si="38"/>
        <v>0</v>
      </c>
      <c r="AY55" s="127">
        <f t="shared" si="38"/>
        <v>0</v>
      </c>
      <c r="AZ55" s="127">
        <f t="shared" si="38"/>
        <v>0</v>
      </c>
      <c r="BA55" s="127">
        <f t="shared" si="38"/>
        <v>0</v>
      </c>
      <c r="BB55" s="127">
        <f t="shared" si="38"/>
        <v>0</v>
      </c>
      <c r="BC55" s="127">
        <f t="shared" si="38"/>
        <v>0</v>
      </c>
      <c r="BD55" s="127">
        <f t="shared" si="38"/>
        <v>0</v>
      </c>
      <c r="BE55" s="126">
        <f t="shared" si="38"/>
        <v>0</v>
      </c>
      <c r="BF55" s="128">
        <f t="shared" si="38"/>
        <v>0</v>
      </c>
      <c r="BG55" s="127">
        <f t="shared" si="38"/>
        <v>0</v>
      </c>
      <c r="BH55" s="127">
        <f t="shared" si="38"/>
        <v>0</v>
      </c>
      <c r="BI55" s="127">
        <f t="shared" si="38"/>
        <v>0</v>
      </c>
      <c r="BJ55" s="127">
        <f t="shared" si="38"/>
        <v>0</v>
      </c>
      <c r="BK55" s="127">
        <f t="shared" si="38"/>
        <v>0</v>
      </c>
      <c r="BL55" s="127">
        <f t="shared" si="38"/>
        <v>0</v>
      </c>
      <c r="BM55" s="127">
        <f t="shared" si="38"/>
        <v>0</v>
      </c>
      <c r="BN55" s="127">
        <f t="shared" si="38"/>
        <v>0</v>
      </c>
      <c r="BO55" s="127">
        <f t="shared" si="38"/>
        <v>0</v>
      </c>
      <c r="BP55" s="127">
        <f t="shared" si="38"/>
        <v>0</v>
      </c>
      <c r="BQ55" s="126">
        <f t="shared" si="38"/>
        <v>0</v>
      </c>
      <c r="BR55" s="128">
        <f t="shared" si="38"/>
        <v>0</v>
      </c>
      <c r="BS55" s="127">
        <f t="shared" si="38"/>
        <v>0</v>
      </c>
      <c r="BT55" s="127">
        <f t="shared" si="38"/>
        <v>0</v>
      </c>
      <c r="BU55" s="127">
        <f t="shared" ref="BU55:CC55" si="39">SUM(BU56:BU92)</f>
        <v>0</v>
      </c>
      <c r="BV55" s="127">
        <f t="shared" si="39"/>
        <v>0</v>
      </c>
      <c r="BW55" s="127">
        <f t="shared" si="39"/>
        <v>0</v>
      </c>
      <c r="BX55" s="127">
        <f t="shared" si="39"/>
        <v>0</v>
      </c>
      <c r="BY55" s="127">
        <f t="shared" si="39"/>
        <v>0</v>
      </c>
      <c r="BZ55" s="127">
        <f t="shared" si="39"/>
        <v>0</v>
      </c>
      <c r="CA55" s="127">
        <f t="shared" si="39"/>
        <v>0</v>
      </c>
      <c r="CB55" s="127">
        <f t="shared" si="39"/>
        <v>0</v>
      </c>
      <c r="CC55" s="126">
        <f t="shared" si="39"/>
        <v>0</v>
      </c>
      <c r="CD55" s="368"/>
    </row>
    <row r="56" spans="1:82" x14ac:dyDescent="0.75">
      <c r="A56" s="39"/>
      <c r="B56" s="73" t="s">
        <v>105</v>
      </c>
      <c r="C56" s="129" t="s">
        <v>106</v>
      </c>
      <c r="D56" s="130" t="s">
        <v>58</v>
      </c>
      <c r="E56" s="255">
        <f>SUM(Kranskop:Baobab!E56)</f>
        <v>288</v>
      </c>
      <c r="F56" s="215" t="b">
        <f>(Kranskop!G56+Nyl!G56+Capricorn!G56+Baobab!G56)=G56</f>
        <v>1</v>
      </c>
      <c r="G56" s="74">
        <f t="shared" si="36"/>
        <v>0</v>
      </c>
      <c r="H56" s="75">
        <f>SUM(Kranskop:Baobab!H56)</f>
        <v>0</v>
      </c>
      <c r="I56" s="76">
        <f>SUM(Kranskop:Baobab!I56)</f>
        <v>0</v>
      </c>
      <c r="J56" s="75">
        <f>SUM(Kranskop:Baobab!J56)</f>
        <v>0</v>
      </c>
      <c r="K56" s="77">
        <f>SUM(Kranskop:Baobab!K56)</f>
        <v>0</v>
      </c>
      <c r="L56" s="77">
        <f>SUM(Kranskop:Baobab!L56)</f>
        <v>0</v>
      </c>
      <c r="M56" s="77">
        <f>SUM(Kranskop:Baobab!M56)</f>
        <v>0</v>
      </c>
      <c r="N56" s="77">
        <f>SUM(Kranskop:Baobab!N56)</f>
        <v>0</v>
      </c>
      <c r="O56" s="77">
        <f>SUM(Kranskop:Baobab!O56)</f>
        <v>0</v>
      </c>
      <c r="P56" s="77">
        <f>SUM(Kranskop:Baobab!P56)</f>
        <v>0</v>
      </c>
      <c r="Q56" s="77">
        <f>SUM(Kranskop:Baobab!Q56)</f>
        <v>0</v>
      </c>
      <c r="R56" s="77">
        <f>SUM(Kranskop:Baobab!R56)</f>
        <v>0</v>
      </c>
      <c r="S56" s="77">
        <f>SUM(Kranskop:Baobab!S56)</f>
        <v>0</v>
      </c>
      <c r="T56" s="77">
        <f>SUM(Kranskop:Baobab!T56)</f>
        <v>0</v>
      </c>
      <c r="U56" s="76">
        <f>SUM(Kranskop:Baobab!U56)</f>
        <v>0</v>
      </c>
      <c r="V56" s="75">
        <f>SUM(Kranskop:Baobab!V56)</f>
        <v>0</v>
      </c>
      <c r="W56" s="77">
        <f>SUM(Kranskop:Baobab!W56)</f>
        <v>0</v>
      </c>
      <c r="X56" s="77">
        <f>SUM(Kranskop:Baobab!X56)</f>
        <v>0</v>
      </c>
      <c r="Y56" s="77">
        <f>SUM(Kranskop:Baobab!Y56)</f>
        <v>0</v>
      </c>
      <c r="Z56" s="77">
        <f>SUM(Kranskop:Baobab!Z56)</f>
        <v>0</v>
      </c>
      <c r="AA56" s="77">
        <f>SUM(Kranskop:Baobab!AA56)</f>
        <v>0</v>
      </c>
      <c r="AB56" s="77">
        <f>SUM(Kranskop:Baobab!AB56)</f>
        <v>0</v>
      </c>
      <c r="AC56" s="77">
        <f>SUM(Kranskop:Baobab!AC56)</f>
        <v>0</v>
      </c>
      <c r="AD56" s="77">
        <f>SUM(Kranskop:Baobab!AD56)</f>
        <v>0</v>
      </c>
      <c r="AE56" s="77">
        <f>SUM(Kranskop:Baobab!AE56)</f>
        <v>0</v>
      </c>
      <c r="AF56" s="77">
        <f>SUM(Kranskop:Baobab!AF56)</f>
        <v>0</v>
      </c>
      <c r="AG56" s="76">
        <f>SUM(Kranskop:Baobab!AG56)</f>
        <v>0</v>
      </c>
      <c r="AH56" s="78">
        <f>SUM(Kranskop:Baobab!AH56)</f>
        <v>0</v>
      </c>
      <c r="AI56" s="77">
        <f>SUM(Kranskop:Baobab!AI56)</f>
        <v>0</v>
      </c>
      <c r="AJ56" s="77">
        <f>SUM(Kranskop:Baobab!AJ56)</f>
        <v>0</v>
      </c>
      <c r="AK56" s="77">
        <f>SUM(Kranskop:Baobab!AK56)</f>
        <v>0</v>
      </c>
      <c r="AL56" s="77">
        <f>SUM(Kranskop:Baobab!AL56)</f>
        <v>0</v>
      </c>
      <c r="AM56" s="77">
        <f>SUM(Kranskop:Baobab!AM56)</f>
        <v>0</v>
      </c>
      <c r="AN56" s="77">
        <f>SUM(Kranskop:Baobab!AN56)</f>
        <v>0</v>
      </c>
      <c r="AO56" s="77">
        <f>SUM(Kranskop:Baobab!AO56)</f>
        <v>0</v>
      </c>
      <c r="AP56" s="77">
        <f>SUM(Kranskop:Baobab!AP56)</f>
        <v>0</v>
      </c>
      <c r="AQ56" s="77">
        <f>SUM(Kranskop:Baobab!AQ56)</f>
        <v>0</v>
      </c>
      <c r="AR56" s="77">
        <f>SUM(Kranskop:Baobab!AR56)</f>
        <v>0</v>
      </c>
      <c r="AS56" s="76">
        <f>SUM(Kranskop:Baobab!AS56)</f>
        <v>0</v>
      </c>
      <c r="AT56" s="78">
        <f>SUM(Kranskop:Baobab!AT56)</f>
        <v>0</v>
      </c>
      <c r="AU56" s="77">
        <f>SUM(Kranskop:Baobab!AU56)</f>
        <v>0</v>
      </c>
      <c r="AV56" s="77">
        <f>SUM(Kranskop:Baobab!AV56)</f>
        <v>0</v>
      </c>
      <c r="AW56" s="77">
        <f>SUM(Kranskop:Baobab!AW56)</f>
        <v>0</v>
      </c>
      <c r="AX56" s="77">
        <f>SUM(Kranskop:Baobab!AX56)</f>
        <v>0</v>
      </c>
      <c r="AY56" s="77">
        <f>SUM(Kranskop:Baobab!AY56)</f>
        <v>0</v>
      </c>
      <c r="AZ56" s="77">
        <f>SUM(Kranskop:Baobab!AZ56)</f>
        <v>0</v>
      </c>
      <c r="BA56" s="77">
        <f>SUM(Kranskop:Baobab!BA56)</f>
        <v>0</v>
      </c>
      <c r="BB56" s="77">
        <f>SUM(Kranskop:Baobab!BB56)</f>
        <v>0</v>
      </c>
      <c r="BC56" s="77">
        <f>SUM(Kranskop:Baobab!BC56)</f>
        <v>0</v>
      </c>
      <c r="BD56" s="77">
        <f>SUM(Kranskop:Baobab!BD56)</f>
        <v>0</v>
      </c>
      <c r="BE56" s="76">
        <f>SUM(Kranskop:Baobab!BE56)</f>
        <v>0</v>
      </c>
      <c r="BF56" s="78">
        <f>SUM(Kranskop:Baobab!BF56)</f>
        <v>0</v>
      </c>
      <c r="BG56" s="77">
        <f>SUM(Kranskop:Baobab!BG56)</f>
        <v>0</v>
      </c>
      <c r="BH56" s="77">
        <f>SUM(Kranskop:Baobab!BH56)</f>
        <v>0</v>
      </c>
      <c r="BI56" s="77">
        <f>SUM(Kranskop:Baobab!BI56)</f>
        <v>0</v>
      </c>
      <c r="BJ56" s="77">
        <f>SUM(Kranskop:Baobab!BJ56)</f>
        <v>0</v>
      </c>
      <c r="BK56" s="77">
        <f>SUM(Kranskop:Baobab!BK56)</f>
        <v>0</v>
      </c>
      <c r="BL56" s="77">
        <f>SUM(Kranskop:Baobab!BL56)</f>
        <v>0</v>
      </c>
      <c r="BM56" s="77">
        <f>SUM(Kranskop:Baobab!BM56)</f>
        <v>0</v>
      </c>
      <c r="BN56" s="77">
        <f>SUM(Kranskop:Baobab!BN56)</f>
        <v>0</v>
      </c>
      <c r="BO56" s="77">
        <f>SUM(Kranskop:Baobab!BO56)</f>
        <v>0</v>
      </c>
      <c r="BP56" s="77">
        <f>SUM(Kranskop:Baobab!BP56)</f>
        <v>0</v>
      </c>
      <c r="BQ56" s="76">
        <f>SUM(Kranskop:Baobab!BQ56)</f>
        <v>0</v>
      </c>
      <c r="BR56" s="78">
        <f>SUM(Kranskop:Baobab!BR56)</f>
        <v>0</v>
      </c>
      <c r="BS56" s="77">
        <f>SUM(Kranskop:Baobab!BS56)</f>
        <v>0</v>
      </c>
      <c r="BT56" s="77">
        <f>SUM(Kranskop:Baobab!BT56)</f>
        <v>0</v>
      </c>
      <c r="BU56" s="77">
        <f>SUM(Kranskop:Baobab!BU56)</f>
        <v>0</v>
      </c>
      <c r="BV56" s="77">
        <f>SUM(Kranskop:Baobab!BV56)</f>
        <v>0</v>
      </c>
      <c r="BW56" s="77">
        <f>SUM(Kranskop:Baobab!BW56)</f>
        <v>0</v>
      </c>
      <c r="BX56" s="77">
        <f>SUM(Kranskop:Baobab!BX56)</f>
        <v>0</v>
      </c>
      <c r="BY56" s="77">
        <f>SUM(Kranskop:Baobab!BY56)</f>
        <v>0</v>
      </c>
      <c r="BZ56" s="77">
        <f>SUM(Kranskop:Baobab!BZ56)</f>
        <v>0</v>
      </c>
      <c r="CA56" s="77">
        <f>SUM(Kranskop:Baobab!CA56)</f>
        <v>0</v>
      </c>
      <c r="CB56" s="77">
        <f>SUM(Kranskop:Baobab!CB56)</f>
        <v>0</v>
      </c>
      <c r="CC56" s="76">
        <f>SUM(Kranskop:Baobab!CC56)</f>
        <v>0</v>
      </c>
      <c r="CD56" s="368"/>
    </row>
    <row r="57" spans="1:82" x14ac:dyDescent="0.75">
      <c r="A57" s="39"/>
      <c r="B57" s="73" t="s">
        <v>107</v>
      </c>
      <c r="C57" s="129" t="s">
        <v>108</v>
      </c>
      <c r="D57" s="130" t="s">
        <v>58</v>
      </c>
      <c r="E57" s="255">
        <f>SUM(Kranskop:Baobab!E57)</f>
        <v>288</v>
      </c>
      <c r="F57" s="215" t="b">
        <f>(Kranskop!G57+Nyl!G57+Capricorn!G57+Baobab!G57)=G57</f>
        <v>1</v>
      </c>
      <c r="G57" s="74">
        <f t="shared" si="36"/>
        <v>0</v>
      </c>
      <c r="H57" s="75">
        <f>SUM(Kranskop:Baobab!H57)</f>
        <v>0</v>
      </c>
      <c r="I57" s="76">
        <f>SUM(Kranskop:Baobab!I57)</f>
        <v>0</v>
      </c>
      <c r="J57" s="75">
        <f>SUM(Kranskop:Baobab!J57)</f>
        <v>0</v>
      </c>
      <c r="K57" s="77">
        <f>SUM(Kranskop:Baobab!K57)</f>
        <v>0</v>
      </c>
      <c r="L57" s="77">
        <f>SUM(Kranskop:Baobab!L57)</f>
        <v>0</v>
      </c>
      <c r="M57" s="77">
        <f>SUM(Kranskop:Baobab!M57)</f>
        <v>0</v>
      </c>
      <c r="N57" s="77">
        <f>SUM(Kranskop:Baobab!N57)</f>
        <v>0</v>
      </c>
      <c r="O57" s="77">
        <f>SUM(Kranskop:Baobab!O57)</f>
        <v>0</v>
      </c>
      <c r="P57" s="77">
        <f>SUM(Kranskop:Baobab!P57)</f>
        <v>0</v>
      </c>
      <c r="Q57" s="77">
        <f>SUM(Kranskop:Baobab!Q57)</f>
        <v>0</v>
      </c>
      <c r="R57" s="77">
        <f>SUM(Kranskop:Baobab!R57)</f>
        <v>0</v>
      </c>
      <c r="S57" s="77">
        <f>SUM(Kranskop:Baobab!S57)</f>
        <v>0</v>
      </c>
      <c r="T57" s="77">
        <f>SUM(Kranskop:Baobab!T57)</f>
        <v>0</v>
      </c>
      <c r="U57" s="76">
        <f>SUM(Kranskop:Baobab!U57)</f>
        <v>0</v>
      </c>
      <c r="V57" s="75">
        <f>SUM(Kranskop:Baobab!V57)</f>
        <v>0</v>
      </c>
      <c r="W57" s="77">
        <f>SUM(Kranskop:Baobab!W57)</f>
        <v>0</v>
      </c>
      <c r="X57" s="77">
        <f>SUM(Kranskop:Baobab!X57)</f>
        <v>0</v>
      </c>
      <c r="Y57" s="77">
        <f>SUM(Kranskop:Baobab!Y57)</f>
        <v>0</v>
      </c>
      <c r="Z57" s="77">
        <f>SUM(Kranskop:Baobab!Z57)</f>
        <v>0</v>
      </c>
      <c r="AA57" s="77">
        <f>SUM(Kranskop:Baobab!AA57)</f>
        <v>0</v>
      </c>
      <c r="AB57" s="77">
        <f>SUM(Kranskop:Baobab!AB57)</f>
        <v>0</v>
      </c>
      <c r="AC57" s="77">
        <f>SUM(Kranskop:Baobab!AC57)</f>
        <v>0</v>
      </c>
      <c r="AD57" s="77">
        <f>SUM(Kranskop:Baobab!AD57)</f>
        <v>0</v>
      </c>
      <c r="AE57" s="77">
        <f>SUM(Kranskop:Baobab!AE57)</f>
        <v>0</v>
      </c>
      <c r="AF57" s="77">
        <f>SUM(Kranskop:Baobab!AF57)</f>
        <v>0</v>
      </c>
      <c r="AG57" s="76">
        <f>SUM(Kranskop:Baobab!AG57)</f>
        <v>0</v>
      </c>
      <c r="AH57" s="78">
        <f>SUM(Kranskop:Baobab!AH57)</f>
        <v>0</v>
      </c>
      <c r="AI57" s="77">
        <f>SUM(Kranskop:Baobab!AI57)</f>
        <v>0</v>
      </c>
      <c r="AJ57" s="77">
        <f>SUM(Kranskop:Baobab!AJ57)</f>
        <v>0</v>
      </c>
      <c r="AK57" s="77">
        <f>SUM(Kranskop:Baobab!AK57)</f>
        <v>0</v>
      </c>
      <c r="AL57" s="77">
        <f>SUM(Kranskop:Baobab!AL57)</f>
        <v>0</v>
      </c>
      <c r="AM57" s="77">
        <f>SUM(Kranskop:Baobab!AM57)</f>
        <v>0</v>
      </c>
      <c r="AN57" s="77">
        <f>SUM(Kranskop:Baobab!AN57)</f>
        <v>0</v>
      </c>
      <c r="AO57" s="77">
        <f>SUM(Kranskop:Baobab!AO57)</f>
        <v>0</v>
      </c>
      <c r="AP57" s="77">
        <f>SUM(Kranskop:Baobab!AP57)</f>
        <v>0</v>
      </c>
      <c r="AQ57" s="77">
        <f>SUM(Kranskop:Baobab!AQ57)</f>
        <v>0</v>
      </c>
      <c r="AR57" s="77">
        <f>SUM(Kranskop:Baobab!AR57)</f>
        <v>0</v>
      </c>
      <c r="AS57" s="76">
        <f>SUM(Kranskop:Baobab!AS57)</f>
        <v>0</v>
      </c>
      <c r="AT57" s="78">
        <f>SUM(Kranskop:Baobab!AT57)</f>
        <v>0</v>
      </c>
      <c r="AU57" s="77">
        <f>SUM(Kranskop:Baobab!AU57)</f>
        <v>0</v>
      </c>
      <c r="AV57" s="77">
        <f>SUM(Kranskop:Baobab!AV57)</f>
        <v>0</v>
      </c>
      <c r="AW57" s="77">
        <f>SUM(Kranskop:Baobab!AW57)</f>
        <v>0</v>
      </c>
      <c r="AX57" s="77">
        <f>SUM(Kranskop:Baobab!AX57)</f>
        <v>0</v>
      </c>
      <c r="AY57" s="77">
        <f>SUM(Kranskop:Baobab!AY57)</f>
        <v>0</v>
      </c>
      <c r="AZ57" s="77">
        <f>SUM(Kranskop:Baobab!AZ57)</f>
        <v>0</v>
      </c>
      <c r="BA57" s="77">
        <f>SUM(Kranskop:Baobab!BA57)</f>
        <v>0</v>
      </c>
      <c r="BB57" s="77">
        <f>SUM(Kranskop:Baobab!BB57)</f>
        <v>0</v>
      </c>
      <c r="BC57" s="77">
        <f>SUM(Kranskop:Baobab!BC57)</f>
        <v>0</v>
      </c>
      <c r="BD57" s="77">
        <f>SUM(Kranskop:Baobab!BD57)</f>
        <v>0</v>
      </c>
      <c r="BE57" s="76">
        <f>SUM(Kranskop:Baobab!BE57)</f>
        <v>0</v>
      </c>
      <c r="BF57" s="78">
        <f>SUM(Kranskop:Baobab!BF57)</f>
        <v>0</v>
      </c>
      <c r="BG57" s="77">
        <f>SUM(Kranskop:Baobab!BG57)</f>
        <v>0</v>
      </c>
      <c r="BH57" s="77">
        <f>SUM(Kranskop:Baobab!BH57)</f>
        <v>0</v>
      </c>
      <c r="BI57" s="77">
        <f>SUM(Kranskop:Baobab!BI57)</f>
        <v>0</v>
      </c>
      <c r="BJ57" s="77">
        <f>SUM(Kranskop:Baobab!BJ57)</f>
        <v>0</v>
      </c>
      <c r="BK57" s="77">
        <f>SUM(Kranskop:Baobab!BK57)</f>
        <v>0</v>
      </c>
      <c r="BL57" s="77">
        <f>SUM(Kranskop:Baobab!BL57)</f>
        <v>0</v>
      </c>
      <c r="BM57" s="77">
        <f>SUM(Kranskop:Baobab!BM57)</f>
        <v>0</v>
      </c>
      <c r="BN57" s="77">
        <f>SUM(Kranskop:Baobab!BN57)</f>
        <v>0</v>
      </c>
      <c r="BO57" s="77">
        <f>SUM(Kranskop:Baobab!BO57)</f>
        <v>0</v>
      </c>
      <c r="BP57" s="77">
        <f>SUM(Kranskop:Baobab!BP57)</f>
        <v>0</v>
      </c>
      <c r="BQ57" s="76">
        <f>SUM(Kranskop:Baobab!BQ57)</f>
        <v>0</v>
      </c>
      <c r="BR57" s="78">
        <f>SUM(Kranskop:Baobab!BR57)</f>
        <v>0</v>
      </c>
      <c r="BS57" s="77">
        <f>SUM(Kranskop:Baobab!BS57)</f>
        <v>0</v>
      </c>
      <c r="BT57" s="77">
        <f>SUM(Kranskop:Baobab!BT57)</f>
        <v>0</v>
      </c>
      <c r="BU57" s="77">
        <f>SUM(Kranskop:Baobab!BU57)</f>
        <v>0</v>
      </c>
      <c r="BV57" s="77">
        <f>SUM(Kranskop:Baobab!BV57)</f>
        <v>0</v>
      </c>
      <c r="BW57" s="77">
        <f>SUM(Kranskop:Baobab!BW57)</f>
        <v>0</v>
      </c>
      <c r="BX57" s="77">
        <f>SUM(Kranskop:Baobab!BX57)</f>
        <v>0</v>
      </c>
      <c r="BY57" s="77">
        <f>SUM(Kranskop:Baobab!BY57)</f>
        <v>0</v>
      </c>
      <c r="BZ57" s="77">
        <f>SUM(Kranskop:Baobab!BZ57)</f>
        <v>0</v>
      </c>
      <c r="CA57" s="77">
        <f>SUM(Kranskop:Baobab!CA57)</f>
        <v>0</v>
      </c>
      <c r="CB57" s="77">
        <f>SUM(Kranskop:Baobab!CB57)</f>
        <v>0</v>
      </c>
      <c r="CC57" s="76">
        <f>SUM(Kranskop:Baobab!CC57)</f>
        <v>0</v>
      </c>
      <c r="CD57" s="368"/>
    </row>
    <row r="58" spans="1:82" x14ac:dyDescent="0.75">
      <c r="A58" s="39"/>
      <c r="B58" s="73" t="s">
        <v>109</v>
      </c>
      <c r="C58" s="129" t="s">
        <v>110</v>
      </c>
      <c r="D58" s="130" t="s">
        <v>58</v>
      </c>
      <c r="E58" s="255">
        <f>SUM(Kranskop:Baobab!E58)</f>
        <v>288</v>
      </c>
      <c r="F58" s="215" t="b">
        <f>(Kranskop!G58+Nyl!G58+Capricorn!G58+Baobab!G58)=G58</f>
        <v>1</v>
      </c>
      <c r="G58" s="74">
        <f t="shared" si="36"/>
        <v>0</v>
      </c>
      <c r="H58" s="75">
        <f>SUM(Kranskop:Baobab!H58)</f>
        <v>0</v>
      </c>
      <c r="I58" s="76">
        <f>SUM(Kranskop:Baobab!I58)</f>
        <v>0</v>
      </c>
      <c r="J58" s="75">
        <f>SUM(Kranskop:Baobab!J58)</f>
        <v>0</v>
      </c>
      <c r="K58" s="77">
        <f>SUM(Kranskop:Baobab!K58)</f>
        <v>0</v>
      </c>
      <c r="L58" s="77">
        <f>SUM(Kranskop:Baobab!L58)</f>
        <v>0</v>
      </c>
      <c r="M58" s="77">
        <f>SUM(Kranskop:Baobab!M58)</f>
        <v>0</v>
      </c>
      <c r="N58" s="77">
        <f>SUM(Kranskop:Baobab!N58)</f>
        <v>0</v>
      </c>
      <c r="O58" s="77">
        <f>SUM(Kranskop:Baobab!O58)</f>
        <v>0</v>
      </c>
      <c r="P58" s="77">
        <f>SUM(Kranskop:Baobab!P58)</f>
        <v>0</v>
      </c>
      <c r="Q58" s="77">
        <f>SUM(Kranskop:Baobab!Q58)</f>
        <v>0</v>
      </c>
      <c r="R58" s="77">
        <f>SUM(Kranskop:Baobab!R58)</f>
        <v>0</v>
      </c>
      <c r="S58" s="77">
        <f>SUM(Kranskop:Baobab!S58)</f>
        <v>0</v>
      </c>
      <c r="T58" s="77">
        <f>SUM(Kranskop:Baobab!T58)</f>
        <v>0</v>
      </c>
      <c r="U58" s="76">
        <f>SUM(Kranskop:Baobab!U58)</f>
        <v>0</v>
      </c>
      <c r="V58" s="75">
        <f>SUM(Kranskop:Baobab!V58)</f>
        <v>0</v>
      </c>
      <c r="W58" s="77">
        <f>SUM(Kranskop:Baobab!W58)</f>
        <v>0</v>
      </c>
      <c r="X58" s="77">
        <f>SUM(Kranskop:Baobab!X58)</f>
        <v>0</v>
      </c>
      <c r="Y58" s="77">
        <f>SUM(Kranskop:Baobab!Y58)</f>
        <v>0</v>
      </c>
      <c r="Z58" s="77">
        <f>SUM(Kranskop:Baobab!Z58)</f>
        <v>0</v>
      </c>
      <c r="AA58" s="77">
        <f>SUM(Kranskop:Baobab!AA58)</f>
        <v>0</v>
      </c>
      <c r="AB58" s="77">
        <f>SUM(Kranskop:Baobab!AB58)</f>
        <v>0</v>
      </c>
      <c r="AC58" s="77">
        <f>SUM(Kranskop:Baobab!AC58)</f>
        <v>0</v>
      </c>
      <c r="AD58" s="77">
        <f>SUM(Kranskop:Baobab!AD58)</f>
        <v>0</v>
      </c>
      <c r="AE58" s="77">
        <f>SUM(Kranskop:Baobab!AE58)</f>
        <v>0</v>
      </c>
      <c r="AF58" s="77">
        <f>SUM(Kranskop:Baobab!AF58)</f>
        <v>0</v>
      </c>
      <c r="AG58" s="76">
        <f>SUM(Kranskop:Baobab!AG58)</f>
        <v>0</v>
      </c>
      <c r="AH58" s="78">
        <f>SUM(Kranskop:Baobab!AH58)</f>
        <v>0</v>
      </c>
      <c r="AI58" s="77">
        <f>SUM(Kranskop:Baobab!AI58)</f>
        <v>0</v>
      </c>
      <c r="AJ58" s="77">
        <f>SUM(Kranskop:Baobab!AJ58)</f>
        <v>0</v>
      </c>
      <c r="AK58" s="77">
        <f>SUM(Kranskop:Baobab!AK58)</f>
        <v>0</v>
      </c>
      <c r="AL58" s="77">
        <f>SUM(Kranskop:Baobab!AL58)</f>
        <v>0</v>
      </c>
      <c r="AM58" s="77">
        <f>SUM(Kranskop:Baobab!AM58)</f>
        <v>0</v>
      </c>
      <c r="AN58" s="77">
        <f>SUM(Kranskop:Baobab!AN58)</f>
        <v>0</v>
      </c>
      <c r="AO58" s="77">
        <f>SUM(Kranskop:Baobab!AO58)</f>
        <v>0</v>
      </c>
      <c r="AP58" s="77">
        <f>SUM(Kranskop:Baobab!AP58)</f>
        <v>0</v>
      </c>
      <c r="AQ58" s="77">
        <f>SUM(Kranskop:Baobab!AQ58)</f>
        <v>0</v>
      </c>
      <c r="AR58" s="77">
        <f>SUM(Kranskop:Baobab!AR58)</f>
        <v>0</v>
      </c>
      <c r="AS58" s="76">
        <f>SUM(Kranskop:Baobab!AS58)</f>
        <v>0</v>
      </c>
      <c r="AT58" s="78">
        <f>SUM(Kranskop:Baobab!AT58)</f>
        <v>0</v>
      </c>
      <c r="AU58" s="77">
        <f>SUM(Kranskop:Baobab!AU58)</f>
        <v>0</v>
      </c>
      <c r="AV58" s="77">
        <f>SUM(Kranskop:Baobab!AV58)</f>
        <v>0</v>
      </c>
      <c r="AW58" s="77">
        <f>SUM(Kranskop:Baobab!AW58)</f>
        <v>0</v>
      </c>
      <c r="AX58" s="77">
        <f>SUM(Kranskop:Baobab!AX58)</f>
        <v>0</v>
      </c>
      <c r="AY58" s="77">
        <f>SUM(Kranskop:Baobab!AY58)</f>
        <v>0</v>
      </c>
      <c r="AZ58" s="77">
        <f>SUM(Kranskop:Baobab!AZ58)</f>
        <v>0</v>
      </c>
      <c r="BA58" s="77">
        <f>SUM(Kranskop:Baobab!BA58)</f>
        <v>0</v>
      </c>
      <c r="BB58" s="77">
        <f>SUM(Kranskop:Baobab!BB58)</f>
        <v>0</v>
      </c>
      <c r="BC58" s="77">
        <f>SUM(Kranskop:Baobab!BC58)</f>
        <v>0</v>
      </c>
      <c r="BD58" s="77">
        <f>SUM(Kranskop:Baobab!BD58)</f>
        <v>0</v>
      </c>
      <c r="BE58" s="76">
        <f>SUM(Kranskop:Baobab!BE58)</f>
        <v>0</v>
      </c>
      <c r="BF58" s="78">
        <f>SUM(Kranskop:Baobab!BF58)</f>
        <v>0</v>
      </c>
      <c r="BG58" s="77">
        <f>SUM(Kranskop:Baobab!BG58)</f>
        <v>0</v>
      </c>
      <c r="BH58" s="77">
        <f>SUM(Kranskop:Baobab!BH58)</f>
        <v>0</v>
      </c>
      <c r="BI58" s="77">
        <f>SUM(Kranskop:Baobab!BI58)</f>
        <v>0</v>
      </c>
      <c r="BJ58" s="77">
        <f>SUM(Kranskop:Baobab!BJ58)</f>
        <v>0</v>
      </c>
      <c r="BK58" s="77">
        <f>SUM(Kranskop:Baobab!BK58)</f>
        <v>0</v>
      </c>
      <c r="BL58" s="77">
        <f>SUM(Kranskop:Baobab!BL58)</f>
        <v>0</v>
      </c>
      <c r="BM58" s="77">
        <f>SUM(Kranskop:Baobab!BM58)</f>
        <v>0</v>
      </c>
      <c r="BN58" s="77">
        <f>SUM(Kranskop:Baobab!BN58)</f>
        <v>0</v>
      </c>
      <c r="BO58" s="77">
        <f>SUM(Kranskop:Baobab!BO58)</f>
        <v>0</v>
      </c>
      <c r="BP58" s="77">
        <f>SUM(Kranskop:Baobab!BP58)</f>
        <v>0</v>
      </c>
      <c r="BQ58" s="76">
        <f>SUM(Kranskop:Baobab!BQ58)</f>
        <v>0</v>
      </c>
      <c r="BR58" s="78">
        <f>SUM(Kranskop:Baobab!BR58)</f>
        <v>0</v>
      </c>
      <c r="BS58" s="77">
        <f>SUM(Kranskop:Baobab!BS58)</f>
        <v>0</v>
      </c>
      <c r="BT58" s="77">
        <f>SUM(Kranskop:Baobab!BT58)</f>
        <v>0</v>
      </c>
      <c r="BU58" s="77">
        <f>SUM(Kranskop:Baobab!BU58)</f>
        <v>0</v>
      </c>
      <c r="BV58" s="77">
        <f>SUM(Kranskop:Baobab!BV58)</f>
        <v>0</v>
      </c>
      <c r="BW58" s="77">
        <f>SUM(Kranskop:Baobab!BW58)</f>
        <v>0</v>
      </c>
      <c r="BX58" s="77">
        <f>SUM(Kranskop:Baobab!BX58)</f>
        <v>0</v>
      </c>
      <c r="BY58" s="77">
        <f>SUM(Kranskop:Baobab!BY58)</f>
        <v>0</v>
      </c>
      <c r="BZ58" s="77">
        <f>SUM(Kranskop:Baobab!BZ58)</f>
        <v>0</v>
      </c>
      <c r="CA58" s="77">
        <f>SUM(Kranskop:Baobab!CA58)</f>
        <v>0</v>
      </c>
      <c r="CB58" s="77">
        <f>SUM(Kranskop:Baobab!CB58)</f>
        <v>0</v>
      </c>
      <c r="CC58" s="76">
        <f>SUM(Kranskop:Baobab!CC58)</f>
        <v>0</v>
      </c>
      <c r="CD58" s="368"/>
    </row>
    <row r="59" spans="1:82" x14ac:dyDescent="0.75">
      <c r="A59" s="39"/>
      <c r="B59" s="73" t="s">
        <v>111</v>
      </c>
      <c r="C59" s="129" t="s">
        <v>112</v>
      </c>
      <c r="D59" s="130" t="s">
        <v>58</v>
      </c>
      <c r="E59" s="255">
        <f>SUM(Kranskop:Baobab!E59)</f>
        <v>288</v>
      </c>
      <c r="F59" s="215" t="b">
        <f>(Kranskop!G59+Nyl!G59+Capricorn!G59+Baobab!G59)=G59</f>
        <v>1</v>
      </c>
      <c r="G59" s="74">
        <f t="shared" si="36"/>
        <v>0</v>
      </c>
      <c r="H59" s="75">
        <f>SUM(Kranskop:Baobab!H59)</f>
        <v>0</v>
      </c>
      <c r="I59" s="76">
        <f>SUM(Kranskop:Baobab!I59)</f>
        <v>0</v>
      </c>
      <c r="J59" s="75">
        <f>SUM(Kranskop:Baobab!J59)</f>
        <v>0</v>
      </c>
      <c r="K59" s="77">
        <f>SUM(Kranskop:Baobab!K59)</f>
        <v>0</v>
      </c>
      <c r="L59" s="77">
        <f>SUM(Kranskop:Baobab!L59)</f>
        <v>0</v>
      </c>
      <c r="M59" s="77">
        <f>SUM(Kranskop:Baobab!M59)</f>
        <v>0</v>
      </c>
      <c r="N59" s="77">
        <f>SUM(Kranskop:Baobab!N59)</f>
        <v>0</v>
      </c>
      <c r="O59" s="77">
        <f>SUM(Kranskop:Baobab!O59)</f>
        <v>0</v>
      </c>
      <c r="P59" s="77">
        <f>SUM(Kranskop:Baobab!P59)</f>
        <v>0</v>
      </c>
      <c r="Q59" s="77">
        <f>SUM(Kranskop:Baobab!Q59)</f>
        <v>0</v>
      </c>
      <c r="R59" s="77">
        <f>SUM(Kranskop:Baobab!R59)</f>
        <v>0</v>
      </c>
      <c r="S59" s="77">
        <f>SUM(Kranskop:Baobab!S59)</f>
        <v>0</v>
      </c>
      <c r="T59" s="77">
        <f>SUM(Kranskop:Baobab!T59)</f>
        <v>0</v>
      </c>
      <c r="U59" s="76">
        <f>SUM(Kranskop:Baobab!U59)</f>
        <v>0</v>
      </c>
      <c r="V59" s="75">
        <f>SUM(Kranskop:Baobab!V59)</f>
        <v>0</v>
      </c>
      <c r="W59" s="77">
        <f>SUM(Kranskop:Baobab!W59)</f>
        <v>0</v>
      </c>
      <c r="X59" s="77">
        <f>SUM(Kranskop:Baobab!X59)</f>
        <v>0</v>
      </c>
      <c r="Y59" s="77">
        <f>SUM(Kranskop:Baobab!Y59)</f>
        <v>0</v>
      </c>
      <c r="Z59" s="77">
        <f>SUM(Kranskop:Baobab!Z59)</f>
        <v>0</v>
      </c>
      <c r="AA59" s="77">
        <f>SUM(Kranskop:Baobab!AA59)</f>
        <v>0</v>
      </c>
      <c r="AB59" s="77">
        <f>SUM(Kranskop:Baobab!AB59)</f>
        <v>0</v>
      </c>
      <c r="AC59" s="77">
        <f>SUM(Kranskop:Baobab!AC59)</f>
        <v>0</v>
      </c>
      <c r="AD59" s="77">
        <f>SUM(Kranskop:Baobab!AD59)</f>
        <v>0</v>
      </c>
      <c r="AE59" s="77">
        <f>SUM(Kranskop:Baobab!AE59)</f>
        <v>0</v>
      </c>
      <c r="AF59" s="77">
        <f>SUM(Kranskop:Baobab!AF59)</f>
        <v>0</v>
      </c>
      <c r="AG59" s="76">
        <f>SUM(Kranskop:Baobab!AG59)</f>
        <v>0</v>
      </c>
      <c r="AH59" s="78">
        <f>SUM(Kranskop:Baobab!AH59)</f>
        <v>0</v>
      </c>
      <c r="AI59" s="77">
        <f>SUM(Kranskop:Baobab!AI59)</f>
        <v>0</v>
      </c>
      <c r="AJ59" s="77">
        <f>SUM(Kranskop:Baobab!AJ59)</f>
        <v>0</v>
      </c>
      <c r="AK59" s="77">
        <f>SUM(Kranskop:Baobab!AK59)</f>
        <v>0</v>
      </c>
      <c r="AL59" s="77">
        <f>SUM(Kranskop:Baobab!AL59)</f>
        <v>0</v>
      </c>
      <c r="AM59" s="77">
        <f>SUM(Kranskop:Baobab!AM59)</f>
        <v>0</v>
      </c>
      <c r="AN59" s="77">
        <f>SUM(Kranskop:Baobab!AN59)</f>
        <v>0</v>
      </c>
      <c r="AO59" s="77">
        <f>SUM(Kranskop:Baobab!AO59)</f>
        <v>0</v>
      </c>
      <c r="AP59" s="77">
        <f>SUM(Kranskop:Baobab!AP59)</f>
        <v>0</v>
      </c>
      <c r="AQ59" s="77">
        <f>SUM(Kranskop:Baobab!AQ59)</f>
        <v>0</v>
      </c>
      <c r="AR59" s="77">
        <f>SUM(Kranskop:Baobab!AR59)</f>
        <v>0</v>
      </c>
      <c r="AS59" s="76">
        <f>SUM(Kranskop:Baobab!AS59)</f>
        <v>0</v>
      </c>
      <c r="AT59" s="78">
        <f>SUM(Kranskop:Baobab!AT59)</f>
        <v>0</v>
      </c>
      <c r="AU59" s="77">
        <f>SUM(Kranskop:Baobab!AU59)</f>
        <v>0</v>
      </c>
      <c r="AV59" s="77">
        <f>SUM(Kranskop:Baobab!AV59)</f>
        <v>0</v>
      </c>
      <c r="AW59" s="77">
        <f>SUM(Kranskop:Baobab!AW59)</f>
        <v>0</v>
      </c>
      <c r="AX59" s="77">
        <f>SUM(Kranskop:Baobab!AX59)</f>
        <v>0</v>
      </c>
      <c r="AY59" s="77">
        <f>SUM(Kranskop:Baobab!AY59)</f>
        <v>0</v>
      </c>
      <c r="AZ59" s="77">
        <f>SUM(Kranskop:Baobab!AZ59)</f>
        <v>0</v>
      </c>
      <c r="BA59" s="77">
        <f>SUM(Kranskop:Baobab!BA59)</f>
        <v>0</v>
      </c>
      <c r="BB59" s="77">
        <f>SUM(Kranskop:Baobab!BB59)</f>
        <v>0</v>
      </c>
      <c r="BC59" s="77">
        <f>SUM(Kranskop:Baobab!BC59)</f>
        <v>0</v>
      </c>
      <c r="BD59" s="77">
        <f>SUM(Kranskop:Baobab!BD59)</f>
        <v>0</v>
      </c>
      <c r="BE59" s="76">
        <f>SUM(Kranskop:Baobab!BE59)</f>
        <v>0</v>
      </c>
      <c r="BF59" s="78">
        <f>SUM(Kranskop:Baobab!BF59)</f>
        <v>0</v>
      </c>
      <c r="BG59" s="77">
        <f>SUM(Kranskop:Baobab!BG59)</f>
        <v>0</v>
      </c>
      <c r="BH59" s="77">
        <f>SUM(Kranskop:Baobab!BH59)</f>
        <v>0</v>
      </c>
      <c r="BI59" s="77">
        <f>SUM(Kranskop:Baobab!BI59)</f>
        <v>0</v>
      </c>
      <c r="BJ59" s="77">
        <f>SUM(Kranskop:Baobab!BJ59)</f>
        <v>0</v>
      </c>
      <c r="BK59" s="77">
        <f>SUM(Kranskop:Baobab!BK59)</f>
        <v>0</v>
      </c>
      <c r="BL59" s="77">
        <f>SUM(Kranskop:Baobab!BL59)</f>
        <v>0</v>
      </c>
      <c r="BM59" s="77">
        <f>SUM(Kranskop:Baobab!BM59)</f>
        <v>0</v>
      </c>
      <c r="BN59" s="77">
        <f>SUM(Kranskop:Baobab!BN59)</f>
        <v>0</v>
      </c>
      <c r="BO59" s="77">
        <f>SUM(Kranskop:Baobab!BO59)</f>
        <v>0</v>
      </c>
      <c r="BP59" s="77">
        <f>SUM(Kranskop:Baobab!BP59)</f>
        <v>0</v>
      </c>
      <c r="BQ59" s="76">
        <f>SUM(Kranskop:Baobab!BQ59)</f>
        <v>0</v>
      </c>
      <c r="BR59" s="78">
        <f>SUM(Kranskop:Baobab!BR59)</f>
        <v>0</v>
      </c>
      <c r="BS59" s="77">
        <f>SUM(Kranskop:Baobab!BS59)</f>
        <v>0</v>
      </c>
      <c r="BT59" s="77">
        <f>SUM(Kranskop:Baobab!BT59)</f>
        <v>0</v>
      </c>
      <c r="BU59" s="77">
        <f>SUM(Kranskop:Baobab!BU59)</f>
        <v>0</v>
      </c>
      <c r="BV59" s="77">
        <f>SUM(Kranskop:Baobab!BV59)</f>
        <v>0</v>
      </c>
      <c r="BW59" s="77">
        <f>SUM(Kranskop:Baobab!BW59)</f>
        <v>0</v>
      </c>
      <c r="BX59" s="77">
        <f>SUM(Kranskop:Baobab!BX59)</f>
        <v>0</v>
      </c>
      <c r="BY59" s="77">
        <f>SUM(Kranskop:Baobab!BY59)</f>
        <v>0</v>
      </c>
      <c r="BZ59" s="77">
        <f>SUM(Kranskop:Baobab!BZ59)</f>
        <v>0</v>
      </c>
      <c r="CA59" s="77">
        <f>SUM(Kranskop:Baobab!CA59)</f>
        <v>0</v>
      </c>
      <c r="CB59" s="77">
        <f>SUM(Kranskop:Baobab!CB59)</f>
        <v>0</v>
      </c>
      <c r="CC59" s="76">
        <f>SUM(Kranskop:Baobab!CC59)</f>
        <v>0</v>
      </c>
      <c r="CD59" s="368"/>
    </row>
    <row r="60" spans="1:82" x14ac:dyDescent="0.75">
      <c r="A60" s="39"/>
      <c r="B60" s="73" t="s">
        <v>113</v>
      </c>
      <c r="C60" s="129" t="s">
        <v>114</v>
      </c>
      <c r="D60" s="130" t="s">
        <v>58</v>
      </c>
      <c r="E60" s="255">
        <f>SUM(Kranskop:Baobab!E60)</f>
        <v>288</v>
      </c>
      <c r="F60" s="215" t="b">
        <f>(Kranskop!G60+Nyl!G60+Capricorn!G60+Baobab!G60)=G60</f>
        <v>1</v>
      </c>
      <c r="G60" s="74">
        <f t="shared" si="36"/>
        <v>0</v>
      </c>
      <c r="H60" s="75">
        <f>SUM(Kranskop:Baobab!H60)</f>
        <v>0</v>
      </c>
      <c r="I60" s="76">
        <f>SUM(Kranskop:Baobab!I60)</f>
        <v>0</v>
      </c>
      <c r="J60" s="75">
        <f>SUM(Kranskop:Baobab!J60)</f>
        <v>0</v>
      </c>
      <c r="K60" s="77">
        <f>SUM(Kranskop:Baobab!K60)</f>
        <v>0</v>
      </c>
      <c r="L60" s="77">
        <f>SUM(Kranskop:Baobab!L60)</f>
        <v>0</v>
      </c>
      <c r="M60" s="77">
        <f>SUM(Kranskop:Baobab!M60)</f>
        <v>0</v>
      </c>
      <c r="N60" s="77">
        <f>SUM(Kranskop:Baobab!N60)</f>
        <v>0</v>
      </c>
      <c r="O60" s="77">
        <f>SUM(Kranskop:Baobab!O60)</f>
        <v>0</v>
      </c>
      <c r="P60" s="77">
        <f>SUM(Kranskop:Baobab!P60)</f>
        <v>0</v>
      </c>
      <c r="Q60" s="77">
        <f>SUM(Kranskop:Baobab!Q60)</f>
        <v>0</v>
      </c>
      <c r="R60" s="77">
        <f>SUM(Kranskop:Baobab!R60)</f>
        <v>0</v>
      </c>
      <c r="S60" s="77">
        <f>SUM(Kranskop:Baobab!S60)</f>
        <v>0</v>
      </c>
      <c r="T60" s="77">
        <f>SUM(Kranskop:Baobab!T60)</f>
        <v>0</v>
      </c>
      <c r="U60" s="76">
        <f>SUM(Kranskop:Baobab!U60)</f>
        <v>0</v>
      </c>
      <c r="V60" s="75">
        <f>SUM(Kranskop:Baobab!V60)</f>
        <v>0</v>
      </c>
      <c r="W60" s="77">
        <f>SUM(Kranskop:Baobab!W60)</f>
        <v>0</v>
      </c>
      <c r="X60" s="77">
        <f>SUM(Kranskop:Baobab!X60)</f>
        <v>0</v>
      </c>
      <c r="Y60" s="77">
        <f>SUM(Kranskop:Baobab!Y60)</f>
        <v>0</v>
      </c>
      <c r="Z60" s="77">
        <f>SUM(Kranskop:Baobab!Z60)</f>
        <v>0</v>
      </c>
      <c r="AA60" s="77">
        <f>SUM(Kranskop:Baobab!AA60)</f>
        <v>0</v>
      </c>
      <c r="AB60" s="77">
        <f>SUM(Kranskop:Baobab!AB60)</f>
        <v>0</v>
      </c>
      <c r="AC60" s="77">
        <f>SUM(Kranskop:Baobab!AC60)</f>
        <v>0</v>
      </c>
      <c r="AD60" s="77">
        <f>SUM(Kranskop:Baobab!AD60)</f>
        <v>0</v>
      </c>
      <c r="AE60" s="77">
        <f>SUM(Kranskop:Baobab!AE60)</f>
        <v>0</v>
      </c>
      <c r="AF60" s="77">
        <f>SUM(Kranskop:Baobab!AF60)</f>
        <v>0</v>
      </c>
      <c r="AG60" s="76">
        <f>SUM(Kranskop:Baobab!AG60)</f>
        <v>0</v>
      </c>
      <c r="AH60" s="78">
        <f>SUM(Kranskop:Baobab!AH60)</f>
        <v>0</v>
      </c>
      <c r="AI60" s="77">
        <f>SUM(Kranskop:Baobab!AI60)</f>
        <v>0</v>
      </c>
      <c r="AJ60" s="77">
        <f>SUM(Kranskop:Baobab!AJ60)</f>
        <v>0</v>
      </c>
      <c r="AK60" s="77">
        <f>SUM(Kranskop:Baobab!AK60)</f>
        <v>0</v>
      </c>
      <c r="AL60" s="77">
        <f>SUM(Kranskop:Baobab!AL60)</f>
        <v>0</v>
      </c>
      <c r="AM60" s="77">
        <f>SUM(Kranskop:Baobab!AM60)</f>
        <v>0</v>
      </c>
      <c r="AN60" s="77">
        <f>SUM(Kranskop:Baobab!AN60)</f>
        <v>0</v>
      </c>
      <c r="AO60" s="77">
        <f>SUM(Kranskop:Baobab!AO60)</f>
        <v>0</v>
      </c>
      <c r="AP60" s="77">
        <f>SUM(Kranskop:Baobab!AP60)</f>
        <v>0</v>
      </c>
      <c r="AQ60" s="77">
        <f>SUM(Kranskop:Baobab!AQ60)</f>
        <v>0</v>
      </c>
      <c r="AR60" s="77">
        <f>SUM(Kranskop:Baobab!AR60)</f>
        <v>0</v>
      </c>
      <c r="AS60" s="76">
        <f>SUM(Kranskop:Baobab!AS60)</f>
        <v>0</v>
      </c>
      <c r="AT60" s="78">
        <f>SUM(Kranskop:Baobab!AT60)</f>
        <v>0</v>
      </c>
      <c r="AU60" s="77">
        <f>SUM(Kranskop:Baobab!AU60)</f>
        <v>0</v>
      </c>
      <c r="AV60" s="77">
        <f>SUM(Kranskop:Baobab!AV60)</f>
        <v>0</v>
      </c>
      <c r="AW60" s="77">
        <f>SUM(Kranskop:Baobab!AW60)</f>
        <v>0</v>
      </c>
      <c r="AX60" s="77">
        <f>SUM(Kranskop:Baobab!AX60)</f>
        <v>0</v>
      </c>
      <c r="AY60" s="77">
        <f>SUM(Kranskop:Baobab!AY60)</f>
        <v>0</v>
      </c>
      <c r="AZ60" s="77">
        <f>SUM(Kranskop:Baobab!AZ60)</f>
        <v>0</v>
      </c>
      <c r="BA60" s="77">
        <f>SUM(Kranskop:Baobab!BA60)</f>
        <v>0</v>
      </c>
      <c r="BB60" s="77">
        <f>SUM(Kranskop:Baobab!BB60)</f>
        <v>0</v>
      </c>
      <c r="BC60" s="77">
        <f>SUM(Kranskop:Baobab!BC60)</f>
        <v>0</v>
      </c>
      <c r="BD60" s="77">
        <f>SUM(Kranskop:Baobab!BD60)</f>
        <v>0</v>
      </c>
      <c r="BE60" s="76">
        <f>SUM(Kranskop:Baobab!BE60)</f>
        <v>0</v>
      </c>
      <c r="BF60" s="78">
        <f>SUM(Kranskop:Baobab!BF60)</f>
        <v>0</v>
      </c>
      <c r="BG60" s="77">
        <f>SUM(Kranskop:Baobab!BG60)</f>
        <v>0</v>
      </c>
      <c r="BH60" s="77">
        <f>SUM(Kranskop:Baobab!BH60)</f>
        <v>0</v>
      </c>
      <c r="BI60" s="77">
        <f>SUM(Kranskop:Baobab!BI60)</f>
        <v>0</v>
      </c>
      <c r="BJ60" s="77">
        <f>SUM(Kranskop:Baobab!BJ60)</f>
        <v>0</v>
      </c>
      <c r="BK60" s="77">
        <f>SUM(Kranskop:Baobab!BK60)</f>
        <v>0</v>
      </c>
      <c r="BL60" s="77">
        <f>SUM(Kranskop:Baobab!BL60)</f>
        <v>0</v>
      </c>
      <c r="BM60" s="77">
        <f>SUM(Kranskop:Baobab!BM60)</f>
        <v>0</v>
      </c>
      <c r="BN60" s="77">
        <f>SUM(Kranskop:Baobab!BN60)</f>
        <v>0</v>
      </c>
      <c r="BO60" s="77">
        <f>SUM(Kranskop:Baobab!BO60)</f>
        <v>0</v>
      </c>
      <c r="BP60" s="77">
        <f>SUM(Kranskop:Baobab!BP60)</f>
        <v>0</v>
      </c>
      <c r="BQ60" s="76">
        <f>SUM(Kranskop:Baobab!BQ60)</f>
        <v>0</v>
      </c>
      <c r="BR60" s="78">
        <f>SUM(Kranskop:Baobab!BR60)</f>
        <v>0</v>
      </c>
      <c r="BS60" s="77">
        <f>SUM(Kranskop:Baobab!BS60)</f>
        <v>0</v>
      </c>
      <c r="BT60" s="77">
        <f>SUM(Kranskop:Baobab!BT60)</f>
        <v>0</v>
      </c>
      <c r="BU60" s="77">
        <f>SUM(Kranskop:Baobab!BU60)</f>
        <v>0</v>
      </c>
      <c r="BV60" s="77">
        <f>SUM(Kranskop:Baobab!BV60)</f>
        <v>0</v>
      </c>
      <c r="BW60" s="77">
        <f>SUM(Kranskop:Baobab!BW60)</f>
        <v>0</v>
      </c>
      <c r="BX60" s="77">
        <f>SUM(Kranskop:Baobab!BX60)</f>
        <v>0</v>
      </c>
      <c r="BY60" s="77">
        <f>SUM(Kranskop:Baobab!BY60)</f>
        <v>0</v>
      </c>
      <c r="BZ60" s="77">
        <f>SUM(Kranskop:Baobab!BZ60)</f>
        <v>0</v>
      </c>
      <c r="CA60" s="77">
        <f>SUM(Kranskop:Baobab!CA60)</f>
        <v>0</v>
      </c>
      <c r="CB60" s="77">
        <f>SUM(Kranskop:Baobab!CB60)</f>
        <v>0</v>
      </c>
      <c r="CC60" s="76">
        <f>SUM(Kranskop:Baobab!CC60)</f>
        <v>0</v>
      </c>
      <c r="CD60" s="368"/>
    </row>
    <row r="61" spans="1:82" x14ac:dyDescent="0.75">
      <c r="A61" s="39"/>
      <c r="B61" s="73" t="s">
        <v>115</v>
      </c>
      <c r="C61" s="129" t="s">
        <v>116</v>
      </c>
      <c r="D61" s="130" t="s">
        <v>58</v>
      </c>
      <c r="E61" s="255">
        <f>SUM(Kranskop:Baobab!E61)</f>
        <v>288</v>
      </c>
      <c r="F61" s="215" t="b">
        <f>(Kranskop!G61+Nyl!G61+Capricorn!G61+Baobab!G61)=G61</f>
        <v>1</v>
      </c>
      <c r="G61" s="74">
        <f t="shared" si="36"/>
        <v>0</v>
      </c>
      <c r="H61" s="75">
        <f>SUM(Kranskop:Baobab!H61)</f>
        <v>0</v>
      </c>
      <c r="I61" s="76">
        <f>SUM(Kranskop:Baobab!I61)</f>
        <v>0</v>
      </c>
      <c r="J61" s="75">
        <f>SUM(Kranskop:Baobab!J61)</f>
        <v>0</v>
      </c>
      <c r="K61" s="77">
        <f>SUM(Kranskop:Baobab!K61)</f>
        <v>0</v>
      </c>
      <c r="L61" s="77">
        <f>SUM(Kranskop:Baobab!L61)</f>
        <v>0</v>
      </c>
      <c r="M61" s="77">
        <f>SUM(Kranskop:Baobab!M61)</f>
        <v>0</v>
      </c>
      <c r="N61" s="77">
        <f>SUM(Kranskop:Baobab!N61)</f>
        <v>0</v>
      </c>
      <c r="O61" s="77">
        <f>SUM(Kranskop:Baobab!O61)</f>
        <v>0</v>
      </c>
      <c r="P61" s="77">
        <f>SUM(Kranskop:Baobab!P61)</f>
        <v>0</v>
      </c>
      <c r="Q61" s="77">
        <f>SUM(Kranskop:Baobab!Q61)</f>
        <v>0</v>
      </c>
      <c r="R61" s="77">
        <f>SUM(Kranskop:Baobab!R61)</f>
        <v>0</v>
      </c>
      <c r="S61" s="77">
        <f>SUM(Kranskop:Baobab!S61)</f>
        <v>0</v>
      </c>
      <c r="T61" s="77">
        <f>SUM(Kranskop:Baobab!T61)</f>
        <v>0</v>
      </c>
      <c r="U61" s="76">
        <f>SUM(Kranskop:Baobab!U61)</f>
        <v>0</v>
      </c>
      <c r="V61" s="75">
        <f>SUM(Kranskop:Baobab!V61)</f>
        <v>0</v>
      </c>
      <c r="W61" s="77">
        <f>SUM(Kranskop:Baobab!W61)</f>
        <v>0</v>
      </c>
      <c r="X61" s="77">
        <f>SUM(Kranskop:Baobab!X61)</f>
        <v>0</v>
      </c>
      <c r="Y61" s="77">
        <f>SUM(Kranskop:Baobab!Y61)</f>
        <v>0</v>
      </c>
      <c r="Z61" s="77">
        <f>SUM(Kranskop:Baobab!Z61)</f>
        <v>0</v>
      </c>
      <c r="AA61" s="77">
        <f>SUM(Kranskop:Baobab!AA61)</f>
        <v>0</v>
      </c>
      <c r="AB61" s="77">
        <f>SUM(Kranskop:Baobab!AB61)</f>
        <v>0</v>
      </c>
      <c r="AC61" s="77">
        <f>SUM(Kranskop:Baobab!AC61)</f>
        <v>0</v>
      </c>
      <c r="AD61" s="77">
        <f>SUM(Kranskop:Baobab!AD61)</f>
        <v>0</v>
      </c>
      <c r="AE61" s="77">
        <f>SUM(Kranskop:Baobab!AE61)</f>
        <v>0</v>
      </c>
      <c r="AF61" s="77">
        <f>SUM(Kranskop:Baobab!AF61)</f>
        <v>0</v>
      </c>
      <c r="AG61" s="76">
        <f>SUM(Kranskop:Baobab!AG61)</f>
        <v>0</v>
      </c>
      <c r="AH61" s="78">
        <f>SUM(Kranskop:Baobab!AH61)</f>
        <v>0</v>
      </c>
      <c r="AI61" s="77">
        <f>SUM(Kranskop:Baobab!AI61)</f>
        <v>0</v>
      </c>
      <c r="AJ61" s="77">
        <f>SUM(Kranskop:Baobab!AJ61)</f>
        <v>0</v>
      </c>
      <c r="AK61" s="77">
        <f>SUM(Kranskop:Baobab!AK61)</f>
        <v>0</v>
      </c>
      <c r="AL61" s="77">
        <f>SUM(Kranskop:Baobab!AL61)</f>
        <v>0</v>
      </c>
      <c r="AM61" s="77">
        <f>SUM(Kranskop:Baobab!AM61)</f>
        <v>0</v>
      </c>
      <c r="AN61" s="77">
        <f>SUM(Kranskop:Baobab!AN61)</f>
        <v>0</v>
      </c>
      <c r="AO61" s="77">
        <f>SUM(Kranskop:Baobab!AO61)</f>
        <v>0</v>
      </c>
      <c r="AP61" s="77">
        <f>SUM(Kranskop:Baobab!AP61)</f>
        <v>0</v>
      </c>
      <c r="AQ61" s="77">
        <f>SUM(Kranskop:Baobab!AQ61)</f>
        <v>0</v>
      </c>
      <c r="AR61" s="77">
        <f>SUM(Kranskop:Baobab!AR61)</f>
        <v>0</v>
      </c>
      <c r="AS61" s="76">
        <f>SUM(Kranskop:Baobab!AS61)</f>
        <v>0</v>
      </c>
      <c r="AT61" s="78">
        <f>SUM(Kranskop:Baobab!AT61)</f>
        <v>0</v>
      </c>
      <c r="AU61" s="77">
        <f>SUM(Kranskop:Baobab!AU61)</f>
        <v>0</v>
      </c>
      <c r="AV61" s="77">
        <f>SUM(Kranskop:Baobab!AV61)</f>
        <v>0</v>
      </c>
      <c r="AW61" s="77">
        <f>SUM(Kranskop:Baobab!AW61)</f>
        <v>0</v>
      </c>
      <c r="AX61" s="77">
        <f>SUM(Kranskop:Baobab!AX61)</f>
        <v>0</v>
      </c>
      <c r="AY61" s="77">
        <f>SUM(Kranskop:Baobab!AY61)</f>
        <v>0</v>
      </c>
      <c r="AZ61" s="77">
        <f>SUM(Kranskop:Baobab!AZ61)</f>
        <v>0</v>
      </c>
      <c r="BA61" s="77">
        <f>SUM(Kranskop:Baobab!BA61)</f>
        <v>0</v>
      </c>
      <c r="BB61" s="77">
        <f>SUM(Kranskop:Baobab!BB61)</f>
        <v>0</v>
      </c>
      <c r="BC61" s="77">
        <f>SUM(Kranskop:Baobab!BC61)</f>
        <v>0</v>
      </c>
      <c r="BD61" s="77">
        <f>SUM(Kranskop:Baobab!BD61)</f>
        <v>0</v>
      </c>
      <c r="BE61" s="76">
        <f>SUM(Kranskop:Baobab!BE61)</f>
        <v>0</v>
      </c>
      <c r="BF61" s="78">
        <f>SUM(Kranskop:Baobab!BF61)</f>
        <v>0</v>
      </c>
      <c r="BG61" s="77">
        <f>SUM(Kranskop:Baobab!BG61)</f>
        <v>0</v>
      </c>
      <c r="BH61" s="77">
        <f>SUM(Kranskop:Baobab!BH61)</f>
        <v>0</v>
      </c>
      <c r="BI61" s="77">
        <f>SUM(Kranskop:Baobab!BI61)</f>
        <v>0</v>
      </c>
      <c r="BJ61" s="77">
        <f>SUM(Kranskop:Baobab!BJ61)</f>
        <v>0</v>
      </c>
      <c r="BK61" s="77">
        <f>SUM(Kranskop:Baobab!BK61)</f>
        <v>0</v>
      </c>
      <c r="BL61" s="77">
        <f>SUM(Kranskop:Baobab!BL61)</f>
        <v>0</v>
      </c>
      <c r="BM61" s="77">
        <f>SUM(Kranskop:Baobab!BM61)</f>
        <v>0</v>
      </c>
      <c r="BN61" s="77">
        <f>SUM(Kranskop:Baobab!BN61)</f>
        <v>0</v>
      </c>
      <c r="BO61" s="77">
        <f>SUM(Kranskop:Baobab!BO61)</f>
        <v>0</v>
      </c>
      <c r="BP61" s="77">
        <f>SUM(Kranskop:Baobab!BP61)</f>
        <v>0</v>
      </c>
      <c r="BQ61" s="76">
        <f>SUM(Kranskop:Baobab!BQ61)</f>
        <v>0</v>
      </c>
      <c r="BR61" s="78">
        <f>SUM(Kranskop:Baobab!BR61)</f>
        <v>0</v>
      </c>
      <c r="BS61" s="77">
        <f>SUM(Kranskop:Baobab!BS61)</f>
        <v>0</v>
      </c>
      <c r="BT61" s="77">
        <f>SUM(Kranskop:Baobab!BT61)</f>
        <v>0</v>
      </c>
      <c r="BU61" s="77">
        <f>SUM(Kranskop:Baobab!BU61)</f>
        <v>0</v>
      </c>
      <c r="BV61" s="77">
        <f>SUM(Kranskop:Baobab!BV61)</f>
        <v>0</v>
      </c>
      <c r="BW61" s="77">
        <f>SUM(Kranskop:Baobab!BW61)</f>
        <v>0</v>
      </c>
      <c r="BX61" s="77">
        <f>SUM(Kranskop:Baobab!BX61)</f>
        <v>0</v>
      </c>
      <c r="BY61" s="77">
        <f>SUM(Kranskop:Baobab!BY61)</f>
        <v>0</v>
      </c>
      <c r="BZ61" s="77">
        <f>SUM(Kranskop:Baobab!BZ61)</f>
        <v>0</v>
      </c>
      <c r="CA61" s="77">
        <f>SUM(Kranskop:Baobab!CA61)</f>
        <v>0</v>
      </c>
      <c r="CB61" s="77">
        <f>SUM(Kranskop:Baobab!CB61)</f>
        <v>0</v>
      </c>
      <c r="CC61" s="76">
        <f>SUM(Kranskop:Baobab!CC61)</f>
        <v>0</v>
      </c>
      <c r="CD61" s="368"/>
    </row>
    <row r="62" spans="1:82" x14ac:dyDescent="0.75">
      <c r="A62" s="39"/>
      <c r="B62" s="73" t="s">
        <v>117</v>
      </c>
      <c r="C62" s="129" t="s">
        <v>118</v>
      </c>
      <c r="D62" s="130" t="s">
        <v>58</v>
      </c>
      <c r="E62" s="255">
        <f>SUM(Kranskop:Baobab!E62)</f>
        <v>288</v>
      </c>
      <c r="F62" s="215" t="b">
        <f>(Kranskop!G62+Nyl!G62+Capricorn!G62+Baobab!G62)=G62</f>
        <v>1</v>
      </c>
      <c r="G62" s="74">
        <f t="shared" si="36"/>
        <v>0</v>
      </c>
      <c r="H62" s="75">
        <f>SUM(Kranskop:Baobab!H62)</f>
        <v>0</v>
      </c>
      <c r="I62" s="76">
        <f>SUM(Kranskop:Baobab!I62)</f>
        <v>0</v>
      </c>
      <c r="J62" s="75">
        <f>SUM(Kranskop:Baobab!J62)</f>
        <v>0</v>
      </c>
      <c r="K62" s="77">
        <f>SUM(Kranskop:Baobab!K62)</f>
        <v>0</v>
      </c>
      <c r="L62" s="77">
        <f>SUM(Kranskop:Baobab!L62)</f>
        <v>0</v>
      </c>
      <c r="M62" s="77">
        <f>SUM(Kranskop:Baobab!M62)</f>
        <v>0</v>
      </c>
      <c r="N62" s="77">
        <f>SUM(Kranskop:Baobab!N62)</f>
        <v>0</v>
      </c>
      <c r="O62" s="77">
        <f>SUM(Kranskop:Baobab!O62)</f>
        <v>0</v>
      </c>
      <c r="P62" s="77">
        <f>SUM(Kranskop:Baobab!P62)</f>
        <v>0</v>
      </c>
      <c r="Q62" s="77">
        <f>SUM(Kranskop:Baobab!Q62)</f>
        <v>0</v>
      </c>
      <c r="R62" s="77">
        <f>SUM(Kranskop:Baobab!R62)</f>
        <v>0</v>
      </c>
      <c r="S62" s="77">
        <f>SUM(Kranskop:Baobab!S62)</f>
        <v>0</v>
      </c>
      <c r="T62" s="77">
        <f>SUM(Kranskop:Baobab!T62)</f>
        <v>0</v>
      </c>
      <c r="U62" s="76">
        <f>SUM(Kranskop:Baobab!U62)</f>
        <v>0</v>
      </c>
      <c r="V62" s="75">
        <f>SUM(Kranskop:Baobab!V62)</f>
        <v>0</v>
      </c>
      <c r="W62" s="77">
        <f>SUM(Kranskop:Baobab!W62)</f>
        <v>0</v>
      </c>
      <c r="X62" s="77">
        <f>SUM(Kranskop:Baobab!X62)</f>
        <v>0</v>
      </c>
      <c r="Y62" s="77">
        <f>SUM(Kranskop:Baobab!Y62)</f>
        <v>0</v>
      </c>
      <c r="Z62" s="77">
        <f>SUM(Kranskop:Baobab!Z62)</f>
        <v>0</v>
      </c>
      <c r="AA62" s="77">
        <f>SUM(Kranskop:Baobab!AA62)</f>
        <v>0</v>
      </c>
      <c r="AB62" s="77">
        <f>SUM(Kranskop:Baobab!AB62)</f>
        <v>0</v>
      </c>
      <c r="AC62" s="77">
        <f>SUM(Kranskop:Baobab!AC62)</f>
        <v>0</v>
      </c>
      <c r="AD62" s="77">
        <f>SUM(Kranskop:Baobab!AD62)</f>
        <v>0</v>
      </c>
      <c r="AE62" s="77">
        <f>SUM(Kranskop:Baobab!AE62)</f>
        <v>0</v>
      </c>
      <c r="AF62" s="77">
        <f>SUM(Kranskop:Baobab!AF62)</f>
        <v>0</v>
      </c>
      <c r="AG62" s="76">
        <f>SUM(Kranskop:Baobab!AG62)</f>
        <v>0</v>
      </c>
      <c r="AH62" s="78">
        <f>SUM(Kranskop:Baobab!AH62)</f>
        <v>0</v>
      </c>
      <c r="AI62" s="77">
        <f>SUM(Kranskop:Baobab!AI62)</f>
        <v>0</v>
      </c>
      <c r="AJ62" s="77">
        <f>SUM(Kranskop:Baobab!AJ62)</f>
        <v>0</v>
      </c>
      <c r="AK62" s="77">
        <f>SUM(Kranskop:Baobab!AK62)</f>
        <v>0</v>
      </c>
      <c r="AL62" s="77">
        <f>SUM(Kranskop:Baobab!AL62)</f>
        <v>0</v>
      </c>
      <c r="AM62" s="77">
        <f>SUM(Kranskop:Baobab!AM62)</f>
        <v>0</v>
      </c>
      <c r="AN62" s="77">
        <f>SUM(Kranskop:Baobab!AN62)</f>
        <v>0</v>
      </c>
      <c r="AO62" s="77">
        <f>SUM(Kranskop:Baobab!AO62)</f>
        <v>0</v>
      </c>
      <c r="AP62" s="77">
        <f>SUM(Kranskop:Baobab!AP62)</f>
        <v>0</v>
      </c>
      <c r="AQ62" s="77">
        <f>SUM(Kranskop:Baobab!AQ62)</f>
        <v>0</v>
      </c>
      <c r="AR62" s="77">
        <f>SUM(Kranskop:Baobab!AR62)</f>
        <v>0</v>
      </c>
      <c r="AS62" s="76">
        <f>SUM(Kranskop:Baobab!AS62)</f>
        <v>0</v>
      </c>
      <c r="AT62" s="78">
        <f>SUM(Kranskop:Baobab!AT62)</f>
        <v>0</v>
      </c>
      <c r="AU62" s="77">
        <f>SUM(Kranskop:Baobab!AU62)</f>
        <v>0</v>
      </c>
      <c r="AV62" s="77">
        <f>SUM(Kranskop:Baobab!AV62)</f>
        <v>0</v>
      </c>
      <c r="AW62" s="77">
        <f>SUM(Kranskop:Baobab!AW62)</f>
        <v>0</v>
      </c>
      <c r="AX62" s="77">
        <f>SUM(Kranskop:Baobab!AX62)</f>
        <v>0</v>
      </c>
      <c r="AY62" s="77">
        <f>SUM(Kranskop:Baobab!AY62)</f>
        <v>0</v>
      </c>
      <c r="AZ62" s="77">
        <f>SUM(Kranskop:Baobab!AZ62)</f>
        <v>0</v>
      </c>
      <c r="BA62" s="77">
        <f>SUM(Kranskop:Baobab!BA62)</f>
        <v>0</v>
      </c>
      <c r="BB62" s="77">
        <f>SUM(Kranskop:Baobab!BB62)</f>
        <v>0</v>
      </c>
      <c r="BC62" s="77">
        <f>SUM(Kranskop:Baobab!BC62)</f>
        <v>0</v>
      </c>
      <c r="BD62" s="77">
        <f>SUM(Kranskop:Baobab!BD62)</f>
        <v>0</v>
      </c>
      <c r="BE62" s="76">
        <f>SUM(Kranskop:Baobab!BE62)</f>
        <v>0</v>
      </c>
      <c r="BF62" s="78">
        <f>SUM(Kranskop:Baobab!BF62)</f>
        <v>0</v>
      </c>
      <c r="BG62" s="77">
        <f>SUM(Kranskop:Baobab!BG62)</f>
        <v>0</v>
      </c>
      <c r="BH62" s="77">
        <f>SUM(Kranskop:Baobab!BH62)</f>
        <v>0</v>
      </c>
      <c r="BI62" s="77">
        <f>SUM(Kranskop:Baobab!BI62)</f>
        <v>0</v>
      </c>
      <c r="BJ62" s="77">
        <f>SUM(Kranskop:Baobab!BJ62)</f>
        <v>0</v>
      </c>
      <c r="BK62" s="77">
        <f>SUM(Kranskop:Baobab!BK62)</f>
        <v>0</v>
      </c>
      <c r="BL62" s="77">
        <f>SUM(Kranskop:Baobab!BL62)</f>
        <v>0</v>
      </c>
      <c r="BM62" s="77">
        <f>SUM(Kranskop:Baobab!BM62)</f>
        <v>0</v>
      </c>
      <c r="BN62" s="77">
        <f>SUM(Kranskop:Baobab!BN62)</f>
        <v>0</v>
      </c>
      <c r="BO62" s="77">
        <f>SUM(Kranskop:Baobab!BO62)</f>
        <v>0</v>
      </c>
      <c r="BP62" s="77">
        <f>SUM(Kranskop:Baobab!BP62)</f>
        <v>0</v>
      </c>
      <c r="BQ62" s="76">
        <f>SUM(Kranskop:Baobab!BQ62)</f>
        <v>0</v>
      </c>
      <c r="BR62" s="78">
        <f>SUM(Kranskop:Baobab!BR62)</f>
        <v>0</v>
      </c>
      <c r="BS62" s="77">
        <f>SUM(Kranskop:Baobab!BS62)</f>
        <v>0</v>
      </c>
      <c r="BT62" s="77">
        <f>SUM(Kranskop:Baobab!BT62)</f>
        <v>0</v>
      </c>
      <c r="BU62" s="77">
        <f>SUM(Kranskop:Baobab!BU62)</f>
        <v>0</v>
      </c>
      <c r="BV62" s="77">
        <f>SUM(Kranskop:Baobab!BV62)</f>
        <v>0</v>
      </c>
      <c r="BW62" s="77">
        <f>SUM(Kranskop:Baobab!BW62)</f>
        <v>0</v>
      </c>
      <c r="BX62" s="77">
        <f>SUM(Kranskop:Baobab!BX62)</f>
        <v>0</v>
      </c>
      <c r="BY62" s="77">
        <f>SUM(Kranskop:Baobab!BY62)</f>
        <v>0</v>
      </c>
      <c r="BZ62" s="77">
        <f>SUM(Kranskop:Baobab!BZ62)</f>
        <v>0</v>
      </c>
      <c r="CA62" s="77">
        <f>SUM(Kranskop:Baobab!CA62)</f>
        <v>0</v>
      </c>
      <c r="CB62" s="77">
        <f>SUM(Kranskop:Baobab!CB62)</f>
        <v>0</v>
      </c>
      <c r="CC62" s="76">
        <f>SUM(Kranskop:Baobab!CC62)</f>
        <v>0</v>
      </c>
      <c r="CD62" s="368"/>
    </row>
    <row r="63" spans="1:82" x14ac:dyDescent="0.75">
      <c r="A63" s="39"/>
      <c r="B63" s="73" t="s">
        <v>119</v>
      </c>
      <c r="C63" s="129" t="s">
        <v>120</v>
      </c>
      <c r="D63" s="130" t="s">
        <v>58</v>
      </c>
      <c r="E63" s="255">
        <f>SUM(Kranskop:Baobab!E63)</f>
        <v>288</v>
      </c>
      <c r="F63" s="215" t="b">
        <f>(Kranskop!G63+Nyl!G63+Capricorn!G63+Baobab!G63)=G63</f>
        <v>1</v>
      </c>
      <c r="G63" s="74">
        <f t="shared" si="36"/>
        <v>0</v>
      </c>
      <c r="H63" s="75">
        <f>SUM(Kranskop:Baobab!H63)</f>
        <v>0</v>
      </c>
      <c r="I63" s="76">
        <f>SUM(Kranskop:Baobab!I63)</f>
        <v>0</v>
      </c>
      <c r="J63" s="75">
        <f>SUM(Kranskop:Baobab!J63)</f>
        <v>0</v>
      </c>
      <c r="K63" s="77">
        <f>SUM(Kranskop:Baobab!K63)</f>
        <v>0</v>
      </c>
      <c r="L63" s="77">
        <f>SUM(Kranskop:Baobab!L63)</f>
        <v>0</v>
      </c>
      <c r="M63" s="77">
        <f>SUM(Kranskop:Baobab!M63)</f>
        <v>0</v>
      </c>
      <c r="N63" s="77">
        <f>SUM(Kranskop:Baobab!N63)</f>
        <v>0</v>
      </c>
      <c r="O63" s="77">
        <f>SUM(Kranskop:Baobab!O63)</f>
        <v>0</v>
      </c>
      <c r="P63" s="77">
        <f>SUM(Kranskop:Baobab!P63)</f>
        <v>0</v>
      </c>
      <c r="Q63" s="77">
        <f>SUM(Kranskop:Baobab!Q63)</f>
        <v>0</v>
      </c>
      <c r="R63" s="77">
        <f>SUM(Kranskop:Baobab!R63)</f>
        <v>0</v>
      </c>
      <c r="S63" s="77">
        <f>SUM(Kranskop:Baobab!S63)</f>
        <v>0</v>
      </c>
      <c r="T63" s="77">
        <f>SUM(Kranskop:Baobab!T63)</f>
        <v>0</v>
      </c>
      <c r="U63" s="76">
        <f>SUM(Kranskop:Baobab!U63)</f>
        <v>0</v>
      </c>
      <c r="V63" s="75">
        <f>SUM(Kranskop:Baobab!V63)</f>
        <v>0</v>
      </c>
      <c r="W63" s="77">
        <f>SUM(Kranskop:Baobab!W63)</f>
        <v>0</v>
      </c>
      <c r="X63" s="77">
        <f>SUM(Kranskop:Baobab!X63)</f>
        <v>0</v>
      </c>
      <c r="Y63" s="77">
        <f>SUM(Kranskop:Baobab!Y63)</f>
        <v>0</v>
      </c>
      <c r="Z63" s="77">
        <f>SUM(Kranskop:Baobab!Z63)</f>
        <v>0</v>
      </c>
      <c r="AA63" s="77">
        <f>SUM(Kranskop:Baobab!AA63)</f>
        <v>0</v>
      </c>
      <c r="AB63" s="77">
        <f>SUM(Kranskop:Baobab!AB63)</f>
        <v>0</v>
      </c>
      <c r="AC63" s="77">
        <f>SUM(Kranskop:Baobab!AC63)</f>
        <v>0</v>
      </c>
      <c r="AD63" s="77">
        <f>SUM(Kranskop:Baobab!AD63)</f>
        <v>0</v>
      </c>
      <c r="AE63" s="77">
        <f>SUM(Kranskop:Baobab!AE63)</f>
        <v>0</v>
      </c>
      <c r="AF63" s="77">
        <f>SUM(Kranskop:Baobab!AF63)</f>
        <v>0</v>
      </c>
      <c r="AG63" s="76">
        <f>SUM(Kranskop:Baobab!AG63)</f>
        <v>0</v>
      </c>
      <c r="AH63" s="78">
        <f>SUM(Kranskop:Baobab!AH63)</f>
        <v>0</v>
      </c>
      <c r="AI63" s="77">
        <f>SUM(Kranskop:Baobab!AI63)</f>
        <v>0</v>
      </c>
      <c r="AJ63" s="77">
        <f>SUM(Kranskop:Baobab!AJ63)</f>
        <v>0</v>
      </c>
      <c r="AK63" s="77">
        <f>SUM(Kranskop:Baobab!AK63)</f>
        <v>0</v>
      </c>
      <c r="AL63" s="77">
        <f>SUM(Kranskop:Baobab!AL63)</f>
        <v>0</v>
      </c>
      <c r="AM63" s="77">
        <f>SUM(Kranskop:Baobab!AM63)</f>
        <v>0</v>
      </c>
      <c r="AN63" s="77">
        <f>SUM(Kranskop:Baobab!AN63)</f>
        <v>0</v>
      </c>
      <c r="AO63" s="77">
        <f>SUM(Kranskop:Baobab!AO63)</f>
        <v>0</v>
      </c>
      <c r="AP63" s="77">
        <f>SUM(Kranskop:Baobab!AP63)</f>
        <v>0</v>
      </c>
      <c r="AQ63" s="77">
        <f>SUM(Kranskop:Baobab!AQ63)</f>
        <v>0</v>
      </c>
      <c r="AR63" s="77">
        <f>SUM(Kranskop:Baobab!AR63)</f>
        <v>0</v>
      </c>
      <c r="AS63" s="76">
        <f>SUM(Kranskop:Baobab!AS63)</f>
        <v>0</v>
      </c>
      <c r="AT63" s="78">
        <f>SUM(Kranskop:Baobab!AT63)</f>
        <v>0</v>
      </c>
      <c r="AU63" s="77">
        <f>SUM(Kranskop:Baobab!AU63)</f>
        <v>0</v>
      </c>
      <c r="AV63" s="77">
        <f>SUM(Kranskop:Baobab!AV63)</f>
        <v>0</v>
      </c>
      <c r="AW63" s="77">
        <f>SUM(Kranskop:Baobab!AW63)</f>
        <v>0</v>
      </c>
      <c r="AX63" s="77">
        <f>SUM(Kranskop:Baobab!AX63)</f>
        <v>0</v>
      </c>
      <c r="AY63" s="77">
        <f>SUM(Kranskop:Baobab!AY63)</f>
        <v>0</v>
      </c>
      <c r="AZ63" s="77">
        <f>SUM(Kranskop:Baobab!AZ63)</f>
        <v>0</v>
      </c>
      <c r="BA63" s="77">
        <f>SUM(Kranskop:Baobab!BA63)</f>
        <v>0</v>
      </c>
      <c r="BB63" s="77">
        <f>SUM(Kranskop:Baobab!BB63)</f>
        <v>0</v>
      </c>
      <c r="BC63" s="77">
        <f>SUM(Kranskop:Baobab!BC63)</f>
        <v>0</v>
      </c>
      <c r="BD63" s="77">
        <f>SUM(Kranskop:Baobab!BD63)</f>
        <v>0</v>
      </c>
      <c r="BE63" s="76">
        <f>SUM(Kranskop:Baobab!BE63)</f>
        <v>0</v>
      </c>
      <c r="BF63" s="78">
        <f>SUM(Kranskop:Baobab!BF63)</f>
        <v>0</v>
      </c>
      <c r="BG63" s="77">
        <f>SUM(Kranskop:Baobab!BG63)</f>
        <v>0</v>
      </c>
      <c r="BH63" s="77">
        <f>SUM(Kranskop:Baobab!BH63)</f>
        <v>0</v>
      </c>
      <c r="BI63" s="77">
        <f>SUM(Kranskop:Baobab!BI63)</f>
        <v>0</v>
      </c>
      <c r="BJ63" s="77">
        <f>SUM(Kranskop:Baobab!BJ63)</f>
        <v>0</v>
      </c>
      <c r="BK63" s="77">
        <f>SUM(Kranskop:Baobab!BK63)</f>
        <v>0</v>
      </c>
      <c r="BL63" s="77">
        <f>SUM(Kranskop:Baobab!BL63)</f>
        <v>0</v>
      </c>
      <c r="BM63" s="77">
        <f>SUM(Kranskop:Baobab!BM63)</f>
        <v>0</v>
      </c>
      <c r="BN63" s="77">
        <f>SUM(Kranskop:Baobab!BN63)</f>
        <v>0</v>
      </c>
      <c r="BO63" s="77">
        <f>SUM(Kranskop:Baobab!BO63)</f>
        <v>0</v>
      </c>
      <c r="BP63" s="77">
        <f>SUM(Kranskop:Baobab!BP63)</f>
        <v>0</v>
      </c>
      <c r="BQ63" s="76">
        <f>SUM(Kranskop:Baobab!BQ63)</f>
        <v>0</v>
      </c>
      <c r="BR63" s="78">
        <f>SUM(Kranskop:Baobab!BR63)</f>
        <v>0</v>
      </c>
      <c r="BS63" s="77">
        <f>SUM(Kranskop:Baobab!BS63)</f>
        <v>0</v>
      </c>
      <c r="BT63" s="77">
        <f>SUM(Kranskop:Baobab!BT63)</f>
        <v>0</v>
      </c>
      <c r="BU63" s="77">
        <f>SUM(Kranskop:Baobab!BU63)</f>
        <v>0</v>
      </c>
      <c r="BV63" s="77">
        <f>SUM(Kranskop:Baobab!BV63)</f>
        <v>0</v>
      </c>
      <c r="BW63" s="77">
        <f>SUM(Kranskop:Baobab!BW63)</f>
        <v>0</v>
      </c>
      <c r="BX63" s="77">
        <f>SUM(Kranskop:Baobab!BX63)</f>
        <v>0</v>
      </c>
      <c r="BY63" s="77">
        <f>SUM(Kranskop:Baobab!BY63)</f>
        <v>0</v>
      </c>
      <c r="BZ63" s="77">
        <f>SUM(Kranskop:Baobab!BZ63)</f>
        <v>0</v>
      </c>
      <c r="CA63" s="77">
        <f>SUM(Kranskop:Baobab!CA63)</f>
        <v>0</v>
      </c>
      <c r="CB63" s="77">
        <f>SUM(Kranskop:Baobab!CB63)</f>
        <v>0</v>
      </c>
      <c r="CC63" s="76">
        <f>SUM(Kranskop:Baobab!CC63)</f>
        <v>0</v>
      </c>
      <c r="CD63" s="368"/>
    </row>
    <row r="64" spans="1:82" x14ac:dyDescent="0.75">
      <c r="A64" s="39"/>
      <c r="B64" s="73" t="s">
        <v>121</v>
      </c>
      <c r="C64" s="129" t="s">
        <v>122</v>
      </c>
      <c r="D64" s="130" t="s">
        <v>58</v>
      </c>
      <c r="E64" s="255">
        <f>SUM(Kranskop:Baobab!E64)</f>
        <v>288</v>
      </c>
      <c r="F64" s="215" t="b">
        <f>(Kranskop!G64+Nyl!G64+Capricorn!G64+Baobab!G64)=G64</f>
        <v>1</v>
      </c>
      <c r="G64" s="74">
        <f t="shared" si="36"/>
        <v>0</v>
      </c>
      <c r="H64" s="75">
        <f>SUM(Kranskop:Baobab!H64)</f>
        <v>0</v>
      </c>
      <c r="I64" s="76">
        <f>SUM(Kranskop:Baobab!I64)</f>
        <v>0</v>
      </c>
      <c r="J64" s="75">
        <f>SUM(Kranskop:Baobab!J64)</f>
        <v>0</v>
      </c>
      <c r="K64" s="77">
        <f>SUM(Kranskop:Baobab!K64)</f>
        <v>0</v>
      </c>
      <c r="L64" s="77">
        <f>SUM(Kranskop:Baobab!L64)</f>
        <v>0</v>
      </c>
      <c r="M64" s="77">
        <f>SUM(Kranskop:Baobab!M64)</f>
        <v>0</v>
      </c>
      <c r="N64" s="77">
        <f>SUM(Kranskop:Baobab!N64)</f>
        <v>0</v>
      </c>
      <c r="O64" s="77">
        <f>SUM(Kranskop:Baobab!O64)</f>
        <v>0</v>
      </c>
      <c r="P64" s="77">
        <f>SUM(Kranskop:Baobab!P64)</f>
        <v>0</v>
      </c>
      <c r="Q64" s="77">
        <f>SUM(Kranskop:Baobab!Q64)</f>
        <v>0</v>
      </c>
      <c r="R64" s="77">
        <f>SUM(Kranskop:Baobab!R64)</f>
        <v>0</v>
      </c>
      <c r="S64" s="77">
        <f>SUM(Kranskop:Baobab!S64)</f>
        <v>0</v>
      </c>
      <c r="T64" s="77">
        <f>SUM(Kranskop:Baobab!T64)</f>
        <v>0</v>
      </c>
      <c r="U64" s="76">
        <f>SUM(Kranskop:Baobab!U64)</f>
        <v>0</v>
      </c>
      <c r="V64" s="75">
        <f>SUM(Kranskop:Baobab!V64)</f>
        <v>0</v>
      </c>
      <c r="W64" s="77">
        <f>SUM(Kranskop:Baobab!W64)</f>
        <v>0</v>
      </c>
      <c r="X64" s="77">
        <f>SUM(Kranskop:Baobab!X64)</f>
        <v>0</v>
      </c>
      <c r="Y64" s="77">
        <f>SUM(Kranskop:Baobab!Y64)</f>
        <v>0</v>
      </c>
      <c r="Z64" s="77">
        <f>SUM(Kranskop:Baobab!Z64)</f>
        <v>0</v>
      </c>
      <c r="AA64" s="77">
        <f>SUM(Kranskop:Baobab!AA64)</f>
        <v>0</v>
      </c>
      <c r="AB64" s="77">
        <f>SUM(Kranskop:Baobab!AB64)</f>
        <v>0</v>
      </c>
      <c r="AC64" s="77">
        <f>SUM(Kranskop:Baobab!AC64)</f>
        <v>0</v>
      </c>
      <c r="AD64" s="77">
        <f>SUM(Kranskop:Baobab!AD64)</f>
        <v>0</v>
      </c>
      <c r="AE64" s="77">
        <f>SUM(Kranskop:Baobab!AE64)</f>
        <v>0</v>
      </c>
      <c r="AF64" s="77">
        <f>SUM(Kranskop:Baobab!AF64)</f>
        <v>0</v>
      </c>
      <c r="AG64" s="76">
        <f>SUM(Kranskop:Baobab!AG64)</f>
        <v>0</v>
      </c>
      <c r="AH64" s="78">
        <f>SUM(Kranskop:Baobab!AH64)</f>
        <v>0</v>
      </c>
      <c r="AI64" s="77">
        <f>SUM(Kranskop:Baobab!AI64)</f>
        <v>0</v>
      </c>
      <c r="AJ64" s="77">
        <f>SUM(Kranskop:Baobab!AJ64)</f>
        <v>0</v>
      </c>
      <c r="AK64" s="77">
        <f>SUM(Kranskop:Baobab!AK64)</f>
        <v>0</v>
      </c>
      <c r="AL64" s="77">
        <f>SUM(Kranskop:Baobab!AL64)</f>
        <v>0</v>
      </c>
      <c r="AM64" s="77">
        <f>SUM(Kranskop:Baobab!AM64)</f>
        <v>0</v>
      </c>
      <c r="AN64" s="77">
        <f>SUM(Kranskop:Baobab!AN64)</f>
        <v>0</v>
      </c>
      <c r="AO64" s="77">
        <f>SUM(Kranskop:Baobab!AO64)</f>
        <v>0</v>
      </c>
      <c r="AP64" s="77">
        <f>SUM(Kranskop:Baobab!AP64)</f>
        <v>0</v>
      </c>
      <c r="AQ64" s="77">
        <f>SUM(Kranskop:Baobab!AQ64)</f>
        <v>0</v>
      </c>
      <c r="AR64" s="77">
        <f>SUM(Kranskop:Baobab!AR64)</f>
        <v>0</v>
      </c>
      <c r="AS64" s="76">
        <f>SUM(Kranskop:Baobab!AS64)</f>
        <v>0</v>
      </c>
      <c r="AT64" s="78">
        <f>SUM(Kranskop:Baobab!AT64)</f>
        <v>0</v>
      </c>
      <c r="AU64" s="77">
        <f>SUM(Kranskop:Baobab!AU64)</f>
        <v>0</v>
      </c>
      <c r="AV64" s="77">
        <f>SUM(Kranskop:Baobab!AV64)</f>
        <v>0</v>
      </c>
      <c r="AW64" s="77">
        <f>SUM(Kranskop:Baobab!AW64)</f>
        <v>0</v>
      </c>
      <c r="AX64" s="77">
        <f>SUM(Kranskop:Baobab!AX64)</f>
        <v>0</v>
      </c>
      <c r="AY64" s="77">
        <f>SUM(Kranskop:Baobab!AY64)</f>
        <v>0</v>
      </c>
      <c r="AZ64" s="77">
        <f>SUM(Kranskop:Baobab!AZ64)</f>
        <v>0</v>
      </c>
      <c r="BA64" s="77">
        <f>SUM(Kranskop:Baobab!BA64)</f>
        <v>0</v>
      </c>
      <c r="BB64" s="77">
        <f>SUM(Kranskop:Baobab!BB64)</f>
        <v>0</v>
      </c>
      <c r="BC64" s="77">
        <f>SUM(Kranskop:Baobab!BC64)</f>
        <v>0</v>
      </c>
      <c r="BD64" s="77">
        <f>SUM(Kranskop:Baobab!BD64)</f>
        <v>0</v>
      </c>
      <c r="BE64" s="76">
        <f>SUM(Kranskop:Baobab!BE64)</f>
        <v>0</v>
      </c>
      <c r="BF64" s="78">
        <f>SUM(Kranskop:Baobab!BF64)</f>
        <v>0</v>
      </c>
      <c r="BG64" s="77">
        <f>SUM(Kranskop:Baobab!BG64)</f>
        <v>0</v>
      </c>
      <c r="BH64" s="77">
        <f>SUM(Kranskop:Baobab!BH64)</f>
        <v>0</v>
      </c>
      <c r="BI64" s="77">
        <f>SUM(Kranskop:Baobab!BI64)</f>
        <v>0</v>
      </c>
      <c r="BJ64" s="77">
        <f>SUM(Kranskop:Baobab!BJ64)</f>
        <v>0</v>
      </c>
      <c r="BK64" s="77">
        <f>SUM(Kranskop:Baobab!BK64)</f>
        <v>0</v>
      </c>
      <c r="BL64" s="77">
        <f>SUM(Kranskop:Baobab!BL64)</f>
        <v>0</v>
      </c>
      <c r="BM64" s="77">
        <f>SUM(Kranskop:Baobab!BM64)</f>
        <v>0</v>
      </c>
      <c r="BN64" s="77">
        <f>SUM(Kranskop:Baobab!BN64)</f>
        <v>0</v>
      </c>
      <c r="BO64" s="77">
        <f>SUM(Kranskop:Baobab!BO64)</f>
        <v>0</v>
      </c>
      <c r="BP64" s="77">
        <f>SUM(Kranskop:Baobab!BP64)</f>
        <v>0</v>
      </c>
      <c r="BQ64" s="76">
        <f>SUM(Kranskop:Baobab!BQ64)</f>
        <v>0</v>
      </c>
      <c r="BR64" s="78">
        <f>SUM(Kranskop:Baobab!BR64)</f>
        <v>0</v>
      </c>
      <c r="BS64" s="77">
        <f>SUM(Kranskop:Baobab!BS64)</f>
        <v>0</v>
      </c>
      <c r="BT64" s="77">
        <f>SUM(Kranskop:Baobab!BT64)</f>
        <v>0</v>
      </c>
      <c r="BU64" s="77">
        <f>SUM(Kranskop:Baobab!BU64)</f>
        <v>0</v>
      </c>
      <c r="BV64" s="77">
        <f>SUM(Kranskop:Baobab!BV64)</f>
        <v>0</v>
      </c>
      <c r="BW64" s="77">
        <f>SUM(Kranskop:Baobab!BW64)</f>
        <v>0</v>
      </c>
      <c r="BX64" s="77">
        <f>SUM(Kranskop:Baobab!BX64)</f>
        <v>0</v>
      </c>
      <c r="BY64" s="77">
        <f>SUM(Kranskop:Baobab!BY64)</f>
        <v>0</v>
      </c>
      <c r="BZ64" s="77">
        <f>SUM(Kranskop:Baobab!BZ64)</f>
        <v>0</v>
      </c>
      <c r="CA64" s="77">
        <f>SUM(Kranskop:Baobab!CA64)</f>
        <v>0</v>
      </c>
      <c r="CB64" s="77">
        <f>SUM(Kranskop:Baobab!CB64)</f>
        <v>0</v>
      </c>
      <c r="CC64" s="76">
        <f>SUM(Kranskop:Baobab!CC64)</f>
        <v>0</v>
      </c>
      <c r="CD64" s="368"/>
    </row>
    <row r="65" spans="1:82" x14ac:dyDescent="0.75">
      <c r="A65" s="39"/>
      <c r="B65" s="73" t="s">
        <v>123</v>
      </c>
      <c r="C65" s="129" t="s">
        <v>124</v>
      </c>
      <c r="D65" s="130" t="s">
        <v>58</v>
      </c>
      <c r="E65" s="255">
        <f>SUM(Kranskop:Baobab!E65)</f>
        <v>288</v>
      </c>
      <c r="F65" s="215" t="b">
        <f>(Kranskop!G65+Nyl!G65+Capricorn!G65+Baobab!G65)=G65</f>
        <v>1</v>
      </c>
      <c r="G65" s="74">
        <f t="shared" si="36"/>
        <v>0</v>
      </c>
      <c r="H65" s="75">
        <f>SUM(Kranskop:Baobab!H65)</f>
        <v>0</v>
      </c>
      <c r="I65" s="76">
        <f>SUM(Kranskop:Baobab!I65)</f>
        <v>0</v>
      </c>
      <c r="J65" s="75">
        <f>SUM(Kranskop:Baobab!J65)</f>
        <v>0</v>
      </c>
      <c r="K65" s="77">
        <f>SUM(Kranskop:Baobab!K65)</f>
        <v>0</v>
      </c>
      <c r="L65" s="77">
        <f>SUM(Kranskop:Baobab!L65)</f>
        <v>0</v>
      </c>
      <c r="M65" s="77">
        <f>SUM(Kranskop:Baobab!M65)</f>
        <v>0</v>
      </c>
      <c r="N65" s="77">
        <f>SUM(Kranskop:Baobab!N65)</f>
        <v>0</v>
      </c>
      <c r="O65" s="77">
        <f>SUM(Kranskop:Baobab!O65)</f>
        <v>0</v>
      </c>
      <c r="P65" s="77">
        <f>SUM(Kranskop:Baobab!P65)</f>
        <v>0</v>
      </c>
      <c r="Q65" s="77">
        <f>SUM(Kranskop:Baobab!Q65)</f>
        <v>0</v>
      </c>
      <c r="R65" s="77">
        <f>SUM(Kranskop:Baobab!R65)</f>
        <v>0</v>
      </c>
      <c r="S65" s="77">
        <f>SUM(Kranskop:Baobab!S65)</f>
        <v>0</v>
      </c>
      <c r="T65" s="77">
        <f>SUM(Kranskop:Baobab!T65)</f>
        <v>0</v>
      </c>
      <c r="U65" s="76">
        <f>SUM(Kranskop:Baobab!U65)</f>
        <v>0</v>
      </c>
      <c r="V65" s="75">
        <f>SUM(Kranskop:Baobab!V65)</f>
        <v>0</v>
      </c>
      <c r="W65" s="77">
        <f>SUM(Kranskop:Baobab!W65)</f>
        <v>0</v>
      </c>
      <c r="X65" s="77">
        <f>SUM(Kranskop:Baobab!X65)</f>
        <v>0</v>
      </c>
      <c r="Y65" s="77">
        <f>SUM(Kranskop:Baobab!Y65)</f>
        <v>0</v>
      </c>
      <c r="Z65" s="77">
        <f>SUM(Kranskop:Baobab!Z65)</f>
        <v>0</v>
      </c>
      <c r="AA65" s="77">
        <f>SUM(Kranskop:Baobab!AA65)</f>
        <v>0</v>
      </c>
      <c r="AB65" s="77">
        <f>SUM(Kranskop:Baobab!AB65)</f>
        <v>0</v>
      </c>
      <c r="AC65" s="77">
        <f>SUM(Kranskop:Baobab!AC65)</f>
        <v>0</v>
      </c>
      <c r="AD65" s="77">
        <f>SUM(Kranskop:Baobab!AD65)</f>
        <v>0</v>
      </c>
      <c r="AE65" s="77">
        <f>SUM(Kranskop:Baobab!AE65)</f>
        <v>0</v>
      </c>
      <c r="AF65" s="77">
        <f>SUM(Kranskop:Baobab!AF65)</f>
        <v>0</v>
      </c>
      <c r="AG65" s="76">
        <f>SUM(Kranskop:Baobab!AG65)</f>
        <v>0</v>
      </c>
      <c r="AH65" s="78">
        <f>SUM(Kranskop:Baobab!AH65)</f>
        <v>0</v>
      </c>
      <c r="AI65" s="77">
        <f>SUM(Kranskop:Baobab!AI65)</f>
        <v>0</v>
      </c>
      <c r="AJ65" s="77">
        <f>SUM(Kranskop:Baobab!AJ65)</f>
        <v>0</v>
      </c>
      <c r="AK65" s="77">
        <f>SUM(Kranskop:Baobab!AK65)</f>
        <v>0</v>
      </c>
      <c r="AL65" s="77">
        <f>SUM(Kranskop:Baobab!AL65)</f>
        <v>0</v>
      </c>
      <c r="AM65" s="77">
        <f>SUM(Kranskop:Baobab!AM65)</f>
        <v>0</v>
      </c>
      <c r="AN65" s="77">
        <f>SUM(Kranskop:Baobab!AN65)</f>
        <v>0</v>
      </c>
      <c r="AO65" s="77">
        <f>SUM(Kranskop:Baobab!AO65)</f>
        <v>0</v>
      </c>
      <c r="AP65" s="77">
        <f>SUM(Kranskop:Baobab!AP65)</f>
        <v>0</v>
      </c>
      <c r="AQ65" s="77">
        <f>SUM(Kranskop:Baobab!AQ65)</f>
        <v>0</v>
      </c>
      <c r="AR65" s="77">
        <f>SUM(Kranskop:Baobab!AR65)</f>
        <v>0</v>
      </c>
      <c r="AS65" s="76">
        <f>SUM(Kranskop:Baobab!AS65)</f>
        <v>0</v>
      </c>
      <c r="AT65" s="78">
        <f>SUM(Kranskop:Baobab!AT65)</f>
        <v>0</v>
      </c>
      <c r="AU65" s="77">
        <f>SUM(Kranskop:Baobab!AU65)</f>
        <v>0</v>
      </c>
      <c r="AV65" s="77">
        <f>SUM(Kranskop:Baobab!AV65)</f>
        <v>0</v>
      </c>
      <c r="AW65" s="77">
        <f>SUM(Kranskop:Baobab!AW65)</f>
        <v>0</v>
      </c>
      <c r="AX65" s="77">
        <f>SUM(Kranskop:Baobab!AX65)</f>
        <v>0</v>
      </c>
      <c r="AY65" s="77">
        <f>SUM(Kranskop:Baobab!AY65)</f>
        <v>0</v>
      </c>
      <c r="AZ65" s="77">
        <f>SUM(Kranskop:Baobab!AZ65)</f>
        <v>0</v>
      </c>
      <c r="BA65" s="77">
        <f>SUM(Kranskop:Baobab!BA65)</f>
        <v>0</v>
      </c>
      <c r="BB65" s="77">
        <f>SUM(Kranskop:Baobab!BB65)</f>
        <v>0</v>
      </c>
      <c r="BC65" s="77">
        <f>SUM(Kranskop:Baobab!BC65)</f>
        <v>0</v>
      </c>
      <c r="BD65" s="77">
        <f>SUM(Kranskop:Baobab!BD65)</f>
        <v>0</v>
      </c>
      <c r="BE65" s="76">
        <f>SUM(Kranskop:Baobab!BE65)</f>
        <v>0</v>
      </c>
      <c r="BF65" s="78">
        <f>SUM(Kranskop:Baobab!BF65)</f>
        <v>0</v>
      </c>
      <c r="BG65" s="77">
        <f>SUM(Kranskop:Baobab!BG65)</f>
        <v>0</v>
      </c>
      <c r="BH65" s="77">
        <f>SUM(Kranskop:Baobab!BH65)</f>
        <v>0</v>
      </c>
      <c r="BI65" s="77">
        <f>SUM(Kranskop:Baobab!BI65)</f>
        <v>0</v>
      </c>
      <c r="BJ65" s="77">
        <f>SUM(Kranskop:Baobab!BJ65)</f>
        <v>0</v>
      </c>
      <c r="BK65" s="77">
        <f>SUM(Kranskop:Baobab!BK65)</f>
        <v>0</v>
      </c>
      <c r="BL65" s="77">
        <f>SUM(Kranskop:Baobab!BL65)</f>
        <v>0</v>
      </c>
      <c r="BM65" s="77">
        <f>SUM(Kranskop:Baobab!BM65)</f>
        <v>0</v>
      </c>
      <c r="BN65" s="77">
        <f>SUM(Kranskop:Baobab!BN65)</f>
        <v>0</v>
      </c>
      <c r="BO65" s="77">
        <f>SUM(Kranskop:Baobab!BO65)</f>
        <v>0</v>
      </c>
      <c r="BP65" s="77">
        <f>SUM(Kranskop:Baobab!BP65)</f>
        <v>0</v>
      </c>
      <c r="BQ65" s="76">
        <f>SUM(Kranskop:Baobab!BQ65)</f>
        <v>0</v>
      </c>
      <c r="BR65" s="78">
        <f>SUM(Kranskop:Baobab!BR65)</f>
        <v>0</v>
      </c>
      <c r="BS65" s="77">
        <f>SUM(Kranskop:Baobab!BS65)</f>
        <v>0</v>
      </c>
      <c r="BT65" s="77">
        <f>SUM(Kranskop:Baobab!BT65)</f>
        <v>0</v>
      </c>
      <c r="BU65" s="77">
        <f>SUM(Kranskop:Baobab!BU65)</f>
        <v>0</v>
      </c>
      <c r="BV65" s="77">
        <f>SUM(Kranskop:Baobab!BV65)</f>
        <v>0</v>
      </c>
      <c r="BW65" s="77">
        <f>SUM(Kranskop:Baobab!BW65)</f>
        <v>0</v>
      </c>
      <c r="BX65" s="77">
        <f>SUM(Kranskop:Baobab!BX65)</f>
        <v>0</v>
      </c>
      <c r="BY65" s="77">
        <f>SUM(Kranskop:Baobab!BY65)</f>
        <v>0</v>
      </c>
      <c r="BZ65" s="77">
        <f>SUM(Kranskop:Baobab!BZ65)</f>
        <v>0</v>
      </c>
      <c r="CA65" s="77">
        <f>SUM(Kranskop:Baobab!CA65)</f>
        <v>0</v>
      </c>
      <c r="CB65" s="77">
        <f>SUM(Kranskop:Baobab!CB65)</f>
        <v>0</v>
      </c>
      <c r="CC65" s="76">
        <f>SUM(Kranskop:Baobab!CC65)</f>
        <v>0</v>
      </c>
      <c r="CD65" s="368"/>
    </row>
    <row r="66" spans="1:82" x14ac:dyDescent="0.75">
      <c r="A66" s="39"/>
      <c r="B66" s="101" t="s">
        <v>125</v>
      </c>
      <c r="C66" s="273" t="s">
        <v>126</v>
      </c>
      <c r="D66" s="130"/>
      <c r="E66" s="255"/>
      <c r="F66" s="215" t="b">
        <f>(Kranskop!G66+Nyl!G66+Capricorn!G66+Baobab!G66)=G66</f>
        <v>1</v>
      </c>
      <c r="G66" s="74"/>
      <c r="H66" s="75"/>
      <c r="I66" s="76"/>
      <c r="J66" s="75"/>
      <c r="K66" s="77"/>
      <c r="L66" s="77"/>
      <c r="M66" s="77"/>
      <c r="N66" s="77"/>
      <c r="O66" s="77"/>
      <c r="P66" s="77"/>
      <c r="Q66" s="77"/>
      <c r="R66" s="77"/>
      <c r="S66" s="77"/>
      <c r="T66" s="77"/>
      <c r="U66" s="76"/>
      <c r="V66" s="75"/>
      <c r="W66" s="77"/>
      <c r="X66" s="77"/>
      <c r="Y66" s="77"/>
      <c r="Z66" s="77"/>
      <c r="AA66" s="77"/>
      <c r="AB66" s="77"/>
      <c r="AC66" s="77"/>
      <c r="AD66" s="77"/>
      <c r="AE66" s="77"/>
      <c r="AF66" s="77"/>
      <c r="AG66" s="76"/>
      <c r="AH66" s="78"/>
      <c r="AI66" s="77"/>
      <c r="AJ66" s="77"/>
      <c r="AK66" s="77"/>
      <c r="AL66" s="77"/>
      <c r="AM66" s="77"/>
      <c r="AN66" s="77"/>
      <c r="AO66" s="77"/>
      <c r="AP66" s="77"/>
      <c r="AQ66" s="77"/>
      <c r="AR66" s="77"/>
      <c r="AS66" s="76"/>
      <c r="AT66" s="78"/>
      <c r="AU66" s="77"/>
      <c r="AV66" s="77"/>
      <c r="AW66" s="77"/>
      <c r="AX66" s="77"/>
      <c r="AY66" s="77"/>
      <c r="AZ66" s="77"/>
      <c r="BA66" s="77"/>
      <c r="BB66" s="77"/>
      <c r="BC66" s="77"/>
      <c r="BD66" s="77"/>
      <c r="BE66" s="76"/>
      <c r="BF66" s="78"/>
      <c r="BG66" s="77"/>
      <c r="BH66" s="77"/>
      <c r="BI66" s="77"/>
      <c r="BJ66" s="77"/>
      <c r="BK66" s="77"/>
      <c r="BL66" s="77"/>
      <c r="BM66" s="77"/>
      <c r="BN66" s="77"/>
      <c r="BO66" s="77"/>
      <c r="BP66" s="77"/>
      <c r="BQ66" s="76"/>
      <c r="BR66" s="78"/>
      <c r="BS66" s="77"/>
      <c r="BT66" s="77"/>
      <c r="BU66" s="77"/>
      <c r="BV66" s="77"/>
      <c r="BW66" s="77"/>
      <c r="BX66" s="77"/>
      <c r="BY66" s="77"/>
      <c r="BZ66" s="77"/>
      <c r="CA66" s="77"/>
      <c r="CB66" s="77"/>
      <c r="CC66" s="76"/>
      <c r="CD66" s="368"/>
    </row>
    <row r="67" spans="1:82" ht="27" x14ac:dyDescent="0.75">
      <c r="A67" s="39"/>
      <c r="B67" s="73" t="s">
        <v>127</v>
      </c>
      <c r="C67" s="129" t="s">
        <v>593</v>
      </c>
      <c r="D67" s="130" t="s">
        <v>58</v>
      </c>
      <c r="E67" s="255">
        <f>SUM(Kranskop:Baobab!E67)</f>
        <v>96</v>
      </c>
      <c r="F67" s="215" t="b">
        <f>(Kranskop!G67+Nyl!G67+Capricorn!G67+Baobab!G67)=G67</f>
        <v>1</v>
      </c>
      <c r="G67" s="74">
        <f t="shared" si="36"/>
        <v>0</v>
      </c>
      <c r="H67" s="75">
        <f>SUM(Kranskop:Baobab!H67)</f>
        <v>0</v>
      </c>
      <c r="I67" s="76">
        <f>SUM(Kranskop:Baobab!I67)</f>
        <v>0</v>
      </c>
      <c r="J67" s="75">
        <f>SUM(Kranskop:Baobab!J67)</f>
        <v>0</v>
      </c>
      <c r="K67" s="77">
        <f>SUM(Kranskop:Baobab!K67)</f>
        <v>0</v>
      </c>
      <c r="L67" s="77">
        <f>SUM(Kranskop:Baobab!L67)</f>
        <v>0</v>
      </c>
      <c r="M67" s="77">
        <f>SUM(Kranskop:Baobab!M67)</f>
        <v>0</v>
      </c>
      <c r="N67" s="77">
        <f>SUM(Kranskop:Baobab!N67)</f>
        <v>0</v>
      </c>
      <c r="O67" s="77">
        <f>SUM(Kranskop:Baobab!O67)</f>
        <v>0</v>
      </c>
      <c r="P67" s="77">
        <f>SUM(Kranskop:Baobab!P67)</f>
        <v>0</v>
      </c>
      <c r="Q67" s="77">
        <f>SUM(Kranskop:Baobab!Q67)</f>
        <v>0</v>
      </c>
      <c r="R67" s="77">
        <f>SUM(Kranskop:Baobab!R67)</f>
        <v>0</v>
      </c>
      <c r="S67" s="77">
        <f>SUM(Kranskop:Baobab!S67)</f>
        <v>0</v>
      </c>
      <c r="T67" s="77">
        <f>SUM(Kranskop:Baobab!T67)</f>
        <v>0</v>
      </c>
      <c r="U67" s="76">
        <f>SUM(Kranskop:Baobab!U67)</f>
        <v>0</v>
      </c>
      <c r="V67" s="75">
        <f>SUM(Kranskop:Baobab!V67)</f>
        <v>0</v>
      </c>
      <c r="W67" s="77">
        <f>SUM(Kranskop:Baobab!W67)</f>
        <v>0</v>
      </c>
      <c r="X67" s="77">
        <f>SUM(Kranskop:Baobab!X67)</f>
        <v>0</v>
      </c>
      <c r="Y67" s="77">
        <f>SUM(Kranskop:Baobab!Y67)</f>
        <v>0</v>
      </c>
      <c r="Z67" s="77">
        <f>SUM(Kranskop:Baobab!Z67)</f>
        <v>0</v>
      </c>
      <c r="AA67" s="77">
        <f>SUM(Kranskop:Baobab!AA67)</f>
        <v>0</v>
      </c>
      <c r="AB67" s="77">
        <f>SUM(Kranskop:Baobab!AB67)</f>
        <v>0</v>
      </c>
      <c r="AC67" s="77">
        <f>SUM(Kranskop:Baobab!AC67)</f>
        <v>0</v>
      </c>
      <c r="AD67" s="77">
        <f>SUM(Kranskop:Baobab!AD67)</f>
        <v>0</v>
      </c>
      <c r="AE67" s="77">
        <f>SUM(Kranskop:Baobab!AE67)</f>
        <v>0</v>
      </c>
      <c r="AF67" s="77">
        <f>SUM(Kranskop:Baobab!AF67)</f>
        <v>0</v>
      </c>
      <c r="AG67" s="76">
        <f>SUM(Kranskop:Baobab!AG67)</f>
        <v>0</v>
      </c>
      <c r="AH67" s="78">
        <f>SUM(Kranskop:Baobab!AH67)</f>
        <v>0</v>
      </c>
      <c r="AI67" s="77">
        <f>SUM(Kranskop:Baobab!AI67)</f>
        <v>0</v>
      </c>
      <c r="AJ67" s="77">
        <f>SUM(Kranskop:Baobab!AJ67)</f>
        <v>0</v>
      </c>
      <c r="AK67" s="77">
        <f>SUM(Kranskop:Baobab!AK67)</f>
        <v>0</v>
      </c>
      <c r="AL67" s="77">
        <f>SUM(Kranskop:Baobab!AL67)</f>
        <v>0</v>
      </c>
      <c r="AM67" s="77">
        <f>SUM(Kranskop:Baobab!AM67)</f>
        <v>0</v>
      </c>
      <c r="AN67" s="77">
        <f>SUM(Kranskop:Baobab!AN67)</f>
        <v>0</v>
      </c>
      <c r="AO67" s="77">
        <f>SUM(Kranskop:Baobab!AO67)</f>
        <v>0</v>
      </c>
      <c r="AP67" s="77">
        <f>SUM(Kranskop:Baobab!AP67)</f>
        <v>0</v>
      </c>
      <c r="AQ67" s="77">
        <f>SUM(Kranskop:Baobab!AQ67)</f>
        <v>0</v>
      </c>
      <c r="AR67" s="77">
        <f>SUM(Kranskop:Baobab!AR67)</f>
        <v>0</v>
      </c>
      <c r="AS67" s="76">
        <f>SUM(Kranskop:Baobab!AS67)</f>
        <v>0</v>
      </c>
      <c r="AT67" s="78">
        <f>SUM(Kranskop:Baobab!AT67)</f>
        <v>0</v>
      </c>
      <c r="AU67" s="77">
        <f>SUM(Kranskop:Baobab!AU67)</f>
        <v>0</v>
      </c>
      <c r="AV67" s="77">
        <f>SUM(Kranskop:Baobab!AV67)</f>
        <v>0</v>
      </c>
      <c r="AW67" s="77">
        <f>SUM(Kranskop:Baobab!AW67)</f>
        <v>0</v>
      </c>
      <c r="AX67" s="77">
        <f>SUM(Kranskop:Baobab!AX67)</f>
        <v>0</v>
      </c>
      <c r="AY67" s="77">
        <f>SUM(Kranskop:Baobab!AY67)</f>
        <v>0</v>
      </c>
      <c r="AZ67" s="77">
        <f>SUM(Kranskop:Baobab!AZ67)</f>
        <v>0</v>
      </c>
      <c r="BA67" s="77">
        <f>SUM(Kranskop:Baobab!BA67)</f>
        <v>0</v>
      </c>
      <c r="BB67" s="77">
        <f>SUM(Kranskop:Baobab!BB67)</f>
        <v>0</v>
      </c>
      <c r="BC67" s="77">
        <f>SUM(Kranskop:Baobab!BC67)</f>
        <v>0</v>
      </c>
      <c r="BD67" s="77">
        <f>SUM(Kranskop:Baobab!BD67)</f>
        <v>0</v>
      </c>
      <c r="BE67" s="76">
        <f>SUM(Kranskop:Baobab!BE67)</f>
        <v>0</v>
      </c>
      <c r="BF67" s="78">
        <f>SUM(Kranskop:Baobab!BF67)</f>
        <v>0</v>
      </c>
      <c r="BG67" s="77">
        <f>SUM(Kranskop:Baobab!BG67)</f>
        <v>0</v>
      </c>
      <c r="BH67" s="77">
        <f>SUM(Kranskop:Baobab!BH67)</f>
        <v>0</v>
      </c>
      <c r="BI67" s="77">
        <f>SUM(Kranskop:Baobab!BI67)</f>
        <v>0</v>
      </c>
      <c r="BJ67" s="77">
        <f>SUM(Kranskop:Baobab!BJ67)</f>
        <v>0</v>
      </c>
      <c r="BK67" s="77">
        <f>SUM(Kranskop:Baobab!BK67)</f>
        <v>0</v>
      </c>
      <c r="BL67" s="77">
        <f>SUM(Kranskop:Baobab!BL67)</f>
        <v>0</v>
      </c>
      <c r="BM67" s="77">
        <f>SUM(Kranskop:Baobab!BM67)</f>
        <v>0</v>
      </c>
      <c r="BN67" s="77">
        <f>SUM(Kranskop:Baobab!BN67)</f>
        <v>0</v>
      </c>
      <c r="BO67" s="77">
        <f>SUM(Kranskop:Baobab!BO67)</f>
        <v>0</v>
      </c>
      <c r="BP67" s="77">
        <f>SUM(Kranskop:Baobab!BP67)</f>
        <v>0</v>
      </c>
      <c r="BQ67" s="76">
        <f>SUM(Kranskop:Baobab!BQ67)</f>
        <v>0</v>
      </c>
      <c r="BR67" s="78">
        <f>SUM(Kranskop:Baobab!BR67)</f>
        <v>0</v>
      </c>
      <c r="BS67" s="77">
        <f>SUM(Kranskop:Baobab!BS67)</f>
        <v>0</v>
      </c>
      <c r="BT67" s="77">
        <f>SUM(Kranskop:Baobab!BT67)</f>
        <v>0</v>
      </c>
      <c r="BU67" s="77">
        <f>SUM(Kranskop:Baobab!BU67)</f>
        <v>0</v>
      </c>
      <c r="BV67" s="77">
        <f>SUM(Kranskop:Baobab!BV67)</f>
        <v>0</v>
      </c>
      <c r="BW67" s="77">
        <f>SUM(Kranskop:Baobab!BW67)</f>
        <v>0</v>
      </c>
      <c r="BX67" s="77">
        <f>SUM(Kranskop:Baobab!BX67)</f>
        <v>0</v>
      </c>
      <c r="BY67" s="77">
        <f>SUM(Kranskop:Baobab!BY67)</f>
        <v>0</v>
      </c>
      <c r="BZ67" s="77">
        <f>SUM(Kranskop:Baobab!BZ67)</f>
        <v>0</v>
      </c>
      <c r="CA67" s="77">
        <f>SUM(Kranskop:Baobab!CA67)</f>
        <v>0</v>
      </c>
      <c r="CB67" s="77">
        <f>SUM(Kranskop:Baobab!CB67)</f>
        <v>0</v>
      </c>
      <c r="CC67" s="76">
        <f>SUM(Kranskop:Baobab!CC67)</f>
        <v>0</v>
      </c>
      <c r="CD67" s="368"/>
    </row>
    <row r="68" spans="1:82" ht="27" x14ac:dyDescent="0.75">
      <c r="A68" s="39"/>
      <c r="B68" s="73" t="s">
        <v>128</v>
      </c>
      <c r="C68" s="129" t="s">
        <v>594</v>
      </c>
      <c r="D68" s="130" t="s">
        <v>58</v>
      </c>
      <c r="E68" s="255">
        <f>SUM(Kranskop:Baobab!E68)</f>
        <v>0</v>
      </c>
      <c r="F68" s="215" t="b">
        <f>(Kranskop!G68+Nyl!G68+Capricorn!G68+Baobab!G68)=G68</f>
        <v>1</v>
      </c>
      <c r="G68" s="74">
        <f t="shared" si="36"/>
        <v>0</v>
      </c>
      <c r="H68" s="75">
        <f>SUM(Kranskop:Baobab!H68)</f>
        <v>0</v>
      </c>
      <c r="I68" s="76">
        <f>SUM(Kranskop:Baobab!I68)</f>
        <v>0</v>
      </c>
      <c r="J68" s="75">
        <f>SUM(Kranskop:Baobab!J68)</f>
        <v>0</v>
      </c>
      <c r="K68" s="77">
        <f>SUM(Kranskop:Baobab!K68)</f>
        <v>0</v>
      </c>
      <c r="L68" s="77">
        <f>SUM(Kranskop:Baobab!L68)</f>
        <v>0</v>
      </c>
      <c r="M68" s="77">
        <f>SUM(Kranskop:Baobab!M68)</f>
        <v>0</v>
      </c>
      <c r="N68" s="77">
        <f>SUM(Kranskop:Baobab!N68)</f>
        <v>0</v>
      </c>
      <c r="O68" s="77">
        <f>SUM(Kranskop:Baobab!O68)</f>
        <v>0</v>
      </c>
      <c r="P68" s="77">
        <f>SUM(Kranskop:Baobab!P68)</f>
        <v>0</v>
      </c>
      <c r="Q68" s="77">
        <f>SUM(Kranskop:Baobab!Q68)</f>
        <v>0</v>
      </c>
      <c r="R68" s="77">
        <f>SUM(Kranskop:Baobab!R68)</f>
        <v>0</v>
      </c>
      <c r="S68" s="77">
        <f>SUM(Kranskop:Baobab!S68)</f>
        <v>0</v>
      </c>
      <c r="T68" s="77">
        <f>SUM(Kranskop:Baobab!T68)</f>
        <v>0</v>
      </c>
      <c r="U68" s="76">
        <f>SUM(Kranskop:Baobab!U68)</f>
        <v>0</v>
      </c>
      <c r="V68" s="75">
        <f>SUM(Kranskop:Baobab!V68)</f>
        <v>0</v>
      </c>
      <c r="W68" s="77">
        <f>SUM(Kranskop:Baobab!W68)</f>
        <v>0</v>
      </c>
      <c r="X68" s="77">
        <f>SUM(Kranskop:Baobab!X68)</f>
        <v>0</v>
      </c>
      <c r="Y68" s="77">
        <f>SUM(Kranskop:Baobab!Y68)</f>
        <v>0</v>
      </c>
      <c r="Z68" s="77">
        <f>SUM(Kranskop:Baobab!Z68)</f>
        <v>0</v>
      </c>
      <c r="AA68" s="77">
        <f>SUM(Kranskop:Baobab!AA68)</f>
        <v>0</v>
      </c>
      <c r="AB68" s="77">
        <f>SUM(Kranskop:Baobab!AB68)</f>
        <v>0</v>
      </c>
      <c r="AC68" s="77">
        <f>SUM(Kranskop:Baobab!AC68)</f>
        <v>0</v>
      </c>
      <c r="AD68" s="77">
        <f>SUM(Kranskop:Baobab!AD68)</f>
        <v>0</v>
      </c>
      <c r="AE68" s="77">
        <f>SUM(Kranskop:Baobab!AE68)</f>
        <v>0</v>
      </c>
      <c r="AF68" s="77">
        <f>SUM(Kranskop:Baobab!AF68)</f>
        <v>0</v>
      </c>
      <c r="AG68" s="76">
        <f>SUM(Kranskop:Baobab!AG68)</f>
        <v>0</v>
      </c>
      <c r="AH68" s="78">
        <f>SUM(Kranskop:Baobab!AH68)</f>
        <v>0</v>
      </c>
      <c r="AI68" s="77">
        <f>SUM(Kranskop:Baobab!AI68)</f>
        <v>0</v>
      </c>
      <c r="AJ68" s="77">
        <f>SUM(Kranskop:Baobab!AJ68)</f>
        <v>0</v>
      </c>
      <c r="AK68" s="77">
        <f>SUM(Kranskop:Baobab!AK68)</f>
        <v>0</v>
      </c>
      <c r="AL68" s="77">
        <f>SUM(Kranskop:Baobab!AL68)</f>
        <v>0</v>
      </c>
      <c r="AM68" s="77">
        <f>SUM(Kranskop:Baobab!AM68)</f>
        <v>0</v>
      </c>
      <c r="AN68" s="77">
        <f>SUM(Kranskop:Baobab!AN68)</f>
        <v>0</v>
      </c>
      <c r="AO68" s="77">
        <f>SUM(Kranskop:Baobab!AO68)</f>
        <v>0</v>
      </c>
      <c r="AP68" s="77">
        <f>SUM(Kranskop:Baobab!AP68)</f>
        <v>0</v>
      </c>
      <c r="AQ68" s="77">
        <f>SUM(Kranskop:Baobab!AQ68)</f>
        <v>0</v>
      </c>
      <c r="AR68" s="77">
        <f>SUM(Kranskop:Baobab!AR68)</f>
        <v>0</v>
      </c>
      <c r="AS68" s="76">
        <f>SUM(Kranskop:Baobab!AS68)</f>
        <v>0</v>
      </c>
      <c r="AT68" s="78">
        <f>SUM(Kranskop:Baobab!AT68)</f>
        <v>0</v>
      </c>
      <c r="AU68" s="77">
        <f>SUM(Kranskop:Baobab!AU68)</f>
        <v>0</v>
      </c>
      <c r="AV68" s="77">
        <f>SUM(Kranskop:Baobab!AV68)</f>
        <v>0</v>
      </c>
      <c r="AW68" s="77">
        <f>SUM(Kranskop:Baobab!AW68)</f>
        <v>0</v>
      </c>
      <c r="AX68" s="77">
        <f>SUM(Kranskop:Baobab!AX68)</f>
        <v>0</v>
      </c>
      <c r="AY68" s="77">
        <f>SUM(Kranskop:Baobab!AY68)</f>
        <v>0</v>
      </c>
      <c r="AZ68" s="77">
        <f>SUM(Kranskop:Baobab!AZ68)</f>
        <v>0</v>
      </c>
      <c r="BA68" s="77">
        <f>SUM(Kranskop:Baobab!BA68)</f>
        <v>0</v>
      </c>
      <c r="BB68" s="77">
        <f>SUM(Kranskop:Baobab!BB68)</f>
        <v>0</v>
      </c>
      <c r="BC68" s="77">
        <f>SUM(Kranskop:Baobab!BC68)</f>
        <v>0</v>
      </c>
      <c r="BD68" s="77">
        <f>SUM(Kranskop:Baobab!BD68)</f>
        <v>0</v>
      </c>
      <c r="BE68" s="76">
        <f>SUM(Kranskop:Baobab!BE68)</f>
        <v>0</v>
      </c>
      <c r="BF68" s="78">
        <f>SUM(Kranskop:Baobab!BF68)</f>
        <v>0</v>
      </c>
      <c r="BG68" s="77">
        <f>SUM(Kranskop:Baobab!BG68)</f>
        <v>0</v>
      </c>
      <c r="BH68" s="77">
        <f>SUM(Kranskop:Baobab!BH68)</f>
        <v>0</v>
      </c>
      <c r="BI68" s="77">
        <f>SUM(Kranskop:Baobab!BI68)</f>
        <v>0</v>
      </c>
      <c r="BJ68" s="77">
        <f>SUM(Kranskop:Baobab!BJ68)</f>
        <v>0</v>
      </c>
      <c r="BK68" s="77">
        <f>SUM(Kranskop:Baobab!BK68)</f>
        <v>0</v>
      </c>
      <c r="BL68" s="77">
        <f>SUM(Kranskop:Baobab!BL68)</f>
        <v>0</v>
      </c>
      <c r="BM68" s="77">
        <f>SUM(Kranskop:Baobab!BM68)</f>
        <v>0</v>
      </c>
      <c r="BN68" s="77">
        <f>SUM(Kranskop:Baobab!BN68)</f>
        <v>0</v>
      </c>
      <c r="BO68" s="77">
        <f>SUM(Kranskop:Baobab!BO68)</f>
        <v>0</v>
      </c>
      <c r="BP68" s="77">
        <f>SUM(Kranskop:Baobab!BP68)</f>
        <v>0</v>
      </c>
      <c r="BQ68" s="76">
        <f>SUM(Kranskop:Baobab!BQ68)</f>
        <v>0</v>
      </c>
      <c r="BR68" s="78">
        <f>SUM(Kranskop:Baobab!BR68)</f>
        <v>0</v>
      </c>
      <c r="BS68" s="77">
        <f>SUM(Kranskop:Baobab!BS68)</f>
        <v>0</v>
      </c>
      <c r="BT68" s="77">
        <f>SUM(Kranskop:Baobab!BT68)</f>
        <v>0</v>
      </c>
      <c r="BU68" s="77">
        <f>SUM(Kranskop:Baobab!BU68)</f>
        <v>0</v>
      </c>
      <c r="BV68" s="77">
        <f>SUM(Kranskop:Baobab!BV68)</f>
        <v>0</v>
      </c>
      <c r="BW68" s="77">
        <f>SUM(Kranskop:Baobab!BW68)</f>
        <v>0</v>
      </c>
      <c r="BX68" s="77">
        <f>SUM(Kranskop:Baobab!BX68)</f>
        <v>0</v>
      </c>
      <c r="BY68" s="77">
        <f>SUM(Kranskop:Baobab!BY68)</f>
        <v>0</v>
      </c>
      <c r="BZ68" s="77">
        <f>SUM(Kranskop:Baobab!BZ68)</f>
        <v>0</v>
      </c>
      <c r="CA68" s="77">
        <f>SUM(Kranskop:Baobab!CA68)</f>
        <v>0</v>
      </c>
      <c r="CB68" s="77">
        <f>SUM(Kranskop:Baobab!CB68)</f>
        <v>0</v>
      </c>
      <c r="CC68" s="76">
        <f>SUM(Kranskop:Baobab!CC68)</f>
        <v>0</v>
      </c>
      <c r="CD68" s="368"/>
    </row>
    <row r="69" spans="1:82" ht="27" x14ac:dyDescent="0.75">
      <c r="A69" s="39"/>
      <c r="B69" s="73" t="s">
        <v>129</v>
      </c>
      <c r="C69" s="129" t="s">
        <v>130</v>
      </c>
      <c r="D69" s="130" t="s">
        <v>58</v>
      </c>
      <c r="E69" s="255">
        <f>SUM(Kranskop:Baobab!E69)</f>
        <v>0</v>
      </c>
      <c r="F69" s="215" t="b">
        <f>(Kranskop!G69+Nyl!G69+Capricorn!G69+Baobab!G69)=G69</f>
        <v>1</v>
      </c>
      <c r="G69" s="74">
        <f t="shared" si="36"/>
        <v>0</v>
      </c>
      <c r="H69" s="75">
        <f>SUM(Kranskop:Baobab!H69)</f>
        <v>0</v>
      </c>
      <c r="I69" s="76">
        <f>SUM(Kranskop:Baobab!I69)</f>
        <v>0</v>
      </c>
      <c r="J69" s="75">
        <f>SUM(Kranskop:Baobab!J69)</f>
        <v>0</v>
      </c>
      <c r="K69" s="77">
        <f>SUM(Kranskop:Baobab!K69)</f>
        <v>0</v>
      </c>
      <c r="L69" s="77">
        <f>SUM(Kranskop:Baobab!L69)</f>
        <v>0</v>
      </c>
      <c r="M69" s="77">
        <f>SUM(Kranskop:Baobab!M69)</f>
        <v>0</v>
      </c>
      <c r="N69" s="77">
        <f>SUM(Kranskop:Baobab!N69)</f>
        <v>0</v>
      </c>
      <c r="O69" s="77">
        <f>SUM(Kranskop:Baobab!O69)</f>
        <v>0</v>
      </c>
      <c r="P69" s="77">
        <f>SUM(Kranskop:Baobab!P69)</f>
        <v>0</v>
      </c>
      <c r="Q69" s="77">
        <f>SUM(Kranskop:Baobab!Q69)</f>
        <v>0</v>
      </c>
      <c r="R69" s="77">
        <f>SUM(Kranskop:Baobab!R69)</f>
        <v>0</v>
      </c>
      <c r="S69" s="77">
        <f>SUM(Kranskop:Baobab!S69)</f>
        <v>0</v>
      </c>
      <c r="T69" s="77">
        <f>SUM(Kranskop:Baobab!T69)</f>
        <v>0</v>
      </c>
      <c r="U69" s="76">
        <f>SUM(Kranskop:Baobab!U69)</f>
        <v>0</v>
      </c>
      <c r="V69" s="75">
        <f>SUM(Kranskop:Baobab!V69)</f>
        <v>0</v>
      </c>
      <c r="W69" s="77">
        <f>SUM(Kranskop:Baobab!W69)</f>
        <v>0</v>
      </c>
      <c r="X69" s="77">
        <f>SUM(Kranskop:Baobab!X69)</f>
        <v>0</v>
      </c>
      <c r="Y69" s="77">
        <f>SUM(Kranskop:Baobab!Y69)</f>
        <v>0</v>
      </c>
      <c r="Z69" s="77">
        <f>SUM(Kranskop:Baobab!Z69)</f>
        <v>0</v>
      </c>
      <c r="AA69" s="77">
        <f>SUM(Kranskop:Baobab!AA69)</f>
        <v>0</v>
      </c>
      <c r="AB69" s="77">
        <f>SUM(Kranskop:Baobab!AB69)</f>
        <v>0</v>
      </c>
      <c r="AC69" s="77">
        <f>SUM(Kranskop:Baobab!AC69)</f>
        <v>0</v>
      </c>
      <c r="AD69" s="77">
        <f>SUM(Kranskop:Baobab!AD69)</f>
        <v>0</v>
      </c>
      <c r="AE69" s="77">
        <f>SUM(Kranskop:Baobab!AE69)</f>
        <v>0</v>
      </c>
      <c r="AF69" s="77">
        <f>SUM(Kranskop:Baobab!AF69)</f>
        <v>0</v>
      </c>
      <c r="AG69" s="76">
        <f>SUM(Kranskop:Baobab!AG69)</f>
        <v>0</v>
      </c>
      <c r="AH69" s="78">
        <f>SUM(Kranskop:Baobab!AH69)</f>
        <v>0</v>
      </c>
      <c r="AI69" s="77">
        <f>SUM(Kranskop:Baobab!AI69)</f>
        <v>0</v>
      </c>
      <c r="AJ69" s="77">
        <f>SUM(Kranskop:Baobab!AJ69)</f>
        <v>0</v>
      </c>
      <c r="AK69" s="77">
        <f>SUM(Kranskop:Baobab!AK69)</f>
        <v>0</v>
      </c>
      <c r="AL69" s="77">
        <f>SUM(Kranskop:Baobab!AL69)</f>
        <v>0</v>
      </c>
      <c r="AM69" s="77">
        <f>SUM(Kranskop:Baobab!AM69)</f>
        <v>0</v>
      </c>
      <c r="AN69" s="77">
        <f>SUM(Kranskop:Baobab!AN69)</f>
        <v>0</v>
      </c>
      <c r="AO69" s="77">
        <f>SUM(Kranskop:Baobab!AO69)</f>
        <v>0</v>
      </c>
      <c r="AP69" s="77">
        <f>SUM(Kranskop:Baobab!AP69)</f>
        <v>0</v>
      </c>
      <c r="AQ69" s="77">
        <f>SUM(Kranskop:Baobab!AQ69)</f>
        <v>0</v>
      </c>
      <c r="AR69" s="77">
        <f>SUM(Kranskop:Baobab!AR69)</f>
        <v>0</v>
      </c>
      <c r="AS69" s="76">
        <f>SUM(Kranskop:Baobab!AS69)</f>
        <v>0</v>
      </c>
      <c r="AT69" s="78">
        <f>SUM(Kranskop:Baobab!AT69)</f>
        <v>0</v>
      </c>
      <c r="AU69" s="77">
        <f>SUM(Kranskop:Baobab!AU69)</f>
        <v>0</v>
      </c>
      <c r="AV69" s="77">
        <f>SUM(Kranskop:Baobab!AV69)</f>
        <v>0</v>
      </c>
      <c r="AW69" s="77">
        <f>SUM(Kranskop:Baobab!AW69)</f>
        <v>0</v>
      </c>
      <c r="AX69" s="77">
        <f>SUM(Kranskop:Baobab!AX69)</f>
        <v>0</v>
      </c>
      <c r="AY69" s="77">
        <f>SUM(Kranskop:Baobab!AY69)</f>
        <v>0</v>
      </c>
      <c r="AZ69" s="77">
        <f>SUM(Kranskop:Baobab!AZ69)</f>
        <v>0</v>
      </c>
      <c r="BA69" s="77">
        <f>SUM(Kranskop:Baobab!BA69)</f>
        <v>0</v>
      </c>
      <c r="BB69" s="77">
        <f>SUM(Kranskop:Baobab!BB69)</f>
        <v>0</v>
      </c>
      <c r="BC69" s="77">
        <f>SUM(Kranskop:Baobab!BC69)</f>
        <v>0</v>
      </c>
      <c r="BD69" s="77">
        <f>SUM(Kranskop:Baobab!BD69)</f>
        <v>0</v>
      </c>
      <c r="BE69" s="76">
        <f>SUM(Kranskop:Baobab!BE69)</f>
        <v>0</v>
      </c>
      <c r="BF69" s="78">
        <f>SUM(Kranskop:Baobab!BF69)</f>
        <v>0</v>
      </c>
      <c r="BG69" s="77">
        <f>SUM(Kranskop:Baobab!BG69)</f>
        <v>0</v>
      </c>
      <c r="BH69" s="77">
        <f>SUM(Kranskop:Baobab!BH69)</f>
        <v>0</v>
      </c>
      <c r="BI69" s="77">
        <f>SUM(Kranskop:Baobab!BI69)</f>
        <v>0</v>
      </c>
      <c r="BJ69" s="77">
        <f>SUM(Kranskop:Baobab!BJ69)</f>
        <v>0</v>
      </c>
      <c r="BK69" s="77">
        <f>SUM(Kranskop:Baobab!BK69)</f>
        <v>0</v>
      </c>
      <c r="BL69" s="77">
        <f>SUM(Kranskop:Baobab!BL69)</f>
        <v>0</v>
      </c>
      <c r="BM69" s="77">
        <f>SUM(Kranskop:Baobab!BM69)</f>
        <v>0</v>
      </c>
      <c r="BN69" s="77">
        <f>SUM(Kranskop:Baobab!BN69)</f>
        <v>0</v>
      </c>
      <c r="BO69" s="77">
        <f>SUM(Kranskop:Baobab!BO69)</f>
        <v>0</v>
      </c>
      <c r="BP69" s="77">
        <f>SUM(Kranskop:Baobab!BP69)</f>
        <v>0</v>
      </c>
      <c r="BQ69" s="76">
        <f>SUM(Kranskop:Baobab!BQ69)</f>
        <v>0</v>
      </c>
      <c r="BR69" s="78">
        <f>SUM(Kranskop:Baobab!BR69)</f>
        <v>0</v>
      </c>
      <c r="BS69" s="77">
        <f>SUM(Kranskop:Baobab!BS69)</f>
        <v>0</v>
      </c>
      <c r="BT69" s="77">
        <f>SUM(Kranskop:Baobab!BT69)</f>
        <v>0</v>
      </c>
      <c r="BU69" s="77">
        <f>SUM(Kranskop:Baobab!BU69)</f>
        <v>0</v>
      </c>
      <c r="BV69" s="77">
        <f>SUM(Kranskop:Baobab!BV69)</f>
        <v>0</v>
      </c>
      <c r="BW69" s="77">
        <f>SUM(Kranskop:Baobab!BW69)</f>
        <v>0</v>
      </c>
      <c r="BX69" s="77">
        <f>SUM(Kranskop:Baobab!BX69)</f>
        <v>0</v>
      </c>
      <c r="BY69" s="77">
        <f>SUM(Kranskop:Baobab!BY69)</f>
        <v>0</v>
      </c>
      <c r="BZ69" s="77">
        <f>SUM(Kranskop:Baobab!BZ69)</f>
        <v>0</v>
      </c>
      <c r="CA69" s="77">
        <f>SUM(Kranskop:Baobab!CA69)</f>
        <v>0</v>
      </c>
      <c r="CB69" s="77">
        <f>SUM(Kranskop:Baobab!CB69)</f>
        <v>0</v>
      </c>
      <c r="CC69" s="76">
        <f>SUM(Kranskop:Baobab!CC69)</f>
        <v>0</v>
      </c>
      <c r="CD69" s="368"/>
    </row>
    <row r="70" spans="1:82" ht="27" x14ac:dyDescent="0.75">
      <c r="A70" s="39"/>
      <c r="B70" s="73" t="s">
        <v>131</v>
      </c>
      <c r="C70" s="129" t="s">
        <v>595</v>
      </c>
      <c r="D70" s="130" t="s">
        <v>58</v>
      </c>
      <c r="E70" s="255">
        <f>SUM(Kranskop:Baobab!E70)</f>
        <v>0</v>
      </c>
      <c r="F70" s="215" t="b">
        <f>(Kranskop!G70+Nyl!G70+Capricorn!G70+Baobab!G70)=G70</f>
        <v>1</v>
      </c>
      <c r="G70" s="74">
        <f t="shared" si="36"/>
        <v>0</v>
      </c>
      <c r="H70" s="75">
        <f>SUM(Kranskop:Baobab!H70)</f>
        <v>0</v>
      </c>
      <c r="I70" s="76">
        <f>SUM(Kranskop:Baobab!I70)</f>
        <v>0</v>
      </c>
      <c r="J70" s="75">
        <f>SUM(Kranskop:Baobab!J70)</f>
        <v>0</v>
      </c>
      <c r="K70" s="77">
        <f>SUM(Kranskop:Baobab!K70)</f>
        <v>0</v>
      </c>
      <c r="L70" s="77">
        <f>SUM(Kranskop:Baobab!L70)</f>
        <v>0</v>
      </c>
      <c r="M70" s="77">
        <f>SUM(Kranskop:Baobab!M70)</f>
        <v>0</v>
      </c>
      <c r="N70" s="77">
        <f>SUM(Kranskop:Baobab!N70)</f>
        <v>0</v>
      </c>
      <c r="O70" s="77">
        <f>SUM(Kranskop:Baobab!O70)</f>
        <v>0</v>
      </c>
      <c r="P70" s="77">
        <f>SUM(Kranskop:Baobab!P70)</f>
        <v>0</v>
      </c>
      <c r="Q70" s="77">
        <f>SUM(Kranskop:Baobab!Q70)</f>
        <v>0</v>
      </c>
      <c r="R70" s="77">
        <f>SUM(Kranskop:Baobab!R70)</f>
        <v>0</v>
      </c>
      <c r="S70" s="77">
        <f>SUM(Kranskop:Baobab!S70)</f>
        <v>0</v>
      </c>
      <c r="T70" s="77">
        <f>SUM(Kranskop:Baobab!T70)</f>
        <v>0</v>
      </c>
      <c r="U70" s="76">
        <f>SUM(Kranskop:Baobab!U70)</f>
        <v>0</v>
      </c>
      <c r="V70" s="75">
        <f>SUM(Kranskop:Baobab!V70)</f>
        <v>0</v>
      </c>
      <c r="W70" s="77">
        <f>SUM(Kranskop:Baobab!W70)</f>
        <v>0</v>
      </c>
      <c r="X70" s="77">
        <f>SUM(Kranskop:Baobab!X70)</f>
        <v>0</v>
      </c>
      <c r="Y70" s="77">
        <f>SUM(Kranskop:Baobab!Y70)</f>
        <v>0</v>
      </c>
      <c r="Z70" s="77">
        <f>SUM(Kranskop:Baobab!Z70)</f>
        <v>0</v>
      </c>
      <c r="AA70" s="77">
        <f>SUM(Kranskop:Baobab!AA70)</f>
        <v>0</v>
      </c>
      <c r="AB70" s="77">
        <f>SUM(Kranskop:Baobab!AB70)</f>
        <v>0</v>
      </c>
      <c r="AC70" s="77">
        <f>SUM(Kranskop:Baobab!AC70)</f>
        <v>0</v>
      </c>
      <c r="AD70" s="77">
        <f>SUM(Kranskop:Baobab!AD70)</f>
        <v>0</v>
      </c>
      <c r="AE70" s="77">
        <f>SUM(Kranskop:Baobab!AE70)</f>
        <v>0</v>
      </c>
      <c r="AF70" s="77">
        <f>SUM(Kranskop:Baobab!AF70)</f>
        <v>0</v>
      </c>
      <c r="AG70" s="76">
        <f>SUM(Kranskop:Baobab!AG70)</f>
        <v>0</v>
      </c>
      <c r="AH70" s="78">
        <f>SUM(Kranskop:Baobab!AH70)</f>
        <v>0</v>
      </c>
      <c r="AI70" s="77">
        <f>SUM(Kranskop:Baobab!AI70)</f>
        <v>0</v>
      </c>
      <c r="AJ70" s="77">
        <f>SUM(Kranskop:Baobab!AJ70)</f>
        <v>0</v>
      </c>
      <c r="AK70" s="77">
        <f>SUM(Kranskop:Baobab!AK70)</f>
        <v>0</v>
      </c>
      <c r="AL70" s="77">
        <f>SUM(Kranskop:Baobab!AL70)</f>
        <v>0</v>
      </c>
      <c r="AM70" s="77">
        <f>SUM(Kranskop:Baobab!AM70)</f>
        <v>0</v>
      </c>
      <c r="AN70" s="77">
        <f>SUM(Kranskop:Baobab!AN70)</f>
        <v>0</v>
      </c>
      <c r="AO70" s="77">
        <f>SUM(Kranskop:Baobab!AO70)</f>
        <v>0</v>
      </c>
      <c r="AP70" s="77">
        <f>SUM(Kranskop:Baobab!AP70)</f>
        <v>0</v>
      </c>
      <c r="AQ70" s="77">
        <f>SUM(Kranskop:Baobab!AQ70)</f>
        <v>0</v>
      </c>
      <c r="AR70" s="77">
        <f>SUM(Kranskop:Baobab!AR70)</f>
        <v>0</v>
      </c>
      <c r="AS70" s="76">
        <f>SUM(Kranskop:Baobab!AS70)</f>
        <v>0</v>
      </c>
      <c r="AT70" s="78">
        <f>SUM(Kranskop:Baobab!AT70)</f>
        <v>0</v>
      </c>
      <c r="AU70" s="77">
        <f>SUM(Kranskop:Baobab!AU70)</f>
        <v>0</v>
      </c>
      <c r="AV70" s="77">
        <f>SUM(Kranskop:Baobab!AV70)</f>
        <v>0</v>
      </c>
      <c r="AW70" s="77">
        <f>SUM(Kranskop:Baobab!AW70)</f>
        <v>0</v>
      </c>
      <c r="AX70" s="77">
        <f>SUM(Kranskop:Baobab!AX70)</f>
        <v>0</v>
      </c>
      <c r="AY70" s="77">
        <f>SUM(Kranskop:Baobab!AY70)</f>
        <v>0</v>
      </c>
      <c r="AZ70" s="77">
        <f>SUM(Kranskop:Baobab!AZ70)</f>
        <v>0</v>
      </c>
      <c r="BA70" s="77">
        <f>SUM(Kranskop:Baobab!BA70)</f>
        <v>0</v>
      </c>
      <c r="BB70" s="77">
        <f>SUM(Kranskop:Baobab!BB70)</f>
        <v>0</v>
      </c>
      <c r="BC70" s="77">
        <f>SUM(Kranskop:Baobab!BC70)</f>
        <v>0</v>
      </c>
      <c r="BD70" s="77">
        <f>SUM(Kranskop:Baobab!BD70)</f>
        <v>0</v>
      </c>
      <c r="BE70" s="76">
        <f>SUM(Kranskop:Baobab!BE70)</f>
        <v>0</v>
      </c>
      <c r="BF70" s="78">
        <f>SUM(Kranskop:Baobab!BF70)</f>
        <v>0</v>
      </c>
      <c r="BG70" s="77">
        <f>SUM(Kranskop:Baobab!BG70)</f>
        <v>0</v>
      </c>
      <c r="BH70" s="77">
        <f>SUM(Kranskop:Baobab!BH70)</f>
        <v>0</v>
      </c>
      <c r="BI70" s="77">
        <f>SUM(Kranskop:Baobab!BI70)</f>
        <v>0</v>
      </c>
      <c r="BJ70" s="77">
        <f>SUM(Kranskop:Baobab!BJ70)</f>
        <v>0</v>
      </c>
      <c r="BK70" s="77">
        <f>SUM(Kranskop:Baobab!BK70)</f>
        <v>0</v>
      </c>
      <c r="BL70" s="77">
        <f>SUM(Kranskop:Baobab!BL70)</f>
        <v>0</v>
      </c>
      <c r="BM70" s="77">
        <f>SUM(Kranskop:Baobab!BM70)</f>
        <v>0</v>
      </c>
      <c r="BN70" s="77">
        <f>SUM(Kranskop:Baobab!BN70)</f>
        <v>0</v>
      </c>
      <c r="BO70" s="77">
        <f>SUM(Kranskop:Baobab!BO70)</f>
        <v>0</v>
      </c>
      <c r="BP70" s="77">
        <f>SUM(Kranskop:Baobab!BP70)</f>
        <v>0</v>
      </c>
      <c r="BQ70" s="76">
        <f>SUM(Kranskop:Baobab!BQ70)</f>
        <v>0</v>
      </c>
      <c r="BR70" s="78">
        <f>SUM(Kranskop:Baobab!BR70)</f>
        <v>0</v>
      </c>
      <c r="BS70" s="77">
        <f>SUM(Kranskop:Baobab!BS70)</f>
        <v>0</v>
      </c>
      <c r="BT70" s="77">
        <f>SUM(Kranskop:Baobab!BT70)</f>
        <v>0</v>
      </c>
      <c r="BU70" s="77">
        <f>SUM(Kranskop:Baobab!BU70)</f>
        <v>0</v>
      </c>
      <c r="BV70" s="77">
        <f>SUM(Kranskop:Baobab!BV70)</f>
        <v>0</v>
      </c>
      <c r="BW70" s="77">
        <f>SUM(Kranskop:Baobab!BW70)</f>
        <v>0</v>
      </c>
      <c r="BX70" s="77">
        <f>SUM(Kranskop:Baobab!BX70)</f>
        <v>0</v>
      </c>
      <c r="BY70" s="77">
        <f>SUM(Kranskop:Baobab!BY70)</f>
        <v>0</v>
      </c>
      <c r="BZ70" s="77">
        <f>SUM(Kranskop:Baobab!BZ70)</f>
        <v>0</v>
      </c>
      <c r="CA70" s="77">
        <f>SUM(Kranskop:Baobab!CA70)</f>
        <v>0</v>
      </c>
      <c r="CB70" s="77">
        <f>SUM(Kranskop:Baobab!CB70)</f>
        <v>0</v>
      </c>
      <c r="CC70" s="76">
        <f>SUM(Kranskop:Baobab!CC70)</f>
        <v>0</v>
      </c>
      <c r="CD70" s="368"/>
    </row>
    <row r="71" spans="1:82" ht="27" x14ac:dyDescent="0.75">
      <c r="A71" s="39"/>
      <c r="B71" s="73" t="s">
        <v>132</v>
      </c>
      <c r="C71" s="129" t="s">
        <v>133</v>
      </c>
      <c r="D71" s="130" t="s">
        <v>58</v>
      </c>
      <c r="E71" s="255">
        <f>SUM(Kranskop:Baobab!E71)</f>
        <v>288</v>
      </c>
      <c r="F71" s="215" t="b">
        <f>(Kranskop!G71+Nyl!G71+Capricorn!G71+Baobab!G71)=G71</f>
        <v>1</v>
      </c>
      <c r="G71" s="74">
        <f t="shared" si="36"/>
        <v>0</v>
      </c>
      <c r="H71" s="75">
        <f>SUM(Kranskop:Baobab!H71)</f>
        <v>0</v>
      </c>
      <c r="I71" s="76">
        <f>SUM(Kranskop:Baobab!I71)</f>
        <v>0</v>
      </c>
      <c r="J71" s="75">
        <f>SUM(Kranskop:Baobab!J71)</f>
        <v>0</v>
      </c>
      <c r="K71" s="77">
        <f>SUM(Kranskop:Baobab!K71)</f>
        <v>0</v>
      </c>
      <c r="L71" s="77">
        <f>SUM(Kranskop:Baobab!L71)</f>
        <v>0</v>
      </c>
      <c r="M71" s="77">
        <f>SUM(Kranskop:Baobab!M71)</f>
        <v>0</v>
      </c>
      <c r="N71" s="77">
        <f>SUM(Kranskop:Baobab!N71)</f>
        <v>0</v>
      </c>
      <c r="O71" s="77">
        <f>SUM(Kranskop:Baobab!O71)</f>
        <v>0</v>
      </c>
      <c r="P71" s="77">
        <f>SUM(Kranskop:Baobab!P71)</f>
        <v>0</v>
      </c>
      <c r="Q71" s="77">
        <f>SUM(Kranskop:Baobab!Q71)</f>
        <v>0</v>
      </c>
      <c r="R71" s="77">
        <f>SUM(Kranskop:Baobab!R71)</f>
        <v>0</v>
      </c>
      <c r="S71" s="77">
        <f>SUM(Kranskop:Baobab!S71)</f>
        <v>0</v>
      </c>
      <c r="T71" s="77">
        <f>SUM(Kranskop:Baobab!T71)</f>
        <v>0</v>
      </c>
      <c r="U71" s="76">
        <f>SUM(Kranskop:Baobab!U71)</f>
        <v>0</v>
      </c>
      <c r="V71" s="75">
        <f>SUM(Kranskop:Baobab!V71)</f>
        <v>0</v>
      </c>
      <c r="W71" s="77">
        <f>SUM(Kranskop:Baobab!W71)</f>
        <v>0</v>
      </c>
      <c r="X71" s="77">
        <f>SUM(Kranskop:Baobab!X71)</f>
        <v>0</v>
      </c>
      <c r="Y71" s="77">
        <f>SUM(Kranskop:Baobab!Y71)</f>
        <v>0</v>
      </c>
      <c r="Z71" s="77">
        <f>SUM(Kranskop:Baobab!Z71)</f>
        <v>0</v>
      </c>
      <c r="AA71" s="77">
        <f>SUM(Kranskop:Baobab!AA71)</f>
        <v>0</v>
      </c>
      <c r="AB71" s="77">
        <f>SUM(Kranskop:Baobab!AB71)</f>
        <v>0</v>
      </c>
      <c r="AC71" s="77">
        <f>SUM(Kranskop:Baobab!AC71)</f>
        <v>0</v>
      </c>
      <c r="AD71" s="77">
        <f>SUM(Kranskop:Baobab!AD71)</f>
        <v>0</v>
      </c>
      <c r="AE71" s="77">
        <f>SUM(Kranskop:Baobab!AE71)</f>
        <v>0</v>
      </c>
      <c r="AF71" s="77">
        <f>SUM(Kranskop:Baobab!AF71)</f>
        <v>0</v>
      </c>
      <c r="AG71" s="76">
        <f>SUM(Kranskop:Baobab!AG71)</f>
        <v>0</v>
      </c>
      <c r="AH71" s="78">
        <f>SUM(Kranskop:Baobab!AH71)</f>
        <v>0</v>
      </c>
      <c r="AI71" s="77">
        <f>SUM(Kranskop:Baobab!AI71)</f>
        <v>0</v>
      </c>
      <c r="AJ71" s="77">
        <f>SUM(Kranskop:Baobab!AJ71)</f>
        <v>0</v>
      </c>
      <c r="AK71" s="77">
        <f>SUM(Kranskop:Baobab!AK71)</f>
        <v>0</v>
      </c>
      <c r="AL71" s="77">
        <f>SUM(Kranskop:Baobab!AL71)</f>
        <v>0</v>
      </c>
      <c r="AM71" s="77">
        <f>SUM(Kranskop:Baobab!AM71)</f>
        <v>0</v>
      </c>
      <c r="AN71" s="77">
        <f>SUM(Kranskop:Baobab!AN71)</f>
        <v>0</v>
      </c>
      <c r="AO71" s="77">
        <f>SUM(Kranskop:Baobab!AO71)</f>
        <v>0</v>
      </c>
      <c r="AP71" s="77">
        <f>SUM(Kranskop:Baobab!AP71)</f>
        <v>0</v>
      </c>
      <c r="AQ71" s="77">
        <f>SUM(Kranskop:Baobab!AQ71)</f>
        <v>0</v>
      </c>
      <c r="AR71" s="77">
        <f>SUM(Kranskop:Baobab!AR71)</f>
        <v>0</v>
      </c>
      <c r="AS71" s="76">
        <f>SUM(Kranskop:Baobab!AS71)</f>
        <v>0</v>
      </c>
      <c r="AT71" s="78">
        <f>SUM(Kranskop:Baobab!AT71)</f>
        <v>0</v>
      </c>
      <c r="AU71" s="77">
        <f>SUM(Kranskop:Baobab!AU71)</f>
        <v>0</v>
      </c>
      <c r="AV71" s="77">
        <f>SUM(Kranskop:Baobab!AV71)</f>
        <v>0</v>
      </c>
      <c r="AW71" s="77">
        <f>SUM(Kranskop:Baobab!AW71)</f>
        <v>0</v>
      </c>
      <c r="AX71" s="77">
        <f>SUM(Kranskop:Baobab!AX71)</f>
        <v>0</v>
      </c>
      <c r="AY71" s="77">
        <f>SUM(Kranskop:Baobab!AY71)</f>
        <v>0</v>
      </c>
      <c r="AZ71" s="77">
        <f>SUM(Kranskop:Baobab!AZ71)</f>
        <v>0</v>
      </c>
      <c r="BA71" s="77">
        <f>SUM(Kranskop:Baobab!BA71)</f>
        <v>0</v>
      </c>
      <c r="BB71" s="77">
        <f>SUM(Kranskop:Baobab!BB71)</f>
        <v>0</v>
      </c>
      <c r="BC71" s="77">
        <f>SUM(Kranskop:Baobab!BC71)</f>
        <v>0</v>
      </c>
      <c r="BD71" s="77">
        <f>SUM(Kranskop:Baobab!BD71)</f>
        <v>0</v>
      </c>
      <c r="BE71" s="76">
        <f>SUM(Kranskop:Baobab!BE71)</f>
        <v>0</v>
      </c>
      <c r="BF71" s="78">
        <f>SUM(Kranskop:Baobab!BF71)</f>
        <v>0</v>
      </c>
      <c r="BG71" s="77">
        <f>SUM(Kranskop:Baobab!BG71)</f>
        <v>0</v>
      </c>
      <c r="BH71" s="77">
        <f>SUM(Kranskop:Baobab!BH71)</f>
        <v>0</v>
      </c>
      <c r="BI71" s="77">
        <f>SUM(Kranskop:Baobab!BI71)</f>
        <v>0</v>
      </c>
      <c r="BJ71" s="77">
        <f>SUM(Kranskop:Baobab!BJ71)</f>
        <v>0</v>
      </c>
      <c r="BK71" s="77">
        <f>SUM(Kranskop:Baobab!BK71)</f>
        <v>0</v>
      </c>
      <c r="BL71" s="77">
        <f>SUM(Kranskop:Baobab!BL71)</f>
        <v>0</v>
      </c>
      <c r="BM71" s="77">
        <f>SUM(Kranskop:Baobab!BM71)</f>
        <v>0</v>
      </c>
      <c r="BN71" s="77">
        <f>SUM(Kranskop:Baobab!BN71)</f>
        <v>0</v>
      </c>
      <c r="BO71" s="77">
        <f>SUM(Kranskop:Baobab!BO71)</f>
        <v>0</v>
      </c>
      <c r="BP71" s="77">
        <f>SUM(Kranskop:Baobab!BP71)</f>
        <v>0</v>
      </c>
      <c r="BQ71" s="76">
        <f>SUM(Kranskop:Baobab!BQ71)</f>
        <v>0</v>
      </c>
      <c r="BR71" s="78">
        <f>SUM(Kranskop:Baobab!BR71)</f>
        <v>0</v>
      </c>
      <c r="BS71" s="77">
        <f>SUM(Kranskop:Baobab!BS71)</f>
        <v>0</v>
      </c>
      <c r="BT71" s="77">
        <f>SUM(Kranskop:Baobab!BT71)</f>
        <v>0</v>
      </c>
      <c r="BU71" s="77">
        <f>SUM(Kranskop:Baobab!BU71)</f>
        <v>0</v>
      </c>
      <c r="BV71" s="77">
        <f>SUM(Kranskop:Baobab!BV71)</f>
        <v>0</v>
      </c>
      <c r="BW71" s="77">
        <f>SUM(Kranskop:Baobab!BW71)</f>
        <v>0</v>
      </c>
      <c r="BX71" s="77">
        <f>SUM(Kranskop:Baobab!BX71)</f>
        <v>0</v>
      </c>
      <c r="BY71" s="77">
        <f>SUM(Kranskop:Baobab!BY71)</f>
        <v>0</v>
      </c>
      <c r="BZ71" s="77">
        <f>SUM(Kranskop:Baobab!BZ71)</f>
        <v>0</v>
      </c>
      <c r="CA71" s="77">
        <f>SUM(Kranskop:Baobab!CA71)</f>
        <v>0</v>
      </c>
      <c r="CB71" s="77">
        <f>SUM(Kranskop:Baobab!CB71)</f>
        <v>0</v>
      </c>
      <c r="CC71" s="76">
        <f>SUM(Kranskop:Baobab!CC71)</f>
        <v>0</v>
      </c>
      <c r="CD71" s="368"/>
    </row>
    <row r="72" spans="1:82" ht="27" x14ac:dyDescent="0.75">
      <c r="A72" s="39"/>
      <c r="B72" s="101" t="s">
        <v>134</v>
      </c>
      <c r="C72" s="273" t="s">
        <v>135</v>
      </c>
      <c r="D72" s="130"/>
      <c r="E72" s="255"/>
      <c r="F72" s="215" t="b">
        <f>(Kranskop!G72+Nyl!G72+Capricorn!G72+Baobab!G72)=G72</f>
        <v>1</v>
      </c>
      <c r="G72" s="74"/>
      <c r="H72" s="75"/>
      <c r="I72" s="76"/>
      <c r="J72" s="75"/>
      <c r="K72" s="77"/>
      <c r="L72" s="77"/>
      <c r="M72" s="77"/>
      <c r="N72" s="77"/>
      <c r="O72" s="77"/>
      <c r="P72" s="77"/>
      <c r="Q72" s="77"/>
      <c r="R72" s="77"/>
      <c r="S72" s="77"/>
      <c r="T72" s="77"/>
      <c r="U72" s="76"/>
      <c r="V72" s="75"/>
      <c r="W72" s="77"/>
      <c r="X72" s="77"/>
      <c r="Y72" s="77"/>
      <c r="Z72" s="77"/>
      <c r="AA72" s="77"/>
      <c r="AB72" s="77"/>
      <c r="AC72" s="77"/>
      <c r="AD72" s="77"/>
      <c r="AE72" s="77"/>
      <c r="AF72" s="77"/>
      <c r="AG72" s="76"/>
      <c r="AH72" s="78"/>
      <c r="AI72" s="77"/>
      <c r="AJ72" s="77"/>
      <c r="AK72" s="77"/>
      <c r="AL72" s="77"/>
      <c r="AM72" s="77"/>
      <c r="AN72" s="77"/>
      <c r="AO72" s="77"/>
      <c r="AP72" s="77"/>
      <c r="AQ72" s="77"/>
      <c r="AR72" s="77"/>
      <c r="AS72" s="76"/>
      <c r="AT72" s="78"/>
      <c r="AU72" s="77"/>
      <c r="AV72" s="77"/>
      <c r="AW72" s="77"/>
      <c r="AX72" s="77"/>
      <c r="AY72" s="77"/>
      <c r="AZ72" s="77"/>
      <c r="BA72" s="77"/>
      <c r="BB72" s="77"/>
      <c r="BC72" s="77"/>
      <c r="BD72" s="77"/>
      <c r="BE72" s="76"/>
      <c r="BF72" s="78"/>
      <c r="BG72" s="77"/>
      <c r="BH72" s="77"/>
      <c r="BI72" s="77"/>
      <c r="BJ72" s="77"/>
      <c r="BK72" s="77"/>
      <c r="BL72" s="77"/>
      <c r="BM72" s="77"/>
      <c r="BN72" s="77"/>
      <c r="BO72" s="77"/>
      <c r="BP72" s="77"/>
      <c r="BQ72" s="76"/>
      <c r="BR72" s="78"/>
      <c r="BS72" s="77"/>
      <c r="BT72" s="77"/>
      <c r="BU72" s="77"/>
      <c r="BV72" s="77"/>
      <c r="BW72" s="77"/>
      <c r="BX72" s="77"/>
      <c r="BY72" s="77"/>
      <c r="BZ72" s="77"/>
      <c r="CA72" s="77"/>
      <c r="CB72" s="77"/>
      <c r="CC72" s="76"/>
      <c r="CD72" s="368"/>
    </row>
    <row r="73" spans="1:82" x14ac:dyDescent="0.75">
      <c r="A73" s="39"/>
      <c r="B73" s="73" t="s">
        <v>136</v>
      </c>
      <c r="C73" s="129" t="s">
        <v>596</v>
      </c>
      <c r="D73" s="130" t="s">
        <v>58</v>
      </c>
      <c r="E73" s="255">
        <f>SUM(Kranskop:Baobab!E73)</f>
        <v>288</v>
      </c>
      <c r="F73" s="215" t="b">
        <f>(Kranskop!G73+Nyl!G73+Capricorn!G73+Baobab!G73)=G73</f>
        <v>1</v>
      </c>
      <c r="G73" s="74">
        <f t="shared" si="36"/>
        <v>0</v>
      </c>
      <c r="H73" s="75">
        <f>SUM(Kranskop:Baobab!H73)</f>
        <v>0</v>
      </c>
      <c r="I73" s="76">
        <f>SUM(Kranskop:Baobab!I73)</f>
        <v>0</v>
      </c>
      <c r="J73" s="75">
        <f>SUM(Kranskop:Baobab!J73)</f>
        <v>0</v>
      </c>
      <c r="K73" s="77">
        <f>SUM(Kranskop:Baobab!K73)</f>
        <v>0</v>
      </c>
      <c r="L73" s="77">
        <f>SUM(Kranskop:Baobab!L73)</f>
        <v>0</v>
      </c>
      <c r="M73" s="77">
        <f>SUM(Kranskop:Baobab!M73)</f>
        <v>0</v>
      </c>
      <c r="N73" s="77">
        <f>SUM(Kranskop:Baobab!N73)</f>
        <v>0</v>
      </c>
      <c r="O73" s="77">
        <f>SUM(Kranskop:Baobab!O73)</f>
        <v>0</v>
      </c>
      <c r="P73" s="77">
        <f>SUM(Kranskop:Baobab!P73)</f>
        <v>0</v>
      </c>
      <c r="Q73" s="77">
        <f>SUM(Kranskop:Baobab!Q73)</f>
        <v>0</v>
      </c>
      <c r="R73" s="77">
        <f>SUM(Kranskop:Baobab!R73)</f>
        <v>0</v>
      </c>
      <c r="S73" s="77">
        <f>SUM(Kranskop:Baobab!S73)</f>
        <v>0</v>
      </c>
      <c r="T73" s="77">
        <f>SUM(Kranskop:Baobab!T73)</f>
        <v>0</v>
      </c>
      <c r="U73" s="76">
        <f>SUM(Kranskop:Baobab!U73)</f>
        <v>0</v>
      </c>
      <c r="V73" s="75">
        <f>SUM(Kranskop:Baobab!V73)</f>
        <v>0</v>
      </c>
      <c r="W73" s="77">
        <f>SUM(Kranskop:Baobab!W73)</f>
        <v>0</v>
      </c>
      <c r="X73" s="77">
        <f>SUM(Kranskop:Baobab!X73)</f>
        <v>0</v>
      </c>
      <c r="Y73" s="77">
        <f>SUM(Kranskop:Baobab!Y73)</f>
        <v>0</v>
      </c>
      <c r="Z73" s="77">
        <f>SUM(Kranskop:Baobab!Z73)</f>
        <v>0</v>
      </c>
      <c r="AA73" s="77">
        <f>SUM(Kranskop:Baobab!AA73)</f>
        <v>0</v>
      </c>
      <c r="AB73" s="77">
        <f>SUM(Kranskop:Baobab!AB73)</f>
        <v>0</v>
      </c>
      <c r="AC73" s="77">
        <f>SUM(Kranskop:Baobab!AC73)</f>
        <v>0</v>
      </c>
      <c r="AD73" s="77">
        <f>SUM(Kranskop:Baobab!AD73)</f>
        <v>0</v>
      </c>
      <c r="AE73" s="77">
        <f>SUM(Kranskop:Baobab!AE73)</f>
        <v>0</v>
      </c>
      <c r="AF73" s="77">
        <f>SUM(Kranskop:Baobab!AF73)</f>
        <v>0</v>
      </c>
      <c r="AG73" s="76">
        <f>SUM(Kranskop:Baobab!AG73)</f>
        <v>0</v>
      </c>
      <c r="AH73" s="78">
        <f>SUM(Kranskop:Baobab!AH73)</f>
        <v>0</v>
      </c>
      <c r="AI73" s="77">
        <f>SUM(Kranskop:Baobab!AI73)</f>
        <v>0</v>
      </c>
      <c r="AJ73" s="77">
        <f>SUM(Kranskop:Baobab!AJ73)</f>
        <v>0</v>
      </c>
      <c r="AK73" s="77">
        <f>SUM(Kranskop:Baobab!AK73)</f>
        <v>0</v>
      </c>
      <c r="AL73" s="77">
        <f>SUM(Kranskop:Baobab!AL73)</f>
        <v>0</v>
      </c>
      <c r="AM73" s="77">
        <f>SUM(Kranskop:Baobab!AM73)</f>
        <v>0</v>
      </c>
      <c r="AN73" s="77">
        <f>SUM(Kranskop:Baobab!AN73)</f>
        <v>0</v>
      </c>
      <c r="AO73" s="77">
        <f>SUM(Kranskop:Baobab!AO73)</f>
        <v>0</v>
      </c>
      <c r="AP73" s="77">
        <f>SUM(Kranskop:Baobab!AP73)</f>
        <v>0</v>
      </c>
      <c r="AQ73" s="77">
        <f>SUM(Kranskop:Baobab!AQ73)</f>
        <v>0</v>
      </c>
      <c r="AR73" s="77">
        <f>SUM(Kranskop:Baobab!AR73)</f>
        <v>0</v>
      </c>
      <c r="AS73" s="76">
        <f>SUM(Kranskop:Baobab!AS73)</f>
        <v>0</v>
      </c>
      <c r="AT73" s="78">
        <f>SUM(Kranskop:Baobab!AT73)</f>
        <v>0</v>
      </c>
      <c r="AU73" s="77">
        <f>SUM(Kranskop:Baobab!AU73)</f>
        <v>0</v>
      </c>
      <c r="AV73" s="77">
        <f>SUM(Kranskop:Baobab!AV73)</f>
        <v>0</v>
      </c>
      <c r="AW73" s="77">
        <f>SUM(Kranskop:Baobab!AW73)</f>
        <v>0</v>
      </c>
      <c r="AX73" s="77">
        <f>SUM(Kranskop:Baobab!AX73)</f>
        <v>0</v>
      </c>
      <c r="AY73" s="77">
        <f>SUM(Kranskop:Baobab!AY73)</f>
        <v>0</v>
      </c>
      <c r="AZ73" s="77">
        <f>SUM(Kranskop:Baobab!AZ73)</f>
        <v>0</v>
      </c>
      <c r="BA73" s="77">
        <f>SUM(Kranskop:Baobab!BA73)</f>
        <v>0</v>
      </c>
      <c r="BB73" s="77">
        <f>SUM(Kranskop:Baobab!BB73)</f>
        <v>0</v>
      </c>
      <c r="BC73" s="77">
        <f>SUM(Kranskop:Baobab!BC73)</f>
        <v>0</v>
      </c>
      <c r="BD73" s="77">
        <f>SUM(Kranskop:Baobab!BD73)</f>
        <v>0</v>
      </c>
      <c r="BE73" s="76">
        <f>SUM(Kranskop:Baobab!BE73)</f>
        <v>0</v>
      </c>
      <c r="BF73" s="78">
        <f>SUM(Kranskop:Baobab!BF73)</f>
        <v>0</v>
      </c>
      <c r="BG73" s="77">
        <f>SUM(Kranskop:Baobab!BG73)</f>
        <v>0</v>
      </c>
      <c r="BH73" s="77">
        <f>SUM(Kranskop:Baobab!BH73)</f>
        <v>0</v>
      </c>
      <c r="BI73" s="77">
        <f>SUM(Kranskop:Baobab!BI73)</f>
        <v>0</v>
      </c>
      <c r="BJ73" s="77">
        <f>SUM(Kranskop:Baobab!BJ73)</f>
        <v>0</v>
      </c>
      <c r="BK73" s="77">
        <f>SUM(Kranskop:Baobab!BK73)</f>
        <v>0</v>
      </c>
      <c r="BL73" s="77">
        <f>SUM(Kranskop:Baobab!BL73)</f>
        <v>0</v>
      </c>
      <c r="BM73" s="77">
        <f>SUM(Kranskop:Baobab!BM73)</f>
        <v>0</v>
      </c>
      <c r="BN73" s="77">
        <f>SUM(Kranskop:Baobab!BN73)</f>
        <v>0</v>
      </c>
      <c r="BO73" s="77">
        <f>SUM(Kranskop:Baobab!BO73)</f>
        <v>0</v>
      </c>
      <c r="BP73" s="77">
        <f>SUM(Kranskop:Baobab!BP73)</f>
        <v>0</v>
      </c>
      <c r="BQ73" s="76">
        <f>SUM(Kranskop:Baobab!BQ73)</f>
        <v>0</v>
      </c>
      <c r="BR73" s="78">
        <f>SUM(Kranskop:Baobab!BR73)</f>
        <v>0</v>
      </c>
      <c r="BS73" s="77">
        <f>SUM(Kranskop:Baobab!BS73)</f>
        <v>0</v>
      </c>
      <c r="BT73" s="77">
        <f>SUM(Kranskop:Baobab!BT73)</f>
        <v>0</v>
      </c>
      <c r="BU73" s="77">
        <f>SUM(Kranskop:Baobab!BU73)</f>
        <v>0</v>
      </c>
      <c r="BV73" s="77">
        <f>SUM(Kranskop:Baobab!BV73)</f>
        <v>0</v>
      </c>
      <c r="BW73" s="77">
        <f>SUM(Kranskop:Baobab!BW73)</f>
        <v>0</v>
      </c>
      <c r="BX73" s="77">
        <f>SUM(Kranskop:Baobab!BX73)</f>
        <v>0</v>
      </c>
      <c r="BY73" s="77">
        <f>SUM(Kranskop:Baobab!BY73)</f>
        <v>0</v>
      </c>
      <c r="BZ73" s="77">
        <f>SUM(Kranskop:Baobab!BZ73)</f>
        <v>0</v>
      </c>
      <c r="CA73" s="77">
        <f>SUM(Kranskop:Baobab!CA73)</f>
        <v>0</v>
      </c>
      <c r="CB73" s="77">
        <f>SUM(Kranskop:Baobab!CB73)</f>
        <v>0</v>
      </c>
      <c r="CC73" s="76">
        <f>SUM(Kranskop:Baobab!CC73)</f>
        <v>0</v>
      </c>
      <c r="CD73" s="368"/>
    </row>
    <row r="74" spans="1:82" x14ac:dyDescent="0.75">
      <c r="A74" s="39"/>
      <c r="B74" s="73" t="s">
        <v>137</v>
      </c>
      <c r="C74" s="129" t="s">
        <v>138</v>
      </c>
      <c r="D74" s="130" t="s">
        <v>58</v>
      </c>
      <c r="E74" s="255">
        <f>SUM(Kranskop:Baobab!E74)</f>
        <v>288</v>
      </c>
      <c r="F74" s="215" t="b">
        <f>(Kranskop!G74+Nyl!G74+Capricorn!G74+Baobab!G74)=G74</f>
        <v>1</v>
      </c>
      <c r="G74" s="74">
        <f t="shared" si="36"/>
        <v>0</v>
      </c>
      <c r="H74" s="75">
        <f>SUM(Kranskop:Baobab!H74)</f>
        <v>0</v>
      </c>
      <c r="I74" s="76">
        <f>SUM(Kranskop:Baobab!I74)</f>
        <v>0</v>
      </c>
      <c r="J74" s="75">
        <f>SUM(Kranskop:Baobab!J74)</f>
        <v>0</v>
      </c>
      <c r="K74" s="77">
        <f>SUM(Kranskop:Baobab!K74)</f>
        <v>0</v>
      </c>
      <c r="L74" s="77">
        <f>SUM(Kranskop:Baobab!L74)</f>
        <v>0</v>
      </c>
      <c r="M74" s="77">
        <f>SUM(Kranskop:Baobab!M74)</f>
        <v>0</v>
      </c>
      <c r="N74" s="77">
        <f>SUM(Kranskop:Baobab!N74)</f>
        <v>0</v>
      </c>
      <c r="O74" s="77">
        <f>SUM(Kranskop:Baobab!O74)</f>
        <v>0</v>
      </c>
      <c r="P74" s="77">
        <f>SUM(Kranskop:Baobab!P74)</f>
        <v>0</v>
      </c>
      <c r="Q74" s="77">
        <f>SUM(Kranskop:Baobab!Q74)</f>
        <v>0</v>
      </c>
      <c r="R74" s="77">
        <f>SUM(Kranskop:Baobab!R74)</f>
        <v>0</v>
      </c>
      <c r="S74" s="77">
        <f>SUM(Kranskop:Baobab!S74)</f>
        <v>0</v>
      </c>
      <c r="T74" s="77">
        <f>SUM(Kranskop:Baobab!T74)</f>
        <v>0</v>
      </c>
      <c r="U74" s="76">
        <f>SUM(Kranskop:Baobab!U74)</f>
        <v>0</v>
      </c>
      <c r="V74" s="75">
        <f>SUM(Kranskop:Baobab!V74)</f>
        <v>0</v>
      </c>
      <c r="W74" s="77">
        <f>SUM(Kranskop:Baobab!W74)</f>
        <v>0</v>
      </c>
      <c r="X74" s="77">
        <f>SUM(Kranskop:Baobab!X74)</f>
        <v>0</v>
      </c>
      <c r="Y74" s="77">
        <f>SUM(Kranskop:Baobab!Y74)</f>
        <v>0</v>
      </c>
      <c r="Z74" s="77">
        <f>SUM(Kranskop:Baobab!Z74)</f>
        <v>0</v>
      </c>
      <c r="AA74" s="77">
        <f>SUM(Kranskop:Baobab!AA74)</f>
        <v>0</v>
      </c>
      <c r="AB74" s="77">
        <f>SUM(Kranskop:Baobab!AB74)</f>
        <v>0</v>
      </c>
      <c r="AC74" s="77">
        <f>SUM(Kranskop:Baobab!AC74)</f>
        <v>0</v>
      </c>
      <c r="AD74" s="77">
        <f>SUM(Kranskop:Baobab!AD74)</f>
        <v>0</v>
      </c>
      <c r="AE74" s="77">
        <f>SUM(Kranskop:Baobab!AE74)</f>
        <v>0</v>
      </c>
      <c r="AF74" s="77">
        <f>SUM(Kranskop:Baobab!AF74)</f>
        <v>0</v>
      </c>
      <c r="AG74" s="76">
        <f>SUM(Kranskop:Baobab!AG74)</f>
        <v>0</v>
      </c>
      <c r="AH74" s="78">
        <f>SUM(Kranskop:Baobab!AH74)</f>
        <v>0</v>
      </c>
      <c r="AI74" s="77">
        <f>SUM(Kranskop:Baobab!AI74)</f>
        <v>0</v>
      </c>
      <c r="AJ74" s="77">
        <f>SUM(Kranskop:Baobab!AJ74)</f>
        <v>0</v>
      </c>
      <c r="AK74" s="77">
        <f>SUM(Kranskop:Baobab!AK74)</f>
        <v>0</v>
      </c>
      <c r="AL74" s="77">
        <f>SUM(Kranskop:Baobab!AL74)</f>
        <v>0</v>
      </c>
      <c r="AM74" s="77">
        <f>SUM(Kranskop:Baobab!AM74)</f>
        <v>0</v>
      </c>
      <c r="AN74" s="77">
        <f>SUM(Kranskop:Baobab!AN74)</f>
        <v>0</v>
      </c>
      <c r="AO74" s="77">
        <f>SUM(Kranskop:Baobab!AO74)</f>
        <v>0</v>
      </c>
      <c r="AP74" s="77">
        <f>SUM(Kranskop:Baobab!AP74)</f>
        <v>0</v>
      </c>
      <c r="AQ74" s="77">
        <f>SUM(Kranskop:Baobab!AQ74)</f>
        <v>0</v>
      </c>
      <c r="AR74" s="77">
        <f>SUM(Kranskop:Baobab!AR74)</f>
        <v>0</v>
      </c>
      <c r="AS74" s="76">
        <f>SUM(Kranskop:Baobab!AS74)</f>
        <v>0</v>
      </c>
      <c r="AT74" s="78">
        <f>SUM(Kranskop:Baobab!AT74)</f>
        <v>0</v>
      </c>
      <c r="AU74" s="77">
        <f>SUM(Kranskop:Baobab!AU74)</f>
        <v>0</v>
      </c>
      <c r="AV74" s="77">
        <f>SUM(Kranskop:Baobab!AV74)</f>
        <v>0</v>
      </c>
      <c r="AW74" s="77">
        <f>SUM(Kranskop:Baobab!AW74)</f>
        <v>0</v>
      </c>
      <c r="AX74" s="77">
        <f>SUM(Kranskop:Baobab!AX74)</f>
        <v>0</v>
      </c>
      <c r="AY74" s="77">
        <f>SUM(Kranskop:Baobab!AY74)</f>
        <v>0</v>
      </c>
      <c r="AZ74" s="77">
        <f>SUM(Kranskop:Baobab!AZ74)</f>
        <v>0</v>
      </c>
      <c r="BA74" s="77">
        <f>SUM(Kranskop:Baobab!BA74)</f>
        <v>0</v>
      </c>
      <c r="BB74" s="77">
        <f>SUM(Kranskop:Baobab!BB74)</f>
        <v>0</v>
      </c>
      <c r="BC74" s="77">
        <f>SUM(Kranskop:Baobab!BC74)</f>
        <v>0</v>
      </c>
      <c r="BD74" s="77">
        <f>SUM(Kranskop:Baobab!BD74)</f>
        <v>0</v>
      </c>
      <c r="BE74" s="76">
        <f>SUM(Kranskop:Baobab!BE74)</f>
        <v>0</v>
      </c>
      <c r="BF74" s="78">
        <f>SUM(Kranskop:Baobab!BF74)</f>
        <v>0</v>
      </c>
      <c r="BG74" s="77">
        <f>SUM(Kranskop:Baobab!BG74)</f>
        <v>0</v>
      </c>
      <c r="BH74" s="77">
        <f>SUM(Kranskop:Baobab!BH74)</f>
        <v>0</v>
      </c>
      <c r="BI74" s="77">
        <f>SUM(Kranskop:Baobab!BI74)</f>
        <v>0</v>
      </c>
      <c r="BJ74" s="77">
        <f>SUM(Kranskop:Baobab!BJ74)</f>
        <v>0</v>
      </c>
      <c r="BK74" s="77">
        <f>SUM(Kranskop:Baobab!BK74)</f>
        <v>0</v>
      </c>
      <c r="BL74" s="77">
        <f>SUM(Kranskop:Baobab!BL74)</f>
        <v>0</v>
      </c>
      <c r="BM74" s="77">
        <f>SUM(Kranskop:Baobab!BM74)</f>
        <v>0</v>
      </c>
      <c r="BN74" s="77">
        <f>SUM(Kranskop:Baobab!BN74)</f>
        <v>0</v>
      </c>
      <c r="BO74" s="77">
        <f>SUM(Kranskop:Baobab!BO74)</f>
        <v>0</v>
      </c>
      <c r="BP74" s="77">
        <f>SUM(Kranskop:Baobab!BP74)</f>
        <v>0</v>
      </c>
      <c r="BQ74" s="76">
        <f>SUM(Kranskop:Baobab!BQ74)</f>
        <v>0</v>
      </c>
      <c r="BR74" s="78">
        <f>SUM(Kranskop:Baobab!BR74)</f>
        <v>0</v>
      </c>
      <c r="BS74" s="77">
        <f>SUM(Kranskop:Baobab!BS74)</f>
        <v>0</v>
      </c>
      <c r="BT74" s="77">
        <f>SUM(Kranskop:Baobab!BT74)</f>
        <v>0</v>
      </c>
      <c r="BU74" s="77">
        <f>SUM(Kranskop:Baobab!BU74)</f>
        <v>0</v>
      </c>
      <c r="BV74" s="77">
        <f>SUM(Kranskop:Baobab!BV74)</f>
        <v>0</v>
      </c>
      <c r="BW74" s="77">
        <f>SUM(Kranskop:Baobab!BW74)</f>
        <v>0</v>
      </c>
      <c r="BX74" s="77">
        <f>SUM(Kranskop:Baobab!BX74)</f>
        <v>0</v>
      </c>
      <c r="BY74" s="77">
        <f>SUM(Kranskop:Baobab!BY74)</f>
        <v>0</v>
      </c>
      <c r="BZ74" s="77">
        <f>SUM(Kranskop:Baobab!BZ74)</f>
        <v>0</v>
      </c>
      <c r="CA74" s="77">
        <f>SUM(Kranskop:Baobab!CA74)</f>
        <v>0</v>
      </c>
      <c r="CB74" s="77">
        <f>SUM(Kranskop:Baobab!CB74)</f>
        <v>0</v>
      </c>
      <c r="CC74" s="76">
        <f>SUM(Kranskop:Baobab!CC74)</f>
        <v>0</v>
      </c>
      <c r="CD74" s="368"/>
    </row>
    <row r="75" spans="1:82" ht="40.5" x14ac:dyDescent="0.75">
      <c r="A75" s="39"/>
      <c r="B75" s="101" t="s">
        <v>139</v>
      </c>
      <c r="C75" s="273" t="s">
        <v>140</v>
      </c>
      <c r="D75" s="130"/>
      <c r="E75" s="255"/>
      <c r="F75" s="215" t="b">
        <f>(Kranskop!G75+Nyl!G75+Capricorn!G75+Baobab!G75)=G75</f>
        <v>1</v>
      </c>
      <c r="G75" s="74"/>
      <c r="H75" s="75"/>
      <c r="I75" s="76"/>
      <c r="J75" s="75"/>
      <c r="K75" s="77"/>
      <c r="L75" s="77"/>
      <c r="M75" s="77"/>
      <c r="N75" s="77"/>
      <c r="O75" s="77"/>
      <c r="P75" s="77"/>
      <c r="Q75" s="77"/>
      <c r="R75" s="77"/>
      <c r="S75" s="77"/>
      <c r="T75" s="77"/>
      <c r="U75" s="76"/>
      <c r="V75" s="75"/>
      <c r="W75" s="77"/>
      <c r="X75" s="77"/>
      <c r="Y75" s="77"/>
      <c r="Z75" s="77"/>
      <c r="AA75" s="77"/>
      <c r="AB75" s="77"/>
      <c r="AC75" s="77"/>
      <c r="AD75" s="77"/>
      <c r="AE75" s="77"/>
      <c r="AF75" s="77"/>
      <c r="AG75" s="76"/>
      <c r="AH75" s="78"/>
      <c r="AI75" s="77"/>
      <c r="AJ75" s="77"/>
      <c r="AK75" s="77"/>
      <c r="AL75" s="77"/>
      <c r="AM75" s="77"/>
      <c r="AN75" s="77"/>
      <c r="AO75" s="77"/>
      <c r="AP75" s="77"/>
      <c r="AQ75" s="77"/>
      <c r="AR75" s="77"/>
      <c r="AS75" s="76"/>
      <c r="AT75" s="78"/>
      <c r="AU75" s="77"/>
      <c r="AV75" s="77"/>
      <c r="AW75" s="77"/>
      <c r="AX75" s="77"/>
      <c r="AY75" s="77"/>
      <c r="AZ75" s="77"/>
      <c r="BA75" s="77"/>
      <c r="BB75" s="77"/>
      <c r="BC75" s="77"/>
      <c r="BD75" s="77"/>
      <c r="BE75" s="76"/>
      <c r="BF75" s="78"/>
      <c r="BG75" s="77"/>
      <c r="BH75" s="77"/>
      <c r="BI75" s="77"/>
      <c r="BJ75" s="77"/>
      <c r="BK75" s="77"/>
      <c r="BL75" s="77"/>
      <c r="BM75" s="77"/>
      <c r="BN75" s="77"/>
      <c r="BO75" s="77"/>
      <c r="BP75" s="77"/>
      <c r="BQ75" s="76"/>
      <c r="BR75" s="78"/>
      <c r="BS75" s="77"/>
      <c r="BT75" s="77"/>
      <c r="BU75" s="77"/>
      <c r="BV75" s="77"/>
      <c r="BW75" s="77"/>
      <c r="BX75" s="77"/>
      <c r="BY75" s="77"/>
      <c r="BZ75" s="77"/>
      <c r="CA75" s="77"/>
      <c r="CB75" s="77"/>
      <c r="CC75" s="76"/>
      <c r="CD75" s="368"/>
    </row>
    <row r="76" spans="1:82" x14ac:dyDescent="0.75">
      <c r="A76" s="39"/>
      <c r="B76" s="73" t="s">
        <v>141</v>
      </c>
      <c r="C76" s="129" t="s">
        <v>142</v>
      </c>
      <c r="D76" s="130" t="s">
        <v>58</v>
      </c>
      <c r="E76" s="255">
        <f>SUM(Kranskop:Baobab!E76)</f>
        <v>288</v>
      </c>
      <c r="F76" s="215" t="b">
        <f>(Kranskop!G76+Nyl!G76+Capricorn!G76+Baobab!G76)=G76</f>
        <v>1</v>
      </c>
      <c r="G76" s="74">
        <f t="shared" si="36"/>
        <v>0</v>
      </c>
      <c r="H76" s="75">
        <f>SUM(Kranskop:Baobab!H76)</f>
        <v>0</v>
      </c>
      <c r="I76" s="76">
        <f>SUM(Kranskop:Baobab!I76)</f>
        <v>0</v>
      </c>
      <c r="J76" s="75">
        <f>SUM(Kranskop:Baobab!J76)</f>
        <v>0</v>
      </c>
      <c r="K76" s="77">
        <f>SUM(Kranskop:Baobab!K76)</f>
        <v>0</v>
      </c>
      <c r="L76" s="77">
        <f>SUM(Kranskop:Baobab!L76)</f>
        <v>0</v>
      </c>
      <c r="M76" s="77">
        <f>SUM(Kranskop:Baobab!M76)</f>
        <v>0</v>
      </c>
      <c r="N76" s="77">
        <f>SUM(Kranskop:Baobab!N76)</f>
        <v>0</v>
      </c>
      <c r="O76" s="77">
        <f>SUM(Kranskop:Baobab!O76)</f>
        <v>0</v>
      </c>
      <c r="P76" s="77">
        <f>SUM(Kranskop:Baobab!P76)</f>
        <v>0</v>
      </c>
      <c r="Q76" s="77">
        <f>SUM(Kranskop:Baobab!Q76)</f>
        <v>0</v>
      </c>
      <c r="R76" s="77">
        <f>SUM(Kranskop:Baobab!R76)</f>
        <v>0</v>
      </c>
      <c r="S76" s="77">
        <f>SUM(Kranskop:Baobab!S76)</f>
        <v>0</v>
      </c>
      <c r="T76" s="77">
        <f>SUM(Kranskop:Baobab!T76)</f>
        <v>0</v>
      </c>
      <c r="U76" s="76">
        <f>SUM(Kranskop:Baobab!U76)</f>
        <v>0</v>
      </c>
      <c r="V76" s="75">
        <f>SUM(Kranskop:Baobab!V76)</f>
        <v>0</v>
      </c>
      <c r="W76" s="77">
        <f>SUM(Kranskop:Baobab!W76)</f>
        <v>0</v>
      </c>
      <c r="X76" s="77">
        <f>SUM(Kranskop:Baobab!X76)</f>
        <v>0</v>
      </c>
      <c r="Y76" s="77">
        <f>SUM(Kranskop:Baobab!Y76)</f>
        <v>0</v>
      </c>
      <c r="Z76" s="77">
        <f>SUM(Kranskop:Baobab!Z76)</f>
        <v>0</v>
      </c>
      <c r="AA76" s="77">
        <f>SUM(Kranskop:Baobab!AA76)</f>
        <v>0</v>
      </c>
      <c r="AB76" s="77">
        <f>SUM(Kranskop:Baobab!AB76)</f>
        <v>0</v>
      </c>
      <c r="AC76" s="77">
        <f>SUM(Kranskop:Baobab!AC76)</f>
        <v>0</v>
      </c>
      <c r="AD76" s="77">
        <f>SUM(Kranskop:Baobab!AD76)</f>
        <v>0</v>
      </c>
      <c r="AE76" s="77">
        <f>SUM(Kranskop:Baobab!AE76)</f>
        <v>0</v>
      </c>
      <c r="AF76" s="77">
        <f>SUM(Kranskop:Baobab!AF76)</f>
        <v>0</v>
      </c>
      <c r="AG76" s="76">
        <f>SUM(Kranskop:Baobab!AG76)</f>
        <v>0</v>
      </c>
      <c r="AH76" s="78">
        <f>SUM(Kranskop:Baobab!AH76)</f>
        <v>0</v>
      </c>
      <c r="AI76" s="77">
        <f>SUM(Kranskop:Baobab!AI76)</f>
        <v>0</v>
      </c>
      <c r="AJ76" s="77">
        <f>SUM(Kranskop:Baobab!AJ76)</f>
        <v>0</v>
      </c>
      <c r="AK76" s="77">
        <f>SUM(Kranskop:Baobab!AK76)</f>
        <v>0</v>
      </c>
      <c r="AL76" s="77">
        <f>SUM(Kranskop:Baobab!AL76)</f>
        <v>0</v>
      </c>
      <c r="AM76" s="77">
        <f>SUM(Kranskop:Baobab!AM76)</f>
        <v>0</v>
      </c>
      <c r="AN76" s="77">
        <f>SUM(Kranskop:Baobab!AN76)</f>
        <v>0</v>
      </c>
      <c r="AO76" s="77">
        <f>SUM(Kranskop:Baobab!AO76)</f>
        <v>0</v>
      </c>
      <c r="AP76" s="77">
        <f>SUM(Kranskop:Baobab!AP76)</f>
        <v>0</v>
      </c>
      <c r="AQ76" s="77">
        <f>SUM(Kranskop:Baobab!AQ76)</f>
        <v>0</v>
      </c>
      <c r="AR76" s="77">
        <f>SUM(Kranskop:Baobab!AR76)</f>
        <v>0</v>
      </c>
      <c r="AS76" s="76">
        <f>SUM(Kranskop:Baobab!AS76)</f>
        <v>0</v>
      </c>
      <c r="AT76" s="78">
        <f>SUM(Kranskop:Baobab!AT76)</f>
        <v>0</v>
      </c>
      <c r="AU76" s="77">
        <f>SUM(Kranskop:Baobab!AU76)</f>
        <v>0</v>
      </c>
      <c r="AV76" s="77">
        <f>SUM(Kranskop:Baobab!AV76)</f>
        <v>0</v>
      </c>
      <c r="AW76" s="77">
        <f>SUM(Kranskop:Baobab!AW76)</f>
        <v>0</v>
      </c>
      <c r="AX76" s="77">
        <f>SUM(Kranskop:Baobab!AX76)</f>
        <v>0</v>
      </c>
      <c r="AY76" s="77">
        <f>SUM(Kranskop:Baobab!AY76)</f>
        <v>0</v>
      </c>
      <c r="AZ76" s="77">
        <f>SUM(Kranskop:Baobab!AZ76)</f>
        <v>0</v>
      </c>
      <c r="BA76" s="77">
        <f>SUM(Kranskop:Baobab!BA76)</f>
        <v>0</v>
      </c>
      <c r="BB76" s="77">
        <f>SUM(Kranskop:Baobab!BB76)</f>
        <v>0</v>
      </c>
      <c r="BC76" s="77">
        <f>SUM(Kranskop:Baobab!BC76)</f>
        <v>0</v>
      </c>
      <c r="BD76" s="77">
        <f>SUM(Kranskop:Baobab!BD76)</f>
        <v>0</v>
      </c>
      <c r="BE76" s="76">
        <f>SUM(Kranskop:Baobab!BE76)</f>
        <v>0</v>
      </c>
      <c r="BF76" s="78">
        <f>SUM(Kranskop:Baobab!BF76)</f>
        <v>0</v>
      </c>
      <c r="BG76" s="77">
        <f>SUM(Kranskop:Baobab!BG76)</f>
        <v>0</v>
      </c>
      <c r="BH76" s="77">
        <f>SUM(Kranskop:Baobab!BH76)</f>
        <v>0</v>
      </c>
      <c r="BI76" s="77">
        <f>SUM(Kranskop:Baobab!BI76)</f>
        <v>0</v>
      </c>
      <c r="BJ76" s="77">
        <f>SUM(Kranskop:Baobab!BJ76)</f>
        <v>0</v>
      </c>
      <c r="BK76" s="77">
        <f>SUM(Kranskop:Baobab!BK76)</f>
        <v>0</v>
      </c>
      <c r="BL76" s="77">
        <f>SUM(Kranskop:Baobab!BL76)</f>
        <v>0</v>
      </c>
      <c r="BM76" s="77">
        <f>SUM(Kranskop:Baobab!BM76)</f>
        <v>0</v>
      </c>
      <c r="BN76" s="77">
        <f>SUM(Kranskop:Baobab!BN76)</f>
        <v>0</v>
      </c>
      <c r="BO76" s="77">
        <f>SUM(Kranskop:Baobab!BO76)</f>
        <v>0</v>
      </c>
      <c r="BP76" s="77">
        <f>SUM(Kranskop:Baobab!BP76)</f>
        <v>0</v>
      </c>
      <c r="BQ76" s="76">
        <f>SUM(Kranskop:Baobab!BQ76)</f>
        <v>0</v>
      </c>
      <c r="BR76" s="78">
        <f>SUM(Kranskop:Baobab!BR76)</f>
        <v>0</v>
      </c>
      <c r="BS76" s="77">
        <f>SUM(Kranskop:Baobab!BS76)</f>
        <v>0</v>
      </c>
      <c r="BT76" s="77">
        <f>SUM(Kranskop:Baobab!BT76)</f>
        <v>0</v>
      </c>
      <c r="BU76" s="77">
        <f>SUM(Kranskop:Baobab!BU76)</f>
        <v>0</v>
      </c>
      <c r="BV76" s="77">
        <f>SUM(Kranskop:Baobab!BV76)</f>
        <v>0</v>
      </c>
      <c r="BW76" s="77">
        <f>SUM(Kranskop:Baobab!BW76)</f>
        <v>0</v>
      </c>
      <c r="BX76" s="77">
        <f>SUM(Kranskop:Baobab!BX76)</f>
        <v>0</v>
      </c>
      <c r="BY76" s="77">
        <f>SUM(Kranskop:Baobab!BY76)</f>
        <v>0</v>
      </c>
      <c r="BZ76" s="77">
        <f>SUM(Kranskop:Baobab!BZ76)</f>
        <v>0</v>
      </c>
      <c r="CA76" s="77">
        <f>SUM(Kranskop:Baobab!CA76)</f>
        <v>0</v>
      </c>
      <c r="CB76" s="77">
        <f>SUM(Kranskop:Baobab!CB76)</f>
        <v>0</v>
      </c>
      <c r="CC76" s="76">
        <f>SUM(Kranskop:Baobab!CC76)</f>
        <v>0</v>
      </c>
      <c r="CD76" s="368"/>
    </row>
    <row r="77" spans="1:82" x14ac:dyDescent="0.75">
      <c r="A77" s="39"/>
      <c r="B77" s="73" t="s">
        <v>143</v>
      </c>
      <c r="C77" s="129" t="s">
        <v>144</v>
      </c>
      <c r="D77" s="130" t="s">
        <v>58</v>
      </c>
      <c r="E77" s="255">
        <f>SUM(Kranskop:Baobab!E77)</f>
        <v>288</v>
      </c>
      <c r="F77" s="215" t="b">
        <f>(Kranskop!G77+Nyl!G77+Capricorn!G77+Baobab!G77)=G77</f>
        <v>1</v>
      </c>
      <c r="G77" s="74">
        <f t="shared" si="36"/>
        <v>0</v>
      </c>
      <c r="H77" s="75">
        <f>SUM(Kranskop:Baobab!H77)</f>
        <v>0</v>
      </c>
      <c r="I77" s="76">
        <f>SUM(Kranskop:Baobab!I77)</f>
        <v>0</v>
      </c>
      <c r="J77" s="75">
        <f>SUM(Kranskop:Baobab!J77)</f>
        <v>0</v>
      </c>
      <c r="K77" s="77">
        <f>SUM(Kranskop:Baobab!K77)</f>
        <v>0</v>
      </c>
      <c r="L77" s="77">
        <f>SUM(Kranskop:Baobab!L77)</f>
        <v>0</v>
      </c>
      <c r="M77" s="77">
        <f>SUM(Kranskop:Baobab!M77)</f>
        <v>0</v>
      </c>
      <c r="N77" s="77">
        <f>SUM(Kranskop:Baobab!N77)</f>
        <v>0</v>
      </c>
      <c r="O77" s="77">
        <f>SUM(Kranskop:Baobab!O77)</f>
        <v>0</v>
      </c>
      <c r="P77" s="77">
        <f>SUM(Kranskop:Baobab!P77)</f>
        <v>0</v>
      </c>
      <c r="Q77" s="77">
        <f>SUM(Kranskop:Baobab!Q77)</f>
        <v>0</v>
      </c>
      <c r="R77" s="77">
        <f>SUM(Kranskop:Baobab!R77)</f>
        <v>0</v>
      </c>
      <c r="S77" s="77">
        <f>SUM(Kranskop:Baobab!S77)</f>
        <v>0</v>
      </c>
      <c r="T77" s="77">
        <f>SUM(Kranskop:Baobab!T77)</f>
        <v>0</v>
      </c>
      <c r="U77" s="76">
        <f>SUM(Kranskop:Baobab!U77)</f>
        <v>0</v>
      </c>
      <c r="V77" s="75">
        <f>SUM(Kranskop:Baobab!V77)</f>
        <v>0</v>
      </c>
      <c r="W77" s="77">
        <f>SUM(Kranskop:Baobab!W77)</f>
        <v>0</v>
      </c>
      <c r="X77" s="77">
        <f>SUM(Kranskop:Baobab!X77)</f>
        <v>0</v>
      </c>
      <c r="Y77" s="77">
        <f>SUM(Kranskop:Baobab!Y77)</f>
        <v>0</v>
      </c>
      <c r="Z77" s="77">
        <f>SUM(Kranskop:Baobab!Z77)</f>
        <v>0</v>
      </c>
      <c r="AA77" s="77">
        <f>SUM(Kranskop:Baobab!AA77)</f>
        <v>0</v>
      </c>
      <c r="AB77" s="77">
        <f>SUM(Kranskop:Baobab!AB77)</f>
        <v>0</v>
      </c>
      <c r="AC77" s="77">
        <f>SUM(Kranskop:Baobab!AC77)</f>
        <v>0</v>
      </c>
      <c r="AD77" s="77">
        <f>SUM(Kranskop:Baobab!AD77)</f>
        <v>0</v>
      </c>
      <c r="AE77" s="77">
        <f>SUM(Kranskop:Baobab!AE77)</f>
        <v>0</v>
      </c>
      <c r="AF77" s="77">
        <f>SUM(Kranskop:Baobab!AF77)</f>
        <v>0</v>
      </c>
      <c r="AG77" s="76">
        <f>SUM(Kranskop:Baobab!AG77)</f>
        <v>0</v>
      </c>
      <c r="AH77" s="78">
        <f>SUM(Kranskop:Baobab!AH77)</f>
        <v>0</v>
      </c>
      <c r="AI77" s="77">
        <f>SUM(Kranskop:Baobab!AI77)</f>
        <v>0</v>
      </c>
      <c r="AJ77" s="77">
        <f>SUM(Kranskop:Baobab!AJ77)</f>
        <v>0</v>
      </c>
      <c r="AK77" s="77">
        <f>SUM(Kranskop:Baobab!AK77)</f>
        <v>0</v>
      </c>
      <c r="AL77" s="77">
        <f>SUM(Kranskop:Baobab!AL77)</f>
        <v>0</v>
      </c>
      <c r="AM77" s="77">
        <f>SUM(Kranskop:Baobab!AM77)</f>
        <v>0</v>
      </c>
      <c r="AN77" s="77">
        <f>SUM(Kranskop:Baobab!AN77)</f>
        <v>0</v>
      </c>
      <c r="AO77" s="77">
        <f>SUM(Kranskop:Baobab!AO77)</f>
        <v>0</v>
      </c>
      <c r="AP77" s="77">
        <f>SUM(Kranskop:Baobab!AP77)</f>
        <v>0</v>
      </c>
      <c r="AQ77" s="77">
        <f>SUM(Kranskop:Baobab!AQ77)</f>
        <v>0</v>
      </c>
      <c r="AR77" s="77">
        <f>SUM(Kranskop:Baobab!AR77)</f>
        <v>0</v>
      </c>
      <c r="AS77" s="76">
        <f>SUM(Kranskop:Baobab!AS77)</f>
        <v>0</v>
      </c>
      <c r="AT77" s="78">
        <f>SUM(Kranskop:Baobab!AT77)</f>
        <v>0</v>
      </c>
      <c r="AU77" s="77">
        <f>SUM(Kranskop:Baobab!AU77)</f>
        <v>0</v>
      </c>
      <c r="AV77" s="77">
        <f>SUM(Kranskop:Baobab!AV77)</f>
        <v>0</v>
      </c>
      <c r="AW77" s="77">
        <f>SUM(Kranskop:Baobab!AW77)</f>
        <v>0</v>
      </c>
      <c r="AX77" s="77">
        <f>SUM(Kranskop:Baobab!AX77)</f>
        <v>0</v>
      </c>
      <c r="AY77" s="77">
        <f>SUM(Kranskop:Baobab!AY77)</f>
        <v>0</v>
      </c>
      <c r="AZ77" s="77">
        <f>SUM(Kranskop:Baobab!AZ77)</f>
        <v>0</v>
      </c>
      <c r="BA77" s="77">
        <f>SUM(Kranskop:Baobab!BA77)</f>
        <v>0</v>
      </c>
      <c r="BB77" s="77">
        <f>SUM(Kranskop:Baobab!BB77)</f>
        <v>0</v>
      </c>
      <c r="BC77" s="77">
        <f>SUM(Kranskop:Baobab!BC77)</f>
        <v>0</v>
      </c>
      <c r="BD77" s="77">
        <f>SUM(Kranskop:Baobab!BD77)</f>
        <v>0</v>
      </c>
      <c r="BE77" s="76">
        <f>SUM(Kranskop:Baobab!BE77)</f>
        <v>0</v>
      </c>
      <c r="BF77" s="78">
        <f>SUM(Kranskop:Baobab!BF77)</f>
        <v>0</v>
      </c>
      <c r="BG77" s="77">
        <f>SUM(Kranskop:Baobab!BG77)</f>
        <v>0</v>
      </c>
      <c r="BH77" s="77">
        <f>SUM(Kranskop:Baobab!BH77)</f>
        <v>0</v>
      </c>
      <c r="BI77" s="77">
        <f>SUM(Kranskop:Baobab!BI77)</f>
        <v>0</v>
      </c>
      <c r="BJ77" s="77">
        <f>SUM(Kranskop:Baobab!BJ77)</f>
        <v>0</v>
      </c>
      <c r="BK77" s="77">
        <f>SUM(Kranskop:Baobab!BK77)</f>
        <v>0</v>
      </c>
      <c r="BL77" s="77">
        <f>SUM(Kranskop:Baobab!BL77)</f>
        <v>0</v>
      </c>
      <c r="BM77" s="77">
        <f>SUM(Kranskop:Baobab!BM77)</f>
        <v>0</v>
      </c>
      <c r="BN77" s="77">
        <f>SUM(Kranskop:Baobab!BN77)</f>
        <v>0</v>
      </c>
      <c r="BO77" s="77">
        <f>SUM(Kranskop:Baobab!BO77)</f>
        <v>0</v>
      </c>
      <c r="BP77" s="77">
        <f>SUM(Kranskop:Baobab!BP77)</f>
        <v>0</v>
      </c>
      <c r="BQ77" s="76">
        <f>SUM(Kranskop:Baobab!BQ77)</f>
        <v>0</v>
      </c>
      <c r="BR77" s="78">
        <f>SUM(Kranskop:Baobab!BR77)</f>
        <v>0</v>
      </c>
      <c r="BS77" s="77">
        <f>SUM(Kranskop:Baobab!BS77)</f>
        <v>0</v>
      </c>
      <c r="BT77" s="77">
        <f>SUM(Kranskop:Baobab!BT77)</f>
        <v>0</v>
      </c>
      <c r="BU77" s="77">
        <f>SUM(Kranskop:Baobab!BU77)</f>
        <v>0</v>
      </c>
      <c r="BV77" s="77">
        <f>SUM(Kranskop:Baobab!BV77)</f>
        <v>0</v>
      </c>
      <c r="BW77" s="77">
        <f>SUM(Kranskop:Baobab!BW77)</f>
        <v>0</v>
      </c>
      <c r="BX77" s="77">
        <f>SUM(Kranskop:Baobab!BX77)</f>
        <v>0</v>
      </c>
      <c r="BY77" s="77">
        <f>SUM(Kranskop:Baobab!BY77)</f>
        <v>0</v>
      </c>
      <c r="BZ77" s="77">
        <f>SUM(Kranskop:Baobab!BZ77)</f>
        <v>0</v>
      </c>
      <c r="CA77" s="77">
        <f>SUM(Kranskop:Baobab!CA77)</f>
        <v>0</v>
      </c>
      <c r="CB77" s="77">
        <f>SUM(Kranskop:Baobab!CB77)</f>
        <v>0</v>
      </c>
      <c r="CC77" s="76">
        <f>SUM(Kranskop:Baobab!CC77)</f>
        <v>0</v>
      </c>
      <c r="CD77" s="368"/>
    </row>
    <row r="78" spans="1:82" x14ac:dyDescent="0.75">
      <c r="A78" s="39"/>
      <c r="B78" s="73" t="s">
        <v>145</v>
      </c>
      <c r="C78" s="129" t="s">
        <v>146</v>
      </c>
      <c r="D78" s="130" t="s">
        <v>58</v>
      </c>
      <c r="E78" s="255">
        <f>SUM(Kranskop:Baobab!E78)</f>
        <v>288</v>
      </c>
      <c r="F78" s="215" t="b">
        <f>(Kranskop!G78+Nyl!G78+Capricorn!G78+Baobab!G78)=G78</f>
        <v>1</v>
      </c>
      <c r="G78" s="74">
        <f t="shared" si="36"/>
        <v>0</v>
      </c>
      <c r="H78" s="75">
        <f>SUM(Kranskop:Baobab!H78)</f>
        <v>0</v>
      </c>
      <c r="I78" s="76">
        <f>SUM(Kranskop:Baobab!I78)</f>
        <v>0</v>
      </c>
      <c r="J78" s="75">
        <f>SUM(Kranskop:Baobab!J78)</f>
        <v>0</v>
      </c>
      <c r="K78" s="77">
        <f>SUM(Kranskop:Baobab!K78)</f>
        <v>0</v>
      </c>
      <c r="L78" s="77">
        <f>SUM(Kranskop:Baobab!L78)</f>
        <v>0</v>
      </c>
      <c r="M78" s="77">
        <f>SUM(Kranskop:Baobab!M78)</f>
        <v>0</v>
      </c>
      <c r="N78" s="77">
        <f>SUM(Kranskop:Baobab!N78)</f>
        <v>0</v>
      </c>
      <c r="O78" s="77">
        <f>SUM(Kranskop:Baobab!O78)</f>
        <v>0</v>
      </c>
      <c r="P78" s="77">
        <f>SUM(Kranskop:Baobab!P78)</f>
        <v>0</v>
      </c>
      <c r="Q78" s="77">
        <f>SUM(Kranskop:Baobab!Q78)</f>
        <v>0</v>
      </c>
      <c r="R78" s="77">
        <f>SUM(Kranskop:Baobab!R78)</f>
        <v>0</v>
      </c>
      <c r="S78" s="77">
        <f>SUM(Kranskop:Baobab!S78)</f>
        <v>0</v>
      </c>
      <c r="T78" s="77">
        <f>SUM(Kranskop:Baobab!T78)</f>
        <v>0</v>
      </c>
      <c r="U78" s="76">
        <f>SUM(Kranskop:Baobab!U78)</f>
        <v>0</v>
      </c>
      <c r="V78" s="75">
        <f>SUM(Kranskop:Baobab!V78)</f>
        <v>0</v>
      </c>
      <c r="W78" s="77">
        <f>SUM(Kranskop:Baobab!W78)</f>
        <v>0</v>
      </c>
      <c r="X78" s="77">
        <f>SUM(Kranskop:Baobab!X78)</f>
        <v>0</v>
      </c>
      <c r="Y78" s="77">
        <f>SUM(Kranskop:Baobab!Y78)</f>
        <v>0</v>
      </c>
      <c r="Z78" s="77">
        <f>SUM(Kranskop:Baobab!Z78)</f>
        <v>0</v>
      </c>
      <c r="AA78" s="77">
        <f>SUM(Kranskop:Baobab!AA78)</f>
        <v>0</v>
      </c>
      <c r="AB78" s="77">
        <f>SUM(Kranskop:Baobab!AB78)</f>
        <v>0</v>
      </c>
      <c r="AC78" s="77">
        <f>SUM(Kranskop:Baobab!AC78)</f>
        <v>0</v>
      </c>
      <c r="AD78" s="77">
        <f>SUM(Kranskop:Baobab!AD78)</f>
        <v>0</v>
      </c>
      <c r="AE78" s="77">
        <f>SUM(Kranskop:Baobab!AE78)</f>
        <v>0</v>
      </c>
      <c r="AF78" s="77">
        <f>SUM(Kranskop:Baobab!AF78)</f>
        <v>0</v>
      </c>
      <c r="AG78" s="76">
        <f>SUM(Kranskop:Baobab!AG78)</f>
        <v>0</v>
      </c>
      <c r="AH78" s="78">
        <f>SUM(Kranskop:Baobab!AH78)</f>
        <v>0</v>
      </c>
      <c r="AI78" s="77">
        <f>SUM(Kranskop:Baobab!AI78)</f>
        <v>0</v>
      </c>
      <c r="AJ78" s="77">
        <f>SUM(Kranskop:Baobab!AJ78)</f>
        <v>0</v>
      </c>
      <c r="AK78" s="77">
        <f>SUM(Kranskop:Baobab!AK78)</f>
        <v>0</v>
      </c>
      <c r="AL78" s="77">
        <f>SUM(Kranskop:Baobab!AL78)</f>
        <v>0</v>
      </c>
      <c r="AM78" s="77">
        <f>SUM(Kranskop:Baobab!AM78)</f>
        <v>0</v>
      </c>
      <c r="AN78" s="77">
        <f>SUM(Kranskop:Baobab!AN78)</f>
        <v>0</v>
      </c>
      <c r="AO78" s="77">
        <f>SUM(Kranskop:Baobab!AO78)</f>
        <v>0</v>
      </c>
      <c r="AP78" s="77">
        <f>SUM(Kranskop:Baobab!AP78)</f>
        <v>0</v>
      </c>
      <c r="AQ78" s="77">
        <f>SUM(Kranskop:Baobab!AQ78)</f>
        <v>0</v>
      </c>
      <c r="AR78" s="77">
        <f>SUM(Kranskop:Baobab!AR78)</f>
        <v>0</v>
      </c>
      <c r="AS78" s="76">
        <f>SUM(Kranskop:Baobab!AS78)</f>
        <v>0</v>
      </c>
      <c r="AT78" s="78">
        <f>SUM(Kranskop:Baobab!AT78)</f>
        <v>0</v>
      </c>
      <c r="AU78" s="77">
        <f>SUM(Kranskop:Baobab!AU78)</f>
        <v>0</v>
      </c>
      <c r="AV78" s="77">
        <f>SUM(Kranskop:Baobab!AV78)</f>
        <v>0</v>
      </c>
      <c r="AW78" s="77">
        <f>SUM(Kranskop:Baobab!AW78)</f>
        <v>0</v>
      </c>
      <c r="AX78" s="77">
        <f>SUM(Kranskop:Baobab!AX78)</f>
        <v>0</v>
      </c>
      <c r="AY78" s="77">
        <f>SUM(Kranskop:Baobab!AY78)</f>
        <v>0</v>
      </c>
      <c r="AZ78" s="77">
        <f>SUM(Kranskop:Baobab!AZ78)</f>
        <v>0</v>
      </c>
      <c r="BA78" s="77">
        <f>SUM(Kranskop:Baobab!BA78)</f>
        <v>0</v>
      </c>
      <c r="BB78" s="77">
        <f>SUM(Kranskop:Baobab!BB78)</f>
        <v>0</v>
      </c>
      <c r="BC78" s="77">
        <f>SUM(Kranskop:Baobab!BC78)</f>
        <v>0</v>
      </c>
      <c r="BD78" s="77">
        <f>SUM(Kranskop:Baobab!BD78)</f>
        <v>0</v>
      </c>
      <c r="BE78" s="76">
        <f>SUM(Kranskop:Baobab!BE78)</f>
        <v>0</v>
      </c>
      <c r="BF78" s="78">
        <f>SUM(Kranskop:Baobab!BF78)</f>
        <v>0</v>
      </c>
      <c r="BG78" s="77">
        <f>SUM(Kranskop:Baobab!BG78)</f>
        <v>0</v>
      </c>
      <c r="BH78" s="77">
        <f>SUM(Kranskop:Baobab!BH78)</f>
        <v>0</v>
      </c>
      <c r="BI78" s="77">
        <f>SUM(Kranskop:Baobab!BI78)</f>
        <v>0</v>
      </c>
      <c r="BJ78" s="77">
        <f>SUM(Kranskop:Baobab!BJ78)</f>
        <v>0</v>
      </c>
      <c r="BK78" s="77">
        <f>SUM(Kranskop:Baobab!BK78)</f>
        <v>0</v>
      </c>
      <c r="BL78" s="77">
        <f>SUM(Kranskop:Baobab!BL78)</f>
        <v>0</v>
      </c>
      <c r="BM78" s="77">
        <f>SUM(Kranskop:Baobab!BM78)</f>
        <v>0</v>
      </c>
      <c r="BN78" s="77">
        <f>SUM(Kranskop:Baobab!BN78)</f>
        <v>0</v>
      </c>
      <c r="BO78" s="77">
        <f>SUM(Kranskop:Baobab!BO78)</f>
        <v>0</v>
      </c>
      <c r="BP78" s="77">
        <f>SUM(Kranskop:Baobab!BP78)</f>
        <v>0</v>
      </c>
      <c r="BQ78" s="76">
        <f>SUM(Kranskop:Baobab!BQ78)</f>
        <v>0</v>
      </c>
      <c r="BR78" s="78">
        <f>SUM(Kranskop:Baobab!BR78)</f>
        <v>0</v>
      </c>
      <c r="BS78" s="77">
        <f>SUM(Kranskop:Baobab!BS78)</f>
        <v>0</v>
      </c>
      <c r="BT78" s="77">
        <f>SUM(Kranskop:Baobab!BT78)</f>
        <v>0</v>
      </c>
      <c r="BU78" s="77">
        <f>SUM(Kranskop:Baobab!BU78)</f>
        <v>0</v>
      </c>
      <c r="BV78" s="77">
        <f>SUM(Kranskop:Baobab!BV78)</f>
        <v>0</v>
      </c>
      <c r="BW78" s="77">
        <f>SUM(Kranskop:Baobab!BW78)</f>
        <v>0</v>
      </c>
      <c r="BX78" s="77">
        <f>SUM(Kranskop:Baobab!BX78)</f>
        <v>0</v>
      </c>
      <c r="BY78" s="77">
        <f>SUM(Kranskop:Baobab!BY78)</f>
        <v>0</v>
      </c>
      <c r="BZ78" s="77">
        <f>SUM(Kranskop:Baobab!BZ78)</f>
        <v>0</v>
      </c>
      <c r="CA78" s="77">
        <f>SUM(Kranskop:Baobab!CA78)</f>
        <v>0</v>
      </c>
      <c r="CB78" s="77">
        <f>SUM(Kranskop:Baobab!CB78)</f>
        <v>0</v>
      </c>
      <c r="CC78" s="76">
        <f>SUM(Kranskop:Baobab!CC78)</f>
        <v>0</v>
      </c>
      <c r="CD78" s="368"/>
    </row>
    <row r="79" spans="1:82" x14ac:dyDescent="0.75">
      <c r="A79" s="39"/>
      <c r="B79" s="73" t="s">
        <v>147</v>
      </c>
      <c r="C79" s="129" t="s">
        <v>148</v>
      </c>
      <c r="D79" s="130" t="s">
        <v>58</v>
      </c>
      <c r="E79" s="255">
        <f>SUM(Kranskop:Baobab!E79)</f>
        <v>288</v>
      </c>
      <c r="F79" s="215" t="b">
        <f>(Kranskop!G79+Nyl!G79+Capricorn!G79+Baobab!G79)=G79</f>
        <v>1</v>
      </c>
      <c r="G79" s="74">
        <f t="shared" si="36"/>
        <v>0</v>
      </c>
      <c r="H79" s="75">
        <f>SUM(Kranskop:Baobab!H79)</f>
        <v>0</v>
      </c>
      <c r="I79" s="76">
        <f>SUM(Kranskop:Baobab!I79)</f>
        <v>0</v>
      </c>
      <c r="J79" s="75">
        <f>SUM(Kranskop:Baobab!J79)</f>
        <v>0</v>
      </c>
      <c r="K79" s="77">
        <f>SUM(Kranskop:Baobab!K79)</f>
        <v>0</v>
      </c>
      <c r="L79" s="77">
        <f>SUM(Kranskop:Baobab!L79)</f>
        <v>0</v>
      </c>
      <c r="M79" s="77">
        <f>SUM(Kranskop:Baobab!M79)</f>
        <v>0</v>
      </c>
      <c r="N79" s="77">
        <f>SUM(Kranskop:Baobab!N79)</f>
        <v>0</v>
      </c>
      <c r="O79" s="77">
        <f>SUM(Kranskop:Baobab!O79)</f>
        <v>0</v>
      </c>
      <c r="P79" s="77">
        <f>SUM(Kranskop:Baobab!P79)</f>
        <v>0</v>
      </c>
      <c r="Q79" s="77">
        <f>SUM(Kranskop:Baobab!Q79)</f>
        <v>0</v>
      </c>
      <c r="R79" s="77">
        <f>SUM(Kranskop:Baobab!R79)</f>
        <v>0</v>
      </c>
      <c r="S79" s="77">
        <f>SUM(Kranskop:Baobab!S79)</f>
        <v>0</v>
      </c>
      <c r="T79" s="77">
        <f>SUM(Kranskop:Baobab!T79)</f>
        <v>0</v>
      </c>
      <c r="U79" s="76">
        <f>SUM(Kranskop:Baobab!U79)</f>
        <v>0</v>
      </c>
      <c r="V79" s="75">
        <f>SUM(Kranskop:Baobab!V79)</f>
        <v>0</v>
      </c>
      <c r="W79" s="77">
        <f>SUM(Kranskop:Baobab!W79)</f>
        <v>0</v>
      </c>
      <c r="X79" s="77">
        <f>SUM(Kranskop:Baobab!X79)</f>
        <v>0</v>
      </c>
      <c r="Y79" s="77">
        <f>SUM(Kranskop:Baobab!Y79)</f>
        <v>0</v>
      </c>
      <c r="Z79" s="77">
        <f>SUM(Kranskop:Baobab!Z79)</f>
        <v>0</v>
      </c>
      <c r="AA79" s="77">
        <f>SUM(Kranskop:Baobab!AA79)</f>
        <v>0</v>
      </c>
      <c r="AB79" s="77">
        <f>SUM(Kranskop:Baobab!AB79)</f>
        <v>0</v>
      </c>
      <c r="AC79" s="77">
        <f>SUM(Kranskop:Baobab!AC79)</f>
        <v>0</v>
      </c>
      <c r="AD79" s="77">
        <f>SUM(Kranskop:Baobab!AD79)</f>
        <v>0</v>
      </c>
      <c r="AE79" s="77">
        <f>SUM(Kranskop:Baobab!AE79)</f>
        <v>0</v>
      </c>
      <c r="AF79" s="77">
        <f>SUM(Kranskop:Baobab!AF79)</f>
        <v>0</v>
      </c>
      <c r="AG79" s="76">
        <f>SUM(Kranskop:Baobab!AG79)</f>
        <v>0</v>
      </c>
      <c r="AH79" s="78">
        <f>SUM(Kranskop:Baobab!AH79)</f>
        <v>0</v>
      </c>
      <c r="AI79" s="77">
        <f>SUM(Kranskop:Baobab!AI79)</f>
        <v>0</v>
      </c>
      <c r="AJ79" s="77">
        <f>SUM(Kranskop:Baobab!AJ79)</f>
        <v>0</v>
      </c>
      <c r="AK79" s="77">
        <f>SUM(Kranskop:Baobab!AK79)</f>
        <v>0</v>
      </c>
      <c r="AL79" s="77">
        <f>SUM(Kranskop:Baobab!AL79)</f>
        <v>0</v>
      </c>
      <c r="AM79" s="77">
        <f>SUM(Kranskop:Baobab!AM79)</f>
        <v>0</v>
      </c>
      <c r="AN79" s="77">
        <f>SUM(Kranskop:Baobab!AN79)</f>
        <v>0</v>
      </c>
      <c r="AO79" s="77">
        <f>SUM(Kranskop:Baobab!AO79)</f>
        <v>0</v>
      </c>
      <c r="AP79" s="77">
        <f>SUM(Kranskop:Baobab!AP79)</f>
        <v>0</v>
      </c>
      <c r="AQ79" s="77">
        <f>SUM(Kranskop:Baobab!AQ79)</f>
        <v>0</v>
      </c>
      <c r="AR79" s="77">
        <f>SUM(Kranskop:Baobab!AR79)</f>
        <v>0</v>
      </c>
      <c r="AS79" s="76">
        <f>SUM(Kranskop:Baobab!AS79)</f>
        <v>0</v>
      </c>
      <c r="AT79" s="78">
        <f>SUM(Kranskop:Baobab!AT79)</f>
        <v>0</v>
      </c>
      <c r="AU79" s="77">
        <f>SUM(Kranskop:Baobab!AU79)</f>
        <v>0</v>
      </c>
      <c r="AV79" s="77">
        <f>SUM(Kranskop:Baobab!AV79)</f>
        <v>0</v>
      </c>
      <c r="AW79" s="77">
        <f>SUM(Kranskop:Baobab!AW79)</f>
        <v>0</v>
      </c>
      <c r="AX79" s="77">
        <f>SUM(Kranskop:Baobab!AX79)</f>
        <v>0</v>
      </c>
      <c r="AY79" s="77">
        <f>SUM(Kranskop:Baobab!AY79)</f>
        <v>0</v>
      </c>
      <c r="AZ79" s="77">
        <f>SUM(Kranskop:Baobab!AZ79)</f>
        <v>0</v>
      </c>
      <c r="BA79" s="77">
        <f>SUM(Kranskop:Baobab!BA79)</f>
        <v>0</v>
      </c>
      <c r="BB79" s="77">
        <f>SUM(Kranskop:Baobab!BB79)</f>
        <v>0</v>
      </c>
      <c r="BC79" s="77">
        <f>SUM(Kranskop:Baobab!BC79)</f>
        <v>0</v>
      </c>
      <c r="BD79" s="77">
        <f>SUM(Kranskop:Baobab!BD79)</f>
        <v>0</v>
      </c>
      <c r="BE79" s="76">
        <f>SUM(Kranskop:Baobab!BE79)</f>
        <v>0</v>
      </c>
      <c r="BF79" s="78">
        <f>SUM(Kranskop:Baobab!BF79)</f>
        <v>0</v>
      </c>
      <c r="BG79" s="77">
        <f>SUM(Kranskop:Baobab!BG79)</f>
        <v>0</v>
      </c>
      <c r="BH79" s="77">
        <f>SUM(Kranskop:Baobab!BH79)</f>
        <v>0</v>
      </c>
      <c r="BI79" s="77">
        <f>SUM(Kranskop:Baobab!BI79)</f>
        <v>0</v>
      </c>
      <c r="BJ79" s="77">
        <f>SUM(Kranskop:Baobab!BJ79)</f>
        <v>0</v>
      </c>
      <c r="BK79" s="77">
        <f>SUM(Kranskop:Baobab!BK79)</f>
        <v>0</v>
      </c>
      <c r="BL79" s="77">
        <f>SUM(Kranskop:Baobab!BL79)</f>
        <v>0</v>
      </c>
      <c r="BM79" s="77">
        <f>SUM(Kranskop:Baobab!BM79)</f>
        <v>0</v>
      </c>
      <c r="BN79" s="77">
        <f>SUM(Kranskop:Baobab!BN79)</f>
        <v>0</v>
      </c>
      <c r="BO79" s="77">
        <f>SUM(Kranskop:Baobab!BO79)</f>
        <v>0</v>
      </c>
      <c r="BP79" s="77">
        <f>SUM(Kranskop:Baobab!BP79)</f>
        <v>0</v>
      </c>
      <c r="BQ79" s="76">
        <f>SUM(Kranskop:Baobab!BQ79)</f>
        <v>0</v>
      </c>
      <c r="BR79" s="78">
        <f>SUM(Kranskop:Baobab!BR79)</f>
        <v>0</v>
      </c>
      <c r="BS79" s="77">
        <f>SUM(Kranskop:Baobab!BS79)</f>
        <v>0</v>
      </c>
      <c r="BT79" s="77">
        <f>SUM(Kranskop:Baobab!BT79)</f>
        <v>0</v>
      </c>
      <c r="BU79" s="77">
        <f>SUM(Kranskop:Baobab!BU79)</f>
        <v>0</v>
      </c>
      <c r="BV79" s="77">
        <f>SUM(Kranskop:Baobab!BV79)</f>
        <v>0</v>
      </c>
      <c r="BW79" s="77">
        <f>SUM(Kranskop:Baobab!BW79)</f>
        <v>0</v>
      </c>
      <c r="BX79" s="77">
        <f>SUM(Kranskop:Baobab!BX79)</f>
        <v>0</v>
      </c>
      <c r="BY79" s="77">
        <f>SUM(Kranskop:Baobab!BY79)</f>
        <v>0</v>
      </c>
      <c r="BZ79" s="77">
        <f>SUM(Kranskop:Baobab!BZ79)</f>
        <v>0</v>
      </c>
      <c r="CA79" s="77">
        <f>SUM(Kranskop:Baobab!CA79)</f>
        <v>0</v>
      </c>
      <c r="CB79" s="77">
        <f>SUM(Kranskop:Baobab!CB79)</f>
        <v>0</v>
      </c>
      <c r="CC79" s="76">
        <f>SUM(Kranskop:Baobab!CC79)</f>
        <v>0</v>
      </c>
      <c r="CD79" s="368"/>
    </row>
    <row r="80" spans="1:82" x14ac:dyDescent="0.75">
      <c r="A80" s="39"/>
      <c r="B80" s="73" t="s">
        <v>149</v>
      </c>
      <c r="C80" s="129" t="s">
        <v>150</v>
      </c>
      <c r="D80" s="130" t="s">
        <v>58</v>
      </c>
      <c r="E80" s="255">
        <f>SUM(Kranskop:Baobab!E80)</f>
        <v>288</v>
      </c>
      <c r="F80" s="215" t="b">
        <f>(Kranskop!G80+Nyl!G80+Capricorn!G80+Baobab!G80)=G80</f>
        <v>1</v>
      </c>
      <c r="G80" s="74">
        <f t="shared" si="36"/>
        <v>0</v>
      </c>
      <c r="H80" s="75">
        <f>SUM(Kranskop:Baobab!H80)</f>
        <v>0</v>
      </c>
      <c r="I80" s="76">
        <f>SUM(Kranskop:Baobab!I80)</f>
        <v>0</v>
      </c>
      <c r="J80" s="75">
        <f>SUM(Kranskop:Baobab!J80)</f>
        <v>0</v>
      </c>
      <c r="K80" s="77">
        <f>SUM(Kranskop:Baobab!K80)</f>
        <v>0</v>
      </c>
      <c r="L80" s="77">
        <f>SUM(Kranskop:Baobab!L80)</f>
        <v>0</v>
      </c>
      <c r="M80" s="77">
        <f>SUM(Kranskop:Baobab!M80)</f>
        <v>0</v>
      </c>
      <c r="N80" s="77">
        <f>SUM(Kranskop:Baobab!N80)</f>
        <v>0</v>
      </c>
      <c r="O80" s="77">
        <f>SUM(Kranskop:Baobab!O80)</f>
        <v>0</v>
      </c>
      <c r="P80" s="77">
        <f>SUM(Kranskop:Baobab!P80)</f>
        <v>0</v>
      </c>
      <c r="Q80" s="77">
        <f>SUM(Kranskop:Baobab!Q80)</f>
        <v>0</v>
      </c>
      <c r="R80" s="77">
        <f>SUM(Kranskop:Baobab!R80)</f>
        <v>0</v>
      </c>
      <c r="S80" s="77">
        <f>SUM(Kranskop:Baobab!S80)</f>
        <v>0</v>
      </c>
      <c r="T80" s="77">
        <f>SUM(Kranskop:Baobab!T80)</f>
        <v>0</v>
      </c>
      <c r="U80" s="76">
        <f>SUM(Kranskop:Baobab!U80)</f>
        <v>0</v>
      </c>
      <c r="V80" s="75">
        <f>SUM(Kranskop:Baobab!V80)</f>
        <v>0</v>
      </c>
      <c r="W80" s="77">
        <f>SUM(Kranskop:Baobab!W80)</f>
        <v>0</v>
      </c>
      <c r="X80" s="77">
        <f>SUM(Kranskop:Baobab!X80)</f>
        <v>0</v>
      </c>
      <c r="Y80" s="77">
        <f>SUM(Kranskop:Baobab!Y80)</f>
        <v>0</v>
      </c>
      <c r="Z80" s="77">
        <f>SUM(Kranskop:Baobab!Z80)</f>
        <v>0</v>
      </c>
      <c r="AA80" s="77">
        <f>SUM(Kranskop:Baobab!AA80)</f>
        <v>0</v>
      </c>
      <c r="AB80" s="77">
        <f>SUM(Kranskop:Baobab!AB80)</f>
        <v>0</v>
      </c>
      <c r="AC80" s="77">
        <f>SUM(Kranskop:Baobab!AC80)</f>
        <v>0</v>
      </c>
      <c r="AD80" s="77">
        <f>SUM(Kranskop:Baobab!AD80)</f>
        <v>0</v>
      </c>
      <c r="AE80" s="77">
        <f>SUM(Kranskop:Baobab!AE80)</f>
        <v>0</v>
      </c>
      <c r="AF80" s="77">
        <f>SUM(Kranskop:Baobab!AF80)</f>
        <v>0</v>
      </c>
      <c r="AG80" s="76">
        <f>SUM(Kranskop:Baobab!AG80)</f>
        <v>0</v>
      </c>
      <c r="AH80" s="78">
        <f>SUM(Kranskop:Baobab!AH80)</f>
        <v>0</v>
      </c>
      <c r="AI80" s="77">
        <f>SUM(Kranskop:Baobab!AI80)</f>
        <v>0</v>
      </c>
      <c r="AJ80" s="77">
        <f>SUM(Kranskop:Baobab!AJ80)</f>
        <v>0</v>
      </c>
      <c r="AK80" s="77">
        <f>SUM(Kranskop:Baobab!AK80)</f>
        <v>0</v>
      </c>
      <c r="AL80" s="77">
        <f>SUM(Kranskop:Baobab!AL80)</f>
        <v>0</v>
      </c>
      <c r="AM80" s="77">
        <f>SUM(Kranskop:Baobab!AM80)</f>
        <v>0</v>
      </c>
      <c r="AN80" s="77">
        <f>SUM(Kranskop:Baobab!AN80)</f>
        <v>0</v>
      </c>
      <c r="AO80" s="77">
        <f>SUM(Kranskop:Baobab!AO80)</f>
        <v>0</v>
      </c>
      <c r="AP80" s="77">
        <f>SUM(Kranskop:Baobab!AP80)</f>
        <v>0</v>
      </c>
      <c r="AQ80" s="77">
        <f>SUM(Kranskop:Baobab!AQ80)</f>
        <v>0</v>
      </c>
      <c r="AR80" s="77">
        <f>SUM(Kranskop:Baobab!AR80)</f>
        <v>0</v>
      </c>
      <c r="AS80" s="76">
        <f>SUM(Kranskop:Baobab!AS80)</f>
        <v>0</v>
      </c>
      <c r="AT80" s="78">
        <f>SUM(Kranskop:Baobab!AT80)</f>
        <v>0</v>
      </c>
      <c r="AU80" s="77">
        <f>SUM(Kranskop:Baobab!AU80)</f>
        <v>0</v>
      </c>
      <c r="AV80" s="77">
        <f>SUM(Kranskop:Baobab!AV80)</f>
        <v>0</v>
      </c>
      <c r="AW80" s="77">
        <f>SUM(Kranskop:Baobab!AW80)</f>
        <v>0</v>
      </c>
      <c r="AX80" s="77">
        <f>SUM(Kranskop:Baobab!AX80)</f>
        <v>0</v>
      </c>
      <c r="AY80" s="77">
        <f>SUM(Kranskop:Baobab!AY80)</f>
        <v>0</v>
      </c>
      <c r="AZ80" s="77">
        <f>SUM(Kranskop:Baobab!AZ80)</f>
        <v>0</v>
      </c>
      <c r="BA80" s="77">
        <f>SUM(Kranskop:Baobab!BA80)</f>
        <v>0</v>
      </c>
      <c r="BB80" s="77">
        <f>SUM(Kranskop:Baobab!BB80)</f>
        <v>0</v>
      </c>
      <c r="BC80" s="77">
        <f>SUM(Kranskop:Baobab!BC80)</f>
        <v>0</v>
      </c>
      <c r="BD80" s="77">
        <f>SUM(Kranskop:Baobab!BD80)</f>
        <v>0</v>
      </c>
      <c r="BE80" s="76">
        <f>SUM(Kranskop:Baobab!BE80)</f>
        <v>0</v>
      </c>
      <c r="BF80" s="78">
        <f>SUM(Kranskop:Baobab!BF80)</f>
        <v>0</v>
      </c>
      <c r="BG80" s="77">
        <f>SUM(Kranskop:Baobab!BG80)</f>
        <v>0</v>
      </c>
      <c r="BH80" s="77">
        <f>SUM(Kranskop:Baobab!BH80)</f>
        <v>0</v>
      </c>
      <c r="BI80" s="77">
        <f>SUM(Kranskop:Baobab!BI80)</f>
        <v>0</v>
      </c>
      <c r="BJ80" s="77">
        <f>SUM(Kranskop:Baobab!BJ80)</f>
        <v>0</v>
      </c>
      <c r="BK80" s="77">
        <f>SUM(Kranskop:Baobab!BK80)</f>
        <v>0</v>
      </c>
      <c r="BL80" s="77">
        <f>SUM(Kranskop:Baobab!BL80)</f>
        <v>0</v>
      </c>
      <c r="BM80" s="77">
        <f>SUM(Kranskop:Baobab!BM80)</f>
        <v>0</v>
      </c>
      <c r="BN80" s="77">
        <f>SUM(Kranskop:Baobab!BN80)</f>
        <v>0</v>
      </c>
      <c r="BO80" s="77">
        <f>SUM(Kranskop:Baobab!BO80)</f>
        <v>0</v>
      </c>
      <c r="BP80" s="77">
        <f>SUM(Kranskop:Baobab!BP80)</f>
        <v>0</v>
      </c>
      <c r="BQ80" s="76">
        <f>SUM(Kranskop:Baobab!BQ80)</f>
        <v>0</v>
      </c>
      <c r="BR80" s="78">
        <f>SUM(Kranskop:Baobab!BR80)</f>
        <v>0</v>
      </c>
      <c r="BS80" s="77">
        <f>SUM(Kranskop:Baobab!BS80)</f>
        <v>0</v>
      </c>
      <c r="BT80" s="77">
        <f>SUM(Kranskop:Baobab!BT80)</f>
        <v>0</v>
      </c>
      <c r="BU80" s="77">
        <f>SUM(Kranskop:Baobab!BU80)</f>
        <v>0</v>
      </c>
      <c r="BV80" s="77">
        <f>SUM(Kranskop:Baobab!BV80)</f>
        <v>0</v>
      </c>
      <c r="BW80" s="77">
        <f>SUM(Kranskop:Baobab!BW80)</f>
        <v>0</v>
      </c>
      <c r="BX80" s="77">
        <f>SUM(Kranskop:Baobab!BX80)</f>
        <v>0</v>
      </c>
      <c r="BY80" s="77">
        <f>SUM(Kranskop:Baobab!BY80)</f>
        <v>0</v>
      </c>
      <c r="BZ80" s="77">
        <f>SUM(Kranskop:Baobab!BZ80)</f>
        <v>0</v>
      </c>
      <c r="CA80" s="77">
        <f>SUM(Kranskop:Baobab!CA80)</f>
        <v>0</v>
      </c>
      <c r="CB80" s="77">
        <f>SUM(Kranskop:Baobab!CB80)</f>
        <v>0</v>
      </c>
      <c r="CC80" s="76">
        <f>SUM(Kranskop:Baobab!CC80)</f>
        <v>0</v>
      </c>
      <c r="CD80" s="368"/>
    </row>
    <row r="81" spans="1:82" ht="27" x14ac:dyDescent="0.75">
      <c r="A81" s="39"/>
      <c r="B81" s="101" t="s">
        <v>151</v>
      </c>
      <c r="C81" s="273" t="s">
        <v>152</v>
      </c>
      <c r="D81" s="130"/>
      <c r="E81" s="255"/>
      <c r="F81" s="215" t="b">
        <f>(Kranskop!G81+Nyl!G81+Capricorn!G81+Baobab!G81)=G81</f>
        <v>1</v>
      </c>
      <c r="G81" s="74"/>
      <c r="H81" s="75"/>
      <c r="I81" s="76"/>
      <c r="J81" s="75"/>
      <c r="K81" s="77"/>
      <c r="L81" s="77"/>
      <c r="M81" s="77"/>
      <c r="N81" s="77"/>
      <c r="O81" s="77"/>
      <c r="P81" s="77"/>
      <c r="Q81" s="77"/>
      <c r="R81" s="77"/>
      <c r="S81" s="77"/>
      <c r="T81" s="77"/>
      <c r="U81" s="76"/>
      <c r="V81" s="75"/>
      <c r="W81" s="77"/>
      <c r="X81" s="77"/>
      <c r="Y81" s="77"/>
      <c r="Z81" s="77"/>
      <c r="AA81" s="77"/>
      <c r="AB81" s="77"/>
      <c r="AC81" s="77"/>
      <c r="AD81" s="77"/>
      <c r="AE81" s="77"/>
      <c r="AF81" s="77"/>
      <c r="AG81" s="76"/>
      <c r="AH81" s="78"/>
      <c r="AI81" s="77"/>
      <c r="AJ81" s="77"/>
      <c r="AK81" s="77"/>
      <c r="AL81" s="77"/>
      <c r="AM81" s="77"/>
      <c r="AN81" s="77"/>
      <c r="AO81" s="77"/>
      <c r="AP81" s="77"/>
      <c r="AQ81" s="77"/>
      <c r="AR81" s="77"/>
      <c r="AS81" s="76"/>
      <c r="AT81" s="78"/>
      <c r="AU81" s="77"/>
      <c r="AV81" s="77"/>
      <c r="AW81" s="77"/>
      <c r="AX81" s="77"/>
      <c r="AY81" s="77"/>
      <c r="AZ81" s="77"/>
      <c r="BA81" s="77"/>
      <c r="BB81" s="77"/>
      <c r="BC81" s="77"/>
      <c r="BD81" s="77"/>
      <c r="BE81" s="76"/>
      <c r="BF81" s="78"/>
      <c r="BG81" s="77"/>
      <c r="BH81" s="77"/>
      <c r="BI81" s="77"/>
      <c r="BJ81" s="77"/>
      <c r="BK81" s="77"/>
      <c r="BL81" s="77"/>
      <c r="BM81" s="77"/>
      <c r="BN81" s="77"/>
      <c r="BO81" s="77"/>
      <c r="BP81" s="77"/>
      <c r="BQ81" s="76"/>
      <c r="BR81" s="78"/>
      <c r="BS81" s="77"/>
      <c r="BT81" s="77"/>
      <c r="BU81" s="77"/>
      <c r="BV81" s="77"/>
      <c r="BW81" s="77"/>
      <c r="BX81" s="77"/>
      <c r="BY81" s="77"/>
      <c r="BZ81" s="77"/>
      <c r="CA81" s="77"/>
      <c r="CB81" s="77"/>
      <c r="CC81" s="76"/>
      <c r="CD81" s="368"/>
    </row>
    <row r="82" spans="1:82" ht="27" x14ac:dyDescent="0.75">
      <c r="A82" s="39"/>
      <c r="B82" s="73" t="s">
        <v>153</v>
      </c>
      <c r="C82" s="129" t="s">
        <v>889</v>
      </c>
      <c r="D82" s="130" t="s">
        <v>58</v>
      </c>
      <c r="E82" s="255">
        <f>SUM(Kranskop:Baobab!E82)</f>
        <v>288</v>
      </c>
      <c r="F82" s="215" t="b">
        <f>(Kranskop!G82+Nyl!G82+Capricorn!G82+Baobab!G82)=G82</f>
        <v>1</v>
      </c>
      <c r="G82" s="74">
        <f t="shared" si="36"/>
        <v>0</v>
      </c>
      <c r="H82" s="75">
        <f>SUM(Kranskop:Baobab!H82)</f>
        <v>0</v>
      </c>
      <c r="I82" s="76">
        <f>SUM(Kranskop:Baobab!I82)</f>
        <v>0</v>
      </c>
      <c r="J82" s="75">
        <f>SUM(Kranskop:Baobab!J82)</f>
        <v>0</v>
      </c>
      <c r="K82" s="77">
        <f>SUM(Kranskop:Baobab!K82)</f>
        <v>0</v>
      </c>
      <c r="L82" s="77">
        <f>SUM(Kranskop:Baobab!L82)</f>
        <v>0</v>
      </c>
      <c r="M82" s="77">
        <f>SUM(Kranskop:Baobab!M82)</f>
        <v>0</v>
      </c>
      <c r="N82" s="77">
        <f>SUM(Kranskop:Baobab!N82)</f>
        <v>0</v>
      </c>
      <c r="O82" s="77">
        <f>SUM(Kranskop:Baobab!O82)</f>
        <v>0</v>
      </c>
      <c r="P82" s="77">
        <f>SUM(Kranskop:Baobab!P82)</f>
        <v>0</v>
      </c>
      <c r="Q82" s="77">
        <f>SUM(Kranskop:Baobab!Q82)</f>
        <v>0</v>
      </c>
      <c r="R82" s="77">
        <f>SUM(Kranskop:Baobab!R82)</f>
        <v>0</v>
      </c>
      <c r="S82" s="77">
        <f>SUM(Kranskop:Baobab!S82)</f>
        <v>0</v>
      </c>
      <c r="T82" s="77">
        <f>SUM(Kranskop:Baobab!T82)</f>
        <v>0</v>
      </c>
      <c r="U82" s="76">
        <f>SUM(Kranskop:Baobab!U82)</f>
        <v>0</v>
      </c>
      <c r="V82" s="75">
        <f>SUM(Kranskop:Baobab!V82)</f>
        <v>0</v>
      </c>
      <c r="W82" s="77">
        <f>SUM(Kranskop:Baobab!W82)</f>
        <v>0</v>
      </c>
      <c r="X82" s="77">
        <f>SUM(Kranskop:Baobab!X82)</f>
        <v>0</v>
      </c>
      <c r="Y82" s="77">
        <f>SUM(Kranskop:Baobab!Y82)</f>
        <v>0</v>
      </c>
      <c r="Z82" s="77">
        <f>SUM(Kranskop:Baobab!Z82)</f>
        <v>0</v>
      </c>
      <c r="AA82" s="77">
        <f>SUM(Kranskop:Baobab!AA82)</f>
        <v>0</v>
      </c>
      <c r="AB82" s="77">
        <f>SUM(Kranskop:Baobab!AB82)</f>
        <v>0</v>
      </c>
      <c r="AC82" s="77">
        <f>SUM(Kranskop:Baobab!AC82)</f>
        <v>0</v>
      </c>
      <c r="AD82" s="77">
        <f>SUM(Kranskop:Baobab!AD82)</f>
        <v>0</v>
      </c>
      <c r="AE82" s="77">
        <f>SUM(Kranskop:Baobab!AE82)</f>
        <v>0</v>
      </c>
      <c r="AF82" s="77">
        <f>SUM(Kranskop:Baobab!AF82)</f>
        <v>0</v>
      </c>
      <c r="AG82" s="76">
        <f>SUM(Kranskop:Baobab!AG82)</f>
        <v>0</v>
      </c>
      <c r="AH82" s="78">
        <f>SUM(Kranskop:Baobab!AH82)</f>
        <v>0</v>
      </c>
      <c r="AI82" s="77">
        <f>SUM(Kranskop:Baobab!AI82)</f>
        <v>0</v>
      </c>
      <c r="AJ82" s="77">
        <f>SUM(Kranskop:Baobab!AJ82)</f>
        <v>0</v>
      </c>
      <c r="AK82" s="77">
        <f>SUM(Kranskop:Baobab!AK82)</f>
        <v>0</v>
      </c>
      <c r="AL82" s="77">
        <f>SUM(Kranskop:Baobab!AL82)</f>
        <v>0</v>
      </c>
      <c r="AM82" s="77">
        <f>SUM(Kranskop:Baobab!AM82)</f>
        <v>0</v>
      </c>
      <c r="AN82" s="77">
        <f>SUM(Kranskop:Baobab!AN82)</f>
        <v>0</v>
      </c>
      <c r="AO82" s="77">
        <f>SUM(Kranskop:Baobab!AO82)</f>
        <v>0</v>
      </c>
      <c r="AP82" s="77">
        <f>SUM(Kranskop:Baobab!AP82)</f>
        <v>0</v>
      </c>
      <c r="AQ82" s="77">
        <f>SUM(Kranskop:Baobab!AQ82)</f>
        <v>0</v>
      </c>
      <c r="AR82" s="77">
        <f>SUM(Kranskop:Baobab!AR82)</f>
        <v>0</v>
      </c>
      <c r="AS82" s="76">
        <f>SUM(Kranskop:Baobab!AS82)</f>
        <v>0</v>
      </c>
      <c r="AT82" s="78">
        <f>SUM(Kranskop:Baobab!AT82)</f>
        <v>0</v>
      </c>
      <c r="AU82" s="77">
        <f>SUM(Kranskop:Baobab!AU82)</f>
        <v>0</v>
      </c>
      <c r="AV82" s="77">
        <f>SUM(Kranskop:Baobab!AV82)</f>
        <v>0</v>
      </c>
      <c r="AW82" s="77">
        <f>SUM(Kranskop:Baobab!AW82)</f>
        <v>0</v>
      </c>
      <c r="AX82" s="77">
        <f>SUM(Kranskop:Baobab!AX82)</f>
        <v>0</v>
      </c>
      <c r="AY82" s="77">
        <f>SUM(Kranskop:Baobab!AY82)</f>
        <v>0</v>
      </c>
      <c r="AZ82" s="77">
        <f>SUM(Kranskop:Baobab!AZ82)</f>
        <v>0</v>
      </c>
      <c r="BA82" s="77">
        <f>SUM(Kranskop:Baobab!BA82)</f>
        <v>0</v>
      </c>
      <c r="BB82" s="77">
        <f>SUM(Kranskop:Baobab!BB82)</f>
        <v>0</v>
      </c>
      <c r="BC82" s="77">
        <f>SUM(Kranskop:Baobab!BC82)</f>
        <v>0</v>
      </c>
      <c r="BD82" s="77">
        <f>SUM(Kranskop:Baobab!BD82)</f>
        <v>0</v>
      </c>
      <c r="BE82" s="76">
        <f>SUM(Kranskop:Baobab!BE82)</f>
        <v>0</v>
      </c>
      <c r="BF82" s="78">
        <f>SUM(Kranskop:Baobab!BF82)</f>
        <v>0</v>
      </c>
      <c r="BG82" s="77">
        <f>SUM(Kranskop:Baobab!BG82)</f>
        <v>0</v>
      </c>
      <c r="BH82" s="77">
        <f>SUM(Kranskop:Baobab!BH82)</f>
        <v>0</v>
      </c>
      <c r="BI82" s="77">
        <f>SUM(Kranskop:Baobab!BI82)</f>
        <v>0</v>
      </c>
      <c r="BJ82" s="77">
        <f>SUM(Kranskop:Baobab!BJ82)</f>
        <v>0</v>
      </c>
      <c r="BK82" s="77">
        <f>SUM(Kranskop:Baobab!BK82)</f>
        <v>0</v>
      </c>
      <c r="BL82" s="77">
        <f>SUM(Kranskop:Baobab!BL82)</f>
        <v>0</v>
      </c>
      <c r="BM82" s="77">
        <f>SUM(Kranskop:Baobab!BM82)</f>
        <v>0</v>
      </c>
      <c r="BN82" s="77">
        <f>SUM(Kranskop:Baobab!BN82)</f>
        <v>0</v>
      </c>
      <c r="BO82" s="77">
        <f>SUM(Kranskop:Baobab!BO82)</f>
        <v>0</v>
      </c>
      <c r="BP82" s="77">
        <f>SUM(Kranskop:Baobab!BP82)</f>
        <v>0</v>
      </c>
      <c r="BQ82" s="76">
        <f>SUM(Kranskop:Baobab!BQ82)</f>
        <v>0</v>
      </c>
      <c r="BR82" s="78">
        <f>SUM(Kranskop:Baobab!BR82)</f>
        <v>0</v>
      </c>
      <c r="BS82" s="77">
        <f>SUM(Kranskop:Baobab!BS82)</f>
        <v>0</v>
      </c>
      <c r="BT82" s="77">
        <f>SUM(Kranskop:Baobab!BT82)</f>
        <v>0</v>
      </c>
      <c r="BU82" s="77">
        <f>SUM(Kranskop:Baobab!BU82)</f>
        <v>0</v>
      </c>
      <c r="BV82" s="77">
        <f>SUM(Kranskop:Baobab!BV82)</f>
        <v>0</v>
      </c>
      <c r="BW82" s="77">
        <f>SUM(Kranskop:Baobab!BW82)</f>
        <v>0</v>
      </c>
      <c r="BX82" s="77">
        <f>SUM(Kranskop:Baobab!BX82)</f>
        <v>0</v>
      </c>
      <c r="BY82" s="77">
        <f>SUM(Kranskop:Baobab!BY82)</f>
        <v>0</v>
      </c>
      <c r="BZ82" s="77">
        <f>SUM(Kranskop:Baobab!BZ82)</f>
        <v>0</v>
      </c>
      <c r="CA82" s="77">
        <f>SUM(Kranskop:Baobab!CA82)</f>
        <v>0</v>
      </c>
      <c r="CB82" s="77">
        <f>SUM(Kranskop:Baobab!CB82)</f>
        <v>0</v>
      </c>
      <c r="CC82" s="76">
        <f>SUM(Kranskop:Baobab!CC82)</f>
        <v>0</v>
      </c>
      <c r="CD82" s="368"/>
    </row>
    <row r="83" spans="1:82" ht="27" x14ac:dyDescent="0.75">
      <c r="A83" s="39"/>
      <c r="B83" s="73" t="s">
        <v>154</v>
      </c>
      <c r="C83" s="129" t="s">
        <v>610</v>
      </c>
      <c r="D83" s="130" t="s">
        <v>58</v>
      </c>
      <c r="E83" s="255">
        <f>SUM(Kranskop:Baobab!E83)</f>
        <v>288</v>
      </c>
      <c r="F83" s="215" t="b">
        <f>(Kranskop!G83+Nyl!G83+Capricorn!G83+Baobab!G83)=G83</f>
        <v>1</v>
      </c>
      <c r="G83" s="74">
        <f t="shared" si="36"/>
        <v>0</v>
      </c>
      <c r="H83" s="75">
        <f>SUM(Kranskop:Baobab!H83)</f>
        <v>0</v>
      </c>
      <c r="I83" s="76">
        <f>SUM(Kranskop:Baobab!I83)</f>
        <v>0</v>
      </c>
      <c r="J83" s="75">
        <f>SUM(Kranskop:Baobab!J83)</f>
        <v>0</v>
      </c>
      <c r="K83" s="77">
        <f>SUM(Kranskop:Baobab!K83)</f>
        <v>0</v>
      </c>
      <c r="L83" s="77">
        <f>SUM(Kranskop:Baobab!L83)</f>
        <v>0</v>
      </c>
      <c r="M83" s="77">
        <f>SUM(Kranskop:Baobab!M83)</f>
        <v>0</v>
      </c>
      <c r="N83" s="77">
        <f>SUM(Kranskop:Baobab!N83)</f>
        <v>0</v>
      </c>
      <c r="O83" s="77">
        <f>SUM(Kranskop:Baobab!O83)</f>
        <v>0</v>
      </c>
      <c r="P83" s="77">
        <f>SUM(Kranskop:Baobab!P83)</f>
        <v>0</v>
      </c>
      <c r="Q83" s="77">
        <f>SUM(Kranskop:Baobab!Q83)</f>
        <v>0</v>
      </c>
      <c r="R83" s="77">
        <f>SUM(Kranskop:Baobab!R83)</f>
        <v>0</v>
      </c>
      <c r="S83" s="77">
        <f>SUM(Kranskop:Baobab!S83)</f>
        <v>0</v>
      </c>
      <c r="T83" s="77">
        <f>SUM(Kranskop:Baobab!T83)</f>
        <v>0</v>
      </c>
      <c r="U83" s="76">
        <f>SUM(Kranskop:Baobab!U83)</f>
        <v>0</v>
      </c>
      <c r="V83" s="75">
        <f>SUM(Kranskop:Baobab!V83)</f>
        <v>0</v>
      </c>
      <c r="W83" s="77">
        <f>SUM(Kranskop:Baobab!W83)</f>
        <v>0</v>
      </c>
      <c r="X83" s="77">
        <f>SUM(Kranskop:Baobab!X83)</f>
        <v>0</v>
      </c>
      <c r="Y83" s="77">
        <f>SUM(Kranskop:Baobab!Y83)</f>
        <v>0</v>
      </c>
      <c r="Z83" s="77">
        <f>SUM(Kranskop:Baobab!Z83)</f>
        <v>0</v>
      </c>
      <c r="AA83" s="77">
        <f>SUM(Kranskop:Baobab!AA83)</f>
        <v>0</v>
      </c>
      <c r="AB83" s="77">
        <f>SUM(Kranskop:Baobab!AB83)</f>
        <v>0</v>
      </c>
      <c r="AC83" s="77">
        <f>SUM(Kranskop:Baobab!AC83)</f>
        <v>0</v>
      </c>
      <c r="AD83" s="77">
        <f>SUM(Kranskop:Baobab!AD83)</f>
        <v>0</v>
      </c>
      <c r="AE83" s="77">
        <f>SUM(Kranskop:Baobab!AE83)</f>
        <v>0</v>
      </c>
      <c r="AF83" s="77">
        <f>SUM(Kranskop:Baobab!AF83)</f>
        <v>0</v>
      </c>
      <c r="AG83" s="76">
        <f>SUM(Kranskop:Baobab!AG83)</f>
        <v>0</v>
      </c>
      <c r="AH83" s="78">
        <f>SUM(Kranskop:Baobab!AH83)</f>
        <v>0</v>
      </c>
      <c r="AI83" s="77">
        <f>SUM(Kranskop:Baobab!AI83)</f>
        <v>0</v>
      </c>
      <c r="AJ83" s="77">
        <f>SUM(Kranskop:Baobab!AJ83)</f>
        <v>0</v>
      </c>
      <c r="AK83" s="77">
        <f>SUM(Kranskop:Baobab!AK83)</f>
        <v>0</v>
      </c>
      <c r="AL83" s="77">
        <f>SUM(Kranskop:Baobab!AL83)</f>
        <v>0</v>
      </c>
      <c r="AM83" s="77">
        <f>SUM(Kranskop:Baobab!AM83)</f>
        <v>0</v>
      </c>
      <c r="AN83" s="77">
        <f>SUM(Kranskop:Baobab!AN83)</f>
        <v>0</v>
      </c>
      <c r="AO83" s="77">
        <f>SUM(Kranskop:Baobab!AO83)</f>
        <v>0</v>
      </c>
      <c r="AP83" s="77">
        <f>SUM(Kranskop:Baobab!AP83)</f>
        <v>0</v>
      </c>
      <c r="AQ83" s="77">
        <f>SUM(Kranskop:Baobab!AQ83)</f>
        <v>0</v>
      </c>
      <c r="AR83" s="77">
        <f>SUM(Kranskop:Baobab!AR83)</f>
        <v>0</v>
      </c>
      <c r="AS83" s="76">
        <f>SUM(Kranskop:Baobab!AS83)</f>
        <v>0</v>
      </c>
      <c r="AT83" s="78">
        <f>SUM(Kranskop:Baobab!AT83)</f>
        <v>0</v>
      </c>
      <c r="AU83" s="77">
        <f>SUM(Kranskop:Baobab!AU83)</f>
        <v>0</v>
      </c>
      <c r="AV83" s="77">
        <f>SUM(Kranskop:Baobab!AV83)</f>
        <v>0</v>
      </c>
      <c r="AW83" s="77">
        <f>SUM(Kranskop:Baobab!AW83)</f>
        <v>0</v>
      </c>
      <c r="AX83" s="77">
        <f>SUM(Kranskop:Baobab!AX83)</f>
        <v>0</v>
      </c>
      <c r="AY83" s="77">
        <f>SUM(Kranskop:Baobab!AY83)</f>
        <v>0</v>
      </c>
      <c r="AZ83" s="77">
        <f>SUM(Kranskop:Baobab!AZ83)</f>
        <v>0</v>
      </c>
      <c r="BA83" s="77">
        <f>SUM(Kranskop:Baobab!BA83)</f>
        <v>0</v>
      </c>
      <c r="BB83" s="77">
        <f>SUM(Kranskop:Baobab!BB83)</f>
        <v>0</v>
      </c>
      <c r="BC83" s="77">
        <f>SUM(Kranskop:Baobab!BC83)</f>
        <v>0</v>
      </c>
      <c r="BD83" s="77">
        <f>SUM(Kranskop:Baobab!BD83)</f>
        <v>0</v>
      </c>
      <c r="BE83" s="76">
        <f>SUM(Kranskop:Baobab!BE83)</f>
        <v>0</v>
      </c>
      <c r="BF83" s="78">
        <f>SUM(Kranskop:Baobab!BF83)</f>
        <v>0</v>
      </c>
      <c r="BG83" s="77">
        <f>SUM(Kranskop:Baobab!BG83)</f>
        <v>0</v>
      </c>
      <c r="BH83" s="77">
        <f>SUM(Kranskop:Baobab!BH83)</f>
        <v>0</v>
      </c>
      <c r="BI83" s="77">
        <f>SUM(Kranskop:Baobab!BI83)</f>
        <v>0</v>
      </c>
      <c r="BJ83" s="77">
        <f>SUM(Kranskop:Baobab!BJ83)</f>
        <v>0</v>
      </c>
      <c r="BK83" s="77">
        <f>SUM(Kranskop:Baobab!BK83)</f>
        <v>0</v>
      </c>
      <c r="BL83" s="77">
        <f>SUM(Kranskop:Baobab!BL83)</f>
        <v>0</v>
      </c>
      <c r="BM83" s="77">
        <f>SUM(Kranskop:Baobab!BM83)</f>
        <v>0</v>
      </c>
      <c r="BN83" s="77">
        <f>SUM(Kranskop:Baobab!BN83)</f>
        <v>0</v>
      </c>
      <c r="BO83" s="77">
        <f>SUM(Kranskop:Baobab!BO83)</f>
        <v>0</v>
      </c>
      <c r="BP83" s="77">
        <f>SUM(Kranskop:Baobab!BP83)</f>
        <v>0</v>
      </c>
      <c r="BQ83" s="76">
        <f>SUM(Kranskop:Baobab!BQ83)</f>
        <v>0</v>
      </c>
      <c r="BR83" s="78">
        <f>SUM(Kranskop:Baobab!BR83)</f>
        <v>0</v>
      </c>
      <c r="BS83" s="77">
        <f>SUM(Kranskop:Baobab!BS83)</f>
        <v>0</v>
      </c>
      <c r="BT83" s="77">
        <f>SUM(Kranskop:Baobab!BT83)</f>
        <v>0</v>
      </c>
      <c r="BU83" s="77">
        <f>SUM(Kranskop:Baobab!BU83)</f>
        <v>0</v>
      </c>
      <c r="BV83" s="77">
        <f>SUM(Kranskop:Baobab!BV83)</f>
        <v>0</v>
      </c>
      <c r="BW83" s="77">
        <f>SUM(Kranskop:Baobab!BW83)</f>
        <v>0</v>
      </c>
      <c r="BX83" s="77">
        <f>SUM(Kranskop:Baobab!BX83)</f>
        <v>0</v>
      </c>
      <c r="BY83" s="77">
        <f>SUM(Kranskop:Baobab!BY83)</f>
        <v>0</v>
      </c>
      <c r="BZ83" s="77">
        <f>SUM(Kranskop:Baobab!BZ83)</f>
        <v>0</v>
      </c>
      <c r="CA83" s="77">
        <f>SUM(Kranskop:Baobab!CA83)</f>
        <v>0</v>
      </c>
      <c r="CB83" s="77">
        <f>SUM(Kranskop:Baobab!CB83)</f>
        <v>0</v>
      </c>
      <c r="CC83" s="76">
        <f>SUM(Kranskop:Baobab!CC83)</f>
        <v>0</v>
      </c>
      <c r="CD83" s="368"/>
    </row>
    <row r="84" spans="1:82" ht="27" x14ac:dyDescent="0.75">
      <c r="A84" s="39"/>
      <c r="B84" s="73" t="s">
        <v>155</v>
      </c>
      <c r="C84" s="129" t="s">
        <v>611</v>
      </c>
      <c r="D84" s="130" t="s">
        <v>58</v>
      </c>
      <c r="E84" s="255">
        <f>SUM(Kranskop:Baobab!E84)</f>
        <v>288</v>
      </c>
      <c r="F84" s="215" t="b">
        <f>(Kranskop!G84+Nyl!G84+Capricorn!G84+Baobab!G84)=G84</f>
        <v>1</v>
      </c>
      <c r="G84" s="74">
        <f t="shared" si="36"/>
        <v>0</v>
      </c>
      <c r="H84" s="75">
        <f>SUM(Kranskop:Baobab!H84)</f>
        <v>0</v>
      </c>
      <c r="I84" s="76">
        <f>SUM(Kranskop:Baobab!I84)</f>
        <v>0</v>
      </c>
      <c r="J84" s="75">
        <f>SUM(Kranskop:Baobab!J84)</f>
        <v>0</v>
      </c>
      <c r="K84" s="77">
        <f>SUM(Kranskop:Baobab!K84)</f>
        <v>0</v>
      </c>
      <c r="L84" s="77">
        <f>SUM(Kranskop:Baobab!L84)</f>
        <v>0</v>
      </c>
      <c r="M84" s="77">
        <f>SUM(Kranskop:Baobab!M84)</f>
        <v>0</v>
      </c>
      <c r="N84" s="77">
        <f>SUM(Kranskop:Baobab!N84)</f>
        <v>0</v>
      </c>
      <c r="O84" s="77">
        <f>SUM(Kranskop:Baobab!O84)</f>
        <v>0</v>
      </c>
      <c r="P84" s="77">
        <f>SUM(Kranskop:Baobab!P84)</f>
        <v>0</v>
      </c>
      <c r="Q84" s="77">
        <f>SUM(Kranskop:Baobab!Q84)</f>
        <v>0</v>
      </c>
      <c r="R84" s="77">
        <f>SUM(Kranskop:Baobab!R84)</f>
        <v>0</v>
      </c>
      <c r="S84" s="77">
        <f>SUM(Kranskop:Baobab!S84)</f>
        <v>0</v>
      </c>
      <c r="T84" s="77">
        <f>SUM(Kranskop:Baobab!T84)</f>
        <v>0</v>
      </c>
      <c r="U84" s="76">
        <f>SUM(Kranskop:Baobab!U84)</f>
        <v>0</v>
      </c>
      <c r="V84" s="75">
        <f>SUM(Kranskop:Baobab!V84)</f>
        <v>0</v>
      </c>
      <c r="W84" s="77">
        <f>SUM(Kranskop:Baobab!W84)</f>
        <v>0</v>
      </c>
      <c r="X84" s="77">
        <f>SUM(Kranskop:Baobab!X84)</f>
        <v>0</v>
      </c>
      <c r="Y84" s="77">
        <f>SUM(Kranskop:Baobab!Y84)</f>
        <v>0</v>
      </c>
      <c r="Z84" s="77">
        <f>SUM(Kranskop:Baobab!Z84)</f>
        <v>0</v>
      </c>
      <c r="AA84" s="77">
        <f>SUM(Kranskop:Baobab!AA84)</f>
        <v>0</v>
      </c>
      <c r="AB84" s="77">
        <f>SUM(Kranskop:Baobab!AB84)</f>
        <v>0</v>
      </c>
      <c r="AC84" s="77">
        <f>SUM(Kranskop:Baobab!AC84)</f>
        <v>0</v>
      </c>
      <c r="AD84" s="77">
        <f>SUM(Kranskop:Baobab!AD84)</f>
        <v>0</v>
      </c>
      <c r="AE84" s="77">
        <f>SUM(Kranskop:Baobab!AE84)</f>
        <v>0</v>
      </c>
      <c r="AF84" s="77">
        <f>SUM(Kranskop:Baobab!AF84)</f>
        <v>0</v>
      </c>
      <c r="AG84" s="76">
        <f>SUM(Kranskop:Baobab!AG84)</f>
        <v>0</v>
      </c>
      <c r="AH84" s="78">
        <f>SUM(Kranskop:Baobab!AH84)</f>
        <v>0</v>
      </c>
      <c r="AI84" s="77">
        <f>SUM(Kranskop:Baobab!AI84)</f>
        <v>0</v>
      </c>
      <c r="AJ84" s="77">
        <f>SUM(Kranskop:Baobab!AJ84)</f>
        <v>0</v>
      </c>
      <c r="AK84" s="77">
        <f>SUM(Kranskop:Baobab!AK84)</f>
        <v>0</v>
      </c>
      <c r="AL84" s="77">
        <f>SUM(Kranskop:Baobab!AL84)</f>
        <v>0</v>
      </c>
      <c r="AM84" s="77">
        <f>SUM(Kranskop:Baobab!AM84)</f>
        <v>0</v>
      </c>
      <c r="AN84" s="77">
        <f>SUM(Kranskop:Baobab!AN84)</f>
        <v>0</v>
      </c>
      <c r="AO84" s="77">
        <f>SUM(Kranskop:Baobab!AO84)</f>
        <v>0</v>
      </c>
      <c r="AP84" s="77">
        <f>SUM(Kranskop:Baobab!AP84)</f>
        <v>0</v>
      </c>
      <c r="AQ84" s="77">
        <f>SUM(Kranskop:Baobab!AQ84)</f>
        <v>0</v>
      </c>
      <c r="AR84" s="77">
        <f>SUM(Kranskop:Baobab!AR84)</f>
        <v>0</v>
      </c>
      <c r="AS84" s="76">
        <f>SUM(Kranskop:Baobab!AS84)</f>
        <v>0</v>
      </c>
      <c r="AT84" s="78">
        <f>SUM(Kranskop:Baobab!AT84)</f>
        <v>0</v>
      </c>
      <c r="AU84" s="77">
        <f>SUM(Kranskop:Baobab!AU84)</f>
        <v>0</v>
      </c>
      <c r="AV84" s="77">
        <f>SUM(Kranskop:Baobab!AV84)</f>
        <v>0</v>
      </c>
      <c r="AW84" s="77">
        <f>SUM(Kranskop:Baobab!AW84)</f>
        <v>0</v>
      </c>
      <c r="AX84" s="77">
        <f>SUM(Kranskop:Baobab!AX84)</f>
        <v>0</v>
      </c>
      <c r="AY84" s="77">
        <f>SUM(Kranskop:Baobab!AY84)</f>
        <v>0</v>
      </c>
      <c r="AZ84" s="77">
        <f>SUM(Kranskop:Baobab!AZ84)</f>
        <v>0</v>
      </c>
      <c r="BA84" s="77">
        <f>SUM(Kranskop:Baobab!BA84)</f>
        <v>0</v>
      </c>
      <c r="BB84" s="77">
        <f>SUM(Kranskop:Baobab!BB84)</f>
        <v>0</v>
      </c>
      <c r="BC84" s="77">
        <f>SUM(Kranskop:Baobab!BC84)</f>
        <v>0</v>
      </c>
      <c r="BD84" s="77">
        <f>SUM(Kranskop:Baobab!BD84)</f>
        <v>0</v>
      </c>
      <c r="BE84" s="76">
        <f>SUM(Kranskop:Baobab!BE84)</f>
        <v>0</v>
      </c>
      <c r="BF84" s="78">
        <f>SUM(Kranskop:Baobab!BF84)</f>
        <v>0</v>
      </c>
      <c r="BG84" s="77">
        <f>SUM(Kranskop:Baobab!BG84)</f>
        <v>0</v>
      </c>
      <c r="BH84" s="77">
        <f>SUM(Kranskop:Baobab!BH84)</f>
        <v>0</v>
      </c>
      <c r="BI84" s="77">
        <f>SUM(Kranskop:Baobab!BI84)</f>
        <v>0</v>
      </c>
      <c r="BJ84" s="77">
        <f>SUM(Kranskop:Baobab!BJ84)</f>
        <v>0</v>
      </c>
      <c r="BK84" s="77">
        <f>SUM(Kranskop:Baobab!BK84)</f>
        <v>0</v>
      </c>
      <c r="BL84" s="77">
        <f>SUM(Kranskop:Baobab!BL84)</f>
        <v>0</v>
      </c>
      <c r="BM84" s="77">
        <f>SUM(Kranskop:Baobab!BM84)</f>
        <v>0</v>
      </c>
      <c r="BN84" s="77">
        <f>SUM(Kranskop:Baobab!BN84)</f>
        <v>0</v>
      </c>
      <c r="BO84" s="77">
        <f>SUM(Kranskop:Baobab!BO84)</f>
        <v>0</v>
      </c>
      <c r="BP84" s="77">
        <f>SUM(Kranskop:Baobab!BP84)</f>
        <v>0</v>
      </c>
      <c r="BQ84" s="76">
        <f>SUM(Kranskop:Baobab!BQ84)</f>
        <v>0</v>
      </c>
      <c r="BR84" s="78">
        <f>SUM(Kranskop:Baobab!BR84)</f>
        <v>0</v>
      </c>
      <c r="BS84" s="77">
        <f>SUM(Kranskop:Baobab!BS84)</f>
        <v>0</v>
      </c>
      <c r="BT84" s="77">
        <f>SUM(Kranskop:Baobab!BT84)</f>
        <v>0</v>
      </c>
      <c r="BU84" s="77">
        <f>SUM(Kranskop:Baobab!BU84)</f>
        <v>0</v>
      </c>
      <c r="BV84" s="77">
        <f>SUM(Kranskop:Baobab!BV84)</f>
        <v>0</v>
      </c>
      <c r="BW84" s="77">
        <f>SUM(Kranskop:Baobab!BW84)</f>
        <v>0</v>
      </c>
      <c r="BX84" s="77">
        <f>SUM(Kranskop:Baobab!BX84)</f>
        <v>0</v>
      </c>
      <c r="BY84" s="77">
        <f>SUM(Kranskop:Baobab!BY84)</f>
        <v>0</v>
      </c>
      <c r="BZ84" s="77">
        <f>SUM(Kranskop:Baobab!BZ84)</f>
        <v>0</v>
      </c>
      <c r="CA84" s="77">
        <f>SUM(Kranskop:Baobab!CA84)</f>
        <v>0</v>
      </c>
      <c r="CB84" s="77">
        <f>SUM(Kranskop:Baobab!CB84)</f>
        <v>0</v>
      </c>
      <c r="CC84" s="76">
        <f>SUM(Kranskop:Baobab!CC84)</f>
        <v>0</v>
      </c>
      <c r="CD84" s="368"/>
    </row>
    <row r="85" spans="1:82" x14ac:dyDescent="0.75">
      <c r="A85" s="39"/>
      <c r="B85" s="176" t="s">
        <v>156</v>
      </c>
      <c r="C85" s="177" t="s">
        <v>157</v>
      </c>
      <c r="D85" s="178" t="s">
        <v>58</v>
      </c>
      <c r="E85" s="295">
        <f>SUM(Kranskop:Baobab!E85)</f>
        <v>0</v>
      </c>
      <c r="F85" s="215" t="b">
        <f>(Kranskop!G85+Nyl!G85+Capricorn!G85+Baobab!G85)=G85</f>
        <v>1</v>
      </c>
      <c r="G85" s="183">
        <f t="shared" si="36"/>
        <v>0</v>
      </c>
      <c r="H85" s="75">
        <f>SUM(Kranskop:Baobab!H85)</f>
        <v>0</v>
      </c>
      <c r="I85" s="76">
        <f>SUM(Kranskop:Baobab!I85)</f>
        <v>0</v>
      </c>
      <c r="J85" s="75">
        <f>SUM(Kranskop:Baobab!J85)</f>
        <v>0</v>
      </c>
      <c r="K85" s="77">
        <f>SUM(Kranskop:Baobab!K85)</f>
        <v>0</v>
      </c>
      <c r="L85" s="77">
        <f>SUM(Kranskop:Baobab!L85)</f>
        <v>0</v>
      </c>
      <c r="M85" s="77">
        <f>SUM(Kranskop:Baobab!M85)</f>
        <v>0</v>
      </c>
      <c r="N85" s="77">
        <f>SUM(Kranskop:Baobab!N85)</f>
        <v>0</v>
      </c>
      <c r="O85" s="77">
        <f>SUM(Kranskop:Baobab!O85)</f>
        <v>0</v>
      </c>
      <c r="P85" s="77">
        <f>SUM(Kranskop:Baobab!P85)</f>
        <v>0</v>
      </c>
      <c r="Q85" s="77">
        <f>SUM(Kranskop:Baobab!Q85)</f>
        <v>0</v>
      </c>
      <c r="R85" s="77">
        <f>SUM(Kranskop:Baobab!R85)</f>
        <v>0</v>
      </c>
      <c r="S85" s="77">
        <f>SUM(Kranskop:Baobab!S85)</f>
        <v>0</v>
      </c>
      <c r="T85" s="77">
        <f>SUM(Kranskop:Baobab!T85)</f>
        <v>0</v>
      </c>
      <c r="U85" s="76">
        <f>SUM(Kranskop:Baobab!U85)</f>
        <v>0</v>
      </c>
      <c r="V85" s="75">
        <f>SUM(Kranskop:Baobab!V85)</f>
        <v>0</v>
      </c>
      <c r="W85" s="77">
        <f>SUM(Kranskop:Baobab!W85)</f>
        <v>0</v>
      </c>
      <c r="X85" s="77">
        <f>SUM(Kranskop:Baobab!X85)</f>
        <v>0</v>
      </c>
      <c r="Y85" s="77">
        <f>SUM(Kranskop:Baobab!Y85)</f>
        <v>0</v>
      </c>
      <c r="Z85" s="77">
        <f>SUM(Kranskop:Baobab!Z85)</f>
        <v>0</v>
      </c>
      <c r="AA85" s="77">
        <f>SUM(Kranskop:Baobab!AA85)</f>
        <v>0</v>
      </c>
      <c r="AB85" s="77">
        <f>SUM(Kranskop:Baobab!AB85)</f>
        <v>0</v>
      </c>
      <c r="AC85" s="77">
        <f>SUM(Kranskop:Baobab!AC85)</f>
        <v>0</v>
      </c>
      <c r="AD85" s="77">
        <f>SUM(Kranskop:Baobab!AD85)</f>
        <v>0</v>
      </c>
      <c r="AE85" s="77">
        <f>SUM(Kranskop:Baobab!AE85)</f>
        <v>0</v>
      </c>
      <c r="AF85" s="77">
        <f>SUM(Kranskop:Baobab!AF85)</f>
        <v>0</v>
      </c>
      <c r="AG85" s="76">
        <f>SUM(Kranskop:Baobab!AG85)</f>
        <v>0</v>
      </c>
      <c r="AH85" s="78">
        <f>SUM(Kranskop:Baobab!AH85)</f>
        <v>0</v>
      </c>
      <c r="AI85" s="77">
        <f>SUM(Kranskop:Baobab!AI85)</f>
        <v>0</v>
      </c>
      <c r="AJ85" s="77">
        <f>SUM(Kranskop:Baobab!AJ85)</f>
        <v>0</v>
      </c>
      <c r="AK85" s="77">
        <f>SUM(Kranskop:Baobab!AK85)</f>
        <v>0</v>
      </c>
      <c r="AL85" s="77">
        <f>SUM(Kranskop:Baobab!AL85)</f>
        <v>0</v>
      </c>
      <c r="AM85" s="77">
        <f>SUM(Kranskop:Baobab!AM85)</f>
        <v>0</v>
      </c>
      <c r="AN85" s="77">
        <f>SUM(Kranskop:Baobab!AN85)</f>
        <v>0</v>
      </c>
      <c r="AO85" s="77">
        <f>SUM(Kranskop:Baobab!AO85)</f>
        <v>0</v>
      </c>
      <c r="AP85" s="77">
        <f>SUM(Kranskop:Baobab!AP85)</f>
        <v>0</v>
      </c>
      <c r="AQ85" s="77">
        <f>SUM(Kranskop:Baobab!AQ85)</f>
        <v>0</v>
      </c>
      <c r="AR85" s="77">
        <f>SUM(Kranskop:Baobab!AR85)</f>
        <v>0</v>
      </c>
      <c r="AS85" s="76">
        <f>SUM(Kranskop:Baobab!AS85)</f>
        <v>0</v>
      </c>
      <c r="AT85" s="78">
        <f>SUM(Kranskop:Baobab!AT85)</f>
        <v>0</v>
      </c>
      <c r="AU85" s="77">
        <f>SUM(Kranskop:Baobab!AU85)</f>
        <v>0</v>
      </c>
      <c r="AV85" s="77">
        <f>SUM(Kranskop:Baobab!AV85)</f>
        <v>0</v>
      </c>
      <c r="AW85" s="77">
        <f>SUM(Kranskop:Baobab!AW85)</f>
        <v>0</v>
      </c>
      <c r="AX85" s="77">
        <f>SUM(Kranskop:Baobab!AX85)</f>
        <v>0</v>
      </c>
      <c r="AY85" s="77">
        <f>SUM(Kranskop:Baobab!AY85)</f>
        <v>0</v>
      </c>
      <c r="AZ85" s="77">
        <f>SUM(Kranskop:Baobab!AZ85)</f>
        <v>0</v>
      </c>
      <c r="BA85" s="77">
        <f>SUM(Kranskop:Baobab!BA85)</f>
        <v>0</v>
      </c>
      <c r="BB85" s="77">
        <f>SUM(Kranskop:Baobab!BB85)</f>
        <v>0</v>
      </c>
      <c r="BC85" s="77">
        <f>SUM(Kranskop:Baobab!BC85)</f>
        <v>0</v>
      </c>
      <c r="BD85" s="77">
        <f>SUM(Kranskop:Baobab!BD85)</f>
        <v>0</v>
      </c>
      <c r="BE85" s="76">
        <f>SUM(Kranskop:Baobab!BE85)</f>
        <v>0</v>
      </c>
      <c r="BF85" s="78">
        <f>SUM(Kranskop:Baobab!BF85)</f>
        <v>0</v>
      </c>
      <c r="BG85" s="77">
        <f>SUM(Kranskop:Baobab!BG85)</f>
        <v>0</v>
      </c>
      <c r="BH85" s="77">
        <f>SUM(Kranskop:Baobab!BH85)</f>
        <v>0</v>
      </c>
      <c r="BI85" s="77">
        <f>SUM(Kranskop:Baobab!BI85)</f>
        <v>0</v>
      </c>
      <c r="BJ85" s="77">
        <f>SUM(Kranskop:Baobab!BJ85)</f>
        <v>0</v>
      </c>
      <c r="BK85" s="77">
        <f>SUM(Kranskop:Baobab!BK85)</f>
        <v>0</v>
      </c>
      <c r="BL85" s="77">
        <f>SUM(Kranskop:Baobab!BL85)</f>
        <v>0</v>
      </c>
      <c r="BM85" s="77">
        <f>SUM(Kranskop:Baobab!BM85)</f>
        <v>0</v>
      </c>
      <c r="BN85" s="77">
        <f>SUM(Kranskop:Baobab!BN85)</f>
        <v>0</v>
      </c>
      <c r="BO85" s="77">
        <f>SUM(Kranskop:Baobab!BO85)</f>
        <v>0</v>
      </c>
      <c r="BP85" s="77">
        <f>SUM(Kranskop:Baobab!BP85)</f>
        <v>0</v>
      </c>
      <c r="BQ85" s="76">
        <f>SUM(Kranskop:Baobab!BQ85)</f>
        <v>0</v>
      </c>
      <c r="BR85" s="78">
        <f>SUM(Kranskop:Baobab!BR85)</f>
        <v>0</v>
      </c>
      <c r="BS85" s="77">
        <f>SUM(Kranskop:Baobab!BS85)</f>
        <v>0</v>
      </c>
      <c r="BT85" s="77">
        <f>SUM(Kranskop:Baobab!BT85)</f>
        <v>0</v>
      </c>
      <c r="BU85" s="77">
        <f>SUM(Kranskop:Baobab!BU85)</f>
        <v>0</v>
      </c>
      <c r="BV85" s="77">
        <f>SUM(Kranskop:Baobab!BV85)</f>
        <v>0</v>
      </c>
      <c r="BW85" s="77">
        <f>SUM(Kranskop:Baobab!BW85)</f>
        <v>0</v>
      </c>
      <c r="BX85" s="77">
        <f>SUM(Kranskop:Baobab!BX85)</f>
        <v>0</v>
      </c>
      <c r="BY85" s="77">
        <f>SUM(Kranskop:Baobab!BY85)</f>
        <v>0</v>
      </c>
      <c r="BZ85" s="77">
        <f>SUM(Kranskop:Baobab!BZ85)</f>
        <v>0</v>
      </c>
      <c r="CA85" s="77">
        <f>SUM(Kranskop:Baobab!CA85)</f>
        <v>0</v>
      </c>
      <c r="CB85" s="77">
        <f>SUM(Kranskop:Baobab!CB85)</f>
        <v>0</v>
      </c>
      <c r="CC85" s="76">
        <f>SUM(Kranskop:Baobab!CC85)</f>
        <v>0</v>
      </c>
      <c r="CD85" s="368"/>
    </row>
    <row r="86" spans="1:82" x14ac:dyDescent="0.75">
      <c r="A86" s="39"/>
      <c r="B86" s="73" t="s">
        <v>158</v>
      </c>
      <c r="C86" s="129" t="s">
        <v>159</v>
      </c>
      <c r="D86" s="130" t="s">
        <v>58</v>
      </c>
      <c r="E86" s="255">
        <f>SUM(Kranskop:Baobab!E86)</f>
        <v>288</v>
      </c>
      <c r="F86" s="215" t="b">
        <f>(Kranskop!G86+Nyl!G86+Capricorn!G86+Baobab!G86)=G86</f>
        <v>1</v>
      </c>
      <c r="G86" s="74">
        <f t="shared" si="36"/>
        <v>0</v>
      </c>
      <c r="H86" s="75">
        <f>SUM(Kranskop:Baobab!H86)</f>
        <v>0</v>
      </c>
      <c r="I86" s="76">
        <f>SUM(Kranskop:Baobab!I86)</f>
        <v>0</v>
      </c>
      <c r="J86" s="75">
        <f>SUM(Kranskop:Baobab!J86)</f>
        <v>0</v>
      </c>
      <c r="K86" s="77">
        <f>SUM(Kranskop:Baobab!K86)</f>
        <v>0</v>
      </c>
      <c r="L86" s="77">
        <f>SUM(Kranskop:Baobab!L86)</f>
        <v>0</v>
      </c>
      <c r="M86" s="77">
        <f>SUM(Kranskop:Baobab!M86)</f>
        <v>0</v>
      </c>
      <c r="N86" s="77">
        <f>SUM(Kranskop:Baobab!N86)</f>
        <v>0</v>
      </c>
      <c r="O86" s="77">
        <f>SUM(Kranskop:Baobab!O86)</f>
        <v>0</v>
      </c>
      <c r="P86" s="77">
        <f>SUM(Kranskop:Baobab!P86)</f>
        <v>0</v>
      </c>
      <c r="Q86" s="77">
        <f>SUM(Kranskop:Baobab!Q86)</f>
        <v>0</v>
      </c>
      <c r="R86" s="77">
        <f>SUM(Kranskop:Baobab!R86)</f>
        <v>0</v>
      </c>
      <c r="S86" s="77">
        <f>SUM(Kranskop:Baobab!S86)</f>
        <v>0</v>
      </c>
      <c r="T86" s="77">
        <f>SUM(Kranskop:Baobab!T86)</f>
        <v>0</v>
      </c>
      <c r="U86" s="76">
        <f>SUM(Kranskop:Baobab!U86)</f>
        <v>0</v>
      </c>
      <c r="V86" s="75">
        <f>SUM(Kranskop:Baobab!V86)</f>
        <v>0</v>
      </c>
      <c r="W86" s="77">
        <f>SUM(Kranskop:Baobab!W86)</f>
        <v>0</v>
      </c>
      <c r="X86" s="77">
        <f>SUM(Kranskop:Baobab!X86)</f>
        <v>0</v>
      </c>
      <c r="Y86" s="77">
        <f>SUM(Kranskop:Baobab!Y86)</f>
        <v>0</v>
      </c>
      <c r="Z86" s="77">
        <f>SUM(Kranskop:Baobab!Z86)</f>
        <v>0</v>
      </c>
      <c r="AA86" s="77">
        <f>SUM(Kranskop:Baobab!AA86)</f>
        <v>0</v>
      </c>
      <c r="AB86" s="77">
        <f>SUM(Kranskop:Baobab!AB86)</f>
        <v>0</v>
      </c>
      <c r="AC86" s="77">
        <f>SUM(Kranskop:Baobab!AC86)</f>
        <v>0</v>
      </c>
      <c r="AD86" s="77">
        <f>SUM(Kranskop:Baobab!AD86)</f>
        <v>0</v>
      </c>
      <c r="AE86" s="77">
        <f>SUM(Kranskop:Baobab!AE86)</f>
        <v>0</v>
      </c>
      <c r="AF86" s="77">
        <f>SUM(Kranskop:Baobab!AF86)</f>
        <v>0</v>
      </c>
      <c r="AG86" s="76">
        <f>SUM(Kranskop:Baobab!AG86)</f>
        <v>0</v>
      </c>
      <c r="AH86" s="78">
        <f>SUM(Kranskop:Baobab!AH86)</f>
        <v>0</v>
      </c>
      <c r="AI86" s="77">
        <f>SUM(Kranskop:Baobab!AI86)</f>
        <v>0</v>
      </c>
      <c r="AJ86" s="77">
        <f>SUM(Kranskop:Baobab!AJ86)</f>
        <v>0</v>
      </c>
      <c r="AK86" s="77">
        <f>SUM(Kranskop:Baobab!AK86)</f>
        <v>0</v>
      </c>
      <c r="AL86" s="77">
        <f>SUM(Kranskop:Baobab!AL86)</f>
        <v>0</v>
      </c>
      <c r="AM86" s="77">
        <f>SUM(Kranskop:Baobab!AM86)</f>
        <v>0</v>
      </c>
      <c r="AN86" s="77">
        <f>SUM(Kranskop:Baobab!AN86)</f>
        <v>0</v>
      </c>
      <c r="AO86" s="77">
        <f>SUM(Kranskop:Baobab!AO86)</f>
        <v>0</v>
      </c>
      <c r="AP86" s="77">
        <f>SUM(Kranskop:Baobab!AP86)</f>
        <v>0</v>
      </c>
      <c r="AQ86" s="77">
        <f>SUM(Kranskop:Baobab!AQ86)</f>
        <v>0</v>
      </c>
      <c r="AR86" s="77">
        <f>SUM(Kranskop:Baobab!AR86)</f>
        <v>0</v>
      </c>
      <c r="AS86" s="76">
        <f>SUM(Kranskop:Baobab!AS86)</f>
        <v>0</v>
      </c>
      <c r="AT86" s="78">
        <f>SUM(Kranskop:Baobab!AT86)</f>
        <v>0</v>
      </c>
      <c r="AU86" s="77">
        <f>SUM(Kranskop:Baobab!AU86)</f>
        <v>0</v>
      </c>
      <c r="AV86" s="77">
        <f>SUM(Kranskop:Baobab!AV86)</f>
        <v>0</v>
      </c>
      <c r="AW86" s="77">
        <f>SUM(Kranskop:Baobab!AW86)</f>
        <v>0</v>
      </c>
      <c r="AX86" s="77">
        <f>SUM(Kranskop:Baobab!AX86)</f>
        <v>0</v>
      </c>
      <c r="AY86" s="77">
        <f>SUM(Kranskop:Baobab!AY86)</f>
        <v>0</v>
      </c>
      <c r="AZ86" s="77">
        <f>SUM(Kranskop:Baobab!AZ86)</f>
        <v>0</v>
      </c>
      <c r="BA86" s="77">
        <f>SUM(Kranskop:Baobab!BA86)</f>
        <v>0</v>
      </c>
      <c r="BB86" s="77">
        <f>SUM(Kranskop:Baobab!BB86)</f>
        <v>0</v>
      </c>
      <c r="BC86" s="77">
        <f>SUM(Kranskop:Baobab!BC86)</f>
        <v>0</v>
      </c>
      <c r="BD86" s="77">
        <f>SUM(Kranskop:Baobab!BD86)</f>
        <v>0</v>
      </c>
      <c r="BE86" s="76">
        <f>SUM(Kranskop:Baobab!BE86)</f>
        <v>0</v>
      </c>
      <c r="BF86" s="78">
        <f>SUM(Kranskop:Baobab!BF86)</f>
        <v>0</v>
      </c>
      <c r="BG86" s="77">
        <f>SUM(Kranskop:Baobab!BG86)</f>
        <v>0</v>
      </c>
      <c r="BH86" s="77">
        <f>SUM(Kranskop:Baobab!BH86)</f>
        <v>0</v>
      </c>
      <c r="BI86" s="77">
        <f>SUM(Kranskop:Baobab!BI86)</f>
        <v>0</v>
      </c>
      <c r="BJ86" s="77">
        <f>SUM(Kranskop:Baobab!BJ86)</f>
        <v>0</v>
      </c>
      <c r="BK86" s="77">
        <f>SUM(Kranskop:Baobab!BK86)</f>
        <v>0</v>
      </c>
      <c r="BL86" s="77">
        <f>SUM(Kranskop:Baobab!BL86)</f>
        <v>0</v>
      </c>
      <c r="BM86" s="77">
        <f>SUM(Kranskop:Baobab!BM86)</f>
        <v>0</v>
      </c>
      <c r="BN86" s="77">
        <f>SUM(Kranskop:Baobab!BN86)</f>
        <v>0</v>
      </c>
      <c r="BO86" s="77">
        <f>SUM(Kranskop:Baobab!BO86)</f>
        <v>0</v>
      </c>
      <c r="BP86" s="77">
        <f>SUM(Kranskop:Baobab!BP86)</f>
        <v>0</v>
      </c>
      <c r="BQ86" s="76">
        <f>SUM(Kranskop:Baobab!BQ86)</f>
        <v>0</v>
      </c>
      <c r="BR86" s="78">
        <f>SUM(Kranskop:Baobab!BR86)</f>
        <v>0</v>
      </c>
      <c r="BS86" s="77">
        <f>SUM(Kranskop:Baobab!BS86)</f>
        <v>0</v>
      </c>
      <c r="BT86" s="77">
        <f>SUM(Kranskop:Baobab!BT86)</f>
        <v>0</v>
      </c>
      <c r="BU86" s="77">
        <f>SUM(Kranskop:Baobab!BU86)</f>
        <v>0</v>
      </c>
      <c r="BV86" s="77">
        <f>SUM(Kranskop:Baobab!BV86)</f>
        <v>0</v>
      </c>
      <c r="BW86" s="77">
        <f>SUM(Kranskop:Baobab!BW86)</f>
        <v>0</v>
      </c>
      <c r="BX86" s="77">
        <f>SUM(Kranskop:Baobab!BX86)</f>
        <v>0</v>
      </c>
      <c r="BY86" s="77">
        <f>SUM(Kranskop:Baobab!BY86)</f>
        <v>0</v>
      </c>
      <c r="BZ86" s="77">
        <f>SUM(Kranskop:Baobab!BZ86)</f>
        <v>0</v>
      </c>
      <c r="CA86" s="77">
        <f>SUM(Kranskop:Baobab!CA86)</f>
        <v>0</v>
      </c>
      <c r="CB86" s="77">
        <f>SUM(Kranskop:Baobab!CB86)</f>
        <v>0</v>
      </c>
      <c r="CC86" s="76">
        <f>SUM(Kranskop:Baobab!CC86)</f>
        <v>0</v>
      </c>
      <c r="CD86" s="368"/>
    </row>
    <row r="87" spans="1:82" x14ac:dyDescent="0.75">
      <c r="A87" s="39"/>
      <c r="B87" s="176" t="s">
        <v>160</v>
      </c>
      <c r="C87" s="177" t="s">
        <v>161</v>
      </c>
      <c r="D87" s="178" t="s">
        <v>58</v>
      </c>
      <c r="E87" s="295">
        <f>SUM(Kranskop:Baobab!E87)</f>
        <v>0</v>
      </c>
      <c r="F87" s="215" t="b">
        <f>(Kranskop!G87+Nyl!G87+Capricorn!G87+Baobab!G87)=G87</f>
        <v>1</v>
      </c>
      <c r="G87" s="183">
        <f t="shared" si="36"/>
        <v>0</v>
      </c>
      <c r="H87" s="75">
        <f>SUM(Kranskop:Baobab!H87)</f>
        <v>0</v>
      </c>
      <c r="I87" s="76">
        <f>SUM(Kranskop:Baobab!I87)</f>
        <v>0</v>
      </c>
      <c r="J87" s="75">
        <f>SUM(Kranskop:Baobab!J87)</f>
        <v>0</v>
      </c>
      <c r="K87" s="77">
        <f>SUM(Kranskop:Baobab!K87)</f>
        <v>0</v>
      </c>
      <c r="L87" s="77">
        <f>SUM(Kranskop:Baobab!L87)</f>
        <v>0</v>
      </c>
      <c r="M87" s="77">
        <f>SUM(Kranskop:Baobab!M87)</f>
        <v>0</v>
      </c>
      <c r="N87" s="77">
        <f>SUM(Kranskop:Baobab!N87)</f>
        <v>0</v>
      </c>
      <c r="O87" s="77">
        <f>SUM(Kranskop:Baobab!O87)</f>
        <v>0</v>
      </c>
      <c r="P87" s="77">
        <f>SUM(Kranskop:Baobab!P87)</f>
        <v>0</v>
      </c>
      <c r="Q87" s="77">
        <f>SUM(Kranskop:Baobab!Q87)</f>
        <v>0</v>
      </c>
      <c r="R87" s="77">
        <f>SUM(Kranskop:Baobab!R87)</f>
        <v>0</v>
      </c>
      <c r="S87" s="77">
        <f>SUM(Kranskop:Baobab!S87)</f>
        <v>0</v>
      </c>
      <c r="T87" s="77">
        <f>SUM(Kranskop:Baobab!T87)</f>
        <v>0</v>
      </c>
      <c r="U87" s="76">
        <f>SUM(Kranskop:Baobab!U87)</f>
        <v>0</v>
      </c>
      <c r="V87" s="75">
        <f>SUM(Kranskop:Baobab!V87)</f>
        <v>0</v>
      </c>
      <c r="W87" s="77">
        <f>SUM(Kranskop:Baobab!W87)</f>
        <v>0</v>
      </c>
      <c r="X87" s="77">
        <f>SUM(Kranskop:Baobab!X87)</f>
        <v>0</v>
      </c>
      <c r="Y87" s="77">
        <f>SUM(Kranskop:Baobab!Y87)</f>
        <v>0</v>
      </c>
      <c r="Z87" s="77">
        <f>SUM(Kranskop:Baobab!Z87)</f>
        <v>0</v>
      </c>
      <c r="AA87" s="77">
        <f>SUM(Kranskop:Baobab!AA87)</f>
        <v>0</v>
      </c>
      <c r="AB87" s="77">
        <f>SUM(Kranskop:Baobab!AB87)</f>
        <v>0</v>
      </c>
      <c r="AC87" s="77">
        <f>SUM(Kranskop:Baobab!AC87)</f>
        <v>0</v>
      </c>
      <c r="AD87" s="77">
        <f>SUM(Kranskop:Baobab!AD87)</f>
        <v>0</v>
      </c>
      <c r="AE87" s="77">
        <f>SUM(Kranskop:Baobab!AE87)</f>
        <v>0</v>
      </c>
      <c r="AF87" s="77">
        <f>SUM(Kranskop:Baobab!AF87)</f>
        <v>0</v>
      </c>
      <c r="AG87" s="76">
        <f>SUM(Kranskop:Baobab!AG87)</f>
        <v>0</v>
      </c>
      <c r="AH87" s="78">
        <f>SUM(Kranskop:Baobab!AH87)</f>
        <v>0</v>
      </c>
      <c r="AI87" s="77">
        <f>SUM(Kranskop:Baobab!AI87)</f>
        <v>0</v>
      </c>
      <c r="AJ87" s="77">
        <f>SUM(Kranskop:Baobab!AJ87)</f>
        <v>0</v>
      </c>
      <c r="AK87" s="77">
        <f>SUM(Kranskop:Baobab!AK87)</f>
        <v>0</v>
      </c>
      <c r="AL87" s="77">
        <f>SUM(Kranskop:Baobab!AL87)</f>
        <v>0</v>
      </c>
      <c r="AM87" s="77">
        <f>SUM(Kranskop:Baobab!AM87)</f>
        <v>0</v>
      </c>
      <c r="AN87" s="77">
        <f>SUM(Kranskop:Baobab!AN87)</f>
        <v>0</v>
      </c>
      <c r="AO87" s="77">
        <f>SUM(Kranskop:Baobab!AO87)</f>
        <v>0</v>
      </c>
      <c r="AP87" s="77">
        <f>SUM(Kranskop:Baobab!AP87)</f>
        <v>0</v>
      </c>
      <c r="AQ87" s="77">
        <f>SUM(Kranskop:Baobab!AQ87)</f>
        <v>0</v>
      </c>
      <c r="AR87" s="77">
        <f>SUM(Kranskop:Baobab!AR87)</f>
        <v>0</v>
      </c>
      <c r="AS87" s="76">
        <f>SUM(Kranskop:Baobab!AS87)</f>
        <v>0</v>
      </c>
      <c r="AT87" s="78">
        <f>SUM(Kranskop:Baobab!AT87)</f>
        <v>0</v>
      </c>
      <c r="AU87" s="77">
        <f>SUM(Kranskop:Baobab!AU87)</f>
        <v>0</v>
      </c>
      <c r="AV87" s="77">
        <f>SUM(Kranskop:Baobab!AV87)</f>
        <v>0</v>
      </c>
      <c r="AW87" s="77">
        <f>SUM(Kranskop:Baobab!AW87)</f>
        <v>0</v>
      </c>
      <c r="AX87" s="77">
        <f>SUM(Kranskop:Baobab!AX87)</f>
        <v>0</v>
      </c>
      <c r="AY87" s="77">
        <f>SUM(Kranskop:Baobab!AY87)</f>
        <v>0</v>
      </c>
      <c r="AZ87" s="77">
        <f>SUM(Kranskop:Baobab!AZ87)</f>
        <v>0</v>
      </c>
      <c r="BA87" s="77">
        <f>SUM(Kranskop:Baobab!BA87)</f>
        <v>0</v>
      </c>
      <c r="BB87" s="77">
        <f>SUM(Kranskop:Baobab!BB87)</f>
        <v>0</v>
      </c>
      <c r="BC87" s="77">
        <f>SUM(Kranskop:Baobab!BC87)</f>
        <v>0</v>
      </c>
      <c r="BD87" s="77">
        <f>SUM(Kranskop:Baobab!BD87)</f>
        <v>0</v>
      </c>
      <c r="BE87" s="76">
        <f>SUM(Kranskop:Baobab!BE87)</f>
        <v>0</v>
      </c>
      <c r="BF87" s="78">
        <f>SUM(Kranskop:Baobab!BF87)</f>
        <v>0</v>
      </c>
      <c r="BG87" s="77">
        <f>SUM(Kranskop:Baobab!BG87)</f>
        <v>0</v>
      </c>
      <c r="BH87" s="77">
        <f>SUM(Kranskop:Baobab!BH87)</f>
        <v>0</v>
      </c>
      <c r="BI87" s="77">
        <f>SUM(Kranskop:Baobab!BI87)</f>
        <v>0</v>
      </c>
      <c r="BJ87" s="77">
        <f>SUM(Kranskop:Baobab!BJ87)</f>
        <v>0</v>
      </c>
      <c r="BK87" s="77">
        <f>SUM(Kranskop:Baobab!BK87)</f>
        <v>0</v>
      </c>
      <c r="BL87" s="77">
        <f>SUM(Kranskop:Baobab!BL87)</f>
        <v>0</v>
      </c>
      <c r="BM87" s="77">
        <f>SUM(Kranskop:Baobab!BM87)</f>
        <v>0</v>
      </c>
      <c r="BN87" s="77">
        <f>SUM(Kranskop:Baobab!BN87)</f>
        <v>0</v>
      </c>
      <c r="BO87" s="77">
        <f>SUM(Kranskop:Baobab!BO87)</f>
        <v>0</v>
      </c>
      <c r="BP87" s="77">
        <f>SUM(Kranskop:Baobab!BP87)</f>
        <v>0</v>
      </c>
      <c r="BQ87" s="76">
        <f>SUM(Kranskop:Baobab!BQ87)</f>
        <v>0</v>
      </c>
      <c r="BR87" s="78">
        <f>SUM(Kranskop:Baobab!BR87)</f>
        <v>0</v>
      </c>
      <c r="BS87" s="77">
        <f>SUM(Kranskop:Baobab!BS87)</f>
        <v>0</v>
      </c>
      <c r="BT87" s="77">
        <f>SUM(Kranskop:Baobab!BT87)</f>
        <v>0</v>
      </c>
      <c r="BU87" s="77">
        <f>SUM(Kranskop:Baobab!BU87)</f>
        <v>0</v>
      </c>
      <c r="BV87" s="77">
        <f>SUM(Kranskop:Baobab!BV87)</f>
        <v>0</v>
      </c>
      <c r="BW87" s="77">
        <f>SUM(Kranskop:Baobab!BW87)</f>
        <v>0</v>
      </c>
      <c r="BX87" s="77">
        <f>SUM(Kranskop:Baobab!BX87)</f>
        <v>0</v>
      </c>
      <c r="BY87" s="77">
        <f>SUM(Kranskop:Baobab!BY87)</f>
        <v>0</v>
      </c>
      <c r="BZ87" s="77">
        <f>SUM(Kranskop:Baobab!BZ87)</f>
        <v>0</v>
      </c>
      <c r="CA87" s="77">
        <f>SUM(Kranskop:Baobab!CA87)</f>
        <v>0</v>
      </c>
      <c r="CB87" s="77">
        <f>SUM(Kranskop:Baobab!CB87)</f>
        <v>0</v>
      </c>
      <c r="CC87" s="76">
        <f>SUM(Kranskop:Baobab!CC87)</f>
        <v>0</v>
      </c>
      <c r="CD87" s="368"/>
    </row>
    <row r="88" spans="1:82" x14ac:dyDescent="0.75">
      <c r="A88" s="39"/>
      <c r="B88" s="176" t="s">
        <v>162</v>
      </c>
      <c r="C88" s="177" t="s">
        <v>163</v>
      </c>
      <c r="D88" s="178" t="s">
        <v>58</v>
      </c>
      <c r="E88" s="295">
        <f>SUM(Kranskop:Baobab!E88)</f>
        <v>0</v>
      </c>
      <c r="F88" s="215" t="b">
        <f>(Kranskop!G88+Nyl!G88+Capricorn!G88+Baobab!G88)=G88</f>
        <v>1</v>
      </c>
      <c r="G88" s="183">
        <f>+SUM(H88:CC88)</f>
        <v>0</v>
      </c>
      <c r="H88" s="75">
        <f>SUM(Kranskop:Baobab!H88)</f>
        <v>0</v>
      </c>
      <c r="I88" s="76">
        <f>SUM(Kranskop:Baobab!I88)</f>
        <v>0</v>
      </c>
      <c r="J88" s="75">
        <f>SUM(Kranskop:Baobab!J88)</f>
        <v>0</v>
      </c>
      <c r="K88" s="77">
        <f>SUM(Kranskop:Baobab!K88)</f>
        <v>0</v>
      </c>
      <c r="L88" s="77">
        <f>SUM(Kranskop:Baobab!L88)</f>
        <v>0</v>
      </c>
      <c r="M88" s="77">
        <f>SUM(Kranskop:Baobab!M88)</f>
        <v>0</v>
      </c>
      <c r="N88" s="77">
        <f>SUM(Kranskop:Baobab!N88)</f>
        <v>0</v>
      </c>
      <c r="O88" s="77">
        <f>SUM(Kranskop:Baobab!O88)</f>
        <v>0</v>
      </c>
      <c r="P88" s="77">
        <f>SUM(Kranskop:Baobab!P88)</f>
        <v>0</v>
      </c>
      <c r="Q88" s="77">
        <f>SUM(Kranskop:Baobab!Q88)</f>
        <v>0</v>
      </c>
      <c r="R88" s="77">
        <f>SUM(Kranskop:Baobab!R88)</f>
        <v>0</v>
      </c>
      <c r="S88" s="77">
        <f>SUM(Kranskop:Baobab!S88)</f>
        <v>0</v>
      </c>
      <c r="T88" s="77">
        <f>SUM(Kranskop:Baobab!T88)</f>
        <v>0</v>
      </c>
      <c r="U88" s="76">
        <f>SUM(Kranskop:Baobab!U88)</f>
        <v>0</v>
      </c>
      <c r="V88" s="75">
        <f>SUM(Kranskop:Baobab!V88)</f>
        <v>0</v>
      </c>
      <c r="W88" s="77">
        <f>SUM(Kranskop:Baobab!W88)</f>
        <v>0</v>
      </c>
      <c r="X88" s="77">
        <f>SUM(Kranskop:Baobab!X88)</f>
        <v>0</v>
      </c>
      <c r="Y88" s="77">
        <f>SUM(Kranskop:Baobab!Y88)</f>
        <v>0</v>
      </c>
      <c r="Z88" s="77">
        <f>SUM(Kranskop:Baobab!Z88)</f>
        <v>0</v>
      </c>
      <c r="AA88" s="77">
        <f>SUM(Kranskop:Baobab!AA88)</f>
        <v>0</v>
      </c>
      <c r="AB88" s="77">
        <f>SUM(Kranskop:Baobab!AB88)</f>
        <v>0</v>
      </c>
      <c r="AC88" s="77">
        <f>SUM(Kranskop:Baobab!AC88)</f>
        <v>0</v>
      </c>
      <c r="AD88" s="77">
        <f>SUM(Kranskop:Baobab!AD88)</f>
        <v>0</v>
      </c>
      <c r="AE88" s="77">
        <f>SUM(Kranskop:Baobab!AE88)</f>
        <v>0</v>
      </c>
      <c r="AF88" s="77">
        <f>SUM(Kranskop:Baobab!AF88)</f>
        <v>0</v>
      </c>
      <c r="AG88" s="76">
        <f>SUM(Kranskop:Baobab!AG88)</f>
        <v>0</v>
      </c>
      <c r="AH88" s="78">
        <f>SUM(Kranskop:Baobab!AH88)</f>
        <v>0</v>
      </c>
      <c r="AI88" s="77">
        <f>SUM(Kranskop:Baobab!AI88)</f>
        <v>0</v>
      </c>
      <c r="AJ88" s="77">
        <f>SUM(Kranskop:Baobab!AJ88)</f>
        <v>0</v>
      </c>
      <c r="AK88" s="77">
        <f>SUM(Kranskop:Baobab!AK88)</f>
        <v>0</v>
      </c>
      <c r="AL88" s="77">
        <f>SUM(Kranskop:Baobab!AL88)</f>
        <v>0</v>
      </c>
      <c r="AM88" s="77">
        <f>SUM(Kranskop:Baobab!AM88)</f>
        <v>0</v>
      </c>
      <c r="AN88" s="77">
        <f>SUM(Kranskop:Baobab!AN88)</f>
        <v>0</v>
      </c>
      <c r="AO88" s="77">
        <f>SUM(Kranskop:Baobab!AO88)</f>
        <v>0</v>
      </c>
      <c r="AP88" s="77">
        <f>SUM(Kranskop:Baobab!AP88)</f>
        <v>0</v>
      </c>
      <c r="AQ88" s="77">
        <f>SUM(Kranskop:Baobab!AQ88)</f>
        <v>0</v>
      </c>
      <c r="AR88" s="77">
        <f>SUM(Kranskop:Baobab!AR88)</f>
        <v>0</v>
      </c>
      <c r="AS88" s="76">
        <f>SUM(Kranskop:Baobab!AS88)</f>
        <v>0</v>
      </c>
      <c r="AT88" s="78">
        <f>SUM(Kranskop:Baobab!AT88)</f>
        <v>0</v>
      </c>
      <c r="AU88" s="77">
        <f>SUM(Kranskop:Baobab!AU88)</f>
        <v>0</v>
      </c>
      <c r="AV88" s="77">
        <f>SUM(Kranskop:Baobab!AV88)</f>
        <v>0</v>
      </c>
      <c r="AW88" s="77">
        <f>SUM(Kranskop:Baobab!AW88)</f>
        <v>0</v>
      </c>
      <c r="AX88" s="77">
        <f>SUM(Kranskop:Baobab!AX88)</f>
        <v>0</v>
      </c>
      <c r="AY88" s="77">
        <f>SUM(Kranskop:Baobab!AY88)</f>
        <v>0</v>
      </c>
      <c r="AZ88" s="77">
        <f>SUM(Kranskop:Baobab!AZ88)</f>
        <v>0</v>
      </c>
      <c r="BA88" s="77">
        <f>SUM(Kranskop:Baobab!BA88)</f>
        <v>0</v>
      </c>
      <c r="BB88" s="77">
        <f>SUM(Kranskop:Baobab!BB88)</f>
        <v>0</v>
      </c>
      <c r="BC88" s="77">
        <f>SUM(Kranskop:Baobab!BC88)</f>
        <v>0</v>
      </c>
      <c r="BD88" s="77">
        <f>SUM(Kranskop:Baobab!BD88)</f>
        <v>0</v>
      </c>
      <c r="BE88" s="76">
        <f>SUM(Kranskop:Baobab!BE88)</f>
        <v>0</v>
      </c>
      <c r="BF88" s="78">
        <f>SUM(Kranskop:Baobab!BF88)</f>
        <v>0</v>
      </c>
      <c r="BG88" s="77">
        <f>SUM(Kranskop:Baobab!BG88)</f>
        <v>0</v>
      </c>
      <c r="BH88" s="77">
        <f>SUM(Kranskop:Baobab!BH88)</f>
        <v>0</v>
      </c>
      <c r="BI88" s="77">
        <f>SUM(Kranskop:Baobab!BI88)</f>
        <v>0</v>
      </c>
      <c r="BJ88" s="77">
        <f>SUM(Kranskop:Baobab!BJ88)</f>
        <v>0</v>
      </c>
      <c r="BK88" s="77">
        <f>SUM(Kranskop:Baobab!BK88)</f>
        <v>0</v>
      </c>
      <c r="BL88" s="77">
        <f>SUM(Kranskop:Baobab!BL88)</f>
        <v>0</v>
      </c>
      <c r="BM88" s="77">
        <f>SUM(Kranskop:Baobab!BM88)</f>
        <v>0</v>
      </c>
      <c r="BN88" s="77">
        <f>SUM(Kranskop:Baobab!BN88)</f>
        <v>0</v>
      </c>
      <c r="BO88" s="77">
        <f>SUM(Kranskop:Baobab!BO88)</f>
        <v>0</v>
      </c>
      <c r="BP88" s="77">
        <f>SUM(Kranskop:Baobab!BP88)</f>
        <v>0</v>
      </c>
      <c r="BQ88" s="76">
        <f>SUM(Kranskop:Baobab!BQ88)</f>
        <v>0</v>
      </c>
      <c r="BR88" s="78">
        <f>SUM(Kranskop:Baobab!BR88)</f>
        <v>0</v>
      </c>
      <c r="BS88" s="77">
        <f>SUM(Kranskop:Baobab!BS88)</f>
        <v>0</v>
      </c>
      <c r="BT88" s="77">
        <f>SUM(Kranskop:Baobab!BT88)</f>
        <v>0</v>
      </c>
      <c r="BU88" s="77">
        <f>SUM(Kranskop:Baobab!BU88)</f>
        <v>0</v>
      </c>
      <c r="BV88" s="77">
        <f>SUM(Kranskop:Baobab!BV88)</f>
        <v>0</v>
      </c>
      <c r="BW88" s="77">
        <f>SUM(Kranskop:Baobab!BW88)</f>
        <v>0</v>
      </c>
      <c r="BX88" s="77">
        <f>SUM(Kranskop:Baobab!BX88)</f>
        <v>0</v>
      </c>
      <c r="BY88" s="77">
        <f>SUM(Kranskop:Baobab!BY88)</f>
        <v>0</v>
      </c>
      <c r="BZ88" s="77">
        <f>SUM(Kranskop:Baobab!BZ88)</f>
        <v>0</v>
      </c>
      <c r="CA88" s="77">
        <f>SUM(Kranskop:Baobab!CA88)</f>
        <v>0</v>
      </c>
      <c r="CB88" s="77">
        <f>SUM(Kranskop:Baobab!CB88)</f>
        <v>0</v>
      </c>
      <c r="CC88" s="76">
        <f>SUM(Kranskop:Baobab!CC88)</f>
        <v>0</v>
      </c>
      <c r="CD88" s="368"/>
    </row>
    <row r="89" spans="1:82" x14ac:dyDescent="0.75">
      <c r="A89" s="39"/>
      <c r="B89" s="176" t="s">
        <v>164</v>
      </c>
      <c r="C89" s="177" t="s">
        <v>165</v>
      </c>
      <c r="D89" s="178" t="s">
        <v>58</v>
      </c>
      <c r="E89" s="295">
        <f>SUM(Kranskop:Baobab!E89)</f>
        <v>0</v>
      </c>
      <c r="F89" s="215" t="b">
        <f>(Kranskop!G89+Nyl!G89+Capricorn!G89+Baobab!G89)=G89</f>
        <v>1</v>
      </c>
      <c r="G89" s="183">
        <f t="shared" ref="G89:G92" si="40">+SUM(H89:CC89)</f>
        <v>0</v>
      </c>
      <c r="H89" s="75">
        <f>SUM(Kranskop:Baobab!H89)</f>
        <v>0</v>
      </c>
      <c r="I89" s="76">
        <f>SUM(Kranskop:Baobab!I89)</f>
        <v>0</v>
      </c>
      <c r="J89" s="75">
        <f>SUM(Kranskop:Baobab!J89)</f>
        <v>0</v>
      </c>
      <c r="K89" s="77">
        <f>SUM(Kranskop:Baobab!K89)</f>
        <v>0</v>
      </c>
      <c r="L89" s="77">
        <f>SUM(Kranskop:Baobab!L89)</f>
        <v>0</v>
      </c>
      <c r="M89" s="77">
        <f>SUM(Kranskop:Baobab!M89)</f>
        <v>0</v>
      </c>
      <c r="N89" s="77">
        <f>SUM(Kranskop:Baobab!N89)</f>
        <v>0</v>
      </c>
      <c r="O89" s="77">
        <f>SUM(Kranskop:Baobab!O89)</f>
        <v>0</v>
      </c>
      <c r="P89" s="77">
        <f>SUM(Kranskop:Baobab!P89)</f>
        <v>0</v>
      </c>
      <c r="Q89" s="77">
        <f>SUM(Kranskop:Baobab!Q89)</f>
        <v>0</v>
      </c>
      <c r="R89" s="77">
        <f>SUM(Kranskop:Baobab!R89)</f>
        <v>0</v>
      </c>
      <c r="S89" s="77">
        <f>SUM(Kranskop:Baobab!S89)</f>
        <v>0</v>
      </c>
      <c r="T89" s="77">
        <f>SUM(Kranskop:Baobab!T89)</f>
        <v>0</v>
      </c>
      <c r="U89" s="76">
        <f>SUM(Kranskop:Baobab!U89)</f>
        <v>0</v>
      </c>
      <c r="V89" s="75">
        <f>SUM(Kranskop:Baobab!V89)</f>
        <v>0</v>
      </c>
      <c r="W89" s="77">
        <f>SUM(Kranskop:Baobab!W89)</f>
        <v>0</v>
      </c>
      <c r="X89" s="77">
        <f>SUM(Kranskop:Baobab!X89)</f>
        <v>0</v>
      </c>
      <c r="Y89" s="77">
        <f>SUM(Kranskop:Baobab!Y89)</f>
        <v>0</v>
      </c>
      <c r="Z89" s="77">
        <f>SUM(Kranskop:Baobab!Z89)</f>
        <v>0</v>
      </c>
      <c r="AA89" s="77">
        <f>SUM(Kranskop:Baobab!AA89)</f>
        <v>0</v>
      </c>
      <c r="AB89" s="77">
        <f>SUM(Kranskop:Baobab!AB89)</f>
        <v>0</v>
      </c>
      <c r="AC89" s="77">
        <f>SUM(Kranskop:Baobab!AC89)</f>
        <v>0</v>
      </c>
      <c r="AD89" s="77">
        <f>SUM(Kranskop:Baobab!AD89)</f>
        <v>0</v>
      </c>
      <c r="AE89" s="77">
        <f>SUM(Kranskop:Baobab!AE89)</f>
        <v>0</v>
      </c>
      <c r="AF89" s="77">
        <f>SUM(Kranskop:Baobab!AF89)</f>
        <v>0</v>
      </c>
      <c r="AG89" s="76">
        <f>SUM(Kranskop:Baobab!AG89)</f>
        <v>0</v>
      </c>
      <c r="AH89" s="78">
        <f>SUM(Kranskop:Baobab!AH89)</f>
        <v>0</v>
      </c>
      <c r="AI89" s="77">
        <f>SUM(Kranskop:Baobab!AI89)</f>
        <v>0</v>
      </c>
      <c r="AJ89" s="77">
        <f>SUM(Kranskop:Baobab!AJ89)</f>
        <v>0</v>
      </c>
      <c r="AK89" s="77">
        <f>SUM(Kranskop:Baobab!AK89)</f>
        <v>0</v>
      </c>
      <c r="AL89" s="77">
        <f>SUM(Kranskop:Baobab!AL89)</f>
        <v>0</v>
      </c>
      <c r="AM89" s="77">
        <f>SUM(Kranskop:Baobab!AM89)</f>
        <v>0</v>
      </c>
      <c r="AN89" s="77">
        <f>SUM(Kranskop:Baobab!AN89)</f>
        <v>0</v>
      </c>
      <c r="AO89" s="77">
        <f>SUM(Kranskop:Baobab!AO89)</f>
        <v>0</v>
      </c>
      <c r="AP89" s="77">
        <f>SUM(Kranskop:Baobab!AP89)</f>
        <v>0</v>
      </c>
      <c r="AQ89" s="77">
        <f>SUM(Kranskop:Baobab!AQ89)</f>
        <v>0</v>
      </c>
      <c r="AR89" s="77">
        <f>SUM(Kranskop:Baobab!AR89)</f>
        <v>0</v>
      </c>
      <c r="AS89" s="76">
        <f>SUM(Kranskop:Baobab!AS89)</f>
        <v>0</v>
      </c>
      <c r="AT89" s="78">
        <f>SUM(Kranskop:Baobab!AT89)</f>
        <v>0</v>
      </c>
      <c r="AU89" s="77">
        <f>SUM(Kranskop:Baobab!AU89)</f>
        <v>0</v>
      </c>
      <c r="AV89" s="77">
        <f>SUM(Kranskop:Baobab!AV89)</f>
        <v>0</v>
      </c>
      <c r="AW89" s="77">
        <f>SUM(Kranskop:Baobab!AW89)</f>
        <v>0</v>
      </c>
      <c r="AX89" s="77">
        <f>SUM(Kranskop:Baobab!AX89)</f>
        <v>0</v>
      </c>
      <c r="AY89" s="77">
        <f>SUM(Kranskop:Baobab!AY89)</f>
        <v>0</v>
      </c>
      <c r="AZ89" s="77">
        <f>SUM(Kranskop:Baobab!AZ89)</f>
        <v>0</v>
      </c>
      <c r="BA89" s="77">
        <f>SUM(Kranskop:Baobab!BA89)</f>
        <v>0</v>
      </c>
      <c r="BB89" s="77">
        <f>SUM(Kranskop:Baobab!BB89)</f>
        <v>0</v>
      </c>
      <c r="BC89" s="77">
        <f>SUM(Kranskop:Baobab!BC89)</f>
        <v>0</v>
      </c>
      <c r="BD89" s="77">
        <f>SUM(Kranskop:Baobab!BD89)</f>
        <v>0</v>
      </c>
      <c r="BE89" s="76">
        <f>SUM(Kranskop:Baobab!BE89)</f>
        <v>0</v>
      </c>
      <c r="BF89" s="78">
        <f>SUM(Kranskop:Baobab!BF89)</f>
        <v>0</v>
      </c>
      <c r="BG89" s="77">
        <f>SUM(Kranskop:Baobab!BG89)</f>
        <v>0</v>
      </c>
      <c r="BH89" s="77">
        <f>SUM(Kranskop:Baobab!BH89)</f>
        <v>0</v>
      </c>
      <c r="BI89" s="77">
        <f>SUM(Kranskop:Baobab!BI89)</f>
        <v>0</v>
      </c>
      <c r="BJ89" s="77">
        <f>SUM(Kranskop:Baobab!BJ89)</f>
        <v>0</v>
      </c>
      <c r="BK89" s="77">
        <f>SUM(Kranskop:Baobab!BK89)</f>
        <v>0</v>
      </c>
      <c r="BL89" s="77">
        <f>SUM(Kranskop:Baobab!BL89)</f>
        <v>0</v>
      </c>
      <c r="BM89" s="77">
        <f>SUM(Kranskop:Baobab!BM89)</f>
        <v>0</v>
      </c>
      <c r="BN89" s="77">
        <f>SUM(Kranskop:Baobab!BN89)</f>
        <v>0</v>
      </c>
      <c r="BO89" s="77">
        <f>SUM(Kranskop:Baobab!BO89)</f>
        <v>0</v>
      </c>
      <c r="BP89" s="77">
        <f>SUM(Kranskop:Baobab!BP89)</f>
        <v>0</v>
      </c>
      <c r="BQ89" s="76">
        <f>SUM(Kranskop:Baobab!BQ89)</f>
        <v>0</v>
      </c>
      <c r="BR89" s="78">
        <f>SUM(Kranskop:Baobab!BR89)</f>
        <v>0</v>
      </c>
      <c r="BS89" s="77">
        <f>SUM(Kranskop:Baobab!BS89)</f>
        <v>0</v>
      </c>
      <c r="BT89" s="77">
        <f>SUM(Kranskop:Baobab!BT89)</f>
        <v>0</v>
      </c>
      <c r="BU89" s="77">
        <f>SUM(Kranskop:Baobab!BU89)</f>
        <v>0</v>
      </c>
      <c r="BV89" s="77">
        <f>SUM(Kranskop:Baobab!BV89)</f>
        <v>0</v>
      </c>
      <c r="BW89" s="77">
        <f>SUM(Kranskop:Baobab!BW89)</f>
        <v>0</v>
      </c>
      <c r="BX89" s="77">
        <f>SUM(Kranskop:Baobab!BX89)</f>
        <v>0</v>
      </c>
      <c r="BY89" s="77">
        <f>SUM(Kranskop:Baobab!BY89)</f>
        <v>0</v>
      </c>
      <c r="BZ89" s="77">
        <f>SUM(Kranskop:Baobab!BZ89)</f>
        <v>0</v>
      </c>
      <c r="CA89" s="77">
        <f>SUM(Kranskop:Baobab!CA89)</f>
        <v>0</v>
      </c>
      <c r="CB89" s="77">
        <f>SUM(Kranskop:Baobab!CB89)</f>
        <v>0</v>
      </c>
      <c r="CC89" s="76">
        <f>SUM(Kranskop:Baobab!CC89)</f>
        <v>0</v>
      </c>
      <c r="CD89" s="368"/>
    </row>
    <row r="90" spans="1:82" x14ac:dyDescent="0.75">
      <c r="A90" s="39"/>
      <c r="B90" s="176" t="s">
        <v>166</v>
      </c>
      <c r="C90" s="177" t="s">
        <v>167</v>
      </c>
      <c r="D90" s="178" t="s">
        <v>58</v>
      </c>
      <c r="E90" s="295">
        <f>SUM(Kranskop:Baobab!E90)</f>
        <v>0</v>
      </c>
      <c r="F90" s="215" t="b">
        <f>(Kranskop!G90+Nyl!G90+Capricorn!G90+Baobab!G90)=G90</f>
        <v>1</v>
      </c>
      <c r="G90" s="183">
        <f t="shared" si="40"/>
        <v>0</v>
      </c>
      <c r="H90" s="75">
        <f>SUM(Kranskop:Baobab!H90)</f>
        <v>0</v>
      </c>
      <c r="I90" s="76">
        <f>SUM(Kranskop:Baobab!I90)</f>
        <v>0</v>
      </c>
      <c r="J90" s="75">
        <f>SUM(Kranskop:Baobab!J90)</f>
        <v>0</v>
      </c>
      <c r="K90" s="77">
        <f>SUM(Kranskop:Baobab!K90)</f>
        <v>0</v>
      </c>
      <c r="L90" s="77">
        <f>SUM(Kranskop:Baobab!L90)</f>
        <v>0</v>
      </c>
      <c r="M90" s="77">
        <f>SUM(Kranskop:Baobab!M90)</f>
        <v>0</v>
      </c>
      <c r="N90" s="77">
        <f>SUM(Kranskop:Baobab!N90)</f>
        <v>0</v>
      </c>
      <c r="O90" s="77">
        <f>SUM(Kranskop:Baobab!O90)</f>
        <v>0</v>
      </c>
      <c r="P90" s="77">
        <f>SUM(Kranskop:Baobab!P90)</f>
        <v>0</v>
      </c>
      <c r="Q90" s="77">
        <f>SUM(Kranskop:Baobab!Q90)</f>
        <v>0</v>
      </c>
      <c r="R90" s="77">
        <f>SUM(Kranskop:Baobab!R90)</f>
        <v>0</v>
      </c>
      <c r="S90" s="77">
        <f>SUM(Kranskop:Baobab!S90)</f>
        <v>0</v>
      </c>
      <c r="T90" s="77">
        <f>SUM(Kranskop:Baobab!T90)</f>
        <v>0</v>
      </c>
      <c r="U90" s="76">
        <f>SUM(Kranskop:Baobab!U90)</f>
        <v>0</v>
      </c>
      <c r="V90" s="75">
        <f>SUM(Kranskop:Baobab!V90)</f>
        <v>0</v>
      </c>
      <c r="W90" s="77">
        <f>SUM(Kranskop:Baobab!W90)</f>
        <v>0</v>
      </c>
      <c r="X90" s="77">
        <f>SUM(Kranskop:Baobab!X90)</f>
        <v>0</v>
      </c>
      <c r="Y90" s="77">
        <f>SUM(Kranskop:Baobab!Y90)</f>
        <v>0</v>
      </c>
      <c r="Z90" s="77">
        <f>SUM(Kranskop:Baobab!Z90)</f>
        <v>0</v>
      </c>
      <c r="AA90" s="77">
        <f>SUM(Kranskop:Baobab!AA90)</f>
        <v>0</v>
      </c>
      <c r="AB90" s="77">
        <f>SUM(Kranskop:Baobab!AB90)</f>
        <v>0</v>
      </c>
      <c r="AC90" s="77">
        <f>SUM(Kranskop:Baobab!AC90)</f>
        <v>0</v>
      </c>
      <c r="AD90" s="77">
        <f>SUM(Kranskop:Baobab!AD90)</f>
        <v>0</v>
      </c>
      <c r="AE90" s="77">
        <f>SUM(Kranskop:Baobab!AE90)</f>
        <v>0</v>
      </c>
      <c r="AF90" s="77">
        <f>SUM(Kranskop:Baobab!AF90)</f>
        <v>0</v>
      </c>
      <c r="AG90" s="76">
        <f>SUM(Kranskop:Baobab!AG90)</f>
        <v>0</v>
      </c>
      <c r="AH90" s="78">
        <f>SUM(Kranskop:Baobab!AH90)</f>
        <v>0</v>
      </c>
      <c r="AI90" s="77">
        <f>SUM(Kranskop:Baobab!AI90)</f>
        <v>0</v>
      </c>
      <c r="AJ90" s="77">
        <f>SUM(Kranskop:Baobab!AJ90)</f>
        <v>0</v>
      </c>
      <c r="AK90" s="77">
        <f>SUM(Kranskop:Baobab!AK90)</f>
        <v>0</v>
      </c>
      <c r="AL90" s="77">
        <f>SUM(Kranskop:Baobab!AL90)</f>
        <v>0</v>
      </c>
      <c r="AM90" s="77">
        <f>SUM(Kranskop:Baobab!AM90)</f>
        <v>0</v>
      </c>
      <c r="AN90" s="77">
        <f>SUM(Kranskop:Baobab!AN90)</f>
        <v>0</v>
      </c>
      <c r="AO90" s="77">
        <f>SUM(Kranskop:Baobab!AO90)</f>
        <v>0</v>
      </c>
      <c r="AP90" s="77">
        <f>SUM(Kranskop:Baobab!AP90)</f>
        <v>0</v>
      </c>
      <c r="AQ90" s="77">
        <f>SUM(Kranskop:Baobab!AQ90)</f>
        <v>0</v>
      </c>
      <c r="AR90" s="77">
        <f>SUM(Kranskop:Baobab!AR90)</f>
        <v>0</v>
      </c>
      <c r="AS90" s="76">
        <f>SUM(Kranskop:Baobab!AS90)</f>
        <v>0</v>
      </c>
      <c r="AT90" s="78">
        <f>SUM(Kranskop:Baobab!AT90)</f>
        <v>0</v>
      </c>
      <c r="AU90" s="77">
        <f>SUM(Kranskop:Baobab!AU90)</f>
        <v>0</v>
      </c>
      <c r="AV90" s="77">
        <f>SUM(Kranskop:Baobab!AV90)</f>
        <v>0</v>
      </c>
      <c r="AW90" s="77">
        <f>SUM(Kranskop:Baobab!AW90)</f>
        <v>0</v>
      </c>
      <c r="AX90" s="77">
        <f>SUM(Kranskop:Baobab!AX90)</f>
        <v>0</v>
      </c>
      <c r="AY90" s="77">
        <f>SUM(Kranskop:Baobab!AY90)</f>
        <v>0</v>
      </c>
      <c r="AZ90" s="77">
        <f>SUM(Kranskop:Baobab!AZ90)</f>
        <v>0</v>
      </c>
      <c r="BA90" s="77">
        <f>SUM(Kranskop:Baobab!BA90)</f>
        <v>0</v>
      </c>
      <c r="BB90" s="77">
        <f>SUM(Kranskop:Baobab!BB90)</f>
        <v>0</v>
      </c>
      <c r="BC90" s="77">
        <f>SUM(Kranskop:Baobab!BC90)</f>
        <v>0</v>
      </c>
      <c r="BD90" s="77">
        <f>SUM(Kranskop:Baobab!BD90)</f>
        <v>0</v>
      </c>
      <c r="BE90" s="76">
        <f>SUM(Kranskop:Baobab!BE90)</f>
        <v>0</v>
      </c>
      <c r="BF90" s="78">
        <f>SUM(Kranskop:Baobab!BF90)</f>
        <v>0</v>
      </c>
      <c r="BG90" s="77">
        <f>SUM(Kranskop:Baobab!BG90)</f>
        <v>0</v>
      </c>
      <c r="BH90" s="77">
        <f>SUM(Kranskop:Baobab!BH90)</f>
        <v>0</v>
      </c>
      <c r="BI90" s="77">
        <f>SUM(Kranskop:Baobab!BI90)</f>
        <v>0</v>
      </c>
      <c r="BJ90" s="77">
        <f>SUM(Kranskop:Baobab!BJ90)</f>
        <v>0</v>
      </c>
      <c r="BK90" s="77">
        <f>SUM(Kranskop:Baobab!BK90)</f>
        <v>0</v>
      </c>
      <c r="BL90" s="77">
        <f>SUM(Kranskop:Baobab!BL90)</f>
        <v>0</v>
      </c>
      <c r="BM90" s="77">
        <f>SUM(Kranskop:Baobab!BM90)</f>
        <v>0</v>
      </c>
      <c r="BN90" s="77">
        <f>SUM(Kranskop:Baobab!BN90)</f>
        <v>0</v>
      </c>
      <c r="BO90" s="77">
        <f>SUM(Kranskop:Baobab!BO90)</f>
        <v>0</v>
      </c>
      <c r="BP90" s="77">
        <f>SUM(Kranskop:Baobab!BP90)</f>
        <v>0</v>
      </c>
      <c r="BQ90" s="76">
        <f>SUM(Kranskop:Baobab!BQ90)</f>
        <v>0</v>
      </c>
      <c r="BR90" s="78">
        <f>SUM(Kranskop:Baobab!BR90)</f>
        <v>0</v>
      </c>
      <c r="BS90" s="77">
        <f>SUM(Kranskop:Baobab!BS90)</f>
        <v>0</v>
      </c>
      <c r="BT90" s="77">
        <f>SUM(Kranskop:Baobab!BT90)</f>
        <v>0</v>
      </c>
      <c r="BU90" s="77">
        <f>SUM(Kranskop:Baobab!BU90)</f>
        <v>0</v>
      </c>
      <c r="BV90" s="77">
        <f>SUM(Kranskop:Baobab!BV90)</f>
        <v>0</v>
      </c>
      <c r="BW90" s="77">
        <f>SUM(Kranskop:Baobab!BW90)</f>
        <v>0</v>
      </c>
      <c r="BX90" s="77">
        <f>SUM(Kranskop:Baobab!BX90)</f>
        <v>0</v>
      </c>
      <c r="BY90" s="77">
        <f>SUM(Kranskop:Baobab!BY90)</f>
        <v>0</v>
      </c>
      <c r="BZ90" s="77">
        <f>SUM(Kranskop:Baobab!BZ90)</f>
        <v>0</v>
      </c>
      <c r="CA90" s="77">
        <f>SUM(Kranskop:Baobab!CA90)</f>
        <v>0</v>
      </c>
      <c r="CB90" s="77">
        <f>SUM(Kranskop:Baobab!CB90)</f>
        <v>0</v>
      </c>
      <c r="CC90" s="76">
        <f>SUM(Kranskop:Baobab!CC90)</f>
        <v>0</v>
      </c>
      <c r="CD90" s="368"/>
    </row>
    <row r="91" spans="1:82" x14ac:dyDescent="0.75">
      <c r="A91" s="39"/>
      <c r="B91" s="73" t="s">
        <v>168</v>
      </c>
      <c r="C91" s="129" t="s">
        <v>169</v>
      </c>
      <c r="D91" s="130" t="s">
        <v>58</v>
      </c>
      <c r="E91" s="255">
        <f>SUM(Kranskop:Baobab!E91)</f>
        <v>288</v>
      </c>
      <c r="F91" s="215" t="b">
        <f>(Kranskop!G91+Nyl!G91+Capricorn!G91+Baobab!G91)=G91</f>
        <v>1</v>
      </c>
      <c r="G91" s="74">
        <f t="shared" si="40"/>
        <v>0</v>
      </c>
      <c r="H91" s="75">
        <f>SUM(Kranskop:Baobab!H91)</f>
        <v>0</v>
      </c>
      <c r="I91" s="76">
        <f>SUM(Kranskop:Baobab!I91)</f>
        <v>0</v>
      </c>
      <c r="J91" s="75">
        <f>SUM(Kranskop:Baobab!J91)</f>
        <v>0</v>
      </c>
      <c r="K91" s="77">
        <f>SUM(Kranskop:Baobab!K91)</f>
        <v>0</v>
      </c>
      <c r="L91" s="77">
        <f>SUM(Kranskop:Baobab!L91)</f>
        <v>0</v>
      </c>
      <c r="M91" s="77">
        <f>SUM(Kranskop:Baobab!M91)</f>
        <v>0</v>
      </c>
      <c r="N91" s="77">
        <f>SUM(Kranskop:Baobab!N91)</f>
        <v>0</v>
      </c>
      <c r="O91" s="77">
        <f>SUM(Kranskop:Baobab!O91)</f>
        <v>0</v>
      </c>
      <c r="P91" s="77">
        <f>SUM(Kranskop:Baobab!P91)</f>
        <v>0</v>
      </c>
      <c r="Q91" s="77">
        <f>SUM(Kranskop:Baobab!Q91)</f>
        <v>0</v>
      </c>
      <c r="R91" s="77">
        <f>SUM(Kranskop:Baobab!R91)</f>
        <v>0</v>
      </c>
      <c r="S91" s="77">
        <f>SUM(Kranskop:Baobab!S91)</f>
        <v>0</v>
      </c>
      <c r="T91" s="77">
        <f>SUM(Kranskop:Baobab!T91)</f>
        <v>0</v>
      </c>
      <c r="U91" s="76">
        <f>SUM(Kranskop:Baobab!U91)</f>
        <v>0</v>
      </c>
      <c r="V91" s="75">
        <f>SUM(Kranskop:Baobab!V91)</f>
        <v>0</v>
      </c>
      <c r="W91" s="77">
        <f>SUM(Kranskop:Baobab!W91)</f>
        <v>0</v>
      </c>
      <c r="X91" s="77">
        <f>SUM(Kranskop:Baobab!X91)</f>
        <v>0</v>
      </c>
      <c r="Y91" s="77">
        <f>SUM(Kranskop:Baobab!Y91)</f>
        <v>0</v>
      </c>
      <c r="Z91" s="77">
        <f>SUM(Kranskop:Baobab!Z91)</f>
        <v>0</v>
      </c>
      <c r="AA91" s="77">
        <f>SUM(Kranskop:Baobab!AA91)</f>
        <v>0</v>
      </c>
      <c r="AB91" s="77">
        <f>SUM(Kranskop:Baobab!AB91)</f>
        <v>0</v>
      </c>
      <c r="AC91" s="77">
        <f>SUM(Kranskop:Baobab!AC91)</f>
        <v>0</v>
      </c>
      <c r="AD91" s="77">
        <f>SUM(Kranskop:Baobab!AD91)</f>
        <v>0</v>
      </c>
      <c r="AE91" s="77">
        <f>SUM(Kranskop:Baobab!AE91)</f>
        <v>0</v>
      </c>
      <c r="AF91" s="77">
        <f>SUM(Kranskop:Baobab!AF91)</f>
        <v>0</v>
      </c>
      <c r="AG91" s="76">
        <f>SUM(Kranskop:Baobab!AG91)</f>
        <v>0</v>
      </c>
      <c r="AH91" s="78">
        <f>SUM(Kranskop:Baobab!AH91)</f>
        <v>0</v>
      </c>
      <c r="AI91" s="77">
        <f>SUM(Kranskop:Baobab!AI91)</f>
        <v>0</v>
      </c>
      <c r="AJ91" s="77">
        <f>SUM(Kranskop:Baobab!AJ91)</f>
        <v>0</v>
      </c>
      <c r="AK91" s="77">
        <f>SUM(Kranskop:Baobab!AK91)</f>
        <v>0</v>
      </c>
      <c r="AL91" s="77">
        <f>SUM(Kranskop:Baobab!AL91)</f>
        <v>0</v>
      </c>
      <c r="AM91" s="77">
        <f>SUM(Kranskop:Baobab!AM91)</f>
        <v>0</v>
      </c>
      <c r="AN91" s="77">
        <f>SUM(Kranskop:Baobab!AN91)</f>
        <v>0</v>
      </c>
      <c r="AO91" s="77">
        <f>SUM(Kranskop:Baobab!AO91)</f>
        <v>0</v>
      </c>
      <c r="AP91" s="77">
        <f>SUM(Kranskop:Baobab!AP91)</f>
        <v>0</v>
      </c>
      <c r="AQ91" s="77">
        <f>SUM(Kranskop:Baobab!AQ91)</f>
        <v>0</v>
      </c>
      <c r="AR91" s="77">
        <f>SUM(Kranskop:Baobab!AR91)</f>
        <v>0</v>
      </c>
      <c r="AS91" s="76">
        <f>SUM(Kranskop:Baobab!AS91)</f>
        <v>0</v>
      </c>
      <c r="AT91" s="78">
        <f>SUM(Kranskop:Baobab!AT91)</f>
        <v>0</v>
      </c>
      <c r="AU91" s="77">
        <f>SUM(Kranskop:Baobab!AU91)</f>
        <v>0</v>
      </c>
      <c r="AV91" s="77">
        <f>SUM(Kranskop:Baobab!AV91)</f>
        <v>0</v>
      </c>
      <c r="AW91" s="77">
        <f>SUM(Kranskop:Baobab!AW91)</f>
        <v>0</v>
      </c>
      <c r="AX91" s="77">
        <f>SUM(Kranskop:Baobab!AX91)</f>
        <v>0</v>
      </c>
      <c r="AY91" s="77">
        <f>SUM(Kranskop:Baobab!AY91)</f>
        <v>0</v>
      </c>
      <c r="AZ91" s="77">
        <f>SUM(Kranskop:Baobab!AZ91)</f>
        <v>0</v>
      </c>
      <c r="BA91" s="77">
        <f>SUM(Kranskop:Baobab!BA91)</f>
        <v>0</v>
      </c>
      <c r="BB91" s="77">
        <f>SUM(Kranskop:Baobab!BB91)</f>
        <v>0</v>
      </c>
      <c r="BC91" s="77">
        <f>SUM(Kranskop:Baobab!BC91)</f>
        <v>0</v>
      </c>
      <c r="BD91" s="77">
        <f>SUM(Kranskop:Baobab!BD91)</f>
        <v>0</v>
      </c>
      <c r="BE91" s="76">
        <f>SUM(Kranskop:Baobab!BE91)</f>
        <v>0</v>
      </c>
      <c r="BF91" s="78">
        <f>SUM(Kranskop:Baobab!BF91)</f>
        <v>0</v>
      </c>
      <c r="BG91" s="77">
        <f>SUM(Kranskop:Baobab!BG91)</f>
        <v>0</v>
      </c>
      <c r="BH91" s="77">
        <f>SUM(Kranskop:Baobab!BH91)</f>
        <v>0</v>
      </c>
      <c r="BI91" s="77">
        <f>SUM(Kranskop:Baobab!BI91)</f>
        <v>0</v>
      </c>
      <c r="BJ91" s="77">
        <f>SUM(Kranskop:Baobab!BJ91)</f>
        <v>0</v>
      </c>
      <c r="BK91" s="77">
        <f>SUM(Kranskop:Baobab!BK91)</f>
        <v>0</v>
      </c>
      <c r="BL91" s="77">
        <f>SUM(Kranskop:Baobab!BL91)</f>
        <v>0</v>
      </c>
      <c r="BM91" s="77">
        <f>SUM(Kranskop:Baobab!BM91)</f>
        <v>0</v>
      </c>
      <c r="BN91" s="77">
        <f>SUM(Kranskop:Baobab!BN91)</f>
        <v>0</v>
      </c>
      <c r="BO91" s="77">
        <f>SUM(Kranskop:Baobab!BO91)</f>
        <v>0</v>
      </c>
      <c r="BP91" s="77">
        <f>SUM(Kranskop:Baobab!BP91)</f>
        <v>0</v>
      </c>
      <c r="BQ91" s="76">
        <f>SUM(Kranskop:Baobab!BQ91)</f>
        <v>0</v>
      </c>
      <c r="BR91" s="78">
        <f>SUM(Kranskop:Baobab!BR91)</f>
        <v>0</v>
      </c>
      <c r="BS91" s="77">
        <f>SUM(Kranskop:Baobab!BS91)</f>
        <v>0</v>
      </c>
      <c r="BT91" s="77">
        <f>SUM(Kranskop:Baobab!BT91)</f>
        <v>0</v>
      </c>
      <c r="BU91" s="77">
        <f>SUM(Kranskop:Baobab!BU91)</f>
        <v>0</v>
      </c>
      <c r="BV91" s="77">
        <f>SUM(Kranskop:Baobab!BV91)</f>
        <v>0</v>
      </c>
      <c r="BW91" s="77">
        <f>SUM(Kranskop:Baobab!BW91)</f>
        <v>0</v>
      </c>
      <c r="BX91" s="77">
        <f>SUM(Kranskop:Baobab!BX91)</f>
        <v>0</v>
      </c>
      <c r="BY91" s="77">
        <f>SUM(Kranskop:Baobab!BY91)</f>
        <v>0</v>
      </c>
      <c r="BZ91" s="77">
        <f>SUM(Kranskop:Baobab!BZ91)</f>
        <v>0</v>
      </c>
      <c r="CA91" s="77">
        <f>SUM(Kranskop:Baobab!CA91)</f>
        <v>0</v>
      </c>
      <c r="CB91" s="77">
        <f>SUM(Kranskop:Baobab!CB91)</f>
        <v>0</v>
      </c>
      <c r="CC91" s="76">
        <f>SUM(Kranskop:Baobab!CC91)</f>
        <v>0</v>
      </c>
      <c r="CD91" s="368"/>
    </row>
    <row r="92" spans="1:82" x14ac:dyDescent="0.75">
      <c r="A92" s="39"/>
      <c r="B92" s="73" t="s">
        <v>170</v>
      </c>
      <c r="C92" s="129" t="s">
        <v>171</v>
      </c>
      <c r="D92" s="130" t="s">
        <v>58</v>
      </c>
      <c r="E92" s="255">
        <f>SUM(Kranskop:Baobab!E92)</f>
        <v>288</v>
      </c>
      <c r="F92" s="215" t="b">
        <f>(Kranskop!G92+Nyl!G92+Capricorn!G92+Baobab!G92)=G92</f>
        <v>1</v>
      </c>
      <c r="G92" s="74">
        <f t="shared" si="40"/>
        <v>0</v>
      </c>
      <c r="H92" s="75">
        <f>SUM(Kranskop:Baobab!H92)</f>
        <v>0</v>
      </c>
      <c r="I92" s="76">
        <f>SUM(Kranskop:Baobab!I92)</f>
        <v>0</v>
      </c>
      <c r="J92" s="75">
        <f>SUM(Kranskop:Baobab!J92)</f>
        <v>0</v>
      </c>
      <c r="K92" s="77">
        <f>SUM(Kranskop:Baobab!K92)</f>
        <v>0</v>
      </c>
      <c r="L92" s="77">
        <f>SUM(Kranskop:Baobab!L92)</f>
        <v>0</v>
      </c>
      <c r="M92" s="77">
        <f>SUM(Kranskop:Baobab!M92)</f>
        <v>0</v>
      </c>
      <c r="N92" s="77">
        <f>SUM(Kranskop:Baobab!N92)</f>
        <v>0</v>
      </c>
      <c r="O92" s="77">
        <f>SUM(Kranskop:Baobab!O92)</f>
        <v>0</v>
      </c>
      <c r="P92" s="77">
        <f>SUM(Kranskop:Baobab!P92)</f>
        <v>0</v>
      </c>
      <c r="Q92" s="77">
        <f>SUM(Kranskop:Baobab!Q92)</f>
        <v>0</v>
      </c>
      <c r="R92" s="77">
        <f>SUM(Kranskop:Baobab!R92)</f>
        <v>0</v>
      </c>
      <c r="S92" s="77">
        <f>SUM(Kranskop:Baobab!S92)</f>
        <v>0</v>
      </c>
      <c r="T92" s="77">
        <f>SUM(Kranskop:Baobab!T92)</f>
        <v>0</v>
      </c>
      <c r="U92" s="76">
        <f>SUM(Kranskop:Baobab!U92)</f>
        <v>0</v>
      </c>
      <c r="V92" s="75">
        <f>SUM(Kranskop:Baobab!V92)</f>
        <v>0</v>
      </c>
      <c r="W92" s="77">
        <f>SUM(Kranskop:Baobab!W92)</f>
        <v>0</v>
      </c>
      <c r="X92" s="77">
        <f>SUM(Kranskop:Baobab!X92)</f>
        <v>0</v>
      </c>
      <c r="Y92" s="77">
        <f>SUM(Kranskop:Baobab!Y92)</f>
        <v>0</v>
      </c>
      <c r="Z92" s="77">
        <f>SUM(Kranskop:Baobab!Z92)</f>
        <v>0</v>
      </c>
      <c r="AA92" s="77">
        <f>SUM(Kranskop:Baobab!AA92)</f>
        <v>0</v>
      </c>
      <c r="AB92" s="77">
        <f>SUM(Kranskop:Baobab!AB92)</f>
        <v>0</v>
      </c>
      <c r="AC92" s="77">
        <f>SUM(Kranskop:Baobab!AC92)</f>
        <v>0</v>
      </c>
      <c r="AD92" s="77">
        <f>SUM(Kranskop:Baobab!AD92)</f>
        <v>0</v>
      </c>
      <c r="AE92" s="77">
        <f>SUM(Kranskop:Baobab!AE92)</f>
        <v>0</v>
      </c>
      <c r="AF92" s="77">
        <f>SUM(Kranskop:Baobab!AF92)</f>
        <v>0</v>
      </c>
      <c r="AG92" s="76">
        <f>SUM(Kranskop:Baobab!AG92)</f>
        <v>0</v>
      </c>
      <c r="AH92" s="78">
        <f>SUM(Kranskop:Baobab!AH92)</f>
        <v>0</v>
      </c>
      <c r="AI92" s="77">
        <f>SUM(Kranskop:Baobab!AI92)</f>
        <v>0</v>
      </c>
      <c r="AJ92" s="77">
        <f>SUM(Kranskop:Baobab!AJ92)</f>
        <v>0</v>
      </c>
      <c r="AK92" s="77">
        <f>SUM(Kranskop:Baobab!AK92)</f>
        <v>0</v>
      </c>
      <c r="AL92" s="77">
        <f>SUM(Kranskop:Baobab!AL92)</f>
        <v>0</v>
      </c>
      <c r="AM92" s="77">
        <f>SUM(Kranskop:Baobab!AM92)</f>
        <v>0</v>
      </c>
      <c r="AN92" s="77">
        <f>SUM(Kranskop:Baobab!AN92)</f>
        <v>0</v>
      </c>
      <c r="AO92" s="77">
        <f>SUM(Kranskop:Baobab!AO92)</f>
        <v>0</v>
      </c>
      <c r="AP92" s="77">
        <f>SUM(Kranskop:Baobab!AP92)</f>
        <v>0</v>
      </c>
      <c r="AQ92" s="77">
        <f>SUM(Kranskop:Baobab!AQ92)</f>
        <v>0</v>
      </c>
      <c r="AR92" s="77">
        <f>SUM(Kranskop:Baobab!AR92)</f>
        <v>0</v>
      </c>
      <c r="AS92" s="76">
        <f>SUM(Kranskop:Baobab!AS92)</f>
        <v>0</v>
      </c>
      <c r="AT92" s="78">
        <f>SUM(Kranskop:Baobab!AT92)</f>
        <v>0</v>
      </c>
      <c r="AU92" s="77">
        <f>SUM(Kranskop:Baobab!AU92)</f>
        <v>0</v>
      </c>
      <c r="AV92" s="77">
        <f>SUM(Kranskop:Baobab!AV92)</f>
        <v>0</v>
      </c>
      <c r="AW92" s="77">
        <f>SUM(Kranskop:Baobab!AW92)</f>
        <v>0</v>
      </c>
      <c r="AX92" s="77">
        <f>SUM(Kranskop:Baobab!AX92)</f>
        <v>0</v>
      </c>
      <c r="AY92" s="77">
        <f>SUM(Kranskop:Baobab!AY92)</f>
        <v>0</v>
      </c>
      <c r="AZ92" s="77">
        <f>SUM(Kranskop:Baobab!AZ92)</f>
        <v>0</v>
      </c>
      <c r="BA92" s="77">
        <f>SUM(Kranskop:Baobab!BA92)</f>
        <v>0</v>
      </c>
      <c r="BB92" s="77">
        <f>SUM(Kranskop:Baobab!BB92)</f>
        <v>0</v>
      </c>
      <c r="BC92" s="77">
        <f>SUM(Kranskop:Baobab!BC92)</f>
        <v>0</v>
      </c>
      <c r="BD92" s="77">
        <f>SUM(Kranskop:Baobab!BD92)</f>
        <v>0</v>
      </c>
      <c r="BE92" s="76">
        <f>SUM(Kranskop:Baobab!BE92)</f>
        <v>0</v>
      </c>
      <c r="BF92" s="78">
        <f>SUM(Kranskop:Baobab!BF92)</f>
        <v>0</v>
      </c>
      <c r="BG92" s="77">
        <f>SUM(Kranskop:Baobab!BG92)</f>
        <v>0</v>
      </c>
      <c r="BH92" s="77">
        <f>SUM(Kranskop:Baobab!BH92)</f>
        <v>0</v>
      </c>
      <c r="BI92" s="77">
        <f>SUM(Kranskop:Baobab!BI92)</f>
        <v>0</v>
      </c>
      <c r="BJ92" s="77">
        <f>SUM(Kranskop:Baobab!BJ92)</f>
        <v>0</v>
      </c>
      <c r="BK92" s="77">
        <f>SUM(Kranskop:Baobab!BK92)</f>
        <v>0</v>
      </c>
      <c r="BL92" s="77">
        <f>SUM(Kranskop:Baobab!BL92)</f>
        <v>0</v>
      </c>
      <c r="BM92" s="77">
        <f>SUM(Kranskop:Baobab!BM92)</f>
        <v>0</v>
      </c>
      <c r="BN92" s="77">
        <f>SUM(Kranskop:Baobab!BN92)</f>
        <v>0</v>
      </c>
      <c r="BO92" s="77">
        <f>SUM(Kranskop:Baobab!BO92)</f>
        <v>0</v>
      </c>
      <c r="BP92" s="77">
        <f>SUM(Kranskop:Baobab!BP92)</f>
        <v>0</v>
      </c>
      <c r="BQ92" s="76">
        <f>SUM(Kranskop:Baobab!BQ92)</f>
        <v>0</v>
      </c>
      <c r="BR92" s="78">
        <f>SUM(Kranskop:Baobab!BR92)</f>
        <v>0</v>
      </c>
      <c r="BS92" s="77">
        <f>SUM(Kranskop:Baobab!BS92)</f>
        <v>0</v>
      </c>
      <c r="BT92" s="77">
        <f>SUM(Kranskop:Baobab!BT92)</f>
        <v>0</v>
      </c>
      <c r="BU92" s="77">
        <f>SUM(Kranskop:Baobab!BU92)</f>
        <v>0</v>
      </c>
      <c r="BV92" s="77">
        <f>SUM(Kranskop:Baobab!BV92)</f>
        <v>0</v>
      </c>
      <c r="BW92" s="77">
        <f>SUM(Kranskop:Baobab!BW92)</f>
        <v>0</v>
      </c>
      <c r="BX92" s="77">
        <f>SUM(Kranskop:Baobab!BX92)</f>
        <v>0</v>
      </c>
      <c r="BY92" s="77">
        <f>SUM(Kranskop:Baobab!BY92)</f>
        <v>0</v>
      </c>
      <c r="BZ92" s="77">
        <f>SUM(Kranskop:Baobab!BZ92)</f>
        <v>0</v>
      </c>
      <c r="CA92" s="77">
        <f>SUM(Kranskop:Baobab!CA92)</f>
        <v>0</v>
      </c>
      <c r="CB92" s="77">
        <f>SUM(Kranskop:Baobab!CB92)</f>
        <v>0</v>
      </c>
      <c r="CC92" s="76">
        <f>SUM(Kranskop:Baobab!CC92)</f>
        <v>0</v>
      </c>
      <c r="CD92" s="368"/>
    </row>
    <row r="93" spans="1:82" x14ac:dyDescent="0.75">
      <c r="A93" s="39"/>
      <c r="B93" s="121" t="s">
        <v>172</v>
      </c>
      <c r="C93" s="122" t="s">
        <v>173</v>
      </c>
      <c r="D93" s="123"/>
      <c r="E93" s="294"/>
      <c r="F93" s="294"/>
      <c r="G93" s="124">
        <f>SUM(G94:G102)</f>
        <v>0</v>
      </c>
      <c r="H93" s="125">
        <f t="shared" ref="H93:BS93" si="41">SUM(H94:H102)</f>
        <v>0</v>
      </c>
      <c r="I93" s="126">
        <f t="shared" si="41"/>
        <v>0</v>
      </c>
      <c r="J93" s="125">
        <f t="shared" si="41"/>
        <v>0</v>
      </c>
      <c r="K93" s="127">
        <f t="shared" si="41"/>
        <v>0</v>
      </c>
      <c r="L93" s="127">
        <f t="shared" si="41"/>
        <v>0</v>
      </c>
      <c r="M93" s="127">
        <f t="shared" si="41"/>
        <v>0</v>
      </c>
      <c r="N93" s="127">
        <f t="shared" si="41"/>
        <v>0</v>
      </c>
      <c r="O93" s="127">
        <f t="shared" si="41"/>
        <v>0</v>
      </c>
      <c r="P93" s="127">
        <f t="shared" si="41"/>
        <v>0</v>
      </c>
      <c r="Q93" s="127">
        <f t="shared" si="41"/>
        <v>0</v>
      </c>
      <c r="R93" s="127">
        <f t="shared" si="41"/>
        <v>0</v>
      </c>
      <c r="S93" s="127">
        <f t="shared" si="41"/>
        <v>0</v>
      </c>
      <c r="T93" s="127">
        <f t="shared" si="41"/>
        <v>0</v>
      </c>
      <c r="U93" s="126">
        <f t="shared" si="41"/>
        <v>0</v>
      </c>
      <c r="V93" s="125">
        <f t="shared" si="41"/>
        <v>0</v>
      </c>
      <c r="W93" s="127">
        <f t="shared" si="41"/>
        <v>0</v>
      </c>
      <c r="X93" s="127">
        <f t="shared" si="41"/>
        <v>0</v>
      </c>
      <c r="Y93" s="127">
        <f t="shared" si="41"/>
        <v>0</v>
      </c>
      <c r="Z93" s="127">
        <f t="shared" si="41"/>
        <v>0</v>
      </c>
      <c r="AA93" s="127">
        <f t="shared" si="41"/>
        <v>0</v>
      </c>
      <c r="AB93" s="127">
        <f t="shared" si="41"/>
        <v>0</v>
      </c>
      <c r="AC93" s="127">
        <f t="shared" si="41"/>
        <v>0</v>
      </c>
      <c r="AD93" s="127">
        <f t="shared" si="41"/>
        <v>0</v>
      </c>
      <c r="AE93" s="127">
        <f t="shared" si="41"/>
        <v>0</v>
      </c>
      <c r="AF93" s="127">
        <f t="shared" si="41"/>
        <v>0</v>
      </c>
      <c r="AG93" s="126">
        <f t="shared" si="41"/>
        <v>0</v>
      </c>
      <c r="AH93" s="128">
        <f t="shared" si="41"/>
        <v>0</v>
      </c>
      <c r="AI93" s="127">
        <f t="shared" si="41"/>
        <v>0</v>
      </c>
      <c r="AJ93" s="127">
        <f t="shared" si="41"/>
        <v>0</v>
      </c>
      <c r="AK93" s="127">
        <f t="shared" si="41"/>
        <v>0</v>
      </c>
      <c r="AL93" s="127">
        <f t="shared" si="41"/>
        <v>0</v>
      </c>
      <c r="AM93" s="127">
        <f t="shared" si="41"/>
        <v>0</v>
      </c>
      <c r="AN93" s="127">
        <f t="shared" si="41"/>
        <v>0</v>
      </c>
      <c r="AO93" s="127">
        <f t="shared" si="41"/>
        <v>0</v>
      </c>
      <c r="AP93" s="127">
        <f t="shared" si="41"/>
        <v>0</v>
      </c>
      <c r="AQ93" s="127">
        <f t="shared" si="41"/>
        <v>0</v>
      </c>
      <c r="AR93" s="127">
        <f t="shared" si="41"/>
        <v>0</v>
      </c>
      <c r="AS93" s="126">
        <f t="shared" si="41"/>
        <v>0</v>
      </c>
      <c r="AT93" s="128">
        <f t="shared" si="41"/>
        <v>0</v>
      </c>
      <c r="AU93" s="127">
        <f t="shared" si="41"/>
        <v>0</v>
      </c>
      <c r="AV93" s="127">
        <f t="shared" si="41"/>
        <v>0</v>
      </c>
      <c r="AW93" s="127">
        <f t="shared" si="41"/>
        <v>0</v>
      </c>
      <c r="AX93" s="127">
        <f t="shared" si="41"/>
        <v>0</v>
      </c>
      <c r="AY93" s="127">
        <f t="shared" si="41"/>
        <v>0</v>
      </c>
      <c r="AZ93" s="127">
        <f t="shared" si="41"/>
        <v>0</v>
      </c>
      <c r="BA93" s="127">
        <f t="shared" si="41"/>
        <v>0</v>
      </c>
      <c r="BB93" s="127">
        <f t="shared" si="41"/>
        <v>0</v>
      </c>
      <c r="BC93" s="127">
        <f t="shared" si="41"/>
        <v>0</v>
      </c>
      <c r="BD93" s="127">
        <f t="shared" si="41"/>
        <v>0</v>
      </c>
      <c r="BE93" s="126">
        <f t="shared" si="41"/>
        <v>0</v>
      </c>
      <c r="BF93" s="128">
        <f t="shared" si="41"/>
        <v>0</v>
      </c>
      <c r="BG93" s="127">
        <f t="shared" si="41"/>
        <v>0</v>
      </c>
      <c r="BH93" s="127">
        <f t="shared" si="41"/>
        <v>0</v>
      </c>
      <c r="BI93" s="127">
        <f t="shared" si="41"/>
        <v>0</v>
      </c>
      <c r="BJ93" s="127">
        <f t="shared" si="41"/>
        <v>0</v>
      </c>
      <c r="BK93" s="127">
        <f t="shared" si="41"/>
        <v>0</v>
      </c>
      <c r="BL93" s="127">
        <f t="shared" si="41"/>
        <v>0</v>
      </c>
      <c r="BM93" s="127">
        <f t="shared" si="41"/>
        <v>0</v>
      </c>
      <c r="BN93" s="127">
        <f t="shared" si="41"/>
        <v>0</v>
      </c>
      <c r="BO93" s="127">
        <f t="shared" si="41"/>
        <v>0</v>
      </c>
      <c r="BP93" s="127">
        <f t="shared" si="41"/>
        <v>0</v>
      </c>
      <c r="BQ93" s="126">
        <f t="shared" si="41"/>
        <v>0</v>
      </c>
      <c r="BR93" s="128">
        <f t="shared" si="41"/>
        <v>0</v>
      </c>
      <c r="BS93" s="127">
        <f t="shared" si="41"/>
        <v>0</v>
      </c>
      <c r="BT93" s="127">
        <f t="shared" ref="BT93:CC93" si="42">SUM(BT94:BT102)</f>
        <v>0</v>
      </c>
      <c r="BU93" s="127">
        <f t="shared" si="42"/>
        <v>0</v>
      </c>
      <c r="BV93" s="127">
        <f t="shared" si="42"/>
        <v>0</v>
      </c>
      <c r="BW93" s="127">
        <f t="shared" si="42"/>
        <v>0</v>
      </c>
      <c r="BX93" s="127">
        <f t="shared" si="42"/>
        <v>0</v>
      </c>
      <c r="BY93" s="127">
        <f t="shared" si="42"/>
        <v>0</v>
      </c>
      <c r="BZ93" s="127">
        <f t="shared" si="42"/>
        <v>0</v>
      </c>
      <c r="CA93" s="127">
        <f t="shared" si="42"/>
        <v>0</v>
      </c>
      <c r="CB93" s="127">
        <f t="shared" si="42"/>
        <v>0</v>
      </c>
      <c r="CC93" s="126">
        <f t="shared" si="42"/>
        <v>0</v>
      </c>
      <c r="CD93" s="368"/>
    </row>
    <row r="94" spans="1:82" x14ac:dyDescent="0.75">
      <c r="A94" s="39"/>
      <c r="B94" s="73" t="s">
        <v>174</v>
      </c>
      <c r="C94" s="129" t="s">
        <v>175</v>
      </c>
      <c r="D94" s="130" t="s">
        <v>58</v>
      </c>
      <c r="E94" s="255">
        <f>SUM(Kranskop:Baobab!E94)</f>
        <v>288</v>
      </c>
      <c r="F94" s="215" t="b">
        <f>(Kranskop!G94+Nyl!G94+Capricorn!G94+Baobab!G94)=G94</f>
        <v>1</v>
      </c>
      <c r="G94" s="74">
        <f t="shared" ref="G94:G102" si="43">+SUM(H94:CC94)</f>
        <v>0</v>
      </c>
      <c r="H94" s="75">
        <f>SUM(Kranskop:Baobab!H94)</f>
        <v>0</v>
      </c>
      <c r="I94" s="76">
        <f>SUM(Kranskop:Baobab!I94)</f>
        <v>0</v>
      </c>
      <c r="J94" s="75">
        <f>SUM(Kranskop:Baobab!J94)</f>
        <v>0</v>
      </c>
      <c r="K94" s="77">
        <f>SUM(Kranskop:Baobab!K94)</f>
        <v>0</v>
      </c>
      <c r="L94" s="77">
        <f>SUM(Kranskop:Baobab!L94)</f>
        <v>0</v>
      </c>
      <c r="M94" s="77">
        <f>SUM(Kranskop:Baobab!M94)</f>
        <v>0</v>
      </c>
      <c r="N94" s="77">
        <f>SUM(Kranskop:Baobab!N94)</f>
        <v>0</v>
      </c>
      <c r="O94" s="77">
        <f>SUM(Kranskop:Baobab!O94)</f>
        <v>0</v>
      </c>
      <c r="P94" s="77">
        <f>SUM(Kranskop:Baobab!P94)</f>
        <v>0</v>
      </c>
      <c r="Q94" s="77">
        <f>SUM(Kranskop:Baobab!Q94)</f>
        <v>0</v>
      </c>
      <c r="R94" s="77">
        <f>SUM(Kranskop:Baobab!R94)</f>
        <v>0</v>
      </c>
      <c r="S94" s="77">
        <f>SUM(Kranskop:Baobab!S94)</f>
        <v>0</v>
      </c>
      <c r="T94" s="77">
        <f>SUM(Kranskop:Baobab!T94)</f>
        <v>0</v>
      </c>
      <c r="U94" s="76">
        <f>SUM(Kranskop:Baobab!U94)</f>
        <v>0</v>
      </c>
      <c r="V94" s="75">
        <f>SUM(Kranskop:Baobab!V94)</f>
        <v>0</v>
      </c>
      <c r="W94" s="77">
        <f>SUM(Kranskop:Baobab!W94)</f>
        <v>0</v>
      </c>
      <c r="X94" s="77">
        <f>SUM(Kranskop:Baobab!X94)</f>
        <v>0</v>
      </c>
      <c r="Y94" s="77">
        <f>SUM(Kranskop:Baobab!Y94)</f>
        <v>0</v>
      </c>
      <c r="Z94" s="77">
        <f>SUM(Kranskop:Baobab!Z94)</f>
        <v>0</v>
      </c>
      <c r="AA94" s="77">
        <f>SUM(Kranskop:Baobab!AA94)</f>
        <v>0</v>
      </c>
      <c r="AB94" s="77">
        <f>SUM(Kranskop:Baobab!AB94)</f>
        <v>0</v>
      </c>
      <c r="AC94" s="77">
        <f>SUM(Kranskop:Baobab!AC94)</f>
        <v>0</v>
      </c>
      <c r="AD94" s="77">
        <f>SUM(Kranskop:Baobab!AD94)</f>
        <v>0</v>
      </c>
      <c r="AE94" s="77">
        <f>SUM(Kranskop:Baobab!AE94)</f>
        <v>0</v>
      </c>
      <c r="AF94" s="77">
        <f>SUM(Kranskop:Baobab!AF94)</f>
        <v>0</v>
      </c>
      <c r="AG94" s="76">
        <f>SUM(Kranskop:Baobab!AG94)</f>
        <v>0</v>
      </c>
      <c r="AH94" s="78">
        <f>SUM(Kranskop:Baobab!AH94)</f>
        <v>0</v>
      </c>
      <c r="AI94" s="77">
        <f>SUM(Kranskop:Baobab!AI94)</f>
        <v>0</v>
      </c>
      <c r="AJ94" s="77">
        <f>SUM(Kranskop:Baobab!AJ94)</f>
        <v>0</v>
      </c>
      <c r="AK94" s="77">
        <f>SUM(Kranskop:Baobab!AK94)</f>
        <v>0</v>
      </c>
      <c r="AL94" s="77">
        <f>SUM(Kranskop:Baobab!AL94)</f>
        <v>0</v>
      </c>
      <c r="AM94" s="77">
        <f>SUM(Kranskop:Baobab!AM94)</f>
        <v>0</v>
      </c>
      <c r="AN94" s="77">
        <f>SUM(Kranskop:Baobab!AN94)</f>
        <v>0</v>
      </c>
      <c r="AO94" s="77">
        <f>SUM(Kranskop:Baobab!AO94)</f>
        <v>0</v>
      </c>
      <c r="AP94" s="77">
        <f>SUM(Kranskop:Baobab!AP94)</f>
        <v>0</v>
      </c>
      <c r="AQ94" s="77">
        <f>SUM(Kranskop:Baobab!AQ94)</f>
        <v>0</v>
      </c>
      <c r="AR94" s="77">
        <f>SUM(Kranskop:Baobab!AR94)</f>
        <v>0</v>
      </c>
      <c r="AS94" s="76">
        <f>SUM(Kranskop:Baobab!AS94)</f>
        <v>0</v>
      </c>
      <c r="AT94" s="78">
        <f>SUM(Kranskop:Baobab!AT94)</f>
        <v>0</v>
      </c>
      <c r="AU94" s="77">
        <f>SUM(Kranskop:Baobab!AU94)</f>
        <v>0</v>
      </c>
      <c r="AV94" s="77">
        <f>SUM(Kranskop:Baobab!AV94)</f>
        <v>0</v>
      </c>
      <c r="AW94" s="77">
        <f>SUM(Kranskop:Baobab!AW94)</f>
        <v>0</v>
      </c>
      <c r="AX94" s="77">
        <f>SUM(Kranskop:Baobab!AX94)</f>
        <v>0</v>
      </c>
      <c r="AY94" s="77">
        <f>SUM(Kranskop:Baobab!AY94)</f>
        <v>0</v>
      </c>
      <c r="AZ94" s="77">
        <f>SUM(Kranskop:Baobab!AZ94)</f>
        <v>0</v>
      </c>
      <c r="BA94" s="77">
        <f>SUM(Kranskop:Baobab!BA94)</f>
        <v>0</v>
      </c>
      <c r="BB94" s="77">
        <f>SUM(Kranskop:Baobab!BB94)</f>
        <v>0</v>
      </c>
      <c r="BC94" s="77">
        <f>SUM(Kranskop:Baobab!BC94)</f>
        <v>0</v>
      </c>
      <c r="BD94" s="77">
        <f>SUM(Kranskop:Baobab!BD94)</f>
        <v>0</v>
      </c>
      <c r="BE94" s="76">
        <f>SUM(Kranskop:Baobab!BE94)</f>
        <v>0</v>
      </c>
      <c r="BF94" s="78">
        <f>SUM(Kranskop:Baobab!BF94)</f>
        <v>0</v>
      </c>
      <c r="BG94" s="77">
        <f>SUM(Kranskop:Baobab!BG94)</f>
        <v>0</v>
      </c>
      <c r="BH94" s="77">
        <f>SUM(Kranskop:Baobab!BH94)</f>
        <v>0</v>
      </c>
      <c r="BI94" s="77">
        <f>SUM(Kranskop:Baobab!BI94)</f>
        <v>0</v>
      </c>
      <c r="BJ94" s="77">
        <f>SUM(Kranskop:Baobab!BJ94)</f>
        <v>0</v>
      </c>
      <c r="BK94" s="77">
        <f>SUM(Kranskop:Baobab!BK94)</f>
        <v>0</v>
      </c>
      <c r="BL94" s="77">
        <f>SUM(Kranskop:Baobab!BL94)</f>
        <v>0</v>
      </c>
      <c r="BM94" s="77">
        <f>SUM(Kranskop:Baobab!BM94)</f>
        <v>0</v>
      </c>
      <c r="BN94" s="77">
        <f>SUM(Kranskop:Baobab!BN94)</f>
        <v>0</v>
      </c>
      <c r="BO94" s="77">
        <f>SUM(Kranskop:Baobab!BO94)</f>
        <v>0</v>
      </c>
      <c r="BP94" s="77">
        <f>SUM(Kranskop:Baobab!BP94)</f>
        <v>0</v>
      </c>
      <c r="BQ94" s="76">
        <f>SUM(Kranskop:Baobab!BQ94)</f>
        <v>0</v>
      </c>
      <c r="BR94" s="78">
        <f>SUM(Kranskop:Baobab!BR94)</f>
        <v>0</v>
      </c>
      <c r="BS94" s="77">
        <f>SUM(Kranskop:Baobab!BS94)</f>
        <v>0</v>
      </c>
      <c r="BT94" s="77">
        <f>SUM(Kranskop:Baobab!BT94)</f>
        <v>0</v>
      </c>
      <c r="BU94" s="77">
        <f>SUM(Kranskop:Baobab!BU94)</f>
        <v>0</v>
      </c>
      <c r="BV94" s="77">
        <f>SUM(Kranskop:Baobab!BV94)</f>
        <v>0</v>
      </c>
      <c r="BW94" s="77">
        <f>SUM(Kranskop:Baobab!BW94)</f>
        <v>0</v>
      </c>
      <c r="BX94" s="77">
        <f>SUM(Kranskop:Baobab!BX94)</f>
        <v>0</v>
      </c>
      <c r="BY94" s="77">
        <f>SUM(Kranskop:Baobab!BY94)</f>
        <v>0</v>
      </c>
      <c r="BZ94" s="77">
        <f>SUM(Kranskop:Baobab!BZ94)</f>
        <v>0</v>
      </c>
      <c r="CA94" s="77">
        <f>SUM(Kranskop:Baobab!CA94)</f>
        <v>0</v>
      </c>
      <c r="CB94" s="77">
        <f>SUM(Kranskop:Baobab!CB94)</f>
        <v>0</v>
      </c>
      <c r="CC94" s="76">
        <f>SUM(Kranskop:Baobab!CC94)</f>
        <v>0</v>
      </c>
      <c r="CD94" s="368"/>
    </row>
    <row r="95" spans="1:82" x14ac:dyDescent="0.75">
      <c r="A95" s="39"/>
      <c r="B95" s="73" t="s">
        <v>176</v>
      </c>
      <c r="C95" s="129" t="s">
        <v>177</v>
      </c>
      <c r="D95" s="130" t="s">
        <v>58</v>
      </c>
      <c r="E95" s="255">
        <f>SUM(Kranskop:Baobab!E95)</f>
        <v>288</v>
      </c>
      <c r="F95" s="215" t="b">
        <f>(Kranskop!G95+Nyl!G95+Capricorn!G95+Baobab!G95)=G95</f>
        <v>1</v>
      </c>
      <c r="G95" s="74">
        <f t="shared" si="43"/>
        <v>0</v>
      </c>
      <c r="H95" s="75">
        <f>SUM(Kranskop:Baobab!H95)</f>
        <v>0</v>
      </c>
      <c r="I95" s="76">
        <f>SUM(Kranskop:Baobab!I95)</f>
        <v>0</v>
      </c>
      <c r="J95" s="75">
        <f>SUM(Kranskop:Baobab!J95)</f>
        <v>0</v>
      </c>
      <c r="K95" s="77">
        <f>SUM(Kranskop:Baobab!K95)</f>
        <v>0</v>
      </c>
      <c r="L95" s="77">
        <f>SUM(Kranskop:Baobab!L95)</f>
        <v>0</v>
      </c>
      <c r="M95" s="77">
        <f>SUM(Kranskop:Baobab!M95)</f>
        <v>0</v>
      </c>
      <c r="N95" s="77">
        <f>SUM(Kranskop:Baobab!N95)</f>
        <v>0</v>
      </c>
      <c r="O95" s="77">
        <f>SUM(Kranskop:Baobab!O95)</f>
        <v>0</v>
      </c>
      <c r="P95" s="77">
        <f>SUM(Kranskop:Baobab!P95)</f>
        <v>0</v>
      </c>
      <c r="Q95" s="77">
        <f>SUM(Kranskop:Baobab!Q95)</f>
        <v>0</v>
      </c>
      <c r="R95" s="77">
        <f>SUM(Kranskop:Baobab!R95)</f>
        <v>0</v>
      </c>
      <c r="S95" s="77">
        <f>SUM(Kranskop:Baobab!S95)</f>
        <v>0</v>
      </c>
      <c r="T95" s="77">
        <f>SUM(Kranskop:Baobab!T95)</f>
        <v>0</v>
      </c>
      <c r="U95" s="76">
        <f>SUM(Kranskop:Baobab!U95)</f>
        <v>0</v>
      </c>
      <c r="V95" s="75">
        <f>SUM(Kranskop:Baobab!V95)</f>
        <v>0</v>
      </c>
      <c r="W95" s="77">
        <f>SUM(Kranskop:Baobab!W95)</f>
        <v>0</v>
      </c>
      <c r="X95" s="77">
        <f>SUM(Kranskop:Baobab!X95)</f>
        <v>0</v>
      </c>
      <c r="Y95" s="77">
        <f>SUM(Kranskop:Baobab!Y95)</f>
        <v>0</v>
      </c>
      <c r="Z95" s="77">
        <f>SUM(Kranskop:Baobab!Z95)</f>
        <v>0</v>
      </c>
      <c r="AA95" s="77">
        <f>SUM(Kranskop:Baobab!AA95)</f>
        <v>0</v>
      </c>
      <c r="AB95" s="77">
        <f>SUM(Kranskop:Baobab!AB95)</f>
        <v>0</v>
      </c>
      <c r="AC95" s="77">
        <f>SUM(Kranskop:Baobab!AC95)</f>
        <v>0</v>
      </c>
      <c r="AD95" s="77">
        <f>SUM(Kranskop:Baobab!AD95)</f>
        <v>0</v>
      </c>
      <c r="AE95" s="77">
        <f>SUM(Kranskop:Baobab!AE95)</f>
        <v>0</v>
      </c>
      <c r="AF95" s="77">
        <f>SUM(Kranskop:Baobab!AF95)</f>
        <v>0</v>
      </c>
      <c r="AG95" s="76">
        <f>SUM(Kranskop:Baobab!AG95)</f>
        <v>0</v>
      </c>
      <c r="AH95" s="78">
        <f>SUM(Kranskop:Baobab!AH95)</f>
        <v>0</v>
      </c>
      <c r="AI95" s="77">
        <f>SUM(Kranskop:Baobab!AI95)</f>
        <v>0</v>
      </c>
      <c r="AJ95" s="77">
        <f>SUM(Kranskop:Baobab!AJ95)</f>
        <v>0</v>
      </c>
      <c r="AK95" s="77">
        <f>SUM(Kranskop:Baobab!AK95)</f>
        <v>0</v>
      </c>
      <c r="AL95" s="77">
        <f>SUM(Kranskop:Baobab!AL95)</f>
        <v>0</v>
      </c>
      <c r="AM95" s="77">
        <f>SUM(Kranskop:Baobab!AM95)</f>
        <v>0</v>
      </c>
      <c r="AN95" s="77">
        <f>SUM(Kranskop:Baobab!AN95)</f>
        <v>0</v>
      </c>
      <c r="AO95" s="77">
        <f>SUM(Kranskop:Baobab!AO95)</f>
        <v>0</v>
      </c>
      <c r="AP95" s="77">
        <f>SUM(Kranskop:Baobab!AP95)</f>
        <v>0</v>
      </c>
      <c r="AQ95" s="77">
        <f>SUM(Kranskop:Baobab!AQ95)</f>
        <v>0</v>
      </c>
      <c r="AR95" s="77">
        <f>SUM(Kranskop:Baobab!AR95)</f>
        <v>0</v>
      </c>
      <c r="AS95" s="76">
        <f>SUM(Kranskop:Baobab!AS95)</f>
        <v>0</v>
      </c>
      <c r="AT95" s="78">
        <f>SUM(Kranskop:Baobab!AT95)</f>
        <v>0</v>
      </c>
      <c r="AU95" s="77">
        <f>SUM(Kranskop:Baobab!AU95)</f>
        <v>0</v>
      </c>
      <c r="AV95" s="77">
        <f>SUM(Kranskop:Baobab!AV95)</f>
        <v>0</v>
      </c>
      <c r="AW95" s="77">
        <f>SUM(Kranskop:Baobab!AW95)</f>
        <v>0</v>
      </c>
      <c r="AX95" s="77">
        <f>SUM(Kranskop:Baobab!AX95)</f>
        <v>0</v>
      </c>
      <c r="AY95" s="77">
        <f>SUM(Kranskop:Baobab!AY95)</f>
        <v>0</v>
      </c>
      <c r="AZ95" s="77">
        <f>SUM(Kranskop:Baobab!AZ95)</f>
        <v>0</v>
      </c>
      <c r="BA95" s="77">
        <f>SUM(Kranskop:Baobab!BA95)</f>
        <v>0</v>
      </c>
      <c r="BB95" s="77">
        <f>SUM(Kranskop:Baobab!BB95)</f>
        <v>0</v>
      </c>
      <c r="BC95" s="77">
        <f>SUM(Kranskop:Baobab!BC95)</f>
        <v>0</v>
      </c>
      <c r="BD95" s="77">
        <f>SUM(Kranskop:Baobab!BD95)</f>
        <v>0</v>
      </c>
      <c r="BE95" s="76">
        <f>SUM(Kranskop:Baobab!BE95)</f>
        <v>0</v>
      </c>
      <c r="BF95" s="78">
        <f>SUM(Kranskop:Baobab!BF95)</f>
        <v>0</v>
      </c>
      <c r="BG95" s="77">
        <f>SUM(Kranskop:Baobab!BG95)</f>
        <v>0</v>
      </c>
      <c r="BH95" s="77">
        <f>SUM(Kranskop:Baobab!BH95)</f>
        <v>0</v>
      </c>
      <c r="BI95" s="77">
        <f>SUM(Kranskop:Baobab!BI95)</f>
        <v>0</v>
      </c>
      <c r="BJ95" s="77">
        <f>SUM(Kranskop:Baobab!BJ95)</f>
        <v>0</v>
      </c>
      <c r="BK95" s="77">
        <f>SUM(Kranskop:Baobab!BK95)</f>
        <v>0</v>
      </c>
      <c r="BL95" s="77">
        <f>SUM(Kranskop:Baobab!BL95)</f>
        <v>0</v>
      </c>
      <c r="BM95" s="77">
        <f>SUM(Kranskop:Baobab!BM95)</f>
        <v>0</v>
      </c>
      <c r="BN95" s="77">
        <f>SUM(Kranskop:Baobab!BN95)</f>
        <v>0</v>
      </c>
      <c r="BO95" s="77">
        <f>SUM(Kranskop:Baobab!BO95)</f>
        <v>0</v>
      </c>
      <c r="BP95" s="77">
        <f>SUM(Kranskop:Baobab!BP95)</f>
        <v>0</v>
      </c>
      <c r="BQ95" s="76">
        <f>SUM(Kranskop:Baobab!BQ95)</f>
        <v>0</v>
      </c>
      <c r="BR95" s="78">
        <f>SUM(Kranskop:Baobab!BR95)</f>
        <v>0</v>
      </c>
      <c r="BS95" s="77">
        <f>SUM(Kranskop:Baobab!BS95)</f>
        <v>0</v>
      </c>
      <c r="BT95" s="77">
        <f>SUM(Kranskop:Baobab!BT95)</f>
        <v>0</v>
      </c>
      <c r="BU95" s="77">
        <f>SUM(Kranskop:Baobab!BU95)</f>
        <v>0</v>
      </c>
      <c r="BV95" s="77">
        <f>SUM(Kranskop:Baobab!BV95)</f>
        <v>0</v>
      </c>
      <c r="BW95" s="77">
        <f>SUM(Kranskop:Baobab!BW95)</f>
        <v>0</v>
      </c>
      <c r="BX95" s="77">
        <f>SUM(Kranskop:Baobab!BX95)</f>
        <v>0</v>
      </c>
      <c r="BY95" s="77">
        <f>SUM(Kranskop:Baobab!BY95)</f>
        <v>0</v>
      </c>
      <c r="BZ95" s="77">
        <f>SUM(Kranskop:Baobab!BZ95)</f>
        <v>0</v>
      </c>
      <c r="CA95" s="77">
        <f>SUM(Kranskop:Baobab!CA95)</f>
        <v>0</v>
      </c>
      <c r="CB95" s="77">
        <f>SUM(Kranskop:Baobab!CB95)</f>
        <v>0</v>
      </c>
      <c r="CC95" s="76">
        <f>SUM(Kranskop:Baobab!CC95)</f>
        <v>0</v>
      </c>
      <c r="CD95" s="368"/>
    </row>
    <row r="96" spans="1:82" x14ac:dyDescent="0.75">
      <c r="A96" s="39"/>
      <c r="B96" s="73" t="s">
        <v>178</v>
      </c>
      <c r="C96" s="129" t="s">
        <v>179</v>
      </c>
      <c r="D96" s="130" t="s">
        <v>58</v>
      </c>
      <c r="E96" s="255">
        <f>SUM(Kranskop:Baobab!E96)</f>
        <v>288</v>
      </c>
      <c r="F96" s="215" t="b">
        <f>(Kranskop!G96+Nyl!G96+Capricorn!G96+Baobab!G96)=G96</f>
        <v>1</v>
      </c>
      <c r="G96" s="74">
        <f t="shared" si="43"/>
        <v>0</v>
      </c>
      <c r="H96" s="75">
        <f>SUM(Kranskop:Baobab!H96)</f>
        <v>0</v>
      </c>
      <c r="I96" s="76">
        <f>SUM(Kranskop:Baobab!I96)</f>
        <v>0</v>
      </c>
      <c r="J96" s="75">
        <f>SUM(Kranskop:Baobab!J96)</f>
        <v>0</v>
      </c>
      <c r="K96" s="77">
        <f>SUM(Kranskop:Baobab!K96)</f>
        <v>0</v>
      </c>
      <c r="L96" s="77">
        <f>SUM(Kranskop:Baobab!L96)</f>
        <v>0</v>
      </c>
      <c r="M96" s="77">
        <f>SUM(Kranskop:Baobab!M96)</f>
        <v>0</v>
      </c>
      <c r="N96" s="77">
        <f>SUM(Kranskop:Baobab!N96)</f>
        <v>0</v>
      </c>
      <c r="O96" s="77">
        <f>SUM(Kranskop:Baobab!O96)</f>
        <v>0</v>
      </c>
      <c r="P96" s="77">
        <f>SUM(Kranskop:Baobab!P96)</f>
        <v>0</v>
      </c>
      <c r="Q96" s="77">
        <f>SUM(Kranskop:Baobab!Q96)</f>
        <v>0</v>
      </c>
      <c r="R96" s="77">
        <f>SUM(Kranskop:Baobab!R96)</f>
        <v>0</v>
      </c>
      <c r="S96" s="77">
        <f>SUM(Kranskop:Baobab!S96)</f>
        <v>0</v>
      </c>
      <c r="T96" s="77">
        <f>SUM(Kranskop:Baobab!T96)</f>
        <v>0</v>
      </c>
      <c r="U96" s="76">
        <f>SUM(Kranskop:Baobab!U96)</f>
        <v>0</v>
      </c>
      <c r="V96" s="75">
        <f>SUM(Kranskop:Baobab!V96)</f>
        <v>0</v>
      </c>
      <c r="W96" s="77">
        <f>SUM(Kranskop:Baobab!W96)</f>
        <v>0</v>
      </c>
      <c r="X96" s="77">
        <f>SUM(Kranskop:Baobab!X96)</f>
        <v>0</v>
      </c>
      <c r="Y96" s="77">
        <f>SUM(Kranskop:Baobab!Y96)</f>
        <v>0</v>
      </c>
      <c r="Z96" s="77">
        <f>SUM(Kranskop:Baobab!Z96)</f>
        <v>0</v>
      </c>
      <c r="AA96" s="77">
        <f>SUM(Kranskop:Baobab!AA96)</f>
        <v>0</v>
      </c>
      <c r="AB96" s="77">
        <f>SUM(Kranskop:Baobab!AB96)</f>
        <v>0</v>
      </c>
      <c r="AC96" s="77">
        <f>SUM(Kranskop:Baobab!AC96)</f>
        <v>0</v>
      </c>
      <c r="AD96" s="77">
        <f>SUM(Kranskop:Baobab!AD96)</f>
        <v>0</v>
      </c>
      <c r="AE96" s="77">
        <f>SUM(Kranskop:Baobab!AE96)</f>
        <v>0</v>
      </c>
      <c r="AF96" s="77">
        <f>SUM(Kranskop:Baobab!AF96)</f>
        <v>0</v>
      </c>
      <c r="AG96" s="76">
        <f>SUM(Kranskop:Baobab!AG96)</f>
        <v>0</v>
      </c>
      <c r="AH96" s="78">
        <f>SUM(Kranskop:Baobab!AH96)</f>
        <v>0</v>
      </c>
      <c r="AI96" s="77">
        <f>SUM(Kranskop:Baobab!AI96)</f>
        <v>0</v>
      </c>
      <c r="AJ96" s="77">
        <f>SUM(Kranskop:Baobab!AJ96)</f>
        <v>0</v>
      </c>
      <c r="AK96" s="77">
        <f>SUM(Kranskop:Baobab!AK96)</f>
        <v>0</v>
      </c>
      <c r="AL96" s="77">
        <f>SUM(Kranskop:Baobab!AL96)</f>
        <v>0</v>
      </c>
      <c r="AM96" s="77">
        <f>SUM(Kranskop:Baobab!AM96)</f>
        <v>0</v>
      </c>
      <c r="AN96" s="77">
        <f>SUM(Kranskop:Baobab!AN96)</f>
        <v>0</v>
      </c>
      <c r="AO96" s="77">
        <f>SUM(Kranskop:Baobab!AO96)</f>
        <v>0</v>
      </c>
      <c r="AP96" s="77">
        <f>SUM(Kranskop:Baobab!AP96)</f>
        <v>0</v>
      </c>
      <c r="AQ96" s="77">
        <f>SUM(Kranskop:Baobab!AQ96)</f>
        <v>0</v>
      </c>
      <c r="AR96" s="77">
        <f>SUM(Kranskop:Baobab!AR96)</f>
        <v>0</v>
      </c>
      <c r="AS96" s="76">
        <f>SUM(Kranskop:Baobab!AS96)</f>
        <v>0</v>
      </c>
      <c r="AT96" s="78">
        <f>SUM(Kranskop:Baobab!AT96)</f>
        <v>0</v>
      </c>
      <c r="AU96" s="77">
        <f>SUM(Kranskop:Baobab!AU96)</f>
        <v>0</v>
      </c>
      <c r="AV96" s="77">
        <f>SUM(Kranskop:Baobab!AV96)</f>
        <v>0</v>
      </c>
      <c r="AW96" s="77">
        <f>SUM(Kranskop:Baobab!AW96)</f>
        <v>0</v>
      </c>
      <c r="AX96" s="77">
        <f>SUM(Kranskop:Baobab!AX96)</f>
        <v>0</v>
      </c>
      <c r="AY96" s="77">
        <f>SUM(Kranskop:Baobab!AY96)</f>
        <v>0</v>
      </c>
      <c r="AZ96" s="77">
        <f>SUM(Kranskop:Baobab!AZ96)</f>
        <v>0</v>
      </c>
      <c r="BA96" s="77">
        <f>SUM(Kranskop:Baobab!BA96)</f>
        <v>0</v>
      </c>
      <c r="BB96" s="77">
        <f>SUM(Kranskop:Baobab!BB96)</f>
        <v>0</v>
      </c>
      <c r="BC96" s="77">
        <f>SUM(Kranskop:Baobab!BC96)</f>
        <v>0</v>
      </c>
      <c r="BD96" s="77">
        <f>SUM(Kranskop:Baobab!BD96)</f>
        <v>0</v>
      </c>
      <c r="BE96" s="76">
        <f>SUM(Kranskop:Baobab!BE96)</f>
        <v>0</v>
      </c>
      <c r="BF96" s="78">
        <f>SUM(Kranskop:Baobab!BF96)</f>
        <v>0</v>
      </c>
      <c r="BG96" s="77">
        <f>SUM(Kranskop:Baobab!BG96)</f>
        <v>0</v>
      </c>
      <c r="BH96" s="77">
        <f>SUM(Kranskop:Baobab!BH96)</f>
        <v>0</v>
      </c>
      <c r="BI96" s="77">
        <f>SUM(Kranskop:Baobab!BI96)</f>
        <v>0</v>
      </c>
      <c r="BJ96" s="77">
        <f>SUM(Kranskop:Baobab!BJ96)</f>
        <v>0</v>
      </c>
      <c r="BK96" s="77">
        <f>SUM(Kranskop:Baobab!BK96)</f>
        <v>0</v>
      </c>
      <c r="BL96" s="77">
        <f>SUM(Kranskop:Baobab!BL96)</f>
        <v>0</v>
      </c>
      <c r="BM96" s="77">
        <f>SUM(Kranskop:Baobab!BM96)</f>
        <v>0</v>
      </c>
      <c r="BN96" s="77">
        <f>SUM(Kranskop:Baobab!BN96)</f>
        <v>0</v>
      </c>
      <c r="BO96" s="77">
        <f>SUM(Kranskop:Baobab!BO96)</f>
        <v>0</v>
      </c>
      <c r="BP96" s="77">
        <f>SUM(Kranskop:Baobab!BP96)</f>
        <v>0</v>
      </c>
      <c r="BQ96" s="76">
        <f>SUM(Kranskop:Baobab!BQ96)</f>
        <v>0</v>
      </c>
      <c r="BR96" s="78">
        <f>SUM(Kranskop:Baobab!BR96)</f>
        <v>0</v>
      </c>
      <c r="BS96" s="77">
        <f>SUM(Kranskop:Baobab!BS96)</f>
        <v>0</v>
      </c>
      <c r="BT96" s="77">
        <f>SUM(Kranskop:Baobab!BT96)</f>
        <v>0</v>
      </c>
      <c r="BU96" s="77">
        <f>SUM(Kranskop:Baobab!BU96)</f>
        <v>0</v>
      </c>
      <c r="BV96" s="77">
        <f>SUM(Kranskop:Baobab!BV96)</f>
        <v>0</v>
      </c>
      <c r="BW96" s="77">
        <f>SUM(Kranskop:Baobab!BW96)</f>
        <v>0</v>
      </c>
      <c r="BX96" s="77">
        <f>SUM(Kranskop:Baobab!BX96)</f>
        <v>0</v>
      </c>
      <c r="BY96" s="77">
        <f>SUM(Kranskop:Baobab!BY96)</f>
        <v>0</v>
      </c>
      <c r="BZ96" s="77">
        <f>SUM(Kranskop:Baobab!BZ96)</f>
        <v>0</v>
      </c>
      <c r="CA96" s="77">
        <f>SUM(Kranskop:Baobab!CA96)</f>
        <v>0</v>
      </c>
      <c r="CB96" s="77">
        <f>SUM(Kranskop:Baobab!CB96)</f>
        <v>0</v>
      </c>
      <c r="CC96" s="76">
        <f>SUM(Kranskop:Baobab!CC96)</f>
        <v>0</v>
      </c>
      <c r="CD96" s="368"/>
    </row>
    <row r="97" spans="1:82" x14ac:dyDescent="0.75">
      <c r="A97" s="39"/>
      <c r="B97" s="129" t="s">
        <v>180</v>
      </c>
      <c r="C97" s="129" t="s">
        <v>181</v>
      </c>
      <c r="D97" s="130" t="s">
        <v>58</v>
      </c>
      <c r="E97" s="255">
        <f>SUM(Kranskop:Baobab!E97)</f>
        <v>144</v>
      </c>
      <c r="F97" s="215" t="b">
        <f>(Kranskop!G97+Nyl!G97+Capricorn!G97+Baobab!G97)=G97</f>
        <v>1</v>
      </c>
      <c r="G97" s="74">
        <f t="shared" si="43"/>
        <v>0</v>
      </c>
      <c r="H97" s="75">
        <f>SUM(Kranskop:Baobab!H97)</f>
        <v>0</v>
      </c>
      <c r="I97" s="76">
        <f>SUM(Kranskop:Baobab!I97)</f>
        <v>0</v>
      </c>
      <c r="J97" s="75">
        <f>SUM(Kranskop:Baobab!J97)</f>
        <v>0</v>
      </c>
      <c r="K97" s="77">
        <f>SUM(Kranskop:Baobab!K97)</f>
        <v>0</v>
      </c>
      <c r="L97" s="77">
        <f>SUM(Kranskop:Baobab!L97)</f>
        <v>0</v>
      </c>
      <c r="M97" s="77">
        <f>SUM(Kranskop:Baobab!M97)</f>
        <v>0</v>
      </c>
      <c r="N97" s="77">
        <f>SUM(Kranskop:Baobab!N97)</f>
        <v>0</v>
      </c>
      <c r="O97" s="77">
        <f>SUM(Kranskop:Baobab!O97)</f>
        <v>0</v>
      </c>
      <c r="P97" s="77">
        <f>SUM(Kranskop:Baobab!P97)</f>
        <v>0</v>
      </c>
      <c r="Q97" s="77">
        <f>SUM(Kranskop:Baobab!Q97)</f>
        <v>0</v>
      </c>
      <c r="R97" s="77">
        <f>SUM(Kranskop:Baobab!R97)</f>
        <v>0</v>
      </c>
      <c r="S97" s="77">
        <f>SUM(Kranskop:Baobab!S97)</f>
        <v>0</v>
      </c>
      <c r="T97" s="77">
        <f>SUM(Kranskop:Baobab!T97)</f>
        <v>0</v>
      </c>
      <c r="U97" s="76">
        <f>SUM(Kranskop:Baobab!U97)</f>
        <v>0</v>
      </c>
      <c r="V97" s="75">
        <f>SUM(Kranskop:Baobab!V97)</f>
        <v>0</v>
      </c>
      <c r="W97" s="77">
        <f>SUM(Kranskop:Baobab!W97)</f>
        <v>0</v>
      </c>
      <c r="X97" s="77">
        <f>SUM(Kranskop:Baobab!X97)</f>
        <v>0</v>
      </c>
      <c r="Y97" s="77">
        <f>SUM(Kranskop:Baobab!Y97)</f>
        <v>0</v>
      </c>
      <c r="Z97" s="77">
        <f>SUM(Kranskop:Baobab!Z97)</f>
        <v>0</v>
      </c>
      <c r="AA97" s="77">
        <f>SUM(Kranskop:Baobab!AA97)</f>
        <v>0</v>
      </c>
      <c r="AB97" s="77">
        <f>SUM(Kranskop:Baobab!AB97)</f>
        <v>0</v>
      </c>
      <c r="AC97" s="77">
        <f>SUM(Kranskop:Baobab!AC97)</f>
        <v>0</v>
      </c>
      <c r="AD97" s="77">
        <f>SUM(Kranskop:Baobab!AD97)</f>
        <v>0</v>
      </c>
      <c r="AE97" s="77">
        <f>SUM(Kranskop:Baobab!AE97)</f>
        <v>0</v>
      </c>
      <c r="AF97" s="77">
        <f>SUM(Kranskop:Baobab!AF97)</f>
        <v>0</v>
      </c>
      <c r="AG97" s="76">
        <f>SUM(Kranskop:Baobab!AG97)</f>
        <v>0</v>
      </c>
      <c r="AH97" s="78">
        <f>SUM(Kranskop:Baobab!AH97)</f>
        <v>0</v>
      </c>
      <c r="AI97" s="77">
        <f>SUM(Kranskop:Baobab!AI97)</f>
        <v>0</v>
      </c>
      <c r="AJ97" s="77">
        <f>SUM(Kranskop:Baobab!AJ97)</f>
        <v>0</v>
      </c>
      <c r="AK97" s="77">
        <f>SUM(Kranskop:Baobab!AK97)</f>
        <v>0</v>
      </c>
      <c r="AL97" s="77">
        <f>SUM(Kranskop:Baobab!AL97)</f>
        <v>0</v>
      </c>
      <c r="AM97" s="77">
        <f>SUM(Kranskop:Baobab!AM97)</f>
        <v>0</v>
      </c>
      <c r="AN97" s="77">
        <f>SUM(Kranskop:Baobab!AN97)</f>
        <v>0</v>
      </c>
      <c r="AO97" s="77">
        <f>SUM(Kranskop:Baobab!AO97)</f>
        <v>0</v>
      </c>
      <c r="AP97" s="77">
        <f>SUM(Kranskop:Baobab!AP97)</f>
        <v>0</v>
      </c>
      <c r="AQ97" s="77">
        <f>SUM(Kranskop:Baobab!AQ97)</f>
        <v>0</v>
      </c>
      <c r="AR97" s="77">
        <f>SUM(Kranskop:Baobab!AR97)</f>
        <v>0</v>
      </c>
      <c r="AS97" s="76">
        <f>SUM(Kranskop:Baobab!AS97)</f>
        <v>0</v>
      </c>
      <c r="AT97" s="78">
        <f>SUM(Kranskop:Baobab!AT97)</f>
        <v>0</v>
      </c>
      <c r="AU97" s="77">
        <f>SUM(Kranskop:Baobab!AU97)</f>
        <v>0</v>
      </c>
      <c r="AV97" s="77">
        <f>SUM(Kranskop:Baobab!AV97)</f>
        <v>0</v>
      </c>
      <c r="AW97" s="77">
        <f>SUM(Kranskop:Baobab!AW97)</f>
        <v>0</v>
      </c>
      <c r="AX97" s="77">
        <f>SUM(Kranskop:Baobab!AX97)</f>
        <v>0</v>
      </c>
      <c r="AY97" s="77">
        <f>SUM(Kranskop:Baobab!AY97)</f>
        <v>0</v>
      </c>
      <c r="AZ97" s="77">
        <f>SUM(Kranskop:Baobab!AZ97)</f>
        <v>0</v>
      </c>
      <c r="BA97" s="77">
        <f>SUM(Kranskop:Baobab!BA97)</f>
        <v>0</v>
      </c>
      <c r="BB97" s="77">
        <f>SUM(Kranskop:Baobab!BB97)</f>
        <v>0</v>
      </c>
      <c r="BC97" s="77">
        <f>SUM(Kranskop:Baobab!BC97)</f>
        <v>0</v>
      </c>
      <c r="BD97" s="77">
        <f>SUM(Kranskop:Baobab!BD97)</f>
        <v>0</v>
      </c>
      <c r="BE97" s="76">
        <f>SUM(Kranskop:Baobab!BE97)</f>
        <v>0</v>
      </c>
      <c r="BF97" s="78">
        <f>SUM(Kranskop:Baobab!BF97)</f>
        <v>0</v>
      </c>
      <c r="BG97" s="77">
        <f>SUM(Kranskop:Baobab!BG97)</f>
        <v>0</v>
      </c>
      <c r="BH97" s="77">
        <f>SUM(Kranskop:Baobab!BH97)</f>
        <v>0</v>
      </c>
      <c r="BI97" s="77">
        <f>SUM(Kranskop:Baobab!BI97)</f>
        <v>0</v>
      </c>
      <c r="BJ97" s="77">
        <f>SUM(Kranskop:Baobab!BJ97)</f>
        <v>0</v>
      </c>
      <c r="BK97" s="77">
        <f>SUM(Kranskop:Baobab!BK97)</f>
        <v>0</v>
      </c>
      <c r="BL97" s="77">
        <f>SUM(Kranskop:Baobab!BL97)</f>
        <v>0</v>
      </c>
      <c r="BM97" s="77">
        <f>SUM(Kranskop:Baobab!BM97)</f>
        <v>0</v>
      </c>
      <c r="BN97" s="77">
        <f>SUM(Kranskop:Baobab!BN97)</f>
        <v>0</v>
      </c>
      <c r="BO97" s="77">
        <f>SUM(Kranskop:Baobab!BO97)</f>
        <v>0</v>
      </c>
      <c r="BP97" s="77">
        <f>SUM(Kranskop:Baobab!BP97)</f>
        <v>0</v>
      </c>
      <c r="BQ97" s="76">
        <f>SUM(Kranskop:Baobab!BQ97)</f>
        <v>0</v>
      </c>
      <c r="BR97" s="78">
        <f>SUM(Kranskop:Baobab!BR97)</f>
        <v>0</v>
      </c>
      <c r="BS97" s="77">
        <f>SUM(Kranskop:Baobab!BS97)</f>
        <v>0</v>
      </c>
      <c r="BT97" s="77">
        <f>SUM(Kranskop:Baobab!BT97)</f>
        <v>0</v>
      </c>
      <c r="BU97" s="77">
        <f>SUM(Kranskop:Baobab!BU97)</f>
        <v>0</v>
      </c>
      <c r="BV97" s="77">
        <f>SUM(Kranskop:Baobab!BV97)</f>
        <v>0</v>
      </c>
      <c r="BW97" s="77">
        <f>SUM(Kranskop:Baobab!BW97)</f>
        <v>0</v>
      </c>
      <c r="BX97" s="77">
        <f>SUM(Kranskop:Baobab!BX97)</f>
        <v>0</v>
      </c>
      <c r="BY97" s="77">
        <f>SUM(Kranskop:Baobab!BY97)</f>
        <v>0</v>
      </c>
      <c r="BZ97" s="77">
        <f>SUM(Kranskop:Baobab!BZ97)</f>
        <v>0</v>
      </c>
      <c r="CA97" s="77">
        <f>SUM(Kranskop:Baobab!CA97)</f>
        <v>0</v>
      </c>
      <c r="CB97" s="77">
        <f>SUM(Kranskop:Baobab!CB97)</f>
        <v>0</v>
      </c>
      <c r="CC97" s="76">
        <f>SUM(Kranskop:Baobab!CC97)</f>
        <v>0</v>
      </c>
      <c r="CD97" s="368"/>
    </row>
    <row r="98" spans="1:82" x14ac:dyDescent="0.75">
      <c r="A98" s="39"/>
      <c r="B98" s="129" t="s">
        <v>182</v>
      </c>
      <c r="C98" s="129" t="s">
        <v>183</v>
      </c>
      <c r="D98" s="130" t="s">
        <v>58</v>
      </c>
      <c r="E98" s="255">
        <f>SUM(Kranskop:Baobab!E98)</f>
        <v>144</v>
      </c>
      <c r="F98" s="215" t="b">
        <f>(Kranskop!G98+Nyl!G98+Capricorn!G98+Baobab!G98)=G98</f>
        <v>1</v>
      </c>
      <c r="G98" s="74">
        <f t="shared" si="43"/>
        <v>0</v>
      </c>
      <c r="H98" s="75">
        <f>SUM(Kranskop:Baobab!H98)</f>
        <v>0</v>
      </c>
      <c r="I98" s="76">
        <f>SUM(Kranskop:Baobab!I98)</f>
        <v>0</v>
      </c>
      <c r="J98" s="75">
        <f>SUM(Kranskop:Baobab!J98)</f>
        <v>0</v>
      </c>
      <c r="K98" s="77">
        <f>SUM(Kranskop:Baobab!K98)</f>
        <v>0</v>
      </c>
      <c r="L98" s="77">
        <f>SUM(Kranskop:Baobab!L98)</f>
        <v>0</v>
      </c>
      <c r="M98" s="77">
        <f>SUM(Kranskop:Baobab!M98)</f>
        <v>0</v>
      </c>
      <c r="N98" s="77">
        <f>SUM(Kranskop:Baobab!N98)</f>
        <v>0</v>
      </c>
      <c r="O98" s="77">
        <f>SUM(Kranskop:Baobab!O98)</f>
        <v>0</v>
      </c>
      <c r="P98" s="77">
        <f>SUM(Kranskop:Baobab!P98)</f>
        <v>0</v>
      </c>
      <c r="Q98" s="77">
        <f>SUM(Kranskop:Baobab!Q98)</f>
        <v>0</v>
      </c>
      <c r="R98" s="77">
        <f>SUM(Kranskop:Baobab!R98)</f>
        <v>0</v>
      </c>
      <c r="S98" s="77">
        <f>SUM(Kranskop:Baobab!S98)</f>
        <v>0</v>
      </c>
      <c r="T98" s="77">
        <f>SUM(Kranskop:Baobab!T98)</f>
        <v>0</v>
      </c>
      <c r="U98" s="76">
        <f>SUM(Kranskop:Baobab!U98)</f>
        <v>0</v>
      </c>
      <c r="V98" s="75">
        <f>SUM(Kranskop:Baobab!V98)</f>
        <v>0</v>
      </c>
      <c r="W98" s="77">
        <f>SUM(Kranskop:Baobab!W98)</f>
        <v>0</v>
      </c>
      <c r="X98" s="77">
        <f>SUM(Kranskop:Baobab!X98)</f>
        <v>0</v>
      </c>
      <c r="Y98" s="77">
        <f>SUM(Kranskop:Baobab!Y98)</f>
        <v>0</v>
      </c>
      <c r="Z98" s="77">
        <f>SUM(Kranskop:Baobab!Z98)</f>
        <v>0</v>
      </c>
      <c r="AA98" s="77">
        <f>SUM(Kranskop:Baobab!AA98)</f>
        <v>0</v>
      </c>
      <c r="AB98" s="77">
        <f>SUM(Kranskop:Baobab!AB98)</f>
        <v>0</v>
      </c>
      <c r="AC98" s="77">
        <f>SUM(Kranskop:Baobab!AC98)</f>
        <v>0</v>
      </c>
      <c r="AD98" s="77">
        <f>SUM(Kranskop:Baobab!AD98)</f>
        <v>0</v>
      </c>
      <c r="AE98" s="77">
        <f>SUM(Kranskop:Baobab!AE98)</f>
        <v>0</v>
      </c>
      <c r="AF98" s="77">
        <f>SUM(Kranskop:Baobab!AF98)</f>
        <v>0</v>
      </c>
      <c r="AG98" s="76">
        <f>SUM(Kranskop:Baobab!AG98)</f>
        <v>0</v>
      </c>
      <c r="AH98" s="78">
        <f>SUM(Kranskop:Baobab!AH98)</f>
        <v>0</v>
      </c>
      <c r="AI98" s="77">
        <f>SUM(Kranskop:Baobab!AI98)</f>
        <v>0</v>
      </c>
      <c r="AJ98" s="77">
        <f>SUM(Kranskop:Baobab!AJ98)</f>
        <v>0</v>
      </c>
      <c r="AK98" s="77">
        <f>SUM(Kranskop:Baobab!AK98)</f>
        <v>0</v>
      </c>
      <c r="AL98" s="77">
        <f>SUM(Kranskop:Baobab!AL98)</f>
        <v>0</v>
      </c>
      <c r="AM98" s="77">
        <f>SUM(Kranskop:Baobab!AM98)</f>
        <v>0</v>
      </c>
      <c r="AN98" s="77">
        <f>SUM(Kranskop:Baobab!AN98)</f>
        <v>0</v>
      </c>
      <c r="AO98" s="77">
        <f>SUM(Kranskop:Baobab!AO98)</f>
        <v>0</v>
      </c>
      <c r="AP98" s="77">
        <f>SUM(Kranskop:Baobab!AP98)</f>
        <v>0</v>
      </c>
      <c r="AQ98" s="77">
        <f>SUM(Kranskop:Baobab!AQ98)</f>
        <v>0</v>
      </c>
      <c r="AR98" s="77">
        <f>SUM(Kranskop:Baobab!AR98)</f>
        <v>0</v>
      </c>
      <c r="AS98" s="76">
        <f>SUM(Kranskop:Baobab!AS98)</f>
        <v>0</v>
      </c>
      <c r="AT98" s="78">
        <f>SUM(Kranskop:Baobab!AT98)</f>
        <v>0</v>
      </c>
      <c r="AU98" s="77">
        <f>SUM(Kranskop:Baobab!AU98)</f>
        <v>0</v>
      </c>
      <c r="AV98" s="77">
        <f>SUM(Kranskop:Baobab!AV98)</f>
        <v>0</v>
      </c>
      <c r="AW98" s="77">
        <f>SUM(Kranskop:Baobab!AW98)</f>
        <v>0</v>
      </c>
      <c r="AX98" s="77">
        <f>SUM(Kranskop:Baobab!AX98)</f>
        <v>0</v>
      </c>
      <c r="AY98" s="77">
        <f>SUM(Kranskop:Baobab!AY98)</f>
        <v>0</v>
      </c>
      <c r="AZ98" s="77">
        <f>SUM(Kranskop:Baobab!AZ98)</f>
        <v>0</v>
      </c>
      <c r="BA98" s="77">
        <f>SUM(Kranskop:Baobab!BA98)</f>
        <v>0</v>
      </c>
      <c r="BB98" s="77">
        <f>SUM(Kranskop:Baobab!BB98)</f>
        <v>0</v>
      </c>
      <c r="BC98" s="77">
        <f>SUM(Kranskop:Baobab!BC98)</f>
        <v>0</v>
      </c>
      <c r="BD98" s="77">
        <f>SUM(Kranskop:Baobab!BD98)</f>
        <v>0</v>
      </c>
      <c r="BE98" s="76">
        <f>SUM(Kranskop:Baobab!BE98)</f>
        <v>0</v>
      </c>
      <c r="BF98" s="78">
        <f>SUM(Kranskop:Baobab!BF98)</f>
        <v>0</v>
      </c>
      <c r="BG98" s="77">
        <f>SUM(Kranskop:Baobab!BG98)</f>
        <v>0</v>
      </c>
      <c r="BH98" s="77">
        <f>SUM(Kranskop:Baobab!BH98)</f>
        <v>0</v>
      </c>
      <c r="BI98" s="77">
        <f>SUM(Kranskop:Baobab!BI98)</f>
        <v>0</v>
      </c>
      <c r="BJ98" s="77">
        <f>SUM(Kranskop:Baobab!BJ98)</f>
        <v>0</v>
      </c>
      <c r="BK98" s="77">
        <f>SUM(Kranskop:Baobab!BK98)</f>
        <v>0</v>
      </c>
      <c r="BL98" s="77">
        <f>SUM(Kranskop:Baobab!BL98)</f>
        <v>0</v>
      </c>
      <c r="BM98" s="77">
        <f>SUM(Kranskop:Baobab!BM98)</f>
        <v>0</v>
      </c>
      <c r="BN98" s="77">
        <f>SUM(Kranskop:Baobab!BN98)</f>
        <v>0</v>
      </c>
      <c r="BO98" s="77">
        <f>SUM(Kranskop:Baobab!BO98)</f>
        <v>0</v>
      </c>
      <c r="BP98" s="77">
        <f>SUM(Kranskop:Baobab!BP98)</f>
        <v>0</v>
      </c>
      <c r="BQ98" s="76">
        <f>SUM(Kranskop:Baobab!BQ98)</f>
        <v>0</v>
      </c>
      <c r="BR98" s="78">
        <f>SUM(Kranskop:Baobab!BR98)</f>
        <v>0</v>
      </c>
      <c r="BS98" s="77">
        <f>SUM(Kranskop:Baobab!BS98)</f>
        <v>0</v>
      </c>
      <c r="BT98" s="77">
        <f>SUM(Kranskop:Baobab!BT98)</f>
        <v>0</v>
      </c>
      <c r="BU98" s="77">
        <f>SUM(Kranskop:Baobab!BU98)</f>
        <v>0</v>
      </c>
      <c r="BV98" s="77">
        <f>SUM(Kranskop:Baobab!BV98)</f>
        <v>0</v>
      </c>
      <c r="BW98" s="77">
        <f>SUM(Kranskop:Baobab!BW98)</f>
        <v>0</v>
      </c>
      <c r="BX98" s="77">
        <f>SUM(Kranskop:Baobab!BX98)</f>
        <v>0</v>
      </c>
      <c r="BY98" s="77">
        <f>SUM(Kranskop:Baobab!BY98)</f>
        <v>0</v>
      </c>
      <c r="BZ98" s="77">
        <f>SUM(Kranskop:Baobab!BZ98)</f>
        <v>0</v>
      </c>
      <c r="CA98" s="77">
        <f>SUM(Kranskop:Baobab!CA98)</f>
        <v>0</v>
      </c>
      <c r="CB98" s="77">
        <f>SUM(Kranskop:Baobab!CB98)</f>
        <v>0</v>
      </c>
      <c r="CC98" s="76">
        <f>SUM(Kranskop:Baobab!CC98)</f>
        <v>0</v>
      </c>
      <c r="CD98" s="368"/>
    </row>
    <row r="99" spans="1:82" x14ac:dyDescent="0.75">
      <c r="A99" s="39"/>
      <c r="B99" s="129" t="s">
        <v>184</v>
      </c>
      <c r="C99" s="222" t="s">
        <v>185</v>
      </c>
      <c r="D99" s="130" t="s">
        <v>58</v>
      </c>
      <c r="E99" s="255">
        <f>SUM(Kranskop:Baobab!E99)</f>
        <v>288</v>
      </c>
      <c r="F99" s="215" t="b">
        <f>(Kranskop!G99+Nyl!G99+Capricorn!G99+Baobab!G99)=G99</f>
        <v>1</v>
      </c>
      <c r="G99" s="74">
        <f t="shared" si="43"/>
        <v>0</v>
      </c>
      <c r="H99" s="75">
        <f>SUM(Kranskop:Baobab!H99)</f>
        <v>0</v>
      </c>
      <c r="I99" s="76">
        <f>SUM(Kranskop:Baobab!I99)</f>
        <v>0</v>
      </c>
      <c r="J99" s="75">
        <f>SUM(Kranskop:Baobab!J99)</f>
        <v>0</v>
      </c>
      <c r="K99" s="77">
        <f>SUM(Kranskop:Baobab!K99)</f>
        <v>0</v>
      </c>
      <c r="L99" s="77">
        <f>SUM(Kranskop:Baobab!L99)</f>
        <v>0</v>
      </c>
      <c r="M99" s="77">
        <f>SUM(Kranskop:Baobab!M99)</f>
        <v>0</v>
      </c>
      <c r="N99" s="77">
        <f>SUM(Kranskop:Baobab!N99)</f>
        <v>0</v>
      </c>
      <c r="O99" s="77">
        <f>SUM(Kranskop:Baobab!O99)</f>
        <v>0</v>
      </c>
      <c r="P99" s="77">
        <f>SUM(Kranskop:Baobab!P99)</f>
        <v>0</v>
      </c>
      <c r="Q99" s="77">
        <f>SUM(Kranskop:Baobab!Q99)</f>
        <v>0</v>
      </c>
      <c r="R99" s="77">
        <f>SUM(Kranskop:Baobab!R99)</f>
        <v>0</v>
      </c>
      <c r="S99" s="77">
        <f>SUM(Kranskop:Baobab!S99)</f>
        <v>0</v>
      </c>
      <c r="T99" s="77">
        <f>SUM(Kranskop:Baobab!T99)</f>
        <v>0</v>
      </c>
      <c r="U99" s="76">
        <f>SUM(Kranskop:Baobab!U99)</f>
        <v>0</v>
      </c>
      <c r="V99" s="75">
        <f>SUM(Kranskop:Baobab!V99)</f>
        <v>0</v>
      </c>
      <c r="W99" s="77">
        <f>SUM(Kranskop:Baobab!W99)</f>
        <v>0</v>
      </c>
      <c r="X99" s="77">
        <f>SUM(Kranskop:Baobab!X99)</f>
        <v>0</v>
      </c>
      <c r="Y99" s="77">
        <f>SUM(Kranskop:Baobab!Y99)</f>
        <v>0</v>
      </c>
      <c r="Z99" s="77">
        <f>SUM(Kranskop:Baobab!Z99)</f>
        <v>0</v>
      </c>
      <c r="AA99" s="77">
        <f>SUM(Kranskop:Baobab!AA99)</f>
        <v>0</v>
      </c>
      <c r="AB99" s="77">
        <f>SUM(Kranskop:Baobab!AB99)</f>
        <v>0</v>
      </c>
      <c r="AC99" s="77">
        <f>SUM(Kranskop:Baobab!AC99)</f>
        <v>0</v>
      </c>
      <c r="AD99" s="77">
        <f>SUM(Kranskop:Baobab!AD99)</f>
        <v>0</v>
      </c>
      <c r="AE99" s="77">
        <f>SUM(Kranskop:Baobab!AE99)</f>
        <v>0</v>
      </c>
      <c r="AF99" s="77">
        <f>SUM(Kranskop:Baobab!AF99)</f>
        <v>0</v>
      </c>
      <c r="AG99" s="76">
        <f>SUM(Kranskop:Baobab!AG99)</f>
        <v>0</v>
      </c>
      <c r="AH99" s="78">
        <f>SUM(Kranskop:Baobab!AH99)</f>
        <v>0</v>
      </c>
      <c r="AI99" s="77">
        <f>SUM(Kranskop:Baobab!AI99)</f>
        <v>0</v>
      </c>
      <c r="AJ99" s="77">
        <f>SUM(Kranskop:Baobab!AJ99)</f>
        <v>0</v>
      </c>
      <c r="AK99" s="77">
        <f>SUM(Kranskop:Baobab!AK99)</f>
        <v>0</v>
      </c>
      <c r="AL99" s="77">
        <f>SUM(Kranskop:Baobab!AL99)</f>
        <v>0</v>
      </c>
      <c r="AM99" s="77">
        <f>SUM(Kranskop:Baobab!AM99)</f>
        <v>0</v>
      </c>
      <c r="AN99" s="77">
        <f>SUM(Kranskop:Baobab!AN99)</f>
        <v>0</v>
      </c>
      <c r="AO99" s="77">
        <f>SUM(Kranskop:Baobab!AO99)</f>
        <v>0</v>
      </c>
      <c r="AP99" s="77">
        <f>SUM(Kranskop:Baobab!AP99)</f>
        <v>0</v>
      </c>
      <c r="AQ99" s="77">
        <f>SUM(Kranskop:Baobab!AQ99)</f>
        <v>0</v>
      </c>
      <c r="AR99" s="77">
        <f>SUM(Kranskop:Baobab!AR99)</f>
        <v>0</v>
      </c>
      <c r="AS99" s="76">
        <f>SUM(Kranskop:Baobab!AS99)</f>
        <v>0</v>
      </c>
      <c r="AT99" s="78">
        <f>SUM(Kranskop:Baobab!AT99)</f>
        <v>0</v>
      </c>
      <c r="AU99" s="77">
        <f>SUM(Kranskop:Baobab!AU99)</f>
        <v>0</v>
      </c>
      <c r="AV99" s="77">
        <f>SUM(Kranskop:Baobab!AV99)</f>
        <v>0</v>
      </c>
      <c r="AW99" s="77">
        <f>SUM(Kranskop:Baobab!AW99)</f>
        <v>0</v>
      </c>
      <c r="AX99" s="77">
        <f>SUM(Kranskop:Baobab!AX99)</f>
        <v>0</v>
      </c>
      <c r="AY99" s="77">
        <f>SUM(Kranskop:Baobab!AY99)</f>
        <v>0</v>
      </c>
      <c r="AZ99" s="77">
        <f>SUM(Kranskop:Baobab!AZ99)</f>
        <v>0</v>
      </c>
      <c r="BA99" s="77">
        <f>SUM(Kranskop:Baobab!BA99)</f>
        <v>0</v>
      </c>
      <c r="BB99" s="77">
        <f>SUM(Kranskop:Baobab!BB99)</f>
        <v>0</v>
      </c>
      <c r="BC99" s="77">
        <f>SUM(Kranskop:Baobab!BC99)</f>
        <v>0</v>
      </c>
      <c r="BD99" s="77">
        <f>SUM(Kranskop:Baobab!BD99)</f>
        <v>0</v>
      </c>
      <c r="BE99" s="76">
        <f>SUM(Kranskop:Baobab!BE99)</f>
        <v>0</v>
      </c>
      <c r="BF99" s="78">
        <f>SUM(Kranskop:Baobab!BF99)</f>
        <v>0</v>
      </c>
      <c r="BG99" s="77">
        <f>SUM(Kranskop:Baobab!BG99)</f>
        <v>0</v>
      </c>
      <c r="BH99" s="77">
        <f>SUM(Kranskop:Baobab!BH99)</f>
        <v>0</v>
      </c>
      <c r="BI99" s="77">
        <f>SUM(Kranskop:Baobab!BI99)</f>
        <v>0</v>
      </c>
      <c r="BJ99" s="77">
        <f>SUM(Kranskop:Baobab!BJ99)</f>
        <v>0</v>
      </c>
      <c r="BK99" s="77">
        <f>SUM(Kranskop:Baobab!BK99)</f>
        <v>0</v>
      </c>
      <c r="BL99" s="77">
        <f>SUM(Kranskop:Baobab!BL99)</f>
        <v>0</v>
      </c>
      <c r="BM99" s="77">
        <f>SUM(Kranskop:Baobab!BM99)</f>
        <v>0</v>
      </c>
      <c r="BN99" s="77">
        <f>SUM(Kranskop:Baobab!BN99)</f>
        <v>0</v>
      </c>
      <c r="BO99" s="77">
        <f>SUM(Kranskop:Baobab!BO99)</f>
        <v>0</v>
      </c>
      <c r="BP99" s="77">
        <f>SUM(Kranskop:Baobab!BP99)</f>
        <v>0</v>
      </c>
      <c r="BQ99" s="76">
        <f>SUM(Kranskop:Baobab!BQ99)</f>
        <v>0</v>
      </c>
      <c r="BR99" s="78">
        <f>SUM(Kranskop:Baobab!BR99)</f>
        <v>0</v>
      </c>
      <c r="BS99" s="77">
        <f>SUM(Kranskop:Baobab!BS99)</f>
        <v>0</v>
      </c>
      <c r="BT99" s="77">
        <f>SUM(Kranskop:Baobab!BT99)</f>
        <v>0</v>
      </c>
      <c r="BU99" s="77">
        <f>SUM(Kranskop:Baobab!BU99)</f>
        <v>0</v>
      </c>
      <c r="BV99" s="77">
        <f>SUM(Kranskop:Baobab!BV99)</f>
        <v>0</v>
      </c>
      <c r="BW99" s="77">
        <f>SUM(Kranskop:Baobab!BW99)</f>
        <v>0</v>
      </c>
      <c r="BX99" s="77">
        <f>SUM(Kranskop:Baobab!BX99)</f>
        <v>0</v>
      </c>
      <c r="BY99" s="77">
        <f>SUM(Kranskop:Baobab!BY99)</f>
        <v>0</v>
      </c>
      <c r="BZ99" s="77">
        <f>SUM(Kranskop:Baobab!BZ99)</f>
        <v>0</v>
      </c>
      <c r="CA99" s="77">
        <f>SUM(Kranskop:Baobab!CA99)</f>
        <v>0</v>
      </c>
      <c r="CB99" s="77">
        <f>SUM(Kranskop:Baobab!CB99)</f>
        <v>0</v>
      </c>
      <c r="CC99" s="76">
        <f>SUM(Kranskop:Baobab!CC99)</f>
        <v>0</v>
      </c>
      <c r="CD99" s="368"/>
    </row>
    <row r="100" spans="1:82" x14ac:dyDescent="0.75">
      <c r="A100" s="39"/>
      <c r="B100" s="129" t="s">
        <v>186</v>
      </c>
      <c r="C100" s="222" t="s">
        <v>187</v>
      </c>
      <c r="D100" s="130" t="s">
        <v>58</v>
      </c>
      <c r="E100" s="255">
        <f>SUM(Kranskop:Baobab!E100)</f>
        <v>288</v>
      </c>
      <c r="F100" s="215" t="b">
        <f>(Kranskop!G100+Nyl!G100+Capricorn!G100+Baobab!G100)=G100</f>
        <v>1</v>
      </c>
      <c r="G100" s="74">
        <f t="shared" si="43"/>
        <v>0</v>
      </c>
      <c r="H100" s="75">
        <f>SUM(Kranskop:Baobab!H100)</f>
        <v>0</v>
      </c>
      <c r="I100" s="76">
        <f>SUM(Kranskop:Baobab!I100)</f>
        <v>0</v>
      </c>
      <c r="J100" s="75">
        <f>SUM(Kranskop:Baobab!J100)</f>
        <v>0</v>
      </c>
      <c r="K100" s="77">
        <f>SUM(Kranskop:Baobab!K100)</f>
        <v>0</v>
      </c>
      <c r="L100" s="77">
        <f>SUM(Kranskop:Baobab!L100)</f>
        <v>0</v>
      </c>
      <c r="M100" s="77">
        <f>SUM(Kranskop:Baobab!M100)</f>
        <v>0</v>
      </c>
      <c r="N100" s="77">
        <f>SUM(Kranskop:Baobab!N100)</f>
        <v>0</v>
      </c>
      <c r="O100" s="77">
        <f>SUM(Kranskop:Baobab!O100)</f>
        <v>0</v>
      </c>
      <c r="P100" s="77">
        <f>SUM(Kranskop:Baobab!P100)</f>
        <v>0</v>
      </c>
      <c r="Q100" s="77">
        <f>SUM(Kranskop:Baobab!Q100)</f>
        <v>0</v>
      </c>
      <c r="R100" s="77">
        <f>SUM(Kranskop:Baobab!R100)</f>
        <v>0</v>
      </c>
      <c r="S100" s="77">
        <f>SUM(Kranskop:Baobab!S100)</f>
        <v>0</v>
      </c>
      <c r="T100" s="77">
        <f>SUM(Kranskop:Baobab!T100)</f>
        <v>0</v>
      </c>
      <c r="U100" s="76">
        <f>SUM(Kranskop:Baobab!U100)</f>
        <v>0</v>
      </c>
      <c r="V100" s="75">
        <f>SUM(Kranskop:Baobab!V100)</f>
        <v>0</v>
      </c>
      <c r="W100" s="77">
        <f>SUM(Kranskop:Baobab!W100)</f>
        <v>0</v>
      </c>
      <c r="X100" s="77">
        <f>SUM(Kranskop:Baobab!X100)</f>
        <v>0</v>
      </c>
      <c r="Y100" s="77">
        <f>SUM(Kranskop:Baobab!Y100)</f>
        <v>0</v>
      </c>
      <c r="Z100" s="77">
        <f>SUM(Kranskop:Baobab!Z100)</f>
        <v>0</v>
      </c>
      <c r="AA100" s="77">
        <f>SUM(Kranskop:Baobab!AA100)</f>
        <v>0</v>
      </c>
      <c r="AB100" s="77">
        <f>SUM(Kranskop:Baobab!AB100)</f>
        <v>0</v>
      </c>
      <c r="AC100" s="77">
        <f>SUM(Kranskop:Baobab!AC100)</f>
        <v>0</v>
      </c>
      <c r="AD100" s="77">
        <f>SUM(Kranskop:Baobab!AD100)</f>
        <v>0</v>
      </c>
      <c r="AE100" s="77">
        <f>SUM(Kranskop:Baobab!AE100)</f>
        <v>0</v>
      </c>
      <c r="AF100" s="77">
        <f>SUM(Kranskop:Baobab!AF100)</f>
        <v>0</v>
      </c>
      <c r="AG100" s="76">
        <f>SUM(Kranskop:Baobab!AG100)</f>
        <v>0</v>
      </c>
      <c r="AH100" s="78">
        <f>SUM(Kranskop:Baobab!AH100)</f>
        <v>0</v>
      </c>
      <c r="AI100" s="77">
        <f>SUM(Kranskop:Baobab!AI100)</f>
        <v>0</v>
      </c>
      <c r="AJ100" s="77">
        <f>SUM(Kranskop:Baobab!AJ100)</f>
        <v>0</v>
      </c>
      <c r="AK100" s="77">
        <f>SUM(Kranskop:Baobab!AK100)</f>
        <v>0</v>
      </c>
      <c r="AL100" s="77">
        <f>SUM(Kranskop:Baobab!AL100)</f>
        <v>0</v>
      </c>
      <c r="AM100" s="77">
        <f>SUM(Kranskop:Baobab!AM100)</f>
        <v>0</v>
      </c>
      <c r="AN100" s="77">
        <f>SUM(Kranskop:Baobab!AN100)</f>
        <v>0</v>
      </c>
      <c r="AO100" s="77">
        <f>SUM(Kranskop:Baobab!AO100)</f>
        <v>0</v>
      </c>
      <c r="AP100" s="77">
        <f>SUM(Kranskop:Baobab!AP100)</f>
        <v>0</v>
      </c>
      <c r="AQ100" s="77">
        <f>SUM(Kranskop:Baobab!AQ100)</f>
        <v>0</v>
      </c>
      <c r="AR100" s="77">
        <f>SUM(Kranskop:Baobab!AR100)</f>
        <v>0</v>
      </c>
      <c r="AS100" s="76">
        <f>SUM(Kranskop:Baobab!AS100)</f>
        <v>0</v>
      </c>
      <c r="AT100" s="78">
        <f>SUM(Kranskop:Baobab!AT100)</f>
        <v>0</v>
      </c>
      <c r="AU100" s="77">
        <f>SUM(Kranskop:Baobab!AU100)</f>
        <v>0</v>
      </c>
      <c r="AV100" s="77">
        <f>SUM(Kranskop:Baobab!AV100)</f>
        <v>0</v>
      </c>
      <c r="AW100" s="77">
        <f>SUM(Kranskop:Baobab!AW100)</f>
        <v>0</v>
      </c>
      <c r="AX100" s="77">
        <f>SUM(Kranskop:Baobab!AX100)</f>
        <v>0</v>
      </c>
      <c r="AY100" s="77">
        <f>SUM(Kranskop:Baobab!AY100)</f>
        <v>0</v>
      </c>
      <c r="AZ100" s="77">
        <f>SUM(Kranskop:Baobab!AZ100)</f>
        <v>0</v>
      </c>
      <c r="BA100" s="77">
        <f>SUM(Kranskop:Baobab!BA100)</f>
        <v>0</v>
      </c>
      <c r="BB100" s="77">
        <f>SUM(Kranskop:Baobab!BB100)</f>
        <v>0</v>
      </c>
      <c r="BC100" s="77">
        <f>SUM(Kranskop:Baobab!BC100)</f>
        <v>0</v>
      </c>
      <c r="BD100" s="77">
        <f>SUM(Kranskop:Baobab!BD100)</f>
        <v>0</v>
      </c>
      <c r="BE100" s="76">
        <f>SUM(Kranskop:Baobab!BE100)</f>
        <v>0</v>
      </c>
      <c r="BF100" s="78">
        <f>SUM(Kranskop:Baobab!BF100)</f>
        <v>0</v>
      </c>
      <c r="BG100" s="77">
        <f>SUM(Kranskop:Baobab!BG100)</f>
        <v>0</v>
      </c>
      <c r="BH100" s="77">
        <f>SUM(Kranskop:Baobab!BH100)</f>
        <v>0</v>
      </c>
      <c r="BI100" s="77">
        <f>SUM(Kranskop:Baobab!BI100)</f>
        <v>0</v>
      </c>
      <c r="BJ100" s="77">
        <f>SUM(Kranskop:Baobab!BJ100)</f>
        <v>0</v>
      </c>
      <c r="BK100" s="77">
        <f>SUM(Kranskop:Baobab!BK100)</f>
        <v>0</v>
      </c>
      <c r="BL100" s="77">
        <f>SUM(Kranskop:Baobab!BL100)</f>
        <v>0</v>
      </c>
      <c r="BM100" s="77">
        <f>SUM(Kranskop:Baobab!BM100)</f>
        <v>0</v>
      </c>
      <c r="BN100" s="77">
        <f>SUM(Kranskop:Baobab!BN100)</f>
        <v>0</v>
      </c>
      <c r="BO100" s="77">
        <f>SUM(Kranskop:Baobab!BO100)</f>
        <v>0</v>
      </c>
      <c r="BP100" s="77">
        <f>SUM(Kranskop:Baobab!BP100)</f>
        <v>0</v>
      </c>
      <c r="BQ100" s="76">
        <f>SUM(Kranskop:Baobab!BQ100)</f>
        <v>0</v>
      </c>
      <c r="BR100" s="78">
        <f>SUM(Kranskop:Baobab!BR100)</f>
        <v>0</v>
      </c>
      <c r="BS100" s="77">
        <f>SUM(Kranskop:Baobab!BS100)</f>
        <v>0</v>
      </c>
      <c r="BT100" s="77">
        <f>SUM(Kranskop:Baobab!BT100)</f>
        <v>0</v>
      </c>
      <c r="BU100" s="77">
        <f>SUM(Kranskop:Baobab!BU100)</f>
        <v>0</v>
      </c>
      <c r="BV100" s="77">
        <f>SUM(Kranskop:Baobab!BV100)</f>
        <v>0</v>
      </c>
      <c r="BW100" s="77">
        <f>SUM(Kranskop:Baobab!BW100)</f>
        <v>0</v>
      </c>
      <c r="BX100" s="77">
        <f>SUM(Kranskop:Baobab!BX100)</f>
        <v>0</v>
      </c>
      <c r="BY100" s="77">
        <f>SUM(Kranskop:Baobab!BY100)</f>
        <v>0</v>
      </c>
      <c r="BZ100" s="77">
        <f>SUM(Kranskop:Baobab!BZ100)</f>
        <v>0</v>
      </c>
      <c r="CA100" s="77">
        <f>SUM(Kranskop:Baobab!CA100)</f>
        <v>0</v>
      </c>
      <c r="CB100" s="77">
        <f>SUM(Kranskop:Baobab!CB100)</f>
        <v>0</v>
      </c>
      <c r="CC100" s="76">
        <f>SUM(Kranskop:Baobab!CC100)</f>
        <v>0</v>
      </c>
      <c r="CD100" s="368"/>
    </row>
    <row r="101" spans="1:82" x14ac:dyDescent="0.75">
      <c r="A101" s="39"/>
      <c r="B101" s="129" t="s">
        <v>188</v>
      </c>
      <c r="C101" s="129" t="s">
        <v>189</v>
      </c>
      <c r="D101" s="130" t="s">
        <v>58</v>
      </c>
      <c r="E101" s="255">
        <f>SUM(Kranskop:Baobab!E101)</f>
        <v>288</v>
      </c>
      <c r="F101" s="215" t="b">
        <f>(Kranskop!G101+Nyl!G101+Capricorn!G101+Baobab!G101)=G101</f>
        <v>1</v>
      </c>
      <c r="G101" s="74">
        <f t="shared" si="43"/>
        <v>0</v>
      </c>
      <c r="H101" s="75">
        <f>SUM(Kranskop:Baobab!H101)</f>
        <v>0</v>
      </c>
      <c r="I101" s="76">
        <f>SUM(Kranskop:Baobab!I101)</f>
        <v>0</v>
      </c>
      <c r="J101" s="75">
        <f>SUM(Kranskop:Baobab!J101)</f>
        <v>0</v>
      </c>
      <c r="K101" s="77">
        <f>SUM(Kranskop:Baobab!K101)</f>
        <v>0</v>
      </c>
      <c r="L101" s="77">
        <f>SUM(Kranskop:Baobab!L101)</f>
        <v>0</v>
      </c>
      <c r="M101" s="77">
        <f>SUM(Kranskop:Baobab!M101)</f>
        <v>0</v>
      </c>
      <c r="N101" s="77">
        <f>SUM(Kranskop:Baobab!N101)</f>
        <v>0</v>
      </c>
      <c r="O101" s="77">
        <f>SUM(Kranskop:Baobab!O101)</f>
        <v>0</v>
      </c>
      <c r="P101" s="77">
        <f>SUM(Kranskop:Baobab!P101)</f>
        <v>0</v>
      </c>
      <c r="Q101" s="77">
        <f>SUM(Kranskop:Baobab!Q101)</f>
        <v>0</v>
      </c>
      <c r="R101" s="77">
        <f>SUM(Kranskop:Baobab!R101)</f>
        <v>0</v>
      </c>
      <c r="S101" s="77">
        <f>SUM(Kranskop:Baobab!S101)</f>
        <v>0</v>
      </c>
      <c r="T101" s="77">
        <f>SUM(Kranskop:Baobab!T101)</f>
        <v>0</v>
      </c>
      <c r="U101" s="76">
        <f>SUM(Kranskop:Baobab!U101)</f>
        <v>0</v>
      </c>
      <c r="V101" s="75">
        <f>SUM(Kranskop:Baobab!V101)</f>
        <v>0</v>
      </c>
      <c r="W101" s="77">
        <f>SUM(Kranskop:Baobab!W101)</f>
        <v>0</v>
      </c>
      <c r="X101" s="77">
        <f>SUM(Kranskop:Baobab!X101)</f>
        <v>0</v>
      </c>
      <c r="Y101" s="77">
        <f>SUM(Kranskop:Baobab!Y101)</f>
        <v>0</v>
      </c>
      <c r="Z101" s="77">
        <f>SUM(Kranskop:Baobab!Z101)</f>
        <v>0</v>
      </c>
      <c r="AA101" s="77">
        <f>SUM(Kranskop:Baobab!AA101)</f>
        <v>0</v>
      </c>
      <c r="AB101" s="77">
        <f>SUM(Kranskop:Baobab!AB101)</f>
        <v>0</v>
      </c>
      <c r="AC101" s="77">
        <f>SUM(Kranskop:Baobab!AC101)</f>
        <v>0</v>
      </c>
      <c r="AD101" s="77">
        <f>SUM(Kranskop:Baobab!AD101)</f>
        <v>0</v>
      </c>
      <c r="AE101" s="77">
        <f>SUM(Kranskop:Baobab!AE101)</f>
        <v>0</v>
      </c>
      <c r="AF101" s="77">
        <f>SUM(Kranskop:Baobab!AF101)</f>
        <v>0</v>
      </c>
      <c r="AG101" s="76">
        <f>SUM(Kranskop:Baobab!AG101)</f>
        <v>0</v>
      </c>
      <c r="AH101" s="78">
        <f>SUM(Kranskop:Baobab!AH101)</f>
        <v>0</v>
      </c>
      <c r="AI101" s="77">
        <f>SUM(Kranskop:Baobab!AI101)</f>
        <v>0</v>
      </c>
      <c r="AJ101" s="77">
        <f>SUM(Kranskop:Baobab!AJ101)</f>
        <v>0</v>
      </c>
      <c r="AK101" s="77">
        <f>SUM(Kranskop:Baobab!AK101)</f>
        <v>0</v>
      </c>
      <c r="AL101" s="77">
        <f>SUM(Kranskop:Baobab!AL101)</f>
        <v>0</v>
      </c>
      <c r="AM101" s="77">
        <f>SUM(Kranskop:Baobab!AM101)</f>
        <v>0</v>
      </c>
      <c r="AN101" s="77">
        <f>SUM(Kranskop:Baobab!AN101)</f>
        <v>0</v>
      </c>
      <c r="AO101" s="77">
        <f>SUM(Kranskop:Baobab!AO101)</f>
        <v>0</v>
      </c>
      <c r="AP101" s="77">
        <f>SUM(Kranskop:Baobab!AP101)</f>
        <v>0</v>
      </c>
      <c r="AQ101" s="77">
        <f>SUM(Kranskop:Baobab!AQ101)</f>
        <v>0</v>
      </c>
      <c r="AR101" s="77">
        <f>SUM(Kranskop:Baobab!AR101)</f>
        <v>0</v>
      </c>
      <c r="AS101" s="76">
        <f>SUM(Kranskop:Baobab!AS101)</f>
        <v>0</v>
      </c>
      <c r="AT101" s="78">
        <f>SUM(Kranskop:Baobab!AT101)</f>
        <v>0</v>
      </c>
      <c r="AU101" s="77">
        <f>SUM(Kranskop:Baobab!AU101)</f>
        <v>0</v>
      </c>
      <c r="AV101" s="77">
        <f>SUM(Kranskop:Baobab!AV101)</f>
        <v>0</v>
      </c>
      <c r="AW101" s="77">
        <f>SUM(Kranskop:Baobab!AW101)</f>
        <v>0</v>
      </c>
      <c r="AX101" s="77">
        <f>SUM(Kranskop:Baobab!AX101)</f>
        <v>0</v>
      </c>
      <c r="AY101" s="77">
        <f>SUM(Kranskop:Baobab!AY101)</f>
        <v>0</v>
      </c>
      <c r="AZ101" s="77">
        <f>SUM(Kranskop:Baobab!AZ101)</f>
        <v>0</v>
      </c>
      <c r="BA101" s="77">
        <f>SUM(Kranskop:Baobab!BA101)</f>
        <v>0</v>
      </c>
      <c r="BB101" s="77">
        <f>SUM(Kranskop:Baobab!BB101)</f>
        <v>0</v>
      </c>
      <c r="BC101" s="77">
        <f>SUM(Kranskop:Baobab!BC101)</f>
        <v>0</v>
      </c>
      <c r="BD101" s="77">
        <f>SUM(Kranskop:Baobab!BD101)</f>
        <v>0</v>
      </c>
      <c r="BE101" s="76">
        <f>SUM(Kranskop:Baobab!BE101)</f>
        <v>0</v>
      </c>
      <c r="BF101" s="78">
        <f>SUM(Kranskop:Baobab!BF101)</f>
        <v>0</v>
      </c>
      <c r="BG101" s="77">
        <f>SUM(Kranskop:Baobab!BG101)</f>
        <v>0</v>
      </c>
      <c r="BH101" s="77">
        <f>SUM(Kranskop:Baobab!BH101)</f>
        <v>0</v>
      </c>
      <c r="BI101" s="77">
        <f>SUM(Kranskop:Baobab!BI101)</f>
        <v>0</v>
      </c>
      <c r="BJ101" s="77">
        <f>SUM(Kranskop:Baobab!BJ101)</f>
        <v>0</v>
      </c>
      <c r="BK101" s="77">
        <f>SUM(Kranskop:Baobab!BK101)</f>
        <v>0</v>
      </c>
      <c r="BL101" s="77">
        <f>SUM(Kranskop:Baobab!BL101)</f>
        <v>0</v>
      </c>
      <c r="BM101" s="77">
        <f>SUM(Kranskop:Baobab!BM101)</f>
        <v>0</v>
      </c>
      <c r="BN101" s="77">
        <f>SUM(Kranskop:Baobab!BN101)</f>
        <v>0</v>
      </c>
      <c r="BO101" s="77">
        <f>SUM(Kranskop:Baobab!BO101)</f>
        <v>0</v>
      </c>
      <c r="BP101" s="77">
        <f>SUM(Kranskop:Baobab!BP101)</f>
        <v>0</v>
      </c>
      <c r="BQ101" s="76">
        <f>SUM(Kranskop:Baobab!BQ101)</f>
        <v>0</v>
      </c>
      <c r="BR101" s="78">
        <f>SUM(Kranskop:Baobab!BR101)</f>
        <v>0</v>
      </c>
      <c r="BS101" s="77">
        <f>SUM(Kranskop:Baobab!BS101)</f>
        <v>0</v>
      </c>
      <c r="BT101" s="77">
        <f>SUM(Kranskop:Baobab!BT101)</f>
        <v>0</v>
      </c>
      <c r="BU101" s="77">
        <f>SUM(Kranskop:Baobab!BU101)</f>
        <v>0</v>
      </c>
      <c r="BV101" s="77">
        <f>SUM(Kranskop:Baobab!BV101)</f>
        <v>0</v>
      </c>
      <c r="BW101" s="77">
        <f>SUM(Kranskop:Baobab!BW101)</f>
        <v>0</v>
      </c>
      <c r="BX101" s="77">
        <f>SUM(Kranskop:Baobab!BX101)</f>
        <v>0</v>
      </c>
      <c r="BY101" s="77">
        <f>SUM(Kranskop:Baobab!BY101)</f>
        <v>0</v>
      </c>
      <c r="BZ101" s="77">
        <f>SUM(Kranskop:Baobab!BZ101)</f>
        <v>0</v>
      </c>
      <c r="CA101" s="77">
        <f>SUM(Kranskop:Baobab!CA101)</f>
        <v>0</v>
      </c>
      <c r="CB101" s="77">
        <f>SUM(Kranskop:Baobab!CB101)</f>
        <v>0</v>
      </c>
      <c r="CC101" s="76">
        <f>SUM(Kranskop:Baobab!CC101)</f>
        <v>0</v>
      </c>
      <c r="CD101" s="368"/>
    </row>
    <row r="102" spans="1:82" x14ac:dyDescent="0.75">
      <c r="A102" s="39"/>
      <c r="B102" s="129" t="s">
        <v>190</v>
      </c>
      <c r="C102" s="129" t="s">
        <v>191</v>
      </c>
      <c r="D102" s="130" t="s">
        <v>58</v>
      </c>
      <c r="E102" s="255">
        <f>SUM(Kranskop:Baobab!E102)</f>
        <v>288</v>
      </c>
      <c r="F102" s="215" t="b">
        <f>(Kranskop!G102+Nyl!G102+Capricorn!G102+Baobab!G102)=G102</f>
        <v>1</v>
      </c>
      <c r="G102" s="74">
        <f t="shared" si="43"/>
        <v>0</v>
      </c>
      <c r="H102" s="75">
        <f>SUM(Kranskop:Baobab!H102)</f>
        <v>0</v>
      </c>
      <c r="I102" s="76">
        <f>SUM(Kranskop:Baobab!I102)</f>
        <v>0</v>
      </c>
      <c r="J102" s="75">
        <f>SUM(Kranskop:Baobab!J102)</f>
        <v>0</v>
      </c>
      <c r="K102" s="77">
        <f>SUM(Kranskop:Baobab!K102)</f>
        <v>0</v>
      </c>
      <c r="L102" s="77">
        <f>SUM(Kranskop:Baobab!L102)</f>
        <v>0</v>
      </c>
      <c r="M102" s="77">
        <f>SUM(Kranskop:Baobab!M102)</f>
        <v>0</v>
      </c>
      <c r="N102" s="77">
        <f>SUM(Kranskop:Baobab!N102)</f>
        <v>0</v>
      </c>
      <c r="O102" s="77">
        <f>SUM(Kranskop:Baobab!O102)</f>
        <v>0</v>
      </c>
      <c r="P102" s="77">
        <f>SUM(Kranskop:Baobab!P102)</f>
        <v>0</v>
      </c>
      <c r="Q102" s="77">
        <f>SUM(Kranskop:Baobab!Q102)</f>
        <v>0</v>
      </c>
      <c r="R102" s="77">
        <f>SUM(Kranskop:Baobab!R102)</f>
        <v>0</v>
      </c>
      <c r="S102" s="77">
        <f>SUM(Kranskop:Baobab!S102)</f>
        <v>0</v>
      </c>
      <c r="T102" s="77">
        <f>SUM(Kranskop:Baobab!T102)</f>
        <v>0</v>
      </c>
      <c r="U102" s="76">
        <f>SUM(Kranskop:Baobab!U102)</f>
        <v>0</v>
      </c>
      <c r="V102" s="75">
        <f>SUM(Kranskop:Baobab!V102)</f>
        <v>0</v>
      </c>
      <c r="W102" s="77">
        <f>SUM(Kranskop:Baobab!W102)</f>
        <v>0</v>
      </c>
      <c r="X102" s="77">
        <f>SUM(Kranskop:Baobab!X102)</f>
        <v>0</v>
      </c>
      <c r="Y102" s="77">
        <f>SUM(Kranskop:Baobab!Y102)</f>
        <v>0</v>
      </c>
      <c r="Z102" s="77">
        <f>SUM(Kranskop:Baobab!Z102)</f>
        <v>0</v>
      </c>
      <c r="AA102" s="77">
        <f>SUM(Kranskop:Baobab!AA102)</f>
        <v>0</v>
      </c>
      <c r="AB102" s="77">
        <f>SUM(Kranskop:Baobab!AB102)</f>
        <v>0</v>
      </c>
      <c r="AC102" s="77">
        <f>SUM(Kranskop:Baobab!AC102)</f>
        <v>0</v>
      </c>
      <c r="AD102" s="77">
        <f>SUM(Kranskop:Baobab!AD102)</f>
        <v>0</v>
      </c>
      <c r="AE102" s="77">
        <f>SUM(Kranskop:Baobab!AE102)</f>
        <v>0</v>
      </c>
      <c r="AF102" s="77">
        <f>SUM(Kranskop:Baobab!AF102)</f>
        <v>0</v>
      </c>
      <c r="AG102" s="76">
        <f>SUM(Kranskop:Baobab!AG102)</f>
        <v>0</v>
      </c>
      <c r="AH102" s="78">
        <f>SUM(Kranskop:Baobab!AH102)</f>
        <v>0</v>
      </c>
      <c r="AI102" s="77">
        <f>SUM(Kranskop:Baobab!AI102)</f>
        <v>0</v>
      </c>
      <c r="AJ102" s="77">
        <f>SUM(Kranskop:Baobab!AJ102)</f>
        <v>0</v>
      </c>
      <c r="AK102" s="77">
        <f>SUM(Kranskop:Baobab!AK102)</f>
        <v>0</v>
      </c>
      <c r="AL102" s="77">
        <f>SUM(Kranskop:Baobab!AL102)</f>
        <v>0</v>
      </c>
      <c r="AM102" s="77">
        <f>SUM(Kranskop:Baobab!AM102)</f>
        <v>0</v>
      </c>
      <c r="AN102" s="77">
        <f>SUM(Kranskop:Baobab!AN102)</f>
        <v>0</v>
      </c>
      <c r="AO102" s="77">
        <f>SUM(Kranskop:Baobab!AO102)</f>
        <v>0</v>
      </c>
      <c r="AP102" s="77">
        <f>SUM(Kranskop:Baobab!AP102)</f>
        <v>0</v>
      </c>
      <c r="AQ102" s="77">
        <f>SUM(Kranskop:Baobab!AQ102)</f>
        <v>0</v>
      </c>
      <c r="AR102" s="77">
        <f>SUM(Kranskop:Baobab!AR102)</f>
        <v>0</v>
      </c>
      <c r="AS102" s="76">
        <f>SUM(Kranskop:Baobab!AS102)</f>
        <v>0</v>
      </c>
      <c r="AT102" s="78">
        <f>SUM(Kranskop:Baobab!AT102)</f>
        <v>0</v>
      </c>
      <c r="AU102" s="77">
        <f>SUM(Kranskop:Baobab!AU102)</f>
        <v>0</v>
      </c>
      <c r="AV102" s="77">
        <f>SUM(Kranskop:Baobab!AV102)</f>
        <v>0</v>
      </c>
      <c r="AW102" s="77">
        <f>SUM(Kranskop:Baobab!AW102)</f>
        <v>0</v>
      </c>
      <c r="AX102" s="77">
        <f>SUM(Kranskop:Baobab!AX102)</f>
        <v>0</v>
      </c>
      <c r="AY102" s="77">
        <f>SUM(Kranskop:Baobab!AY102)</f>
        <v>0</v>
      </c>
      <c r="AZ102" s="77">
        <f>SUM(Kranskop:Baobab!AZ102)</f>
        <v>0</v>
      </c>
      <c r="BA102" s="77">
        <f>SUM(Kranskop:Baobab!BA102)</f>
        <v>0</v>
      </c>
      <c r="BB102" s="77">
        <f>SUM(Kranskop:Baobab!BB102)</f>
        <v>0</v>
      </c>
      <c r="BC102" s="77">
        <f>SUM(Kranskop:Baobab!BC102)</f>
        <v>0</v>
      </c>
      <c r="BD102" s="77">
        <f>SUM(Kranskop:Baobab!BD102)</f>
        <v>0</v>
      </c>
      <c r="BE102" s="76">
        <f>SUM(Kranskop:Baobab!BE102)</f>
        <v>0</v>
      </c>
      <c r="BF102" s="78">
        <f>SUM(Kranskop:Baobab!BF102)</f>
        <v>0</v>
      </c>
      <c r="BG102" s="77">
        <f>SUM(Kranskop:Baobab!BG102)</f>
        <v>0</v>
      </c>
      <c r="BH102" s="77">
        <f>SUM(Kranskop:Baobab!BH102)</f>
        <v>0</v>
      </c>
      <c r="BI102" s="77">
        <f>SUM(Kranskop:Baobab!BI102)</f>
        <v>0</v>
      </c>
      <c r="BJ102" s="77">
        <f>SUM(Kranskop:Baobab!BJ102)</f>
        <v>0</v>
      </c>
      <c r="BK102" s="77">
        <f>SUM(Kranskop:Baobab!BK102)</f>
        <v>0</v>
      </c>
      <c r="BL102" s="77">
        <f>SUM(Kranskop:Baobab!BL102)</f>
        <v>0</v>
      </c>
      <c r="BM102" s="77">
        <f>SUM(Kranskop:Baobab!BM102)</f>
        <v>0</v>
      </c>
      <c r="BN102" s="77">
        <f>SUM(Kranskop:Baobab!BN102)</f>
        <v>0</v>
      </c>
      <c r="BO102" s="77">
        <f>SUM(Kranskop:Baobab!BO102)</f>
        <v>0</v>
      </c>
      <c r="BP102" s="77">
        <f>SUM(Kranskop:Baobab!BP102)</f>
        <v>0</v>
      </c>
      <c r="BQ102" s="76">
        <f>SUM(Kranskop:Baobab!BQ102)</f>
        <v>0</v>
      </c>
      <c r="BR102" s="78">
        <f>SUM(Kranskop:Baobab!BR102)</f>
        <v>0</v>
      </c>
      <c r="BS102" s="77">
        <f>SUM(Kranskop:Baobab!BS102)</f>
        <v>0</v>
      </c>
      <c r="BT102" s="77">
        <f>SUM(Kranskop:Baobab!BT102)</f>
        <v>0</v>
      </c>
      <c r="BU102" s="77">
        <f>SUM(Kranskop:Baobab!BU102)</f>
        <v>0</v>
      </c>
      <c r="BV102" s="77">
        <f>SUM(Kranskop:Baobab!BV102)</f>
        <v>0</v>
      </c>
      <c r="BW102" s="77">
        <f>SUM(Kranskop:Baobab!BW102)</f>
        <v>0</v>
      </c>
      <c r="BX102" s="77">
        <f>SUM(Kranskop:Baobab!BX102)</f>
        <v>0</v>
      </c>
      <c r="BY102" s="77">
        <f>SUM(Kranskop:Baobab!BY102)</f>
        <v>0</v>
      </c>
      <c r="BZ102" s="77">
        <f>SUM(Kranskop:Baobab!BZ102)</f>
        <v>0</v>
      </c>
      <c r="CA102" s="77">
        <f>SUM(Kranskop:Baobab!CA102)</f>
        <v>0</v>
      </c>
      <c r="CB102" s="77">
        <f>SUM(Kranskop:Baobab!CB102)</f>
        <v>0</v>
      </c>
      <c r="CC102" s="76">
        <f>SUM(Kranskop:Baobab!CC102)</f>
        <v>0</v>
      </c>
      <c r="CD102" s="368"/>
    </row>
    <row r="103" spans="1:82" x14ac:dyDescent="0.75">
      <c r="A103" s="39"/>
      <c r="B103" s="121" t="s">
        <v>192</v>
      </c>
      <c r="C103" s="122" t="s">
        <v>193</v>
      </c>
      <c r="D103" s="123"/>
      <c r="E103" s="294"/>
      <c r="F103" s="294"/>
      <c r="G103" s="124">
        <f>SUM(G104:G115)</f>
        <v>40150000.079999998</v>
      </c>
      <c r="H103" s="125">
        <f t="shared" ref="H103:AL103" si="44">SUM(H104:H115)</f>
        <v>0</v>
      </c>
      <c r="I103" s="126">
        <f t="shared" si="44"/>
        <v>0</v>
      </c>
      <c r="J103" s="125">
        <f t="shared" si="44"/>
        <v>557638.88</v>
      </c>
      <c r="K103" s="127">
        <f t="shared" si="44"/>
        <v>557638.88</v>
      </c>
      <c r="L103" s="127">
        <f t="shared" si="44"/>
        <v>557638.88</v>
      </c>
      <c r="M103" s="127">
        <f t="shared" si="44"/>
        <v>557638.88</v>
      </c>
      <c r="N103" s="127">
        <f t="shared" si="44"/>
        <v>557638.88</v>
      </c>
      <c r="O103" s="127">
        <f t="shared" si="44"/>
        <v>557638.88</v>
      </c>
      <c r="P103" s="127">
        <f t="shared" si="44"/>
        <v>557638.88</v>
      </c>
      <c r="Q103" s="127">
        <f t="shared" si="44"/>
        <v>557638.88</v>
      </c>
      <c r="R103" s="127">
        <f t="shared" si="44"/>
        <v>557638.88</v>
      </c>
      <c r="S103" s="127">
        <f t="shared" si="44"/>
        <v>557638.88</v>
      </c>
      <c r="T103" s="127">
        <f t="shared" si="44"/>
        <v>557638.88</v>
      </c>
      <c r="U103" s="126">
        <f t="shared" si="44"/>
        <v>557638.88</v>
      </c>
      <c r="V103" s="125">
        <f t="shared" si="44"/>
        <v>557638.88</v>
      </c>
      <c r="W103" s="127">
        <f t="shared" si="44"/>
        <v>557638.88</v>
      </c>
      <c r="X103" s="127">
        <f t="shared" si="44"/>
        <v>557638.88</v>
      </c>
      <c r="Y103" s="127">
        <f t="shared" si="44"/>
        <v>557638.88</v>
      </c>
      <c r="Z103" s="127">
        <f t="shared" si="44"/>
        <v>557638.88</v>
      </c>
      <c r="AA103" s="127">
        <f t="shared" si="44"/>
        <v>557638.88</v>
      </c>
      <c r="AB103" s="127">
        <f t="shared" si="44"/>
        <v>557638.88</v>
      </c>
      <c r="AC103" s="127">
        <f t="shared" si="44"/>
        <v>557638.88</v>
      </c>
      <c r="AD103" s="127">
        <f t="shared" si="44"/>
        <v>557638.88</v>
      </c>
      <c r="AE103" s="127">
        <f t="shared" si="44"/>
        <v>557638.88</v>
      </c>
      <c r="AF103" s="127">
        <f t="shared" si="44"/>
        <v>557638.88</v>
      </c>
      <c r="AG103" s="126">
        <f t="shared" si="44"/>
        <v>557638.88</v>
      </c>
      <c r="AH103" s="128">
        <f t="shared" si="44"/>
        <v>557638.88</v>
      </c>
      <c r="AI103" s="127">
        <f t="shared" si="44"/>
        <v>557638.88</v>
      </c>
      <c r="AJ103" s="127">
        <f t="shared" si="44"/>
        <v>557638.88</v>
      </c>
      <c r="AK103" s="127">
        <f t="shared" si="44"/>
        <v>557638.88</v>
      </c>
      <c r="AL103" s="127">
        <f t="shared" si="44"/>
        <v>557638.88</v>
      </c>
      <c r="AM103" s="127">
        <f t="shared" ref="AM103:BR103" si="45">SUM(AM104:AM115)</f>
        <v>557638.88</v>
      </c>
      <c r="AN103" s="127">
        <f t="shared" si="45"/>
        <v>557638.88</v>
      </c>
      <c r="AO103" s="127">
        <f t="shared" si="45"/>
        <v>557638.88</v>
      </c>
      <c r="AP103" s="127">
        <f t="shared" si="45"/>
        <v>557638.88</v>
      </c>
      <c r="AQ103" s="127">
        <f t="shared" si="45"/>
        <v>557638.88</v>
      </c>
      <c r="AR103" s="127">
        <f t="shared" si="45"/>
        <v>557638.88</v>
      </c>
      <c r="AS103" s="126">
        <f t="shared" si="45"/>
        <v>557638.88</v>
      </c>
      <c r="AT103" s="128">
        <f t="shared" si="45"/>
        <v>557638.88</v>
      </c>
      <c r="AU103" s="127">
        <f t="shared" si="45"/>
        <v>557638.88</v>
      </c>
      <c r="AV103" s="127">
        <f t="shared" si="45"/>
        <v>557638.88</v>
      </c>
      <c r="AW103" s="127">
        <f t="shared" si="45"/>
        <v>557638.88</v>
      </c>
      <c r="AX103" s="127">
        <f t="shared" si="45"/>
        <v>557638.88</v>
      </c>
      <c r="AY103" s="127">
        <f t="shared" si="45"/>
        <v>557638.88</v>
      </c>
      <c r="AZ103" s="127">
        <f t="shared" si="45"/>
        <v>557638.88</v>
      </c>
      <c r="BA103" s="127">
        <f t="shared" si="45"/>
        <v>557638.88</v>
      </c>
      <c r="BB103" s="127">
        <f t="shared" si="45"/>
        <v>557638.88</v>
      </c>
      <c r="BC103" s="127">
        <f t="shared" si="45"/>
        <v>557638.88</v>
      </c>
      <c r="BD103" s="127">
        <f t="shared" si="45"/>
        <v>557638.88</v>
      </c>
      <c r="BE103" s="126">
        <f t="shared" si="45"/>
        <v>557638.88</v>
      </c>
      <c r="BF103" s="128">
        <f t="shared" si="45"/>
        <v>557638.88</v>
      </c>
      <c r="BG103" s="127">
        <f t="shared" si="45"/>
        <v>557638.88</v>
      </c>
      <c r="BH103" s="127">
        <f t="shared" si="45"/>
        <v>557638.88</v>
      </c>
      <c r="BI103" s="127">
        <f t="shared" si="45"/>
        <v>557638.88</v>
      </c>
      <c r="BJ103" s="127">
        <f t="shared" si="45"/>
        <v>557638.88</v>
      </c>
      <c r="BK103" s="127">
        <f t="shared" si="45"/>
        <v>557638.88</v>
      </c>
      <c r="BL103" s="127">
        <f t="shared" si="45"/>
        <v>557638.88</v>
      </c>
      <c r="BM103" s="127">
        <f t="shared" si="45"/>
        <v>557638.88</v>
      </c>
      <c r="BN103" s="127">
        <f t="shared" si="45"/>
        <v>557638.88</v>
      </c>
      <c r="BO103" s="127">
        <f t="shared" si="45"/>
        <v>557638.88</v>
      </c>
      <c r="BP103" s="127">
        <f t="shared" si="45"/>
        <v>557638.88</v>
      </c>
      <c r="BQ103" s="126">
        <f t="shared" si="45"/>
        <v>557638.88</v>
      </c>
      <c r="BR103" s="128">
        <f t="shared" si="45"/>
        <v>557638.88</v>
      </c>
      <c r="BS103" s="127">
        <f t="shared" ref="BS103:CC103" si="46">SUM(BS104:BS115)</f>
        <v>557638.88</v>
      </c>
      <c r="BT103" s="127">
        <f t="shared" si="46"/>
        <v>557638.88</v>
      </c>
      <c r="BU103" s="127">
        <f t="shared" si="46"/>
        <v>557638.88</v>
      </c>
      <c r="BV103" s="127">
        <f t="shared" si="46"/>
        <v>557638.88</v>
      </c>
      <c r="BW103" s="127">
        <f t="shared" si="46"/>
        <v>557638.88</v>
      </c>
      <c r="BX103" s="127">
        <f t="shared" si="46"/>
        <v>557638.88</v>
      </c>
      <c r="BY103" s="127">
        <f t="shared" si="46"/>
        <v>557638.88</v>
      </c>
      <c r="BZ103" s="127">
        <f t="shared" si="46"/>
        <v>557638.88</v>
      </c>
      <c r="CA103" s="127">
        <f t="shared" si="46"/>
        <v>557638.88</v>
      </c>
      <c r="CB103" s="127">
        <f t="shared" si="46"/>
        <v>557638.88</v>
      </c>
      <c r="CC103" s="126">
        <f t="shared" si="46"/>
        <v>557639.6</v>
      </c>
      <c r="CD103" s="368"/>
    </row>
    <row r="104" spans="1:82" x14ac:dyDescent="0.75">
      <c r="A104" s="39"/>
      <c r="B104" s="73" t="s">
        <v>607</v>
      </c>
      <c r="C104" s="129" t="s">
        <v>194</v>
      </c>
      <c r="D104" s="130" t="s">
        <v>58</v>
      </c>
      <c r="E104" s="255">
        <f>SUM(Kranskop:Baobab!E104)</f>
        <v>288</v>
      </c>
      <c r="F104" s="215" t="b">
        <f>(Kranskop!G104+Nyl!G104+Capricorn!G104+Baobab!G104)=G104</f>
        <v>1</v>
      </c>
      <c r="G104" s="74">
        <f t="shared" ref="G104" si="47">+SUM(H104:CC104)</f>
        <v>25300000.079999998</v>
      </c>
      <c r="H104" s="75">
        <f>SUM(Kranskop:Baobab!H104)</f>
        <v>0</v>
      </c>
      <c r="I104" s="76">
        <f>SUM(Kranskop:Baobab!I104)</f>
        <v>0</v>
      </c>
      <c r="J104" s="75">
        <f>SUM(Kranskop:Baobab!J104)</f>
        <v>351388.88</v>
      </c>
      <c r="K104" s="77">
        <f>SUM(Kranskop:Baobab!K104)</f>
        <v>351388.88</v>
      </c>
      <c r="L104" s="77">
        <f>SUM(Kranskop:Baobab!L104)</f>
        <v>351388.88</v>
      </c>
      <c r="M104" s="77">
        <f>SUM(Kranskop:Baobab!M104)</f>
        <v>351388.88</v>
      </c>
      <c r="N104" s="77">
        <f>SUM(Kranskop:Baobab!N104)</f>
        <v>351388.88</v>
      </c>
      <c r="O104" s="77">
        <f>SUM(Kranskop:Baobab!O104)</f>
        <v>351388.88</v>
      </c>
      <c r="P104" s="77">
        <f>SUM(Kranskop:Baobab!P104)</f>
        <v>351388.88</v>
      </c>
      <c r="Q104" s="77">
        <f>SUM(Kranskop:Baobab!Q104)</f>
        <v>351388.88</v>
      </c>
      <c r="R104" s="77">
        <f>SUM(Kranskop:Baobab!R104)</f>
        <v>351388.88</v>
      </c>
      <c r="S104" s="77">
        <f>SUM(Kranskop:Baobab!S104)</f>
        <v>351388.88</v>
      </c>
      <c r="T104" s="77">
        <f>SUM(Kranskop:Baobab!T104)</f>
        <v>351388.88</v>
      </c>
      <c r="U104" s="76">
        <f>SUM(Kranskop:Baobab!U104)</f>
        <v>351388.88</v>
      </c>
      <c r="V104" s="75">
        <f>SUM(Kranskop:Baobab!V104)</f>
        <v>351388.88</v>
      </c>
      <c r="W104" s="77">
        <f>SUM(Kranskop:Baobab!W104)</f>
        <v>351388.88</v>
      </c>
      <c r="X104" s="77">
        <f>SUM(Kranskop:Baobab!X104)</f>
        <v>351388.88</v>
      </c>
      <c r="Y104" s="77">
        <f>SUM(Kranskop:Baobab!Y104)</f>
        <v>351388.88</v>
      </c>
      <c r="Z104" s="77">
        <f>SUM(Kranskop:Baobab!Z104)</f>
        <v>351388.88</v>
      </c>
      <c r="AA104" s="77">
        <f>SUM(Kranskop:Baobab!AA104)</f>
        <v>351388.88</v>
      </c>
      <c r="AB104" s="77">
        <f>SUM(Kranskop:Baobab!AB104)</f>
        <v>351388.88</v>
      </c>
      <c r="AC104" s="77">
        <f>SUM(Kranskop:Baobab!AC104)</f>
        <v>351388.88</v>
      </c>
      <c r="AD104" s="77">
        <f>SUM(Kranskop:Baobab!AD104)</f>
        <v>351388.88</v>
      </c>
      <c r="AE104" s="77">
        <f>SUM(Kranskop:Baobab!AE104)</f>
        <v>351388.88</v>
      </c>
      <c r="AF104" s="77">
        <f>SUM(Kranskop:Baobab!AF104)</f>
        <v>351388.88</v>
      </c>
      <c r="AG104" s="76">
        <f>SUM(Kranskop:Baobab!AG104)</f>
        <v>351388.88</v>
      </c>
      <c r="AH104" s="78">
        <f>SUM(Kranskop:Baobab!AH104)</f>
        <v>351388.88</v>
      </c>
      <c r="AI104" s="77">
        <f>SUM(Kranskop:Baobab!AI104)</f>
        <v>351388.88</v>
      </c>
      <c r="AJ104" s="77">
        <f>SUM(Kranskop:Baobab!AJ104)</f>
        <v>351388.88</v>
      </c>
      <c r="AK104" s="77">
        <f>SUM(Kranskop:Baobab!AK104)</f>
        <v>351388.88</v>
      </c>
      <c r="AL104" s="77">
        <f>SUM(Kranskop:Baobab!AL104)</f>
        <v>351388.88</v>
      </c>
      <c r="AM104" s="77">
        <f>SUM(Kranskop:Baobab!AM104)</f>
        <v>351388.88</v>
      </c>
      <c r="AN104" s="77">
        <f>SUM(Kranskop:Baobab!AN104)</f>
        <v>351388.88</v>
      </c>
      <c r="AO104" s="77">
        <f>SUM(Kranskop:Baobab!AO104)</f>
        <v>351388.88</v>
      </c>
      <c r="AP104" s="77">
        <f>SUM(Kranskop:Baobab!AP104)</f>
        <v>351388.88</v>
      </c>
      <c r="AQ104" s="77">
        <f>SUM(Kranskop:Baobab!AQ104)</f>
        <v>351388.88</v>
      </c>
      <c r="AR104" s="77">
        <f>SUM(Kranskop:Baobab!AR104)</f>
        <v>351388.88</v>
      </c>
      <c r="AS104" s="76">
        <f>SUM(Kranskop:Baobab!AS104)</f>
        <v>351388.88</v>
      </c>
      <c r="AT104" s="78">
        <f>SUM(Kranskop:Baobab!AT104)</f>
        <v>351388.88</v>
      </c>
      <c r="AU104" s="77">
        <f>SUM(Kranskop:Baobab!AU104)</f>
        <v>351388.88</v>
      </c>
      <c r="AV104" s="77">
        <f>SUM(Kranskop:Baobab!AV104)</f>
        <v>351388.88</v>
      </c>
      <c r="AW104" s="77">
        <f>SUM(Kranskop:Baobab!AW104)</f>
        <v>351388.88</v>
      </c>
      <c r="AX104" s="77">
        <f>SUM(Kranskop:Baobab!AX104)</f>
        <v>351388.88</v>
      </c>
      <c r="AY104" s="77">
        <f>SUM(Kranskop:Baobab!AY104)</f>
        <v>351388.88</v>
      </c>
      <c r="AZ104" s="77">
        <f>SUM(Kranskop:Baobab!AZ104)</f>
        <v>351388.88</v>
      </c>
      <c r="BA104" s="77">
        <f>SUM(Kranskop:Baobab!BA104)</f>
        <v>351388.88</v>
      </c>
      <c r="BB104" s="77">
        <f>SUM(Kranskop:Baobab!BB104)</f>
        <v>351388.88</v>
      </c>
      <c r="BC104" s="77">
        <f>SUM(Kranskop:Baobab!BC104)</f>
        <v>351388.88</v>
      </c>
      <c r="BD104" s="77">
        <f>SUM(Kranskop:Baobab!BD104)</f>
        <v>351388.88</v>
      </c>
      <c r="BE104" s="76">
        <f>SUM(Kranskop:Baobab!BE104)</f>
        <v>351388.88</v>
      </c>
      <c r="BF104" s="78">
        <f>SUM(Kranskop:Baobab!BF104)</f>
        <v>351388.88</v>
      </c>
      <c r="BG104" s="77">
        <f>SUM(Kranskop:Baobab!BG104)</f>
        <v>351388.88</v>
      </c>
      <c r="BH104" s="77">
        <f>SUM(Kranskop:Baobab!BH104)</f>
        <v>351388.88</v>
      </c>
      <c r="BI104" s="77">
        <f>SUM(Kranskop:Baobab!BI104)</f>
        <v>351388.88</v>
      </c>
      <c r="BJ104" s="77">
        <f>SUM(Kranskop:Baobab!BJ104)</f>
        <v>351388.88</v>
      </c>
      <c r="BK104" s="77">
        <f>SUM(Kranskop:Baobab!BK104)</f>
        <v>351388.88</v>
      </c>
      <c r="BL104" s="77">
        <f>SUM(Kranskop:Baobab!BL104)</f>
        <v>351388.88</v>
      </c>
      <c r="BM104" s="77">
        <f>SUM(Kranskop:Baobab!BM104)</f>
        <v>351388.88</v>
      </c>
      <c r="BN104" s="77">
        <f>SUM(Kranskop:Baobab!BN104)</f>
        <v>351388.88</v>
      </c>
      <c r="BO104" s="77">
        <f>SUM(Kranskop:Baobab!BO104)</f>
        <v>351388.88</v>
      </c>
      <c r="BP104" s="77">
        <f>SUM(Kranskop:Baobab!BP104)</f>
        <v>351388.88</v>
      </c>
      <c r="BQ104" s="76">
        <f>SUM(Kranskop:Baobab!BQ104)</f>
        <v>351388.88</v>
      </c>
      <c r="BR104" s="78">
        <f>SUM(Kranskop:Baobab!BR104)</f>
        <v>351388.88</v>
      </c>
      <c r="BS104" s="77">
        <f>SUM(Kranskop:Baobab!BS104)</f>
        <v>351388.88</v>
      </c>
      <c r="BT104" s="77">
        <f>SUM(Kranskop:Baobab!BT104)</f>
        <v>351388.88</v>
      </c>
      <c r="BU104" s="77">
        <f>SUM(Kranskop:Baobab!BU104)</f>
        <v>351388.88</v>
      </c>
      <c r="BV104" s="77">
        <f>SUM(Kranskop:Baobab!BV104)</f>
        <v>351388.88</v>
      </c>
      <c r="BW104" s="77">
        <f>SUM(Kranskop:Baobab!BW104)</f>
        <v>351388.88</v>
      </c>
      <c r="BX104" s="77">
        <f>SUM(Kranskop:Baobab!BX104)</f>
        <v>351388.88</v>
      </c>
      <c r="BY104" s="77">
        <f>SUM(Kranskop:Baobab!BY104)</f>
        <v>351388.88</v>
      </c>
      <c r="BZ104" s="77">
        <f>SUM(Kranskop:Baobab!BZ104)</f>
        <v>351388.88</v>
      </c>
      <c r="CA104" s="77">
        <f>SUM(Kranskop:Baobab!CA104)</f>
        <v>351388.88</v>
      </c>
      <c r="CB104" s="77">
        <f>SUM(Kranskop:Baobab!CB104)</f>
        <v>351388.88</v>
      </c>
      <c r="CC104" s="76">
        <f>SUM(Kranskop:Baobab!CC104)</f>
        <v>351389.6</v>
      </c>
      <c r="CD104" s="368"/>
    </row>
    <row r="105" spans="1:82" customFormat="1" ht="14.75" x14ac:dyDescent="0.75">
      <c r="A105" s="39"/>
      <c r="B105" s="145" t="s">
        <v>605</v>
      </c>
      <c r="C105" s="146" t="str">
        <f>"Provision for overhead charges + profit in respect to A-4001-a"</f>
        <v>Provision for overhead charges + profit in respect to A-4001-a</v>
      </c>
      <c r="D105" s="147" t="s">
        <v>320</v>
      </c>
      <c r="E105" s="255">
        <f>SUM(Kranskop:Baobab!E105)</f>
        <v>25300000</v>
      </c>
      <c r="F105" s="215" t="b">
        <f>(Kranskop!G105+Nyl!G105+Capricorn!G105+Baobab!G105)=G105</f>
        <v>1</v>
      </c>
      <c r="G105" s="74">
        <f t="shared" ref="G105:G115" si="48">+SUM(H105:CC105)</f>
        <v>0</v>
      </c>
      <c r="H105" s="75">
        <f>SUM(Kranskop:Baobab!H105)</f>
        <v>0</v>
      </c>
      <c r="I105" s="76">
        <f>SUM(Kranskop:Baobab!I105)</f>
        <v>0</v>
      </c>
      <c r="J105" s="75">
        <f>SUM(Kranskop:Baobab!J105)</f>
        <v>0</v>
      </c>
      <c r="K105" s="77">
        <f>SUM(Kranskop:Baobab!K105)</f>
        <v>0</v>
      </c>
      <c r="L105" s="77">
        <f>SUM(Kranskop:Baobab!L105)</f>
        <v>0</v>
      </c>
      <c r="M105" s="77">
        <f>SUM(Kranskop:Baobab!M105)</f>
        <v>0</v>
      </c>
      <c r="N105" s="77">
        <f>SUM(Kranskop:Baobab!N105)</f>
        <v>0</v>
      </c>
      <c r="O105" s="77">
        <f>SUM(Kranskop:Baobab!O105)</f>
        <v>0</v>
      </c>
      <c r="P105" s="77">
        <f>SUM(Kranskop:Baobab!P105)</f>
        <v>0</v>
      </c>
      <c r="Q105" s="77">
        <f>SUM(Kranskop:Baobab!Q105)</f>
        <v>0</v>
      </c>
      <c r="R105" s="77">
        <f>SUM(Kranskop:Baobab!R105)</f>
        <v>0</v>
      </c>
      <c r="S105" s="77">
        <f>SUM(Kranskop:Baobab!S105)</f>
        <v>0</v>
      </c>
      <c r="T105" s="77">
        <f>SUM(Kranskop:Baobab!T105)</f>
        <v>0</v>
      </c>
      <c r="U105" s="76">
        <f>SUM(Kranskop:Baobab!U105)</f>
        <v>0</v>
      </c>
      <c r="V105" s="75">
        <f>SUM(Kranskop:Baobab!V105)</f>
        <v>0</v>
      </c>
      <c r="W105" s="77">
        <f>SUM(Kranskop:Baobab!W105)</f>
        <v>0</v>
      </c>
      <c r="X105" s="77">
        <f>SUM(Kranskop:Baobab!X105)</f>
        <v>0</v>
      </c>
      <c r="Y105" s="77">
        <f>SUM(Kranskop:Baobab!Y105)</f>
        <v>0</v>
      </c>
      <c r="Z105" s="77">
        <f>SUM(Kranskop:Baobab!Z105)</f>
        <v>0</v>
      </c>
      <c r="AA105" s="77">
        <f>SUM(Kranskop:Baobab!AA105)</f>
        <v>0</v>
      </c>
      <c r="AB105" s="77">
        <f>SUM(Kranskop:Baobab!AB105)</f>
        <v>0</v>
      </c>
      <c r="AC105" s="77">
        <f>SUM(Kranskop:Baobab!AC105)</f>
        <v>0</v>
      </c>
      <c r="AD105" s="77">
        <f>SUM(Kranskop:Baobab!AD105)</f>
        <v>0</v>
      </c>
      <c r="AE105" s="77">
        <f>SUM(Kranskop:Baobab!AE105)</f>
        <v>0</v>
      </c>
      <c r="AF105" s="77">
        <f>SUM(Kranskop:Baobab!AF105)</f>
        <v>0</v>
      </c>
      <c r="AG105" s="76">
        <f>SUM(Kranskop:Baobab!AG105)</f>
        <v>0</v>
      </c>
      <c r="AH105" s="78">
        <f>SUM(Kranskop:Baobab!AH105)</f>
        <v>0</v>
      </c>
      <c r="AI105" s="77">
        <f>SUM(Kranskop:Baobab!AI105)</f>
        <v>0</v>
      </c>
      <c r="AJ105" s="77">
        <f>SUM(Kranskop:Baobab!AJ105)</f>
        <v>0</v>
      </c>
      <c r="AK105" s="77">
        <f>SUM(Kranskop:Baobab!AK105)</f>
        <v>0</v>
      </c>
      <c r="AL105" s="77">
        <f>SUM(Kranskop:Baobab!AL105)</f>
        <v>0</v>
      </c>
      <c r="AM105" s="77">
        <f>SUM(Kranskop:Baobab!AM105)</f>
        <v>0</v>
      </c>
      <c r="AN105" s="77">
        <f>SUM(Kranskop:Baobab!AN105)</f>
        <v>0</v>
      </c>
      <c r="AO105" s="77">
        <f>SUM(Kranskop:Baobab!AO105)</f>
        <v>0</v>
      </c>
      <c r="AP105" s="77">
        <f>SUM(Kranskop:Baobab!AP105)</f>
        <v>0</v>
      </c>
      <c r="AQ105" s="77">
        <f>SUM(Kranskop:Baobab!AQ105)</f>
        <v>0</v>
      </c>
      <c r="AR105" s="77">
        <f>SUM(Kranskop:Baobab!AR105)</f>
        <v>0</v>
      </c>
      <c r="AS105" s="76">
        <f>SUM(Kranskop:Baobab!AS105)</f>
        <v>0</v>
      </c>
      <c r="AT105" s="78">
        <f>SUM(Kranskop:Baobab!AT105)</f>
        <v>0</v>
      </c>
      <c r="AU105" s="77">
        <f>SUM(Kranskop:Baobab!AU105)</f>
        <v>0</v>
      </c>
      <c r="AV105" s="77">
        <f>SUM(Kranskop:Baobab!AV105)</f>
        <v>0</v>
      </c>
      <c r="AW105" s="77">
        <f>SUM(Kranskop:Baobab!AW105)</f>
        <v>0</v>
      </c>
      <c r="AX105" s="77">
        <f>SUM(Kranskop:Baobab!AX105)</f>
        <v>0</v>
      </c>
      <c r="AY105" s="77">
        <f>SUM(Kranskop:Baobab!AY105)</f>
        <v>0</v>
      </c>
      <c r="AZ105" s="77">
        <f>SUM(Kranskop:Baobab!AZ105)</f>
        <v>0</v>
      </c>
      <c r="BA105" s="77">
        <f>SUM(Kranskop:Baobab!BA105)</f>
        <v>0</v>
      </c>
      <c r="BB105" s="77">
        <f>SUM(Kranskop:Baobab!BB105)</f>
        <v>0</v>
      </c>
      <c r="BC105" s="77">
        <f>SUM(Kranskop:Baobab!BC105)</f>
        <v>0</v>
      </c>
      <c r="BD105" s="77">
        <f>SUM(Kranskop:Baobab!BD105)</f>
        <v>0</v>
      </c>
      <c r="BE105" s="76">
        <f>SUM(Kranskop:Baobab!BE105)</f>
        <v>0</v>
      </c>
      <c r="BF105" s="78">
        <f>SUM(Kranskop:Baobab!BF105)</f>
        <v>0</v>
      </c>
      <c r="BG105" s="77">
        <f>SUM(Kranskop:Baobab!BG105)</f>
        <v>0</v>
      </c>
      <c r="BH105" s="77">
        <f>SUM(Kranskop:Baobab!BH105)</f>
        <v>0</v>
      </c>
      <c r="BI105" s="77">
        <f>SUM(Kranskop:Baobab!BI105)</f>
        <v>0</v>
      </c>
      <c r="BJ105" s="77">
        <f>SUM(Kranskop:Baobab!BJ105)</f>
        <v>0</v>
      </c>
      <c r="BK105" s="77">
        <f>SUM(Kranskop:Baobab!BK105)</f>
        <v>0</v>
      </c>
      <c r="BL105" s="77">
        <f>SUM(Kranskop:Baobab!BL105)</f>
        <v>0</v>
      </c>
      <c r="BM105" s="77">
        <f>SUM(Kranskop:Baobab!BM105)</f>
        <v>0</v>
      </c>
      <c r="BN105" s="77">
        <f>SUM(Kranskop:Baobab!BN105)</f>
        <v>0</v>
      </c>
      <c r="BO105" s="77">
        <f>SUM(Kranskop:Baobab!BO105)</f>
        <v>0</v>
      </c>
      <c r="BP105" s="77">
        <f>SUM(Kranskop:Baobab!BP105)</f>
        <v>0</v>
      </c>
      <c r="BQ105" s="76">
        <f>SUM(Kranskop:Baobab!BQ105)</f>
        <v>0</v>
      </c>
      <c r="BR105" s="78">
        <f>SUM(Kranskop:Baobab!BR105)</f>
        <v>0</v>
      </c>
      <c r="BS105" s="77">
        <f>SUM(Kranskop:Baobab!BS105)</f>
        <v>0</v>
      </c>
      <c r="BT105" s="77">
        <f>SUM(Kranskop:Baobab!BT105)</f>
        <v>0</v>
      </c>
      <c r="BU105" s="77">
        <f>SUM(Kranskop:Baobab!BU105)</f>
        <v>0</v>
      </c>
      <c r="BV105" s="77">
        <f>SUM(Kranskop:Baobab!BV105)</f>
        <v>0</v>
      </c>
      <c r="BW105" s="77">
        <f>SUM(Kranskop:Baobab!BW105)</f>
        <v>0</v>
      </c>
      <c r="BX105" s="77">
        <f>SUM(Kranskop:Baobab!BX105)</f>
        <v>0</v>
      </c>
      <c r="BY105" s="77">
        <f>SUM(Kranskop:Baobab!BY105)</f>
        <v>0</v>
      </c>
      <c r="BZ105" s="77">
        <f>SUM(Kranskop:Baobab!BZ105)</f>
        <v>0</v>
      </c>
      <c r="CA105" s="77">
        <f>SUM(Kranskop:Baobab!CA105)</f>
        <v>0</v>
      </c>
      <c r="CB105" s="77">
        <f>SUM(Kranskop:Baobab!CB105)</f>
        <v>0</v>
      </c>
      <c r="CC105" s="76">
        <f>SUM(Kranskop:Baobab!CC105)</f>
        <v>0</v>
      </c>
      <c r="CD105" s="368"/>
    </row>
    <row r="106" spans="1:82" x14ac:dyDescent="0.75">
      <c r="A106" s="39"/>
      <c r="B106" s="73" t="s">
        <v>608</v>
      </c>
      <c r="C106" s="129" t="s">
        <v>195</v>
      </c>
      <c r="D106" s="130" t="s">
        <v>58</v>
      </c>
      <c r="E106" s="255">
        <f>SUM(Kranskop:Baobab!E106)</f>
        <v>288</v>
      </c>
      <c r="F106" s="215" t="b">
        <f>(Kranskop!G106+Nyl!G106+Capricorn!G106+Baobab!G106)=G106</f>
        <v>1</v>
      </c>
      <c r="G106" s="74">
        <f t="shared" si="48"/>
        <v>14850000</v>
      </c>
      <c r="H106" s="75">
        <f>SUM(Kranskop:Baobab!H106)</f>
        <v>0</v>
      </c>
      <c r="I106" s="76">
        <f>SUM(Kranskop:Baobab!I106)</f>
        <v>0</v>
      </c>
      <c r="J106" s="75">
        <f>SUM(Kranskop:Baobab!J106)</f>
        <v>206250</v>
      </c>
      <c r="K106" s="77">
        <f>SUM(Kranskop:Baobab!K106)</f>
        <v>206250</v>
      </c>
      <c r="L106" s="77">
        <f>SUM(Kranskop:Baobab!L106)</f>
        <v>206250</v>
      </c>
      <c r="M106" s="77">
        <f>SUM(Kranskop:Baobab!M106)</f>
        <v>206250</v>
      </c>
      <c r="N106" s="77">
        <f>SUM(Kranskop:Baobab!N106)</f>
        <v>206250</v>
      </c>
      <c r="O106" s="77">
        <f>SUM(Kranskop:Baobab!O106)</f>
        <v>206250</v>
      </c>
      <c r="P106" s="77">
        <f>SUM(Kranskop:Baobab!P106)</f>
        <v>206250</v>
      </c>
      <c r="Q106" s="77">
        <f>SUM(Kranskop:Baobab!Q106)</f>
        <v>206250</v>
      </c>
      <c r="R106" s="77">
        <f>SUM(Kranskop:Baobab!R106)</f>
        <v>206250</v>
      </c>
      <c r="S106" s="77">
        <f>SUM(Kranskop:Baobab!S106)</f>
        <v>206250</v>
      </c>
      <c r="T106" s="77">
        <f>SUM(Kranskop:Baobab!T106)</f>
        <v>206250</v>
      </c>
      <c r="U106" s="76">
        <f>SUM(Kranskop:Baobab!U106)</f>
        <v>206250</v>
      </c>
      <c r="V106" s="75">
        <f>SUM(Kranskop:Baobab!V106)</f>
        <v>206250</v>
      </c>
      <c r="W106" s="77">
        <f>SUM(Kranskop:Baobab!W106)</f>
        <v>206250</v>
      </c>
      <c r="X106" s="77">
        <f>SUM(Kranskop:Baobab!X106)</f>
        <v>206250</v>
      </c>
      <c r="Y106" s="77">
        <f>SUM(Kranskop:Baobab!Y106)</f>
        <v>206250</v>
      </c>
      <c r="Z106" s="77">
        <f>SUM(Kranskop:Baobab!Z106)</f>
        <v>206250</v>
      </c>
      <c r="AA106" s="77">
        <f>SUM(Kranskop:Baobab!AA106)</f>
        <v>206250</v>
      </c>
      <c r="AB106" s="77">
        <f>SUM(Kranskop:Baobab!AB106)</f>
        <v>206250</v>
      </c>
      <c r="AC106" s="77">
        <f>SUM(Kranskop:Baobab!AC106)</f>
        <v>206250</v>
      </c>
      <c r="AD106" s="77">
        <f>SUM(Kranskop:Baobab!AD106)</f>
        <v>206250</v>
      </c>
      <c r="AE106" s="77">
        <f>SUM(Kranskop:Baobab!AE106)</f>
        <v>206250</v>
      </c>
      <c r="AF106" s="77">
        <f>SUM(Kranskop:Baobab!AF106)</f>
        <v>206250</v>
      </c>
      <c r="AG106" s="76">
        <f>SUM(Kranskop:Baobab!AG106)</f>
        <v>206250</v>
      </c>
      <c r="AH106" s="78">
        <f>SUM(Kranskop:Baobab!AH106)</f>
        <v>206250</v>
      </c>
      <c r="AI106" s="77">
        <f>SUM(Kranskop:Baobab!AI106)</f>
        <v>206250</v>
      </c>
      <c r="AJ106" s="77">
        <f>SUM(Kranskop:Baobab!AJ106)</f>
        <v>206250</v>
      </c>
      <c r="AK106" s="77">
        <f>SUM(Kranskop:Baobab!AK106)</f>
        <v>206250</v>
      </c>
      <c r="AL106" s="77">
        <f>SUM(Kranskop:Baobab!AL106)</f>
        <v>206250</v>
      </c>
      <c r="AM106" s="77">
        <f>SUM(Kranskop:Baobab!AM106)</f>
        <v>206250</v>
      </c>
      <c r="AN106" s="77">
        <f>SUM(Kranskop:Baobab!AN106)</f>
        <v>206250</v>
      </c>
      <c r="AO106" s="77">
        <f>SUM(Kranskop:Baobab!AO106)</f>
        <v>206250</v>
      </c>
      <c r="AP106" s="77">
        <f>SUM(Kranskop:Baobab!AP106)</f>
        <v>206250</v>
      </c>
      <c r="AQ106" s="77">
        <f>SUM(Kranskop:Baobab!AQ106)</f>
        <v>206250</v>
      </c>
      <c r="AR106" s="77">
        <f>SUM(Kranskop:Baobab!AR106)</f>
        <v>206250</v>
      </c>
      <c r="AS106" s="76">
        <f>SUM(Kranskop:Baobab!AS106)</f>
        <v>206250</v>
      </c>
      <c r="AT106" s="78">
        <f>SUM(Kranskop:Baobab!AT106)</f>
        <v>206250</v>
      </c>
      <c r="AU106" s="77">
        <f>SUM(Kranskop:Baobab!AU106)</f>
        <v>206250</v>
      </c>
      <c r="AV106" s="77">
        <f>SUM(Kranskop:Baobab!AV106)</f>
        <v>206250</v>
      </c>
      <c r="AW106" s="77">
        <f>SUM(Kranskop:Baobab!AW106)</f>
        <v>206250</v>
      </c>
      <c r="AX106" s="77">
        <f>SUM(Kranskop:Baobab!AX106)</f>
        <v>206250</v>
      </c>
      <c r="AY106" s="77">
        <f>SUM(Kranskop:Baobab!AY106)</f>
        <v>206250</v>
      </c>
      <c r="AZ106" s="77">
        <f>SUM(Kranskop:Baobab!AZ106)</f>
        <v>206250</v>
      </c>
      <c r="BA106" s="77">
        <f>SUM(Kranskop:Baobab!BA106)</f>
        <v>206250</v>
      </c>
      <c r="BB106" s="77">
        <f>SUM(Kranskop:Baobab!BB106)</f>
        <v>206250</v>
      </c>
      <c r="BC106" s="77">
        <f>SUM(Kranskop:Baobab!BC106)</f>
        <v>206250</v>
      </c>
      <c r="BD106" s="77">
        <f>SUM(Kranskop:Baobab!BD106)</f>
        <v>206250</v>
      </c>
      <c r="BE106" s="76">
        <f>SUM(Kranskop:Baobab!BE106)</f>
        <v>206250</v>
      </c>
      <c r="BF106" s="78">
        <f>SUM(Kranskop:Baobab!BF106)</f>
        <v>206250</v>
      </c>
      <c r="BG106" s="77">
        <f>SUM(Kranskop:Baobab!BG106)</f>
        <v>206250</v>
      </c>
      <c r="BH106" s="77">
        <f>SUM(Kranskop:Baobab!BH106)</f>
        <v>206250</v>
      </c>
      <c r="BI106" s="77">
        <f>SUM(Kranskop:Baobab!BI106)</f>
        <v>206250</v>
      </c>
      <c r="BJ106" s="77">
        <f>SUM(Kranskop:Baobab!BJ106)</f>
        <v>206250</v>
      </c>
      <c r="BK106" s="77">
        <f>SUM(Kranskop:Baobab!BK106)</f>
        <v>206250</v>
      </c>
      <c r="BL106" s="77">
        <f>SUM(Kranskop:Baobab!BL106)</f>
        <v>206250</v>
      </c>
      <c r="BM106" s="77">
        <f>SUM(Kranskop:Baobab!BM106)</f>
        <v>206250</v>
      </c>
      <c r="BN106" s="77">
        <f>SUM(Kranskop:Baobab!BN106)</f>
        <v>206250</v>
      </c>
      <c r="BO106" s="77">
        <f>SUM(Kranskop:Baobab!BO106)</f>
        <v>206250</v>
      </c>
      <c r="BP106" s="77">
        <f>SUM(Kranskop:Baobab!BP106)</f>
        <v>206250</v>
      </c>
      <c r="BQ106" s="76">
        <f>SUM(Kranskop:Baobab!BQ106)</f>
        <v>206250</v>
      </c>
      <c r="BR106" s="78">
        <f>SUM(Kranskop:Baobab!BR106)</f>
        <v>206250</v>
      </c>
      <c r="BS106" s="77">
        <f>SUM(Kranskop:Baobab!BS106)</f>
        <v>206250</v>
      </c>
      <c r="BT106" s="77">
        <f>SUM(Kranskop:Baobab!BT106)</f>
        <v>206250</v>
      </c>
      <c r="BU106" s="77">
        <f>SUM(Kranskop:Baobab!BU106)</f>
        <v>206250</v>
      </c>
      <c r="BV106" s="77">
        <f>SUM(Kranskop:Baobab!BV106)</f>
        <v>206250</v>
      </c>
      <c r="BW106" s="77">
        <f>SUM(Kranskop:Baobab!BW106)</f>
        <v>206250</v>
      </c>
      <c r="BX106" s="77">
        <f>SUM(Kranskop:Baobab!BX106)</f>
        <v>206250</v>
      </c>
      <c r="BY106" s="77">
        <f>SUM(Kranskop:Baobab!BY106)</f>
        <v>206250</v>
      </c>
      <c r="BZ106" s="77">
        <f>SUM(Kranskop:Baobab!BZ106)</f>
        <v>206250</v>
      </c>
      <c r="CA106" s="77">
        <f>SUM(Kranskop:Baobab!CA106)</f>
        <v>206250</v>
      </c>
      <c r="CB106" s="77">
        <f>SUM(Kranskop:Baobab!CB106)</f>
        <v>206250</v>
      </c>
      <c r="CC106" s="76">
        <f>SUM(Kranskop:Baobab!CC106)</f>
        <v>206250</v>
      </c>
      <c r="CD106" s="368"/>
    </row>
    <row r="107" spans="1:82" customFormat="1" ht="14.75" x14ac:dyDescent="0.75">
      <c r="A107" s="39"/>
      <c r="B107" s="145" t="s">
        <v>606</v>
      </c>
      <c r="C107" s="146" t="str">
        <f>"Provision for overhead charges + profit in respect to A-4002-a"</f>
        <v>Provision for overhead charges + profit in respect to A-4002-a</v>
      </c>
      <c r="D107" s="147" t="s">
        <v>320</v>
      </c>
      <c r="E107" s="255">
        <f>SUM(Kranskop:Baobab!E107)</f>
        <v>14850000</v>
      </c>
      <c r="F107" s="215" t="b">
        <f>(Kranskop!G107+Nyl!G107+Capricorn!G107+Baobab!G107)=G107</f>
        <v>1</v>
      </c>
      <c r="G107" s="74">
        <f t="shared" si="48"/>
        <v>0</v>
      </c>
      <c r="H107" s="75">
        <f>SUM(Kranskop:Baobab!H107)</f>
        <v>0</v>
      </c>
      <c r="I107" s="76">
        <f>SUM(Kranskop:Baobab!I107)</f>
        <v>0</v>
      </c>
      <c r="J107" s="75">
        <f>SUM(Kranskop:Baobab!J107)</f>
        <v>0</v>
      </c>
      <c r="K107" s="77">
        <f>SUM(Kranskop:Baobab!K107)</f>
        <v>0</v>
      </c>
      <c r="L107" s="77">
        <f>SUM(Kranskop:Baobab!L107)</f>
        <v>0</v>
      </c>
      <c r="M107" s="77">
        <f>SUM(Kranskop:Baobab!M107)</f>
        <v>0</v>
      </c>
      <c r="N107" s="77">
        <f>SUM(Kranskop:Baobab!N107)</f>
        <v>0</v>
      </c>
      <c r="O107" s="77">
        <f>SUM(Kranskop:Baobab!O107)</f>
        <v>0</v>
      </c>
      <c r="P107" s="77">
        <f>SUM(Kranskop:Baobab!P107)</f>
        <v>0</v>
      </c>
      <c r="Q107" s="77">
        <f>SUM(Kranskop:Baobab!Q107)</f>
        <v>0</v>
      </c>
      <c r="R107" s="77">
        <f>SUM(Kranskop:Baobab!R107)</f>
        <v>0</v>
      </c>
      <c r="S107" s="77">
        <f>SUM(Kranskop:Baobab!S107)</f>
        <v>0</v>
      </c>
      <c r="T107" s="77">
        <f>SUM(Kranskop:Baobab!T107)</f>
        <v>0</v>
      </c>
      <c r="U107" s="76">
        <f>SUM(Kranskop:Baobab!U107)</f>
        <v>0</v>
      </c>
      <c r="V107" s="75">
        <f>SUM(Kranskop:Baobab!V107)</f>
        <v>0</v>
      </c>
      <c r="W107" s="77">
        <f>SUM(Kranskop:Baobab!W107)</f>
        <v>0</v>
      </c>
      <c r="X107" s="77">
        <f>SUM(Kranskop:Baobab!X107)</f>
        <v>0</v>
      </c>
      <c r="Y107" s="77">
        <f>SUM(Kranskop:Baobab!Y107)</f>
        <v>0</v>
      </c>
      <c r="Z107" s="77">
        <f>SUM(Kranskop:Baobab!Z107)</f>
        <v>0</v>
      </c>
      <c r="AA107" s="77">
        <f>SUM(Kranskop:Baobab!AA107)</f>
        <v>0</v>
      </c>
      <c r="AB107" s="77">
        <f>SUM(Kranskop:Baobab!AB107)</f>
        <v>0</v>
      </c>
      <c r="AC107" s="77">
        <f>SUM(Kranskop:Baobab!AC107)</f>
        <v>0</v>
      </c>
      <c r="AD107" s="77">
        <f>SUM(Kranskop:Baobab!AD107)</f>
        <v>0</v>
      </c>
      <c r="AE107" s="77">
        <f>SUM(Kranskop:Baobab!AE107)</f>
        <v>0</v>
      </c>
      <c r="AF107" s="77">
        <f>SUM(Kranskop:Baobab!AF107)</f>
        <v>0</v>
      </c>
      <c r="AG107" s="76">
        <f>SUM(Kranskop:Baobab!AG107)</f>
        <v>0</v>
      </c>
      <c r="AH107" s="78">
        <f>SUM(Kranskop:Baobab!AH107)</f>
        <v>0</v>
      </c>
      <c r="AI107" s="77">
        <f>SUM(Kranskop:Baobab!AI107)</f>
        <v>0</v>
      </c>
      <c r="AJ107" s="77">
        <f>SUM(Kranskop:Baobab!AJ107)</f>
        <v>0</v>
      </c>
      <c r="AK107" s="77">
        <f>SUM(Kranskop:Baobab!AK107)</f>
        <v>0</v>
      </c>
      <c r="AL107" s="77">
        <f>SUM(Kranskop:Baobab!AL107)</f>
        <v>0</v>
      </c>
      <c r="AM107" s="77">
        <f>SUM(Kranskop:Baobab!AM107)</f>
        <v>0</v>
      </c>
      <c r="AN107" s="77">
        <f>SUM(Kranskop:Baobab!AN107)</f>
        <v>0</v>
      </c>
      <c r="AO107" s="77">
        <f>SUM(Kranskop:Baobab!AO107)</f>
        <v>0</v>
      </c>
      <c r="AP107" s="77">
        <f>SUM(Kranskop:Baobab!AP107)</f>
        <v>0</v>
      </c>
      <c r="AQ107" s="77">
        <f>SUM(Kranskop:Baobab!AQ107)</f>
        <v>0</v>
      </c>
      <c r="AR107" s="77">
        <f>SUM(Kranskop:Baobab!AR107)</f>
        <v>0</v>
      </c>
      <c r="AS107" s="76">
        <f>SUM(Kranskop:Baobab!AS107)</f>
        <v>0</v>
      </c>
      <c r="AT107" s="78">
        <f>SUM(Kranskop:Baobab!AT107)</f>
        <v>0</v>
      </c>
      <c r="AU107" s="77">
        <f>SUM(Kranskop:Baobab!AU107)</f>
        <v>0</v>
      </c>
      <c r="AV107" s="77">
        <f>SUM(Kranskop:Baobab!AV107)</f>
        <v>0</v>
      </c>
      <c r="AW107" s="77">
        <f>SUM(Kranskop:Baobab!AW107)</f>
        <v>0</v>
      </c>
      <c r="AX107" s="77">
        <f>SUM(Kranskop:Baobab!AX107)</f>
        <v>0</v>
      </c>
      <c r="AY107" s="77">
        <f>SUM(Kranskop:Baobab!AY107)</f>
        <v>0</v>
      </c>
      <c r="AZ107" s="77">
        <f>SUM(Kranskop:Baobab!AZ107)</f>
        <v>0</v>
      </c>
      <c r="BA107" s="77">
        <f>SUM(Kranskop:Baobab!BA107)</f>
        <v>0</v>
      </c>
      <c r="BB107" s="77">
        <f>SUM(Kranskop:Baobab!BB107)</f>
        <v>0</v>
      </c>
      <c r="BC107" s="77">
        <f>SUM(Kranskop:Baobab!BC107)</f>
        <v>0</v>
      </c>
      <c r="BD107" s="77">
        <f>SUM(Kranskop:Baobab!BD107)</f>
        <v>0</v>
      </c>
      <c r="BE107" s="76">
        <f>SUM(Kranskop:Baobab!BE107)</f>
        <v>0</v>
      </c>
      <c r="BF107" s="78">
        <f>SUM(Kranskop:Baobab!BF107)</f>
        <v>0</v>
      </c>
      <c r="BG107" s="77">
        <f>SUM(Kranskop:Baobab!BG107)</f>
        <v>0</v>
      </c>
      <c r="BH107" s="77">
        <f>SUM(Kranskop:Baobab!BH107)</f>
        <v>0</v>
      </c>
      <c r="BI107" s="77">
        <f>SUM(Kranskop:Baobab!BI107)</f>
        <v>0</v>
      </c>
      <c r="BJ107" s="77">
        <f>SUM(Kranskop:Baobab!BJ107)</f>
        <v>0</v>
      </c>
      <c r="BK107" s="77">
        <f>SUM(Kranskop:Baobab!BK107)</f>
        <v>0</v>
      </c>
      <c r="BL107" s="77">
        <f>SUM(Kranskop:Baobab!BL107)</f>
        <v>0</v>
      </c>
      <c r="BM107" s="77">
        <f>SUM(Kranskop:Baobab!BM107)</f>
        <v>0</v>
      </c>
      <c r="BN107" s="77">
        <f>SUM(Kranskop:Baobab!BN107)</f>
        <v>0</v>
      </c>
      <c r="BO107" s="77">
        <f>SUM(Kranskop:Baobab!BO107)</f>
        <v>0</v>
      </c>
      <c r="BP107" s="77">
        <f>SUM(Kranskop:Baobab!BP107)</f>
        <v>0</v>
      </c>
      <c r="BQ107" s="76">
        <f>SUM(Kranskop:Baobab!BQ107)</f>
        <v>0</v>
      </c>
      <c r="BR107" s="78">
        <f>SUM(Kranskop:Baobab!BR107)</f>
        <v>0</v>
      </c>
      <c r="BS107" s="77">
        <f>SUM(Kranskop:Baobab!BS107)</f>
        <v>0</v>
      </c>
      <c r="BT107" s="77">
        <f>SUM(Kranskop:Baobab!BT107)</f>
        <v>0</v>
      </c>
      <c r="BU107" s="77">
        <f>SUM(Kranskop:Baobab!BU107)</f>
        <v>0</v>
      </c>
      <c r="BV107" s="77">
        <f>SUM(Kranskop:Baobab!BV107)</f>
        <v>0</v>
      </c>
      <c r="BW107" s="77">
        <f>SUM(Kranskop:Baobab!BW107)</f>
        <v>0</v>
      </c>
      <c r="BX107" s="77">
        <f>SUM(Kranskop:Baobab!BX107)</f>
        <v>0</v>
      </c>
      <c r="BY107" s="77">
        <f>SUM(Kranskop:Baobab!BY107)</f>
        <v>0</v>
      </c>
      <c r="BZ107" s="77">
        <f>SUM(Kranskop:Baobab!BZ107)</f>
        <v>0</v>
      </c>
      <c r="CA107" s="77">
        <f>SUM(Kranskop:Baobab!CA107)</f>
        <v>0</v>
      </c>
      <c r="CB107" s="77">
        <f>SUM(Kranskop:Baobab!CB107)</f>
        <v>0</v>
      </c>
      <c r="CC107" s="76">
        <f>SUM(Kranskop:Baobab!CC107)</f>
        <v>0</v>
      </c>
      <c r="CD107" s="368"/>
    </row>
    <row r="108" spans="1:82" x14ac:dyDescent="0.75">
      <c r="A108" s="39"/>
      <c r="B108" s="73" t="s">
        <v>196</v>
      </c>
      <c r="C108" s="129" t="s">
        <v>197</v>
      </c>
      <c r="D108" s="130" t="s">
        <v>58</v>
      </c>
      <c r="E108" s="255">
        <f>SUM(Kranskop:Baobab!E108)</f>
        <v>288</v>
      </c>
      <c r="F108" s="215" t="b">
        <f>(Kranskop!G108+Nyl!G108+Capricorn!G108+Baobab!G108)=G108</f>
        <v>1</v>
      </c>
      <c r="G108" s="74">
        <f t="shared" si="48"/>
        <v>0</v>
      </c>
      <c r="H108" s="75">
        <f>SUM(Kranskop:Baobab!H108)</f>
        <v>0</v>
      </c>
      <c r="I108" s="76">
        <f>SUM(Kranskop:Baobab!I108)</f>
        <v>0</v>
      </c>
      <c r="J108" s="75">
        <f>SUM(Kranskop:Baobab!J108)</f>
        <v>0</v>
      </c>
      <c r="K108" s="77">
        <f>SUM(Kranskop:Baobab!K108)</f>
        <v>0</v>
      </c>
      <c r="L108" s="77">
        <f>SUM(Kranskop:Baobab!L108)</f>
        <v>0</v>
      </c>
      <c r="M108" s="77">
        <f>SUM(Kranskop:Baobab!M108)</f>
        <v>0</v>
      </c>
      <c r="N108" s="77">
        <f>SUM(Kranskop:Baobab!N108)</f>
        <v>0</v>
      </c>
      <c r="O108" s="77">
        <f>SUM(Kranskop:Baobab!O108)</f>
        <v>0</v>
      </c>
      <c r="P108" s="77">
        <f>SUM(Kranskop:Baobab!P108)</f>
        <v>0</v>
      </c>
      <c r="Q108" s="77">
        <f>SUM(Kranskop:Baobab!Q108)</f>
        <v>0</v>
      </c>
      <c r="R108" s="77">
        <f>SUM(Kranskop:Baobab!R108)</f>
        <v>0</v>
      </c>
      <c r="S108" s="77">
        <f>SUM(Kranskop:Baobab!S108)</f>
        <v>0</v>
      </c>
      <c r="T108" s="77">
        <f>SUM(Kranskop:Baobab!T108)</f>
        <v>0</v>
      </c>
      <c r="U108" s="76">
        <f>SUM(Kranskop:Baobab!U108)</f>
        <v>0</v>
      </c>
      <c r="V108" s="75">
        <f>SUM(Kranskop:Baobab!V108)</f>
        <v>0</v>
      </c>
      <c r="W108" s="77">
        <f>SUM(Kranskop:Baobab!W108)</f>
        <v>0</v>
      </c>
      <c r="X108" s="77">
        <f>SUM(Kranskop:Baobab!X108)</f>
        <v>0</v>
      </c>
      <c r="Y108" s="77">
        <f>SUM(Kranskop:Baobab!Y108)</f>
        <v>0</v>
      </c>
      <c r="Z108" s="77">
        <f>SUM(Kranskop:Baobab!Z108)</f>
        <v>0</v>
      </c>
      <c r="AA108" s="77">
        <f>SUM(Kranskop:Baobab!AA108)</f>
        <v>0</v>
      </c>
      <c r="AB108" s="77">
        <f>SUM(Kranskop:Baobab!AB108)</f>
        <v>0</v>
      </c>
      <c r="AC108" s="77">
        <f>SUM(Kranskop:Baobab!AC108)</f>
        <v>0</v>
      </c>
      <c r="AD108" s="77">
        <f>SUM(Kranskop:Baobab!AD108)</f>
        <v>0</v>
      </c>
      <c r="AE108" s="77">
        <f>SUM(Kranskop:Baobab!AE108)</f>
        <v>0</v>
      </c>
      <c r="AF108" s="77">
        <f>SUM(Kranskop:Baobab!AF108)</f>
        <v>0</v>
      </c>
      <c r="AG108" s="76">
        <f>SUM(Kranskop:Baobab!AG108)</f>
        <v>0</v>
      </c>
      <c r="AH108" s="78">
        <f>SUM(Kranskop:Baobab!AH108)</f>
        <v>0</v>
      </c>
      <c r="AI108" s="77">
        <f>SUM(Kranskop:Baobab!AI108)</f>
        <v>0</v>
      </c>
      <c r="AJ108" s="77">
        <f>SUM(Kranskop:Baobab!AJ108)</f>
        <v>0</v>
      </c>
      <c r="AK108" s="77">
        <f>SUM(Kranskop:Baobab!AK108)</f>
        <v>0</v>
      </c>
      <c r="AL108" s="77">
        <f>SUM(Kranskop:Baobab!AL108)</f>
        <v>0</v>
      </c>
      <c r="AM108" s="77">
        <f>SUM(Kranskop:Baobab!AM108)</f>
        <v>0</v>
      </c>
      <c r="AN108" s="77">
        <f>SUM(Kranskop:Baobab!AN108)</f>
        <v>0</v>
      </c>
      <c r="AO108" s="77">
        <f>SUM(Kranskop:Baobab!AO108)</f>
        <v>0</v>
      </c>
      <c r="AP108" s="77">
        <f>SUM(Kranskop:Baobab!AP108)</f>
        <v>0</v>
      </c>
      <c r="AQ108" s="77">
        <f>SUM(Kranskop:Baobab!AQ108)</f>
        <v>0</v>
      </c>
      <c r="AR108" s="77">
        <f>SUM(Kranskop:Baobab!AR108)</f>
        <v>0</v>
      </c>
      <c r="AS108" s="76">
        <f>SUM(Kranskop:Baobab!AS108)</f>
        <v>0</v>
      </c>
      <c r="AT108" s="78">
        <f>SUM(Kranskop:Baobab!AT108)</f>
        <v>0</v>
      </c>
      <c r="AU108" s="77">
        <f>SUM(Kranskop:Baobab!AU108)</f>
        <v>0</v>
      </c>
      <c r="AV108" s="77">
        <f>SUM(Kranskop:Baobab!AV108)</f>
        <v>0</v>
      </c>
      <c r="AW108" s="77">
        <f>SUM(Kranskop:Baobab!AW108)</f>
        <v>0</v>
      </c>
      <c r="AX108" s="77">
        <f>SUM(Kranskop:Baobab!AX108)</f>
        <v>0</v>
      </c>
      <c r="AY108" s="77">
        <f>SUM(Kranskop:Baobab!AY108)</f>
        <v>0</v>
      </c>
      <c r="AZ108" s="77">
        <f>SUM(Kranskop:Baobab!AZ108)</f>
        <v>0</v>
      </c>
      <c r="BA108" s="77">
        <f>SUM(Kranskop:Baobab!BA108)</f>
        <v>0</v>
      </c>
      <c r="BB108" s="77">
        <f>SUM(Kranskop:Baobab!BB108)</f>
        <v>0</v>
      </c>
      <c r="BC108" s="77">
        <f>SUM(Kranskop:Baobab!BC108)</f>
        <v>0</v>
      </c>
      <c r="BD108" s="77">
        <f>SUM(Kranskop:Baobab!BD108)</f>
        <v>0</v>
      </c>
      <c r="BE108" s="76">
        <f>SUM(Kranskop:Baobab!BE108)</f>
        <v>0</v>
      </c>
      <c r="BF108" s="78">
        <f>SUM(Kranskop:Baobab!BF108)</f>
        <v>0</v>
      </c>
      <c r="BG108" s="77">
        <f>SUM(Kranskop:Baobab!BG108)</f>
        <v>0</v>
      </c>
      <c r="BH108" s="77">
        <f>SUM(Kranskop:Baobab!BH108)</f>
        <v>0</v>
      </c>
      <c r="BI108" s="77">
        <f>SUM(Kranskop:Baobab!BI108)</f>
        <v>0</v>
      </c>
      <c r="BJ108" s="77">
        <f>SUM(Kranskop:Baobab!BJ108)</f>
        <v>0</v>
      </c>
      <c r="BK108" s="77">
        <f>SUM(Kranskop:Baobab!BK108)</f>
        <v>0</v>
      </c>
      <c r="BL108" s="77">
        <f>SUM(Kranskop:Baobab!BL108)</f>
        <v>0</v>
      </c>
      <c r="BM108" s="77">
        <f>SUM(Kranskop:Baobab!BM108)</f>
        <v>0</v>
      </c>
      <c r="BN108" s="77">
        <f>SUM(Kranskop:Baobab!BN108)</f>
        <v>0</v>
      </c>
      <c r="BO108" s="77">
        <f>SUM(Kranskop:Baobab!BO108)</f>
        <v>0</v>
      </c>
      <c r="BP108" s="77">
        <f>SUM(Kranskop:Baobab!BP108)</f>
        <v>0</v>
      </c>
      <c r="BQ108" s="76">
        <f>SUM(Kranskop:Baobab!BQ108)</f>
        <v>0</v>
      </c>
      <c r="BR108" s="78">
        <f>SUM(Kranskop:Baobab!BR108)</f>
        <v>0</v>
      </c>
      <c r="BS108" s="77">
        <f>SUM(Kranskop:Baobab!BS108)</f>
        <v>0</v>
      </c>
      <c r="BT108" s="77">
        <f>SUM(Kranskop:Baobab!BT108)</f>
        <v>0</v>
      </c>
      <c r="BU108" s="77">
        <f>SUM(Kranskop:Baobab!BU108)</f>
        <v>0</v>
      </c>
      <c r="BV108" s="77">
        <f>SUM(Kranskop:Baobab!BV108)</f>
        <v>0</v>
      </c>
      <c r="BW108" s="77">
        <f>SUM(Kranskop:Baobab!BW108)</f>
        <v>0</v>
      </c>
      <c r="BX108" s="77">
        <f>SUM(Kranskop:Baobab!BX108)</f>
        <v>0</v>
      </c>
      <c r="BY108" s="77">
        <f>SUM(Kranskop:Baobab!BY108)</f>
        <v>0</v>
      </c>
      <c r="BZ108" s="77">
        <f>SUM(Kranskop:Baobab!BZ108)</f>
        <v>0</v>
      </c>
      <c r="CA108" s="77">
        <f>SUM(Kranskop:Baobab!CA108)</f>
        <v>0</v>
      </c>
      <c r="CB108" s="77">
        <f>SUM(Kranskop:Baobab!CB108)</f>
        <v>0</v>
      </c>
      <c r="CC108" s="76">
        <f>SUM(Kranskop:Baobab!CC108)</f>
        <v>0</v>
      </c>
      <c r="CD108" s="368"/>
    </row>
    <row r="109" spans="1:82" x14ac:dyDescent="0.75">
      <c r="A109" s="39"/>
      <c r="B109" s="73" t="s">
        <v>198</v>
      </c>
      <c r="C109" s="129" t="s">
        <v>199</v>
      </c>
      <c r="D109" s="130" t="s">
        <v>58</v>
      </c>
      <c r="E109" s="255">
        <f>SUM(Kranskop:Baobab!E109)</f>
        <v>288</v>
      </c>
      <c r="F109" s="215" t="b">
        <f>(Kranskop!G109+Nyl!G109+Capricorn!G109+Baobab!G109)=G109</f>
        <v>1</v>
      </c>
      <c r="G109" s="74">
        <f t="shared" si="48"/>
        <v>0</v>
      </c>
      <c r="H109" s="75">
        <f>SUM(Kranskop:Baobab!H109)</f>
        <v>0</v>
      </c>
      <c r="I109" s="76">
        <f>SUM(Kranskop:Baobab!I109)</f>
        <v>0</v>
      </c>
      <c r="J109" s="75">
        <f>SUM(Kranskop:Baobab!J109)</f>
        <v>0</v>
      </c>
      <c r="K109" s="77">
        <f>SUM(Kranskop:Baobab!K109)</f>
        <v>0</v>
      </c>
      <c r="L109" s="77">
        <f>SUM(Kranskop:Baobab!L109)</f>
        <v>0</v>
      </c>
      <c r="M109" s="77">
        <f>SUM(Kranskop:Baobab!M109)</f>
        <v>0</v>
      </c>
      <c r="N109" s="77">
        <f>SUM(Kranskop:Baobab!N109)</f>
        <v>0</v>
      </c>
      <c r="O109" s="77">
        <f>SUM(Kranskop:Baobab!O109)</f>
        <v>0</v>
      </c>
      <c r="P109" s="77">
        <f>SUM(Kranskop:Baobab!P109)</f>
        <v>0</v>
      </c>
      <c r="Q109" s="77">
        <f>SUM(Kranskop:Baobab!Q109)</f>
        <v>0</v>
      </c>
      <c r="R109" s="77">
        <f>SUM(Kranskop:Baobab!R109)</f>
        <v>0</v>
      </c>
      <c r="S109" s="77">
        <f>SUM(Kranskop:Baobab!S109)</f>
        <v>0</v>
      </c>
      <c r="T109" s="77">
        <f>SUM(Kranskop:Baobab!T109)</f>
        <v>0</v>
      </c>
      <c r="U109" s="76">
        <f>SUM(Kranskop:Baobab!U109)</f>
        <v>0</v>
      </c>
      <c r="V109" s="75">
        <f>SUM(Kranskop:Baobab!V109)</f>
        <v>0</v>
      </c>
      <c r="W109" s="77">
        <f>SUM(Kranskop:Baobab!W109)</f>
        <v>0</v>
      </c>
      <c r="X109" s="77">
        <f>SUM(Kranskop:Baobab!X109)</f>
        <v>0</v>
      </c>
      <c r="Y109" s="77">
        <f>SUM(Kranskop:Baobab!Y109)</f>
        <v>0</v>
      </c>
      <c r="Z109" s="77">
        <f>SUM(Kranskop:Baobab!Z109)</f>
        <v>0</v>
      </c>
      <c r="AA109" s="77">
        <f>SUM(Kranskop:Baobab!AA109)</f>
        <v>0</v>
      </c>
      <c r="AB109" s="77">
        <f>SUM(Kranskop:Baobab!AB109)</f>
        <v>0</v>
      </c>
      <c r="AC109" s="77">
        <f>SUM(Kranskop:Baobab!AC109)</f>
        <v>0</v>
      </c>
      <c r="AD109" s="77">
        <f>SUM(Kranskop:Baobab!AD109)</f>
        <v>0</v>
      </c>
      <c r="AE109" s="77">
        <f>SUM(Kranskop:Baobab!AE109)</f>
        <v>0</v>
      </c>
      <c r="AF109" s="77">
        <f>SUM(Kranskop:Baobab!AF109)</f>
        <v>0</v>
      </c>
      <c r="AG109" s="76">
        <f>SUM(Kranskop:Baobab!AG109)</f>
        <v>0</v>
      </c>
      <c r="AH109" s="78">
        <f>SUM(Kranskop:Baobab!AH109)</f>
        <v>0</v>
      </c>
      <c r="AI109" s="77">
        <f>SUM(Kranskop:Baobab!AI109)</f>
        <v>0</v>
      </c>
      <c r="AJ109" s="77">
        <f>SUM(Kranskop:Baobab!AJ109)</f>
        <v>0</v>
      </c>
      <c r="AK109" s="77">
        <f>SUM(Kranskop:Baobab!AK109)</f>
        <v>0</v>
      </c>
      <c r="AL109" s="77">
        <f>SUM(Kranskop:Baobab!AL109)</f>
        <v>0</v>
      </c>
      <c r="AM109" s="77">
        <f>SUM(Kranskop:Baobab!AM109)</f>
        <v>0</v>
      </c>
      <c r="AN109" s="77">
        <f>SUM(Kranskop:Baobab!AN109)</f>
        <v>0</v>
      </c>
      <c r="AO109" s="77">
        <f>SUM(Kranskop:Baobab!AO109)</f>
        <v>0</v>
      </c>
      <c r="AP109" s="77">
        <f>SUM(Kranskop:Baobab!AP109)</f>
        <v>0</v>
      </c>
      <c r="AQ109" s="77">
        <f>SUM(Kranskop:Baobab!AQ109)</f>
        <v>0</v>
      </c>
      <c r="AR109" s="77">
        <f>SUM(Kranskop:Baobab!AR109)</f>
        <v>0</v>
      </c>
      <c r="AS109" s="76">
        <f>SUM(Kranskop:Baobab!AS109)</f>
        <v>0</v>
      </c>
      <c r="AT109" s="78">
        <f>SUM(Kranskop:Baobab!AT109)</f>
        <v>0</v>
      </c>
      <c r="AU109" s="77">
        <f>SUM(Kranskop:Baobab!AU109)</f>
        <v>0</v>
      </c>
      <c r="AV109" s="77">
        <f>SUM(Kranskop:Baobab!AV109)</f>
        <v>0</v>
      </c>
      <c r="AW109" s="77">
        <f>SUM(Kranskop:Baobab!AW109)</f>
        <v>0</v>
      </c>
      <c r="AX109" s="77">
        <f>SUM(Kranskop:Baobab!AX109)</f>
        <v>0</v>
      </c>
      <c r="AY109" s="77">
        <f>SUM(Kranskop:Baobab!AY109)</f>
        <v>0</v>
      </c>
      <c r="AZ109" s="77">
        <f>SUM(Kranskop:Baobab!AZ109)</f>
        <v>0</v>
      </c>
      <c r="BA109" s="77">
        <f>SUM(Kranskop:Baobab!BA109)</f>
        <v>0</v>
      </c>
      <c r="BB109" s="77">
        <f>SUM(Kranskop:Baobab!BB109)</f>
        <v>0</v>
      </c>
      <c r="BC109" s="77">
        <f>SUM(Kranskop:Baobab!BC109)</f>
        <v>0</v>
      </c>
      <c r="BD109" s="77">
        <f>SUM(Kranskop:Baobab!BD109)</f>
        <v>0</v>
      </c>
      <c r="BE109" s="76">
        <f>SUM(Kranskop:Baobab!BE109)</f>
        <v>0</v>
      </c>
      <c r="BF109" s="78">
        <f>SUM(Kranskop:Baobab!BF109)</f>
        <v>0</v>
      </c>
      <c r="BG109" s="77">
        <f>SUM(Kranskop:Baobab!BG109)</f>
        <v>0</v>
      </c>
      <c r="BH109" s="77">
        <f>SUM(Kranskop:Baobab!BH109)</f>
        <v>0</v>
      </c>
      <c r="BI109" s="77">
        <f>SUM(Kranskop:Baobab!BI109)</f>
        <v>0</v>
      </c>
      <c r="BJ109" s="77">
        <f>SUM(Kranskop:Baobab!BJ109)</f>
        <v>0</v>
      </c>
      <c r="BK109" s="77">
        <f>SUM(Kranskop:Baobab!BK109)</f>
        <v>0</v>
      </c>
      <c r="BL109" s="77">
        <f>SUM(Kranskop:Baobab!BL109)</f>
        <v>0</v>
      </c>
      <c r="BM109" s="77">
        <f>SUM(Kranskop:Baobab!BM109)</f>
        <v>0</v>
      </c>
      <c r="BN109" s="77">
        <f>SUM(Kranskop:Baobab!BN109)</f>
        <v>0</v>
      </c>
      <c r="BO109" s="77">
        <f>SUM(Kranskop:Baobab!BO109)</f>
        <v>0</v>
      </c>
      <c r="BP109" s="77">
        <f>SUM(Kranskop:Baobab!BP109)</f>
        <v>0</v>
      </c>
      <c r="BQ109" s="76">
        <f>SUM(Kranskop:Baobab!BQ109)</f>
        <v>0</v>
      </c>
      <c r="BR109" s="78">
        <f>SUM(Kranskop:Baobab!BR109)</f>
        <v>0</v>
      </c>
      <c r="BS109" s="77">
        <f>SUM(Kranskop:Baobab!BS109)</f>
        <v>0</v>
      </c>
      <c r="BT109" s="77">
        <f>SUM(Kranskop:Baobab!BT109)</f>
        <v>0</v>
      </c>
      <c r="BU109" s="77">
        <f>SUM(Kranskop:Baobab!BU109)</f>
        <v>0</v>
      </c>
      <c r="BV109" s="77">
        <f>SUM(Kranskop:Baobab!BV109)</f>
        <v>0</v>
      </c>
      <c r="BW109" s="77">
        <f>SUM(Kranskop:Baobab!BW109)</f>
        <v>0</v>
      </c>
      <c r="BX109" s="77">
        <f>SUM(Kranskop:Baobab!BX109)</f>
        <v>0</v>
      </c>
      <c r="BY109" s="77">
        <f>SUM(Kranskop:Baobab!BY109)</f>
        <v>0</v>
      </c>
      <c r="BZ109" s="77">
        <f>SUM(Kranskop:Baobab!BZ109)</f>
        <v>0</v>
      </c>
      <c r="CA109" s="77">
        <f>SUM(Kranskop:Baobab!CA109)</f>
        <v>0</v>
      </c>
      <c r="CB109" s="77">
        <f>SUM(Kranskop:Baobab!CB109)</f>
        <v>0</v>
      </c>
      <c r="CC109" s="76">
        <f>SUM(Kranskop:Baobab!CC109)</f>
        <v>0</v>
      </c>
      <c r="CD109" s="368"/>
    </row>
    <row r="110" spans="1:82" x14ac:dyDescent="0.75">
      <c r="A110" s="39"/>
      <c r="B110" s="73" t="s">
        <v>200</v>
      </c>
      <c r="C110" s="129" t="s">
        <v>201</v>
      </c>
      <c r="D110" s="130" t="s">
        <v>58</v>
      </c>
      <c r="E110" s="255">
        <f>SUM(Kranskop:Baobab!E110)</f>
        <v>288</v>
      </c>
      <c r="F110" s="215" t="b">
        <f>(Kranskop!G110+Nyl!G110+Capricorn!G110+Baobab!G110)=G110</f>
        <v>1</v>
      </c>
      <c r="G110" s="74">
        <f t="shared" si="48"/>
        <v>0</v>
      </c>
      <c r="H110" s="75">
        <f>SUM(Kranskop:Baobab!H110)</f>
        <v>0</v>
      </c>
      <c r="I110" s="76">
        <f>SUM(Kranskop:Baobab!I110)</f>
        <v>0</v>
      </c>
      <c r="J110" s="75">
        <f>SUM(Kranskop:Baobab!J110)</f>
        <v>0</v>
      </c>
      <c r="K110" s="77">
        <f>SUM(Kranskop:Baobab!K110)</f>
        <v>0</v>
      </c>
      <c r="L110" s="77">
        <f>SUM(Kranskop:Baobab!L110)</f>
        <v>0</v>
      </c>
      <c r="M110" s="77">
        <f>SUM(Kranskop:Baobab!M110)</f>
        <v>0</v>
      </c>
      <c r="N110" s="77">
        <f>SUM(Kranskop:Baobab!N110)</f>
        <v>0</v>
      </c>
      <c r="O110" s="77">
        <f>SUM(Kranskop:Baobab!O110)</f>
        <v>0</v>
      </c>
      <c r="P110" s="77">
        <f>SUM(Kranskop:Baobab!P110)</f>
        <v>0</v>
      </c>
      <c r="Q110" s="77">
        <f>SUM(Kranskop:Baobab!Q110)</f>
        <v>0</v>
      </c>
      <c r="R110" s="77">
        <f>SUM(Kranskop:Baobab!R110)</f>
        <v>0</v>
      </c>
      <c r="S110" s="77">
        <f>SUM(Kranskop:Baobab!S110)</f>
        <v>0</v>
      </c>
      <c r="T110" s="77">
        <f>SUM(Kranskop:Baobab!T110)</f>
        <v>0</v>
      </c>
      <c r="U110" s="76">
        <f>SUM(Kranskop:Baobab!U110)</f>
        <v>0</v>
      </c>
      <c r="V110" s="75">
        <f>SUM(Kranskop:Baobab!V110)</f>
        <v>0</v>
      </c>
      <c r="W110" s="77">
        <f>SUM(Kranskop:Baobab!W110)</f>
        <v>0</v>
      </c>
      <c r="X110" s="77">
        <f>SUM(Kranskop:Baobab!X110)</f>
        <v>0</v>
      </c>
      <c r="Y110" s="77">
        <f>SUM(Kranskop:Baobab!Y110)</f>
        <v>0</v>
      </c>
      <c r="Z110" s="77">
        <f>SUM(Kranskop:Baobab!Z110)</f>
        <v>0</v>
      </c>
      <c r="AA110" s="77">
        <f>SUM(Kranskop:Baobab!AA110)</f>
        <v>0</v>
      </c>
      <c r="AB110" s="77">
        <f>SUM(Kranskop:Baobab!AB110)</f>
        <v>0</v>
      </c>
      <c r="AC110" s="77">
        <f>SUM(Kranskop:Baobab!AC110)</f>
        <v>0</v>
      </c>
      <c r="AD110" s="77">
        <f>SUM(Kranskop:Baobab!AD110)</f>
        <v>0</v>
      </c>
      <c r="AE110" s="77">
        <f>SUM(Kranskop:Baobab!AE110)</f>
        <v>0</v>
      </c>
      <c r="AF110" s="77">
        <f>SUM(Kranskop:Baobab!AF110)</f>
        <v>0</v>
      </c>
      <c r="AG110" s="76">
        <f>SUM(Kranskop:Baobab!AG110)</f>
        <v>0</v>
      </c>
      <c r="AH110" s="78">
        <f>SUM(Kranskop:Baobab!AH110)</f>
        <v>0</v>
      </c>
      <c r="AI110" s="77">
        <f>SUM(Kranskop:Baobab!AI110)</f>
        <v>0</v>
      </c>
      <c r="AJ110" s="77">
        <f>SUM(Kranskop:Baobab!AJ110)</f>
        <v>0</v>
      </c>
      <c r="AK110" s="77">
        <f>SUM(Kranskop:Baobab!AK110)</f>
        <v>0</v>
      </c>
      <c r="AL110" s="77">
        <f>SUM(Kranskop:Baobab!AL110)</f>
        <v>0</v>
      </c>
      <c r="AM110" s="77">
        <f>SUM(Kranskop:Baobab!AM110)</f>
        <v>0</v>
      </c>
      <c r="AN110" s="77">
        <f>SUM(Kranskop:Baobab!AN110)</f>
        <v>0</v>
      </c>
      <c r="AO110" s="77">
        <f>SUM(Kranskop:Baobab!AO110)</f>
        <v>0</v>
      </c>
      <c r="AP110" s="77">
        <f>SUM(Kranskop:Baobab!AP110)</f>
        <v>0</v>
      </c>
      <c r="AQ110" s="77">
        <f>SUM(Kranskop:Baobab!AQ110)</f>
        <v>0</v>
      </c>
      <c r="AR110" s="77">
        <f>SUM(Kranskop:Baobab!AR110)</f>
        <v>0</v>
      </c>
      <c r="AS110" s="76">
        <f>SUM(Kranskop:Baobab!AS110)</f>
        <v>0</v>
      </c>
      <c r="AT110" s="78">
        <f>SUM(Kranskop:Baobab!AT110)</f>
        <v>0</v>
      </c>
      <c r="AU110" s="77">
        <f>SUM(Kranskop:Baobab!AU110)</f>
        <v>0</v>
      </c>
      <c r="AV110" s="77">
        <f>SUM(Kranskop:Baobab!AV110)</f>
        <v>0</v>
      </c>
      <c r="AW110" s="77">
        <f>SUM(Kranskop:Baobab!AW110)</f>
        <v>0</v>
      </c>
      <c r="AX110" s="77">
        <f>SUM(Kranskop:Baobab!AX110)</f>
        <v>0</v>
      </c>
      <c r="AY110" s="77">
        <f>SUM(Kranskop:Baobab!AY110)</f>
        <v>0</v>
      </c>
      <c r="AZ110" s="77">
        <f>SUM(Kranskop:Baobab!AZ110)</f>
        <v>0</v>
      </c>
      <c r="BA110" s="77">
        <f>SUM(Kranskop:Baobab!BA110)</f>
        <v>0</v>
      </c>
      <c r="BB110" s="77">
        <f>SUM(Kranskop:Baobab!BB110)</f>
        <v>0</v>
      </c>
      <c r="BC110" s="77">
        <f>SUM(Kranskop:Baobab!BC110)</f>
        <v>0</v>
      </c>
      <c r="BD110" s="77">
        <f>SUM(Kranskop:Baobab!BD110)</f>
        <v>0</v>
      </c>
      <c r="BE110" s="76">
        <f>SUM(Kranskop:Baobab!BE110)</f>
        <v>0</v>
      </c>
      <c r="BF110" s="78">
        <f>SUM(Kranskop:Baobab!BF110)</f>
        <v>0</v>
      </c>
      <c r="BG110" s="77">
        <f>SUM(Kranskop:Baobab!BG110)</f>
        <v>0</v>
      </c>
      <c r="BH110" s="77">
        <f>SUM(Kranskop:Baobab!BH110)</f>
        <v>0</v>
      </c>
      <c r="BI110" s="77">
        <f>SUM(Kranskop:Baobab!BI110)</f>
        <v>0</v>
      </c>
      <c r="BJ110" s="77">
        <f>SUM(Kranskop:Baobab!BJ110)</f>
        <v>0</v>
      </c>
      <c r="BK110" s="77">
        <f>SUM(Kranskop:Baobab!BK110)</f>
        <v>0</v>
      </c>
      <c r="BL110" s="77">
        <f>SUM(Kranskop:Baobab!BL110)</f>
        <v>0</v>
      </c>
      <c r="BM110" s="77">
        <f>SUM(Kranskop:Baobab!BM110)</f>
        <v>0</v>
      </c>
      <c r="BN110" s="77">
        <f>SUM(Kranskop:Baobab!BN110)</f>
        <v>0</v>
      </c>
      <c r="BO110" s="77">
        <f>SUM(Kranskop:Baobab!BO110)</f>
        <v>0</v>
      </c>
      <c r="BP110" s="77">
        <f>SUM(Kranskop:Baobab!BP110)</f>
        <v>0</v>
      </c>
      <c r="BQ110" s="76">
        <f>SUM(Kranskop:Baobab!BQ110)</f>
        <v>0</v>
      </c>
      <c r="BR110" s="78">
        <f>SUM(Kranskop:Baobab!BR110)</f>
        <v>0</v>
      </c>
      <c r="BS110" s="77">
        <f>SUM(Kranskop:Baobab!BS110)</f>
        <v>0</v>
      </c>
      <c r="BT110" s="77">
        <f>SUM(Kranskop:Baobab!BT110)</f>
        <v>0</v>
      </c>
      <c r="BU110" s="77">
        <f>SUM(Kranskop:Baobab!BU110)</f>
        <v>0</v>
      </c>
      <c r="BV110" s="77">
        <f>SUM(Kranskop:Baobab!BV110)</f>
        <v>0</v>
      </c>
      <c r="BW110" s="77">
        <f>SUM(Kranskop:Baobab!BW110)</f>
        <v>0</v>
      </c>
      <c r="BX110" s="77">
        <f>SUM(Kranskop:Baobab!BX110)</f>
        <v>0</v>
      </c>
      <c r="BY110" s="77">
        <f>SUM(Kranskop:Baobab!BY110)</f>
        <v>0</v>
      </c>
      <c r="BZ110" s="77">
        <f>SUM(Kranskop:Baobab!BZ110)</f>
        <v>0</v>
      </c>
      <c r="CA110" s="77">
        <f>SUM(Kranskop:Baobab!CA110)</f>
        <v>0</v>
      </c>
      <c r="CB110" s="77">
        <f>SUM(Kranskop:Baobab!CB110)</f>
        <v>0</v>
      </c>
      <c r="CC110" s="76">
        <f>SUM(Kranskop:Baobab!CC110)</f>
        <v>0</v>
      </c>
      <c r="CD110" s="368"/>
    </row>
    <row r="111" spans="1:82" x14ac:dyDescent="0.75">
      <c r="A111" s="39"/>
      <c r="B111" s="73" t="s">
        <v>202</v>
      </c>
      <c r="C111" s="129" t="s">
        <v>203</v>
      </c>
      <c r="D111" s="130" t="s">
        <v>58</v>
      </c>
      <c r="E111" s="255">
        <f>SUM(Kranskop:Baobab!E111)</f>
        <v>288</v>
      </c>
      <c r="F111" s="215" t="b">
        <f>(Kranskop!G111+Nyl!G111+Capricorn!G111+Baobab!G111)=G111</f>
        <v>1</v>
      </c>
      <c r="G111" s="74">
        <f t="shared" si="48"/>
        <v>0</v>
      </c>
      <c r="H111" s="75">
        <f>SUM(Kranskop:Baobab!H111)</f>
        <v>0</v>
      </c>
      <c r="I111" s="76">
        <f>SUM(Kranskop:Baobab!I111)</f>
        <v>0</v>
      </c>
      <c r="J111" s="75">
        <f>SUM(Kranskop:Baobab!J111)</f>
        <v>0</v>
      </c>
      <c r="K111" s="77">
        <f>SUM(Kranskop:Baobab!K111)</f>
        <v>0</v>
      </c>
      <c r="L111" s="77">
        <f>SUM(Kranskop:Baobab!L111)</f>
        <v>0</v>
      </c>
      <c r="M111" s="77">
        <f>SUM(Kranskop:Baobab!M111)</f>
        <v>0</v>
      </c>
      <c r="N111" s="77">
        <f>SUM(Kranskop:Baobab!N111)</f>
        <v>0</v>
      </c>
      <c r="O111" s="77">
        <f>SUM(Kranskop:Baobab!O111)</f>
        <v>0</v>
      </c>
      <c r="P111" s="77">
        <f>SUM(Kranskop:Baobab!P111)</f>
        <v>0</v>
      </c>
      <c r="Q111" s="77">
        <f>SUM(Kranskop:Baobab!Q111)</f>
        <v>0</v>
      </c>
      <c r="R111" s="77">
        <f>SUM(Kranskop:Baobab!R111)</f>
        <v>0</v>
      </c>
      <c r="S111" s="77">
        <f>SUM(Kranskop:Baobab!S111)</f>
        <v>0</v>
      </c>
      <c r="T111" s="77">
        <f>SUM(Kranskop:Baobab!T111)</f>
        <v>0</v>
      </c>
      <c r="U111" s="76">
        <f>SUM(Kranskop:Baobab!U111)</f>
        <v>0</v>
      </c>
      <c r="V111" s="75">
        <f>SUM(Kranskop:Baobab!V111)</f>
        <v>0</v>
      </c>
      <c r="W111" s="77">
        <f>SUM(Kranskop:Baobab!W111)</f>
        <v>0</v>
      </c>
      <c r="X111" s="77">
        <f>SUM(Kranskop:Baobab!X111)</f>
        <v>0</v>
      </c>
      <c r="Y111" s="77">
        <f>SUM(Kranskop:Baobab!Y111)</f>
        <v>0</v>
      </c>
      <c r="Z111" s="77">
        <f>SUM(Kranskop:Baobab!Z111)</f>
        <v>0</v>
      </c>
      <c r="AA111" s="77">
        <f>SUM(Kranskop:Baobab!AA111)</f>
        <v>0</v>
      </c>
      <c r="AB111" s="77">
        <f>SUM(Kranskop:Baobab!AB111)</f>
        <v>0</v>
      </c>
      <c r="AC111" s="77">
        <f>SUM(Kranskop:Baobab!AC111)</f>
        <v>0</v>
      </c>
      <c r="AD111" s="77">
        <f>SUM(Kranskop:Baobab!AD111)</f>
        <v>0</v>
      </c>
      <c r="AE111" s="77">
        <f>SUM(Kranskop:Baobab!AE111)</f>
        <v>0</v>
      </c>
      <c r="AF111" s="77">
        <f>SUM(Kranskop:Baobab!AF111)</f>
        <v>0</v>
      </c>
      <c r="AG111" s="76">
        <f>SUM(Kranskop:Baobab!AG111)</f>
        <v>0</v>
      </c>
      <c r="AH111" s="78">
        <f>SUM(Kranskop:Baobab!AH111)</f>
        <v>0</v>
      </c>
      <c r="AI111" s="77">
        <f>SUM(Kranskop:Baobab!AI111)</f>
        <v>0</v>
      </c>
      <c r="AJ111" s="77">
        <f>SUM(Kranskop:Baobab!AJ111)</f>
        <v>0</v>
      </c>
      <c r="AK111" s="77">
        <f>SUM(Kranskop:Baobab!AK111)</f>
        <v>0</v>
      </c>
      <c r="AL111" s="77">
        <f>SUM(Kranskop:Baobab!AL111)</f>
        <v>0</v>
      </c>
      <c r="AM111" s="77">
        <f>SUM(Kranskop:Baobab!AM111)</f>
        <v>0</v>
      </c>
      <c r="AN111" s="77">
        <f>SUM(Kranskop:Baobab!AN111)</f>
        <v>0</v>
      </c>
      <c r="AO111" s="77">
        <f>SUM(Kranskop:Baobab!AO111)</f>
        <v>0</v>
      </c>
      <c r="AP111" s="77">
        <f>SUM(Kranskop:Baobab!AP111)</f>
        <v>0</v>
      </c>
      <c r="AQ111" s="77">
        <f>SUM(Kranskop:Baobab!AQ111)</f>
        <v>0</v>
      </c>
      <c r="AR111" s="77">
        <f>SUM(Kranskop:Baobab!AR111)</f>
        <v>0</v>
      </c>
      <c r="AS111" s="76">
        <f>SUM(Kranskop:Baobab!AS111)</f>
        <v>0</v>
      </c>
      <c r="AT111" s="78">
        <f>SUM(Kranskop:Baobab!AT111)</f>
        <v>0</v>
      </c>
      <c r="AU111" s="77">
        <f>SUM(Kranskop:Baobab!AU111)</f>
        <v>0</v>
      </c>
      <c r="AV111" s="77">
        <f>SUM(Kranskop:Baobab!AV111)</f>
        <v>0</v>
      </c>
      <c r="AW111" s="77">
        <f>SUM(Kranskop:Baobab!AW111)</f>
        <v>0</v>
      </c>
      <c r="AX111" s="77">
        <f>SUM(Kranskop:Baobab!AX111)</f>
        <v>0</v>
      </c>
      <c r="AY111" s="77">
        <f>SUM(Kranskop:Baobab!AY111)</f>
        <v>0</v>
      </c>
      <c r="AZ111" s="77">
        <f>SUM(Kranskop:Baobab!AZ111)</f>
        <v>0</v>
      </c>
      <c r="BA111" s="77">
        <f>SUM(Kranskop:Baobab!BA111)</f>
        <v>0</v>
      </c>
      <c r="BB111" s="77">
        <f>SUM(Kranskop:Baobab!BB111)</f>
        <v>0</v>
      </c>
      <c r="BC111" s="77">
        <f>SUM(Kranskop:Baobab!BC111)</f>
        <v>0</v>
      </c>
      <c r="BD111" s="77">
        <f>SUM(Kranskop:Baobab!BD111)</f>
        <v>0</v>
      </c>
      <c r="BE111" s="76">
        <f>SUM(Kranskop:Baobab!BE111)</f>
        <v>0</v>
      </c>
      <c r="BF111" s="78">
        <f>SUM(Kranskop:Baobab!BF111)</f>
        <v>0</v>
      </c>
      <c r="BG111" s="77">
        <f>SUM(Kranskop:Baobab!BG111)</f>
        <v>0</v>
      </c>
      <c r="BH111" s="77">
        <f>SUM(Kranskop:Baobab!BH111)</f>
        <v>0</v>
      </c>
      <c r="BI111" s="77">
        <f>SUM(Kranskop:Baobab!BI111)</f>
        <v>0</v>
      </c>
      <c r="BJ111" s="77">
        <f>SUM(Kranskop:Baobab!BJ111)</f>
        <v>0</v>
      </c>
      <c r="BK111" s="77">
        <f>SUM(Kranskop:Baobab!BK111)</f>
        <v>0</v>
      </c>
      <c r="BL111" s="77">
        <f>SUM(Kranskop:Baobab!BL111)</f>
        <v>0</v>
      </c>
      <c r="BM111" s="77">
        <f>SUM(Kranskop:Baobab!BM111)</f>
        <v>0</v>
      </c>
      <c r="BN111" s="77">
        <f>SUM(Kranskop:Baobab!BN111)</f>
        <v>0</v>
      </c>
      <c r="BO111" s="77">
        <f>SUM(Kranskop:Baobab!BO111)</f>
        <v>0</v>
      </c>
      <c r="BP111" s="77">
        <f>SUM(Kranskop:Baobab!BP111)</f>
        <v>0</v>
      </c>
      <c r="BQ111" s="76">
        <f>SUM(Kranskop:Baobab!BQ111)</f>
        <v>0</v>
      </c>
      <c r="BR111" s="78">
        <f>SUM(Kranskop:Baobab!BR111)</f>
        <v>0</v>
      </c>
      <c r="BS111" s="77">
        <f>SUM(Kranskop:Baobab!BS111)</f>
        <v>0</v>
      </c>
      <c r="BT111" s="77">
        <f>SUM(Kranskop:Baobab!BT111)</f>
        <v>0</v>
      </c>
      <c r="BU111" s="77">
        <f>SUM(Kranskop:Baobab!BU111)</f>
        <v>0</v>
      </c>
      <c r="BV111" s="77">
        <f>SUM(Kranskop:Baobab!BV111)</f>
        <v>0</v>
      </c>
      <c r="BW111" s="77">
        <f>SUM(Kranskop:Baobab!BW111)</f>
        <v>0</v>
      </c>
      <c r="BX111" s="77">
        <f>SUM(Kranskop:Baobab!BX111)</f>
        <v>0</v>
      </c>
      <c r="BY111" s="77">
        <f>SUM(Kranskop:Baobab!BY111)</f>
        <v>0</v>
      </c>
      <c r="BZ111" s="77">
        <f>SUM(Kranskop:Baobab!BZ111)</f>
        <v>0</v>
      </c>
      <c r="CA111" s="77">
        <f>SUM(Kranskop:Baobab!CA111)</f>
        <v>0</v>
      </c>
      <c r="CB111" s="77">
        <f>SUM(Kranskop:Baobab!CB111)</f>
        <v>0</v>
      </c>
      <c r="CC111" s="76">
        <f>SUM(Kranskop:Baobab!CC111)</f>
        <v>0</v>
      </c>
      <c r="CD111" s="368"/>
    </row>
    <row r="112" spans="1:82" x14ac:dyDescent="0.75">
      <c r="A112" s="39"/>
      <c r="B112" s="73" t="s">
        <v>204</v>
      </c>
      <c r="C112" s="129" t="s">
        <v>205</v>
      </c>
      <c r="D112" s="130" t="s">
        <v>58</v>
      </c>
      <c r="E112" s="255">
        <f>SUM(Kranskop:Baobab!E112)</f>
        <v>288</v>
      </c>
      <c r="F112" s="215" t="b">
        <f>(Kranskop!G112+Nyl!G112+Capricorn!G112+Baobab!G112)=G112</f>
        <v>1</v>
      </c>
      <c r="G112" s="74">
        <f t="shared" si="48"/>
        <v>0</v>
      </c>
      <c r="H112" s="75">
        <f>SUM(Kranskop:Baobab!H112)</f>
        <v>0</v>
      </c>
      <c r="I112" s="76">
        <f>SUM(Kranskop:Baobab!I112)</f>
        <v>0</v>
      </c>
      <c r="J112" s="75">
        <f>SUM(Kranskop:Baobab!J112)</f>
        <v>0</v>
      </c>
      <c r="K112" s="77">
        <f>SUM(Kranskop:Baobab!K112)</f>
        <v>0</v>
      </c>
      <c r="L112" s="77">
        <f>SUM(Kranskop:Baobab!L112)</f>
        <v>0</v>
      </c>
      <c r="M112" s="77">
        <f>SUM(Kranskop:Baobab!M112)</f>
        <v>0</v>
      </c>
      <c r="N112" s="77">
        <f>SUM(Kranskop:Baobab!N112)</f>
        <v>0</v>
      </c>
      <c r="O112" s="77">
        <f>SUM(Kranskop:Baobab!O112)</f>
        <v>0</v>
      </c>
      <c r="P112" s="77">
        <f>SUM(Kranskop:Baobab!P112)</f>
        <v>0</v>
      </c>
      <c r="Q112" s="77">
        <f>SUM(Kranskop:Baobab!Q112)</f>
        <v>0</v>
      </c>
      <c r="R112" s="77">
        <f>SUM(Kranskop:Baobab!R112)</f>
        <v>0</v>
      </c>
      <c r="S112" s="77">
        <f>SUM(Kranskop:Baobab!S112)</f>
        <v>0</v>
      </c>
      <c r="T112" s="77">
        <f>SUM(Kranskop:Baobab!T112)</f>
        <v>0</v>
      </c>
      <c r="U112" s="76">
        <f>SUM(Kranskop:Baobab!U112)</f>
        <v>0</v>
      </c>
      <c r="V112" s="75">
        <f>SUM(Kranskop:Baobab!V112)</f>
        <v>0</v>
      </c>
      <c r="W112" s="77">
        <f>SUM(Kranskop:Baobab!W112)</f>
        <v>0</v>
      </c>
      <c r="X112" s="77">
        <f>SUM(Kranskop:Baobab!X112)</f>
        <v>0</v>
      </c>
      <c r="Y112" s="77">
        <f>SUM(Kranskop:Baobab!Y112)</f>
        <v>0</v>
      </c>
      <c r="Z112" s="77">
        <f>SUM(Kranskop:Baobab!Z112)</f>
        <v>0</v>
      </c>
      <c r="AA112" s="77">
        <f>SUM(Kranskop:Baobab!AA112)</f>
        <v>0</v>
      </c>
      <c r="AB112" s="77">
        <f>SUM(Kranskop:Baobab!AB112)</f>
        <v>0</v>
      </c>
      <c r="AC112" s="77">
        <f>SUM(Kranskop:Baobab!AC112)</f>
        <v>0</v>
      </c>
      <c r="AD112" s="77">
        <f>SUM(Kranskop:Baobab!AD112)</f>
        <v>0</v>
      </c>
      <c r="AE112" s="77">
        <f>SUM(Kranskop:Baobab!AE112)</f>
        <v>0</v>
      </c>
      <c r="AF112" s="77">
        <f>SUM(Kranskop:Baobab!AF112)</f>
        <v>0</v>
      </c>
      <c r="AG112" s="76">
        <f>SUM(Kranskop:Baobab!AG112)</f>
        <v>0</v>
      </c>
      <c r="AH112" s="78">
        <f>SUM(Kranskop:Baobab!AH112)</f>
        <v>0</v>
      </c>
      <c r="AI112" s="77">
        <f>SUM(Kranskop:Baobab!AI112)</f>
        <v>0</v>
      </c>
      <c r="AJ112" s="77">
        <f>SUM(Kranskop:Baobab!AJ112)</f>
        <v>0</v>
      </c>
      <c r="AK112" s="77">
        <f>SUM(Kranskop:Baobab!AK112)</f>
        <v>0</v>
      </c>
      <c r="AL112" s="77">
        <f>SUM(Kranskop:Baobab!AL112)</f>
        <v>0</v>
      </c>
      <c r="AM112" s="77">
        <f>SUM(Kranskop:Baobab!AM112)</f>
        <v>0</v>
      </c>
      <c r="AN112" s="77">
        <f>SUM(Kranskop:Baobab!AN112)</f>
        <v>0</v>
      </c>
      <c r="AO112" s="77">
        <f>SUM(Kranskop:Baobab!AO112)</f>
        <v>0</v>
      </c>
      <c r="AP112" s="77">
        <f>SUM(Kranskop:Baobab!AP112)</f>
        <v>0</v>
      </c>
      <c r="AQ112" s="77">
        <f>SUM(Kranskop:Baobab!AQ112)</f>
        <v>0</v>
      </c>
      <c r="AR112" s="77">
        <f>SUM(Kranskop:Baobab!AR112)</f>
        <v>0</v>
      </c>
      <c r="AS112" s="76">
        <f>SUM(Kranskop:Baobab!AS112)</f>
        <v>0</v>
      </c>
      <c r="AT112" s="78">
        <f>SUM(Kranskop:Baobab!AT112)</f>
        <v>0</v>
      </c>
      <c r="AU112" s="77">
        <f>SUM(Kranskop:Baobab!AU112)</f>
        <v>0</v>
      </c>
      <c r="AV112" s="77">
        <f>SUM(Kranskop:Baobab!AV112)</f>
        <v>0</v>
      </c>
      <c r="AW112" s="77">
        <f>SUM(Kranskop:Baobab!AW112)</f>
        <v>0</v>
      </c>
      <c r="AX112" s="77">
        <f>SUM(Kranskop:Baobab!AX112)</f>
        <v>0</v>
      </c>
      <c r="AY112" s="77">
        <f>SUM(Kranskop:Baobab!AY112)</f>
        <v>0</v>
      </c>
      <c r="AZ112" s="77">
        <f>SUM(Kranskop:Baobab!AZ112)</f>
        <v>0</v>
      </c>
      <c r="BA112" s="77">
        <f>SUM(Kranskop:Baobab!BA112)</f>
        <v>0</v>
      </c>
      <c r="BB112" s="77">
        <f>SUM(Kranskop:Baobab!BB112)</f>
        <v>0</v>
      </c>
      <c r="BC112" s="77">
        <f>SUM(Kranskop:Baobab!BC112)</f>
        <v>0</v>
      </c>
      <c r="BD112" s="77">
        <f>SUM(Kranskop:Baobab!BD112)</f>
        <v>0</v>
      </c>
      <c r="BE112" s="76">
        <f>SUM(Kranskop:Baobab!BE112)</f>
        <v>0</v>
      </c>
      <c r="BF112" s="78">
        <f>SUM(Kranskop:Baobab!BF112)</f>
        <v>0</v>
      </c>
      <c r="BG112" s="77">
        <f>SUM(Kranskop:Baobab!BG112)</f>
        <v>0</v>
      </c>
      <c r="BH112" s="77">
        <f>SUM(Kranskop:Baobab!BH112)</f>
        <v>0</v>
      </c>
      <c r="BI112" s="77">
        <f>SUM(Kranskop:Baobab!BI112)</f>
        <v>0</v>
      </c>
      <c r="BJ112" s="77">
        <f>SUM(Kranskop:Baobab!BJ112)</f>
        <v>0</v>
      </c>
      <c r="BK112" s="77">
        <f>SUM(Kranskop:Baobab!BK112)</f>
        <v>0</v>
      </c>
      <c r="BL112" s="77">
        <f>SUM(Kranskop:Baobab!BL112)</f>
        <v>0</v>
      </c>
      <c r="BM112" s="77">
        <f>SUM(Kranskop:Baobab!BM112)</f>
        <v>0</v>
      </c>
      <c r="BN112" s="77">
        <f>SUM(Kranskop:Baobab!BN112)</f>
        <v>0</v>
      </c>
      <c r="BO112" s="77">
        <f>SUM(Kranskop:Baobab!BO112)</f>
        <v>0</v>
      </c>
      <c r="BP112" s="77">
        <f>SUM(Kranskop:Baobab!BP112)</f>
        <v>0</v>
      </c>
      <c r="BQ112" s="76">
        <f>SUM(Kranskop:Baobab!BQ112)</f>
        <v>0</v>
      </c>
      <c r="BR112" s="78">
        <f>SUM(Kranskop:Baobab!BR112)</f>
        <v>0</v>
      </c>
      <c r="BS112" s="77">
        <f>SUM(Kranskop:Baobab!BS112)</f>
        <v>0</v>
      </c>
      <c r="BT112" s="77">
        <f>SUM(Kranskop:Baobab!BT112)</f>
        <v>0</v>
      </c>
      <c r="BU112" s="77">
        <f>SUM(Kranskop:Baobab!BU112)</f>
        <v>0</v>
      </c>
      <c r="BV112" s="77">
        <f>SUM(Kranskop:Baobab!BV112)</f>
        <v>0</v>
      </c>
      <c r="BW112" s="77">
        <f>SUM(Kranskop:Baobab!BW112)</f>
        <v>0</v>
      </c>
      <c r="BX112" s="77">
        <f>SUM(Kranskop:Baobab!BX112)</f>
        <v>0</v>
      </c>
      <c r="BY112" s="77">
        <f>SUM(Kranskop:Baobab!BY112)</f>
        <v>0</v>
      </c>
      <c r="BZ112" s="77">
        <f>SUM(Kranskop:Baobab!BZ112)</f>
        <v>0</v>
      </c>
      <c r="CA112" s="77">
        <f>SUM(Kranskop:Baobab!CA112)</f>
        <v>0</v>
      </c>
      <c r="CB112" s="77">
        <f>SUM(Kranskop:Baobab!CB112)</f>
        <v>0</v>
      </c>
      <c r="CC112" s="76">
        <f>SUM(Kranskop:Baobab!CC112)</f>
        <v>0</v>
      </c>
      <c r="CD112" s="368"/>
    </row>
    <row r="113" spans="1:82" x14ac:dyDescent="0.75">
      <c r="A113" s="39"/>
      <c r="B113" s="73" t="s">
        <v>206</v>
      </c>
      <c r="C113" s="129" t="s">
        <v>207</v>
      </c>
      <c r="D113" s="130" t="s">
        <v>58</v>
      </c>
      <c r="E113" s="255">
        <f>SUM(Kranskop:Baobab!E113)</f>
        <v>288</v>
      </c>
      <c r="F113" s="215" t="b">
        <f>(Kranskop!G113+Nyl!G113+Capricorn!G113+Baobab!G113)=G113</f>
        <v>1</v>
      </c>
      <c r="G113" s="74">
        <f t="shared" si="48"/>
        <v>0</v>
      </c>
      <c r="H113" s="75">
        <f>SUM(Kranskop:Baobab!H113)</f>
        <v>0</v>
      </c>
      <c r="I113" s="76">
        <f>SUM(Kranskop:Baobab!I113)</f>
        <v>0</v>
      </c>
      <c r="J113" s="75">
        <f>SUM(Kranskop:Baobab!J113)</f>
        <v>0</v>
      </c>
      <c r="K113" s="77">
        <f>SUM(Kranskop:Baobab!K113)</f>
        <v>0</v>
      </c>
      <c r="L113" s="77">
        <f>SUM(Kranskop:Baobab!L113)</f>
        <v>0</v>
      </c>
      <c r="M113" s="77">
        <f>SUM(Kranskop:Baobab!M113)</f>
        <v>0</v>
      </c>
      <c r="N113" s="77">
        <f>SUM(Kranskop:Baobab!N113)</f>
        <v>0</v>
      </c>
      <c r="O113" s="77">
        <f>SUM(Kranskop:Baobab!O113)</f>
        <v>0</v>
      </c>
      <c r="P113" s="77">
        <f>SUM(Kranskop:Baobab!P113)</f>
        <v>0</v>
      </c>
      <c r="Q113" s="77">
        <f>SUM(Kranskop:Baobab!Q113)</f>
        <v>0</v>
      </c>
      <c r="R113" s="77">
        <f>SUM(Kranskop:Baobab!R113)</f>
        <v>0</v>
      </c>
      <c r="S113" s="77">
        <f>SUM(Kranskop:Baobab!S113)</f>
        <v>0</v>
      </c>
      <c r="T113" s="77">
        <f>SUM(Kranskop:Baobab!T113)</f>
        <v>0</v>
      </c>
      <c r="U113" s="76">
        <f>SUM(Kranskop:Baobab!U113)</f>
        <v>0</v>
      </c>
      <c r="V113" s="75">
        <f>SUM(Kranskop:Baobab!V113)</f>
        <v>0</v>
      </c>
      <c r="W113" s="77">
        <f>SUM(Kranskop:Baobab!W113)</f>
        <v>0</v>
      </c>
      <c r="X113" s="77">
        <f>SUM(Kranskop:Baobab!X113)</f>
        <v>0</v>
      </c>
      <c r="Y113" s="77">
        <f>SUM(Kranskop:Baobab!Y113)</f>
        <v>0</v>
      </c>
      <c r="Z113" s="77">
        <f>SUM(Kranskop:Baobab!Z113)</f>
        <v>0</v>
      </c>
      <c r="AA113" s="77">
        <f>SUM(Kranskop:Baobab!AA113)</f>
        <v>0</v>
      </c>
      <c r="AB113" s="77">
        <f>SUM(Kranskop:Baobab!AB113)</f>
        <v>0</v>
      </c>
      <c r="AC113" s="77">
        <f>SUM(Kranskop:Baobab!AC113)</f>
        <v>0</v>
      </c>
      <c r="AD113" s="77">
        <f>SUM(Kranskop:Baobab!AD113)</f>
        <v>0</v>
      </c>
      <c r="AE113" s="77">
        <f>SUM(Kranskop:Baobab!AE113)</f>
        <v>0</v>
      </c>
      <c r="AF113" s="77">
        <f>SUM(Kranskop:Baobab!AF113)</f>
        <v>0</v>
      </c>
      <c r="AG113" s="76">
        <f>SUM(Kranskop:Baobab!AG113)</f>
        <v>0</v>
      </c>
      <c r="AH113" s="78">
        <f>SUM(Kranskop:Baobab!AH113)</f>
        <v>0</v>
      </c>
      <c r="AI113" s="77">
        <f>SUM(Kranskop:Baobab!AI113)</f>
        <v>0</v>
      </c>
      <c r="AJ113" s="77">
        <f>SUM(Kranskop:Baobab!AJ113)</f>
        <v>0</v>
      </c>
      <c r="AK113" s="77">
        <f>SUM(Kranskop:Baobab!AK113)</f>
        <v>0</v>
      </c>
      <c r="AL113" s="77">
        <f>SUM(Kranskop:Baobab!AL113)</f>
        <v>0</v>
      </c>
      <c r="AM113" s="77">
        <f>SUM(Kranskop:Baobab!AM113)</f>
        <v>0</v>
      </c>
      <c r="AN113" s="77">
        <f>SUM(Kranskop:Baobab!AN113)</f>
        <v>0</v>
      </c>
      <c r="AO113" s="77">
        <f>SUM(Kranskop:Baobab!AO113)</f>
        <v>0</v>
      </c>
      <c r="AP113" s="77">
        <f>SUM(Kranskop:Baobab!AP113)</f>
        <v>0</v>
      </c>
      <c r="AQ113" s="77">
        <f>SUM(Kranskop:Baobab!AQ113)</f>
        <v>0</v>
      </c>
      <c r="AR113" s="77">
        <f>SUM(Kranskop:Baobab!AR113)</f>
        <v>0</v>
      </c>
      <c r="AS113" s="76">
        <f>SUM(Kranskop:Baobab!AS113)</f>
        <v>0</v>
      </c>
      <c r="AT113" s="78">
        <f>SUM(Kranskop:Baobab!AT113)</f>
        <v>0</v>
      </c>
      <c r="AU113" s="77">
        <f>SUM(Kranskop:Baobab!AU113)</f>
        <v>0</v>
      </c>
      <c r="AV113" s="77">
        <f>SUM(Kranskop:Baobab!AV113)</f>
        <v>0</v>
      </c>
      <c r="AW113" s="77">
        <f>SUM(Kranskop:Baobab!AW113)</f>
        <v>0</v>
      </c>
      <c r="AX113" s="77">
        <f>SUM(Kranskop:Baobab!AX113)</f>
        <v>0</v>
      </c>
      <c r="AY113" s="77">
        <f>SUM(Kranskop:Baobab!AY113)</f>
        <v>0</v>
      </c>
      <c r="AZ113" s="77">
        <f>SUM(Kranskop:Baobab!AZ113)</f>
        <v>0</v>
      </c>
      <c r="BA113" s="77">
        <f>SUM(Kranskop:Baobab!BA113)</f>
        <v>0</v>
      </c>
      <c r="BB113" s="77">
        <f>SUM(Kranskop:Baobab!BB113)</f>
        <v>0</v>
      </c>
      <c r="BC113" s="77">
        <f>SUM(Kranskop:Baobab!BC113)</f>
        <v>0</v>
      </c>
      <c r="BD113" s="77">
        <f>SUM(Kranskop:Baobab!BD113)</f>
        <v>0</v>
      </c>
      <c r="BE113" s="76">
        <f>SUM(Kranskop:Baobab!BE113)</f>
        <v>0</v>
      </c>
      <c r="BF113" s="78">
        <f>SUM(Kranskop:Baobab!BF113)</f>
        <v>0</v>
      </c>
      <c r="BG113" s="77">
        <f>SUM(Kranskop:Baobab!BG113)</f>
        <v>0</v>
      </c>
      <c r="BH113" s="77">
        <f>SUM(Kranskop:Baobab!BH113)</f>
        <v>0</v>
      </c>
      <c r="BI113" s="77">
        <f>SUM(Kranskop:Baobab!BI113)</f>
        <v>0</v>
      </c>
      <c r="BJ113" s="77">
        <f>SUM(Kranskop:Baobab!BJ113)</f>
        <v>0</v>
      </c>
      <c r="BK113" s="77">
        <f>SUM(Kranskop:Baobab!BK113)</f>
        <v>0</v>
      </c>
      <c r="BL113" s="77">
        <f>SUM(Kranskop:Baobab!BL113)</f>
        <v>0</v>
      </c>
      <c r="BM113" s="77">
        <f>SUM(Kranskop:Baobab!BM113)</f>
        <v>0</v>
      </c>
      <c r="BN113" s="77">
        <f>SUM(Kranskop:Baobab!BN113)</f>
        <v>0</v>
      </c>
      <c r="BO113" s="77">
        <f>SUM(Kranskop:Baobab!BO113)</f>
        <v>0</v>
      </c>
      <c r="BP113" s="77">
        <f>SUM(Kranskop:Baobab!BP113)</f>
        <v>0</v>
      </c>
      <c r="BQ113" s="76">
        <f>SUM(Kranskop:Baobab!BQ113)</f>
        <v>0</v>
      </c>
      <c r="BR113" s="78">
        <f>SUM(Kranskop:Baobab!BR113)</f>
        <v>0</v>
      </c>
      <c r="BS113" s="77">
        <f>SUM(Kranskop:Baobab!BS113)</f>
        <v>0</v>
      </c>
      <c r="BT113" s="77">
        <f>SUM(Kranskop:Baobab!BT113)</f>
        <v>0</v>
      </c>
      <c r="BU113" s="77">
        <f>SUM(Kranskop:Baobab!BU113)</f>
        <v>0</v>
      </c>
      <c r="BV113" s="77">
        <f>SUM(Kranskop:Baobab!BV113)</f>
        <v>0</v>
      </c>
      <c r="BW113" s="77">
        <f>SUM(Kranskop:Baobab!BW113)</f>
        <v>0</v>
      </c>
      <c r="BX113" s="77">
        <f>SUM(Kranskop:Baobab!BX113)</f>
        <v>0</v>
      </c>
      <c r="BY113" s="77">
        <f>SUM(Kranskop:Baobab!BY113)</f>
        <v>0</v>
      </c>
      <c r="BZ113" s="77">
        <f>SUM(Kranskop:Baobab!BZ113)</f>
        <v>0</v>
      </c>
      <c r="CA113" s="77">
        <f>SUM(Kranskop:Baobab!CA113)</f>
        <v>0</v>
      </c>
      <c r="CB113" s="77">
        <f>SUM(Kranskop:Baobab!CB113)</f>
        <v>0</v>
      </c>
      <c r="CC113" s="76">
        <f>SUM(Kranskop:Baobab!CC113)</f>
        <v>0</v>
      </c>
      <c r="CD113" s="368"/>
    </row>
    <row r="114" spans="1:82" x14ac:dyDescent="0.75">
      <c r="A114" s="39"/>
      <c r="B114" s="73" t="s">
        <v>208</v>
      </c>
      <c r="C114" s="129" t="s">
        <v>209</v>
      </c>
      <c r="D114" s="130" t="s">
        <v>58</v>
      </c>
      <c r="E114" s="255">
        <f>SUM(Kranskop:Baobab!E114)</f>
        <v>288</v>
      </c>
      <c r="F114" s="215" t="b">
        <f>(Kranskop!G114+Nyl!G114+Capricorn!G114+Baobab!G114)=G114</f>
        <v>1</v>
      </c>
      <c r="G114" s="74">
        <f t="shared" si="48"/>
        <v>0</v>
      </c>
      <c r="H114" s="75">
        <f>SUM(Kranskop:Baobab!H114)</f>
        <v>0</v>
      </c>
      <c r="I114" s="76">
        <f>SUM(Kranskop:Baobab!I114)</f>
        <v>0</v>
      </c>
      <c r="J114" s="75">
        <f>SUM(Kranskop:Baobab!J114)</f>
        <v>0</v>
      </c>
      <c r="K114" s="77">
        <f>SUM(Kranskop:Baobab!K114)</f>
        <v>0</v>
      </c>
      <c r="L114" s="77">
        <f>SUM(Kranskop:Baobab!L114)</f>
        <v>0</v>
      </c>
      <c r="M114" s="77">
        <f>SUM(Kranskop:Baobab!M114)</f>
        <v>0</v>
      </c>
      <c r="N114" s="77">
        <f>SUM(Kranskop:Baobab!N114)</f>
        <v>0</v>
      </c>
      <c r="O114" s="77">
        <f>SUM(Kranskop:Baobab!O114)</f>
        <v>0</v>
      </c>
      <c r="P114" s="77">
        <f>SUM(Kranskop:Baobab!P114)</f>
        <v>0</v>
      </c>
      <c r="Q114" s="77">
        <f>SUM(Kranskop:Baobab!Q114)</f>
        <v>0</v>
      </c>
      <c r="R114" s="77">
        <f>SUM(Kranskop:Baobab!R114)</f>
        <v>0</v>
      </c>
      <c r="S114" s="77">
        <f>SUM(Kranskop:Baobab!S114)</f>
        <v>0</v>
      </c>
      <c r="T114" s="77">
        <f>SUM(Kranskop:Baobab!T114)</f>
        <v>0</v>
      </c>
      <c r="U114" s="76">
        <f>SUM(Kranskop:Baobab!U114)</f>
        <v>0</v>
      </c>
      <c r="V114" s="75">
        <f>SUM(Kranskop:Baobab!V114)</f>
        <v>0</v>
      </c>
      <c r="W114" s="77">
        <f>SUM(Kranskop:Baobab!W114)</f>
        <v>0</v>
      </c>
      <c r="X114" s="77">
        <f>SUM(Kranskop:Baobab!X114)</f>
        <v>0</v>
      </c>
      <c r="Y114" s="77">
        <f>SUM(Kranskop:Baobab!Y114)</f>
        <v>0</v>
      </c>
      <c r="Z114" s="77">
        <f>SUM(Kranskop:Baobab!Z114)</f>
        <v>0</v>
      </c>
      <c r="AA114" s="77">
        <f>SUM(Kranskop:Baobab!AA114)</f>
        <v>0</v>
      </c>
      <c r="AB114" s="77">
        <f>SUM(Kranskop:Baobab!AB114)</f>
        <v>0</v>
      </c>
      <c r="AC114" s="77">
        <f>SUM(Kranskop:Baobab!AC114)</f>
        <v>0</v>
      </c>
      <c r="AD114" s="77">
        <f>SUM(Kranskop:Baobab!AD114)</f>
        <v>0</v>
      </c>
      <c r="AE114" s="77">
        <f>SUM(Kranskop:Baobab!AE114)</f>
        <v>0</v>
      </c>
      <c r="AF114" s="77">
        <f>SUM(Kranskop:Baobab!AF114)</f>
        <v>0</v>
      </c>
      <c r="AG114" s="76">
        <f>SUM(Kranskop:Baobab!AG114)</f>
        <v>0</v>
      </c>
      <c r="AH114" s="78">
        <f>SUM(Kranskop:Baobab!AH114)</f>
        <v>0</v>
      </c>
      <c r="AI114" s="77">
        <f>SUM(Kranskop:Baobab!AI114)</f>
        <v>0</v>
      </c>
      <c r="AJ114" s="77">
        <f>SUM(Kranskop:Baobab!AJ114)</f>
        <v>0</v>
      </c>
      <c r="AK114" s="77">
        <f>SUM(Kranskop:Baobab!AK114)</f>
        <v>0</v>
      </c>
      <c r="AL114" s="77">
        <f>SUM(Kranskop:Baobab!AL114)</f>
        <v>0</v>
      </c>
      <c r="AM114" s="77">
        <f>SUM(Kranskop:Baobab!AM114)</f>
        <v>0</v>
      </c>
      <c r="AN114" s="77">
        <f>SUM(Kranskop:Baobab!AN114)</f>
        <v>0</v>
      </c>
      <c r="AO114" s="77">
        <f>SUM(Kranskop:Baobab!AO114)</f>
        <v>0</v>
      </c>
      <c r="AP114" s="77">
        <f>SUM(Kranskop:Baobab!AP114)</f>
        <v>0</v>
      </c>
      <c r="AQ114" s="77">
        <f>SUM(Kranskop:Baobab!AQ114)</f>
        <v>0</v>
      </c>
      <c r="AR114" s="77">
        <f>SUM(Kranskop:Baobab!AR114)</f>
        <v>0</v>
      </c>
      <c r="AS114" s="76">
        <f>SUM(Kranskop:Baobab!AS114)</f>
        <v>0</v>
      </c>
      <c r="AT114" s="78">
        <f>SUM(Kranskop:Baobab!AT114)</f>
        <v>0</v>
      </c>
      <c r="AU114" s="77">
        <f>SUM(Kranskop:Baobab!AU114)</f>
        <v>0</v>
      </c>
      <c r="AV114" s="77">
        <f>SUM(Kranskop:Baobab!AV114)</f>
        <v>0</v>
      </c>
      <c r="AW114" s="77">
        <f>SUM(Kranskop:Baobab!AW114)</f>
        <v>0</v>
      </c>
      <c r="AX114" s="77">
        <f>SUM(Kranskop:Baobab!AX114)</f>
        <v>0</v>
      </c>
      <c r="AY114" s="77">
        <f>SUM(Kranskop:Baobab!AY114)</f>
        <v>0</v>
      </c>
      <c r="AZ114" s="77">
        <f>SUM(Kranskop:Baobab!AZ114)</f>
        <v>0</v>
      </c>
      <c r="BA114" s="77">
        <f>SUM(Kranskop:Baobab!BA114)</f>
        <v>0</v>
      </c>
      <c r="BB114" s="77">
        <f>SUM(Kranskop:Baobab!BB114)</f>
        <v>0</v>
      </c>
      <c r="BC114" s="77">
        <f>SUM(Kranskop:Baobab!BC114)</f>
        <v>0</v>
      </c>
      <c r="BD114" s="77">
        <f>SUM(Kranskop:Baobab!BD114)</f>
        <v>0</v>
      </c>
      <c r="BE114" s="76">
        <f>SUM(Kranskop:Baobab!BE114)</f>
        <v>0</v>
      </c>
      <c r="BF114" s="78">
        <f>SUM(Kranskop:Baobab!BF114)</f>
        <v>0</v>
      </c>
      <c r="BG114" s="77">
        <f>SUM(Kranskop:Baobab!BG114)</f>
        <v>0</v>
      </c>
      <c r="BH114" s="77">
        <f>SUM(Kranskop:Baobab!BH114)</f>
        <v>0</v>
      </c>
      <c r="BI114" s="77">
        <f>SUM(Kranskop:Baobab!BI114)</f>
        <v>0</v>
      </c>
      <c r="BJ114" s="77">
        <f>SUM(Kranskop:Baobab!BJ114)</f>
        <v>0</v>
      </c>
      <c r="BK114" s="77">
        <f>SUM(Kranskop:Baobab!BK114)</f>
        <v>0</v>
      </c>
      <c r="BL114" s="77">
        <f>SUM(Kranskop:Baobab!BL114)</f>
        <v>0</v>
      </c>
      <c r="BM114" s="77">
        <f>SUM(Kranskop:Baobab!BM114)</f>
        <v>0</v>
      </c>
      <c r="BN114" s="77">
        <f>SUM(Kranskop:Baobab!BN114)</f>
        <v>0</v>
      </c>
      <c r="BO114" s="77">
        <f>SUM(Kranskop:Baobab!BO114)</f>
        <v>0</v>
      </c>
      <c r="BP114" s="77">
        <f>SUM(Kranskop:Baobab!BP114)</f>
        <v>0</v>
      </c>
      <c r="BQ114" s="76">
        <f>SUM(Kranskop:Baobab!BQ114)</f>
        <v>0</v>
      </c>
      <c r="BR114" s="78">
        <f>SUM(Kranskop:Baobab!BR114)</f>
        <v>0</v>
      </c>
      <c r="BS114" s="77">
        <f>SUM(Kranskop:Baobab!BS114)</f>
        <v>0</v>
      </c>
      <c r="BT114" s="77">
        <f>SUM(Kranskop:Baobab!BT114)</f>
        <v>0</v>
      </c>
      <c r="BU114" s="77">
        <f>SUM(Kranskop:Baobab!BU114)</f>
        <v>0</v>
      </c>
      <c r="BV114" s="77">
        <f>SUM(Kranskop:Baobab!BV114)</f>
        <v>0</v>
      </c>
      <c r="BW114" s="77">
        <f>SUM(Kranskop:Baobab!BW114)</f>
        <v>0</v>
      </c>
      <c r="BX114" s="77">
        <f>SUM(Kranskop:Baobab!BX114)</f>
        <v>0</v>
      </c>
      <c r="BY114" s="77">
        <f>SUM(Kranskop:Baobab!BY114)</f>
        <v>0</v>
      </c>
      <c r="BZ114" s="77">
        <f>SUM(Kranskop:Baobab!BZ114)</f>
        <v>0</v>
      </c>
      <c r="CA114" s="77">
        <f>SUM(Kranskop:Baobab!CA114)</f>
        <v>0</v>
      </c>
      <c r="CB114" s="77">
        <f>SUM(Kranskop:Baobab!CB114)</f>
        <v>0</v>
      </c>
      <c r="CC114" s="76">
        <f>SUM(Kranskop:Baobab!CC114)</f>
        <v>0</v>
      </c>
      <c r="CD114" s="368"/>
    </row>
    <row r="115" spans="1:82" ht="27" x14ac:dyDescent="0.75">
      <c r="A115" s="39"/>
      <c r="B115" s="281" t="s">
        <v>210</v>
      </c>
      <c r="C115" s="129" t="s">
        <v>211</v>
      </c>
      <c r="D115" s="130" t="s">
        <v>58</v>
      </c>
      <c r="E115" s="255">
        <f>SUM(Kranskop:Baobab!E115)</f>
        <v>288</v>
      </c>
      <c r="F115" s="215" t="b">
        <f>(Kranskop!G115+Nyl!G115+Capricorn!G115+Baobab!G115)=G115</f>
        <v>1</v>
      </c>
      <c r="G115" s="74">
        <f t="shared" si="48"/>
        <v>0</v>
      </c>
      <c r="H115" s="75">
        <f>SUM(Kranskop:Baobab!H115)</f>
        <v>0</v>
      </c>
      <c r="I115" s="76">
        <f>SUM(Kranskop:Baobab!I115)</f>
        <v>0</v>
      </c>
      <c r="J115" s="75">
        <f>SUM(Kranskop:Baobab!J115)</f>
        <v>0</v>
      </c>
      <c r="K115" s="77">
        <f>SUM(Kranskop:Baobab!K115)</f>
        <v>0</v>
      </c>
      <c r="L115" s="77">
        <f>SUM(Kranskop:Baobab!L115)</f>
        <v>0</v>
      </c>
      <c r="M115" s="77">
        <f>SUM(Kranskop:Baobab!M115)</f>
        <v>0</v>
      </c>
      <c r="N115" s="77">
        <f>SUM(Kranskop:Baobab!N115)</f>
        <v>0</v>
      </c>
      <c r="O115" s="77">
        <f>SUM(Kranskop:Baobab!O115)</f>
        <v>0</v>
      </c>
      <c r="P115" s="77">
        <f>SUM(Kranskop:Baobab!P115)</f>
        <v>0</v>
      </c>
      <c r="Q115" s="77">
        <f>SUM(Kranskop:Baobab!Q115)</f>
        <v>0</v>
      </c>
      <c r="R115" s="77">
        <f>SUM(Kranskop:Baobab!R115)</f>
        <v>0</v>
      </c>
      <c r="S115" s="77">
        <f>SUM(Kranskop:Baobab!S115)</f>
        <v>0</v>
      </c>
      <c r="T115" s="77">
        <f>SUM(Kranskop:Baobab!T115)</f>
        <v>0</v>
      </c>
      <c r="U115" s="76">
        <f>SUM(Kranskop:Baobab!U115)</f>
        <v>0</v>
      </c>
      <c r="V115" s="75">
        <f>SUM(Kranskop:Baobab!V115)</f>
        <v>0</v>
      </c>
      <c r="W115" s="77">
        <f>SUM(Kranskop:Baobab!W115)</f>
        <v>0</v>
      </c>
      <c r="X115" s="77">
        <f>SUM(Kranskop:Baobab!X115)</f>
        <v>0</v>
      </c>
      <c r="Y115" s="77">
        <f>SUM(Kranskop:Baobab!Y115)</f>
        <v>0</v>
      </c>
      <c r="Z115" s="77">
        <f>SUM(Kranskop:Baobab!Z115)</f>
        <v>0</v>
      </c>
      <c r="AA115" s="77">
        <f>SUM(Kranskop:Baobab!AA115)</f>
        <v>0</v>
      </c>
      <c r="AB115" s="77">
        <f>SUM(Kranskop:Baobab!AB115)</f>
        <v>0</v>
      </c>
      <c r="AC115" s="77">
        <f>SUM(Kranskop:Baobab!AC115)</f>
        <v>0</v>
      </c>
      <c r="AD115" s="77">
        <f>SUM(Kranskop:Baobab!AD115)</f>
        <v>0</v>
      </c>
      <c r="AE115" s="77">
        <f>SUM(Kranskop:Baobab!AE115)</f>
        <v>0</v>
      </c>
      <c r="AF115" s="77">
        <f>SUM(Kranskop:Baobab!AF115)</f>
        <v>0</v>
      </c>
      <c r="AG115" s="76">
        <f>SUM(Kranskop:Baobab!AG115)</f>
        <v>0</v>
      </c>
      <c r="AH115" s="78">
        <f>SUM(Kranskop:Baobab!AH115)</f>
        <v>0</v>
      </c>
      <c r="AI115" s="77">
        <f>SUM(Kranskop:Baobab!AI115)</f>
        <v>0</v>
      </c>
      <c r="AJ115" s="77">
        <f>SUM(Kranskop:Baobab!AJ115)</f>
        <v>0</v>
      </c>
      <c r="AK115" s="77">
        <f>SUM(Kranskop:Baobab!AK115)</f>
        <v>0</v>
      </c>
      <c r="AL115" s="77">
        <f>SUM(Kranskop:Baobab!AL115)</f>
        <v>0</v>
      </c>
      <c r="AM115" s="77">
        <f>SUM(Kranskop:Baobab!AM115)</f>
        <v>0</v>
      </c>
      <c r="AN115" s="77">
        <f>SUM(Kranskop:Baobab!AN115)</f>
        <v>0</v>
      </c>
      <c r="AO115" s="77">
        <f>SUM(Kranskop:Baobab!AO115)</f>
        <v>0</v>
      </c>
      <c r="AP115" s="77">
        <f>SUM(Kranskop:Baobab!AP115)</f>
        <v>0</v>
      </c>
      <c r="AQ115" s="77">
        <f>SUM(Kranskop:Baobab!AQ115)</f>
        <v>0</v>
      </c>
      <c r="AR115" s="77">
        <f>SUM(Kranskop:Baobab!AR115)</f>
        <v>0</v>
      </c>
      <c r="AS115" s="76">
        <f>SUM(Kranskop:Baobab!AS115)</f>
        <v>0</v>
      </c>
      <c r="AT115" s="78">
        <f>SUM(Kranskop:Baobab!AT115)</f>
        <v>0</v>
      </c>
      <c r="AU115" s="77">
        <f>SUM(Kranskop:Baobab!AU115)</f>
        <v>0</v>
      </c>
      <c r="AV115" s="77">
        <f>SUM(Kranskop:Baobab!AV115)</f>
        <v>0</v>
      </c>
      <c r="AW115" s="77">
        <f>SUM(Kranskop:Baobab!AW115)</f>
        <v>0</v>
      </c>
      <c r="AX115" s="77">
        <f>SUM(Kranskop:Baobab!AX115)</f>
        <v>0</v>
      </c>
      <c r="AY115" s="77">
        <f>SUM(Kranskop:Baobab!AY115)</f>
        <v>0</v>
      </c>
      <c r="AZ115" s="77">
        <f>SUM(Kranskop:Baobab!AZ115)</f>
        <v>0</v>
      </c>
      <c r="BA115" s="77">
        <f>SUM(Kranskop:Baobab!BA115)</f>
        <v>0</v>
      </c>
      <c r="BB115" s="77">
        <f>SUM(Kranskop:Baobab!BB115)</f>
        <v>0</v>
      </c>
      <c r="BC115" s="77">
        <f>SUM(Kranskop:Baobab!BC115)</f>
        <v>0</v>
      </c>
      <c r="BD115" s="77">
        <f>SUM(Kranskop:Baobab!BD115)</f>
        <v>0</v>
      </c>
      <c r="BE115" s="76">
        <f>SUM(Kranskop:Baobab!BE115)</f>
        <v>0</v>
      </c>
      <c r="BF115" s="78">
        <f>SUM(Kranskop:Baobab!BF115)</f>
        <v>0</v>
      </c>
      <c r="BG115" s="77">
        <f>SUM(Kranskop:Baobab!BG115)</f>
        <v>0</v>
      </c>
      <c r="BH115" s="77">
        <f>SUM(Kranskop:Baobab!BH115)</f>
        <v>0</v>
      </c>
      <c r="BI115" s="77">
        <f>SUM(Kranskop:Baobab!BI115)</f>
        <v>0</v>
      </c>
      <c r="BJ115" s="77">
        <f>SUM(Kranskop:Baobab!BJ115)</f>
        <v>0</v>
      </c>
      <c r="BK115" s="77">
        <f>SUM(Kranskop:Baobab!BK115)</f>
        <v>0</v>
      </c>
      <c r="BL115" s="77">
        <f>SUM(Kranskop:Baobab!BL115)</f>
        <v>0</v>
      </c>
      <c r="BM115" s="77">
        <f>SUM(Kranskop:Baobab!BM115)</f>
        <v>0</v>
      </c>
      <c r="BN115" s="77">
        <f>SUM(Kranskop:Baobab!BN115)</f>
        <v>0</v>
      </c>
      <c r="BO115" s="77">
        <f>SUM(Kranskop:Baobab!BO115)</f>
        <v>0</v>
      </c>
      <c r="BP115" s="77">
        <f>SUM(Kranskop:Baobab!BP115)</f>
        <v>0</v>
      </c>
      <c r="BQ115" s="76">
        <f>SUM(Kranskop:Baobab!BQ115)</f>
        <v>0</v>
      </c>
      <c r="BR115" s="78">
        <f>SUM(Kranskop:Baobab!BR115)</f>
        <v>0</v>
      </c>
      <c r="BS115" s="77">
        <f>SUM(Kranskop:Baobab!BS115)</f>
        <v>0</v>
      </c>
      <c r="BT115" s="77">
        <f>SUM(Kranskop:Baobab!BT115)</f>
        <v>0</v>
      </c>
      <c r="BU115" s="77">
        <f>SUM(Kranskop:Baobab!BU115)</f>
        <v>0</v>
      </c>
      <c r="BV115" s="77">
        <f>SUM(Kranskop:Baobab!BV115)</f>
        <v>0</v>
      </c>
      <c r="BW115" s="77">
        <f>SUM(Kranskop:Baobab!BW115)</f>
        <v>0</v>
      </c>
      <c r="BX115" s="77">
        <f>SUM(Kranskop:Baobab!BX115)</f>
        <v>0</v>
      </c>
      <c r="BY115" s="77">
        <f>SUM(Kranskop:Baobab!BY115)</f>
        <v>0</v>
      </c>
      <c r="BZ115" s="77">
        <f>SUM(Kranskop:Baobab!BZ115)</f>
        <v>0</v>
      </c>
      <c r="CA115" s="77">
        <f>SUM(Kranskop:Baobab!CA115)</f>
        <v>0</v>
      </c>
      <c r="CB115" s="77">
        <f>SUM(Kranskop:Baobab!CB115)</f>
        <v>0</v>
      </c>
      <c r="CC115" s="76">
        <f>SUM(Kranskop:Baobab!CC115)</f>
        <v>0</v>
      </c>
      <c r="CD115" s="368"/>
    </row>
    <row r="116" spans="1:82" x14ac:dyDescent="0.75">
      <c r="A116" s="39"/>
      <c r="B116" s="121" t="s">
        <v>212</v>
      </c>
      <c r="C116" s="122" t="s">
        <v>213</v>
      </c>
      <c r="D116" s="123"/>
      <c r="E116" s="294"/>
      <c r="F116" s="294"/>
      <c r="G116" s="124">
        <f t="shared" ref="G116:AL116" si="49">+G117+G128+G138</f>
        <v>0</v>
      </c>
      <c r="H116" s="125">
        <f t="shared" si="49"/>
        <v>0</v>
      </c>
      <c r="I116" s="126">
        <f t="shared" si="49"/>
        <v>0</v>
      </c>
      <c r="J116" s="125">
        <f t="shared" si="49"/>
        <v>0</v>
      </c>
      <c r="K116" s="127">
        <f t="shared" si="49"/>
        <v>0</v>
      </c>
      <c r="L116" s="127">
        <f t="shared" si="49"/>
        <v>0</v>
      </c>
      <c r="M116" s="127">
        <f t="shared" si="49"/>
        <v>0</v>
      </c>
      <c r="N116" s="127">
        <f t="shared" si="49"/>
        <v>0</v>
      </c>
      <c r="O116" s="127">
        <f t="shared" si="49"/>
        <v>0</v>
      </c>
      <c r="P116" s="127">
        <f t="shared" si="49"/>
        <v>0</v>
      </c>
      <c r="Q116" s="127">
        <f t="shared" si="49"/>
        <v>0</v>
      </c>
      <c r="R116" s="127">
        <f t="shared" si="49"/>
        <v>0</v>
      </c>
      <c r="S116" s="127">
        <f t="shared" si="49"/>
        <v>0</v>
      </c>
      <c r="T116" s="127">
        <f t="shared" si="49"/>
        <v>0</v>
      </c>
      <c r="U116" s="126">
        <f t="shared" si="49"/>
        <v>0</v>
      </c>
      <c r="V116" s="125">
        <f t="shared" si="49"/>
        <v>0</v>
      </c>
      <c r="W116" s="127">
        <f t="shared" si="49"/>
        <v>0</v>
      </c>
      <c r="X116" s="127">
        <f t="shared" si="49"/>
        <v>0</v>
      </c>
      <c r="Y116" s="127">
        <f t="shared" si="49"/>
        <v>0</v>
      </c>
      <c r="Z116" s="127">
        <f t="shared" si="49"/>
        <v>0</v>
      </c>
      <c r="AA116" s="127">
        <f t="shared" si="49"/>
        <v>0</v>
      </c>
      <c r="AB116" s="127">
        <f t="shared" si="49"/>
        <v>0</v>
      </c>
      <c r="AC116" s="127">
        <f t="shared" si="49"/>
        <v>0</v>
      </c>
      <c r="AD116" s="127">
        <f t="shared" si="49"/>
        <v>0</v>
      </c>
      <c r="AE116" s="127">
        <f t="shared" si="49"/>
        <v>0</v>
      </c>
      <c r="AF116" s="127">
        <f t="shared" si="49"/>
        <v>0</v>
      </c>
      <c r="AG116" s="126">
        <f t="shared" si="49"/>
        <v>0</v>
      </c>
      <c r="AH116" s="128">
        <f t="shared" si="49"/>
        <v>0</v>
      </c>
      <c r="AI116" s="127">
        <f t="shared" si="49"/>
        <v>0</v>
      </c>
      <c r="AJ116" s="127">
        <f t="shared" si="49"/>
        <v>0</v>
      </c>
      <c r="AK116" s="127">
        <f t="shared" si="49"/>
        <v>0</v>
      </c>
      <c r="AL116" s="127">
        <f t="shared" si="49"/>
        <v>0</v>
      </c>
      <c r="AM116" s="127">
        <f t="shared" ref="AM116:BR116" si="50">+AM117+AM128+AM138</f>
        <v>0</v>
      </c>
      <c r="AN116" s="127">
        <f t="shared" si="50"/>
        <v>0</v>
      </c>
      <c r="AO116" s="127">
        <f t="shared" si="50"/>
        <v>0</v>
      </c>
      <c r="AP116" s="127">
        <f t="shared" si="50"/>
        <v>0</v>
      </c>
      <c r="AQ116" s="127">
        <f t="shared" si="50"/>
        <v>0</v>
      </c>
      <c r="AR116" s="127">
        <f t="shared" si="50"/>
        <v>0</v>
      </c>
      <c r="AS116" s="126">
        <f t="shared" si="50"/>
        <v>0</v>
      </c>
      <c r="AT116" s="128">
        <f t="shared" si="50"/>
        <v>0</v>
      </c>
      <c r="AU116" s="127">
        <f t="shared" si="50"/>
        <v>0</v>
      </c>
      <c r="AV116" s="127">
        <f t="shared" si="50"/>
        <v>0</v>
      </c>
      <c r="AW116" s="127">
        <f t="shared" si="50"/>
        <v>0</v>
      </c>
      <c r="AX116" s="127">
        <f t="shared" si="50"/>
        <v>0</v>
      </c>
      <c r="AY116" s="127">
        <f t="shared" si="50"/>
        <v>0</v>
      </c>
      <c r="AZ116" s="127">
        <f t="shared" si="50"/>
        <v>0</v>
      </c>
      <c r="BA116" s="127">
        <f t="shared" si="50"/>
        <v>0</v>
      </c>
      <c r="BB116" s="127">
        <f t="shared" si="50"/>
        <v>0</v>
      </c>
      <c r="BC116" s="127">
        <f t="shared" si="50"/>
        <v>0</v>
      </c>
      <c r="BD116" s="127">
        <f t="shared" si="50"/>
        <v>0</v>
      </c>
      <c r="BE116" s="126">
        <f t="shared" si="50"/>
        <v>0</v>
      </c>
      <c r="BF116" s="128">
        <f t="shared" si="50"/>
        <v>0</v>
      </c>
      <c r="BG116" s="127">
        <f t="shared" si="50"/>
        <v>0</v>
      </c>
      <c r="BH116" s="127">
        <f t="shared" si="50"/>
        <v>0</v>
      </c>
      <c r="BI116" s="127">
        <f t="shared" si="50"/>
        <v>0</v>
      </c>
      <c r="BJ116" s="127">
        <f t="shared" si="50"/>
        <v>0</v>
      </c>
      <c r="BK116" s="127">
        <f t="shared" si="50"/>
        <v>0</v>
      </c>
      <c r="BL116" s="127">
        <f t="shared" si="50"/>
        <v>0</v>
      </c>
      <c r="BM116" s="127">
        <f t="shared" si="50"/>
        <v>0</v>
      </c>
      <c r="BN116" s="127">
        <f t="shared" si="50"/>
        <v>0</v>
      </c>
      <c r="BO116" s="127">
        <f t="shared" si="50"/>
        <v>0</v>
      </c>
      <c r="BP116" s="127">
        <f t="shared" si="50"/>
        <v>0</v>
      </c>
      <c r="BQ116" s="126">
        <f t="shared" si="50"/>
        <v>0</v>
      </c>
      <c r="BR116" s="128">
        <f t="shared" si="50"/>
        <v>0</v>
      </c>
      <c r="BS116" s="127">
        <f t="shared" ref="BS116:CC116" si="51">+BS117+BS128+BS138</f>
        <v>0</v>
      </c>
      <c r="BT116" s="127">
        <f t="shared" si="51"/>
        <v>0</v>
      </c>
      <c r="BU116" s="127">
        <f t="shared" si="51"/>
        <v>0</v>
      </c>
      <c r="BV116" s="127">
        <f t="shared" si="51"/>
        <v>0</v>
      </c>
      <c r="BW116" s="127">
        <f t="shared" si="51"/>
        <v>0</v>
      </c>
      <c r="BX116" s="127">
        <f t="shared" si="51"/>
        <v>0</v>
      </c>
      <c r="BY116" s="127">
        <f t="shared" si="51"/>
        <v>0</v>
      </c>
      <c r="BZ116" s="127">
        <f t="shared" si="51"/>
        <v>0</v>
      </c>
      <c r="CA116" s="127">
        <f t="shared" si="51"/>
        <v>0</v>
      </c>
      <c r="CB116" s="127">
        <f t="shared" si="51"/>
        <v>0</v>
      </c>
      <c r="CC116" s="126">
        <f t="shared" si="51"/>
        <v>0</v>
      </c>
      <c r="CD116" s="368"/>
    </row>
    <row r="117" spans="1:82" x14ac:dyDescent="0.75">
      <c r="A117" s="39"/>
      <c r="B117" s="131" t="s">
        <v>214</v>
      </c>
      <c r="C117" s="132" t="s">
        <v>215</v>
      </c>
      <c r="D117" s="133"/>
      <c r="E117" s="296"/>
      <c r="F117" s="296"/>
      <c r="G117" s="134">
        <f t="shared" ref="G117:AL117" si="52">SUM(G118:G127)</f>
        <v>0</v>
      </c>
      <c r="H117" s="135">
        <f t="shared" si="52"/>
        <v>0</v>
      </c>
      <c r="I117" s="136">
        <f t="shared" si="52"/>
        <v>0</v>
      </c>
      <c r="J117" s="135">
        <f t="shared" si="52"/>
        <v>0</v>
      </c>
      <c r="K117" s="137">
        <f t="shared" si="52"/>
        <v>0</v>
      </c>
      <c r="L117" s="137">
        <f t="shared" si="52"/>
        <v>0</v>
      </c>
      <c r="M117" s="137">
        <f t="shared" si="52"/>
        <v>0</v>
      </c>
      <c r="N117" s="137">
        <f t="shared" si="52"/>
        <v>0</v>
      </c>
      <c r="O117" s="137">
        <f t="shared" si="52"/>
        <v>0</v>
      </c>
      <c r="P117" s="137">
        <f t="shared" si="52"/>
        <v>0</v>
      </c>
      <c r="Q117" s="137">
        <f t="shared" si="52"/>
        <v>0</v>
      </c>
      <c r="R117" s="137">
        <f t="shared" si="52"/>
        <v>0</v>
      </c>
      <c r="S117" s="137">
        <f t="shared" si="52"/>
        <v>0</v>
      </c>
      <c r="T117" s="137">
        <f t="shared" si="52"/>
        <v>0</v>
      </c>
      <c r="U117" s="136">
        <f t="shared" si="52"/>
        <v>0</v>
      </c>
      <c r="V117" s="135">
        <f t="shared" si="52"/>
        <v>0</v>
      </c>
      <c r="W117" s="137">
        <f t="shared" si="52"/>
        <v>0</v>
      </c>
      <c r="X117" s="137">
        <f t="shared" si="52"/>
        <v>0</v>
      </c>
      <c r="Y117" s="137">
        <f t="shared" si="52"/>
        <v>0</v>
      </c>
      <c r="Z117" s="137">
        <f t="shared" si="52"/>
        <v>0</v>
      </c>
      <c r="AA117" s="137">
        <f t="shared" si="52"/>
        <v>0</v>
      </c>
      <c r="AB117" s="137">
        <f t="shared" si="52"/>
        <v>0</v>
      </c>
      <c r="AC117" s="137">
        <f t="shared" si="52"/>
        <v>0</v>
      </c>
      <c r="AD117" s="137">
        <f t="shared" si="52"/>
        <v>0</v>
      </c>
      <c r="AE117" s="137">
        <f t="shared" si="52"/>
        <v>0</v>
      </c>
      <c r="AF117" s="137">
        <f t="shared" si="52"/>
        <v>0</v>
      </c>
      <c r="AG117" s="136">
        <f t="shared" si="52"/>
        <v>0</v>
      </c>
      <c r="AH117" s="138">
        <f t="shared" si="52"/>
        <v>0</v>
      </c>
      <c r="AI117" s="137">
        <f t="shared" si="52"/>
        <v>0</v>
      </c>
      <c r="AJ117" s="137">
        <f t="shared" si="52"/>
        <v>0</v>
      </c>
      <c r="AK117" s="137">
        <f t="shared" si="52"/>
        <v>0</v>
      </c>
      <c r="AL117" s="137">
        <f t="shared" si="52"/>
        <v>0</v>
      </c>
      <c r="AM117" s="137">
        <f t="shared" ref="AM117:BR117" si="53">SUM(AM118:AM127)</f>
        <v>0</v>
      </c>
      <c r="AN117" s="137">
        <f t="shared" si="53"/>
        <v>0</v>
      </c>
      <c r="AO117" s="137">
        <f t="shared" si="53"/>
        <v>0</v>
      </c>
      <c r="AP117" s="137">
        <f t="shared" si="53"/>
        <v>0</v>
      </c>
      <c r="AQ117" s="137">
        <f t="shared" si="53"/>
        <v>0</v>
      </c>
      <c r="AR117" s="137">
        <f t="shared" si="53"/>
        <v>0</v>
      </c>
      <c r="AS117" s="136">
        <f t="shared" si="53"/>
        <v>0</v>
      </c>
      <c r="AT117" s="138">
        <f t="shared" si="53"/>
        <v>0</v>
      </c>
      <c r="AU117" s="137">
        <f t="shared" si="53"/>
        <v>0</v>
      </c>
      <c r="AV117" s="137">
        <f t="shared" si="53"/>
        <v>0</v>
      </c>
      <c r="AW117" s="137">
        <f t="shared" si="53"/>
        <v>0</v>
      </c>
      <c r="AX117" s="137">
        <f t="shared" si="53"/>
        <v>0</v>
      </c>
      <c r="AY117" s="137">
        <f t="shared" si="53"/>
        <v>0</v>
      </c>
      <c r="AZ117" s="137">
        <f t="shared" si="53"/>
        <v>0</v>
      </c>
      <c r="BA117" s="137">
        <f t="shared" si="53"/>
        <v>0</v>
      </c>
      <c r="BB117" s="137">
        <f t="shared" si="53"/>
        <v>0</v>
      </c>
      <c r="BC117" s="137">
        <f t="shared" si="53"/>
        <v>0</v>
      </c>
      <c r="BD117" s="137">
        <f t="shared" si="53"/>
        <v>0</v>
      </c>
      <c r="BE117" s="136">
        <f t="shared" si="53"/>
        <v>0</v>
      </c>
      <c r="BF117" s="138">
        <f t="shared" si="53"/>
        <v>0</v>
      </c>
      <c r="BG117" s="137">
        <f t="shared" si="53"/>
        <v>0</v>
      </c>
      <c r="BH117" s="137">
        <f t="shared" si="53"/>
        <v>0</v>
      </c>
      <c r="BI117" s="137">
        <f t="shared" si="53"/>
        <v>0</v>
      </c>
      <c r="BJ117" s="137">
        <f t="shared" si="53"/>
        <v>0</v>
      </c>
      <c r="BK117" s="137">
        <f t="shared" si="53"/>
        <v>0</v>
      </c>
      <c r="BL117" s="137">
        <f t="shared" si="53"/>
        <v>0</v>
      </c>
      <c r="BM117" s="137">
        <f t="shared" si="53"/>
        <v>0</v>
      </c>
      <c r="BN117" s="137">
        <f t="shared" si="53"/>
        <v>0</v>
      </c>
      <c r="BO117" s="137">
        <f t="shared" si="53"/>
        <v>0</v>
      </c>
      <c r="BP117" s="137">
        <f t="shared" si="53"/>
        <v>0</v>
      </c>
      <c r="BQ117" s="136">
        <f t="shared" si="53"/>
        <v>0</v>
      </c>
      <c r="BR117" s="138">
        <f t="shared" si="53"/>
        <v>0</v>
      </c>
      <c r="BS117" s="137">
        <f t="shared" ref="BS117:CC117" si="54">SUM(BS118:BS127)</f>
        <v>0</v>
      </c>
      <c r="BT117" s="137">
        <f t="shared" si="54"/>
        <v>0</v>
      </c>
      <c r="BU117" s="137">
        <f t="shared" si="54"/>
        <v>0</v>
      </c>
      <c r="BV117" s="137">
        <f t="shared" si="54"/>
        <v>0</v>
      </c>
      <c r="BW117" s="137">
        <f t="shared" si="54"/>
        <v>0</v>
      </c>
      <c r="BX117" s="137">
        <f t="shared" si="54"/>
        <v>0</v>
      </c>
      <c r="BY117" s="137">
        <f t="shared" si="54"/>
        <v>0</v>
      </c>
      <c r="BZ117" s="137">
        <f t="shared" si="54"/>
        <v>0</v>
      </c>
      <c r="CA117" s="137">
        <f t="shared" si="54"/>
        <v>0</v>
      </c>
      <c r="CB117" s="137">
        <f t="shared" si="54"/>
        <v>0</v>
      </c>
      <c r="CC117" s="136">
        <f t="shared" si="54"/>
        <v>0</v>
      </c>
      <c r="CD117" s="368"/>
    </row>
    <row r="118" spans="1:82" x14ac:dyDescent="0.75">
      <c r="A118" s="39"/>
      <c r="B118" s="73" t="s">
        <v>216</v>
      </c>
      <c r="C118" s="129" t="s">
        <v>217</v>
      </c>
      <c r="D118" s="130" t="s">
        <v>58</v>
      </c>
      <c r="E118" s="255">
        <f>SUM(Kranskop:Baobab!E118)</f>
        <v>288</v>
      </c>
      <c r="F118" s="215" t="b">
        <f>(Kranskop!G118+Nyl!G118+Capricorn!G118+Baobab!G118)=G118</f>
        <v>1</v>
      </c>
      <c r="G118" s="74">
        <f t="shared" ref="G118:G127" si="55">+SUM(H118:CC118)</f>
        <v>0</v>
      </c>
      <c r="H118" s="75">
        <f>SUM(Kranskop:Baobab!H118)</f>
        <v>0</v>
      </c>
      <c r="I118" s="76">
        <f>SUM(Kranskop:Baobab!I118)</f>
        <v>0</v>
      </c>
      <c r="J118" s="75">
        <f>SUM(Kranskop:Baobab!J118)</f>
        <v>0</v>
      </c>
      <c r="K118" s="77">
        <f>SUM(Kranskop:Baobab!K118)</f>
        <v>0</v>
      </c>
      <c r="L118" s="77">
        <f>SUM(Kranskop:Baobab!L118)</f>
        <v>0</v>
      </c>
      <c r="M118" s="77">
        <f>SUM(Kranskop:Baobab!M118)</f>
        <v>0</v>
      </c>
      <c r="N118" s="77">
        <f>SUM(Kranskop:Baobab!N118)</f>
        <v>0</v>
      </c>
      <c r="O118" s="77">
        <f>SUM(Kranskop:Baobab!O118)</f>
        <v>0</v>
      </c>
      <c r="P118" s="77">
        <f>SUM(Kranskop:Baobab!P118)</f>
        <v>0</v>
      </c>
      <c r="Q118" s="77">
        <f>SUM(Kranskop:Baobab!Q118)</f>
        <v>0</v>
      </c>
      <c r="R118" s="77">
        <f>SUM(Kranskop:Baobab!R118)</f>
        <v>0</v>
      </c>
      <c r="S118" s="77">
        <f>SUM(Kranskop:Baobab!S118)</f>
        <v>0</v>
      </c>
      <c r="T118" s="77">
        <f>SUM(Kranskop:Baobab!T118)</f>
        <v>0</v>
      </c>
      <c r="U118" s="76">
        <f>SUM(Kranskop:Baobab!U118)</f>
        <v>0</v>
      </c>
      <c r="V118" s="75">
        <f>SUM(Kranskop:Baobab!V118)</f>
        <v>0</v>
      </c>
      <c r="W118" s="77">
        <f>SUM(Kranskop:Baobab!W118)</f>
        <v>0</v>
      </c>
      <c r="X118" s="77">
        <f>SUM(Kranskop:Baobab!X118)</f>
        <v>0</v>
      </c>
      <c r="Y118" s="77">
        <f>SUM(Kranskop:Baobab!Y118)</f>
        <v>0</v>
      </c>
      <c r="Z118" s="77">
        <f>SUM(Kranskop:Baobab!Z118)</f>
        <v>0</v>
      </c>
      <c r="AA118" s="77">
        <f>SUM(Kranskop:Baobab!AA118)</f>
        <v>0</v>
      </c>
      <c r="AB118" s="77">
        <f>SUM(Kranskop:Baobab!AB118)</f>
        <v>0</v>
      </c>
      <c r="AC118" s="77">
        <f>SUM(Kranskop:Baobab!AC118)</f>
        <v>0</v>
      </c>
      <c r="AD118" s="77">
        <f>SUM(Kranskop:Baobab!AD118)</f>
        <v>0</v>
      </c>
      <c r="AE118" s="77">
        <f>SUM(Kranskop:Baobab!AE118)</f>
        <v>0</v>
      </c>
      <c r="AF118" s="77">
        <f>SUM(Kranskop:Baobab!AF118)</f>
        <v>0</v>
      </c>
      <c r="AG118" s="76">
        <f>SUM(Kranskop:Baobab!AG118)</f>
        <v>0</v>
      </c>
      <c r="AH118" s="78">
        <f>SUM(Kranskop:Baobab!AH118)</f>
        <v>0</v>
      </c>
      <c r="AI118" s="77">
        <f>SUM(Kranskop:Baobab!AI118)</f>
        <v>0</v>
      </c>
      <c r="AJ118" s="77">
        <f>SUM(Kranskop:Baobab!AJ118)</f>
        <v>0</v>
      </c>
      <c r="AK118" s="77">
        <f>SUM(Kranskop:Baobab!AK118)</f>
        <v>0</v>
      </c>
      <c r="AL118" s="77">
        <f>SUM(Kranskop:Baobab!AL118)</f>
        <v>0</v>
      </c>
      <c r="AM118" s="77">
        <f>SUM(Kranskop:Baobab!AM118)</f>
        <v>0</v>
      </c>
      <c r="AN118" s="77">
        <f>SUM(Kranskop:Baobab!AN118)</f>
        <v>0</v>
      </c>
      <c r="AO118" s="77">
        <f>SUM(Kranskop:Baobab!AO118)</f>
        <v>0</v>
      </c>
      <c r="AP118" s="77">
        <f>SUM(Kranskop:Baobab!AP118)</f>
        <v>0</v>
      </c>
      <c r="AQ118" s="77">
        <f>SUM(Kranskop:Baobab!AQ118)</f>
        <v>0</v>
      </c>
      <c r="AR118" s="77">
        <f>SUM(Kranskop:Baobab!AR118)</f>
        <v>0</v>
      </c>
      <c r="AS118" s="76">
        <f>SUM(Kranskop:Baobab!AS118)</f>
        <v>0</v>
      </c>
      <c r="AT118" s="78">
        <f>SUM(Kranskop:Baobab!AT118)</f>
        <v>0</v>
      </c>
      <c r="AU118" s="77">
        <f>SUM(Kranskop:Baobab!AU118)</f>
        <v>0</v>
      </c>
      <c r="AV118" s="77">
        <f>SUM(Kranskop:Baobab!AV118)</f>
        <v>0</v>
      </c>
      <c r="AW118" s="77">
        <f>SUM(Kranskop:Baobab!AW118)</f>
        <v>0</v>
      </c>
      <c r="AX118" s="77">
        <f>SUM(Kranskop:Baobab!AX118)</f>
        <v>0</v>
      </c>
      <c r="AY118" s="77">
        <f>SUM(Kranskop:Baobab!AY118)</f>
        <v>0</v>
      </c>
      <c r="AZ118" s="77">
        <f>SUM(Kranskop:Baobab!AZ118)</f>
        <v>0</v>
      </c>
      <c r="BA118" s="77">
        <f>SUM(Kranskop:Baobab!BA118)</f>
        <v>0</v>
      </c>
      <c r="BB118" s="77">
        <f>SUM(Kranskop:Baobab!BB118)</f>
        <v>0</v>
      </c>
      <c r="BC118" s="77">
        <f>SUM(Kranskop:Baobab!BC118)</f>
        <v>0</v>
      </c>
      <c r="BD118" s="77">
        <f>SUM(Kranskop:Baobab!BD118)</f>
        <v>0</v>
      </c>
      <c r="BE118" s="76">
        <f>SUM(Kranskop:Baobab!BE118)</f>
        <v>0</v>
      </c>
      <c r="BF118" s="78">
        <f>SUM(Kranskop:Baobab!BF118)</f>
        <v>0</v>
      </c>
      <c r="BG118" s="77">
        <f>SUM(Kranskop:Baobab!BG118)</f>
        <v>0</v>
      </c>
      <c r="BH118" s="77">
        <f>SUM(Kranskop:Baobab!BH118)</f>
        <v>0</v>
      </c>
      <c r="BI118" s="77">
        <f>SUM(Kranskop:Baobab!BI118)</f>
        <v>0</v>
      </c>
      <c r="BJ118" s="77">
        <f>SUM(Kranskop:Baobab!BJ118)</f>
        <v>0</v>
      </c>
      <c r="BK118" s="77">
        <f>SUM(Kranskop:Baobab!BK118)</f>
        <v>0</v>
      </c>
      <c r="BL118" s="77">
        <f>SUM(Kranskop:Baobab!BL118)</f>
        <v>0</v>
      </c>
      <c r="BM118" s="77">
        <f>SUM(Kranskop:Baobab!BM118)</f>
        <v>0</v>
      </c>
      <c r="BN118" s="77">
        <f>SUM(Kranskop:Baobab!BN118)</f>
        <v>0</v>
      </c>
      <c r="BO118" s="77">
        <f>SUM(Kranskop:Baobab!BO118)</f>
        <v>0</v>
      </c>
      <c r="BP118" s="77">
        <f>SUM(Kranskop:Baobab!BP118)</f>
        <v>0</v>
      </c>
      <c r="BQ118" s="76">
        <f>SUM(Kranskop:Baobab!BQ118)</f>
        <v>0</v>
      </c>
      <c r="BR118" s="78">
        <f>SUM(Kranskop:Baobab!BR118)</f>
        <v>0</v>
      </c>
      <c r="BS118" s="77">
        <f>SUM(Kranskop:Baobab!BS118)</f>
        <v>0</v>
      </c>
      <c r="BT118" s="77">
        <f>SUM(Kranskop:Baobab!BT118)</f>
        <v>0</v>
      </c>
      <c r="BU118" s="77">
        <f>SUM(Kranskop:Baobab!BU118)</f>
        <v>0</v>
      </c>
      <c r="BV118" s="77">
        <f>SUM(Kranskop:Baobab!BV118)</f>
        <v>0</v>
      </c>
      <c r="BW118" s="77">
        <f>SUM(Kranskop:Baobab!BW118)</f>
        <v>0</v>
      </c>
      <c r="BX118" s="77">
        <f>SUM(Kranskop:Baobab!BX118)</f>
        <v>0</v>
      </c>
      <c r="BY118" s="77">
        <f>SUM(Kranskop:Baobab!BY118)</f>
        <v>0</v>
      </c>
      <c r="BZ118" s="77">
        <f>SUM(Kranskop:Baobab!BZ118)</f>
        <v>0</v>
      </c>
      <c r="CA118" s="77">
        <f>SUM(Kranskop:Baobab!CA118)</f>
        <v>0</v>
      </c>
      <c r="CB118" s="77">
        <f>SUM(Kranskop:Baobab!CB118)</f>
        <v>0</v>
      </c>
      <c r="CC118" s="76">
        <f>SUM(Kranskop:Baobab!CC118)</f>
        <v>0</v>
      </c>
      <c r="CD118" s="368"/>
    </row>
    <row r="119" spans="1:82" x14ac:dyDescent="0.75">
      <c r="A119" s="39"/>
      <c r="B119" s="73" t="s">
        <v>218</v>
      </c>
      <c r="C119" s="129" t="s">
        <v>219</v>
      </c>
      <c r="D119" s="130" t="s">
        <v>58</v>
      </c>
      <c r="E119" s="255">
        <f>SUM(Kranskop:Baobab!E119)</f>
        <v>288</v>
      </c>
      <c r="F119" s="215" t="b">
        <f>(Kranskop!G119+Nyl!G119+Capricorn!G119+Baobab!G119)=G119</f>
        <v>1</v>
      </c>
      <c r="G119" s="74">
        <f t="shared" si="55"/>
        <v>0</v>
      </c>
      <c r="H119" s="75">
        <f>SUM(Kranskop:Baobab!H119)</f>
        <v>0</v>
      </c>
      <c r="I119" s="76">
        <f>SUM(Kranskop:Baobab!I119)</f>
        <v>0</v>
      </c>
      <c r="J119" s="75">
        <f>SUM(Kranskop:Baobab!J119)</f>
        <v>0</v>
      </c>
      <c r="K119" s="77">
        <f>SUM(Kranskop:Baobab!K119)</f>
        <v>0</v>
      </c>
      <c r="L119" s="77">
        <f>SUM(Kranskop:Baobab!L119)</f>
        <v>0</v>
      </c>
      <c r="M119" s="77">
        <f>SUM(Kranskop:Baobab!M119)</f>
        <v>0</v>
      </c>
      <c r="N119" s="77">
        <f>SUM(Kranskop:Baobab!N119)</f>
        <v>0</v>
      </c>
      <c r="O119" s="77">
        <f>SUM(Kranskop:Baobab!O119)</f>
        <v>0</v>
      </c>
      <c r="P119" s="77">
        <f>SUM(Kranskop:Baobab!P119)</f>
        <v>0</v>
      </c>
      <c r="Q119" s="77">
        <f>SUM(Kranskop:Baobab!Q119)</f>
        <v>0</v>
      </c>
      <c r="R119" s="77">
        <f>SUM(Kranskop:Baobab!R119)</f>
        <v>0</v>
      </c>
      <c r="S119" s="77">
        <f>SUM(Kranskop:Baobab!S119)</f>
        <v>0</v>
      </c>
      <c r="T119" s="77">
        <f>SUM(Kranskop:Baobab!T119)</f>
        <v>0</v>
      </c>
      <c r="U119" s="76">
        <f>SUM(Kranskop:Baobab!U119)</f>
        <v>0</v>
      </c>
      <c r="V119" s="75">
        <f>SUM(Kranskop:Baobab!V119)</f>
        <v>0</v>
      </c>
      <c r="W119" s="77">
        <f>SUM(Kranskop:Baobab!W119)</f>
        <v>0</v>
      </c>
      <c r="X119" s="77">
        <f>SUM(Kranskop:Baobab!X119)</f>
        <v>0</v>
      </c>
      <c r="Y119" s="77">
        <f>SUM(Kranskop:Baobab!Y119)</f>
        <v>0</v>
      </c>
      <c r="Z119" s="77">
        <f>SUM(Kranskop:Baobab!Z119)</f>
        <v>0</v>
      </c>
      <c r="AA119" s="77">
        <f>SUM(Kranskop:Baobab!AA119)</f>
        <v>0</v>
      </c>
      <c r="AB119" s="77">
        <f>SUM(Kranskop:Baobab!AB119)</f>
        <v>0</v>
      </c>
      <c r="AC119" s="77">
        <f>SUM(Kranskop:Baobab!AC119)</f>
        <v>0</v>
      </c>
      <c r="AD119" s="77">
        <f>SUM(Kranskop:Baobab!AD119)</f>
        <v>0</v>
      </c>
      <c r="AE119" s="77">
        <f>SUM(Kranskop:Baobab!AE119)</f>
        <v>0</v>
      </c>
      <c r="AF119" s="77">
        <f>SUM(Kranskop:Baobab!AF119)</f>
        <v>0</v>
      </c>
      <c r="AG119" s="76">
        <f>SUM(Kranskop:Baobab!AG119)</f>
        <v>0</v>
      </c>
      <c r="AH119" s="78">
        <f>SUM(Kranskop:Baobab!AH119)</f>
        <v>0</v>
      </c>
      <c r="AI119" s="77">
        <f>SUM(Kranskop:Baobab!AI119)</f>
        <v>0</v>
      </c>
      <c r="AJ119" s="77">
        <f>SUM(Kranskop:Baobab!AJ119)</f>
        <v>0</v>
      </c>
      <c r="AK119" s="77">
        <f>SUM(Kranskop:Baobab!AK119)</f>
        <v>0</v>
      </c>
      <c r="AL119" s="77">
        <f>SUM(Kranskop:Baobab!AL119)</f>
        <v>0</v>
      </c>
      <c r="AM119" s="77">
        <f>SUM(Kranskop:Baobab!AM119)</f>
        <v>0</v>
      </c>
      <c r="AN119" s="77">
        <f>SUM(Kranskop:Baobab!AN119)</f>
        <v>0</v>
      </c>
      <c r="AO119" s="77">
        <f>SUM(Kranskop:Baobab!AO119)</f>
        <v>0</v>
      </c>
      <c r="AP119" s="77">
        <f>SUM(Kranskop:Baobab!AP119)</f>
        <v>0</v>
      </c>
      <c r="AQ119" s="77">
        <f>SUM(Kranskop:Baobab!AQ119)</f>
        <v>0</v>
      </c>
      <c r="AR119" s="77">
        <f>SUM(Kranskop:Baobab!AR119)</f>
        <v>0</v>
      </c>
      <c r="AS119" s="76">
        <f>SUM(Kranskop:Baobab!AS119)</f>
        <v>0</v>
      </c>
      <c r="AT119" s="78">
        <f>SUM(Kranskop:Baobab!AT119)</f>
        <v>0</v>
      </c>
      <c r="AU119" s="77">
        <f>SUM(Kranskop:Baobab!AU119)</f>
        <v>0</v>
      </c>
      <c r="AV119" s="77">
        <f>SUM(Kranskop:Baobab!AV119)</f>
        <v>0</v>
      </c>
      <c r="AW119" s="77">
        <f>SUM(Kranskop:Baobab!AW119)</f>
        <v>0</v>
      </c>
      <c r="AX119" s="77">
        <f>SUM(Kranskop:Baobab!AX119)</f>
        <v>0</v>
      </c>
      <c r="AY119" s="77">
        <f>SUM(Kranskop:Baobab!AY119)</f>
        <v>0</v>
      </c>
      <c r="AZ119" s="77">
        <f>SUM(Kranskop:Baobab!AZ119)</f>
        <v>0</v>
      </c>
      <c r="BA119" s="77">
        <f>SUM(Kranskop:Baobab!BA119)</f>
        <v>0</v>
      </c>
      <c r="BB119" s="77">
        <f>SUM(Kranskop:Baobab!BB119)</f>
        <v>0</v>
      </c>
      <c r="BC119" s="77">
        <f>SUM(Kranskop:Baobab!BC119)</f>
        <v>0</v>
      </c>
      <c r="BD119" s="77">
        <f>SUM(Kranskop:Baobab!BD119)</f>
        <v>0</v>
      </c>
      <c r="BE119" s="76">
        <f>SUM(Kranskop:Baobab!BE119)</f>
        <v>0</v>
      </c>
      <c r="BF119" s="78">
        <f>SUM(Kranskop:Baobab!BF119)</f>
        <v>0</v>
      </c>
      <c r="BG119" s="77">
        <f>SUM(Kranskop:Baobab!BG119)</f>
        <v>0</v>
      </c>
      <c r="BH119" s="77">
        <f>SUM(Kranskop:Baobab!BH119)</f>
        <v>0</v>
      </c>
      <c r="BI119" s="77">
        <f>SUM(Kranskop:Baobab!BI119)</f>
        <v>0</v>
      </c>
      <c r="BJ119" s="77">
        <f>SUM(Kranskop:Baobab!BJ119)</f>
        <v>0</v>
      </c>
      <c r="BK119" s="77">
        <f>SUM(Kranskop:Baobab!BK119)</f>
        <v>0</v>
      </c>
      <c r="BL119" s="77">
        <f>SUM(Kranskop:Baobab!BL119)</f>
        <v>0</v>
      </c>
      <c r="BM119" s="77">
        <f>SUM(Kranskop:Baobab!BM119)</f>
        <v>0</v>
      </c>
      <c r="BN119" s="77">
        <f>SUM(Kranskop:Baobab!BN119)</f>
        <v>0</v>
      </c>
      <c r="BO119" s="77">
        <f>SUM(Kranskop:Baobab!BO119)</f>
        <v>0</v>
      </c>
      <c r="BP119" s="77">
        <f>SUM(Kranskop:Baobab!BP119)</f>
        <v>0</v>
      </c>
      <c r="BQ119" s="76">
        <f>SUM(Kranskop:Baobab!BQ119)</f>
        <v>0</v>
      </c>
      <c r="BR119" s="78">
        <f>SUM(Kranskop:Baobab!BR119)</f>
        <v>0</v>
      </c>
      <c r="BS119" s="77">
        <f>SUM(Kranskop:Baobab!BS119)</f>
        <v>0</v>
      </c>
      <c r="BT119" s="77">
        <f>SUM(Kranskop:Baobab!BT119)</f>
        <v>0</v>
      </c>
      <c r="BU119" s="77">
        <f>SUM(Kranskop:Baobab!BU119)</f>
        <v>0</v>
      </c>
      <c r="BV119" s="77">
        <f>SUM(Kranskop:Baobab!BV119)</f>
        <v>0</v>
      </c>
      <c r="BW119" s="77">
        <f>SUM(Kranskop:Baobab!BW119)</f>
        <v>0</v>
      </c>
      <c r="BX119" s="77">
        <f>SUM(Kranskop:Baobab!BX119)</f>
        <v>0</v>
      </c>
      <c r="BY119" s="77">
        <f>SUM(Kranskop:Baobab!BY119)</f>
        <v>0</v>
      </c>
      <c r="BZ119" s="77">
        <f>SUM(Kranskop:Baobab!BZ119)</f>
        <v>0</v>
      </c>
      <c r="CA119" s="77">
        <f>SUM(Kranskop:Baobab!CA119)</f>
        <v>0</v>
      </c>
      <c r="CB119" s="77">
        <f>SUM(Kranskop:Baobab!CB119)</f>
        <v>0</v>
      </c>
      <c r="CC119" s="76">
        <f>SUM(Kranskop:Baobab!CC119)</f>
        <v>0</v>
      </c>
      <c r="CD119" s="368"/>
    </row>
    <row r="120" spans="1:82" x14ac:dyDescent="0.75">
      <c r="A120" s="39"/>
      <c r="B120" s="73" t="s">
        <v>220</v>
      </c>
      <c r="C120" s="129" t="s">
        <v>221</v>
      </c>
      <c r="D120" s="130" t="s">
        <v>58</v>
      </c>
      <c r="E120" s="255">
        <f>SUM(Kranskop:Baobab!E120)</f>
        <v>288</v>
      </c>
      <c r="F120" s="215" t="b">
        <f>(Kranskop!G120+Nyl!G120+Capricorn!G120+Baobab!G120)=G120</f>
        <v>1</v>
      </c>
      <c r="G120" s="74">
        <f t="shared" si="55"/>
        <v>0</v>
      </c>
      <c r="H120" s="75">
        <f>SUM(Kranskop:Baobab!H120)</f>
        <v>0</v>
      </c>
      <c r="I120" s="76">
        <f>SUM(Kranskop:Baobab!I120)</f>
        <v>0</v>
      </c>
      <c r="J120" s="75">
        <f>SUM(Kranskop:Baobab!J120)</f>
        <v>0</v>
      </c>
      <c r="K120" s="77">
        <f>SUM(Kranskop:Baobab!K120)</f>
        <v>0</v>
      </c>
      <c r="L120" s="77">
        <f>SUM(Kranskop:Baobab!L120)</f>
        <v>0</v>
      </c>
      <c r="M120" s="77">
        <f>SUM(Kranskop:Baobab!M120)</f>
        <v>0</v>
      </c>
      <c r="N120" s="77">
        <f>SUM(Kranskop:Baobab!N120)</f>
        <v>0</v>
      </c>
      <c r="O120" s="77">
        <f>SUM(Kranskop:Baobab!O120)</f>
        <v>0</v>
      </c>
      <c r="P120" s="77">
        <f>SUM(Kranskop:Baobab!P120)</f>
        <v>0</v>
      </c>
      <c r="Q120" s="77">
        <f>SUM(Kranskop:Baobab!Q120)</f>
        <v>0</v>
      </c>
      <c r="R120" s="77">
        <f>SUM(Kranskop:Baobab!R120)</f>
        <v>0</v>
      </c>
      <c r="S120" s="77">
        <f>SUM(Kranskop:Baobab!S120)</f>
        <v>0</v>
      </c>
      <c r="T120" s="77">
        <f>SUM(Kranskop:Baobab!T120)</f>
        <v>0</v>
      </c>
      <c r="U120" s="76">
        <f>SUM(Kranskop:Baobab!U120)</f>
        <v>0</v>
      </c>
      <c r="V120" s="75">
        <f>SUM(Kranskop:Baobab!V120)</f>
        <v>0</v>
      </c>
      <c r="W120" s="77">
        <f>SUM(Kranskop:Baobab!W120)</f>
        <v>0</v>
      </c>
      <c r="X120" s="77">
        <f>SUM(Kranskop:Baobab!X120)</f>
        <v>0</v>
      </c>
      <c r="Y120" s="77">
        <f>SUM(Kranskop:Baobab!Y120)</f>
        <v>0</v>
      </c>
      <c r="Z120" s="77">
        <f>SUM(Kranskop:Baobab!Z120)</f>
        <v>0</v>
      </c>
      <c r="AA120" s="77">
        <f>SUM(Kranskop:Baobab!AA120)</f>
        <v>0</v>
      </c>
      <c r="AB120" s="77">
        <f>SUM(Kranskop:Baobab!AB120)</f>
        <v>0</v>
      </c>
      <c r="AC120" s="77">
        <f>SUM(Kranskop:Baobab!AC120)</f>
        <v>0</v>
      </c>
      <c r="AD120" s="77">
        <f>SUM(Kranskop:Baobab!AD120)</f>
        <v>0</v>
      </c>
      <c r="AE120" s="77">
        <f>SUM(Kranskop:Baobab!AE120)</f>
        <v>0</v>
      </c>
      <c r="AF120" s="77">
        <f>SUM(Kranskop:Baobab!AF120)</f>
        <v>0</v>
      </c>
      <c r="AG120" s="76">
        <f>SUM(Kranskop:Baobab!AG120)</f>
        <v>0</v>
      </c>
      <c r="AH120" s="78">
        <f>SUM(Kranskop:Baobab!AH120)</f>
        <v>0</v>
      </c>
      <c r="AI120" s="77">
        <f>SUM(Kranskop:Baobab!AI120)</f>
        <v>0</v>
      </c>
      <c r="AJ120" s="77">
        <f>SUM(Kranskop:Baobab!AJ120)</f>
        <v>0</v>
      </c>
      <c r="AK120" s="77">
        <f>SUM(Kranskop:Baobab!AK120)</f>
        <v>0</v>
      </c>
      <c r="AL120" s="77">
        <f>SUM(Kranskop:Baobab!AL120)</f>
        <v>0</v>
      </c>
      <c r="AM120" s="77">
        <f>SUM(Kranskop:Baobab!AM120)</f>
        <v>0</v>
      </c>
      <c r="AN120" s="77">
        <f>SUM(Kranskop:Baobab!AN120)</f>
        <v>0</v>
      </c>
      <c r="AO120" s="77">
        <f>SUM(Kranskop:Baobab!AO120)</f>
        <v>0</v>
      </c>
      <c r="AP120" s="77">
        <f>SUM(Kranskop:Baobab!AP120)</f>
        <v>0</v>
      </c>
      <c r="AQ120" s="77">
        <f>SUM(Kranskop:Baobab!AQ120)</f>
        <v>0</v>
      </c>
      <c r="AR120" s="77">
        <f>SUM(Kranskop:Baobab!AR120)</f>
        <v>0</v>
      </c>
      <c r="AS120" s="76">
        <f>SUM(Kranskop:Baobab!AS120)</f>
        <v>0</v>
      </c>
      <c r="AT120" s="78">
        <f>SUM(Kranskop:Baobab!AT120)</f>
        <v>0</v>
      </c>
      <c r="AU120" s="77">
        <f>SUM(Kranskop:Baobab!AU120)</f>
        <v>0</v>
      </c>
      <c r="AV120" s="77">
        <f>SUM(Kranskop:Baobab!AV120)</f>
        <v>0</v>
      </c>
      <c r="AW120" s="77">
        <f>SUM(Kranskop:Baobab!AW120)</f>
        <v>0</v>
      </c>
      <c r="AX120" s="77">
        <f>SUM(Kranskop:Baobab!AX120)</f>
        <v>0</v>
      </c>
      <c r="AY120" s="77">
        <f>SUM(Kranskop:Baobab!AY120)</f>
        <v>0</v>
      </c>
      <c r="AZ120" s="77">
        <f>SUM(Kranskop:Baobab!AZ120)</f>
        <v>0</v>
      </c>
      <c r="BA120" s="77">
        <f>SUM(Kranskop:Baobab!BA120)</f>
        <v>0</v>
      </c>
      <c r="BB120" s="77">
        <f>SUM(Kranskop:Baobab!BB120)</f>
        <v>0</v>
      </c>
      <c r="BC120" s="77">
        <f>SUM(Kranskop:Baobab!BC120)</f>
        <v>0</v>
      </c>
      <c r="BD120" s="77">
        <f>SUM(Kranskop:Baobab!BD120)</f>
        <v>0</v>
      </c>
      <c r="BE120" s="76">
        <f>SUM(Kranskop:Baobab!BE120)</f>
        <v>0</v>
      </c>
      <c r="BF120" s="78">
        <f>SUM(Kranskop:Baobab!BF120)</f>
        <v>0</v>
      </c>
      <c r="BG120" s="77">
        <f>SUM(Kranskop:Baobab!BG120)</f>
        <v>0</v>
      </c>
      <c r="BH120" s="77">
        <f>SUM(Kranskop:Baobab!BH120)</f>
        <v>0</v>
      </c>
      <c r="BI120" s="77">
        <f>SUM(Kranskop:Baobab!BI120)</f>
        <v>0</v>
      </c>
      <c r="BJ120" s="77">
        <f>SUM(Kranskop:Baobab!BJ120)</f>
        <v>0</v>
      </c>
      <c r="BK120" s="77">
        <f>SUM(Kranskop:Baobab!BK120)</f>
        <v>0</v>
      </c>
      <c r="BL120" s="77">
        <f>SUM(Kranskop:Baobab!BL120)</f>
        <v>0</v>
      </c>
      <c r="BM120" s="77">
        <f>SUM(Kranskop:Baobab!BM120)</f>
        <v>0</v>
      </c>
      <c r="BN120" s="77">
        <f>SUM(Kranskop:Baobab!BN120)</f>
        <v>0</v>
      </c>
      <c r="BO120" s="77">
        <f>SUM(Kranskop:Baobab!BO120)</f>
        <v>0</v>
      </c>
      <c r="BP120" s="77">
        <f>SUM(Kranskop:Baobab!BP120)</f>
        <v>0</v>
      </c>
      <c r="BQ120" s="76">
        <f>SUM(Kranskop:Baobab!BQ120)</f>
        <v>0</v>
      </c>
      <c r="BR120" s="78">
        <f>SUM(Kranskop:Baobab!BR120)</f>
        <v>0</v>
      </c>
      <c r="BS120" s="77">
        <f>SUM(Kranskop:Baobab!BS120)</f>
        <v>0</v>
      </c>
      <c r="BT120" s="77">
        <f>SUM(Kranskop:Baobab!BT120)</f>
        <v>0</v>
      </c>
      <c r="BU120" s="77">
        <f>SUM(Kranskop:Baobab!BU120)</f>
        <v>0</v>
      </c>
      <c r="BV120" s="77">
        <f>SUM(Kranskop:Baobab!BV120)</f>
        <v>0</v>
      </c>
      <c r="BW120" s="77">
        <f>SUM(Kranskop:Baobab!BW120)</f>
        <v>0</v>
      </c>
      <c r="BX120" s="77">
        <f>SUM(Kranskop:Baobab!BX120)</f>
        <v>0</v>
      </c>
      <c r="BY120" s="77">
        <f>SUM(Kranskop:Baobab!BY120)</f>
        <v>0</v>
      </c>
      <c r="BZ120" s="77">
        <f>SUM(Kranskop:Baobab!BZ120)</f>
        <v>0</v>
      </c>
      <c r="CA120" s="77">
        <f>SUM(Kranskop:Baobab!CA120)</f>
        <v>0</v>
      </c>
      <c r="CB120" s="77">
        <f>SUM(Kranskop:Baobab!CB120)</f>
        <v>0</v>
      </c>
      <c r="CC120" s="76">
        <f>SUM(Kranskop:Baobab!CC120)</f>
        <v>0</v>
      </c>
      <c r="CD120" s="368"/>
    </row>
    <row r="121" spans="1:82" x14ac:dyDescent="0.75">
      <c r="A121" s="39"/>
      <c r="B121" s="73" t="s">
        <v>222</v>
      </c>
      <c r="C121" s="129" t="s">
        <v>223</v>
      </c>
      <c r="D121" s="130" t="s">
        <v>58</v>
      </c>
      <c r="E121" s="255">
        <f>SUM(Kranskop:Baobab!E121)</f>
        <v>288</v>
      </c>
      <c r="F121" s="215" t="b">
        <f>(Kranskop!G121+Nyl!G121+Capricorn!G121+Baobab!G121)=G121</f>
        <v>1</v>
      </c>
      <c r="G121" s="74">
        <f t="shared" si="55"/>
        <v>0</v>
      </c>
      <c r="H121" s="75">
        <f>SUM(Kranskop:Baobab!H121)</f>
        <v>0</v>
      </c>
      <c r="I121" s="76">
        <f>SUM(Kranskop:Baobab!I121)</f>
        <v>0</v>
      </c>
      <c r="J121" s="75">
        <f>SUM(Kranskop:Baobab!J121)</f>
        <v>0</v>
      </c>
      <c r="K121" s="77">
        <f>SUM(Kranskop:Baobab!K121)</f>
        <v>0</v>
      </c>
      <c r="L121" s="77">
        <f>SUM(Kranskop:Baobab!L121)</f>
        <v>0</v>
      </c>
      <c r="M121" s="77">
        <f>SUM(Kranskop:Baobab!M121)</f>
        <v>0</v>
      </c>
      <c r="N121" s="77">
        <f>SUM(Kranskop:Baobab!N121)</f>
        <v>0</v>
      </c>
      <c r="O121" s="77">
        <f>SUM(Kranskop:Baobab!O121)</f>
        <v>0</v>
      </c>
      <c r="P121" s="77">
        <f>SUM(Kranskop:Baobab!P121)</f>
        <v>0</v>
      </c>
      <c r="Q121" s="77">
        <f>SUM(Kranskop:Baobab!Q121)</f>
        <v>0</v>
      </c>
      <c r="R121" s="77">
        <f>SUM(Kranskop:Baobab!R121)</f>
        <v>0</v>
      </c>
      <c r="S121" s="77">
        <f>SUM(Kranskop:Baobab!S121)</f>
        <v>0</v>
      </c>
      <c r="T121" s="77">
        <f>SUM(Kranskop:Baobab!T121)</f>
        <v>0</v>
      </c>
      <c r="U121" s="76">
        <f>SUM(Kranskop:Baobab!U121)</f>
        <v>0</v>
      </c>
      <c r="V121" s="75">
        <f>SUM(Kranskop:Baobab!V121)</f>
        <v>0</v>
      </c>
      <c r="W121" s="77">
        <f>SUM(Kranskop:Baobab!W121)</f>
        <v>0</v>
      </c>
      <c r="X121" s="77">
        <f>SUM(Kranskop:Baobab!X121)</f>
        <v>0</v>
      </c>
      <c r="Y121" s="77">
        <f>SUM(Kranskop:Baobab!Y121)</f>
        <v>0</v>
      </c>
      <c r="Z121" s="77">
        <f>SUM(Kranskop:Baobab!Z121)</f>
        <v>0</v>
      </c>
      <c r="AA121" s="77">
        <f>SUM(Kranskop:Baobab!AA121)</f>
        <v>0</v>
      </c>
      <c r="AB121" s="77">
        <f>SUM(Kranskop:Baobab!AB121)</f>
        <v>0</v>
      </c>
      <c r="AC121" s="77">
        <f>SUM(Kranskop:Baobab!AC121)</f>
        <v>0</v>
      </c>
      <c r="AD121" s="77">
        <f>SUM(Kranskop:Baobab!AD121)</f>
        <v>0</v>
      </c>
      <c r="AE121" s="77">
        <f>SUM(Kranskop:Baobab!AE121)</f>
        <v>0</v>
      </c>
      <c r="AF121" s="77">
        <f>SUM(Kranskop:Baobab!AF121)</f>
        <v>0</v>
      </c>
      <c r="AG121" s="76">
        <f>SUM(Kranskop:Baobab!AG121)</f>
        <v>0</v>
      </c>
      <c r="AH121" s="78">
        <f>SUM(Kranskop:Baobab!AH121)</f>
        <v>0</v>
      </c>
      <c r="AI121" s="77">
        <f>SUM(Kranskop:Baobab!AI121)</f>
        <v>0</v>
      </c>
      <c r="AJ121" s="77">
        <f>SUM(Kranskop:Baobab!AJ121)</f>
        <v>0</v>
      </c>
      <c r="AK121" s="77">
        <f>SUM(Kranskop:Baobab!AK121)</f>
        <v>0</v>
      </c>
      <c r="AL121" s="77">
        <f>SUM(Kranskop:Baobab!AL121)</f>
        <v>0</v>
      </c>
      <c r="AM121" s="77">
        <f>SUM(Kranskop:Baobab!AM121)</f>
        <v>0</v>
      </c>
      <c r="AN121" s="77">
        <f>SUM(Kranskop:Baobab!AN121)</f>
        <v>0</v>
      </c>
      <c r="AO121" s="77">
        <f>SUM(Kranskop:Baobab!AO121)</f>
        <v>0</v>
      </c>
      <c r="AP121" s="77">
        <f>SUM(Kranskop:Baobab!AP121)</f>
        <v>0</v>
      </c>
      <c r="AQ121" s="77">
        <f>SUM(Kranskop:Baobab!AQ121)</f>
        <v>0</v>
      </c>
      <c r="AR121" s="77">
        <f>SUM(Kranskop:Baobab!AR121)</f>
        <v>0</v>
      </c>
      <c r="AS121" s="76">
        <f>SUM(Kranskop:Baobab!AS121)</f>
        <v>0</v>
      </c>
      <c r="AT121" s="78">
        <f>SUM(Kranskop:Baobab!AT121)</f>
        <v>0</v>
      </c>
      <c r="AU121" s="77">
        <f>SUM(Kranskop:Baobab!AU121)</f>
        <v>0</v>
      </c>
      <c r="AV121" s="77">
        <f>SUM(Kranskop:Baobab!AV121)</f>
        <v>0</v>
      </c>
      <c r="AW121" s="77">
        <f>SUM(Kranskop:Baobab!AW121)</f>
        <v>0</v>
      </c>
      <c r="AX121" s="77">
        <f>SUM(Kranskop:Baobab!AX121)</f>
        <v>0</v>
      </c>
      <c r="AY121" s="77">
        <f>SUM(Kranskop:Baobab!AY121)</f>
        <v>0</v>
      </c>
      <c r="AZ121" s="77">
        <f>SUM(Kranskop:Baobab!AZ121)</f>
        <v>0</v>
      </c>
      <c r="BA121" s="77">
        <f>SUM(Kranskop:Baobab!BA121)</f>
        <v>0</v>
      </c>
      <c r="BB121" s="77">
        <f>SUM(Kranskop:Baobab!BB121)</f>
        <v>0</v>
      </c>
      <c r="BC121" s="77">
        <f>SUM(Kranskop:Baobab!BC121)</f>
        <v>0</v>
      </c>
      <c r="BD121" s="77">
        <f>SUM(Kranskop:Baobab!BD121)</f>
        <v>0</v>
      </c>
      <c r="BE121" s="76">
        <f>SUM(Kranskop:Baobab!BE121)</f>
        <v>0</v>
      </c>
      <c r="BF121" s="78">
        <f>SUM(Kranskop:Baobab!BF121)</f>
        <v>0</v>
      </c>
      <c r="BG121" s="77">
        <f>SUM(Kranskop:Baobab!BG121)</f>
        <v>0</v>
      </c>
      <c r="BH121" s="77">
        <f>SUM(Kranskop:Baobab!BH121)</f>
        <v>0</v>
      </c>
      <c r="BI121" s="77">
        <f>SUM(Kranskop:Baobab!BI121)</f>
        <v>0</v>
      </c>
      <c r="BJ121" s="77">
        <f>SUM(Kranskop:Baobab!BJ121)</f>
        <v>0</v>
      </c>
      <c r="BK121" s="77">
        <f>SUM(Kranskop:Baobab!BK121)</f>
        <v>0</v>
      </c>
      <c r="BL121" s="77">
        <f>SUM(Kranskop:Baobab!BL121)</f>
        <v>0</v>
      </c>
      <c r="BM121" s="77">
        <f>SUM(Kranskop:Baobab!BM121)</f>
        <v>0</v>
      </c>
      <c r="BN121" s="77">
        <f>SUM(Kranskop:Baobab!BN121)</f>
        <v>0</v>
      </c>
      <c r="BO121" s="77">
        <f>SUM(Kranskop:Baobab!BO121)</f>
        <v>0</v>
      </c>
      <c r="BP121" s="77">
        <f>SUM(Kranskop:Baobab!BP121)</f>
        <v>0</v>
      </c>
      <c r="BQ121" s="76">
        <f>SUM(Kranskop:Baobab!BQ121)</f>
        <v>0</v>
      </c>
      <c r="BR121" s="78">
        <f>SUM(Kranskop:Baobab!BR121)</f>
        <v>0</v>
      </c>
      <c r="BS121" s="77">
        <f>SUM(Kranskop:Baobab!BS121)</f>
        <v>0</v>
      </c>
      <c r="BT121" s="77">
        <f>SUM(Kranskop:Baobab!BT121)</f>
        <v>0</v>
      </c>
      <c r="BU121" s="77">
        <f>SUM(Kranskop:Baobab!BU121)</f>
        <v>0</v>
      </c>
      <c r="BV121" s="77">
        <f>SUM(Kranskop:Baobab!BV121)</f>
        <v>0</v>
      </c>
      <c r="BW121" s="77">
        <f>SUM(Kranskop:Baobab!BW121)</f>
        <v>0</v>
      </c>
      <c r="BX121" s="77">
        <f>SUM(Kranskop:Baobab!BX121)</f>
        <v>0</v>
      </c>
      <c r="BY121" s="77">
        <f>SUM(Kranskop:Baobab!BY121)</f>
        <v>0</v>
      </c>
      <c r="BZ121" s="77">
        <f>SUM(Kranskop:Baobab!BZ121)</f>
        <v>0</v>
      </c>
      <c r="CA121" s="77">
        <f>SUM(Kranskop:Baobab!CA121)</f>
        <v>0</v>
      </c>
      <c r="CB121" s="77">
        <f>SUM(Kranskop:Baobab!CB121)</f>
        <v>0</v>
      </c>
      <c r="CC121" s="76">
        <f>SUM(Kranskop:Baobab!CC121)</f>
        <v>0</v>
      </c>
      <c r="CD121" s="368"/>
    </row>
    <row r="122" spans="1:82" x14ac:dyDescent="0.75">
      <c r="A122" s="39"/>
      <c r="B122" s="73" t="s">
        <v>224</v>
      </c>
      <c r="C122" s="129" t="s">
        <v>609</v>
      </c>
      <c r="D122" s="130" t="s">
        <v>58</v>
      </c>
      <c r="E122" s="255">
        <f>SUM(Kranskop:Baobab!E122)</f>
        <v>288</v>
      </c>
      <c r="F122" s="215" t="b">
        <f>(Kranskop!G122+Nyl!G122+Capricorn!G122+Baobab!G122)=G122</f>
        <v>1</v>
      </c>
      <c r="G122" s="74">
        <f t="shared" si="55"/>
        <v>0</v>
      </c>
      <c r="H122" s="75">
        <f>SUM(Kranskop:Baobab!H122)</f>
        <v>0</v>
      </c>
      <c r="I122" s="76">
        <f>SUM(Kranskop:Baobab!I122)</f>
        <v>0</v>
      </c>
      <c r="J122" s="75">
        <f>SUM(Kranskop:Baobab!J122)</f>
        <v>0</v>
      </c>
      <c r="K122" s="77">
        <f>SUM(Kranskop:Baobab!K122)</f>
        <v>0</v>
      </c>
      <c r="L122" s="77">
        <f>SUM(Kranskop:Baobab!L122)</f>
        <v>0</v>
      </c>
      <c r="M122" s="77">
        <f>SUM(Kranskop:Baobab!M122)</f>
        <v>0</v>
      </c>
      <c r="N122" s="77">
        <f>SUM(Kranskop:Baobab!N122)</f>
        <v>0</v>
      </c>
      <c r="O122" s="77">
        <f>SUM(Kranskop:Baobab!O122)</f>
        <v>0</v>
      </c>
      <c r="P122" s="77">
        <f>SUM(Kranskop:Baobab!P122)</f>
        <v>0</v>
      </c>
      <c r="Q122" s="77">
        <f>SUM(Kranskop:Baobab!Q122)</f>
        <v>0</v>
      </c>
      <c r="R122" s="77">
        <f>SUM(Kranskop:Baobab!R122)</f>
        <v>0</v>
      </c>
      <c r="S122" s="77">
        <f>SUM(Kranskop:Baobab!S122)</f>
        <v>0</v>
      </c>
      <c r="T122" s="77">
        <f>SUM(Kranskop:Baobab!T122)</f>
        <v>0</v>
      </c>
      <c r="U122" s="76">
        <f>SUM(Kranskop:Baobab!U122)</f>
        <v>0</v>
      </c>
      <c r="V122" s="75">
        <f>SUM(Kranskop:Baobab!V122)</f>
        <v>0</v>
      </c>
      <c r="W122" s="77">
        <f>SUM(Kranskop:Baobab!W122)</f>
        <v>0</v>
      </c>
      <c r="X122" s="77">
        <f>SUM(Kranskop:Baobab!X122)</f>
        <v>0</v>
      </c>
      <c r="Y122" s="77">
        <f>SUM(Kranskop:Baobab!Y122)</f>
        <v>0</v>
      </c>
      <c r="Z122" s="77">
        <f>SUM(Kranskop:Baobab!Z122)</f>
        <v>0</v>
      </c>
      <c r="AA122" s="77">
        <f>SUM(Kranskop:Baobab!AA122)</f>
        <v>0</v>
      </c>
      <c r="AB122" s="77">
        <f>SUM(Kranskop:Baobab!AB122)</f>
        <v>0</v>
      </c>
      <c r="AC122" s="77">
        <f>SUM(Kranskop:Baobab!AC122)</f>
        <v>0</v>
      </c>
      <c r="AD122" s="77">
        <f>SUM(Kranskop:Baobab!AD122)</f>
        <v>0</v>
      </c>
      <c r="AE122" s="77">
        <f>SUM(Kranskop:Baobab!AE122)</f>
        <v>0</v>
      </c>
      <c r="AF122" s="77">
        <f>SUM(Kranskop:Baobab!AF122)</f>
        <v>0</v>
      </c>
      <c r="AG122" s="76">
        <f>SUM(Kranskop:Baobab!AG122)</f>
        <v>0</v>
      </c>
      <c r="AH122" s="78">
        <f>SUM(Kranskop:Baobab!AH122)</f>
        <v>0</v>
      </c>
      <c r="AI122" s="77">
        <f>SUM(Kranskop:Baobab!AI122)</f>
        <v>0</v>
      </c>
      <c r="AJ122" s="77">
        <f>SUM(Kranskop:Baobab!AJ122)</f>
        <v>0</v>
      </c>
      <c r="AK122" s="77">
        <f>SUM(Kranskop:Baobab!AK122)</f>
        <v>0</v>
      </c>
      <c r="AL122" s="77">
        <f>SUM(Kranskop:Baobab!AL122)</f>
        <v>0</v>
      </c>
      <c r="AM122" s="77">
        <f>SUM(Kranskop:Baobab!AM122)</f>
        <v>0</v>
      </c>
      <c r="AN122" s="77">
        <f>SUM(Kranskop:Baobab!AN122)</f>
        <v>0</v>
      </c>
      <c r="AO122" s="77">
        <f>SUM(Kranskop:Baobab!AO122)</f>
        <v>0</v>
      </c>
      <c r="AP122" s="77">
        <f>SUM(Kranskop:Baobab!AP122)</f>
        <v>0</v>
      </c>
      <c r="AQ122" s="77">
        <f>SUM(Kranskop:Baobab!AQ122)</f>
        <v>0</v>
      </c>
      <c r="AR122" s="77">
        <f>SUM(Kranskop:Baobab!AR122)</f>
        <v>0</v>
      </c>
      <c r="AS122" s="76">
        <f>SUM(Kranskop:Baobab!AS122)</f>
        <v>0</v>
      </c>
      <c r="AT122" s="78">
        <f>SUM(Kranskop:Baobab!AT122)</f>
        <v>0</v>
      </c>
      <c r="AU122" s="77">
        <f>SUM(Kranskop:Baobab!AU122)</f>
        <v>0</v>
      </c>
      <c r="AV122" s="77">
        <f>SUM(Kranskop:Baobab!AV122)</f>
        <v>0</v>
      </c>
      <c r="AW122" s="77">
        <f>SUM(Kranskop:Baobab!AW122)</f>
        <v>0</v>
      </c>
      <c r="AX122" s="77">
        <f>SUM(Kranskop:Baobab!AX122)</f>
        <v>0</v>
      </c>
      <c r="AY122" s="77">
        <f>SUM(Kranskop:Baobab!AY122)</f>
        <v>0</v>
      </c>
      <c r="AZ122" s="77">
        <f>SUM(Kranskop:Baobab!AZ122)</f>
        <v>0</v>
      </c>
      <c r="BA122" s="77">
        <f>SUM(Kranskop:Baobab!BA122)</f>
        <v>0</v>
      </c>
      <c r="BB122" s="77">
        <f>SUM(Kranskop:Baobab!BB122)</f>
        <v>0</v>
      </c>
      <c r="BC122" s="77">
        <f>SUM(Kranskop:Baobab!BC122)</f>
        <v>0</v>
      </c>
      <c r="BD122" s="77">
        <f>SUM(Kranskop:Baobab!BD122)</f>
        <v>0</v>
      </c>
      <c r="BE122" s="76">
        <f>SUM(Kranskop:Baobab!BE122)</f>
        <v>0</v>
      </c>
      <c r="BF122" s="78">
        <f>SUM(Kranskop:Baobab!BF122)</f>
        <v>0</v>
      </c>
      <c r="BG122" s="77">
        <f>SUM(Kranskop:Baobab!BG122)</f>
        <v>0</v>
      </c>
      <c r="BH122" s="77">
        <f>SUM(Kranskop:Baobab!BH122)</f>
        <v>0</v>
      </c>
      <c r="BI122" s="77">
        <f>SUM(Kranskop:Baobab!BI122)</f>
        <v>0</v>
      </c>
      <c r="BJ122" s="77">
        <f>SUM(Kranskop:Baobab!BJ122)</f>
        <v>0</v>
      </c>
      <c r="BK122" s="77">
        <f>SUM(Kranskop:Baobab!BK122)</f>
        <v>0</v>
      </c>
      <c r="BL122" s="77">
        <f>SUM(Kranskop:Baobab!BL122)</f>
        <v>0</v>
      </c>
      <c r="BM122" s="77">
        <f>SUM(Kranskop:Baobab!BM122)</f>
        <v>0</v>
      </c>
      <c r="BN122" s="77">
        <f>SUM(Kranskop:Baobab!BN122)</f>
        <v>0</v>
      </c>
      <c r="BO122" s="77">
        <f>SUM(Kranskop:Baobab!BO122)</f>
        <v>0</v>
      </c>
      <c r="BP122" s="77">
        <f>SUM(Kranskop:Baobab!BP122)</f>
        <v>0</v>
      </c>
      <c r="BQ122" s="76">
        <f>SUM(Kranskop:Baobab!BQ122)</f>
        <v>0</v>
      </c>
      <c r="BR122" s="78">
        <f>SUM(Kranskop:Baobab!BR122)</f>
        <v>0</v>
      </c>
      <c r="BS122" s="77">
        <f>SUM(Kranskop:Baobab!BS122)</f>
        <v>0</v>
      </c>
      <c r="BT122" s="77">
        <f>SUM(Kranskop:Baobab!BT122)</f>
        <v>0</v>
      </c>
      <c r="BU122" s="77">
        <f>SUM(Kranskop:Baobab!BU122)</f>
        <v>0</v>
      </c>
      <c r="BV122" s="77">
        <f>SUM(Kranskop:Baobab!BV122)</f>
        <v>0</v>
      </c>
      <c r="BW122" s="77">
        <f>SUM(Kranskop:Baobab!BW122)</f>
        <v>0</v>
      </c>
      <c r="BX122" s="77">
        <f>SUM(Kranskop:Baobab!BX122)</f>
        <v>0</v>
      </c>
      <c r="BY122" s="77">
        <f>SUM(Kranskop:Baobab!BY122)</f>
        <v>0</v>
      </c>
      <c r="BZ122" s="77">
        <f>SUM(Kranskop:Baobab!BZ122)</f>
        <v>0</v>
      </c>
      <c r="CA122" s="77">
        <f>SUM(Kranskop:Baobab!CA122)</f>
        <v>0</v>
      </c>
      <c r="CB122" s="77">
        <f>SUM(Kranskop:Baobab!CB122)</f>
        <v>0</v>
      </c>
      <c r="CC122" s="76">
        <f>SUM(Kranskop:Baobab!CC122)</f>
        <v>0</v>
      </c>
      <c r="CD122" s="368"/>
    </row>
    <row r="123" spans="1:82" x14ac:dyDescent="0.75">
      <c r="A123" s="39"/>
      <c r="B123" s="73" t="s">
        <v>225</v>
      </c>
      <c r="C123" s="129" t="s">
        <v>911</v>
      </c>
      <c r="D123" s="130" t="s">
        <v>226</v>
      </c>
      <c r="E123" s="255">
        <f>SUM(Kranskop:Baobab!E123)</f>
        <v>18</v>
      </c>
      <c r="F123" s="215" t="b">
        <f>(Kranskop!G123+Nyl!G123+Capricorn!G123+Baobab!G123)=G123</f>
        <v>1</v>
      </c>
      <c r="G123" s="74">
        <f t="shared" si="55"/>
        <v>0</v>
      </c>
      <c r="H123" s="75">
        <f>SUM(Kranskop:Baobab!H123)</f>
        <v>0</v>
      </c>
      <c r="I123" s="76">
        <f>SUM(Kranskop:Baobab!I123)</f>
        <v>0</v>
      </c>
      <c r="J123" s="75">
        <f>SUM(Kranskop:Baobab!J123)</f>
        <v>0</v>
      </c>
      <c r="K123" s="77">
        <f>SUM(Kranskop:Baobab!K123)</f>
        <v>0</v>
      </c>
      <c r="L123" s="77">
        <f>SUM(Kranskop:Baobab!L123)</f>
        <v>0</v>
      </c>
      <c r="M123" s="77">
        <f>SUM(Kranskop:Baobab!M123)</f>
        <v>0</v>
      </c>
      <c r="N123" s="77">
        <f>SUM(Kranskop:Baobab!N123)</f>
        <v>0</v>
      </c>
      <c r="O123" s="77">
        <f>SUM(Kranskop:Baobab!O123)</f>
        <v>0</v>
      </c>
      <c r="P123" s="77">
        <f>SUM(Kranskop:Baobab!P123)</f>
        <v>0</v>
      </c>
      <c r="Q123" s="77">
        <f>SUM(Kranskop:Baobab!Q123)</f>
        <v>0</v>
      </c>
      <c r="R123" s="77">
        <f>SUM(Kranskop:Baobab!R123)</f>
        <v>0</v>
      </c>
      <c r="S123" s="77">
        <f>SUM(Kranskop:Baobab!S123)</f>
        <v>0</v>
      </c>
      <c r="T123" s="77">
        <f>SUM(Kranskop:Baobab!T123)</f>
        <v>0</v>
      </c>
      <c r="U123" s="76">
        <f>SUM(Kranskop:Baobab!U123)</f>
        <v>0</v>
      </c>
      <c r="V123" s="75">
        <f>SUM(Kranskop:Baobab!V123)</f>
        <v>0</v>
      </c>
      <c r="W123" s="77">
        <f>SUM(Kranskop:Baobab!W123)</f>
        <v>0</v>
      </c>
      <c r="X123" s="77">
        <f>SUM(Kranskop:Baobab!X123)</f>
        <v>0</v>
      </c>
      <c r="Y123" s="77">
        <f>SUM(Kranskop:Baobab!Y123)</f>
        <v>0</v>
      </c>
      <c r="Z123" s="77">
        <f>SUM(Kranskop:Baobab!Z123)</f>
        <v>0</v>
      </c>
      <c r="AA123" s="77">
        <f>SUM(Kranskop:Baobab!AA123)</f>
        <v>0</v>
      </c>
      <c r="AB123" s="77">
        <f>SUM(Kranskop:Baobab!AB123)</f>
        <v>0</v>
      </c>
      <c r="AC123" s="77">
        <f>SUM(Kranskop:Baobab!AC123)</f>
        <v>0</v>
      </c>
      <c r="AD123" s="77">
        <f>SUM(Kranskop:Baobab!AD123)</f>
        <v>0</v>
      </c>
      <c r="AE123" s="77">
        <f>SUM(Kranskop:Baobab!AE123)</f>
        <v>0</v>
      </c>
      <c r="AF123" s="77">
        <f>SUM(Kranskop:Baobab!AF123)</f>
        <v>0</v>
      </c>
      <c r="AG123" s="76">
        <f>SUM(Kranskop:Baobab!AG123)</f>
        <v>0</v>
      </c>
      <c r="AH123" s="78">
        <f>SUM(Kranskop:Baobab!AH123)</f>
        <v>0</v>
      </c>
      <c r="AI123" s="77">
        <f>SUM(Kranskop:Baobab!AI123)</f>
        <v>0</v>
      </c>
      <c r="AJ123" s="77">
        <f>SUM(Kranskop:Baobab!AJ123)</f>
        <v>0</v>
      </c>
      <c r="AK123" s="77">
        <f>SUM(Kranskop:Baobab!AK123)</f>
        <v>0</v>
      </c>
      <c r="AL123" s="77">
        <f>SUM(Kranskop:Baobab!AL123)</f>
        <v>0</v>
      </c>
      <c r="AM123" s="77">
        <f>SUM(Kranskop:Baobab!AM123)</f>
        <v>0</v>
      </c>
      <c r="AN123" s="77">
        <f>SUM(Kranskop:Baobab!AN123)</f>
        <v>0</v>
      </c>
      <c r="AO123" s="77">
        <f>SUM(Kranskop:Baobab!AO123)</f>
        <v>0</v>
      </c>
      <c r="AP123" s="77">
        <f>SUM(Kranskop:Baobab!AP123)</f>
        <v>0</v>
      </c>
      <c r="AQ123" s="77">
        <f>SUM(Kranskop:Baobab!AQ123)</f>
        <v>0</v>
      </c>
      <c r="AR123" s="77">
        <f>SUM(Kranskop:Baobab!AR123)</f>
        <v>0</v>
      </c>
      <c r="AS123" s="76">
        <f>SUM(Kranskop:Baobab!AS123)</f>
        <v>0</v>
      </c>
      <c r="AT123" s="78">
        <f>SUM(Kranskop:Baobab!AT123)</f>
        <v>0</v>
      </c>
      <c r="AU123" s="77">
        <f>SUM(Kranskop:Baobab!AU123)</f>
        <v>0</v>
      </c>
      <c r="AV123" s="77">
        <f>SUM(Kranskop:Baobab!AV123)</f>
        <v>0</v>
      </c>
      <c r="AW123" s="77">
        <f>SUM(Kranskop:Baobab!AW123)</f>
        <v>0</v>
      </c>
      <c r="AX123" s="77">
        <f>SUM(Kranskop:Baobab!AX123)</f>
        <v>0</v>
      </c>
      <c r="AY123" s="77">
        <f>SUM(Kranskop:Baobab!AY123)</f>
        <v>0</v>
      </c>
      <c r="AZ123" s="77">
        <f>SUM(Kranskop:Baobab!AZ123)</f>
        <v>0</v>
      </c>
      <c r="BA123" s="77">
        <f>SUM(Kranskop:Baobab!BA123)</f>
        <v>0</v>
      </c>
      <c r="BB123" s="77">
        <f>SUM(Kranskop:Baobab!BB123)</f>
        <v>0</v>
      </c>
      <c r="BC123" s="77">
        <f>SUM(Kranskop:Baobab!BC123)</f>
        <v>0</v>
      </c>
      <c r="BD123" s="77">
        <f>SUM(Kranskop:Baobab!BD123)</f>
        <v>0</v>
      </c>
      <c r="BE123" s="76">
        <f>SUM(Kranskop:Baobab!BE123)</f>
        <v>0</v>
      </c>
      <c r="BF123" s="78">
        <f>SUM(Kranskop:Baobab!BF123)</f>
        <v>0</v>
      </c>
      <c r="BG123" s="77">
        <f>SUM(Kranskop:Baobab!BG123)</f>
        <v>0</v>
      </c>
      <c r="BH123" s="77">
        <f>SUM(Kranskop:Baobab!BH123)</f>
        <v>0</v>
      </c>
      <c r="BI123" s="77">
        <f>SUM(Kranskop:Baobab!BI123)</f>
        <v>0</v>
      </c>
      <c r="BJ123" s="77">
        <f>SUM(Kranskop:Baobab!BJ123)</f>
        <v>0</v>
      </c>
      <c r="BK123" s="77">
        <f>SUM(Kranskop:Baobab!BK123)</f>
        <v>0</v>
      </c>
      <c r="BL123" s="77">
        <f>SUM(Kranskop:Baobab!BL123)</f>
        <v>0</v>
      </c>
      <c r="BM123" s="77">
        <f>SUM(Kranskop:Baobab!BM123)</f>
        <v>0</v>
      </c>
      <c r="BN123" s="77">
        <f>SUM(Kranskop:Baobab!BN123)</f>
        <v>0</v>
      </c>
      <c r="BO123" s="77">
        <f>SUM(Kranskop:Baobab!BO123)</f>
        <v>0</v>
      </c>
      <c r="BP123" s="77">
        <f>SUM(Kranskop:Baobab!BP123)</f>
        <v>0</v>
      </c>
      <c r="BQ123" s="76">
        <f>SUM(Kranskop:Baobab!BQ123)</f>
        <v>0</v>
      </c>
      <c r="BR123" s="78">
        <f>SUM(Kranskop:Baobab!BR123)</f>
        <v>0</v>
      </c>
      <c r="BS123" s="77">
        <f>SUM(Kranskop:Baobab!BS123)</f>
        <v>0</v>
      </c>
      <c r="BT123" s="77">
        <f>SUM(Kranskop:Baobab!BT123)</f>
        <v>0</v>
      </c>
      <c r="BU123" s="77">
        <f>SUM(Kranskop:Baobab!BU123)</f>
        <v>0</v>
      </c>
      <c r="BV123" s="77">
        <f>SUM(Kranskop:Baobab!BV123)</f>
        <v>0</v>
      </c>
      <c r="BW123" s="77">
        <f>SUM(Kranskop:Baobab!BW123)</f>
        <v>0</v>
      </c>
      <c r="BX123" s="77">
        <f>SUM(Kranskop:Baobab!BX123)</f>
        <v>0</v>
      </c>
      <c r="BY123" s="77">
        <f>SUM(Kranskop:Baobab!BY123)</f>
        <v>0</v>
      </c>
      <c r="BZ123" s="77">
        <f>SUM(Kranskop:Baobab!BZ123)</f>
        <v>0</v>
      </c>
      <c r="CA123" s="77">
        <f>SUM(Kranskop:Baobab!CA123)</f>
        <v>0</v>
      </c>
      <c r="CB123" s="77">
        <f>SUM(Kranskop:Baobab!CB123)</f>
        <v>0</v>
      </c>
      <c r="CC123" s="76">
        <f>SUM(Kranskop:Baobab!CC123)</f>
        <v>0</v>
      </c>
      <c r="CD123" s="368"/>
    </row>
    <row r="124" spans="1:82" x14ac:dyDescent="0.75">
      <c r="A124" s="39"/>
      <c r="B124" s="73" t="s">
        <v>227</v>
      </c>
      <c r="C124" s="129" t="s">
        <v>228</v>
      </c>
      <c r="D124" s="130" t="s">
        <v>58</v>
      </c>
      <c r="E124" s="255">
        <f>SUM(Kranskop:Baobab!E124)</f>
        <v>288</v>
      </c>
      <c r="F124" s="215" t="b">
        <f>(Kranskop!G124+Nyl!G124+Capricorn!G124+Baobab!G124)=G124</f>
        <v>1</v>
      </c>
      <c r="G124" s="74">
        <f t="shared" si="55"/>
        <v>0</v>
      </c>
      <c r="H124" s="75">
        <f>SUM(Kranskop:Baobab!H124)</f>
        <v>0</v>
      </c>
      <c r="I124" s="76">
        <f>SUM(Kranskop:Baobab!I124)</f>
        <v>0</v>
      </c>
      <c r="J124" s="75">
        <f>SUM(Kranskop:Baobab!J124)</f>
        <v>0</v>
      </c>
      <c r="K124" s="77">
        <f>SUM(Kranskop:Baobab!K124)</f>
        <v>0</v>
      </c>
      <c r="L124" s="77">
        <f>SUM(Kranskop:Baobab!L124)</f>
        <v>0</v>
      </c>
      <c r="M124" s="77">
        <f>SUM(Kranskop:Baobab!M124)</f>
        <v>0</v>
      </c>
      <c r="N124" s="77">
        <f>SUM(Kranskop:Baobab!N124)</f>
        <v>0</v>
      </c>
      <c r="O124" s="77">
        <f>SUM(Kranskop:Baobab!O124)</f>
        <v>0</v>
      </c>
      <c r="P124" s="77">
        <f>SUM(Kranskop:Baobab!P124)</f>
        <v>0</v>
      </c>
      <c r="Q124" s="77">
        <f>SUM(Kranskop:Baobab!Q124)</f>
        <v>0</v>
      </c>
      <c r="R124" s="77">
        <f>SUM(Kranskop:Baobab!R124)</f>
        <v>0</v>
      </c>
      <c r="S124" s="77">
        <f>SUM(Kranskop:Baobab!S124)</f>
        <v>0</v>
      </c>
      <c r="T124" s="77">
        <f>SUM(Kranskop:Baobab!T124)</f>
        <v>0</v>
      </c>
      <c r="U124" s="76">
        <f>SUM(Kranskop:Baobab!U124)</f>
        <v>0</v>
      </c>
      <c r="V124" s="75">
        <f>SUM(Kranskop:Baobab!V124)</f>
        <v>0</v>
      </c>
      <c r="W124" s="77">
        <f>SUM(Kranskop:Baobab!W124)</f>
        <v>0</v>
      </c>
      <c r="X124" s="77">
        <f>SUM(Kranskop:Baobab!X124)</f>
        <v>0</v>
      </c>
      <c r="Y124" s="77">
        <f>SUM(Kranskop:Baobab!Y124)</f>
        <v>0</v>
      </c>
      <c r="Z124" s="77">
        <f>SUM(Kranskop:Baobab!Z124)</f>
        <v>0</v>
      </c>
      <c r="AA124" s="77">
        <f>SUM(Kranskop:Baobab!AA124)</f>
        <v>0</v>
      </c>
      <c r="AB124" s="77">
        <f>SUM(Kranskop:Baobab!AB124)</f>
        <v>0</v>
      </c>
      <c r="AC124" s="77">
        <f>SUM(Kranskop:Baobab!AC124)</f>
        <v>0</v>
      </c>
      <c r="AD124" s="77">
        <f>SUM(Kranskop:Baobab!AD124)</f>
        <v>0</v>
      </c>
      <c r="AE124" s="77">
        <f>SUM(Kranskop:Baobab!AE124)</f>
        <v>0</v>
      </c>
      <c r="AF124" s="77">
        <f>SUM(Kranskop:Baobab!AF124)</f>
        <v>0</v>
      </c>
      <c r="AG124" s="76">
        <f>SUM(Kranskop:Baobab!AG124)</f>
        <v>0</v>
      </c>
      <c r="AH124" s="78">
        <f>SUM(Kranskop:Baobab!AH124)</f>
        <v>0</v>
      </c>
      <c r="AI124" s="77">
        <f>SUM(Kranskop:Baobab!AI124)</f>
        <v>0</v>
      </c>
      <c r="AJ124" s="77">
        <f>SUM(Kranskop:Baobab!AJ124)</f>
        <v>0</v>
      </c>
      <c r="AK124" s="77">
        <f>SUM(Kranskop:Baobab!AK124)</f>
        <v>0</v>
      </c>
      <c r="AL124" s="77">
        <f>SUM(Kranskop:Baobab!AL124)</f>
        <v>0</v>
      </c>
      <c r="AM124" s="77">
        <f>SUM(Kranskop:Baobab!AM124)</f>
        <v>0</v>
      </c>
      <c r="AN124" s="77">
        <f>SUM(Kranskop:Baobab!AN124)</f>
        <v>0</v>
      </c>
      <c r="AO124" s="77">
        <f>SUM(Kranskop:Baobab!AO124)</f>
        <v>0</v>
      </c>
      <c r="AP124" s="77">
        <f>SUM(Kranskop:Baobab!AP124)</f>
        <v>0</v>
      </c>
      <c r="AQ124" s="77">
        <f>SUM(Kranskop:Baobab!AQ124)</f>
        <v>0</v>
      </c>
      <c r="AR124" s="77">
        <f>SUM(Kranskop:Baobab!AR124)</f>
        <v>0</v>
      </c>
      <c r="AS124" s="76">
        <f>SUM(Kranskop:Baobab!AS124)</f>
        <v>0</v>
      </c>
      <c r="AT124" s="78">
        <f>SUM(Kranskop:Baobab!AT124)</f>
        <v>0</v>
      </c>
      <c r="AU124" s="77">
        <f>SUM(Kranskop:Baobab!AU124)</f>
        <v>0</v>
      </c>
      <c r="AV124" s="77">
        <f>SUM(Kranskop:Baobab!AV124)</f>
        <v>0</v>
      </c>
      <c r="AW124" s="77">
        <f>SUM(Kranskop:Baobab!AW124)</f>
        <v>0</v>
      </c>
      <c r="AX124" s="77">
        <f>SUM(Kranskop:Baobab!AX124)</f>
        <v>0</v>
      </c>
      <c r="AY124" s="77">
        <f>SUM(Kranskop:Baobab!AY124)</f>
        <v>0</v>
      </c>
      <c r="AZ124" s="77">
        <f>SUM(Kranskop:Baobab!AZ124)</f>
        <v>0</v>
      </c>
      <c r="BA124" s="77">
        <f>SUM(Kranskop:Baobab!BA124)</f>
        <v>0</v>
      </c>
      <c r="BB124" s="77">
        <f>SUM(Kranskop:Baobab!BB124)</f>
        <v>0</v>
      </c>
      <c r="BC124" s="77">
        <f>SUM(Kranskop:Baobab!BC124)</f>
        <v>0</v>
      </c>
      <c r="BD124" s="77">
        <f>SUM(Kranskop:Baobab!BD124)</f>
        <v>0</v>
      </c>
      <c r="BE124" s="76">
        <f>SUM(Kranskop:Baobab!BE124)</f>
        <v>0</v>
      </c>
      <c r="BF124" s="78">
        <f>SUM(Kranskop:Baobab!BF124)</f>
        <v>0</v>
      </c>
      <c r="BG124" s="77">
        <f>SUM(Kranskop:Baobab!BG124)</f>
        <v>0</v>
      </c>
      <c r="BH124" s="77">
        <f>SUM(Kranskop:Baobab!BH124)</f>
        <v>0</v>
      </c>
      <c r="BI124" s="77">
        <f>SUM(Kranskop:Baobab!BI124)</f>
        <v>0</v>
      </c>
      <c r="BJ124" s="77">
        <f>SUM(Kranskop:Baobab!BJ124)</f>
        <v>0</v>
      </c>
      <c r="BK124" s="77">
        <f>SUM(Kranskop:Baobab!BK124)</f>
        <v>0</v>
      </c>
      <c r="BL124" s="77">
        <f>SUM(Kranskop:Baobab!BL124)</f>
        <v>0</v>
      </c>
      <c r="BM124" s="77">
        <f>SUM(Kranskop:Baobab!BM124)</f>
        <v>0</v>
      </c>
      <c r="BN124" s="77">
        <f>SUM(Kranskop:Baobab!BN124)</f>
        <v>0</v>
      </c>
      <c r="BO124" s="77">
        <f>SUM(Kranskop:Baobab!BO124)</f>
        <v>0</v>
      </c>
      <c r="BP124" s="77">
        <f>SUM(Kranskop:Baobab!BP124)</f>
        <v>0</v>
      </c>
      <c r="BQ124" s="76">
        <f>SUM(Kranskop:Baobab!BQ124)</f>
        <v>0</v>
      </c>
      <c r="BR124" s="78">
        <f>SUM(Kranskop:Baobab!BR124)</f>
        <v>0</v>
      </c>
      <c r="BS124" s="77">
        <f>SUM(Kranskop:Baobab!BS124)</f>
        <v>0</v>
      </c>
      <c r="BT124" s="77">
        <f>SUM(Kranskop:Baobab!BT124)</f>
        <v>0</v>
      </c>
      <c r="BU124" s="77">
        <f>SUM(Kranskop:Baobab!BU124)</f>
        <v>0</v>
      </c>
      <c r="BV124" s="77">
        <f>SUM(Kranskop:Baobab!BV124)</f>
        <v>0</v>
      </c>
      <c r="BW124" s="77">
        <f>SUM(Kranskop:Baobab!BW124)</f>
        <v>0</v>
      </c>
      <c r="BX124" s="77">
        <f>SUM(Kranskop:Baobab!BX124)</f>
        <v>0</v>
      </c>
      <c r="BY124" s="77">
        <f>SUM(Kranskop:Baobab!BY124)</f>
        <v>0</v>
      </c>
      <c r="BZ124" s="77">
        <f>SUM(Kranskop:Baobab!BZ124)</f>
        <v>0</v>
      </c>
      <c r="CA124" s="77">
        <f>SUM(Kranskop:Baobab!CA124)</f>
        <v>0</v>
      </c>
      <c r="CB124" s="77">
        <f>SUM(Kranskop:Baobab!CB124)</f>
        <v>0</v>
      </c>
      <c r="CC124" s="76">
        <f>SUM(Kranskop:Baobab!CC124)</f>
        <v>0</v>
      </c>
      <c r="CD124" s="368"/>
    </row>
    <row r="125" spans="1:82" x14ac:dyDescent="0.75">
      <c r="A125" s="39"/>
      <c r="B125" s="73" t="s">
        <v>229</v>
      </c>
      <c r="C125" s="129" t="s">
        <v>230</v>
      </c>
      <c r="D125" s="130" t="s">
        <v>231</v>
      </c>
      <c r="E125" s="255">
        <f>SUM(Kranskop:Baobab!E125)</f>
        <v>960</v>
      </c>
      <c r="F125" s="215" t="b">
        <f>(Kranskop!G125+Nyl!G125+Capricorn!G125+Baobab!G125)=G125</f>
        <v>1</v>
      </c>
      <c r="G125" s="74">
        <f t="shared" si="55"/>
        <v>0</v>
      </c>
      <c r="H125" s="75">
        <f>SUM(Kranskop:Baobab!H125)</f>
        <v>0</v>
      </c>
      <c r="I125" s="76">
        <f>SUM(Kranskop:Baobab!I125)</f>
        <v>0</v>
      </c>
      <c r="J125" s="75">
        <f>SUM(Kranskop:Baobab!J125)</f>
        <v>0</v>
      </c>
      <c r="K125" s="77">
        <f>SUM(Kranskop:Baobab!K125)</f>
        <v>0</v>
      </c>
      <c r="L125" s="77">
        <f>SUM(Kranskop:Baobab!L125)</f>
        <v>0</v>
      </c>
      <c r="M125" s="77">
        <f>SUM(Kranskop:Baobab!M125)</f>
        <v>0</v>
      </c>
      <c r="N125" s="77">
        <f>SUM(Kranskop:Baobab!N125)</f>
        <v>0</v>
      </c>
      <c r="O125" s="77">
        <f>SUM(Kranskop:Baobab!O125)</f>
        <v>0</v>
      </c>
      <c r="P125" s="77">
        <f>SUM(Kranskop:Baobab!P125)</f>
        <v>0</v>
      </c>
      <c r="Q125" s="77">
        <f>SUM(Kranskop:Baobab!Q125)</f>
        <v>0</v>
      </c>
      <c r="R125" s="77">
        <f>SUM(Kranskop:Baobab!R125)</f>
        <v>0</v>
      </c>
      <c r="S125" s="77">
        <f>SUM(Kranskop:Baobab!S125)</f>
        <v>0</v>
      </c>
      <c r="T125" s="77">
        <f>SUM(Kranskop:Baobab!T125)</f>
        <v>0</v>
      </c>
      <c r="U125" s="76">
        <f>SUM(Kranskop:Baobab!U125)</f>
        <v>0</v>
      </c>
      <c r="V125" s="75">
        <f>SUM(Kranskop:Baobab!V125)</f>
        <v>0</v>
      </c>
      <c r="W125" s="77">
        <f>SUM(Kranskop:Baobab!W125)</f>
        <v>0</v>
      </c>
      <c r="X125" s="77">
        <f>SUM(Kranskop:Baobab!X125)</f>
        <v>0</v>
      </c>
      <c r="Y125" s="77">
        <f>SUM(Kranskop:Baobab!Y125)</f>
        <v>0</v>
      </c>
      <c r="Z125" s="77">
        <f>SUM(Kranskop:Baobab!Z125)</f>
        <v>0</v>
      </c>
      <c r="AA125" s="77">
        <f>SUM(Kranskop:Baobab!AA125)</f>
        <v>0</v>
      </c>
      <c r="AB125" s="77">
        <f>SUM(Kranskop:Baobab!AB125)</f>
        <v>0</v>
      </c>
      <c r="AC125" s="77">
        <f>SUM(Kranskop:Baobab!AC125)</f>
        <v>0</v>
      </c>
      <c r="AD125" s="77">
        <f>SUM(Kranskop:Baobab!AD125)</f>
        <v>0</v>
      </c>
      <c r="AE125" s="77">
        <f>SUM(Kranskop:Baobab!AE125)</f>
        <v>0</v>
      </c>
      <c r="AF125" s="77">
        <f>SUM(Kranskop:Baobab!AF125)</f>
        <v>0</v>
      </c>
      <c r="AG125" s="76">
        <f>SUM(Kranskop:Baobab!AG125)</f>
        <v>0</v>
      </c>
      <c r="AH125" s="78">
        <f>SUM(Kranskop:Baobab!AH125)</f>
        <v>0</v>
      </c>
      <c r="AI125" s="77">
        <f>SUM(Kranskop:Baobab!AI125)</f>
        <v>0</v>
      </c>
      <c r="AJ125" s="77">
        <f>SUM(Kranskop:Baobab!AJ125)</f>
        <v>0</v>
      </c>
      <c r="AK125" s="77">
        <f>SUM(Kranskop:Baobab!AK125)</f>
        <v>0</v>
      </c>
      <c r="AL125" s="77">
        <f>SUM(Kranskop:Baobab!AL125)</f>
        <v>0</v>
      </c>
      <c r="AM125" s="77">
        <f>SUM(Kranskop:Baobab!AM125)</f>
        <v>0</v>
      </c>
      <c r="AN125" s="77">
        <f>SUM(Kranskop:Baobab!AN125)</f>
        <v>0</v>
      </c>
      <c r="AO125" s="77">
        <f>SUM(Kranskop:Baobab!AO125)</f>
        <v>0</v>
      </c>
      <c r="AP125" s="77">
        <f>SUM(Kranskop:Baobab!AP125)</f>
        <v>0</v>
      </c>
      <c r="AQ125" s="77">
        <f>SUM(Kranskop:Baobab!AQ125)</f>
        <v>0</v>
      </c>
      <c r="AR125" s="77">
        <f>SUM(Kranskop:Baobab!AR125)</f>
        <v>0</v>
      </c>
      <c r="AS125" s="76">
        <f>SUM(Kranskop:Baobab!AS125)</f>
        <v>0</v>
      </c>
      <c r="AT125" s="78">
        <f>SUM(Kranskop:Baobab!AT125)</f>
        <v>0</v>
      </c>
      <c r="AU125" s="77">
        <f>SUM(Kranskop:Baobab!AU125)</f>
        <v>0</v>
      </c>
      <c r="AV125" s="77">
        <f>SUM(Kranskop:Baobab!AV125)</f>
        <v>0</v>
      </c>
      <c r="AW125" s="77">
        <f>SUM(Kranskop:Baobab!AW125)</f>
        <v>0</v>
      </c>
      <c r="AX125" s="77">
        <f>SUM(Kranskop:Baobab!AX125)</f>
        <v>0</v>
      </c>
      <c r="AY125" s="77">
        <f>SUM(Kranskop:Baobab!AY125)</f>
        <v>0</v>
      </c>
      <c r="AZ125" s="77">
        <f>SUM(Kranskop:Baobab!AZ125)</f>
        <v>0</v>
      </c>
      <c r="BA125" s="77">
        <f>SUM(Kranskop:Baobab!BA125)</f>
        <v>0</v>
      </c>
      <c r="BB125" s="77">
        <f>SUM(Kranskop:Baobab!BB125)</f>
        <v>0</v>
      </c>
      <c r="BC125" s="77">
        <f>SUM(Kranskop:Baobab!BC125)</f>
        <v>0</v>
      </c>
      <c r="BD125" s="77">
        <f>SUM(Kranskop:Baobab!BD125)</f>
        <v>0</v>
      </c>
      <c r="BE125" s="76">
        <f>SUM(Kranskop:Baobab!BE125)</f>
        <v>0</v>
      </c>
      <c r="BF125" s="78">
        <f>SUM(Kranskop:Baobab!BF125)</f>
        <v>0</v>
      </c>
      <c r="BG125" s="77">
        <f>SUM(Kranskop:Baobab!BG125)</f>
        <v>0</v>
      </c>
      <c r="BH125" s="77">
        <f>SUM(Kranskop:Baobab!BH125)</f>
        <v>0</v>
      </c>
      <c r="BI125" s="77">
        <f>SUM(Kranskop:Baobab!BI125)</f>
        <v>0</v>
      </c>
      <c r="BJ125" s="77">
        <f>SUM(Kranskop:Baobab!BJ125)</f>
        <v>0</v>
      </c>
      <c r="BK125" s="77">
        <f>SUM(Kranskop:Baobab!BK125)</f>
        <v>0</v>
      </c>
      <c r="BL125" s="77">
        <f>SUM(Kranskop:Baobab!BL125)</f>
        <v>0</v>
      </c>
      <c r="BM125" s="77">
        <f>SUM(Kranskop:Baobab!BM125)</f>
        <v>0</v>
      </c>
      <c r="BN125" s="77">
        <f>SUM(Kranskop:Baobab!BN125)</f>
        <v>0</v>
      </c>
      <c r="BO125" s="77">
        <f>SUM(Kranskop:Baobab!BO125)</f>
        <v>0</v>
      </c>
      <c r="BP125" s="77">
        <f>SUM(Kranskop:Baobab!BP125)</f>
        <v>0</v>
      </c>
      <c r="BQ125" s="76">
        <f>SUM(Kranskop:Baobab!BQ125)</f>
        <v>0</v>
      </c>
      <c r="BR125" s="78">
        <f>SUM(Kranskop:Baobab!BR125)</f>
        <v>0</v>
      </c>
      <c r="BS125" s="77">
        <f>SUM(Kranskop:Baobab!BS125)</f>
        <v>0</v>
      </c>
      <c r="BT125" s="77">
        <f>SUM(Kranskop:Baobab!BT125)</f>
        <v>0</v>
      </c>
      <c r="BU125" s="77">
        <f>SUM(Kranskop:Baobab!BU125)</f>
        <v>0</v>
      </c>
      <c r="BV125" s="77">
        <f>SUM(Kranskop:Baobab!BV125)</f>
        <v>0</v>
      </c>
      <c r="BW125" s="77">
        <f>SUM(Kranskop:Baobab!BW125)</f>
        <v>0</v>
      </c>
      <c r="BX125" s="77">
        <f>SUM(Kranskop:Baobab!BX125)</f>
        <v>0</v>
      </c>
      <c r="BY125" s="77">
        <f>SUM(Kranskop:Baobab!BY125)</f>
        <v>0</v>
      </c>
      <c r="BZ125" s="77">
        <f>SUM(Kranskop:Baobab!BZ125)</f>
        <v>0</v>
      </c>
      <c r="CA125" s="77">
        <f>SUM(Kranskop:Baobab!CA125)</f>
        <v>0</v>
      </c>
      <c r="CB125" s="77">
        <f>SUM(Kranskop:Baobab!CB125)</f>
        <v>0</v>
      </c>
      <c r="CC125" s="76">
        <f>SUM(Kranskop:Baobab!CC125)</f>
        <v>0</v>
      </c>
      <c r="CD125" s="368"/>
    </row>
    <row r="126" spans="1:82" x14ac:dyDescent="0.75">
      <c r="A126" s="39"/>
      <c r="B126" s="73" t="s">
        <v>232</v>
      </c>
      <c r="C126" s="129" t="s">
        <v>233</v>
      </c>
      <c r="D126" s="130" t="s">
        <v>58</v>
      </c>
      <c r="E126" s="255">
        <f>SUM(Kranskop:Baobab!E126)</f>
        <v>288</v>
      </c>
      <c r="F126" s="215" t="b">
        <f>(Kranskop!G126+Nyl!G126+Capricorn!G126+Baobab!G126)=G126</f>
        <v>1</v>
      </c>
      <c r="G126" s="74">
        <f t="shared" si="55"/>
        <v>0</v>
      </c>
      <c r="H126" s="75">
        <f>SUM(Kranskop:Baobab!H126)</f>
        <v>0</v>
      </c>
      <c r="I126" s="76">
        <f>SUM(Kranskop:Baobab!I126)</f>
        <v>0</v>
      </c>
      <c r="J126" s="75">
        <f>SUM(Kranskop:Baobab!J126)</f>
        <v>0</v>
      </c>
      <c r="K126" s="77">
        <f>SUM(Kranskop:Baobab!K126)</f>
        <v>0</v>
      </c>
      <c r="L126" s="77">
        <f>SUM(Kranskop:Baobab!L126)</f>
        <v>0</v>
      </c>
      <c r="M126" s="77">
        <f>SUM(Kranskop:Baobab!M126)</f>
        <v>0</v>
      </c>
      <c r="N126" s="77">
        <f>SUM(Kranskop:Baobab!N126)</f>
        <v>0</v>
      </c>
      <c r="O126" s="77">
        <f>SUM(Kranskop:Baobab!O126)</f>
        <v>0</v>
      </c>
      <c r="P126" s="77">
        <f>SUM(Kranskop:Baobab!P126)</f>
        <v>0</v>
      </c>
      <c r="Q126" s="77">
        <f>SUM(Kranskop:Baobab!Q126)</f>
        <v>0</v>
      </c>
      <c r="R126" s="77">
        <f>SUM(Kranskop:Baobab!R126)</f>
        <v>0</v>
      </c>
      <c r="S126" s="77">
        <f>SUM(Kranskop:Baobab!S126)</f>
        <v>0</v>
      </c>
      <c r="T126" s="77">
        <f>SUM(Kranskop:Baobab!T126)</f>
        <v>0</v>
      </c>
      <c r="U126" s="76">
        <f>SUM(Kranskop:Baobab!U126)</f>
        <v>0</v>
      </c>
      <c r="V126" s="75">
        <f>SUM(Kranskop:Baobab!V126)</f>
        <v>0</v>
      </c>
      <c r="W126" s="77">
        <f>SUM(Kranskop:Baobab!W126)</f>
        <v>0</v>
      </c>
      <c r="X126" s="77">
        <f>SUM(Kranskop:Baobab!X126)</f>
        <v>0</v>
      </c>
      <c r="Y126" s="77">
        <f>SUM(Kranskop:Baobab!Y126)</f>
        <v>0</v>
      </c>
      <c r="Z126" s="77">
        <f>SUM(Kranskop:Baobab!Z126)</f>
        <v>0</v>
      </c>
      <c r="AA126" s="77">
        <f>SUM(Kranskop:Baobab!AA126)</f>
        <v>0</v>
      </c>
      <c r="AB126" s="77">
        <f>SUM(Kranskop:Baobab!AB126)</f>
        <v>0</v>
      </c>
      <c r="AC126" s="77">
        <f>SUM(Kranskop:Baobab!AC126)</f>
        <v>0</v>
      </c>
      <c r="AD126" s="77">
        <f>SUM(Kranskop:Baobab!AD126)</f>
        <v>0</v>
      </c>
      <c r="AE126" s="77">
        <f>SUM(Kranskop:Baobab!AE126)</f>
        <v>0</v>
      </c>
      <c r="AF126" s="77">
        <f>SUM(Kranskop:Baobab!AF126)</f>
        <v>0</v>
      </c>
      <c r="AG126" s="76">
        <f>SUM(Kranskop:Baobab!AG126)</f>
        <v>0</v>
      </c>
      <c r="AH126" s="78">
        <f>SUM(Kranskop:Baobab!AH126)</f>
        <v>0</v>
      </c>
      <c r="AI126" s="77">
        <f>SUM(Kranskop:Baobab!AI126)</f>
        <v>0</v>
      </c>
      <c r="AJ126" s="77">
        <f>SUM(Kranskop:Baobab!AJ126)</f>
        <v>0</v>
      </c>
      <c r="AK126" s="77">
        <f>SUM(Kranskop:Baobab!AK126)</f>
        <v>0</v>
      </c>
      <c r="AL126" s="77">
        <f>SUM(Kranskop:Baobab!AL126)</f>
        <v>0</v>
      </c>
      <c r="AM126" s="77">
        <f>SUM(Kranskop:Baobab!AM126)</f>
        <v>0</v>
      </c>
      <c r="AN126" s="77">
        <f>SUM(Kranskop:Baobab!AN126)</f>
        <v>0</v>
      </c>
      <c r="AO126" s="77">
        <f>SUM(Kranskop:Baobab!AO126)</f>
        <v>0</v>
      </c>
      <c r="AP126" s="77">
        <f>SUM(Kranskop:Baobab!AP126)</f>
        <v>0</v>
      </c>
      <c r="AQ126" s="77">
        <f>SUM(Kranskop:Baobab!AQ126)</f>
        <v>0</v>
      </c>
      <c r="AR126" s="77">
        <f>SUM(Kranskop:Baobab!AR126)</f>
        <v>0</v>
      </c>
      <c r="AS126" s="76">
        <f>SUM(Kranskop:Baobab!AS126)</f>
        <v>0</v>
      </c>
      <c r="AT126" s="78">
        <f>SUM(Kranskop:Baobab!AT126)</f>
        <v>0</v>
      </c>
      <c r="AU126" s="77">
        <f>SUM(Kranskop:Baobab!AU126)</f>
        <v>0</v>
      </c>
      <c r="AV126" s="77">
        <f>SUM(Kranskop:Baobab!AV126)</f>
        <v>0</v>
      </c>
      <c r="AW126" s="77">
        <f>SUM(Kranskop:Baobab!AW126)</f>
        <v>0</v>
      </c>
      <c r="AX126" s="77">
        <f>SUM(Kranskop:Baobab!AX126)</f>
        <v>0</v>
      </c>
      <c r="AY126" s="77">
        <f>SUM(Kranskop:Baobab!AY126)</f>
        <v>0</v>
      </c>
      <c r="AZ126" s="77">
        <f>SUM(Kranskop:Baobab!AZ126)</f>
        <v>0</v>
      </c>
      <c r="BA126" s="77">
        <f>SUM(Kranskop:Baobab!BA126)</f>
        <v>0</v>
      </c>
      <c r="BB126" s="77">
        <f>SUM(Kranskop:Baobab!BB126)</f>
        <v>0</v>
      </c>
      <c r="BC126" s="77">
        <f>SUM(Kranskop:Baobab!BC126)</f>
        <v>0</v>
      </c>
      <c r="BD126" s="77">
        <f>SUM(Kranskop:Baobab!BD126)</f>
        <v>0</v>
      </c>
      <c r="BE126" s="76">
        <f>SUM(Kranskop:Baobab!BE126)</f>
        <v>0</v>
      </c>
      <c r="BF126" s="78">
        <f>SUM(Kranskop:Baobab!BF126)</f>
        <v>0</v>
      </c>
      <c r="BG126" s="77">
        <f>SUM(Kranskop:Baobab!BG126)</f>
        <v>0</v>
      </c>
      <c r="BH126" s="77">
        <f>SUM(Kranskop:Baobab!BH126)</f>
        <v>0</v>
      </c>
      <c r="BI126" s="77">
        <f>SUM(Kranskop:Baobab!BI126)</f>
        <v>0</v>
      </c>
      <c r="BJ126" s="77">
        <f>SUM(Kranskop:Baobab!BJ126)</f>
        <v>0</v>
      </c>
      <c r="BK126" s="77">
        <f>SUM(Kranskop:Baobab!BK126)</f>
        <v>0</v>
      </c>
      <c r="BL126" s="77">
        <f>SUM(Kranskop:Baobab!BL126)</f>
        <v>0</v>
      </c>
      <c r="BM126" s="77">
        <f>SUM(Kranskop:Baobab!BM126)</f>
        <v>0</v>
      </c>
      <c r="BN126" s="77">
        <f>SUM(Kranskop:Baobab!BN126)</f>
        <v>0</v>
      </c>
      <c r="BO126" s="77">
        <f>SUM(Kranskop:Baobab!BO126)</f>
        <v>0</v>
      </c>
      <c r="BP126" s="77">
        <f>SUM(Kranskop:Baobab!BP126)</f>
        <v>0</v>
      </c>
      <c r="BQ126" s="76">
        <f>SUM(Kranskop:Baobab!BQ126)</f>
        <v>0</v>
      </c>
      <c r="BR126" s="78">
        <f>SUM(Kranskop:Baobab!BR126)</f>
        <v>0</v>
      </c>
      <c r="BS126" s="77">
        <f>SUM(Kranskop:Baobab!BS126)</f>
        <v>0</v>
      </c>
      <c r="BT126" s="77">
        <f>SUM(Kranskop:Baobab!BT126)</f>
        <v>0</v>
      </c>
      <c r="BU126" s="77">
        <f>SUM(Kranskop:Baobab!BU126)</f>
        <v>0</v>
      </c>
      <c r="BV126" s="77">
        <f>SUM(Kranskop:Baobab!BV126)</f>
        <v>0</v>
      </c>
      <c r="BW126" s="77">
        <f>SUM(Kranskop:Baobab!BW126)</f>
        <v>0</v>
      </c>
      <c r="BX126" s="77">
        <f>SUM(Kranskop:Baobab!BX126)</f>
        <v>0</v>
      </c>
      <c r="BY126" s="77">
        <f>SUM(Kranskop:Baobab!BY126)</f>
        <v>0</v>
      </c>
      <c r="BZ126" s="77">
        <f>SUM(Kranskop:Baobab!BZ126)</f>
        <v>0</v>
      </c>
      <c r="CA126" s="77">
        <f>SUM(Kranskop:Baobab!CA126)</f>
        <v>0</v>
      </c>
      <c r="CB126" s="77">
        <f>SUM(Kranskop:Baobab!CB126)</f>
        <v>0</v>
      </c>
      <c r="CC126" s="76">
        <f>SUM(Kranskop:Baobab!CC126)</f>
        <v>0</v>
      </c>
      <c r="CD126" s="368"/>
    </row>
    <row r="127" spans="1:82" x14ac:dyDescent="0.75">
      <c r="A127" s="39"/>
      <c r="B127" s="73" t="s">
        <v>234</v>
      </c>
      <c r="C127" s="129" t="s">
        <v>235</v>
      </c>
      <c r="D127" s="130" t="s">
        <v>86</v>
      </c>
      <c r="E127" s="255">
        <f>SUM(Kranskop:Baobab!E127)</f>
        <v>4</v>
      </c>
      <c r="F127" s="215" t="b">
        <f>(Kranskop!G127+Nyl!G127+Capricorn!G127+Baobab!G127)=G127</f>
        <v>1</v>
      </c>
      <c r="G127" s="74">
        <f t="shared" si="55"/>
        <v>0</v>
      </c>
      <c r="H127" s="75">
        <f>SUM(Kranskop:Baobab!H127)</f>
        <v>0</v>
      </c>
      <c r="I127" s="76">
        <f>SUM(Kranskop:Baobab!I127)</f>
        <v>0</v>
      </c>
      <c r="J127" s="75">
        <f>SUM(Kranskop:Baobab!J127)</f>
        <v>0</v>
      </c>
      <c r="K127" s="77">
        <f>SUM(Kranskop:Baobab!K127)</f>
        <v>0</v>
      </c>
      <c r="L127" s="77">
        <f>SUM(Kranskop:Baobab!L127)</f>
        <v>0</v>
      </c>
      <c r="M127" s="77">
        <f>SUM(Kranskop:Baobab!M127)</f>
        <v>0</v>
      </c>
      <c r="N127" s="77">
        <f>SUM(Kranskop:Baobab!N127)</f>
        <v>0</v>
      </c>
      <c r="O127" s="77">
        <f>SUM(Kranskop:Baobab!O127)</f>
        <v>0</v>
      </c>
      <c r="P127" s="77">
        <f>SUM(Kranskop:Baobab!P127)</f>
        <v>0</v>
      </c>
      <c r="Q127" s="77">
        <f>SUM(Kranskop:Baobab!Q127)</f>
        <v>0</v>
      </c>
      <c r="R127" s="77">
        <f>SUM(Kranskop:Baobab!R127)</f>
        <v>0</v>
      </c>
      <c r="S127" s="77">
        <f>SUM(Kranskop:Baobab!S127)</f>
        <v>0</v>
      </c>
      <c r="T127" s="77">
        <f>SUM(Kranskop:Baobab!T127)</f>
        <v>0</v>
      </c>
      <c r="U127" s="76">
        <f>SUM(Kranskop:Baobab!U127)</f>
        <v>0</v>
      </c>
      <c r="V127" s="75">
        <f>SUM(Kranskop:Baobab!V127)</f>
        <v>0</v>
      </c>
      <c r="W127" s="77">
        <f>SUM(Kranskop:Baobab!W127)</f>
        <v>0</v>
      </c>
      <c r="X127" s="77">
        <f>SUM(Kranskop:Baobab!X127)</f>
        <v>0</v>
      </c>
      <c r="Y127" s="77">
        <f>SUM(Kranskop:Baobab!Y127)</f>
        <v>0</v>
      </c>
      <c r="Z127" s="77">
        <f>SUM(Kranskop:Baobab!Z127)</f>
        <v>0</v>
      </c>
      <c r="AA127" s="77">
        <f>SUM(Kranskop:Baobab!AA127)</f>
        <v>0</v>
      </c>
      <c r="AB127" s="77">
        <f>SUM(Kranskop:Baobab!AB127)</f>
        <v>0</v>
      </c>
      <c r="AC127" s="77">
        <f>SUM(Kranskop:Baobab!AC127)</f>
        <v>0</v>
      </c>
      <c r="AD127" s="77">
        <f>SUM(Kranskop:Baobab!AD127)</f>
        <v>0</v>
      </c>
      <c r="AE127" s="77">
        <f>SUM(Kranskop:Baobab!AE127)</f>
        <v>0</v>
      </c>
      <c r="AF127" s="77">
        <f>SUM(Kranskop:Baobab!AF127)</f>
        <v>0</v>
      </c>
      <c r="AG127" s="76">
        <f>SUM(Kranskop:Baobab!AG127)</f>
        <v>0</v>
      </c>
      <c r="AH127" s="78">
        <f>SUM(Kranskop:Baobab!AH127)</f>
        <v>0</v>
      </c>
      <c r="AI127" s="77">
        <f>SUM(Kranskop:Baobab!AI127)</f>
        <v>0</v>
      </c>
      <c r="AJ127" s="77">
        <f>SUM(Kranskop:Baobab!AJ127)</f>
        <v>0</v>
      </c>
      <c r="AK127" s="77">
        <f>SUM(Kranskop:Baobab!AK127)</f>
        <v>0</v>
      </c>
      <c r="AL127" s="77">
        <f>SUM(Kranskop:Baobab!AL127)</f>
        <v>0</v>
      </c>
      <c r="AM127" s="77">
        <f>SUM(Kranskop:Baobab!AM127)</f>
        <v>0</v>
      </c>
      <c r="AN127" s="77">
        <f>SUM(Kranskop:Baobab!AN127)</f>
        <v>0</v>
      </c>
      <c r="AO127" s="77">
        <f>SUM(Kranskop:Baobab!AO127)</f>
        <v>0</v>
      </c>
      <c r="AP127" s="77">
        <f>SUM(Kranskop:Baobab!AP127)</f>
        <v>0</v>
      </c>
      <c r="AQ127" s="77">
        <f>SUM(Kranskop:Baobab!AQ127)</f>
        <v>0</v>
      </c>
      <c r="AR127" s="77">
        <f>SUM(Kranskop:Baobab!AR127)</f>
        <v>0</v>
      </c>
      <c r="AS127" s="76">
        <f>SUM(Kranskop:Baobab!AS127)</f>
        <v>0</v>
      </c>
      <c r="AT127" s="78">
        <f>SUM(Kranskop:Baobab!AT127)</f>
        <v>0</v>
      </c>
      <c r="AU127" s="77">
        <f>SUM(Kranskop:Baobab!AU127)</f>
        <v>0</v>
      </c>
      <c r="AV127" s="77">
        <f>SUM(Kranskop:Baobab!AV127)</f>
        <v>0</v>
      </c>
      <c r="AW127" s="77">
        <f>SUM(Kranskop:Baobab!AW127)</f>
        <v>0</v>
      </c>
      <c r="AX127" s="77">
        <f>SUM(Kranskop:Baobab!AX127)</f>
        <v>0</v>
      </c>
      <c r="AY127" s="77">
        <f>SUM(Kranskop:Baobab!AY127)</f>
        <v>0</v>
      </c>
      <c r="AZ127" s="77">
        <f>SUM(Kranskop:Baobab!AZ127)</f>
        <v>0</v>
      </c>
      <c r="BA127" s="77">
        <f>SUM(Kranskop:Baobab!BA127)</f>
        <v>0</v>
      </c>
      <c r="BB127" s="77">
        <f>SUM(Kranskop:Baobab!BB127)</f>
        <v>0</v>
      </c>
      <c r="BC127" s="77">
        <f>SUM(Kranskop:Baobab!BC127)</f>
        <v>0</v>
      </c>
      <c r="BD127" s="77">
        <f>SUM(Kranskop:Baobab!BD127)</f>
        <v>0</v>
      </c>
      <c r="BE127" s="76">
        <f>SUM(Kranskop:Baobab!BE127)</f>
        <v>0</v>
      </c>
      <c r="BF127" s="78">
        <f>SUM(Kranskop:Baobab!BF127)</f>
        <v>0</v>
      </c>
      <c r="BG127" s="77">
        <f>SUM(Kranskop:Baobab!BG127)</f>
        <v>0</v>
      </c>
      <c r="BH127" s="77">
        <f>SUM(Kranskop:Baobab!BH127)</f>
        <v>0</v>
      </c>
      <c r="BI127" s="77">
        <f>SUM(Kranskop:Baobab!BI127)</f>
        <v>0</v>
      </c>
      <c r="BJ127" s="77">
        <f>SUM(Kranskop:Baobab!BJ127)</f>
        <v>0</v>
      </c>
      <c r="BK127" s="77">
        <f>SUM(Kranskop:Baobab!BK127)</f>
        <v>0</v>
      </c>
      <c r="BL127" s="77">
        <f>SUM(Kranskop:Baobab!BL127)</f>
        <v>0</v>
      </c>
      <c r="BM127" s="77">
        <f>SUM(Kranskop:Baobab!BM127)</f>
        <v>0</v>
      </c>
      <c r="BN127" s="77">
        <f>SUM(Kranskop:Baobab!BN127)</f>
        <v>0</v>
      </c>
      <c r="BO127" s="77">
        <f>SUM(Kranskop:Baobab!BO127)</f>
        <v>0</v>
      </c>
      <c r="BP127" s="77">
        <f>SUM(Kranskop:Baobab!BP127)</f>
        <v>0</v>
      </c>
      <c r="BQ127" s="76">
        <f>SUM(Kranskop:Baobab!BQ127)</f>
        <v>0</v>
      </c>
      <c r="BR127" s="78">
        <f>SUM(Kranskop:Baobab!BR127)</f>
        <v>0</v>
      </c>
      <c r="BS127" s="77">
        <f>SUM(Kranskop:Baobab!BS127)</f>
        <v>0</v>
      </c>
      <c r="BT127" s="77">
        <f>SUM(Kranskop:Baobab!BT127)</f>
        <v>0</v>
      </c>
      <c r="BU127" s="77">
        <f>SUM(Kranskop:Baobab!BU127)</f>
        <v>0</v>
      </c>
      <c r="BV127" s="77">
        <f>SUM(Kranskop:Baobab!BV127)</f>
        <v>0</v>
      </c>
      <c r="BW127" s="77">
        <f>SUM(Kranskop:Baobab!BW127)</f>
        <v>0</v>
      </c>
      <c r="BX127" s="77">
        <f>SUM(Kranskop:Baobab!BX127)</f>
        <v>0</v>
      </c>
      <c r="BY127" s="77">
        <f>SUM(Kranskop:Baobab!BY127)</f>
        <v>0</v>
      </c>
      <c r="BZ127" s="77">
        <f>SUM(Kranskop:Baobab!BZ127)</f>
        <v>0</v>
      </c>
      <c r="CA127" s="77">
        <f>SUM(Kranskop:Baobab!CA127)</f>
        <v>0</v>
      </c>
      <c r="CB127" s="77">
        <f>SUM(Kranskop:Baobab!CB127)</f>
        <v>0</v>
      </c>
      <c r="CC127" s="76">
        <f>SUM(Kranskop:Baobab!CC127)</f>
        <v>0</v>
      </c>
      <c r="CD127" s="368"/>
    </row>
    <row r="128" spans="1:82" x14ac:dyDescent="0.75">
      <c r="A128" s="39"/>
      <c r="B128" s="131" t="s">
        <v>236</v>
      </c>
      <c r="C128" s="132" t="s">
        <v>237</v>
      </c>
      <c r="D128" s="133"/>
      <c r="E128" s="296"/>
      <c r="F128" s="296"/>
      <c r="G128" s="134">
        <f>SUM(G129:G137)</f>
        <v>0</v>
      </c>
      <c r="H128" s="135">
        <f t="shared" ref="H128:AL128" si="56">SUM(H129:H137)</f>
        <v>0</v>
      </c>
      <c r="I128" s="136">
        <f t="shared" si="56"/>
        <v>0</v>
      </c>
      <c r="J128" s="135">
        <f t="shared" si="56"/>
        <v>0</v>
      </c>
      <c r="K128" s="137">
        <f t="shared" si="56"/>
        <v>0</v>
      </c>
      <c r="L128" s="137">
        <f t="shared" si="56"/>
        <v>0</v>
      </c>
      <c r="M128" s="137">
        <f t="shared" si="56"/>
        <v>0</v>
      </c>
      <c r="N128" s="137">
        <f t="shared" si="56"/>
        <v>0</v>
      </c>
      <c r="O128" s="137">
        <f t="shared" si="56"/>
        <v>0</v>
      </c>
      <c r="P128" s="137">
        <f t="shared" si="56"/>
        <v>0</v>
      </c>
      <c r="Q128" s="137">
        <f t="shared" si="56"/>
        <v>0</v>
      </c>
      <c r="R128" s="137">
        <f t="shared" si="56"/>
        <v>0</v>
      </c>
      <c r="S128" s="137">
        <f t="shared" si="56"/>
        <v>0</v>
      </c>
      <c r="T128" s="137">
        <f t="shared" si="56"/>
        <v>0</v>
      </c>
      <c r="U128" s="136">
        <f t="shared" si="56"/>
        <v>0</v>
      </c>
      <c r="V128" s="135">
        <f t="shared" si="56"/>
        <v>0</v>
      </c>
      <c r="W128" s="137">
        <f t="shared" si="56"/>
        <v>0</v>
      </c>
      <c r="X128" s="137">
        <f t="shared" si="56"/>
        <v>0</v>
      </c>
      <c r="Y128" s="137">
        <f t="shared" si="56"/>
        <v>0</v>
      </c>
      <c r="Z128" s="137">
        <f t="shared" si="56"/>
        <v>0</v>
      </c>
      <c r="AA128" s="137">
        <f t="shared" si="56"/>
        <v>0</v>
      </c>
      <c r="AB128" s="137">
        <f t="shared" si="56"/>
        <v>0</v>
      </c>
      <c r="AC128" s="137">
        <f t="shared" si="56"/>
        <v>0</v>
      </c>
      <c r="AD128" s="137">
        <f t="shared" si="56"/>
        <v>0</v>
      </c>
      <c r="AE128" s="137">
        <f t="shared" si="56"/>
        <v>0</v>
      </c>
      <c r="AF128" s="137">
        <f t="shared" si="56"/>
        <v>0</v>
      </c>
      <c r="AG128" s="136">
        <f t="shared" si="56"/>
        <v>0</v>
      </c>
      <c r="AH128" s="138">
        <f t="shared" si="56"/>
        <v>0</v>
      </c>
      <c r="AI128" s="137">
        <f t="shared" si="56"/>
        <v>0</v>
      </c>
      <c r="AJ128" s="137">
        <f t="shared" si="56"/>
        <v>0</v>
      </c>
      <c r="AK128" s="137">
        <f t="shared" si="56"/>
        <v>0</v>
      </c>
      <c r="AL128" s="137">
        <f t="shared" si="56"/>
        <v>0</v>
      </c>
      <c r="AM128" s="137">
        <f t="shared" ref="AM128:BR128" si="57">SUM(AM129:AM137)</f>
        <v>0</v>
      </c>
      <c r="AN128" s="137">
        <f t="shared" si="57"/>
        <v>0</v>
      </c>
      <c r="AO128" s="137">
        <f t="shared" si="57"/>
        <v>0</v>
      </c>
      <c r="AP128" s="137">
        <f t="shared" si="57"/>
        <v>0</v>
      </c>
      <c r="AQ128" s="137">
        <f t="shared" si="57"/>
        <v>0</v>
      </c>
      <c r="AR128" s="137">
        <f t="shared" si="57"/>
        <v>0</v>
      </c>
      <c r="AS128" s="136">
        <f t="shared" si="57"/>
        <v>0</v>
      </c>
      <c r="AT128" s="138">
        <f t="shared" si="57"/>
        <v>0</v>
      </c>
      <c r="AU128" s="137">
        <f t="shared" si="57"/>
        <v>0</v>
      </c>
      <c r="AV128" s="137">
        <f t="shared" si="57"/>
        <v>0</v>
      </c>
      <c r="AW128" s="137">
        <f t="shared" si="57"/>
        <v>0</v>
      </c>
      <c r="AX128" s="137">
        <f t="shared" si="57"/>
        <v>0</v>
      </c>
      <c r="AY128" s="137">
        <f t="shared" si="57"/>
        <v>0</v>
      </c>
      <c r="AZ128" s="137">
        <f t="shared" si="57"/>
        <v>0</v>
      </c>
      <c r="BA128" s="137">
        <f t="shared" si="57"/>
        <v>0</v>
      </c>
      <c r="BB128" s="137">
        <f t="shared" si="57"/>
        <v>0</v>
      </c>
      <c r="BC128" s="137">
        <f t="shared" si="57"/>
        <v>0</v>
      </c>
      <c r="BD128" s="137">
        <f t="shared" si="57"/>
        <v>0</v>
      </c>
      <c r="BE128" s="136">
        <f t="shared" si="57"/>
        <v>0</v>
      </c>
      <c r="BF128" s="138">
        <f t="shared" si="57"/>
        <v>0</v>
      </c>
      <c r="BG128" s="137">
        <f t="shared" si="57"/>
        <v>0</v>
      </c>
      <c r="BH128" s="137">
        <f t="shared" si="57"/>
        <v>0</v>
      </c>
      <c r="BI128" s="137">
        <f t="shared" si="57"/>
        <v>0</v>
      </c>
      <c r="BJ128" s="137">
        <f t="shared" si="57"/>
        <v>0</v>
      </c>
      <c r="BK128" s="137">
        <f t="shared" si="57"/>
        <v>0</v>
      </c>
      <c r="BL128" s="137">
        <f t="shared" si="57"/>
        <v>0</v>
      </c>
      <c r="BM128" s="137">
        <f t="shared" si="57"/>
        <v>0</v>
      </c>
      <c r="BN128" s="137">
        <f t="shared" si="57"/>
        <v>0</v>
      </c>
      <c r="BO128" s="137">
        <f t="shared" si="57"/>
        <v>0</v>
      </c>
      <c r="BP128" s="137">
        <f t="shared" si="57"/>
        <v>0</v>
      </c>
      <c r="BQ128" s="136">
        <f t="shared" si="57"/>
        <v>0</v>
      </c>
      <c r="BR128" s="138">
        <f t="shared" si="57"/>
        <v>0</v>
      </c>
      <c r="BS128" s="137">
        <f t="shared" ref="BS128:CC128" si="58">SUM(BS129:BS137)</f>
        <v>0</v>
      </c>
      <c r="BT128" s="137">
        <f t="shared" si="58"/>
        <v>0</v>
      </c>
      <c r="BU128" s="137">
        <f t="shared" si="58"/>
        <v>0</v>
      </c>
      <c r="BV128" s="137">
        <f t="shared" si="58"/>
        <v>0</v>
      </c>
      <c r="BW128" s="137">
        <f t="shared" si="58"/>
        <v>0</v>
      </c>
      <c r="BX128" s="137">
        <f t="shared" si="58"/>
        <v>0</v>
      </c>
      <c r="BY128" s="137">
        <f t="shared" si="58"/>
        <v>0</v>
      </c>
      <c r="BZ128" s="137">
        <f t="shared" si="58"/>
        <v>0</v>
      </c>
      <c r="CA128" s="137">
        <f t="shared" si="58"/>
        <v>0</v>
      </c>
      <c r="CB128" s="137">
        <f t="shared" si="58"/>
        <v>0</v>
      </c>
      <c r="CC128" s="136">
        <f t="shared" si="58"/>
        <v>0</v>
      </c>
      <c r="CD128" s="368"/>
    </row>
    <row r="129" spans="1:82" x14ac:dyDescent="0.75">
      <c r="A129" s="39"/>
      <c r="B129" s="73" t="s">
        <v>238</v>
      </c>
      <c r="C129" s="129" t="s">
        <v>239</v>
      </c>
      <c r="D129" s="139" t="s">
        <v>58</v>
      </c>
      <c r="E129" s="255">
        <f>SUM(Kranskop:Baobab!E129)</f>
        <v>288</v>
      </c>
      <c r="F129" s="215" t="b">
        <f>(Kranskop!G129+Nyl!G129+Capricorn!G129+Baobab!G129)=G129</f>
        <v>1</v>
      </c>
      <c r="G129" s="74">
        <f t="shared" ref="G129:G137" si="59">+SUM(H129:CC129)</f>
        <v>0</v>
      </c>
      <c r="H129" s="75">
        <f>SUM(Kranskop:Baobab!H129)</f>
        <v>0</v>
      </c>
      <c r="I129" s="76">
        <f>SUM(Kranskop:Baobab!I129)</f>
        <v>0</v>
      </c>
      <c r="J129" s="75">
        <f>SUM(Kranskop:Baobab!J129)</f>
        <v>0</v>
      </c>
      <c r="K129" s="77">
        <f>SUM(Kranskop:Baobab!K129)</f>
        <v>0</v>
      </c>
      <c r="L129" s="77">
        <f>SUM(Kranskop:Baobab!L129)</f>
        <v>0</v>
      </c>
      <c r="M129" s="77">
        <f>SUM(Kranskop:Baobab!M129)</f>
        <v>0</v>
      </c>
      <c r="N129" s="77">
        <f>SUM(Kranskop:Baobab!N129)</f>
        <v>0</v>
      </c>
      <c r="O129" s="77">
        <f>SUM(Kranskop:Baobab!O129)</f>
        <v>0</v>
      </c>
      <c r="P129" s="77">
        <f>SUM(Kranskop:Baobab!P129)</f>
        <v>0</v>
      </c>
      <c r="Q129" s="77">
        <f>SUM(Kranskop:Baobab!Q129)</f>
        <v>0</v>
      </c>
      <c r="R129" s="77">
        <f>SUM(Kranskop:Baobab!R129)</f>
        <v>0</v>
      </c>
      <c r="S129" s="77">
        <f>SUM(Kranskop:Baobab!S129)</f>
        <v>0</v>
      </c>
      <c r="T129" s="77">
        <f>SUM(Kranskop:Baobab!T129)</f>
        <v>0</v>
      </c>
      <c r="U129" s="76">
        <f>SUM(Kranskop:Baobab!U129)</f>
        <v>0</v>
      </c>
      <c r="V129" s="75">
        <f>SUM(Kranskop:Baobab!V129)</f>
        <v>0</v>
      </c>
      <c r="W129" s="77">
        <f>SUM(Kranskop:Baobab!W129)</f>
        <v>0</v>
      </c>
      <c r="X129" s="77">
        <f>SUM(Kranskop:Baobab!X129)</f>
        <v>0</v>
      </c>
      <c r="Y129" s="77">
        <f>SUM(Kranskop:Baobab!Y129)</f>
        <v>0</v>
      </c>
      <c r="Z129" s="77">
        <f>SUM(Kranskop:Baobab!Z129)</f>
        <v>0</v>
      </c>
      <c r="AA129" s="77">
        <f>SUM(Kranskop:Baobab!AA129)</f>
        <v>0</v>
      </c>
      <c r="AB129" s="77">
        <f>SUM(Kranskop:Baobab!AB129)</f>
        <v>0</v>
      </c>
      <c r="AC129" s="77">
        <f>SUM(Kranskop:Baobab!AC129)</f>
        <v>0</v>
      </c>
      <c r="AD129" s="77">
        <f>SUM(Kranskop:Baobab!AD129)</f>
        <v>0</v>
      </c>
      <c r="AE129" s="77">
        <f>SUM(Kranskop:Baobab!AE129)</f>
        <v>0</v>
      </c>
      <c r="AF129" s="77">
        <f>SUM(Kranskop:Baobab!AF129)</f>
        <v>0</v>
      </c>
      <c r="AG129" s="76">
        <f>SUM(Kranskop:Baobab!AG129)</f>
        <v>0</v>
      </c>
      <c r="AH129" s="78">
        <f>SUM(Kranskop:Baobab!AH129)</f>
        <v>0</v>
      </c>
      <c r="AI129" s="77">
        <f>SUM(Kranskop:Baobab!AI129)</f>
        <v>0</v>
      </c>
      <c r="AJ129" s="77">
        <f>SUM(Kranskop:Baobab!AJ129)</f>
        <v>0</v>
      </c>
      <c r="AK129" s="77">
        <f>SUM(Kranskop:Baobab!AK129)</f>
        <v>0</v>
      </c>
      <c r="AL129" s="77">
        <f>SUM(Kranskop:Baobab!AL129)</f>
        <v>0</v>
      </c>
      <c r="AM129" s="77">
        <f>SUM(Kranskop:Baobab!AM129)</f>
        <v>0</v>
      </c>
      <c r="AN129" s="77">
        <f>SUM(Kranskop:Baobab!AN129)</f>
        <v>0</v>
      </c>
      <c r="AO129" s="77">
        <f>SUM(Kranskop:Baobab!AO129)</f>
        <v>0</v>
      </c>
      <c r="AP129" s="77">
        <f>SUM(Kranskop:Baobab!AP129)</f>
        <v>0</v>
      </c>
      <c r="AQ129" s="77">
        <f>SUM(Kranskop:Baobab!AQ129)</f>
        <v>0</v>
      </c>
      <c r="AR129" s="77">
        <f>SUM(Kranskop:Baobab!AR129)</f>
        <v>0</v>
      </c>
      <c r="AS129" s="76">
        <f>SUM(Kranskop:Baobab!AS129)</f>
        <v>0</v>
      </c>
      <c r="AT129" s="78">
        <f>SUM(Kranskop:Baobab!AT129)</f>
        <v>0</v>
      </c>
      <c r="AU129" s="77">
        <f>SUM(Kranskop:Baobab!AU129)</f>
        <v>0</v>
      </c>
      <c r="AV129" s="77">
        <f>SUM(Kranskop:Baobab!AV129)</f>
        <v>0</v>
      </c>
      <c r="AW129" s="77">
        <f>SUM(Kranskop:Baobab!AW129)</f>
        <v>0</v>
      </c>
      <c r="AX129" s="77">
        <f>SUM(Kranskop:Baobab!AX129)</f>
        <v>0</v>
      </c>
      <c r="AY129" s="77">
        <f>SUM(Kranskop:Baobab!AY129)</f>
        <v>0</v>
      </c>
      <c r="AZ129" s="77">
        <f>SUM(Kranskop:Baobab!AZ129)</f>
        <v>0</v>
      </c>
      <c r="BA129" s="77">
        <f>SUM(Kranskop:Baobab!BA129)</f>
        <v>0</v>
      </c>
      <c r="BB129" s="77">
        <f>SUM(Kranskop:Baobab!BB129)</f>
        <v>0</v>
      </c>
      <c r="BC129" s="77">
        <f>SUM(Kranskop:Baobab!BC129)</f>
        <v>0</v>
      </c>
      <c r="BD129" s="77">
        <f>SUM(Kranskop:Baobab!BD129)</f>
        <v>0</v>
      </c>
      <c r="BE129" s="76">
        <f>SUM(Kranskop:Baobab!BE129)</f>
        <v>0</v>
      </c>
      <c r="BF129" s="78">
        <f>SUM(Kranskop:Baobab!BF129)</f>
        <v>0</v>
      </c>
      <c r="BG129" s="77">
        <f>SUM(Kranskop:Baobab!BG129)</f>
        <v>0</v>
      </c>
      <c r="BH129" s="77">
        <f>SUM(Kranskop:Baobab!BH129)</f>
        <v>0</v>
      </c>
      <c r="BI129" s="77">
        <f>SUM(Kranskop:Baobab!BI129)</f>
        <v>0</v>
      </c>
      <c r="BJ129" s="77">
        <f>SUM(Kranskop:Baobab!BJ129)</f>
        <v>0</v>
      </c>
      <c r="BK129" s="77">
        <f>SUM(Kranskop:Baobab!BK129)</f>
        <v>0</v>
      </c>
      <c r="BL129" s="77">
        <f>SUM(Kranskop:Baobab!BL129)</f>
        <v>0</v>
      </c>
      <c r="BM129" s="77">
        <f>SUM(Kranskop:Baobab!BM129)</f>
        <v>0</v>
      </c>
      <c r="BN129" s="77">
        <f>SUM(Kranskop:Baobab!BN129)</f>
        <v>0</v>
      </c>
      <c r="BO129" s="77">
        <f>SUM(Kranskop:Baobab!BO129)</f>
        <v>0</v>
      </c>
      <c r="BP129" s="77">
        <f>SUM(Kranskop:Baobab!BP129)</f>
        <v>0</v>
      </c>
      <c r="BQ129" s="76">
        <f>SUM(Kranskop:Baobab!BQ129)</f>
        <v>0</v>
      </c>
      <c r="BR129" s="78">
        <f>SUM(Kranskop:Baobab!BR129)</f>
        <v>0</v>
      </c>
      <c r="BS129" s="77">
        <f>SUM(Kranskop:Baobab!BS129)</f>
        <v>0</v>
      </c>
      <c r="BT129" s="77">
        <f>SUM(Kranskop:Baobab!BT129)</f>
        <v>0</v>
      </c>
      <c r="BU129" s="77">
        <f>SUM(Kranskop:Baobab!BU129)</f>
        <v>0</v>
      </c>
      <c r="BV129" s="77">
        <f>SUM(Kranskop:Baobab!BV129)</f>
        <v>0</v>
      </c>
      <c r="BW129" s="77">
        <f>SUM(Kranskop:Baobab!BW129)</f>
        <v>0</v>
      </c>
      <c r="BX129" s="77">
        <f>SUM(Kranskop:Baobab!BX129)</f>
        <v>0</v>
      </c>
      <c r="BY129" s="77">
        <f>SUM(Kranskop:Baobab!BY129)</f>
        <v>0</v>
      </c>
      <c r="BZ129" s="77">
        <f>SUM(Kranskop:Baobab!BZ129)</f>
        <v>0</v>
      </c>
      <c r="CA129" s="77">
        <f>SUM(Kranskop:Baobab!CA129)</f>
        <v>0</v>
      </c>
      <c r="CB129" s="77">
        <f>SUM(Kranskop:Baobab!CB129)</f>
        <v>0</v>
      </c>
      <c r="CC129" s="76">
        <f>SUM(Kranskop:Baobab!CC129)</f>
        <v>0</v>
      </c>
      <c r="CD129" s="368"/>
    </row>
    <row r="130" spans="1:82" x14ac:dyDescent="0.75">
      <c r="A130" s="39"/>
      <c r="B130" s="73" t="s">
        <v>240</v>
      </c>
      <c r="C130" s="129" t="s">
        <v>241</v>
      </c>
      <c r="D130" s="139" t="s">
        <v>58</v>
      </c>
      <c r="E130" s="255">
        <f>SUM(Kranskop:Baobab!E130)</f>
        <v>288</v>
      </c>
      <c r="F130" s="215" t="b">
        <f>(Kranskop!G130+Nyl!G130+Capricorn!G130+Baobab!G130)=G130</f>
        <v>1</v>
      </c>
      <c r="G130" s="74">
        <f t="shared" si="59"/>
        <v>0</v>
      </c>
      <c r="H130" s="75">
        <f>SUM(Kranskop:Baobab!H130)</f>
        <v>0</v>
      </c>
      <c r="I130" s="76">
        <f>SUM(Kranskop:Baobab!I130)</f>
        <v>0</v>
      </c>
      <c r="J130" s="75">
        <f>SUM(Kranskop:Baobab!J130)</f>
        <v>0</v>
      </c>
      <c r="K130" s="77">
        <f>SUM(Kranskop:Baobab!K130)</f>
        <v>0</v>
      </c>
      <c r="L130" s="77">
        <f>SUM(Kranskop:Baobab!L130)</f>
        <v>0</v>
      </c>
      <c r="M130" s="77">
        <f>SUM(Kranskop:Baobab!M130)</f>
        <v>0</v>
      </c>
      <c r="N130" s="77">
        <f>SUM(Kranskop:Baobab!N130)</f>
        <v>0</v>
      </c>
      <c r="O130" s="77">
        <f>SUM(Kranskop:Baobab!O130)</f>
        <v>0</v>
      </c>
      <c r="P130" s="77">
        <f>SUM(Kranskop:Baobab!P130)</f>
        <v>0</v>
      </c>
      <c r="Q130" s="77">
        <f>SUM(Kranskop:Baobab!Q130)</f>
        <v>0</v>
      </c>
      <c r="R130" s="77">
        <f>SUM(Kranskop:Baobab!R130)</f>
        <v>0</v>
      </c>
      <c r="S130" s="77">
        <f>SUM(Kranskop:Baobab!S130)</f>
        <v>0</v>
      </c>
      <c r="T130" s="77">
        <f>SUM(Kranskop:Baobab!T130)</f>
        <v>0</v>
      </c>
      <c r="U130" s="76">
        <f>SUM(Kranskop:Baobab!U130)</f>
        <v>0</v>
      </c>
      <c r="V130" s="75">
        <f>SUM(Kranskop:Baobab!V130)</f>
        <v>0</v>
      </c>
      <c r="W130" s="77">
        <f>SUM(Kranskop:Baobab!W130)</f>
        <v>0</v>
      </c>
      <c r="X130" s="77">
        <f>SUM(Kranskop:Baobab!X130)</f>
        <v>0</v>
      </c>
      <c r="Y130" s="77">
        <f>SUM(Kranskop:Baobab!Y130)</f>
        <v>0</v>
      </c>
      <c r="Z130" s="77">
        <f>SUM(Kranskop:Baobab!Z130)</f>
        <v>0</v>
      </c>
      <c r="AA130" s="77">
        <f>SUM(Kranskop:Baobab!AA130)</f>
        <v>0</v>
      </c>
      <c r="AB130" s="77">
        <f>SUM(Kranskop:Baobab!AB130)</f>
        <v>0</v>
      </c>
      <c r="AC130" s="77">
        <f>SUM(Kranskop:Baobab!AC130)</f>
        <v>0</v>
      </c>
      <c r="AD130" s="77">
        <f>SUM(Kranskop:Baobab!AD130)</f>
        <v>0</v>
      </c>
      <c r="AE130" s="77">
        <f>SUM(Kranskop:Baobab!AE130)</f>
        <v>0</v>
      </c>
      <c r="AF130" s="77">
        <f>SUM(Kranskop:Baobab!AF130)</f>
        <v>0</v>
      </c>
      <c r="AG130" s="76">
        <f>SUM(Kranskop:Baobab!AG130)</f>
        <v>0</v>
      </c>
      <c r="AH130" s="78">
        <f>SUM(Kranskop:Baobab!AH130)</f>
        <v>0</v>
      </c>
      <c r="AI130" s="77">
        <f>SUM(Kranskop:Baobab!AI130)</f>
        <v>0</v>
      </c>
      <c r="AJ130" s="77">
        <f>SUM(Kranskop:Baobab!AJ130)</f>
        <v>0</v>
      </c>
      <c r="AK130" s="77">
        <f>SUM(Kranskop:Baobab!AK130)</f>
        <v>0</v>
      </c>
      <c r="AL130" s="77">
        <f>SUM(Kranskop:Baobab!AL130)</f>
        <v>0</v>
      </c>
      <c r="AM130" s="77">
        <f>SUM(Kranskop:Baobab!AM130)</f>
        <v>0</v>
      </c>
      <c r="AN130" s="77">
        <f>SUM(Kranskop:Baobab!AN130)</f>
        <v>0</v>
      </c>
      <c r="AO130" s="77">
        <f>SUM(Kranskop:Baobab!AO130)</f>
        <v>0</v>
      </c>
      <c r="AP130" s="77">
        <f>SUM(Kranskop:Baobab!AP130)</f>
        <v>0</v>
      </c>
      <c r="AQ130" s="77">
        <f>SUM(Kranskop:Baobab!AQ130)</f>
        <v>0</v>
      </c>
      <c r="AR130" s="77">
        <f>SUM(Kranskop:Baobab!AR130)</f>
        <v>0</v>
      </c>
      <c r="AS130" s="76">
        <f>SUM(Kranskop:Baobab!AS130)</f>
        <v>0</v>
      </c>
      <c r="AT130" s="78">
        <f>SUM(Kranskop:Baobab!AT130)</f>
        <v>0</v>
      </c>
      <c r="AU130" s="77">
        <f>SUM(Kranskop:Baobab!AU130)</f>
        <v>0</v>
      </c>
      <c r="AV130" s="77">
        <f>SUM(Kranskop:Baobab!AV130)</f>
        <v>0</v>
      </c>
      <c r="AW130" s="77">
        <f>SUM(Kranskop:Baobab!AW130)</f>
        <v>0</v>
      </c>
      <c r="AX130" s="77">
        <f>SUM(Kranskop:Baobab!AX130)</f>
        <v>0</v>
      </c>
      <c r="AY130" s="77">
        <f>SUM(Kranskop:Baobab!AY130)</f>
        <v>0</v>
      </c>
      <c r="AZ130" s="77">
        <f>SUM(Kranskop:Baobab!AZ130)</f>
        <v>0</v>
      </c>
      <c r="BA130" s="77">
        <f>SUM(Kranskop:Baobab!BA130)</f>
        <v>0</v>
      </c>
      <c r="BB130" s="77">
        <f>SUM(Kranskop:Baobab!BB130)</f>
        <v>0</v>
      </c>
      <c r="BC130" s="77">
        <f>SUM(Kranskop:Baobab!BC130)</f>
        <v>0</v>
      </c>
      <c r="BD130" s="77">
        <f>SUM(Kranskop:Baobab!BD130)</f>
        <v>0</v>
      </c>
      <c r="BE130" s="76">
        <f>SUM(Kranskop:Baobab!BE130)</f>
        <v>0</v>
      </c>
      <c r="BF130" s="78">
        <f>SUM(Kranskop:Baobab!BF130)</f>
        <v>0</v>
      </c>
      <c r="BG130" s="77">
        <f>SUM(Kranskop:Baobab!BG130)</f>
        <v>0</v>
      </c>
      <c r="BH130" s="77">
        <f>SUM(Kranskop:Baobab!BH130)</f>
        <v>0</v>
      </c>
      <c r="BI130" s="77">
        <f>SUM(Kranskop:Baobab!BI130)</f>
        <v>0</v>
      </c>
      <c r="BJ130" s="77">
        <f>SUM(Kranskop:Baobab!BJ130)</f>
        <v>0</v>
      </c>
      <c r="BK130" s="77">
        <f>SUM(Kranskop:Baobab!BK130)</f>
        <v>0</v>
      </c>
      <c r="BL130" s="77">
        <f>SUM(Kranskop:Baobab!BL130)</f>
        <v>0</v>
      </c>
      <c r="BM130" s="77">
        <f>SUM(Kranskop:Baobab!BM130)</f>
        <v>0</v>
      </c>
      <c r="BN130" s="77">
        <f>SUM(Kranskop:Baobab!BN130)</f>
        <v>0</v>
      </c>
      <c r="BO130" s="77">
        <f>SUM(Kranskop:Baobab!BO130)</f>
        <v>0</v>
      </c>
      <c r="BP130" s="77">
        <f>SUM(Kranskop:Baobab!BP130)</f>
        <v>0</v>
      </c>
      <c r="BQ130" s="76">
        <f>SUM(Kranskop:Baobab!BQ130)</f>
        <v>0</v>
      </c>
      <c r="BR130" s="78">
        <f>SUM(Kranskop:Baobab!BR130)</f>
        <v>0</v>
      </c>
      <c r="BS130" s="77">
        <f>SUM(Kranskop:Baobab!BS130)</f>
        <v>0</v>
      </c>
      <c r="BT130" s="77">
        <f>SUM(Kranskop:Baobab!BT130)</f>
        <v>0</v>
      </c>
      <c r="BU130" s="77">
        <f>SUM(Kranskop:Baobab!BU130)</f>
        <v>0</v>
      </c>
      <c r="BV130" s="77">
        <f>SUM(Kranskop:Baobab!BV130)</f>
        <v>0</v>
      </c>
      <c r="BW130" s="77">
        <f>SUM(Kranskop:Baobab!BW130)</f>
        <v>0</v>
      </c>
      <c r="BX130" s="77">
        <f>SUM(Kranskop:Baobab!BX130)</f>
        <v>0</v>
      </c>
      <c r="BY130" s="77">
        <f>SUM(Kranskop:Baobab!BY130)</f>
        <v>0</v>
      </c>
      <c r="BZ130" s="77">
        <f>SUM(Kranskop:Baobab!BZ130)</f>
        <v>0</v>
      </c>
      <c r="CA130" s="77">
        <f>SUM(Kranskop:Baobab!CA130)</f>
        <v>0</v>
      </c>
      <c r="CB130" s="77">
        <f>SUM(Kranskop:Baobab!CB130)</f>
        <v>0</v>
      </c>
      <c r="CC130" s="76">
        <f>SUM(Kranskop:Baobab!CC130)</f>
        <v>0</v>
      </c>
      <c r="CD130" s="368"/>
    </row>
    <row r="131" spans="1:82" x14ac:dyDescent="0.75">
      <c r="A131" s="39"/>
      <c r="B131" s="73" t="s">
        <v>242</v>
      </c>
      <c r="C131" s="129" t="s">
        <v>243</v>
      </c>
      <c r="D131" s="139" t="s">
        <v>58</v>
      </c>
      <c r="E131" s="255">
        <f>SUM(Kranskop:Baobab!E131)</f>
        <v>288</v>
      </c>
      <c r="F131" s="215" t="b">
        <f>(Kranskop!G131+Nyl!G131+Capricorn!G131+Baobab!G131)=G131</f>
        <v>1</v>
      </c>
      <c r="G131" s="74">
        <f t="shared" si="59"/>
        <v>0</v>
      </c>
      <c r="H131" s="75">
        <f>SUM(Kranskop:Baobab!H131)</f>
        <v>0</v>
      </c>
      <c r="I131" s="76">
        <f>SUM(Kranskop:Baobab!I131)</f>
        <v>0</v>
      </c>
      <c r="J131" s="75">
        <f>SUM(Kranskop:Baobab!J131)</f>
        <v>0</v>
      </c>
      <c r="K131" s="77">
        <f>SUM(Kranskop:Baobab!K131)</f>
        <v>0</v>
      </c>
      <c r="L131" s="77">
        <f>SUM(Kranskop:Baobab!L131)</f>
        <v>0</v>
      </c>
      <c r="M131" s="77">
        <f>SUM(Kranskop:Baobab!M131)</f>
        <v>0</v>
      </c>
      <c r="N131" s="77">
        <f>SUM(Kranskop:Baobab!N131)</f>
        <v>0</v>
      </c>
      <c r="O131" s="77">
        <f>SUM(Kranskop:Baobab!O131)</f>
        <v>0</v>
      </c>
      <c r="P131" s="77">
        <f>SUM(Kranskop:Baobab!P131)</f>
        <v>0</v>
      </c>
      <c r="Q131" s="77">
        <f>SUM(Kranskop:Baobab!Q131)</f>
        <v>0</v>
      </c>
      <c r="R131" s="77">
        <f>SUM(Kranskop:Baobab!R131)</f>
        <v>0</v>
      </c>
      <c r="S131" s="77">
        <f>SUM(Kranskop:Baobab!S131)</f>
        <v>0</v>
      </c>
      <c r="T131" s="77">
        <f>SUM(Kranskop:Baobab!T131)</f>
        <v>0</v>
      </c>
      <c r="U131" s="76">
        <f>SUM(Kranskop:Baobab!U131)</f>
        <v>0</v>
      </c>
      <c r="V131" s="75">
        <f>SUM(Kranskop:Baobab!V131)</f>
        <v>0</v>
      </c>
      <c r="W131" s="77">
        <f>SUM(Kranskop:Baobab!W131)</f>
        <v>0</v>
      </c>
      <c r="X131" s="77">
        <f>SUM(Kranskop:Baobab!X131)</f>
        <v>0</v>
      </c>
      <c r="Y131" s="77">
        <f>SUM(Kranskop:Baobab!Y131)</f>
        <v>0</v>
      </c>
      <c r="Z131" s="77">
        <f>SUM(Kranskop:Baobab!Z131)</f>
        <v>0</v>
      </c>
      <c r="AA131" s="77">
        <f>SUM(Kranskop:Baobab!AA131)</f>
        <v>0</v>
      </c>
      <c r="AB131" s="77">
        <f>SUM(Kranskop:Baobab!AB131)</f>
        <v>0</v>
      </c>
      <c r="AC131" s="77">
        <f>SUM(Kranskop:Baobab!AC131)</f>
        <v>0</v>
      </c>
      <c r="AD131" s="77">
        <f>SUM(Kranskop:Baobab!AD131)</f>
        <v>0</v>
      </c>
      <c r="AE131" s="77">
        <f>SUM(Kranskop:Baobab!AE131)</f>
        <v>0</v>
      </c>
      <c r="AF131" s="77">
        <f>SUM(Kranskop:Baobab!AF131)</f>
        <v>0</v>
      </c>
      <c r="AG131" s="76">
        <f>SUM(Kranskop:Baobab!AG131)</f>
        <v>0</v>
      </c>
      <c r="AH131" s="78">
        <f>SUM(Kranskop:Baobab!AH131)</f>
        <v>0</v>
      </c>
      <c r="AI131" s="77">
        <f>SUM(Kranskop:Baobab!AI131)</f>
        <v>0</v>
      </c>
      <c r="AJ131" s="77">
        <f>SUM(Kranskop:Baobab!AJ131)</f>
        <v>0</v>
      </c>
      <c r="AK131" s="77">
        <f>SUM(Kranskop:Baobab!AK131)</f>
        <v>0</v>
      </c>
      <c r="AL131" s="77">
        <f>SUM(Kranskop:Baobab!AL131)</f>
        <v>0</v>
      </c>
      <c r="AM131" s="77">
        <f>SUM(Kranskop:Baobab!AM131)</f>
        <v>0</v>
      </c>
      <c r="AN131" s="77">
        <f>SUM(Kranskop:Baobab!AN131)</f>
        <v>0</v>
      </c>
      <c r="AO131" s="77">
        <f>SUM(Kranskop:Baobab!AO131)</f>
        <v>0</v>
      </c>
      <c r="AP131" s="77">
        <f>SUM(Kranskop:Baobab!AP131)</f>
        <v>0</v>
      </c>
      <c r="AQ131" s="77">
        <f>SUM(Kranskop:Baobab!AQ131)</f>
        <v>0</v>
      </c>
      <c r="AR131" s="77">
        <f>SUM(Kranskop:Baobab!AR131)</f>
        <v>0</v>
      </c>
      <c r="AS131" s="76">
        <f>SUM(Kranskop:Baobab!AS131)</f>
        <v>0</v>
      </c>
      <c r="AT131" s="78">
        <f>SUM(Kranskop:Baobab!AT131)</f>
        <v>0</v>
      </c>
      <c r="AU131" s="77">
        <f>SUM(Kranskop:Baobab!AU131)</f>
        <v>0</v>
      </c>
      <c r="AV131" s="77">
        <f>SUM(Kranskop:Baobab!AV131)</f>
        <v>0</v>
      </c>
      <c r="AW131" s="77">
        <f>SUM(Kranskop:Baobab!AW131)</f>
        <v>0</v>
      </c>
      <c r="AX131" s="77">
        <f>SUM(Kranskop:Baobab!AX131)</f>
        <v>0</v>
      </c>
      <c r="AY131" s="77">
        <f>SUM(Kranskop:Baobab!AY131)</f>
        <v>0</v>
      </c>
      <c r="AZ131" s="77">
        <f>SUM(Kranskop:Baobab!AZ131)</f>
        <v>0</v>
      </c>
      <c r="BA131" s="77">
        <f>SUM(Kranskop:Baobab!BA131)</f>
        <v>0</v>
      </c>
      <c r="BB131" s="77">
        <f>SUM(Kranskop:Baobab!BB131)</f>
        <v>0</v>
      </c>
      <c r="BC131" s="77">
        <f>SUM(Kranskop:Baobab!BC131)</f>
        <v>0</v>
      </c>
      <c r="BD131" s="77">
        <f>SUM(Kranskop:Baobab!BD131)</f>
        <v>0</v>
      </c>
      <c r="BE131" s="76">
        <f>SUM(Kranskop:Baobab!BE131)</f>
        <v>0</v>
      </c>
      <c r="BF131" s="78">
        <f>SUM(Kranskop:Baobab!BF131)</f>
        <v>0</v>
      </c>
      <c r="BG131" s="77">
        <f>SUM(Kranskop:Baobab!BG131)</f>
        <v>0</v>
      </c>
      <c r="BH131" s="77">
        <f>SUM(Kranskop:Baobab!BH131)</f>
        <v>0</v>
      </c>
      <c r="BI131" s="77">
        <f>SUM(Kranskop:Baobab!BI131)</f>
        <v>0</v>
      </c>
      <c r="BJ131" s="77">
        <f>SUM(Kranskop:Baobab!BJ131)</f>
        <v>0</v>
      </c>
      <c r="BK131" s="77">
        <f>SUM(Kranskop:Baobab!BK131)</f>
        <v>0</v>
      </c>
      <c r="BL131" s="77">
        <f>SUM(Kranskop:Baobab!BL131)</f>
        <v>0</v>
      </c>
      <c r="BM131" s="77">
        <f>SUM(Kranskop:Baobab!BM131)</f>
        <v>0</v>
      </c>
      <c r="BN131" s="77">
        <f>SUM(Kranskop:Baobab!BN131)</f>
        <v>0</v>
      </c>
      <c r="BO131" s="77">
        <f>SUM(Kranskop:Baobab!BO131)</f>
        <v>0</v>
      </c>
      <c r="BP131" s="77">
        <f>SUM(Kranskop:Baobab!BP131)</f>
        <v>0</v>
      </c>
      <c r="BQ131" s="76">
        <f>SUM(Kranskop:Baobab!BQ131)</f>
        <v>0</v>
      </c>
      <c r="BR131" s="78">
        <f>SUM(Kranskop:Baobab!BR131)</f>
        <v>0</v>
      </c>
      <c r="BS131" s="77">
        <f>SUM(Kranskop:Baobab!BS131)</f>
        <v>0</v>
      </c>
      <c r="BT131" s="77">
        <f>SUM(Kranskop:Baobab!BT131)</f>
        <v>0</v>
      </c>
      <c r="BU131" s="77">
        <f>SUM(Kranskop:Baobab!BU131)</f>
        <v>0</v>
      </c>
      <c r="BV131" s="77">
        <f>SUM(Kranskop:Baobab!BV131)</f>
        <v>0</v>
      </c>
      <c r="BW131" s="77">
        <f>SUM(Kranskop:Baobab!BW131)</f>
        <v>0</v>
      </c>
      <c r="BX131" s="77">
        <f>SUM(Kranskop:Baobab!BX131)</f>
        <v>0</v>
      </c>
      <c r="BY131" s="77">
        <f>SUM(Kranskop:Baobab!BY131)</f>
        <v>0</v>
      </c>
      <c r="BZ131" s="77">
        <f>SUM(Kranskop:Baobab!BZ131)</f>
        <v>0</v>
      </c>
      <c r="CA131" s="77">
        <f>SUM(Kranskop:Baobab!CA131)</f>
        <v>0</v>
      </c>
      <c r="CB131" s="77">
        <f>SUM(Kranskop:Baobab!CB131)</f>
        <v>0</v>
      </c>
      <c r="CC131" s="76">
        <f>SUM(Kranskop:Baobab!CC131)</f>
        <v>0</v>
      </c>
      <c r="CD131" s="368"/>
    </row>
    <row r="132" spans="1:82" x14ac:dyDescent="0.75">
      <c r="A132" s="39"/>
      <c r="B132" s="73" t="s">
        <v>244</v>
      </c>
      <c r="C132" s="129" t="s">
        <v>245</v>
      </c>
      <c r="D132" s="139" t="s">
        <v>58</v>
      </c>
      <c r="E132" s="255">
        <f>SUM(Kranskop:Baobab!E132)</f>
        <v>288</v>
      </c>
      <c r="F132" s="215" t="b">
        <f>(Kranskop!G132+Nyl!G132+Capricorn!G132+Baobab!G132)=G132</f>
        <v>1</v>
      </c>
      <c r="G132" s="74">
        <f t="shared" si="59"/>
        <v>0</v>
      </c>
      <c r="H132" s="75">
        <f>SUM(Kranskop:Baobab!H132)</f>
        <v>0</v>
      </c>
      <c r="I132" s="76">
        <f>SUM(Kranskop:Baobab!I132)</f>
        <v>0</v>
      </c>
      <c r="J132" s="75">
        <f>SUM(Kranskop:Baobab!J132)</f>
        <v>0</v>
      </c>
      <c r="K132" s="77">
        <f>SUM(Kranskop:Baobab!K132)</f>
        <v>0</v>
      </c>
      <c r="L132" s="77">
        <f>SUM(Kranskop:Baobab!L132)</f>
        <v>0</v>
      </c>
      <c r="M132" s="77">
        <f>SUM(Kranskop:Baobab!M132)</f>
        <v>0</v>
      </c>
      <c r="N132" s="77">
        <f>SUM(Kranskop:Baobab!N132)</f>
        <v>0</v>
      </c>
      <c r="O132" s="77">
        <f>SUM(Kranskop:Baobab!O132)</f>
        <v>0</v>
      </c>
      <c r="P132" s="77">
        <f>SUM(Kranskop:Baobab!P132)</f>
        <v>0</v>
      </c>
      <c r="Q132" s="77">
        <f>SUM(Kranskop:Baobab!Q132)</f>
        <v>0</v>
      </c>
      <c r="R132" s="77">
        <f>SUM(Kranskop:Baobab!R132)</f>
        <v>0</v>
      </c>
      <c r="S132" s="77">
        <f>SUM(Kranskop:Baobab!S132)</f>
        <v>0</v>
      </c>
      <c r="T132" s="77">
        <f>SUM(Kranskop:Baobab!T132)</f>
        <v>0</v>
      </c>
      <c r="U132" s="76">
        <f>SUM(Kranskop:Baobab!U132)</f>
        <v>0</v>
      </c>
      <c r="V132" s="75">
        <f>SUM(Kranskop:Baobab!V132)</f>
        <v>0</v>
      </c>
      <c r="W132" s="77">
        <f>SUM(Kranskop:Baobab!W132)</f>
        <v>0</v>
      </c>
      <c r="X132" s="77">
        <f>SUM(Kranskop:Baobab!X132)</f>
        <v>0</v>
      </c>
      <c r="Y132" s="77">
        <f>SUM(Kranskop:Baobab!Y132)</f>
        <v>0</v>
      </c>
      <c r="Z132" s="77">
        <f>SUM(Kranskop:Baobab!Z132)</f>
        <v>0</v>
      </c>
      <c r="AA132" s="77">
        <f>SUM(Kranskop:Baobab!AA132)</f>
        <v>0</v>
      </c>
      <c r="AB132" s="77">
        <f>SUM(Kranskop:Baobab!AB132)</f>
        <v>0</v>
      </c>
      <c r="AC132" s="77">
        <f>SUM(Kranskop:Baobab!AC132)</f>
        <v>0</v>
      </c>
      <c r="AD132" s="77">
        <f>SUM(Kranskop:Baobab!AD132)</f>
        <v>0</v>
      </c>
      <c r="AE132" s="77">
        <f>SUM(Kranskop:Baobab!AE132)</f>
        <v>0</v>
      </c>
      <c r="AF132" s="77">
        <f>SUM(Kranskop:Baobab!AF132)</f>
        <v>0</v>
      </c>
      <c r="AG132" s="76">
        <f>SUM(Kranskop:Baobab!AG132)</f>
        <v>0</v>
      </c>
      <c r="AH132" s="78">
        <f>SUM(Kranskop:Baobab!AH132)</f>
        <v>0</v>
      </c>
      <c r="AI132" s="77">
        <f>SUM(Kranskop:Baobab!AI132)</f>
        <v>0</v>
      </c>
      <c r="AJ132" s="77">
        <f>SUM(Kranskop:Baobab!AJ132)</f>
        <v>0</v>
      </c>
      <c r="AK132" s="77">
        <f>SUM(Kranskop:Baobab!AK132)</f>
        <v>0</v>
      </c>
      <c r="AL132" s="77">
        <f>SUM(Kranskop:Baobab!AL132)</f>
        <v>0</v>
      </c>
      <c r="AM132" s="77">
        <f>SUM(Kranskop:Baobab!AM132)</f>
        <v>0</v>
      </c>
      <c r="AN132" s="77">
        <f>SUM(Kranskop:Baobab!AN132)</f>
        <v>0</v>
      </c>
      <c r="AO132" s="77">
        <f>SUM(Kranskop:Baobab!AO132)</f>
        <v>0</v>
      </c>
      <c r="AP132" s="77">
        <f>SUM(Kranskop:Baobab!AP132)</f>
        <v>0</v>
      </c>
      <c r="AQ132" s="77">
        <f>SUM(Kranskop:Baobab!AQ132)</f>
        <v>0</v>
      </c>
      <c r="AR132" s="77">
        <f>SUM(Kranskop:Baobab!AR132)</f>
        <v>0</v>
      </c>
      <c r="AS132" s="76">
        <f>SUM(Kranskop:Baobab!AS132)</f>
        <v>0</v>
      </c>
      <c r="AT132" s="78">
        <f>SUM(Kranskop:Baobab!AT132)</f>
        <v>0</v>
      </c>
      <c r="AU132" s="77">
        <f>SUM(Kranskop:Baobab!AU132)</f>
        <v>0</v>
      </c>
      <c r="AV132" s="77">
        <f>SUM(Kranskop:Baobab!AV132)</f>
        <v>0</v>
      </c>
      <c r="AW132" s="77">
        <f>SUM(Kranskop:Baobab!AW132)</f>
        <v>0</v>
      </c>
      <c r="AX132" s="77">
        <f>SUM(Kranskop:Baobab!AX132)</f>
        <v>0</v>
      </c>
      <c r="AY132" s="77">
        <f>SUM(Kranskop:Baobab!AY132)</f>
        <v>0</v>
      </c>
      <c r="AZ132" s="77">
        <f>SUM(Kranskop:Baobab!AZ132)</f>
        <v>0</v>
      </c>
      <c r="BA132" s="77">
        <f>SUM(Kranskop:Baobab!BA132)</f>
        <v>0</v>
      </c>
      <c r="BB132" s="77">
        <f>SUM(Kranskop:Baobab!BB132)</f>
        <v>0</v>
      </c>
      <c r="BC132" s="77">
        <f>SUM(Kranskop:Baobab!BC132)</f>
        <v>0</v>
      </c>
      <c r="BD132" s="77">
        <f>SUM(Kranskop:Baobab!BD132)</f>
        <v>0</v>
      </c>
      <c r="BE132" s="76">
        <f>SUM(Kranskop:Baobab!BE132)</f>
        <v>0</v>
      </c>
      <c r="BF132" s="78">
        <f>SUM(Kranskop:Baobab!BF132)</f>
        <v>0</v>
      </c>
      <c r="BG132" s="77">
        <f>SUM(Kranskop:Baobab!BG132)</f>
        <v>0</v>
      </c>
      <c r="BH132" s="77">
        <f>SUM(Kranskop:Baobab!BH132)</f>
        <v>0</v>
      </c>
      <c r="BI132" s="77">
        <f>SUM(Kranskop:Baobab!BI132)</f>
        <v>0</v>
      </c>
      <c r="BJ132" s="77">
        <f>SUM(Kranskop:Baobab!BJ132)</f>
        <v>0</v>
      </c>
      <c r="BK132" s="77">
        <f>SUM(Kranskop:Baobab!BK132)</f>
        <v>0</v>
      </c>
      <c r="BL132" s="77">
        <f>SUM(Kranskop:Baobab!BL132)</f>
        <v>0</v>
      </c>
      <c r="BM132" s="77">
        <f>SUM(Kranskop:Baobab!BM132)</f>
        <v>0</v>
      </c>
      <c r="BN132" s="77">
        <f>SUM(Kranskop:Baobab!BN132)</f>
        <v>0</v>
      </c>
      <c r="BO132" s="77">
        <f>SUM(Kranskop:Baobab!BO132)</f>
        <v>0</v>
      </c>
      <c r="BP132" s="77">
        <f>SUM(Kranskop:Baobab!BP132)</f>
        <v>0</v>
      </c>
      <c r="BQ132" s="76">
        <f>SUM(Kranskop:Baobab!BQ132)</f>
        <v>0</v>
      </c>
      <c r="BR132" s="78">
        <f>SUM(Kranskop:Baobab!BR132)</f>
        <v>0</v>
      </c>
      <c r="BS132" s="77">
        <f>SUM(Kranskop:Baobab!BS132)</f>
        <v>0</v>
      </c>
      <c r="BT132" s="77">
        <f>SUM(Kranskop:Baobab!BT132)</f>
        <v>0</v>
      </c>
      <c r="BU132" s="77">
        <f>SUM(Kranskop:Baobab!BU132)</f>
        <v>0</v>
      </c>
      <c r="BV132" s="77">
        <f>SUM(Kranskop:Baobab!BV132)</f>
        <v>0</v>
      </c>
      <c r="BW132" s="77">
        <f>SUM(Kranskop:Baobab!BW132)</f>
        <v>0</v>
      </c>
      <c r="BX132" s="77">
        <f>SUM(Kranskop:Baobab!BX132)</f>
        <v>0</v>
      </c>
      <c r="BY132" s="77">
        <f>SUM(Kranskop:Baobab!BY132)</f>
        <v>0</v>
      </c>
      <c r="BZ132" s="77">
        <f>SUM(Kranskop:Baobab!BZ132)</f>
        <v>0</v>
      </c>
      <c r="CA132" s="77">
        <f>SUM(Kranskop:Baobab!CA132)</f>
        <v>0</v>
      </c>
      <c r="CB132" s="77">
        <f>SUM(Kranskop:Baobab!CB132)</f>
        <v>0</v>
      </c>
      <c r="CC132" s="76">
        <f>SUM(Kranskop:Baobab!CC132)</f>
        <v>0</v>
      </c>
      <c r="CD132" s="368"/>
    </row>
    <row r="133" spans="1:82" x14ac:dyDescent="0.75">
      <c r="A133" s="39"/>
      <c r="B133" s="73" t="s">
        <v>246</v>
      </c>
      <c r="C133" s="129" t="s">
        <v>247</v>
      </c>
      <c r="D133" s="139" t="s">
        <v>58</v>
      </c>
      <c r="E133" s="255">
        <f>SUM(Kranskop:Baobab!E133)</f>
        <v>288</v>
      </c>
      <c r="F133" s="215" t="b">
        <f>(Kranskop!G133+Nyl!G133+Capricorn!G133+Baobab!G133)=G133</f>
        <v>1</v>
      </c>
      <c r="G133" s="74">
        <f t="shared" si="59"/>
        <v>0</v>
      </c>
      <c r="H133" s="75">
        <f>SUM(Kranskop:Baobab!H133)</f>
        <v>0</v>
      </c>
      <c r="I133" s="76">
        <f>SUM(Kranskop:Baobab!I133)</f>
        <v>0</v>
      </c>
      <c r="J133" s="75">
        <f>SUM(Kranskop:Baobab!J133)</f>
        <v>0</v>
      </c>
      <c r="K133" s="77">
        <f>SUM(Kranskop:Baobab!K133)</f>
        <v>0</v>
      </c>
      <c r="L133" s="77">
        <f>SUM(Kranskop:Baobab!L133)</f>
        <v>0</v>
      </c>
      <c r="M133" s="77">
        <f>SUM(Kranskop:Baobab!M133)</f>
        <v>0</v>
      </c>
      <c r="N133" s="77">
        <f>SUM(Kranskop:Baobab!N133)</f>
        <v>0</v>
      </c>
      <c r="O133" s="77">
        <f>SUM(Kranskop:Baobab!O133)</f>
        <v>0</v>
      </c>
      <c r="P133" s="77">
        <f>SUM(Kranskop:Baobab!P133)</f>
        <v>0</v>
      </c>
      <c r="Q133" s="77">
        <f>SUM(Kranskop:Baobab!Q133)</f>
        <v>0</v>
      </c>
      <c r="R133" s="77">
        <f>SUM(Kranskop:Baobab!R133)</f>
        <v>0</v>
      </c>
      <c r="S133" s="77">
        <f>SUM(Kranskop:Baobab!S133)</f>
        <v>0</v>
      </c>
      <c r="T133" s="77">
        <f>SUM(Kranskop:Baobab!T133)</f>
        <v>0</v>
      </c>
      <c r="U133" s="76">
        <f>SUM(Kranskop:Baobab!U133)</f>
        <v>0</v>
      </c>
      <c r="V133" s="75">
        <f>SUM(Kranskop:Baobab!V133)</f>
        <v>0</v>
      </c>
      <c r="W133" s="77">
        <f>SUM(Kranskop:Baobab!W133)</f>
        <v>0</v>
      </c>
      <c r="X133" s="77">
        <f>SUM(Kranskop:Baobab!X133)</f>
        <v>0</v>
      </c>
      <c r="Y133" s="77">
        <f>SUM(Kranskop:Baobab!Y133)</f>
        <v>0</v>
      </c>
      <c r="Z133" s="77">
        <f>SUM(Kranskop:Baobab!Z133)</f>
        <v>0</v>
      </c>
      <c r="AA133" s="77">
        <f>SUM(Kranskop:Baobab!AA133)</f>
        <v>0</v>
      </c>
      <c r="AB133" s="77">
        <f>SUM(Kranskop:Baobab!AB133)</f>
        <v>0</v>
      </c>
      <c r="AC133" s="77">
        <f>SUM(Kranskop:Baobab!AC133)</f>
        <v>0</v>
      </c>
      <c r="AD133" s="77">
        <f>SUM(Kranskop:Baobab!AD133)</f>
        <v>0</v>
      </c>
      <c r="AE133" s="77">
        <f>SUM(Kranskop:Baobab!AE133)</f>
        <v>0</v>
      </c>
      <c r="AF133" s="77">
        <f>SUM(Kranskop:Baobab!AF133)</f>
        <v>0</v>
      </c>
      <c r="AG133" s="76">
        <f>SUM(Kranskop:Baobab!AG133)</f>
        <v>0</v>
      </c>
      <c r="AH133" s="78">
        <f>SUM(Kranskop:Baobab!AH133)</f>
        <v>0</v>
      </c>
      <c r="AI133" s="77">
        <f>SUM(Kranskop:Baobab!AI133)</f>
        <v>0</v>
      </c>
      <c r="AJ133" s="77">
        <f>SUM(Kranskop:Baobab!AJ133)</f>
        <v>0</v>
      </c>
      <c r="AK133" s="77">
        <f>SUM(Kranskop:Baobab!AK133)</f>
        <v>0</v>
      </c>
      <c r="AL133" s="77">
        <f>SUM(Kranskop:Baobab!AL133)</f>
        <v>0</v>
      </c>
      <c r="AM133" s="77">
        <f>SUM(Kranskop:Baobab!AM133)</f>
        <v>0</v>
      </c>
      <c r="AN133" s="77">
        <f>SUM(Kranskop:Baobab!AN133)</f>
        <v>0</v>
      </c>
      <c r="AO133" s="77">
        <f>SUM(Kranskop:Baobab!AO133)</f>
        <v>0</v>
      </c>
      <c r="AP133" s="77">
        <f>SUM(Kranskop:Baobab!AP133)</f>
        <v>0</v>
      </c>
      <c r="AQ133" s="77">
        <f>SUM(Kranskop:Baobab!AQ133)</f>
        <v>0</v>
      </c>
      <c r="AR133" s="77">
        <f>SUM(Kranskop:Baobab!AR133)</f>
        <v>0</v>
      </c>
      <c r="AS133" s="76">
        <f>SUM(Kranskop:Baobab!AS133)</f>
        <v>0</v>
      </c>
      <c r="AT133" s="78">
        <f>SUM(Kranskop:Baobab!AT133)</f>
        <v>0</v>
      </c>
      <c r="AU133" s="77">
        <f>SUM(Kranskop:Baobab!AU133)</f>
        <v>0</v>
      </c>
      <c r="AV133" s="77">
        <f>SUM(Kranskop:Baobab!AV133)</f>
        <v>0</v>
      </c>
      <c r="AW133" s="77">
        <f>SUM(Kranskop:Baobab!AW133)</f>
        <v>0</v>
      </c>
      <c r="AX133" s="77">
        <f>SUM(Kranskop:Baobab!AX133)</f>
        <v>0</v>
      </c>
      <c r="AY133" s="77">
        <f>SUM(Kranskop:Baobab!AY133)</f>
        <v>0</v>
      </c>
      <c r="AZ133" s="77">
        <f>SUM(Kranskop:Baobab!AZ133)</f>
        <v>0</v>
      </c>
      <c r="BA133" s="77">
        <f>SUM(Kranskop:Baobab!BA133)</f>
        <v>0</v>
      </c>
      <c r="BB133" s="77">
        <f>SUM(Kranskop:Baobab!BB133)</f>
        <v>0</v>
      </c>
      <c r="BC133" s="77">
        <f>SUM(Kranskop:Baobab!BC133)</f>
        <v>0</v>
      </c>
      <c r="BD133" s="77">
        <f>SUM(Kranskop:Baobab!BD133)</f>
        <v>0</v>
      </c>
      <c r="BE133" s="76">
        <f>SUM(Kranskop:Baobab!BE133)</f>
        <v>0</v>
      </c>
      <c r="BF133" s="78">
        <f>SUM(Kranskop:Baobab!BF133)</f>
        <v>0</v>
      </c>
      <c r="BG133" s="77">
        <f>SUM(Kranskop:Baobab!BG133)</f>
        <v>0</v>
      </c>
      <c r="BH133" s="77">
        <f>SUM(Kranskop:Baobab!BH133)</f>
        <v>0</v>
      </c>
      <c r="BI133" s="77">
        <f>SUM(Kranskop:Baobab!BI133)</f>
        <v>0</v>
      </c>
      <c r="BJ133" s="77">
        <f>SUM(Kranskop:Baobab!BJ133)</f>
        <v>0</v>
      </c>
      <c r="BK133" s="77">
        <f>SUM(Kranskop:Baobab!BK133)</f>
        <v>0</v>
      </c>
      <c r="BL133" s="77">
        <f>SUM(Kranskop:Baobab!BL133)</f>
        <v>0</v>
      </c>
      <c r="BM133" s="77">
        <f>SUM(Kranskop:Baobab!BM133)</f>
        <v>0</v>
      </c>
      <c r="BN133" s="77">
        <f>SUM(Kranskop:Baobab!BN133)</f>
        <v>0</v>
      </c>
      <c r="BO133" s="77">
        <f>SUM(Kranskop:Baobab!BO133)</f>
        <v>0</v>
      </c>
      <c r="BP133" s="77">
        <f>SUM(Kranskop:Baobab!BP133)</f>
        <v>0</v>
      </c>
      <c r="BQ133" s="76">
        <f>SUM(Kranskop:Baobab!BQ133)</f>
        <v>0</v>
      </c>
      <c r="BR133" s="78">
        <f>SUM(Kranskop:Baobab!BR133)</f>
        <v>0</v>
      </c>
      <c r="BS133" s="77">
        <f>SUM(Kranskop:Baobab!BS133)</f>
        <v>0</v>
      </c>
      <c r="BT133" s="77">
        <f>SUM(Kranskop:Baobab!BT133)</f>
        <v>0</v>
      </c>
      <c r="BU133" s="77">
        <f>SUM(Kranskop:Baobab!BU133)</f>
        <v>0</v>
      </c>
      <c r="BV133" s="77">
        <f>SUM(Kranskop:Baobab!BV133)</f>
        <v>0</v>
      </c>
      <c r="BW133" s="77">
        <f>SUM(Kranskop:Baobab!BW133)</f>
        <v>0</v>
      </c>
      <c r="BX133" s="77">
        <f>SUM(Kranskop:Baobab!BX133)</f>
        <v>0</v>
      </c>
      <c r="BY133" s="77">
        <f>SUM(Kranskop:Baobab!BY133)</f>
        <v>0</v>
      </c>
      <c r="BZ133" s="77">
        <f>SUM(Kranskop:Baobab!BZ133)</f>
        <v>0</v>
      </c>
      <c r="CA133" s="77">
        <f>SUM(Kranskop:Baobab!CA133)</f>
        <v>0</v>
      </c>
      <c r="CB133" s="77">
        <f>SUM(Kranskop:Baobab!CB133)</f>
        <v>0</v>
      </c>
      <c r="CC133" s="76">
        <f>SUM(Kranskop:Baobab!CC133)</f>
        <v>0</v>
      </c>
      <c r="CD133" s="368"/>
    </row>
    <row r="134" spans="1:82" x14ac:dyDescent="0.75">
      <c r="A134" s="39"/>
      <c r="B134" s="73" t="s">
        <v>248</v>
      </c>
      <c r="C134" s="129" t="s">
        <v>249</v>
      </c>
      <c r="D134" s="139" t="s">
        <v>58</v>
      </c>
      <c r="E134" s="255">
        <f>SUM(Kranskop:Baobab!E134)</f>
        <v>288</v>
      </c>
      <c r="F134" s="215" t="b">
        <f>(Kranskop!G134+Nyl!G134+Capricorn!G134+Baobab!G134)=G134</f>
        <v>1</v>
      </c>
      <c r="G134" s="74">
        <f t="shared" si="59"/>
        <v>0</v>
      </c>
      <c r="H134" s="75">
        <f>SUM(Kranskop:Baobab!H134)</f>
        <v>0</v>
      </c>
      <c r="I134" s="76">
        <f>SUM(Kranskop:Baobab!I134)</f>
        <v>0</v>
      </c>
      <c r="J134" s="75">
        <f>SUM(Kranskop:Baobab!J134)</f>
        <v>0</v>
      </c>
      <c r="K134" s="77">
        <f>SUM(Kranskop:Baobab!K134)</f>
        <v>0</v>
      </c>
      <c r="L134" s="77">
        <f>SUM(Kranskop:Baobab!L134)</f>
        <v>0</v>
      </c>
      <c r="M134" s="77">
        <f>SUM(Kranskop:Baobab!M134)</f>
        <v>0</v>
      </c>
      <c r="N134" s="77">
        <f>SUM(Kranskop:Baobab!N134)</f>
        <v>0</v>
      </c>
      <c r="O134" s="77">
        <f>SUM(Kranskop:Baobab!O134)</f>
        <v>0</v>
      </c>
      <c r="P134" s="77">
        <f>SUM(Kranskop:Baobab!P134)</f>
        <v>0</v>
      </c>
      <c r="Q134" s="77">
        <f>SUM(Kranskop:Baobab!Q134)</f>
        <v>0</v>
      </c>
      <c r="R134" s="77">
        <f>SUM(Kranskop:Baobab!R134)</f>
        <v>0</v>
      </c>
      <c r="S134" s="77">
        <f>SUM(Kranskop:Baobab!S134)</f>
        <v>0</v>
      </c>
      <c r="T134" s="77">
        <f>SUM(Kranskop:Baobab!T134)</f>
        <v>0</v>
      </c>
      <c r="U134" s="76">
        <f>SUM(Kranskop:Baobab!U134)</f>
        <v>0</v>
      </c>
      <c r="V134" s="75">
        <f>SUM(Kranskop:Baobab!V134)</f>
        <v>0</v>
      </c>
      <c r="W134" s="77">
        <f>SUM(Kranskop:Baobab!W134)</f>
        <v>0</v>
      </c>
      <c r="X134" s="77">
        <f>SUM(Kranskop:Baobab!X134)</f>
        <v>0</v>
      </c>
      <c r="Y134" s="77">
        <f>SUM(Kranskop:Baobab!Y134)</f>
        <v>0</v>
      </c>
      <c r="Z134" s="77">
        <f>SUM(Kranskop:Baobab!Z134)</f>
        <v>0</v>
      </c>
      <c r="AA134" s="77">
        <f>SUM(Kranskop:Baobab!AA134)</f>
        <v>0</v>
      </c>
      <c r="AB134" s="77">
        <f>SUM(Kranskop:Baobab!AB134)</f>
        <v>0</v>
      </c>
      <c r="AC134" s="77">
        <f>SUM(Kranskop:Baobab!AC134)</f>
        <v>0</v>
      </c>
      <c r="AD134" s="77">
        <f>SUM(Kranskop:Baobab!AD134)</f>
        <v>0</v>
      </c>
      <c r="AE134" s="77">
        <f>SUM(Kranskop:Baobab!AE134)</f>
        <v>0</v>
      </c>
      <c r="AF134" s="77">
        <f>SUM(Kranskop:Baobab!AF134)</f>
        <v>0</v>
      </c>
      <c r="AG134" s="76">
        <f>SUM(Kranskop:Baobab!AG134)</f>
        <v>0</v>
      </c>
      <c r="AH134" s="78">
        <f>SUM(Kranskop:Baobab!AH134)</f>
        <v>0</v>
      </c>
      <c r="AI134" s="77">
        <f>SUM(Kranskop:Baobab!AI134)</f>
        <v>0</v>
      </c>
      <c r="AJ134" s="77">
        <f>SUM(Kranskop:Baobab!AJ134)</f>
        <v>0</v>
      </c>
      <c r="AK134" s="77">
        <f>SUM(Kranskop:Baobab!AK134)</f>
        <v>0</v>
      </c>
      <c r="AL134" s="77">
        <f>SUM(Kranskop:Baobab!AL134)</f>
        <v>0</v>
      </c>
      <c r="AM134" s="77">
        <f>SUM(Kranskop:Baobab!AM134)</f>
        <v>0</v>
      </c>
      <c r="AN134" s="77">
        <f>SUM(Kranskop:Baobab!AN134)</f>
        <v>0</v>
      </c>
      <c r="AO134" s="77">
        <f>SUM(Kranskop:Baobab!AO134)</f>
        <v>0</v>
      </c>
      <c r="AP134" s="77">
        <f>SUM(Kranskop:Baobab!AP134)</f>
        <v>0</v>
      </c>
      <c r="AQ134" s="77">
        <f>SUM(Kranskop:Baobab!AQ134)</f>
        <v>0</v>
      </c>
      <c r="AR134" s="77">
        <f>SUM(Kranskop:Baobab!AR134)</f>
        <v>0</v>
      </c>
      <c r="AS134" s="76">
        <f>SUM(Kranskop:Baobab!AS134)</f>
        <v>0</v>
      </c>
      <c r="AT134" s="78">
        <f>SUM(Kranskop:Baobab!AT134)</f>
        <v>0</v>
      </c>
      <c r="AU134" s="77">
        <f>SUM(Kranskop:Baobab!AU134)</f>
        <v>0</v>
      </c>
      <c r="AV134" s="77">
        <f>SUM(Kranskop:Baobab!AV134)</f>
        <v>0</v>
      </c>
      <c r="AW134" s="77">
        <f>SUM(Kranskop:Baobab!AW134)</f>
        <v>0</v>
      </c>
      <c r="AX134" s="77">
        <f>SUM(Kranskop:Baobab!AX134)</f>
        <v>0</v>
      </c>
      <c r="AY134" s="77">
        <f>SUM(Kranskop:Baobab!AY134)</f>
        <v>0</v>
      </c>
      <c r="AZ134" s="77">
        <f>SUM(Kranskop:Baobab!AZ134)</f>
        <v>0</v>
      </c>
      <c r="BA134" s="77">
        <f>SUM(Kranskop:Baobab!BA134)</f>
        <v>0</v>
      </c>
      <c r="BB134" s="77">
        <f>SUM(Kranskop:Baobab!BB134)</f>
        <v>0</v>
      </c>
      <c r="BC134" s="77">
        <f>SUM(Kranskop:Baobab!BC134)</f>
        <v>0</v>
      </c>
      <c r="BD134" s="77">
        <f>SUM(Kranskop:Baobab!BD134)</f>
        <v>0</v>
      </c>
      <c r="BE134" s="76">
        <f>SUM(Kranskop:Baobab!BE134)</f>
        <v>0</v>
      </c>
      <c r="BF134" s="78">
        <f>SUM(Kranskop:Baobab!BF134)</f>
        <v>0</v>
      </c>
      <c r="BG134" s="77">
        <f>SUM(Kranskop:Baobab!BG134)</f>
        <v>0</v>
      </c>
      <c r="BH134" s="77">
        <f>SUM(Kranskop:Baobab!BH134)</f>
        <v>0</v>
      </c>
      <c r="BI134" s="77">
        <f>SUM(Kranskop:Baobab!BI134)</f>
        <v>0</v>
      </c>
      <c r="BJ134" s="77">
        <f>SUM(Kranskop:Baobab!BJ134)</f>
        <v>0</v>
      </c>
      <c r="BK134" s="77">
        <f>SUM(Kranskop:Baobab!BK134)</f>
        <v>0</v>
      </c>
      <c r="BL134" s="77">
        <f>SUM(Kranskop:Baobab!BL134)</f>
        <v>0</v>
      </c>
      <c r="BM134" s="77">
        <f>SUM(Kranskop:Baobab!BM134)</f>
        <v>0</v>
      </c>
      <c r="BN134" s="77">
        <f>SUM(Kranskop:Baobab!BN134)</f>
        <v>0</v>
      </c>
      <c r="BO134" s="77">
        <f>SUM(Kranskop:Baobab!BO134)</f>
        <v>0</v>
      </c>
      <c r="BP134" s="77">
        <f>SUM(Kranskop:Baobab!BP134)</f>
        <v>0</v>
      </c>
      <c r="BQ134" s="76">
        <f>SUM(Kranskop:Baobab!BQ134)</f>
        <v>0</v>
      </c>
      <c r="BR134" s="78">
        <f>SUM(Kranskop:Baobab!BR134)</f>
        <v>0</v>
      </c>
      <c r="BS134" s="77">
        <f>SUM(Kranskop:Baobab!BS134)</f>
        <v>0</v>
      </c>
      <c r="BT134" s="77">
        <f>SUM(Kranskop:Baobab!BT134)</f>
        <v>0</v>
      </c>
      <c r="BU134" s="77">
        <f>SUM(Kranskop:Baobab!BU134)</f>
        <v>0</v>
      </c>
      <c r="BV134" s="77">
        <f>SUM(Kranskop:Baobab!BV134)</f>
        <v>0</v>
      </c>
      <c r="BW134" s="77">
        <f>SUM(Kranskop:Baobab!BW134)</f>
        <v>0</v>
      </c>
      <c r="BX134" s="77">
        <f>SUM(Kranskop:Baobab!BX134)</f>
        <v>0</v>
      </c>
      <c r="BY134" s="77">
        <f>SUM(Kranskop:Baobab!BY134)</f>
        <v>0</v>
      </c>
      <c r="BZ134" s="77">
        <f>SUM(Kranskop:Baobab!BZ134)</f>
        <v>0</v>
      </c>
      <c r="CA134" s="77">
        <f>SUM(Kranskop:Baobab!CA134)</f>
        <v>0</v>
      </c>
      <c r="CB134" s="77">
        <f>SUM(Kranskop:Baobab!CB134)</f>
        <v>0</v>
      </c>
      <c r="CC134" s="76">
        <f>SUM(Kranskop:Baobab!CC134)</f>
        <v>0</v>
      </c>
      <c r="CD134" s="368"/>
    </row>
    <row r="135" spans="1:82" x14ac:dyDescent="0.75">
      <c r="A135" s="39"/>
      <c r="B135" s="73" t="s">
        <v>250</v>
      </c>
      <c r="C135" s="129" t="s">
        <v>251</v>
      </c>
      <c r="D135" s="139" t="s">
        <v>58</v>
      </c>
      <c r="E135" s="255">
        <f>SUM(Kranskop:Baobab!E135)</f>
        <v>288</v>
      </c>
      <c r="F135" s="215" t="b">
        <f>(Kranskop!G135+Nyl!G135+Capricorn!G135+Baobab!G135)=G135</f>
        <v>1</v>
      </c>
      <c r="G135" s="74">
        <f t="shared" si="59"/>
        <v>0</v>
      </c>
      <c r="H135" s="75">
        <f>SUM(Kranskop:Baobab!H135)</f>
        <v>0</v>
      </c>
      <c r="I135" s="76">
        <f>SUM(Kranskop:Baobab!I135)</f>
        <v>0</v>
      </c>
      <c r="J135" s="75">
        <f>SUM(Kranskop:Baobab!J135)</f>
        <v>0</v>
      </c>
      <c r="K135" s="77">
        <f>SUM(Kranskop:Baobab!K135)</f>
        <v>0</v>
      </c>
      <c r="L135" s="77">
        <f>SUM(Kranskop:Baobab!L135)</f>
        <v>0</v>
      </c>
      <c r="M135" s="77">
        <f>SUM(Kranskop:Baobab!M135)</f>
        <v>0</v>
      </c>
      <c r="N135" s="77">
        <f>SUM(Kranskop:Baobab!N135)</f>
        <v>0</v>
      </c>
      <c r="O135" s="77">
        <f>SUM(Kranskop:Baobab!O135)</f>
        <v>0</v>
      </c>
      <c r="P135" s="77">
        <f>SUM(Kranskop:Baobab!P135)</f>
        <v>0</v>
      </c>
      <c r="Q135" s="77">
        <f>SUM(Kranskop:Baobab!Q135)</f>
        <v>0</v>
      </c>
      <c r="R135" s="77">
        <f>SUM(Kranskop:Baobab!R135)</f>
        <v>0</v>
      </c>
      <c r="S135" s="77">
        <f>SUM(Kranskop:Baobab!S135)</f>
        <v>0</v>
      </c>
      <c r="T135" s="77">
        <f>SUM(Kranskop:Baobab!T135)</f>
        <v>0</v>
      </c>
      <c r="U135" s="76">
        <f>SUM(Kranskop:Baobab!U135)</f>
        <v>0</v>
      </c>
      <c r="V135" s="75">
        <f>SUM(Kranskop:Baobab!V135)</f>
        <v>0</v>
      </c>
      <c r="W135" s="77">
        <f>SUM(Kranskop:Baobab!W135)</f>
        <v>0</v>
      </c>
      <c r="X135" s="77">
        <f>SUM(Kranskop:Baobab!X135)</f>
        <v>0</v>
      </c>
      <c r="Y135" s="77">
        <f>SUM(Kranskop:Baobab!Y135)</f>
        <v>0</v>
      </c>
      <c r="Z135" s="77">
        <f>SUM(Kranskop:Baobab!Z135)</f>
        <v>0</v>
      </c>
      <c r="AA135" s="77">
        <f>SUM(Kranskop:Baobab!AA135)</f>
        <v>0</v>
      </c>
      <c r="AB135" s="77">
        <f>SUM(Kranskop:Baobab!AB135)</f>
        <v>0</v>
      </c>
      <c r="AC135" s="77">
        <f>SUM(Kranskop:Baobab!AC135)</f>
        <v>0</v>
      </c>
      <c r="AD135" s="77">
        <f>SUM(Kranskop:Baobab!AD135)</f>
        <v>0</v>
      </c>
      <c r="AE135" s="77">
        <f>SUM(Kranskop:Baobab!AE135)</f>
        <v>0</v>
      </c>
      <c r="AF135" s="77">
        <f>SUM(Kranskop:Baobab!AF135)</f>
        <v>0</v>
      </c>
      <c r="AG135" s="76">
        <f>SUM(Kranskop:Baobab!AG135)</f>
        <v>0</v>
      </c>
      <c r="AH135" s="78">
        <f>SUM(Kranskop:Baobab!AH135)</f>
        <v>0</v>
      </c>
      <c r="AI135" s="77">
        <f>SUM(Kranskop:Baobab!AI135)</f>
        <v>0</v>
      </c>
      <c r="AJ135" s="77">
        <f>SUM(Kranskop:Baobab!AJ135)</f>
        <v>0</v>
      </c>
      <c r="AK135" s="77">
        <f>SUM(Kranskop:Baobab!AK135)</f>
        <v>0</v>
      </c>
      <c r="AL135" s="77">
        <f>SUM(Kranskop:Baobab!AL135)</f>
        <v>0</v>
      </c>
      <c r="AM135" s="77">
        <f>SUM(Kranskop:Baobab!AM135)</f>
        <v>0</v>
      </c>
      <c r="AN135" s="77">
        <f>SUM(Kranskop:Baobab!AN135)</f>
        <v>0</v>
      </c>
      <c r="AO135" s="77">
        <f>SUM(Kranskop:Baobab!AO135)</f>
        <v>0</v>
      </c>
      <c r="AP135" s="77">
        <f>SUM(Kranskop:Baobab!AP135)</f>
        <v>0</v>
      </c>
      <c r="AQ135" s="77">
        <f>SUM(Kranskop:Baobab!AQ135)</f>
        <v>0</v>
      </c>
      <c r="AR135" s="77">
        <f>SUM(Kranskop:Baobab!AR135)</f>
        <v>0</v>
      </c>
      <c r="AS135" s="76">
        <f>SUM(Kranskop:Baobab!AS135)</f>
        <v>0</v>
      </c>
      <c r="AT135" s="78">
        <f>SUM(Kranskop:Baobab!AT135)</f>
        <v>0</v>
      </c>
      <c r="AU135" s="77">
        <f>SUM(Kranskop:Baobab!AU135)</f>
        <v>0</v>
      </c>
      <c r="AV135" s="77">
        <f>SUM(Kranskop:Baobab!AV135)</f>
        <v>0</v>
      </c>
      <c r="AW135" s="77">
        <f>SUM(Kranskop:Baobab!AW135)</f>
        <v>0</v>
      </c>
      <c r="AX135" s="77">
        <f>SUM(Kranskop:Baobab!AX135)</f>
        <v>0</v>
      </c>
      <c r="AY135" s="77">
        <f>SUM(Kranskop:Baobab!AY135)</f>
        <v>0</v>
      </c>
      <c r="AZ135" s="77">
        <f>SUM(Kranskop:Baobab!AZ135)</f>
        <v>0</v>
      </c>
      <c r="BA135" s="77">
        <f>SUM(Kranskop:Baobab!BA135)</f>
        <v>0</v>
      </c>
      <c r="BB135" s="77">
        <f>SUM(Kranskop:Baobab!BB135)</f>
        <v>0</v>
      </c>
      <c r="BC135" s="77">
        <f>SUM(Kranskop:Baobab!BC135)</f>
        <v>0</v>
      </c>
      <c r="BD135" s="77">
        <f>SUM(Kranskop:Baobab!BD135)</f>
        <v>0</v>
      </c>
      <c r="BE135" s="76">
        <f>SUM(Kranskop:Baobab!BE135)</f>
        <v>0</v>
      </c>
      <c r="BF135" s="78">
        <f>SUM(Kranskop:Baobab!BF135)</f>
        <v>0</v>
      </c>
      <c r="BG135" s="77">
        <f>SUM(Kranskop:Baobab!BG135)</f>
        <v>0</v>
      </c>
      <c r="BH135" s="77">
        <f>SUM(Kranskop:Baobab!BH135)</f>
        <v>0</v>
      </c>
      <c r="BI135" s="77">
        <f>SUM(Kranskop:Baobab!BI135)</f>
        <v>0</v>
      </c>
      <c r="BJ135" s="77">
        <f>SUM(Kranskop:Baobab!BJ135)</f>
        <v>0</v>
      </c>
      <c r="BK135" s="77">
        <f>SUM(Kranskop:Baobab!BK135)</f>
        <v>0</v>
      </c>
      <c r="BL135" s="77">
        <f>SUM(Kranskop:Baobab!BL135)</f>
        <v>0</v>
      </c>
      <c r="BM135" s="77">
        <f>SUM(Kranskop:Baobab!BM135)</f>
        <v>0</v>
      </c>
      <c r="BN135" s="77">
        <f>SUM(Kranskop:Baobab!BN135)</f>
        <v>0</v>
      </c>
      <c r="BO135" s="77">
        <f>SUM(Kranskop:Baobab!BO135)</f>
        <v>0</v>
      </c>
      <c r="BP135" s="77">
        <f>SUM(Kranskop:Baobab!BP135)</f>
        <v>0</v>
      </c>
      <c r="BQ135" s="76">
        <f>SUM(Kranskop:Baobab!BQ135)</f>
        <v>0</v>
      </c>
      <c r="BR135" s="78">
        <f>SUM(Kranskop:Baobab!BR135)</f>
        <v>0</v>
      </c>
      <c r="BS135" s="77">
        <f>SUM(Kranskop:Baobab!BS135)</f>
        <v>0</v>
      </c>
      <c r="BT135" s="77">
        <f>SUM(Kranskop:Baobab!BT135)</f>
        <v>0</v>
      </c>
      <c r="BU135" s="77">
        <f>SUM(Kranskop:Baobab!BU135)</f>
        <v>0</v>
      </c>
      <c r="BV135" s="77">
        <f>SUM(Kranskop:Baobab!BV135)</f>
        <v>0</v>
      </c>
      <c r="BW135" s="77">
        <f>SUM(Kranskop:Baobab!BW135)</f>
        <v>0</v>
      </c>
      <c r="BX135" s="77">
        <f>SUM(Kranskop:Baobab!BX135)</f>
        <v>0</v>
      </c>
      <c r="BY135" s="77">
        <f>SUM(Kranskop:Baobab!BY135)</f>
        <v>0</v>
      </c>
      <c r="BZ135" s="77">
        <f>SUM(Kranskop:Baobab!BZ135)</f>
        <v>0</v>
      </c>
      <c r="CA135" s="77">
        <f>SUM(Kranskop:Baobab!CA135)</f>
        <v>0</v>
      </c>
      <c r="CB135" s="77">
        <f>SUM(Kranskop:Baobab!CB135)</f>
        <v>0</v>
      </c>
      <c r="CC135" s="76">
        <f>SUM(Kranskop:Baobab!CC135)</f>
        <v>0</v>
      </c>
      <c r="CD135" s="368"/>
    </row>
    <row r="136" spans="1:82" x14ac:dyDescent="0.75">
      <c r="A136" s="39"/>
      <c r="B136" s="73" t="s">
        <v>252</v>
      </c>
      <c r="C136" s="129" t="s">
        <v>253</v>
      </c>
      <c r="D136" s="130" t="s">
        <v>58</v>
      </c>
      <c r="E136" s="255">
        <f>SUM(Kranskop:Baobab!E136)</f>
        <v>288</v>
      </c>
      <c r="F136" s="215" t="b">
        <f>(Kranskop!G136+Nyl!G136+Capricorn!G136+Baobab!G136)=G136</f>
        <v>1</v>
      </c>
      <c r="G136" s="74">
        <f t="shared" si="59"/>
        <v>0</v>
      </c>
      <c r="H136" s="75">
        <f>SUM(Kranskop:Baobab!H136)</f>
        <v>0</v>
      </c>
      <c r="I136" s="76">
        <f>SUM(Kranskop:Baobab!I136)</f>
        <v>0</v>
      </c>
      <c r="J136" s="75">
        <f>SUM(Kranskop:Baobab!J136)</f>
        <v>0</v>
      </c>
      <c r="K136" s="77">
        <f>SUM(Kranskop:Baobab!K136)</f>
        <v>0</v>
      </c>
      <c r="L136" s="77">
        <f>SUM(Kranskop:Baobab!L136)</f>
        <v>0</v>
      </c>
      <c r="M136" s="77">
        <f>SUM(Kranskop:Baobab!M136)</f>
        <v>0</v>
      </c>
      <c r="N136" s="77">
        <f>SUM(Kranskop:Baobab!N136)</f>
        <v>0</v>
      </c>
      <c r="O136" s="77">
        <f>SUM(Kranskop:Baobab!O136)</f>
        <v>0</v>
      </c>
      <c r="P136" s="77">
        <f>SUM(Kranskop:Baobab!P136)</f>
        <v>0</v>
      </c>
      <c r="Q136" s="77">
        <f>SUM(Kranskop:Baobab!Q136)</f>
        <v>0</v>
      </c>
      <c r="R136" s="77">
        <f>SUM(Kranskop:Baobab!R136)</f>
        <v>0</v>
      </c>
      <c r="S136" s="77">
        <f>SUM(Kranskop:Baobab!S136)</f>
        <v>0</v>
      </c>
      <c r="T136" s="77">
        <f>SUM(Kranskop:Baobab!T136)</f>
        <v>0</v>
      </c>
      <c r="U136" s="76">
        <f>SUM(Kranskop:Baobab!U136)</f>
        <v>0</v>
      </c>
      <c r="V136" s="75">
        <f>SUM(Kranskop:Baobab!V136)</f>
        <v>0</v>
      </c>
      <c r="W136" s="77">
        <f>SUM(Kranskop:Baobab!W136)</f>
        <v>0</v>
      </c>
      <c r="X136" s="77">
        <f>SUM(Kranskop:Baobab!X136)</f>
        <v>0</v>
      </c>
      <c r="Y136" s="77">
        <f>SUM(Kranskop:Baobab!Y136)</f>
        <v>0</v>
      </c>
      <c r="Z136" s="77">
        <f>SUM(Kranskop:Baobab!Z136)</f>
        <v>0</v>
      </c>
      <c r="AA136" s="77">
        <f>SUM(Kranskop:Baobab!AA136)</f>
        <v>0</v>
      </c>
      <c r="AB136" s="77">
        <f>SUM(Kranskop:Baobab!AB136)</f>
        <v>0</v>
      </c>
      <c r="AC136" s="77">
        <f>SUM(Kranskop:Baobab!AC136)</f>
        <v>0</v>
      </c>
      <c r="AD136" s="77">
        <f>SUM(Kranskop:Baobab!AD136)</f>
        <v>0</v>
      </c>
      <c r="AE136" s="77">
        <f>SUM(Kranskop:Baobab!AE136)</f>
        <v>0</v>
      </c>
      <c r="AF136" s="77">
        <f>SUM(Kranskop:Baobab!AF136)</f>
        <v>0</v>
      </c>
      <c r="AG136" s="76">
        <f>SUM(Kranskop:Baobab!AG136)</f>
        <v>0</v>
      </c>
      <c r="AH136" s="78">
        <f>SUM(Kranskop:Baobab!AH136)</f>
        <v>0</v>
      </c>
      <c r="AI136" s="77">
        <f>SUM(Kranskop:Baobab!AI136)</f>
        <v>0</v>
      </c>
      <c r="AJ136" s="77">
        <f>SUM(Kranskop:Baobab!AJ136)</f>
        <v>0</v>
      </c>
      <c r="AK136" s="77">
        <f>SUM(Kranskop:Baobab!AK136)</f>
        <v>0</v>
      </c>
      <c r="AL136" s="77">
        <f>SUM(Kranskop:Baobab!AL136)</f>
        <v>0</v>
      </c>
      <c r="AM136" s="77">
        <f>SUM(Kranskop:Baobab!AM136)</f>
        <v>0</v>
      </c>
      <c r="AN136" s="77">
        <f>SUM(Kranskop:Baobab!AN136)</f>
        <v>0</v>
      </c>
      <c r="AO136" s="77">
        <f>SUM(Kranskop:Baobab!AO136)</f>
        <v>0</v>
      </c>
      <c r="AP136" s="77">
        <f>SUM(Kranskop:Baobab!AP136)</f>
        <v>0</v>
      </c>
      <c r="AQ136" s="77">
        <f>SUM(Kranskop:Baobab!AQ136)</f>
        <v>0</v>
      </c>
      <c r="AR136" s="77">
        <f>SUM(Kranskop:Baobab!AR136)</f>
        <v>0</v>
      </c>
      <c r="AS136" s="76">
        <f>SUM(Kranskop:Baobab!AS136)</f>
        <v>0</v>
      </c>
      <c r="AT136" s="78">
        <f>SUM(Kranskop:Baobab!AT136)</f>
        <v>0</v>
      </c>
      <c r="AU136" s="77">
        <f>SUM(Kranskop:Baobab!AU136)</f>
        <v>0</v>
      </c>
      <c r="AV136" s="77">
        <f>SUM(Kranskop:Baobab!AV136)</f>
        <v>0</v>
      </c>
      <c r="AW136" s="77">
        <f>SUM(Kranskop:Baobab!AW136)</f>
        <v>0</v>
      </c>
      <c r="AX136" s="77">
        <f>SUM(Kranskop:Baobab!AX136)</f>
        <v>0</v>
      </c>
      <c r="AY136" s="77">
        <f>SUM(Kranskop:Baobab!AY136)</f>
        <v>0</v>
      </c>
      <c r="AZ136" s="77">
        <f>SUM(Kranskop:Baobab!AZ136)</f>
        <v>0</v>
      </c>
      <c r="BA136" s="77">
        <f>SUM(Kranskop:Baobab!BA136)</f>
        <v>0</v>
      </c>
      <c r="BB136" s="77">
        <f>SUM(Kranskop:Baobab!BB136)</f>
        <v>0</v>
      </c>
      <c r="BC136" s="77">
        <f>SUM(Kranskop:Baobab!BC136)</f>
        <v>0</v>
      </c>
      <c r="BD136" s="77">
        <f>SUM(Kranskop:Baobab!BD136)</f>
        <v>0</v>
      </c>
      <c r="BE136" s="76">
        <f>SUM(Kranskop:Baobab!BE136)</f>
        <v>0</v>
      </c>
      <c r="BF136" s="78">
        <f>SUM(Kranskop:Baobab!BF136)</f>
        <v>0</v>
      </c>
      <c r="BG136" s="77">
        <f>SUM(Kranskop:Baobab!BG136)</f>
        <v>0</v>
      </c>
      <c r="BH136" s="77">
        <f>SUM(Kranskop:Baobab!BH136)</f>
        <v>0</v>
      </c>
      <c r="BI136" s="77">
        <f>SUM(Kranskop:Baobab!BI136)</f>
        <v>0</v>
      </c>
      <c r="BJ136" s="77">
        <f>SUM(Kranskop:Baobab!BJ136)</f>
        <v>0</v>
      </c>
      <c r="BK136" s="77">
        <f>SUM(Kranskop:Baobab!BK136)</f>
        <v>0</v>
      </c>
      <c r="BL136" s="77">
        <f>SUM(Kranskop:Baobab!BL136)</f>
        <v>0</v>
      </c>
      <c r="BM136" s="77">
        <f>SUM(Kranskop:Baobab!BM136)</f>
        <v>0</v>
      </c>
      <c r="BN136" s="77">
        <f>SUM(Kranskop:Baobab!BN136)</f>
        <v>0</v>
      </c>
      <c r="BO136" s="77">
        <f>SUM(Kranskop:Baobab!BO136)</f>
        <v>0</v>
      </c>
      <c r="BP136" s="77">
        <f>SUM(Kranskop:Baobab!BP136)</f>
        <v>0</v>
      </c>
      <c r="BQ136" s="76">
        <f>SUM(Kranskop:Baobab!BQ136)</f>
        <v>0</v>
      </c>
      <c r="BR136" s="78">
        <f>SUM(Kranskop:Baobab!BR136)</f>
        <v>0</v>
      </c>
      <c r="BS136" s="77">
        <f>SUM(Kranskop:Baobab!BS136)</f>
        <v>0</v>
      </c>
      <c r="BT136" s="77">
        <f>SUM(Kranskop:Baobab!BT136)</f>
        <v>0</v>
      </c>
      <c r="BU136" s="77">
        <f>SUM(Kranskop:Baobab!BU136)</f>
        <v>0</v>
      </c>
      <c r="BV136" s="77">
        <f>SUM(Kranskop:Baobab!BV136)</f>
        <v>0</v>
      </c>
      <c r="BW136" s="77">
        <f>SUM(Kranskop:Baobab!BW136)</f>
        <v>0</v>
      </c>
      <c r="BX136" s="77">
        <f>SUM(Kranskop:Baobab!BX136)</f>
        <v>0</v>
      </c>
      <c r="BY136" s="77">
        <f>SUM(Kranskop:Baobab!BY136)</f>
        <v>0</v>
      </c>
      <c r="BZ136" s="77">
        <f>SUM(Kranskop:Baobab!BZ136)</f>
        <v>0</v>
      </c>
      <c r="CA136" s="77">
        <f>SUM(Kranskop:Baobab!CA136)</f>
        <v>0</v>
      </c>
      <c r="CB136" s="77">
        <f>SUM(Kranskop:Baobab!CB136)</f>
        <v>0</v>
      </c>
      <c r="CC136" s="76">
        <f>SUM(Kranskop:Baobab!CC136)</f>
        <v>0</v>
      </c>
      <c r="CD136" s="368"/>
    </row>
    <row r="137" spans="1:82" ht="27" x14ac:dyDescent="0.75">
      <c r="A137" s="39"/>
      <c r="B137" s="73" t="s">
        <v>254</v>
      </c>
      <c r="C137" s="129" t="s">
        <v>255</v>
      </c>
      <c r="D137" s="139" t="s">
        <v>58</v>
      </c>
      <c r="E137" s="255">
        <f>SUM(Kranskop:Baobab!E137)</f>
        <v>288</v>
      </c>
      <c r="F137" s="215" t="b">
        <f>(Kranskop!G137+Nyl!G137+Capricorn!G137+Baobab!G137)=G137</f>
        <v>1</v>
      </c>
      <c r="G137" s="74">
        <f t="shared" si="59"/>
        <v>0</v>
      </c>
      <c r="H137" s="75">
        <f>SUM(Kranskop:Baobab!H137)</f>
        <v>0</v>
      </c>
      <c r="I137" s="76">
        <f>SUM(Kranskop:Baobab!I137)</f>
        <v>0</v>
      </c>
      <c r="J137" s="75">
        <f>SUM(Kranskop:Baobab!J137)</f>
        <v>0</v>
      </c>
      <c r="K137" s="77">
        <f>SUM(Kranskop:Baobab!K137)</f>
        <v>0</v>
      </c>
      <c r="L137" s="77">
        <f>SUM(Kranskop:Baobab!L137)</f>
        <v>0</v>
      </c>
      <c r="M137" s="77">
        <f>SUM(Kranskop:Baobab!M137)</f>
        <v>0</v>
      </c>
      <c r="N137" s="77">
        <f>SUM(Kranskop:Baobab!N137)</f>
        <v>0</v>
      </c>
      <c r="O137" s="77">
        <f>SUM(Kranskop:Baobab!O137)</f>
        <v>0</v>
      </c>
      <c r="P137" s="77">
        <f>SUM(Kranskop:Baobab!P137)</f>
        <v>0</v>
      </c>
      <c r="Q137" s="77">
        <f>SUM(Kranskop:Baobab!Q137)</f>
        <v>0</v>
      </c>
      <c r="R137" s="77">
        <f>SUM(Kranskop:Baobab!R137)</f>
        <v>0</v>
      </c>
      <c r="S137" s="77">
        <f>SUM(Kranskop:Baobab!S137)</f>
        <v>0</v>
      </c>
      <c r="T137" s="77">
        <f>SUM(Kranskop:Baobab!T137)</f>
        <v>0</v>
      </c>
      <c r="U137" s="76">
        <f>SUM(Kranskop:Baobab!U137)</f>
        <v>0</v>
      </c>
      <c r="V137" s="75">
        <f>SUM(Kranskop:Baobab!V137)</f>
        <v>0</v>
      </c>
      <c r="W137" s="77">
        <f>SUM(Kranskop:Baobab!W137)</f>
        <v>0</v>
      </c>
      <c r="X137" s="77">
        <f>SUM(Kranskop:Baobab!X137)</f>
        <v>0</v>
      </c>
      <c r="Y137" s="77">
        <f>SUM(Kranskop:Baobab!Y137)</f>
        <v>0</v>
      </c>
      <c r="Z137" s="77">
        <f>SUM(Kranskop:Baobab!Z137)</f>
        <v>0</v>
      </c>
      <c r="AA137" s="77">
        <f>SUM(Kranskop:Baobab!AA137)</f>
        <v>0</v>
      </c>
      <c r="AB137" s="77">
        <f>SUM(Kranskop:Baobab!AB137)</f>
        <v>0</v>
      </c>
      <c r="AC137" s="77">
        <f>SUM(Kranskop:Baobab!AC137)</f>
        <v>0</v>
      </c>
      <c r="AD137" s="77">
        <f>SUM(Kranskop:Baobab!AD137)</f>
        <v>0</v>
      </c>
      <c r="AE137" s="77">
        <f>SUM(Kranskop:Baobab!AE137)</f>
        <v>0</v>
      </c>
      <c r="AF137" s="77">
        <f>SUM(Kranskop:Baobab!AF137)</f>
        <v>0</v>
      </c>
      <c r="AG137" s="76">
        <f>SUM(Kranskop:Baobab!AG137)</f>
        <v>0</v>
      </c>
      <c r="AH137" s="78">
        <f>SUM(Kranskop:Baobab!AH137)</f>
        <v>0</v>
      </c>
      <c r="AI137" s="77">
        <f>SUM(Kranskop:Baobab!AI137)</f>
        <v>0</v>
      </c>
      <c r="AJ137" s="77">
        <f>SUM(Kranskop:Baobab!AJ137)</f>
        <v>0</v>
      </c>
      <c r="AK137" s="77">
        <f>SUM(Kranskop:Baobab!AK137)</f>
        <v>0</v>
      </c>
      <c r="AL137" s="77">
        <f>SUM(Kranskop:Baobab!AL137)</f>
        <v>0</v>
      </c>
      <c r="AM137" s="77">
        <f>SUM(Kranskop:Baobab!AM137)</f>
        <v>0</v>
      </c>
      <c r="AN137" s="77">
        <f>SUM(Kranskop:Baobab!AN137)</f>
        <v>0</v>
      </c>
      <c r="AO137" s="77">
        <f>SUM(Kranskop:Baobab!AO137)</f>
        <v>0</v>
      </c>
      <c r="AP137" s="77">
        <f>SUM(Kranskop:Baobab!AP137)</f>
        <v>0</v>
      </c>
      <c r="AQ137" s="77">
        <f>SUM(Kranskop:Baobab!AQ137)</f>
        <v>0</v>
      </c>
      <c r="AR137" s="77">
        <f>SUM(Kranskop:Baobab!AR137)</f>
        <v>0</v>
      </c>
      <c r="AS137" s="76">
        <f>SUM(Kranskop:Baobab!AS137)</f>
        <v>0</v>
      </c>
      <c r="AT137" s="78">
        <f>SUM(Kranskop:Baobab!AT137)</f>
        <v>0</v>
      </c>
      <c r="AU137" s="77">
        <f>SUM(Kranskop:Baobab!AU137)</f>
        <v>0</v>
      </c>
      <c r="AV137" s="77">
        <f>SUM(Kranskop:Baobab!AV137)</f>
        <v>0</v>
      </c>
      <c r="AW137" s="77">
        <f>SUM(Kranskop:Baobab!AW137)</f>
        <v>0</v>
      </c>
      <c r="AX137" s="77">
        <f>SUM(Kranskop:Baobab!AX137)</f>
        <v>0</v>
      </c>
      <c r="AY137" s="77">
        <f>SUM(Kranskop:Baobab!AY137)</f>
        <v>0</v>
      </c>
      <c r="AZ137" s="77">
        <f>SUM(Kranskop:Baobab!AZ137)</f>
        <v>0</v>
      </c>
      <c r="BA137" s="77">
        <f>SUM(Kranskop:Baobab!BA137)</f>
        <v>0</v>
      </c>
      <c r="BB137" s="77">
        <f>SUM(Kranskop:Baobab!BB137)</f>
        <v>0</v>
      </c>
      <c r="BC137" s="77">
        <f>SUM(Kranskop:Baobab!BC137)</f>
        <v>0</v>
      </c>
      <c r="BD137" s="77">
        <f>SUM(Kranskop:Baobab!BD137)</f>
        <v>0</v>
      </c>
      <c r="BE137" s="76">
        <f>SUM(Kranskop:Baobab!BE137)</f>
        <v>0</v>
      </c>
      <c r="BF137" s="78">
        <f>SUM(Kranskop:Baobab!BF137)</f>
        <v>0</v>
      </c>
      <c r="BG137" s="77">
        <f>SUM(Kranskop:Baobab!BG137)</f>
        <v>0</v>
      </c>
      <c r="BH137" s="77">
        <f>SUM(Kranskop:Baobab!BH137)</f>
        <v>0</v>
      </c>
      <c r="BI137" s="77">
        <f>SUM(Kranskop:Baobab!BI137)</f>
        <v>0</v>
      </c>
      <c r="BJ137" s="77">
        <f>SUM(Kranskop:Baobab!BJ137)</f>
        <v>0</v>
      </c>
      <c r="BK137" s="77">
        <f>SUM(Kranskop:Baobab!BK137)</f>
        <v>0</v>
      </c>
      <c r="BL137" s="77">
        <f>SUM(Kranskop:Baobab!BL137)</f>
        <v>0</v>
      </c>
      <c r="BM137" s="77">
        <f>SUM(Kranskop:Baobab!BM137)</f>
        <v>0</v>
      </c>
      <c r="BN137" s="77">
        <f>SUM(Kranskop:Baobab!BN137)</f>
        <v>0</v>
      </c>
      <c r="BO137" s="77">
        <f>SUM(Kranskop:Baobab!BO137)</f>
        <v>0</v>
      </c>
      <c r="BP137" s="77">
        <f>SUM(Kranskop:Baobab!BP137)</f>
        <v>0</v>
      </c>
      <c r="BQ137" s="76">
        <f>SUM(Kranskop:Baobab!BQ137)</f>
        <v>0</v>
      </c>
      <c r="BR137" s="78">
        <f>SUM(Kranskop:Baobab!BR137)</f>
        <v>0</v>
      </c>
      <c r="BS137" s="77">
        <f>SUM(Kranskop:Baobab!BS137)</f>
        <v>0</v>
      </c>
      <c r="BT137" s="77">
        <f>SUM(Kranskop:Baobab!BT137)</f>
        <v>0</v>
      </c>
      <c r="BU137" s="77">
        <f>SUM(Kranskop:Baobab!BU137)</f>
        <v>0</v>
      </c>
      <c r="BV137" s="77">
        <f>SUM(Kranskop:Baobab!BV137)</f>
        <v>0</v>
      </c>
      <c r="BW137" s="77">
        <f>SUM(Kranskop:Baobab!BW137)</f>
        <v>0</v>
      </c>
      <c r="BX137" s="77">
        <f>SUM(Kranskop:Baobab!BX137)</f>
        <v>0</v>
      </c>
      <c r="BY137" s="77">
        <f>SUM(Kranskop:Baobab!BY137)</f>
        <v>0</v>
      </c>
      <c r="BZ137" s="77">
        <f>SUM(Kranskop:Baobab!BZ137)</f>
        <v>0</v>
      </c>
      <c r="CA137" s="77">
        <f>SUM(Kranskop:Baobab!CA137)</f>
        <v>0</v>
      </c>
      <c r="CB137" s="77">
        <f>SUM(Kranskop:Baobab!CB137)</f>
        <v>0</v>
      </c>
      <c r="CC137" s="76">
        <f>SUM(Kranskop:Baobab!CC137)</f>
        <v>0</v>
      </c>
      <c r="CD137" s="368"/>
    </row>
    <row r="138" spans="1:82" s="175" customFormat="1" x14ac:dyDescent="0.75">
      <c r="B138" s="131" t="s">
        <v>256</v>
      </c>
      <c r="C138" s="132" t="s">
        <v>257</v>
      </c>
      <c r="D138" s="133"/>
      <c r="E138" s="296"/>
      <c r="F138" s="296"/>
      <c r="G138" s="134">
        <f>SUM(G139:G147)</f>
        <v>0</v>
      </c>
      <c r="H138" s="135">
        <f t="shared" ref="H138:AL138" si="60">SUM(H139:H147)</f>
        <v>0</v>
      </c>
      <c r="I138" s="136">
        <f t="shared" si="60"/>
        <v>0</v>
      </c>
      <c r="J138" s="135">
        <f t="shared" si="60"/>
        <v>0</v>
      </c>
      <c r="K138" s="137">
        <f t="shared" si="60"/>
        <v>0</v>
      </c>
      <c r="L138" s="137">
        <f t="shared" si="60"/>
        <v>0</v>
      </c>
      <c r="M138" s="137">
        <f t="shared" si="60"/>
        <v>0</v>
      </c>
      <c r="N138" s="137">
        <f t="shared" si="60"/>
        <v>0</v>
      </c>
      <c r="O138" s="137">
        <f t="shared" si="60"/>
        <v>0</v>
      </c>
      <c r="P138" s="137">
        <f t="shared" si="60"/>
        <v>0</v>
      </c>
      <c r="Q138" s="137">
        <f t="shared" si="60"/>
        <v>0</v>
      </c>
      <c r="R138" s="137">
        <f t="shared" si="60"/>
        <v>0</v>
      </c>
      <c r="S138" s="137">
        <f t="shared" si="60"/>
        <v>0</v>
      </c>
      <c r="T138" s="137">
        <f t="shared" si="60"/>
        <v>0</v>
      </c>
      <c r="U138" s="136">
        <f t="shared" si="60"/>
        <v>0</v>
      </c>
      <c r="V138" s="135">
        <f t="shared" si="60"/>
        <v>0</v>
      </c>
      <c r="W138" s="137">
        <f t="shared" si="60"/>
        <v>0</v>
      </c>
      <c r="X138" s="137">
        <f t="shared" si="60"/>
        <v>0</v>
      </c>
      <c r="Y138" s="137">
        <f t="shared" si="60"/>
        <v>0</v>
      </c>
      <c r="Z138" s="137">
        <f t="shared" si="60"/>
        <v>0</v>
      </c>
      <c r="AA138" s="137">
        <f t="shared" si="60"/>
        <v>0</v>
      </c>
      <c r="AB138" s="137">
        <f t="shared" si="60"/>
        <v>0</v>
      </c>
      <c r="AC138" s="137">
        <f t="shared" si="60"/>
        <v>0</v>
      </c>
      <c r="AD138" s="137">
        <f t="shared" si="60"/>
        <v>0</v>
      </c>
      <c r="AE138" s="137">
        <f t="shared" si="60"/>
        <v>0</v>
      </c>
      <c r="AF138" s="137">
        <f t="shared" si="60"/>
        <v>0</v>
      </c>
      <c r="AG138" s="136">
        <f t="shared" si="60"/>
        <v>0</v>
      </c>
      <c r="AH138" s="138">
        <f t="shared" si="60"/>
        <v>0</v>
      </c>
      <c r="AI138" s="137">
        <f t="shared" si="60"/>
        <v>0</v>
      </c>
      <c r="AJ138" s="137">
        <f t="shared" si="60"/>
        <v>0</v>
      </c>
      <c r="AK138" s="137">
        <f t="shared" si="60"/>
        <v>0</v>
      </c>
      <c r="AL138" s="137">
        <f t="shared" si="60"/>
        <v>0</v>
      </c>
      <c r="AM138" s="137">
        <f t="shared" ref="AM138:BR138" si="61">SUM(AM139:AM147)</f>
        <v>0</v>
      </c>
      <c r="AN138" s="137">
        <f t="shared" si="61"/>
        <v>0</v>
      </c>
      <c r="AO138" s="137">
        <f t="shared" si="61"/>
        <v>0</v>
      </c>
      <c r="AP138" s="137">
        <f t="shared" si="61"/>
        <v>0</v>
      </c>
      <c r="AQ138" s="137">
        <f t="shared" si="61"/>
        <v>0</v>
      </c>
      <c r="AR138" s="137">
        <f t="shared" si="61"/>
        <v>0</v>
      </c>
      <c r="AS138" s="136">
        <f t="shared" si="61"/>
        <v>0</v>
      </c>
      <c r="AT138" s="138">
        <f t="shared" si="61"/>
        <v>0</v>
      </c>
      <c r="AU138" s="137">
        <f t="shared" si="61"/>
        <v>0</v>
      </c>
      <c r="AV138" s="137">
        <f t="shared" si="61"/>
        <v>0</v>
      </c>
      <c r="AW138" s="137">
        <f t="shared" si="61"/>
        <v>0</v>
      </c>
      <c r="AX138" s="137">
        <f t="shared" si="61"/>
        <v>0</v>
      </c>
      <c r="AY138" s="137">
        <f t="shared" si="61"/>
        <v>0</v>
      </c>
      <c r="AZ138" s="137">
        <f t="shared" si="61"/>
        <v>0</v>
      </c>
      <c r="BA138" s="137">
        <f t="shared" si="61"/>
        <v>0</v>
      </c>
      <c r="BB138" s="137">
        <f t="shared" si="61"/>
        <v>0</v>
      </c>
      <c r="BC138" s="137">
        <f t="shared" si="61"/>
        <v>0</v>
      </c>
      <c r="BD138" s="137">
        <f t="shared" si="61"/>
        <v>0</v>
      </c>
      <c r="BE138" s="136">
        <f t="shared" si="61"/>
        <v>0</v>
      </c>
      <c r="BF138" s="138">
        <f t="shared" si="61"/>
        <v>0</v>
      </c>
      <c r="BG138" s="137">
        <f t="shared" si="61"/>
        <v>0</v>
      </c>
      <c r="BH138" s="137">
        <f t="shared" si="61"/>
        <v>0</v>
      </c>
      <c r="BI138" s="137">
        <f t="shared" si="61"/>
        <v>0</v>
      </c>
      <c r="BJ138" s="137">
        <f t="shared" si="61"/>
        <v>0</v>
      </c>
      <c r="BK138" s="137">
        <f t="shared" si="61"/>
        <v>0</v>
      </c>
      <c r="BL138" s="137">
        <f t="shared" si="61"/>
        <v>0</v>
      </c>
      <c r="BM138" s="137">
        <f t="shared" si="61"/>
        <v>0</v>
      </c>
      <c r="BN138" s="137">
        <f t="shared" si="61"/>
        <v>0</v>
      </c>
      <c r="BO138" s="137">
        <f t="shared" si="61"/>
        <v>0</v>
      </c>
      <c r="BP138" s="137">
        <f t="shared" si="61"/>
        <v>0</v>
      </c>
      <c r="BQ138" s="136">
        <f t="shared" si="61"/>
        <v>0</v>
      </c>
      <c r="BR138" s="138">
        <f t="shared" si="61"/>
        <v>0</v>
      </c>
      <c r="BS138" s="137">
        <f t="shared" ref="BS138:CC138" si="62">SUM(BS139:BS147)</f>
        <v>0</v>
      </c>
      <c r="BT138" s="137">
        <f t="shared" si="62"/>
        <v>0</v>
      </c>
      <c r="BU138" s="137">
        <f t="shared" si="62"/>
        <v>0</v>
      </c>
      <c r="BV138" s="137">
        <f t="shared" si="62"/>
        <v>0</v>
      </c>
      <c r="BW138" s="137">
        <f t="shared" si="62"/>
        <v>0</v>
      </c>
      <c r="BX138" s="137">
        <f t="shared" si="62"/>
        <v>0</v>
      </c>
      <c r="BY138" s="137">
        <f t="shared" si="62"/>
        <v>0</v>
      </c>
      <c r="BZ138" s="137">
        <f t="shared" si="62"/>
        <v>0</v>
      </c>
      <c r="CA138" s="137">
        <f t="shared" si="62"/>
        <v>0</v>
      </c>
      <c r="CB138" s="137">
        <f t="shared" si="62"/>
        <v>0</v>
      </c>
      <c r="CC138" s="136">
        <f t="shared" si="62"/>
        <v>0</v>
      </c>
      <c r="CD138" s="368"/>
    </row>
    <row r="139" spans="1:82" s="175" customFormat="1" x14ac:dyDescent="0.75">
      <c r="B139" s="176" t="s">
        <v>258</v>
      </c>
      <c r="C139" s="177" t="s">
        <v>259</v>
      </c>
      <c r="D139" s="178" t="s">
        <v>58</v>
      </c>
      <c r="E139" s="295">
        <f>SUM(Kranskop:Baobab!E139)</f>
        <v>0</v>
      </c>
      <c r="F139" s="215" t="b">
        <f>(Kranskop!G139+Nyl!G139+Capricorn!G139+Baobab!G139)=G139</f>
        <v>1</v>
      </c>
      <c r="G139" s="174">
        <f t="shared" ref="G139:G147" si="63">+SUM(H139:CC139)</f>
        <v>0</v>
      </c>
      <c r="H139" s="75">
        <f>SUM(Kranskop:Baobab!H139)</f>
        <v>0</v>
      </c>
      <c r="I139" s="76">
        <f>SUM(Kranskop:Baobab!I139)</f>
        <v>0</v>
      </c>
      <c r="J139" s="75">
        <f>SUM(Kranskop:Baobab!J139)</f>
        <v>0</v>
      </c>
      <c r="K139" s="77">
        <f>SUM(Kranskop:Baobab!K139)</f>
        <v>0</v>
      </c>
      <c r="L139" s="77">
        <f>SUM(Kranskop:Baobab!L139)</f>
        <v>0</v>
      </c>
      <c r="M139" s="77">
        <f>SUM(Kranskop:Baobab!M139)</f>
        <v>0</v>
      </c>
      <c r="N139" s="77">
        <f>SUM(Kranskop:Baobab!N139)</f>
        <v>0</v>
      </c>
      <c r="O139" s="77">
        <f>SUM(Kranskop:Baobab!O139)</f>
        <v>0</v>
      </c>
      <c r="P139" s="77">
        <f>SUM(Kranskop:Baobab!P139)</f>
        <v>0</v>
      </c>
      <c r="Q139" s="77">
        <f>SUM(Kranskop:Baobab!Q139)</f>
        <v>0</v>
      </c>
      <c r="R139" s="77">
        <f>SUM(Kranskop:Baobab!R139)</f>
        <v>0</v>
      </c>
      <c r="S139" s="77">
        <f>SUM(Kranskop:Baobab!S139)</f>
        <v>0</v>
      </c>
      <c r="T139" s="77">
        <f>SUM(Kranskop:Baobab!T139)</f>
        <v>0</v>
      </c>
      <c r="U139" s="76">
        <f>SUM(Kranskop:Baobab!U139)</f>
        <v>0</v>
      </c>
      <c r="V139" s="75">
        <f>SUM(Kranskop:Baobab!V139)</f>
        <v>0</v>
      </c>
      <c r="W139" s="77">
        <f>SUM(Kranskop:Baobab!W139)</f>
        <v>0</v>
      </c>
      <c r="X139" s="77">
        <f>SUM(Kranskop:Baobab!X139)</f>
        <v>0</v>
      </c>
      <c r="Y139" s="77">
        <f>SUM(Kranskop:Baobab!Y139)</f>
        <v>0</v>
      </c>
      <c r="Z139" s="77">
        <f>SUM(Kranskop:Baobab!Z139)</f>
        <v>0</v>
      </c>
      <c r="AA139" s="77">
        <f>SUM(Kranskop:Baobab!AA139)</f>
        <v>0</v>
      </c>
      <c r="AB139" s="77">
        <f>SUM(Kranskop:Baobab!AB139)</f>
        <v>0</v>
      </c>
      <c r="AC139" s="77">
        <f>SUM(Kranskop:Baobab!AC139)</f>
        <v>0</v>
      </c>
      <c r="AD139" s="77">
        <f>SUM(Kranskop:Baobab!AD139)</f>
        <v>0</v>
      </c>
      <c r="AE139" s="77">
        <f>SUM(Kranskop:Baobab!AE139)</f>
        <v>0</v>
      </c>
      <c r="AF139" s="77">
        <f>SUM(Kranskop:Baobab!AF139)</f>
        <v>0</v>
      </c>
      <c r="AG139" s="76">
        <f>SUM(Kranskop:Baobab!AG139)</f>
        <v>0</v>
      </c>
      <c r="AH139" s="78">
        <f>SUM(Kranskop:Baobab!AH139)</f>
        <v>0</v>
      </c>
      <c r="AI139" s="77">
        <f>SUM(Kranskop:Baobab!AI139)</f>
        <v>0</v>
      </c>
      <c r="AJ139" s="77">
        <f>SUM(Kranskop:Baobab!AJ139)</f>
        <v>0</v>
      </c>
      <c r="AK139" s="77">
        <f>SUM(Kranskop:Baobab!AK139)</f>
        <v>0</v>
      </c>
      <c r="AL139" s="77">
        <f>SUM(Kranskop:Baobab!AL139)</f>
        <v>0</v>
      </c>
      <c r="AM139" s="77">
        <f>SUM(Kranskop:Baobab!AM139)</f>
        <v>0</v>
      </c>
      <c r="AN139" s="77">
        <f>SUM(Kranskop:Baobab!AN139)</f>
        <v>0</v>
      </c>
      <c r="AO139" s="77">
        <f>SUM(Kranskop:Baobab!AO139)</f>
        <v>0</v>
      </c>
      <c r="AP139" s="77">
        <f>SUM(Kranskop:Baobab!AP139)</f>
        <v>0</v>
      </c>
      <c r="AQ139" s="77">
        <f>SUM(Kranskop:Baobab!AQ139)</f>
        <v>0</v>
      </c>
      <c r="AR139" s="77">
        <f>SUM(Kranskop:Baobab!AR139)</f>
        <v>0</v>
      </c>
      <c r="AS139" s="76">
        <f>SUM(Kranskop:Baobab!AS139)</f>
        <v>0</v>
      </c>
      <c r="AT139" s="78">
        <f>SUM(Kranskop:Baobab!AT139)</f>
        <v>0</v>
      </c>
      <c r="AU139" s="77">
        <f>SUM(Kranskop:Baobab!AU139)</f>
        <v>0</v>
      </c>
      <c r="AV139" s="77">
        <f>SUM(Kranskop:Baobab!AV139)</f>
        <v>0</v>
      </c>
      <c r="AW139" s="77">
        <f>SUM(Kranskop:Baobab!AW139)</f>
        <v>0</v>
      </c>
      <c r="AX139" s="77">
        <f>SUM(Kranskop:Baobab!AX139)</f>
        <v>0</v>
      </c>
      <c r="AY139" s="77">
        <f>SUM(Kranskop:Baobab!AY139)</f>
        <v>0</v>
      </c>
      <c r="AZ139" s="77">
        <f>SUM(Kranskop:Baobab!AZ139)</f>
        <v>0</v>
      </c>
      <c r="BA139" s="77">
        <f>SUM(Kranskop:Baobab!BA139)</f>
        <v>0</v>
      </c>
      <c r="BB139" s="77">
        <f>SUM(Kranskop:Baobab!BB139)</f>
        <v>0</v>
      </c>
      <c r="BC139" s="77">
        <f>SUM(Kranskop:Baobab!BC139)</f>
        <v>0</v>
      </c>
      <c r="BD139" s="77">
        <f>SUM(Kranskop:Baobab!BD139)</f>
        <v>0</v>
      </c>
      <c r="BE139" s="76">
        <f>SUM(Kranskop:Baobab!BE139)</f>
        <v>0</v>
      </c>
      <c r="BF139" s="78">
        <f>SUM(Kranskop:Baobab!BF139)</f>
        <v>0</v>
      </c>
      <c r="BG139" s="77">
        <f>SUM(Kranskop:Baobab!BG139)</f>
        <v>0</v>
      </c>
      <c r="BH139" s="77">
        <f>SUM(Kranskop:Baobab!BH139)</f>
        <v>0</v>
      </c>
      <c r="BI139" s="77">
        <f>SUM(Kranskop:Baobab!BI139)</f>
        <v>0</v>
      </c>
      <c r="BJ139" s="77">
        <f>SUM(Kranskop:Baobab!BJ139)</f>
        <v>0</v>
      </c>
      <c r="BK139" s="77">
        <f>SUM(Kranskop:Baobab!BK139)</f>
        <v>0</v>
      </c>
      <c r="BL139" s="77">
        <f>SUM(Kranskop:Baobab!BL139)</f>
        <v>0</v>
      </c>
      <c r="BM139" s="77">
        <f>SUM(Kranskop:Baobab!BM139)</f>
        <v>0</v>
      </c>
      <c r="BN139" s="77">
        <f>SUM(Kranskop:Baobab!BN139)</f>
        <v>0</v>
      </c>
      <c r="BO139" s="77">
        <f>SUM(Kranskop:Baobab!BO139)</f>
        <v>0</v>
      </c>
      <c r="BP139" s="77">
        <f>SUM(Kranskop:Baobab!BP139)</f>
        <v>0</v>
      </c>
      <c r="BQ139" s="76">
        <f>SUM(Kranskop:Baobab!BQ139)</f>
        <v>0</v>
      </c>
      <c r="BR139" s="78">
        <f>SUM(Kranskop:Baobab!BR139)</f>
        <v>0</v>
      </c>
      <c r="BS139" s="77">
        <f>SUM(Kranskop:Baobab!BS139)</f>
        <v>0</v>
      </c>
      <c r="BT139" s="77">
        <f>SUM(Kranskop:Baobab!BT139)</f>
        <v>0</v>
      </c>
      <c r="BU139" s="77">
        <f>SUM(Kranskop:Baobab!BU139)</f>
        <v>0</v>
      </c>
      <c r="BV139" s="77">
        <f>SUM(Kranskop:Baobab!BV139)</f>
        <v>0</v>
      </c>
      <c r="BW139" s="77">
        <f>SUM(Kranskop:Baobab!BW139)</f>
        <v>0</v>
      </c>
      <c r="BX139" s="77">
        <f>SUM(Kranskop:Baobab!BX139)</f>
        <v>0</v>
      </c>
      <c r="BY139" s="77">
        <f>SUM(Kranskop:Baobab!BY139)</f>
        <v>0</v>
      </c>
      <c r="BZ139" s="77">
        <f>SUM(Kranskop:Baobab!BZ139)</f>
        <v>0</v>
      </c>
      <c r="CA139" s="77">
        <f>SUM(Kranskop:Baobab!CA139)</f>
        <v>0</v>
      </c>
      <c r="CB139" s="77">
        <f>SUM(Kranskop:Baobab!CB139)</f>
        <v>0</v>
      </c>
      <c r="CC139" s="76">
        <f>SUM(Kranskop:Baobab!CC139)</f>
        <v>0</v>
      </c>
      <c r="CD139" s="368"/>
    </row>
    <row r="140" spans="1:82" s="175" customFormat="1" x14ac:dyDescent="0.75">
      <c r="B140" s="176" t="s">
        <v>260</v>
      </c>
      <c r="C140" s="177" t="s">
        <v>261</v>
      </c>
      <c r="D140" s="178" t="s">
        <v>58</v>
      </c>
      <c r="E140" s="295">
        <f>SUM(Kranskop:Baobab!E140)</f>
        <v>0</v>
      </c>
      <c r="F140" s="215" t="b">
        <f>(Kranskop!G140+Nyl!G140+Capricorn!G140+Baobab!G140)=G140</f>
        <v>1</v>
      </c>
      <c r="G140" s="174">
        <f t="shared" si="63"/>
        <v>0</v>
      </c>
      <c r="H140" s="75">
        <f>SUM(Kranskop:Baobab!H140)</f>
        <v>0</v>
      </c>
      <c r="I140" s="76">
        <f>SUM(Kranskop:Baobab!I140)</f>
        <v>0</v>
      </c>
      <c r="J140" s="75">
        <f>SUM(Kranskop:Baobab!J140)</f>
        <v>0</v>
      </c>
      <c r="K140" s="77">
        <f>SUM(Kranskop:Baobab!K140)</f>
        <v>0</v>
      </c>
      <c r="L140" s="77">
        <f>SUM(Kranskop:Baobab!L140)</f>
        <v>0</v>
      </c>
      <c r="M140" s="77">
        <f>SUM(Kranskop:Baobab!M140)</f>
        <v>0</v>
      </c>
      <c r="N140" s="77">
        <f>SUM(Kranskop:Baobab!N140)</f>
        <v>0</v>
      </c>
      <c r="O140" s="77">
        <f>SUM(Kranskop:Baobab!O140)</f>
        <v>0</v>
      </c>
      <c r="P140" s="77">
        <f>SUM(Kranskop:Baobab!P140)</f>
        <v>0</v>
      </c>
      <c r="Q140" s="77">
        <f>SUM(Kranskop:Baobab!Q140)</f>
        <v>0</v>
      </c>
      <c r="R140" s="77">
        <f>SUM(Kranskop:Baobab!R140)</f>
        <v>0</v>
      </c>
      <c r="S140" s="77">
        <f>SUM(Kranskop:Baobab!S140)</f>
        <v>0</v>
      </c>
      <c r="T140" s="77">
        <f>SUM(Kranskop:Baobab!T140)</f>
        <v>0</v>
      </c>
      <c r="U140" s="76">
        <f>SUM(Kranskop:Baobab!U140)</f>
        <v>0</v>
      </c>
      <c r="V140" s="75">
        <f>SUM(Kranskop:Baobab!V140)</f>
        <v>0</v>
      </c>
      <c r="W140" s="77">
        <f>SUM(Kranskop:Baobab!W140)</f>
        <v>0</v>
      </c>
      <c r="X140" s="77">
        <f>SUM(Kranskop:Baobab!X140)</f>
        <v>0</v>
      </c>
      <c r="Y140" s="77">
        <f>SUM(Kranskop:Baobab!Y140)</f>
        <v>0</v>
      </c>
      <c r="Z140" s="77">
        <f>SUM(Kranskop:Baobab!Z140)</f>
        <v>0</v>
      </c>
      <c r="AA140" s="77">
        <f>SUM(Kranskop:Baobab!AA140)</f>
        <v>0</v>
      </c>
      <c r="AB140" s="77">
        <f>SUM(Kranskop:Baobab!AB140)</f>
        <v>0</v>
      </c>
      <c r="AC140" s="77">
        <f>SUM(Kranskop:Baobab!AC140)</f>
        <v>0</v>
      </c>
      <c r="AD140" s="77">
        <f>SUM(Kranskop:Baobab!AD140)</f>
        <v>0</v>
      </c>
      <c r="AE140" s="77">
        <f>SUM(Kranskop:Baobab!AE140)</f>
        <v>0</v>
      </c>
      <c r="AF140" s="77">
        <f>SUM(Kranskop:Baobab!AF140)</f>
        <v>0</v>
      </c>
      <c r="AG140" s="76">
        <f>SUM(Kranskop:Baobab!AG140)</f>
        <v>0</v>
      </c>
      <c r="AH140" s="78">
        <f>SUM(Kranskop:Baobab!AH140)</f>
        <v>0</v>
      </c>
      <c r="AI140" s="77">
        <f>SUM(Kranskop:Baobab!AI140)</f>
        <v>0</v>
      </c>
      <c r="AJ140" s="77">
        <f>SUM(Kranskop:Baobab!AJ140)</f>
        <v>0</v>
      </c>
      <c r="AK140" s="77">
        <f>SUM(Kranskop:Baobab!AK140)</f>
        <v>0</v>
      </c>
      <c r="AL140" s="77">
        <f>SUM(Kranskop:Baobab!AL140)</f>
        <v>0</v>
      </c>
      <c r="AM140" s="77">
        <f>SUM(Kranskop:Baobab!AM140)</f>
        <v>0</v>
      </c>
      <c r="AN140" s="77">
        <f>SUM(Kranskop:Baobab!AN140)</f>
        <v>0</v>
      </c>
      <c r="AO140" s="77">
        <f>SUM(Kranskop:Baobab!AO140)</f>
        <v>0</v>
      </c>
      <c r="AP140" s="77">
        <f>SUM(Kranskop:Baobab!AP140)</f>
        <v>0</v>
      </c>
      <c r="AQ140" s="77">
        <f>SUM(Kranskop:Baobab!AQ140)</f>
        <v>0</v>
      </c>
      <c r="AR140" s="77">
        <f>SUM(Kranskop:Baobab!AR140)</f>
        <v>0</v>
      </c>
      <c r="AS140" s="76">
        <f>SUM(Kranskop:Baobab!AS140)</f>
        <v>0</v>
      </c>
      <c r="AT140" s="78">
        <f>SUM(Kranskop:Baobab!AT140)</f>
        <v>0</v>
      </c>
      <c r="AU140" s="77">
        <f>SUM(Kranskop:Baobab!AU140)</f>
        <v>0</v>
      </c>
      <c r="AV140" s="77">
        <f>SUM(Kranskop:Baobab!AV140)</f>
        <v>0</v>
      </c>
      <c r="AW140" s="77">
        <f>SUM(Kranskop:Baobab!AW140)</f>
        <v>0</v>
      </c>
      <c r="AX140" s="77">
        <f>SUM(Kranskop:Baobab!AX140)</f>
        <v>0</v>
      </c>
      <c r="AY140" s="77">
        <f>SUM(Kranskop:Baobab!AY140)</f>
        <v>0</v>
      </c>
      <c r="AZ140" s="77">
        <f>SUM(Kranskop:Baobab!AZ140)</f>
        <v>0</v>
      </c>
      <c r="BA140" s="77">
        <f>SUM(Kranskop:Baobab!BA140)</f>
        <v>0</v>
      </c>
      <c r="BB140" s="77">
        <f>SUM(Kranskop:Baobab!BB140)</f>
        <v>0</v>
      </c>
      <c r="BC140" s="77">
        <f>SUM(Kranskop:Baobab!BC140)</f>
        <v>0</v>
      </c>
      <c r="BD140" s="77">
        <f>SUM(Kranskop:Baobab!BD140)</f>
        <v>0</v>
      </c>
      <c r="BE140" s="76">
        <f>SUM(Kranskop:Baobab!BE140)</f>
        <v>0</v>
      </c>
      <c r="BF140" s="78">
        <f>SUM(Kranskop:Baobab!BF140)</f>
        <v>0</v>
      </c>
      <c r="BG140" s="77">
        <f>SUM(Kranskop:Baobab!BG140)</f>
        <v>0</v>
      </c>
      <c r="BH140" s="77">
        <f>SUM(Kranskop:Baobab!BH140)</f>
        <v>0</v>
      </c>
      <c r="BI140" s="77">
        <f>SUM(Kranskop:Baobab!BI140)</f>
        <v>0</v>
      </c>
      <c r="BJ140" s="77">
        <f>SUM(Kranskop:Baobab!BJ140)</f>
        <v>0</v>
      </c>
      <c r="BK140" s="77">
        <f>SUM(Kranskop:Baobab!BK140)</f>
        <v>0</v>
      </c>
      <c r="BL140" s="77">
        <f>SUM(Kranskop:Baobab!BL140)</f>
        <v>0</v>
      </c>
      <c r="BM140" s="77">
        <f>SUM(Kranskop:Baobab!BM140)</f>
        <v>0</v>
      </c>
      <c r="BN140" s="77">
        <f>SUM(Kranskop:Baobab!BN140)</f>
        <v>0</v>
      </c>
      <c r="BO140" s="77">
        <f>SUM(Kranskop:Baobab!BO140)</f>
        <v>0</v>
      </c>
      <c r="BP140" s="77">
        <f>SUM(Kranskop:Baobab!BP140)</f>
        <v>0</v>
      </c>
      <c r="BQ140" s="76">
        <f>SUM(Kranskop:Baobab!BQ140)</f>
        <v>0</v>
      </c>
      <c r="BR140" s="78">
        <f>SUM(Kranskop:Baobab!BR140)</f>
        <v>0</v>
      </c>
      <c r="BS140" s="77">
        <f>SUM(Kranskop:Baobab!BS140)</f>
        <v>0</v>
      </c>
      <c r="BT140" s="77">
        <f>SUM(Kranskop:Baobab!BT140)</f>
        <v>0</v>
      </c>
      <c r="BU140" s="77">
        <f>SUM(Kranskop:Baobab!BU140)</f>
        <v>0</v>
      </c>
      <c r="BV140" s="77">
        <f>SUM(Kranskop:Baobab!BV140)</f>
        <v>0</v>
      </c>
      <c r="BW140" s="77">
        <f>SUM(Kranskop:Baobab!BW140)</f>
        <v>0</v>
      </c>
      <c r="BX140" s="77">
        <f>SUM(Kranskop:Baobab!BX140)</f>
        <v>0</v>
      </c>
      <c r="BY140" s="77">
        <f>SUM(Kranskop:Baobab!BY140)</f>
        <v>0</v>
      </c>
      <c r="BZ140" s="77">
        <f>SUM(Kranskop:Baobab!BZ140)</f>
        <v>0</v>
      </c>
      <c r="CA140" s="77">
        <f>SUM(Kranskop:Baobab!CA140)</f>
        <v>0</v>
      </c>
      <c r="CB140" s="77">
        <f>SUM(Kranskop:Baobab!CB140)</f>
        <v>0</v>
      </c>
      <c r="CC140" s="76">
        <f>SUM(Kranskop:Baobab!CC140)</f>
        <v>0</v>
      </c>
      <c r="CD140" s="368"/>
    </row>
    <row r="141" spans="1:82" s="39" customFormat="1" x14ac:dyDescent="0.75">
      <c r="B141" s="176" t="s">
        <v>262</v>
      </c>
      <c r="C141" s="177" t="s">
        <v>263</v>
      </c>
      <c r="D141" s="178" t="s">
        <v>58</v>
      </c>
      <c r="E141" s="295">
        <f>SUM(Kranskop:Baobab!E141)</f>
        <v>0</v>
      </c>
      <c r="F141" s="215" t="b">
        <f>(Kranskop!G141+Nyl!G141+Capricorn!G141+Baobab!G141)=G141</f>
        <v>1</v>
      </c>
      <c r="G141" s="174">
        <f t="shared" si="63"/>
        <v>0</v>
      </c>
      <c r="H141" s="75">
        <f>SUM(Kranskop:Baobab!H141)</f>
        <v>0</v>
      </c>
      <c r="I141" s="76">
        <f>SUM(Kranskop:Baobab!I141)</f>
        <v>0</v>
      </c>
      <c r="J141" s="75">
        <f>SUM(Kranskop:Baobab!J141)</f>
        <v>0</v>
      </c>
      <c r="K141" s="77">
        <f>SUM(Kranskop:Baobab!K141)</f>
        <v>0</v>
      </c>
      <c r="L141" s="77">
        <f>SUM(Kranskop:Baobab!L141)</f>
        <v>0</v>
      </c>
      <c r="M141" s="77">
        <f>SUM(Kranskop:Baobab!M141)</f>
        <v>0</v>
      </c>
      <c r="N141" s="77">
        <f>SUM(Kranskop:Baobab!N141)</f>
        <v>0</v>
      </c>
      <c r="O141" s="77">
        <f>SUM(Kranskop:Baobab!O141)</f>
        <v>0</v>
      </c>
      <c r="P141" s="77">
        <f>SUM(Kranskop:Baobab!P141)</f>
        <v>0</v>
      </c>
      <c r="Q141" s="77">
        <f>SUM(Kranskop:Baobab!Q141)</f>
        <v>0</v>
      </c>
      <c r="R141" s="77">
        <f>SUM(Kranskop:Baobab!R141)</f>
        <v>0</v>
      </c>
      <c r="S141" s="77">
        <f>SUM(Kranskop:Baobab!S141)</f>
        <v>0</v>
      </c>
      <c r="T141" s="77">
        <f>SUM(Kranskop:Baobab!T141)</f>
        <v>0</v>
      </c>
      <c r="U141" s="76">
        <f>SUM(Kranskop:Baobab!U141)</f>
        <v>0</v>
      </c>
      <c r="V141" s="75">
        <f>SUM(Kranskop:Baobab!V141)</f>
        <v>0</v>
      </c>
      <c r="W141" s="77">
        <f>SUM(Kranskop:Baobab!W141)</f>
        <v>0</v>
      </c>
      <c r="X141" s="77">
        <f>SUM(Kranskop:Baobab!X141)</f>
        <v>0</v>
      </c>
      <c r="Y141" s="77">
        <f>SUM(Kranskop:Baobab!Y141)</f>
        <v>0</v>
      </c>
      <c r="Z141" s="77">
        <f>SUM(Kranskop:Baobab!Z141)</f>
        <v>0</v>
      </c>
      <c r="AA141" s="77">
        <f>SUM(Kranskop:Baobab!AA141)</f>
        <v>0</v>
      </c>
      <c r="AB141" s="77">
        <f>SUM(Kranskop:Baobab!AB141)</f>
        <v>0</v>
      </c>
      <c r="AC141" s="77">
        <f>SUM(Kranskop:Baobab!AC141)</f>
        <v>0</v>
      </c>
      <c r="AD141" s="77">
        <f>SUM(Kranskop:Baobab!AD141)</f>
        <v>0</v>
      </c>
      <c r="AE141" s="77">
        <f>SUM(Kranskop:Baobab!AE141)</f>
        <v>0</v>
      </c>
      <c r="AF141" s="77">
        <f>SUM(Kranskop:Baobab!AF141)</f>
        <v>0</v>
      </c>
      <c r="AG141" s="76">
        <f>SUM(Kranskop:Baobab!AG141)</f>
        <v>0</v>
      </c>
      <c r="AH141" s="78">
        <f>SUM(Kranskop:Baobab!AH141)</f>
        <v>0</v>
      </c>
      <c r="AI141" s="77">
        <f>SUM(Kranskop:Baobab!AI141)</f>
        <v>0</v>
      </c>
      <c r="AJ141" s="77">
        <f>SUM(Kranskop:Baobab!AJ141)</f>
        <v>0</v>
      </c>
      <c r="AK141" s="77">
        <f>SUM(Kranskop:Baobab!AK141)</f>
        <v>0</v>
      </c>
      <c r="AL141" s="77">
        <f>SUM(Kranskop:Baobab!AL141)</f>
        <v>0</v>
      </c>
      <c r="AM141" s="77">
        <f>SUM(Kranskop:Baobab!AM141)</f>
        <v>0</v>
      </c>
      <c r="AN141" s="77">
        <f>SUM(Kranskop:Baobab!AN141)</f>
        <v>0</v>
      </c>
      <c r="AO141" s="77">
        <f>SUM(Kranskop:Baobab!AO141)</f>
        <v>0</v>
      </c>
      <c r="AP141" s="77">
        <f>SUM(Kranskop:Baobab!AP141)</f>
        <v>0</v>
      </c>
      <c r="AQ141" s="77">
        <f>SUM(Kranskop:Baobab!AQ141)</f>
        <v>0</v>
      </c>
      <c r="AR141" s="77">
        <f>SUM(Kranskop:Baobab!AR141)</f>
        <v>0</v>
      </c>
      <c r="AS141" s="76">
        <f>SUM(Kranskop:Baobab!AS141)</f>
        <v>0</v>
      </c>
      <c r="AT141" s="78">
        <f>SUM(Kranskop:Baobab!AT141)</f>
        <v>0</v>
      </c>
      <c r="AU141" s="77">
        <f>SUM(Kranskop:Baobab!AU141)</f>
        <v>0</v>
      </c>
      <c r="AV141" s="77">
        <f>SUM(Kranskop:Baobab!AV141)</f>
        <v>0</v>
      </c>
      <c r="AW141" s="77">
        <f>SUM(Kranskop:Baobab!AW141)</f>
        <v>0</v>
      </c>
      <c r="AX141" s="77">
        <f>SUM(Kranskop:Baobab!AX141)</f>
        <v>0</v>
      </c>
      <c r="AY141" s="77">
        <f>SUM(Kranskop:Baobab!AY141)</f>
        <v>0</v>
      </c>
      <c r="AZ141" s="77">
        <f>SUM(Kranskop:Baobab!AZ141)</f>
        <v>0</v>
      </c>
      <c r="BA141" s="77">
        <f>SUM(Kranskop:Baobab!BA141)</f>
        <v>0</v>
      </c>
      <c r="BB141" s="77">
        <f>SUM(Kranskop:Baobab!BB141)</f>
        <v>0</v>
      </c>
      <c r="BC141" s="77">
        <f>SUM(Kranskop:Baobab!BC141)</f>
        <v>0</v>
      </c>
      <c r="BD141" s="77">
        <f>SUM(Kranskop:Baobab!BD141)</f>
        <v>0</v>
      </c>
      <c r="BE141" s="76">
        <f>SUM(Kranskop:Baobab!BE141)</f>
        <v>0</v>
      </c>
      <c r="BF141" s="78">
        <f>SUM(Kranskop:Baobab!BF141)</f>
        <v>0</v>
      </c>
      <c r="BG141" s="77">
        <f>SUM(Kranskop:Baobab!BG141)</f>
        <v>0</v>
      </c>
      <c r="BH141" s="77">
        <f>SUM(Kranskop:Baobab!BH141)</f>
        <v>0</v>
      </c>
      <c r="BI141" s="77">
        <f>SUM(Kranskop:Baobab!BI141)</f>
        <v>0</v>
      </c>
      <c r="BJ141" s="77">
        <f>SUM(Kranskop:Baobab!BJ141)</f>
        <v>0</v>
      </c>
      <c r="BK141" s="77">
        <f>SUM(Kranskop:Baobab!BK141)</f>
        <v>0</v>
      </c>
      <c r="BL141" s="77">
        <f>SUM(Kranskop:Baobab!BL141)</f>
        <v>0</v>
      </c>
      <c r="BM141" s="77">
        <f>SUM(Kranskop:Baobab!BM141)</f>
        <v>0</v>
      </c>
      <c r="BN141" s="77">
        <f>SUM(Kranskop:Baobab!BN141)</f>
        <v>0</v>
      </c>
      <c r="BO141" s="77">
        <f>SUM(Kranskop:Baobab!BO141)</f>
        <v>0</v>
      </c>
      <c r="BP141" s="77">
        <f>SUM(Kranskop:Baobab!BP141)</f>
        <v>0</v>
      </c>
      <c r="BQ141" s="76">
        <f>SUM(Kranskop:Baobab!BQ141)</f>
        <v>0</v>
      </c>
      <c r="BR141" s="78">
        <f>SUM(Kranskop:Baobab!BR141)</f>
        <v>0</v>
      </c>
      <c r="BS141" s="77">
        <f>SUM(Kranskop:Baobab!BS141)</f>
        <v>0</v>
      </c>
      <c r="BT141" s="77">
        <f>SUM(Kranskop:Baobab!BT141)</f>
        <v>0</v>
      </c>
      <c r="BU141" s="77">
        <f>SUM(Kranskop:Baobab!BU141)</f>
        <v>0</v>
      </c>
      <c r="BV141" s="77">
        <f>SUM(Kranskop:Baobab!BV141)</f>
        <v>0</v>
      </c>
      <c r="BW141" s="77">
        <f>SUM(Kranskop:Baobab!BW141)</f>
        <v>0</v>
      </c>
      <c r="BX141" s="77">
        <f>SUM(Kranskop:Baobab!BX141)</f>
        <v>0</v>
      </c>
      <c r="BY141" s="77">
        <f>SUM(Kranskop:Baobab!BY141)</f>
        <v>0</v>
      </c>
      <c r="BZ141" s="77">
        <f>SUM(Kranskop:Baobab!BZ141)</f>
        <v>0</v>
      </c>
      <c r="CA141" s="77">
        <f>SUM(Kranskop:Baobab!CA141)</f>
        <v>0</v>
      </c>
      <c r="CB141" s="77">
        <f>SUM(Kranskop:Baobab!CB141)</f>
        <v>0</v>
      </c>
      <c r="CC141" s="76">
        <f>SUM(Kranskop:Baobab!CC141)</f>
        <v>0</v>
      </c>
      <c r="CD141" s="368"/>
    </row>
    <row r="142" spans="1:82" x14ac:dyDescent="0.75">
      <c r="A142" s="39"/>
      <c r="B142" s="176" t="s">
        <v>264</v>
      </c>
      <c r="C142" s="177" t="s">
        <v>265</v>
      </c>
      <c r="D142" s="178" t="s">
        <v>58</v>
      </c>
      <c r="E142" s="295">
        <f>SUM(Kranskop:Baobab!E142)</f>
        <v>0</v>
      </c>
      <c r="F142" s="215" t="b">
        <f>(Kranskop!G142+Nyl!G142+Capricorn!G142+Baobab!G142)=G142</f>
        <v>1</v>
      </c>
      <c r="G142" s="174">
        <f t="shared" si="63"/>
        <v>0</v>
      </c>
      <c r="H142" s="75">
        <f>SUM(Kranskop:Baobab!H142)</f>
        <v>0</v>
      </c>
      <c r="I142" s="76">
        <f>SUM(Kranskop:Baobab!I142)</f>
        <v>0</v>
      </c>
      <c r="J142" s="75">
        <f>SUM(Kranskop:Baobab!J142)</f>
        <v>0</v>
      </c>
      <c r="K142" s="77">
        <f>SUM(Kranskop:Baobab!K142)</f>
        <v>0</v>
      </c>
      <c r="L142" s="77">
        <f>SUM(Kranskop:Baobab!L142)</f>
        <v>0</v>
      </c>
      <c r="M142" s="77">
        <f>SUM(Kranskop:Baobab!M142)</f>
        <v>0</v>
      </c>
      <c r="N142" s="77">
        <f>SUM(Kranskop:Baobab!N142)</f>
        <v>0</v>
      </c>
      <c r="O142" s="77">
        <f>SUM(Kranskop:Baobab!O142)</f>
        <v>0</v>
      </c>
      <c r="P142" s="77">
        <f>SUM(Kranskop:Baobab!P142)</f>
        <v>0</v>
      </c>
      <c r="Q142" s="77">
        <f>SUM(Kranskop:Baobab!Q142)</f>
        <v>0</v>
      </c>
      <c r="R142" s="77">
        <f>SUM(Kranskop:Baobab!R142)</f>
        <v>0</v>
      </c>
      <c r="S142" s="77">
        <f>SUM(Kranskop:Baobab!S142)</f>
        <v>0</v>
      </c>
      <c r="T142" s="77">
        <f>SUM(Kranskop:Baobab!T142)</f>
        <v>0</v>
      </c>
      <c r="U142" s="76">
        <f>SUM(Kranskop:Baobab!U142)</f>
        <v>0</v>
      </c>
      <c r="V142" s="75">
        <f>SUM(Kranskop:Baobab!V142)</f>
        <v>0</v>
      </c>
      <c r="W142" s="77">
        <f>SUM(Kranskop:Baobab!W142)</f>
        <v>0</v>
      </c>
      <c r="X142" s="77">
        <f>SUM(Kranskop:Baobab!X142)</f>
        <v>0</v>
      </c>
      <c r="Y142" s="77">
        <f>SUM(Kranskop:Baobab!Y142)</f>
        <v>0</v>
      </c>
      <c r="Z142" s="77">
        <f>SUM(Kranskop:Baobab!Z142)</f>
        <v>0</v>
      </c>
      <c r="AA142" s="77">
        <f>SUM(Kranskop:Baobab!AA142)</f>
        <v>0</v>
      </c>
      <c r="AB142" s="77">
        <f>SUM(Kranskop:Baobab!AB142)</f>
        <v>0</v>
      </c>
      <c r="AC142" s="77">
        <f>SUM(Kranskop:Baobab!AC142)</f>
        <v>0</v>
      </c>
      <c r="AD142" s="77">
        <f>SUM(Kranskop:Baobab!AD142)</f>
        <v>0</v>
      </c>
      <c r="AE142" s="77">
        <f>SUM(Kranskop:Baobab!AE142)</f>
        <v>0</v>
      </c>
      <c r="AF142" s="77">
        <f>SUM(Kranskop:Baobab!AF142)</f>
        <v>0</v>
      </c>
      <c r="AG142" s="76">
        <f>SUM(Kranskop:Baobab!AG142)</f>
        <v>0</v>
      </c>
      <c r="AH142" s="78">
        <f>SUM(Kranskop:Baobab!AH142)</f>
        <v>0</v>
      </c>
      <c r="AI142" s="77">
        <f>SUM(Kranskop:Baobab!AI142)</f>
        <v>0</v>
      </c>
      <c r="AJ142" s="77">
        <f>SUM(Kranskop:Baobab!AJ142)</f>
        <v>0</v>
      </c>
      <c r="AK142" s="77">
        <f>SUM(Kranskop:Baobab!AK142)</f>
        <v>0</v>
      </c>
      <c r="AL142" s="77">
        <f>SUM(Kranskop:Baobab!AL142)</f>
        <v>0</v>
      </c>
      <c r="AM142" s="77">
        <f>SUM(Kranskop:Baobab!AM142)</f>
        <v>0</v>
      </c>
      <c r="AN142" s="77">
        <f>SUM(Kranskop:Baobab!AN142)</f>
        <v>0</v>
      </c>
      <c r="AO142" s="77">
        <f>SUM(Kranskop:Baobab!AO142)</f>
        <v>0</v>
      </c>
      <c r="AP142" s="77">
        <f>SUM(Kranskop:Baobab!AP142)</f>
        <v>0</v>
      </c>
      <c r="AQ142" s="77">
        <f>SUM(Kranskop:Baobab!AQ142)</f>
        <v>0</v>
      </c>
      <c r="AR142" s="77">
        <f>SUM(Kranskop:Baobab!AR142)</f>
        <v>0</v>
      </c>
      <c r="AS142" s="76">
        <f>SUM(Kranskop:Baobab!AS142)</f>
        <v>0</v>
      </c>
      <c r="AT142" s="78">
        <f>SUM(Kranskop:Baobab!AT142)</f>
        <v>0</v>
      </c>
      <c r="AU142" s="77">
        <f>SUM(Kranskop:Baobab!AU142)</f>
        <v>0</v>
      </c>
      <c r="AV142" s="77">
        <f>SUM(Kranskop:Baobab!AV142)</f>
        <v>0</v>
      </c>
      <c r="AW142" s="77">
        <f>SUM(Kranskop:Baobab!AW142)</f>
        <v>0</v>
      </c>
      <c r="AX142" s="77">
        <f>SUM(Kranskop:Baobab!AX142)</f>
        <v>0</v>
      </c>
      <c r="AY142" s="77">
        <f>SUM(Kranskop:Baobab!AY142)</f>
        <v>0</v>
      </c>
      <c r="AZ142" s="77">
        <f>SUM(Kranskop:Baobab!AZ142)</f>
        <v>0</v>
      </c>
      <c r="BA142" s="77">
        <f>SUM(Kranskop:Baobab!BA142)</f>
        <v>0</v>
      </c>
      <c r="BB142" s="77">
        <f>SUM(Kranskop:Baobab!BB142)</f>
        <v>0</v>
      </c>
      <c r="BC142" s="77">
        <f>SUM(Kranskop:Baobab!BC142)</f>
        <v>0</v>
      </c>
      <c r="BD142" s="77">
        <f>SUM(Kranskop:Baobab!BD142)</f>
        <v>0</v>
      </c>
      <c r="BE142" s="76">
        <f>SUM(Kranskop:Baobab!BE142)</f>
        <v>0</v>
      </c>
      <c r="BF142" s="78">
        <f>SUM(Kranskop:Baobab!BF142)</f>
        <v>0</v>
      </c>
      <c r="BG142" s="77">
        <f>SUM(Kranskop:Baobab!BG142)</f>
        <v>0</v>
      </c>
      <c r="BH142" s="77">
        <f>SUM(Kranskop:Baobab!BH142)</f>
        <v>0</v>
      </c>
      <c r="BI142" s="77">
        <f>SUM(Kranskop:Baobab!BI142)</f>
        <v>0</v>
      </c>
      <c r="BJ142" s="77">
        <f>SUM(Kranskop:Baobab!BJ142)</f>
        <v>0</v>
      </c>
      <c r="BK142" s="77">
        <f>SUM(Kranskop:Baobab!BK142)</f>
        <v>0</v>
      </c>
      <c r="BL142" s="77">
        <f>SUM(Kranskop:Baobab!BL142)</f>
        <v>0</v>
      </c>
      <c r="BM142" s="77">
        <f>SUM(Kranskop:Baobab!BM142)</f>
        <v>0</v>
      </c>
      <c r="BN142" s="77">
        <f>SUM(Kranskop:Baobab!BN142)</f>
        <v>0</v>
      </c>
      <c r="BO142" s="77">
        <f>SUM(Kranskop:Baobab!BO142)</f>
        <v>0</v>
      </c>
      <c r="BP142" s="77">
        <f>SUM(Kranskop:Baobab!BP142)</f>
        <v>0</v>
      </c>
      <c r="BQ142" s="76">
        <f>SUM(Kranskop:Baobab!BQ142)</f>
        <v>0</v>
      </c>
      <c r="BR142" s="78">
        <f>SUM(Kranskop:Baobab!BR142)</f>
        <v>0</v>
      </c>
      <c r="BS142" s="77">
        <f>SUM(Kranskop:Baobab!BS142)</f>
        <v>0</v>
      </c>
      <c r="BT142" s="77">
        <f>SUM(Kranskop:Baobab!BT142)</f>
        <v>0</v>
      </c>
      <c r="BU142" s="77">
        <f>SUM(Kranskop:Baobab!BU142)</f>
        <v>0</v>
      </c>
      <c r="BV142" s="77">
        <f>SUM(Kranskop:Baobab!BV142)</f>
        <v>0</v>
      </c>
      <c r="BW142" s="77">
        <f>SUM(Kranskop:Baobab!BW142)</f>
        <v>0</v>
      </c>
      <c r="BX142" s="77">
        <f>SUM(Kranskop:Baobab!BX142)</f>
        <v>0</v>
      </c>
      <c r="BY142" s="77">
        <f>SUM(Kranskop:Baobab!BY142)</f>
        <v>0</v>
      </c>
      <c r="BZ142" s="77">
        <f>SUM(Kranskop:Baobab!BZ142)</f>
        <v>0</v>
      </c>
      <c r="CA142" s="77">
        <f>SUM(Kranskop:Baobab!CA142)</f>
        <v>0</v>
      </c>
      <c r="CB142" s="77">
        <f>SUM(Kranskop:Baobab!CB142)</f>
        <v>0</v>
      </c>
      <c r="CC142" s="76">
        <f>SUM(Kranskop:Baobab!CC142)</f>
        <v>0</v>
      </c>
      <c r="CD142" s="368"/>
    </row>
    <row r="143" spans="1:82" s="175" customFormat="1" x14ac:dyDescent="0.75">
      <c r="B143" s="176" t="s">
        <v>266</v>
      </c>
      <c r="C143" s="177" t="s">
        <v>267</v>
      </c>
      <c r="D143" s="178" t="s">
        <v>58</v>
      </c>
      <c r="E143" s="295">
        <f>SUM(Kranskop:Baobab!E143)</f>
        <v>0</v>
      </c>
      <c r="F143" s="215" t="b">
        <f>(Kranskop!G143+Nyl!G143+Capricorn!G143+Baobab!G143)=G143</f>
        <v>1</v>
      </c>
      <c r="G143" s="174">
        <f t="shared" si="63"/>
        <v>0</v>
      </c>
      <c r="H143" s="75">
        <f>SUM(Kranskop:Baobab!H143)</f>
        <v>0</v>
      </c>
      <c r="I143" s="76">
        <f>SUM(Kranskop:Baobab!I143)</f>
        <v>0</v>
      </c>
      <c r="J143" s="75">
        <f>SUM(Kranskop:Baobab!J143)</f>
        <v>0</v>
      </c>
      <c r="K143" s="77">
        <f>SUM(Kranskop:Baobab!K143)</f>
        <v>0</v>
      </c>
      <c r="L143" s="77">
        <f>SUM(Kranskop:Baobab!L143)</f>
        <v>0</v>
      </c>
      <c r="M143" s="77">
        <f>SUM(Kranskop:Baobab!M143)</f>
        <v>0</v>
      </c>
      <c r="N143" s="77">
        <f>SUM(Kranskop:Baobab!N143)</f>
        <v>0</v>
      </c>
      <c r="O143" s="77">
        <f>SUM(Kranskop:Baobab!O143)</f>
        <v>0</v>
      </c>
      <c r="P143" s="77">
        <f>SUM(Kranskop:Baobab!P143)</f>
        <v>0</v>
      </c>
      <c r="Q143" s="77">
        <f>SUM(Kranskop:Baobab!Q143)</f>
        <v>0</v>
      </c>
      <c r="R143" s="77">
        <f>SUM(Kranskop:Baobab!R143)</f>
        <v>0</v>
      </c>
      <c r="S143" s="77">
        <f>SUM(Kranskop:Baobab!S143)</f>
        <v>0</v>
      </c>
      <c r="T143" s="77">
        <f>SUM(Kranskop:Baobab!T143)</f>
        <v>0</v>
      </c>
      <c r="U143" s="76">
        <f>SUM(Kranskop:Baobab!U143)</f>
        <v>0</v>
      </c>
      <c r="V143" s="75">
        <f>SUM(Kranskop:Baobab!V143)</f>
        <v>0</v>
      </c>
      <c r="W143" s="77">
        <f>SUM(Kranskop:Baobab!W143)</f>
        <v>0</v>
      </c>
      <c r="X143" s="77">
        <f>SUM(Kranskop:Baobab!X143)</f>
        <v>0</v>
      </c>
      <c r="Y143" s="77">
        <f>SUM(Kranskop:Baobab!Y143)</f>
        <v>0</v>
      </c>
      <c r="Z143" s="77">
        <f>SUM(Kranskop:Baobab!Z143)</f>
        <v>0</v>
      </c>
      <c r="AA143" s="77">
        <f>SUM(Kranskop:Baobab!AA143)</f>
        <v>0</v>
      </c>
      <c r="AB143" s="77">
        <f>SUM(Kranskop:Baobab!AB143)</f>
        <v>0</v>
      </c>
      <c r="AC143" s="77">
        <f>SUM(Kranskop:Baobab!AC143)</f>
        <v>0</v>
      </c>
      <c r="AD143" s="77">
        <f>SUM(Kranskop:Baobab!AD143)</f>
        <v>0</v>
      </c>
      <c r="AE143" s="77">
        <f>SUM(Kranskop:Baobab!AE143)</f>
        <v>0</v>
      </c>
      <c r="AF143" s="77">
        <f>SUM(Kranskop:Baobab!AF143)</f>
        <v>0</v>
      </c>
      <c r="AG143" s="76">
        <f>SUM(Kranskop:Baobab!AG143)</f>
        <v>0</v>
      </c>
      <c r="AH143" s="78">
        <f>SUM(Kranskop:Baobab!AH143)</f>
        <v>0</v>
      </c>
      <c r="AI143" s="77">
        <f>SUM(Kranskop:Baobab!AI143)</f>
        <v>0</v>
      </c>
      <c r="AJ143" s="77">
        <f>SUM(Kranskop:Baobab!AJ143)</f>
        <v>0</v>
      </c>
      <c r="AK143" s="77">
        <f>SUM(Kranskop:Baobab!AK143)</f>
        <v>0</v>
      </c>
      <c r="AL143" s="77">
        <f>SUM(Kranskop:Baobab!AL143)</f>
        <v>0</v>
      </c>
      <c r="AM143" s="77">
        <f>SUM(Kranskop:Baobab!AM143)</f>
        <v>0</v>
      </c>
      <c r="AN143" s="77">
        <f>SUM(Kranskop:Baobab!AN143)</f>
        <v>0</v>
      </c>
      <c r="AO143" s="77">
        <f>SUM(Kranskop:Baobab!AO143)</f>
        <v>0</v>
      </c>
      <c r="AP143" s="77">
        <f>SUM(Kranskop:Baobab!AP143)</f>
        <v>0</v>
      </c>
      <c r="AQ143" s="77">
        <f>SUM(Kranskop:Baobab!AQ143)</f>
        <v>0</v>
      </c>
      <c r="AR143" s="77">
        <f>SUM(Kranskop:Baobab!AR143)</f>
        <v>0</v>
      </c>
      <c r="AS143" s="76">
        <f>SUM(Kranskop:Baobab!AS143)</f>
        <v>0</v>
      </c>
      <c r="AT143" s="78">
        <f>SUM(Kranskop:Baobab!AT143)</f>
        <v>0</v>
      </c>
      <c r="AU143" s="77">
        <f>SUM(Kranskop:Baobab!AU143)</f>
        <v>0</v>
      </c>
      <c r="AV143" s="77">
        <f>SUM(Kranskop:Baobab!AV143)</f>
        <v>0</v>
      </c>
      <c r="AW143" s="77">
        <f>SUM(Kranskop:Baobab!AW143)</f>
        <v>0</v>
      </c>
      <c r="AX143" s="77">
        <f>SUM(Kranskop:Baobab!AX143)</f>
        <v>0</v>
      </c>
      <c r="AY143" s="77">
        <f>SUM(Kranskop:Baobab!AY143)</f>
        <v>0</v>
      </c>
      <c r="AZ143" s="77">
        <f>SUM(Kranskop:Baobab!AZ143)</f>
        <v>0</v>
      </c>
      <c r="BA143" s="77">
        <f>SUM(Kranskop:Baobab!BA143)</f>
        <v>0</v>
      </c>
      <c r="BB143" s="77">
        <f>SUM(Kranskop:Baobab!BB143)</f>
        <v>0</v>
      </c>
      <c r="BC143" s="77">
        <f>SUM(Kranskop:Baobab!BC143)</f>
        <v>0</v>
      </c>
      <c r="BD143" s="77">
        <f>SUM(Kranskop:Baobab!BD143)</f>
        <v>0</v>
      </c>
      <c r="BE143" s="76">
        <f>SUM(Kranskop:Baobab!BE143)</f>
        <v>0</v>
      </c>
      <c r="BF143" s="78">
        <f>SUM(Kranskop:Baobab!BF143)</f>
        <v>0</v>
      </c>
      <c r="BG143" s="77">
        <f>SUM(Kranskop:Baobab!BG143)</f>
        <v>0</v>
      </c>
      <c r="BH143" s="77">
        <f>SUM(Kranskop:Baobab!BH143)</f>
        <v>0</v>
      </c>
      <c r="BI143" s="77">
        <f>SUM(Kranskop:Baobab!BI143)</f>
        <v>0</v>
      </c>
      <c r="BJ143" s="77">
        <f>SUM(Kranskop:Baobab!BJ143)</f>
        <v>0</v>
      </c>
      <c r="BK143" s="77">
        <f>SUM(Kranskop:Baobab!BK143)</f>
        <v>0</v>
      </c>
      <c r="BL143" s="77">
        <f>SUM(Kranskop:Baobab!BL143)</f>
        <v>0</v>
      </c>
      <c r="BM143" s="77">
        <f>SUM(Kranskop:Baobab!BM143)</f>
        <v>0</v>
      </c>
      <c r="BN143" s="77">
        <f>SUM(Kranskop:Baobab!BN143)</f>
        <v>0</v>
      </c>
      <c r="BO143" s="77">
        <f>SUM(Kranskop:Baobab!BO143)</f>
        <v>0</v>
      </c>
      <c r="BP143" s="77">
        <f>SUM(Kranskop:Baobab!BP143)</f>
        <v>0</v>
      </c>
      <c r="BQ143" s="76">
        <f>SUM(Kranskop:Baobab!BQ143)</f>
        <v>0</v>
      </c>
      <c r="BR143" s="78">
        <f>SUM(Kranskop:Baobab!BR143)</f>
        <v>0</v>
      </c>
      <c r="BS143" s="77">
        <f>SUM(Kranskop:Baobab!BS143)</f>
        <v>0</v>
      </c>
      <c r="BT143" s="77">
        <f>SUM(Kranskop:Baobab!BT143)</f>
        <v>0</v>
      </c>
      <c r="BU143" s="77">
        <f>SUM(Kranskop:Baobab!BU143)</f>
        <v>0</v>
      </c>
      <c r="BV143" s="77">
        <f>SUM(Kranskop:Baobab!BV143)</f>
        <v>0</v>
      </c>
      <c r="BW143" s="77">
        <f>SUM(Kranskop:Baobab!BW143)</f>
        <v>0</v>
      </c>
      <c r="BX143" s="77">
        <f>SUM(Kranskop:Baobab!BX143)</f>
        <v>0</v>
      </c>
      <c r="BY143" s="77">
        <f>SUM(Kranskop:Baobab!BY143)</f>
        <v>0</v>
      </c>
      <c r="BZ143" s="77">
        <f>SUM(Kranskop:Baobab!BZ143)</f>
        <v>0</v>
      </c>
      <c r="CA143" s="77">
        <f>SUM(Kranskop:Baobab!CA143)</f>
        <v>0</v>
      </c>
      <c r="CB143" s="77">
        <f>SUM(Kranskop:Baobab!CB143)</f>
        <v>0</v>
      </c>
      <c r="CC143" s="76">
        <f>SUM(Kranskop:Baobab!CC143)</f>
        <v>0</v>
      </c>
      <c r="CD143" s="368"/>
    </row>
    <row r="144" spans="1:82" x14ac:dyDescent="0.75">
      <c r="A144" s="39"/>
      <c r="B144" s="73" t="s">
        <v>268</v>
      </c>
      <c r="C144" s="129" t="s">
        <v>269</v>
      </c>
      <c r="D144" s="130" t="s">
        <v>58</v>
      </c>
      <c r="E144" s="255">
        <f>SUM(Kranskop:Baobab!E144)</f>
        <v>288</v>
      </c>
      <c r="F144" s="215" t="b">
        <f>(Kranskop!G144+Nyl!G144+Capricorn!G144+Baobab!G144)=G144</f>
        <v>1</v>
      </c>
      <c r="G144" s="74">
        <f t="shared" si="63"/>
        <v>0</v>
      </c>
      <c r="H144" s="75">
        <f>SUM(Kranskop:Baobab!H144)</f>
        <v>0</v>
      </c>
      <c r="I144" s="76">
        <f>SUM(Kranskop:Baobab!I144)</f>
        <v>0</v>
      </c>
      <c r="J144" s="75">
        <f>SUM(Kranskop:Baobab!J144)</f>
        <v>0</v>
      </c>
      <c r="K144" s="77">
        <f>SUM(Kranskop:Baobab!K144)</f>
        <v>0</v>
      </c>
      <c r="L144" s="77">
        <f>SUM(Kranskop:Baobab!L144)</f>
        <v>0</v>
      </c>
      <c r="M144" s="77">
        <f>SUM(Kranskop:Baobab!M144)</f>
        <v>0</v>
      </c>
      <c r="N144" s="77">
        <f>SUM(Kranskop:Baobab!N144)</f>
        <v>0</v>
      </c>
      <c r="O144" s="77">
        <f>SUM(Kranskop:Baobab!O144)</f>
        <v>0</v>
      </c>
      <c r="P144" s="77">
        <f>SUM(Kranskop:Baobab!P144)</f>
        <v>0</v>
      </c>
      <c r="Q144" s="77">
        <f>SUM(Kranskop:Baobab!Q144)</f>
        <v>0</v>
      </c>
      <c r="R144" s="77">
        <f>SUM(Kranskop:Baobab!R144)</f>
        <v>0</v>
      </c>
      <c r="S144" s="77">
        <f>SUM(Kranskop:Baobab!S144)</f>
        <v>0</v>
      </c>
      <c r="T144" s="77">
        <f>SUM(Kranskop:Baobab!T144)</f>
        <v>0</v>
      </c>
      <c r="U144" s="76">
        <f>SUM(Kranskop:Baobab!U144)</f>
        <v>0</v>
      </c>
      <c r="V144" s="75">
        <f>SUM(Kranskop:Baobab!V144)</f>
        <v>0</v>
      </c>
      <c r="W144" s="77">
        <f>SUM(Kranskop:Baobab!W144)</f>
        <v>0</v>
      </c>
      <c r="X144" s="77">
        <f>SUM(Kranskop:Baobab!X144)</f>
        <v>0</v>
      </c>
      <c r="Y144" s="77">
        <f>SUM(Kranskop:Baobab!Y144)</f>
        <v>0</v>
      </c>
      <c r="Z144" s="77">
        <f>SUM(Kranskop:Baobab!Z144)</f>
        <v>0</v>
      </c>
      <c r="AA144" s="77">
        <f>SUM(Kranskop:Baobab!AA144)</f>
        <v>0</v>
      </c>
      <c r="AB144" s="77">
        <f>SUM(Kranskop:Baobab!AB144)</f>
        <v>0</v>
      </c>
      <c r="AC144" s="77">
        <f>SUM(Kranskop:Baobab!AC144)</f>
        <v>0</v>
      </c>
      <c r="AD144" s="77">
        <f>SUM(Kranskop:Baobab!AD144)</f>
        <v>0</v>
      </c>
      <c r="AE144" s="77">
        <f>SUM(Kranskop:Baobab!AE144)</f>
        <v>0</v>
      </c>
      <c r="AF144" s="77">
        <f>SUM(Kranskop:Baobab!AF144)</f>
        <v>0</v>
      </c>
      <c r="AG144" s="76">
        <f>SUM(Kranskop:Baobab!AG144)</f>
        <v>0</v>
      </c>
      <c r="AH144" s="78">
        <f>SUM(Kranskop:Baobab!AH144)</f>
        <v>0</v>
      </c>
      <c r="AI144" s="77">
        <f>SUM(Kranskop:Baobab!AI144)</f>
        <v>0</v>
      </c>
      <c r="AJ144" s="77">
        <f>SUM(Kranskop:Baobab!AJ144)</f>
        <v>0</v>
      </c>
      <c r="AK144" s="77">
        <f>SUM(Kranskop:Baobab!AK144)</f>
        <v>0</v>
      </c>
      <c r="AL144" s="77">
        <f>SUM(Kranskop:Baobab!AL144)</f>
        <v>0</v>
      </c>
      <c r="AM144" s="77">
        <f>SUM(Kranskop:Baobab!AM144)</f>
        <v>0</v>
      </c>
      <c r="AN144" s="77">
        <f>SUM(Kranskop:Baobab!AN144)</f>
        <v>0</v>
      </c>
      <c r="AO144" s="77">
        <f>SUM(Kranskop:Baobab!AO144)</f>
        <v>0</v>
      </c>
      <c r="AP144" s="77">
        <f>SUM(Kranskop:Baobab!AP144)</f>
        <v>0</v>
      </c>
      <c r="AQ144" s="77">
        <f>SUM(Kranskop:Baobab!AQ144)</f>
        <v>0</v>
      </c>
      <c r="AR144" s="77">
        <f>SUM(Kranskop:Baobab!AR144)</f>
        <v>0</v>
      </c>
      <c r="AS144" s="76">
        <f>SUM(Kranskop:Baobab!AS144)</f>
        <v>0</v>
      </c>
      <c r="AT144" s="78">
        <f>SUM(Kranskop:Baobab!AT144)</f>
        <v>0</v>
      </c>
      <c r="AU144" s="77">
        <f>SUM(Kranskop:Baobab!AU144)</f>
        <v>0</v>
      </c>
      <c r="AV144" s="77">
        <f>SUM(Kranskop:Baobab!AV144)</f>
        <v>0</v>
      </c>
      <c r="AW144" s="77">
        <f>SUM(Kranskop:Baobab!AW144)</f>
        <v>0</v>
      </c>
      <c r="AX144" s="77">
        <f>SUM(Kranskop:Baobab!AX144)</f>
        <v>0</v>
      </c>
      <c r="AY144" s="77">
        <f>SUM(Kranskop:Baobab!AY144)</f>
        <v>0</v>
      </c>
      <c r="AZ144" s="77">
        <f>SUM(Kranskop:Baobab!AZ144)</f>
        <v>0</v>
      </c>
      <c r="BA144" s="77">
        <f>SUM(Kranskop:Baobab!BA144)</f>
        <v>0</v>
      </c>
      <c r="BB144" s="77">
        <f>SUM(Kranskop:Baobab!BB144)</f>
        <v>0</v>
      </c>
      <c r="BC144" s="77">
        <f>SUM(Kranskop:Baobab!BC144)</f>
        <v>0</v>
      </c>
      <c r="BD144" s="77">
        <f>SUM(Kranskop:Baobab!BD144)</f>
        <v>0</v>
      </c>
      <c r="BE144" s="76">
        <f>SUM(Kranskop:Baobab!BE144)</f>
        <v>0</v>
      </c>
      <c r="BF144" s="78">
        <f>SUM(Kranskop:Baobab!BF144)</f>
        <v>0</v>
      </c>
      <c r="BG144" s="77">
        <f>SUM(Kranskop:Baobab!BG144)</f>
        <v>0</v>
      </c>
      <c r="BH144" s="77">
        <f>SUM(Kranskop:Baobab!BH144)</f>
        <v>0</v>
      </c>
      <c r="BI144" s="77">
        <f>SUM(Kranskop:Baobab!BI144)</f>
        <v>0</v>
      </c>
      <c r="BJ144" s="77">
        <f>SUM(Kranskop:Baobab!BJ144)</f>
        <v>0</v>
      </c>
      <c r="BK144" s="77">
        <f>SUM(Kranskop:Baobab!BK144)</f>
        <v>0</v>
      </c>
      <c r="BL144" s="77">
        <f>SUM(Kranskop:Baobab!BL144)</f>
        <v>0</v>
      </c>
      <c r="BM144" s="77">
        <f>SUM(Kranskop:Baobab!BM144)</f>
        <v>0</v>
      </c>
      <c r="BN144" s="77">
        <f>SUM(Kranskop:Baobab!BN144)</f>
        <v>0</v>
      </c>
      <c r="BO144" s="77">
        <f>SUM(Kranskop:Baobab!BO144)</f>
        <v>0</v>
      </c>
      <c r="BP144" s="77">
        <f>SUM(Kranskop:Baobab!BP144)</f>
        <v>0</v>
      </c>
      <c r="BQ144" s="76">
        <f>SUM(Kranskop:Baobab!BQ144)</f>
        <v>0</v>
      </c>
      <c r="BR144" s="78">
        <f>SUM(Kranskop:Baobab!BR144)</f>
        <v>0</v>
      </c>
      <c r="BS144" s="77">
        <f>SUM(Kranskop:Baobab!BS144)</f>
        <v>0</v>
      </c>
      <c r="BT144" s="77">
        <f>SUM(Kranskop:Baobab!BT144)</f>
        <v>0</v>
      </c>
      <c r="BU144" s="77">
        <f>SUM(Kranskop:Baobab!BU144)</f>
        <v>0</v>
      </c>
      <c r="BV144" s="77">
        <f>SUM(Kranskop:Baobab!BV144)</f>
        <v>0</v>
      </c>
      <c r="BW144" s="77">
        <f>SUM(Kranskop:Baobab!BW144)</f>
        <v>0</v>
      </c>
      <c r="BX144" s="77">
        <f>SUM(Kranskop:Baobab!BX144)</f>
        <v>0</v>
      </c>
      <c r="BY144" s="77">
        <f>SUM(Kranskop:Baobab!BY144)</f>
        <v>0</v>
      </c>
      <c r="BZ144" s="77">
        <f>SUM(Kranskop:Baobab!BZ144)</f>
        <v>0</v>
      </c>
      <c r="CA144" s="77">
        <f>SUM(Kranskop:Baobab!CA144)</f>
        <v>0</v>
      </c>
      <c r="CB144" s="77">
        <f>SUM(Kranskop:Baobab!CB144)</f>
        <v>0</v>
      </c>
      <c r="CC144" s="76">
        <f>SUM(Kranskop:Baobab!CC144)</f>
        <v>0</v>
      </c>
      <c r="CD144" s="368"/>
    </row>
    <row r="145" spans="1:82" x14ac:dyDescent="0.75">
      <c r="A145" s="39"/>
      <c r="B145" s="73" t="s">
        <v>270</v>
      </c>
      <c r="C145" s="129" t="s">
        <v>271</v>
      </c>
      <c r="D145" s="130" t="s">
        <v>58</v>
      </c>
      <c r="E145" s="255">
        <f>SUM(Kranskop:Baobab!E145)</f>
        <v>288</v>
      </c>
      <c r="F145" s="215" t="b">
        <f>(Kranskop!G145+Nyl!G145+Capricorn!G145+Baobab!G145)=G145</f>
        <v>1</v>
      </c>
      <c r="G145" s="74">
        <f t="shared" si="63"/>
        <v>0</v>
      </c>
      <c r="H145" s="75">
        <f>SUM(Kranskop:Baobab!H145)</f>
        <v>0</v>
      </c>
      <c r="I145" s="76">
        <f>SUM(Kranskop:Baobab!I145)</f>
        <v>0</v>
      </c>
      <c r="J145" s="75">
        <f>SUM(Kranskop:Baobab!J145)</f>
        <v>0</v>
      </c>
      <c r="K145" s="77">
        <f>SUM(Kranskop:Baobab!K145)</f>
        <v>0</v>
      </c>
      <c r="L145" s="77">
        <f>SUM(Kranskop:Baobab!L145)</f>
        <v>0</v>
      </c>
      <c r="M145" s="77">
        <f>SUM(Kranskop:Baobab!M145)</f>
        <v>0</v>
      </c>
      <c r="N145" s="77">
        <f>SUM(Kranskop:Baobab!N145)</f>
        <v>0</v>
      </c>
      <c r="O145" s="77">
        <f>SUM(Kranskop:Baobab!O145)</f>
        <v>0</v>
      </c>
      <c r="P145" s="77">
        <f>SUM(Kranskop:Baobab!P145)</f>
        <v>0</v>
      </c>
      <c r="Q145" s="77">
        <f>SUM(Kranskop:Baobab!Q145)</f>
        <v>0</v>
      </c>
      <c r="R145" s="77">
        <f>SUM(Kranskop:Baobab!R145)</f>
        <v>0</v>
      </c>
      <c r="S145" s="77">
        <f>SUM(Kranskop:Baobab!S145)</f>
        <v>0</v>
      </c>
      <c r="T145" s="77">
        <f>SUM(Kranskop:Baobab!T145)</f>
        <v>0</v>
      </c>
      <c r="U145" s="76">
        <f>SUM(Kranskop:Baobab!U145)</f>
        <v>0</v>
      </c>
      <c r="V145" s="75">
        <f>SUM(Kranskop:Baobab!V145)</f>
        <v>0</v>
      </c>
      <c r="W145" s="77">
        <f>SUM(Kranskop:Baobab!W145)</f>
        <v>0</v>
      </c>
      <c r="X145" s="77">
        <f>SUM(Kranskop:Baobab!X145)</f>
        <v>0</v>
      </c>
      <c r="Y145" s="77">
        <f>SUM(Kranskop:Baobab!Y145)</f>
        <v>0</v>
      </c>
      <c r="Z145" s="77">
        <f>SUM(Kranskop:Baobab!Z145)</f>
        <v>0</v>
      </c>
      <c r="AA145" s="77">
        <f>SUM(Kranskop:Baobab!AA145)</f>
        <v>0</v>
      </c>
      <c r="AB145" s="77">
        <f>SUM(Kranskop:Baobab!AB145)</f>
        <v>0</v>
      </c>
      <c r="AC145" s="77">
        <f>SUM(Kranskop:Baobab!AC145)</f>
        <v>0</v>
      </c>
      <c r="AD145" s="77">
        <f>SUM(Kranskop:Baobab!AD145)</f>
        <v>0</v>
      </c>
      <c r="AE145" s="77">
        <f>SUM(Kranskop:Baobab!AE145)</f>
        <v>0</v>
      </c>
      <c r="AF145" s="77">
        <f>SUM(Kranskop:Baobab!AF145)</f>
        <v>0</v>
      </c>
      <c r="AG145" s="76">
        <f>SUM(Kranskop:Baobab!AG145)</f>
        <v>0</v>
      </c>
      <c r="AH145" s="78">
        <f>SUM(Kranskop:Baobab!AH145)</f>
        <v>0</v>
      </c>
      <c r="AI145" s="77">
        <f>SUM(Kranskop:Baobab!AI145)</f>
        <v>0</v>
      </c>
      <c r="AJ145" s="77">
        <f>SUM(Kranskop:Baobab!AJ145)</f>
        <v>0</v>
      </c>
      <c r="AK145" s="77">
        <f>SUM(Kranskop:Baobab!AK145)</f>
        <v>0</v>
      </c>
      <c r="AL145" s="77">
        <f>SUM(Kranskop:Baobab!AL145)</f>
        <v>0</v>
      </c>
      <c r="AM145" s="77">
        <f>SUM(Kranskop:Baobab!AM145)</f>
        <v>0</v>
      </c>
      <c r="AN145" s="77">
        <f>SUM(Kranskop:Baobab!AN145)</f>
        <v>0</v>
      </c>
      <c r="AO145" s="77">
        <f>SUM(Kranskop:Baobab!AO145)</f>
        <v>0</v>
      </c>
      <c r="AP145" s="77">
        <f>SUM(Kranskop:Baobab!AP145)</f>
        <v>0</v>
      </c>
      <c r="AQ145" s="77">
        <f>SUM(Kranskop:Baobab!AQ145)</f>
        <v>0</v>
      </c>
      <c r="AR145" s="77">
        <f>SUM(Kranskop:Baobab!AR145)</f>
        <v>0</v>
      </c>
      <c r="AS145" s="76">
        <f>SUM(Kranskop:Baobab!AS145)</f>
        <v>0</v>
      </c>
      <c r="AT145" s="78">
        <f>SUM(Kranskop:Baobab!AT145)</f>
        <v>0</v>
      </c>
      <c r="AU145" s="77">
        <f>SUM(Kranskop:Baobab!AU145)</f>
        <v>0</v>
      </c>
      <c r="AV145" s="77">
        <f>SUM(Kranskop:Baobab!AV145)</f>
        <v>0</v>
      </c>
      <c r="AW145" s="77">
        <f>SUM(Kranskop:Baobab!AW145)</f>
        <v>0</v>
      </c>
      <c r="AX145" s="77">
        <f>SUM(Kranskop:Baobab!AX145)</f>
        <v>0</v>
      </c>
      <c r="AY145" s="77">
        <f>SUM(Kranskop:Baobab!AY145)</f>
        <v>0</v>
      </c>
      <c r="AZ145" s="77">
        <f>SUM(Kranskop:Baobab!AZ145)</f>
        <v>0</v>
      </c>
      <c r="BA145" s="77">
        <f>SUM(Kranskop:Baobab!BA145)</f>
        <v>0</v>
      </c>
      <c r="BB145" s="77">
        <f>SUM(Kranskop:Baobab!BB145)</f>
        <v>0</v>
      </c>
      <c r="BC145" s="77">
        <f>SUM(Kranskop:Baobab!BC145)</f>
        <v>0</v>
      </c>
      <c r="BD145" s="77">
        <f>SUM(Kranskop:Baobab!BD145)</f>
        <v>0</v>
      </c>
      <c r="BE145" s="76">
        <f>SUM(Kranskop:Baobab!BE145)</f>
        <v>0</v>
      </c>
      <c r="BF145" s="78">
        <f>SUM(Kranskop:Baobab!BF145)</f>
        <v>0</v>
      </c>
      <c r="BG145" s="77">
        <f>SUM(Kranskop:Baobab!BG145)</f>
        <v>0</v>
      </c>
      <c r="BH145" s="77">
        <f>SUM(Kranskop:Baobab!BH145)</f>
        <v>0</v>
      </c>
      <c r="BI145" s="77">
        <f>SUM(Kranskop:Baobab!BI145)</f>
        <v>0</v>
      </c>
      <c r="BJ145" s="77">
        <f>SUM(Kranskop:Baobab!BJ145)</f>
        <v>0</v>
      </c>
      <c r="BK145" s="77">
        <f>SUM(Kranskop:Baobab!BK145)</f>
        <v>0</v>
      </c>
      <c r="BL145" s="77">
        <f>SUM(Kranskop:Baobab!BL145)</f>
        <v>0</v>
      </c>
      <c r="BM145" s="77">
        <f>SUM(Kranskop:Baobab!BM145)</f>
        <v>0</v>
      </c>
      <c r="BN145" s="77">
        <f>SUM(Kranskop:Baobab!BN145)</f>
        <v>0</v>
      </c>
      <c r="BO145" s="77">
        <f>SUM(Kranskop:Baobab!BO145)</f>
        <v>0</v>
      </c>
      <c r="BP145" s="77">
        <f>SUM(Kranskop:Baobab!BP145)</f>
        <v>0</v>
      </c>
      <c r="BQ145" s="76">
        <f>SUM(Kranskop:Baobab!BQ145)</f>
        <v>0</v>
      </c>
      <c r="BR145" s="78">
        <f>SUM(Kranskop:Baobab!BR145)</f>
        <v>0</v>
      </c>
      <c r="BS145" s="77">
        <f>SUM(Kranskop:Baobab!BS145)</f>
        <v>0</v>
      </c>
      <c r="BT145" s="77">
        <f>SUM(Kranskop:Baobab!BT145)</f>
        <v>0</v>
      </c>
      <c r="BU145" s="77">
        <f>SUM(Kranskop:Baobab!BU145)</f>
        <v>0</v>
      </c>
      <c r="BV145" s="77">
        <f>SUM(Kranskop:Baobab!BV145)</f>
        <v>0</v>
      </c>
      <c r="BW145" s="77">
        <f>SUM(Kranskop:Baobab!BW145)</f>
        <v>0</v>
      </c>
      <c r="BX145" s="77">
        <f>SUM(Kranskop:Baobab!BX145)</f>
        <v>0</v>
      </c>
      <c r="BY145" s="77">
        <f>SUM(Kranskop:Baobab!BY145)</f>
        <v>0</v>
      </c>
      <c r="BZ145" s="77">
        <f>SUM(Kranskop:Baobab!BZ145)</f>
        <v>0</v>
      </c>
      <c r="CA145" s="77">
        <f>SUM(Kranskop:Baobab!CA145)</f>
        <v>0</v>
      </c>
      <c r="CB145" s="77">
        <f>SUM(Kranskop:Baobab!CB145)</f>
        <v>0</v>
      </c>
      <c r="CC145" s="76">
        <f>SUM(Kranskop:Baobab!CC145)</f>
        <v>0</v>
      </c>
      <c r="CD145" s="368"/>
    </row>
    <row r="146" spans="1:82" x14ac:dyDescent="0.75">
      <c r="A146" s="39"/>
      <c r="B146" s="176" t="s">
        <v>272</v>
      </c>
      <c r="C146" s="177" t="s">
        <v>273</v>
      </c>
      <c r="D146" s="178" t="s">
        <v>86</v>
      </c>
      <c r="E146" s="295">
        <f>SUM(Kranskop:Baobab!E146)</f>
        <v>0</v>
      </c>
      <c r="F146" s="215" t="b">
        <f>(Kranskop!G146+Nyl!G146+Capricorn!G146+Baobab!G146)=G146</f>
        <v>1</v>
      </c>
      <c r="G146" s="174">
        <f t="shared" si="63"/>
        <v>0</v>
      </c>
      <c r="H146" s="75">
        <f>SUM(Kranskop:Baobab!H146)</f>
        <v>0</v>
      </c>
      <c r="I146" s="76">
        <f>SUM(Kranskop:Baobab!I146)</f>
        <v>0</v>
      </c>
      <c r="J146" s="75">
        <f>SUM(Kranskop:Baobab!J146)</f>
        <v>0</v>
      </c>
      <c r="K146" s="77">
        <f>SUM(Kranskop:Baobab!K146)</f>
        <v>0</v>
      </c>
      <c r="L146" s="77">
        <f>SUM(Kranskop:Baobab!L146)</f>
        <v>0</v>
      </c>
      <c r="M146" s="77">
        <f>SUM(Kranskop:Baobab!M146)</f>
        <v>0</v>
      </c>
      <c r="N146" s="77">
        <f>SUM(Kranskop:Baobab!N146)</f>
        <v>0</v>
      </c>
      <c r="O146" s="77">
        <f>SUM(Kranskop:Baobab!O146)</f>
        <v>0</v>
      </c>
      <c r="P146" s="77">
        <f>SUM(Kranskop:Baobab!P146)</f>
        <v>0</v>
      </c>
      <c r="Q146" s="77">
        <f>SUM(Kranskop:Baobab!Q146)</f>
        <v>0</v>
      </c>
      <c r="R146" s="77">
        <f>SUM(Kranskop:Baobab!R146)</f>
        <v>0</v>
      </c>
      <c r="S146" s="77">
        <f>SUM(Kranskop:Baobab!S146)</f>
        <v>0</v>
      </c>
      <c r="T146" s="77">
        <f>SUM(Kranskop:Baobab!T146)</f>
        <v>0</v>
      </c>
      <c r="U146" s="76">
        <f>SUM(Kranskop:Baobab!U146)</f>
        <v>0</v>
      </c>
      <c r="V146" s="75">
        <f>SUM(Kranskop:Baobab!V146)</f>
        <v>0</v>
      </c>
      <c r="W146" s="77">
        <f>SUM(Kranskop:Baobab!W146)</f>
        <v>0</v>
      </c>
      <c r="X146" s="77">
        <f>SUM(Kranskop:Baobab!X146)</f>
        <v>0</v>
      </c>
      <c r="Y146" s="77">
        <f>SUM(Kranskop:Baobab!Y146)</f>
        <v>0</v>
      </c>
      <c r="Z146" s="77">
        <f>SUM(Kranskop:Baobab!Z146)</f>
        <v>0</v>
      </c>
      <c r="AA146" s="77">
        <f>SUM(Kranskop:Baobab!AA146)</f>
        <v>0</v>
      </c>
      <c r="AB146" s="77">
        <f>SUM(Kranskop:Baobab!AB146)</f>
        <v>0</v>
      </c>
      <c r="AC146" s="77">
        <f>SUM(Kranskop:Baobab!AC146)</f>
        <v>0</v>
      </c>
      <c r="AD146" s="77">
        <f>SUM(Kranskop:Baobab!AD146)</f>
        <v>0</v>
      </c>
      <c r="AE146" s="77">
        <f>SUM(Kranskop:Baobab!AE146)</f>
        <v>0</v>
      </c>
      <c r="AF146" s="77">
        <f>SUM(Kranskop:Baobab!AF146)</f>
        <v>0</v>
      </c>
      <c r="AG146" s="76">
        <f>SUM(Kranskop:Baobab!AG146)</f>
        <v>0</v>
      </c>
      <c r="AH146" s="78">
        <f>SUM(Kranskop:Baobab!AH146)</f>
        <v>0</v>
      </c>
      <c r="AI146" s="77">
        <f>SUM(Kranskop:Baobab!AI146)</f>
        <v>0</v>
      </c>
      <c r="AJ146" s="77">
        <f>SUM(Kranskop:Baobab!AJ146)</f>
        <v>0</v>
      </c>
      <c r="AK146" s="77">
        <f>SUM(Kranskop:Baobab!AK146)</f>
        <v>0</v>
      </c>
      <c r="AL146" s="77">
        <f>SUM(Kranskop:Baobab!AL146)</f>
        <v>0</v>
      </c>
      <c r="AM146" s="77">
        <f>SUM(Kranskop:Baobab!AM146)</f>
        <v>0</v>
      </c>
      <c r="AN146" s="77">
        <f>SUM(Kranskop:Baobab!AN146)</f>
        <v>0</v>
      </c>
      <c r="AO146" s="77">
        <f>SUM(Kranskop:Baobab!AO146)</f>
        <v>0</v>
      </c>
      <c r="AP146" s="77">
        <f>SUM(Kranskop:Baobab!AP146)</f>
        <v>0</v>
      </c>
      <c r="AQ146" s="77">
        <f>SUM(Kranskop:Baobab!AQ146)</f>
        <v>0</v>
      </c>
      <c r="AR146" s="77">
        <f>SUM(Kranskop:Baobab!AR146)</f>
        <v>0</v>
      </c>
      <c r="AS146" s="76">
        <f>SUM(Kranskop:Baobab!AS146)</f>
        <v>0</v>
      </c>
      <c r="AT146" s="78">
        <f>SUM(Kranskop:Baobab!AT146)</f>
        <v>0</v>
      </c>
      <c r="AU146" s="77">
        <f>SUM(Kranskop:Baobab!AU146)</f>
        <v>0</v>
      </c>
      <c r="AV146" s="77">
        <f>SUM(Kranskop:Baobab!AV146)</f>
        <v>0</v>
      </c>
      <c r="AW146" s="77">
        <f>SUM(Kranskop:Baobab!AW146)</f>
        <v>0</v>
      </c>
      <c r="AX146" s="77">
        <f>SUM(Kranskop:Baobab!AX146)</f>
        <v>0</v>
      </c>
      <c r="AY146" s="77">
        <f>SUM(Kranskop:Baobab!AY146)</f>
        <v>0</v>
      </c>
      <c r="AZ146" s="77">
        <f>SUM(Kranskop:Baobab!AZ146)</f>
        <v>0</v>
      </c>
      <c r="BA146" s="77">
        <f>SUM(Kranskop:Baobab!BA146)</f>
        <v>0</v>
      </c>
      <c r="BB146" s="77">
        <f>SUM(Kranskop:Baobab!BB146)</f>
        <v>0</v>
      </c>
      <c r="BC146" s="77">
        <f>SUM(Kranskop:Baobab!BC146)</f>
        <v>0</v>
      </c>
      <c r="BD146" s="77">
        <f>SUM(Kranskop:Baobab!BD146)</f>
        <v>0</v>
      </c>
      <c r="BE146" s="76">
        <f>SUM(Kranskop:Baobab!BE146)</f>
        <v>0</v>
      </c>
      <c r="BF146" s="78">
        <f>SUM(Kranskop:Baobab!BF146)</f>
        <v>0</v>
      </c>
      <c r="BG146" s="77">
        <f>SUM(Kranskop:Baobab!BG146)</f>
        <v>0</v>
      </c>
      <c r="BH146" s="77">
        <f>SUM(Kranskop:Baobab!BH146)</f>
        <v>0</v>
      </c>
      <c r="BI146" s="77">
        <f>SUM(Kranskop:Baobab!BI146)</f>
        <v>0</v>
      </c>
      <c r="BJ146" s="77">
        <f>SUM(Kranskop:Baobab!BJ146)</f>
        <v>0</v>
      </c>
      <c r="BK146" s="77">
        <f>SUM(Kranskop:Baobab!BK146)</f>
        <v>0</v>
      </c>
      <c r="BL146" s="77">
        <f>SUM(Kranskop:Baobab!BL146)</f>
        <v>0</v>
      </c>
      <c r="BM146" s="77">
        <f>SUM(Kranskop:Baobab!BM146)</f>
        <v>0</v>
      </c>
      <c r="BN146" s="77">
        <f>SUM(Kranskop:Baobab!BN146)</f>
        <v>0</v>
      </c>
      <c r="BO146" s="77">
        <f>SUM(Kranskop:Baobab!BO146)</f>
        <v>0</v>
      </c>
      <c r="BP146" s="77">
        <f>SUM(Kranskop:Baobab!BP146)</f>
        <v>0</v>
      </c>
      <c r="BQ146" s="76">
        <f>SUM(Kranskop:Baobab!BQ146)</f>
        <v>0</v>
      </c>
      <c r="BR146" s="78">
        <f>SUM(Kranskop:Baobab!BR146)</f>
        <v>0</v>
      </c>
      <c r="BS146" s="77">
        <f>SUM(Kranskop:Baobab!BS146)</f>
        <v>0</v>
      </c>
      <c r="BT146" s="77">
        <f>SUM(Kranskop:Baobab!BT146)</f>
        <v>0</v>
      </c>
      <c r="BU146" s="77">
        <f>SUM(Kranskop:Baobab!BU146)</f>
        <v>0</v>
      </c>
      <c r="BV146" s="77">
        <f>SUM(Kranskop:Baobab!BV146)</f>
        <v>0</v>
      </c>
      <c r="BW146" s="77">
        <f>SUM(Kranskop:Baobab!BW146)</f>
        <v>0</v>
      </c>
      <c r="BX146" s="77">
        <f>SUM(Kranskop:Baobab!BX146)</f>
        <v>0</v>
      </c>
      <c r="BY146" s="77">
        <f>SUM(Kranskop:Baobab!BY146)</f>
        <v>0</v>
      </c>
      <c r="BZ146" s="77">
        <f>SUM(Kranskop:Baobab!BZ146)</f>
        <v>0</v>
      </c>
      <c r="CA146" s="77">
        <f>SUM(Kranskop:Baobab!CA146)</f>
        <v>0</v>
      </c>
      <c r="CB146" s="77">
        <f>SUM(Kranskop:Baobab!CB146)</f>
        <v>0</v>
      </c>
      <c r="CC146" s="76">
        <f>SUM(Kranskop:Baobab!CC146)</f>
        <v>0</v>
      </c>
      <c r="CD146" s="368"/>
    </row>
    <row r="147" spans="1:82" x14ac:dyDescent="0.75">
      <c r="A147" s="39"/>
      <c r="B147" s="73" t="s">
        <v>274</v>
      </c>
      <c r="C147" s="129" t="s">
        <v>275</v>
      </c>
      <c r="D147" s="130" t="s">
        <v>86</v>
      </c>
      <c r="E147" s="255">
        <f>SUM(Kranskop:Baobab!E147)</f>
        <v>4</v>
      </c>
      <c r="F147" s="215" t="b">
        <f>(Kranskop!G147+Nyl!G147+Capricorn!G147+Baobab!G147)=G147</f>
        <v>1</v>
      </c>
      <c r="G147" s="74">
        <f t="shared" si="63"/>
        <v>0</v>
      </c>
      <c r="H147" s="75">
        <f>SUM(Kranskop:Baobab!H147)</f>
        <v>0</v>
      </c>
      <c r="I147" s="76">
        <f>SUM(Kranskop:Baobab!I147)</f>
        <v>0</v>
      </c>
      <c r="J147" s="75">
        <f>SUM(Kranskop:Baobab!J147)</f>
        <v>0</v>
      </c>
      <c r="K147" s="77">
        <f>SUM(Kranskop:Baobab!K147)</f>
        <v>0</v>
      </c>
      <c r="L147" s="77">
        <f>SUM(Kranskop:Baobab!L147)</f>
        <v>0</v>
      </c>
      <c r="M147" s="77">
        <f>SUM(Kranskop:Baobab!M147)</f>
        <v>0</v>
      </c>
      <c r="N147" s="77">
        <f>SUM(Kranskop:Baobab!N147)</f>
        <v>0</v>
      </c>
      <c r="O147" s="77">
        <f>SUM(Kranskop:Baobab!O147)</f>
        <v>0</v>
      </c>
      <c r="P147" s="77">
        <f>SUM(Kranskop:Baobab!P147)</f>
        <v>0</v>
      </c>
      <c r="Q147" s="77">
        <f>SUM(Kranskop:Baobab!Q147)</f>
        <v>0</v>
      </c>
      <c r="R147" s="77">
        <f>SUM(Kranskop:Baobab!R147)</f>
        <v>0</v>
      </c>
      <c r="S147" s="77">
        <f>SUM(Kranskop:Baobab!S147)</f>
        <v>0</v>
      </c>
      <c r="T147" s="77">
        <f>SUM(Kranskop:Baobab!T147)</f>
        <v>0</v>
      </c>
      <c r="U147" s="76">
        <f>SUM(Kranskop:Baobab!U147)</f>
        <v>0</v>
      </c>
      <c r="V147" s="75">
        <f>SUM(Kranskop:Baobab!V147)</f>
        <v>0</v>
      </c>
      <c r="W147" s="77">
        <f>SUM(Kranskop:Baobab!W147)</f>
        <v>0</v>
      </c>
      <c r="X147" s="77">
        <f>SUM(Kranskop:Baobab!X147)</f>
        <v>0</v>
      </c>
      <c r="Y147" s="77">
        <f>SUM(Kranskop:Baobab!Y147)</f>
        <v>0</v>
      </c>
      <c r="Z147" s="77">
        <f>SUM(Kranskop:Baobab!Z147)</f>
        <v>0</v>
      </c>
      <c r="AA147" s="77">
        <f>SUM(Kranskop:Baobab!AA147)</f>
        <v>0</v>
      </c>
      <c r="AB147" s="77">
        <f>SUM(Kranskop:Baobab!AB147)</f>
        <v>0</v>
      </c>
      <c r="AC147" s="77">
        <f>SUM(Kranskop:Baobab!AC147)</f>
        <v>0</v>
      </c>
      <c r="AD147" s="77">
        <f>SUM(Kranskop:Baobab!AD147)</f>
        <v>0</v>
      </c>
      <c r="AE147" s="77">
        <f>SUM(Kranskop:Baobab!AE147)</f>
        <v>0</v>
      </c>
      <c r="AF147" s="77">
        <f>SUM(Kranskop:Baobab!AF147)</f>
        <v>0</v>
      </c>
      <c r="AG147" s="76">
        <f>SUM(Kranskop:Baobab!AG147)</f>
        <v>0</v>
      </c>
      <c r="AH147" s="78">
        <f>SUM(Kranskop:Baobab!AH147)</f>
        <v>0</v>
      </c>
      <c r="AI147" s="77">
        <f>SUM(Kranskop:Baobab!AI147)</f>
        <v>0</v>
      </c>
      <c r="AJ147" s="77">
        <f>SUM(Kranskop:Baobab!AJ147)</f>
        <v>0</v>
      </c>
      <c r="AK147" s="77">
        <f>SUM(Kranskop:Baobab!AK147)</f>
        <v>0</v>
      </c>
      <c r="AL147" s="77">
        <f>SUM(Kranskop:Baobab!AL147)</f>
        <v>0</v>
      </c>
      <c r="AM147" s="77">
        <f>SUM(Kranskop:Baobab!AM147)</f>
        <v>0</v>
      </c>
      <c r="AN147" s="77">
        <f>SUM(Kranskop:Baobab!AN147)</f>
        <v>0</v>
      </c>
      <c r="AO147" s="77">
        <f>SUM(Kranskop:Baobab!AO147)</f>
        <v>0</v>
      </c>
      <c r="AP147" s="77">
        <f>SUM(Kranskop:Baobab!AP147)</f>
        <v>0</v>
      </c>
      <c r="AQ147" s="77">
        <f>SUM(Kranskop:Baobab!AQ147)</f>
        <v>0</v>
      </c>
      <c r="AR147" s="77">
        <f>SUM(Kranskop:Baobab!AR147)</f>
        <v>0</v>
      </c>
      <c r="AS147" s="76">
        <f>SUM(Kranskop:Baobab!AS147)</f>
        <v>0</v>
      </c>
      <c r="AT147" s="78">
        <f>SUM(Kranskop:Baobab!AT147)</f>
        <v>0</v>
      </c>
      <c r="AU147" s="77">
        <f>SUM(Kranskop:Baobab!AU147)</f>
        <v>0</v>
      </c>
      <c r="AV147" s="77">
        <f>SUM(Kranskop:Baobab!AV147)</f>
        <v>0</v>
      </c>
      <c r="AW147" s="77">
        <f>SUM(Kranskop:Baobab!AW147)</f>
        <v>0</v>
      </c>
      <c r="AX147" s="77">
        <f>SUM(Kranskop:Baobab!AX147)</f>
        <v>0</v>
      </c>
      <c r="AY147" s="77">
        <f>SUM(Kranskop:Baobab!AY147)</f>
        <v>0</v>
      </c>
      <c r="AZ147" s="77">
        <f>SUM(Kranskop:Baobab!AZ147)</f>
        <v>0</v>
      </c>
      <c r="BA147" s="77">
        <f>SUM(Kranskop:Baobab!BA147)</f>
        <v>0</v>
      </c>
      <c r="BB147" s="77">
        <f>SUM(Kranskop:Baobab!BB147)</f>
        <v>0</v>
      </c>
      <c r="BC147" s="77">
        <f>SUM(Kranskop:Baobab!BC147)</f>
        <v>0</v>
      </c>
      <c r="BD147" s="77">
        <f>SUM(Kranskop:Baobab!BD147)</f>
        <v>0</v>
      </c>
      <c r="BE147" s="76">
        <f>SUM(Kranskop:Baobab!BE147)</f>
        <v>0</v>
      </c>
      <c r="BF147" s="78">
        <f>SUM(Kranskop:Baobab!BF147)</f>
        <v>0</v>
      </c>
      <c r="BG147" s="77">
        <f>SUM(Kranskop:Baobab!BG147)</f>
        <v>0</v>
      </c>
      <c r="BH147" s="77">
        <f>SUM(Kranskop:Baobab!BH147)</f>
        <v>0</v>
      </c>
      <c r="BI147" s="77">
        <f>SUM(Kranskop:Baobab!BI147)</f>
        <v>0</v>
      </c>
      <c r="BJ147" s="77">
        <f>SUM(Kranskop:Baobab!BJ147)</f>
        <v>0</v>
      </c>
      <c r="BK147" s="77">
        <f>SUM(Kranskop:Baobab!BK147)</f>
        <v>0</v>
      </c>
      <c r="BL147" s="77">
        <f>SUM(Kranskop:Baobab!BL147)</f>
        <v>0</v>
      </c>
      <c r="BM147" s="77">
        <f>SUM(Kranskop:Baobab!BM147)</f>
        <v>0</v>
      </c>
      <c r="BN147" s="77">
        <f>SUM(Kranskop:Baobab!BN147)</f>
        <v>0</v>
      </c>
      <c r="BO147" s="77">
        <f>SUM(Kranskop:Baobab!BO147)</f>
        <v>0</v>
      </c>
      <c r="BP147" s="77">
        <f>SUM(Kranskop:Baobab!BP147)</f>
        <v>0</v>
      </c>
      <c r="BQ147" s="76">
        <f>SUM(Kranskop:Baobab!BQ147)</f>
        <v>0</v>
      </c>
      <c r="BR147" s="78">
        <f>SUM(Kranskop:Baobab!BR147)</f>
        <v>0</v>
      </c>
      <c r="BS147" s="77">
        <f>SUM(Kranskop:Baobab!BS147)</f>
        <v>0</v>
      </c>
      <c r="BT147" s="77">
        <f>SUM(Kranskop:Baobab!BT147)</f>
        <v>0</v>
      </c>
      <c r="BU147" s="77">
        <f>SUM(Kranskop:Baobab!BU147)</f>
        <v>0</v>
      </c>
      <c r="BV147" s="77">
        <f>SUM(Kranskop:Baobab!BV147)</f>
        <v>0</v>
      </c>
      <c r="BW147" s="77">
        <f>SUM(Kranskop:Baobab!BW147)</f>
        <v>0</v>
      </c>
      <c r="BX147" s="77">
        <f>SUM(Kranskop:Baobab!BX147)</f>
        <v>0</v>
      </c>
      <c r="BY147" s="77">
        <f>SUM(Kranskop:Baobab!BY147)</f>
        <v>0</v>
      </c>
      <c r="BZ147" s="77">
        <f>SUM(Kranskop:Baobab!BZ147)</f>
        <v>0</v>
      </c>
      <c r="CA147" s="77">
        <f>SUM(Kranskop:Baobab!CA147)</f>
        <v>0</v>
      </c>
      <c r="CB147" s="77">
        <f>SUM(Kranskop:Baobab!CB147)</f>
        <v>0</v>
      </c>
      <c r="CC147" s="76">
        <f>SUM(Kranskop:Baobab!CC147)</f>
        <v>0</v>
      </c>
      <c r="CD147" s="368"/>
    </row>
    <row r="148" spans="1:82" x14ac:dyDescent="0.75">
      <c r="A148" s="39"/>
      <c r="B148" s="121" t="s">
        <v>276</v>
      </c>
      <c r="C148" s="122" t="s">
        <v>277</v>
      </c>
      <c r="D148" s="123"/>
      <c r="E148" s="294"/>
      <c r="F148" s="294"/>
      <c r="G148" s="124">
        <f>SUM(G149:G151)</f>
        <v>0</v>
      </c>
      <c r="H148" s="125">
        <f t="shared" ref="H148:BS148" si="64">SUM(H149:H151)</f>
        <v>0</v>
      </c>
      <c r="I148" s="126">
        <f t="shared" si="64"/>
        <v>0</v>
      </c>
      <c r="J148" s="125">
        <f t="shared" si="64"/>
        <v>0</v>
      </c>
      <c r="K148" s="127">
        <f t="shared" si="64"/>
        <v>0</v>
      </c>
      <c r="L148" s="127">
        <f t="shared" si="64"/>
        <v>0</v>
      </c>
      <c r="M148" s="127">
        <f t="shared" si="64"/>
        <v>0</v>
      </c>
      <c r="N148" s="127">
        <f t="shared" si="64"/>
        <v>0</v>
      </c>
      <c r="O148" s="127">
        <f t="shared" si="64"/>
        <v>0</v>
      </c>
      <c r="P148" s="127">
        <f t="shared" si="64"/>
        <v>0</v>
      </c>
      <c r="Q148" s="127">
        <f t="shared" si="64"/>
        <v>0</v>
      </c>
      <c r="R148" s="127">
        <f t="shared" si="64"/>
        <v>0</v>
      </c>
      <c r="S148" s="127">
        <f t="shared" si="64"/>
        <v>0</v>
      </c>
      <c r="T148" s="127">
        <f t="shared" si="64"/>
        <v>0</v>
      </c>
      <c r="U148" s="126">
        <f t="shared" si="64"/>
        <v>0</v>
      </c>
      <c r="V148" s="125">
        <f t="shared" si="64"/>
        <v>0</v>
      </c>
      <c r="W148" s="127">
        <f t="shared" si="64"/>
        <v>0</v>
      </c>
      <c r="X148" s="127">
        <f t="shared" si="64"/>
        <v>0</v>
      </c>
      <c r="Y148" s="127">
        <f t="shared" si="64"/>
        <v>0</v>
      </c>
      <c r="Z148" s="127">
        <f t="shared" si="64"/>
        <v>0</v>
      </c>
      <c r="AA148" s="127">
        <f t="shared" si="64"/>
        <v>0</v>
      </c>
      <c r="AB148" s="127">
        <f t="shared" si="64"/>
        <v>0</v>
      </c>
      <c r="AC148" s="127">
        <f t="shared" si="64"/>
        <v>0</v>
      </c>
      <c r="AD148" s="127">
        <f t="shared" si="64"/>
        <v>0</v>
      </c>
      <c r="AE148" s="127">
        <f t="shared" si="64"/>
        <v>0</v>
      </c>
      <c r="AF148" s="127">
        <f t="shared" si="64"/>
        <v>0</v>
      </c>
      <c r="AG148" s="126">
        <f t="shared" si="64"/>
        <v>0</v>
      </c>
      <c r="AH148" s="128">
        <f t="shared" si="64"/>
        <v>0</v>
      </c>
      <c r="AI148" s="127">
        <f t="shared" si="64"/>
        <v>0</v>
      </c>
      <c r="AJ148" s="127">
        <f t="shared" si="64"/>
        <v>0</v>
      </c>
      <c r="AK148" s="127">
        <f t="shared" si="64"/>
        <v>0</v>
      </c>
      <c r="AL148" s="127">
        <f t="shared" si="64"/>
        <v>0</v>
      </c>
      <c r="AM148" s="127">
        <f t="shared" si="64"/>
        <v>0</v>
      </c>
      <c r="AN148" s="127">
        <f t="shared" si="64"/>
        <v>0</v>
      </c>
      <c r="AO148" s="127">
        <f t="shared" si="64"/>
        <v>0</v>
      </c>
      <c r="AP148" s="127">
        <f t="shared" si="64"/>
        <v>0</v>
      </c>
      <c r="AQ148" s="127">
        <f t="shared" si="64"/>
        <v>0</v>
      </c>
      <c r="AR148" s="127">
        <f t="shared" si="64"/>
        <v>0</v>
      </c>
      <c r="AS148" s="126">
        <f t="shared" si="64"/>
        <v>0</v>
      </c>
      <c r="AT148" s="128">
        <f t="shared" si="64"/>
        <v>0</v>
      </c>
      <c r="AU148" s="127">
        <f t="shared" si="64"/>
        <v>0</v>
      </c>
      <c r="AV148" s="127">
        <f t="shared" si="64"/>
        <v>0</v>
      </c>
      <c r="AW148" s="127">
        <f t="shared" si="64"/>
        <v>0</v>
      </c>
      <c r="AX148" s="127">
        <f t="shared" si="64"/>
        <v>0</v>
      </c>
      <c r="AY148" s="127">
        <f t="shared" si="64"/>
        <v>0</v>
      </c>
      <c r="AZ148" s="127">
        <f t="shared" si="64"/>
        <v>0</v>
      </c>
      <c r="BA148" s="127">
        <f t="shared" si="64"/>
        <v>0</v>
      </c>
      <c r="BB148" s="127">
        <f t="shared" si="64"/>
        <v>0</v>
      </c>
      <c r="BC148" s="127">
        <f t="shared" si="64"/>
        <v>0</v>
      </c>
      <c r="BD148" s="127">
        <f t="shared" si="64"/>
        <v>0</v>
      </c>
      <c r="BE148" s="126">
        <f t="shared" si="64"/>
        <v>0</v>
      </c>
      <c r="BF148" s="128">
        <f t="shared" si="64"/>
        <v>0</v>
      </c>
      <c r="BG148" s="127">
        <f t="shared" si="64"/>
        <v>0</v>
      </c>
      <c r="BH148" s="127">
        <f t="shared" si="64"/>
        <v>0</v>
      </c>
      <c r="BI148" s="127">
        <f t="shared" si="64"/>
        <v>0</v>
      </c>
      <c r="BJ148" s="127">
        <f t="shared" si="64"/>
        <v>0</v>
      </c>
      <c r="BK148" s="127">
        <f t="shared" si="64"/>
        <v>0</v>
      </c>
      <c r="BL148" s="127">
        <f t="shared" si="64"/>
        <v>0</v>
      </c>
      <c r="BM148" s="127">
        <f t="shared" si="64"/>
        <v>0</v>
      </c>
      <c r="BN148" s="127">
        <f t="shared" si="64"/>
        <v>0</v>
      </c>
      <c r="BO148" s="127">
        <f t="shared" si="64"/>
        <v>0</v>
      </c>
      <c r="BP148" s="127">
        <f t="shared" si="64"/>
        <v>0</v>
      </c>
      <c r="BQ148" s="126">
        <f t="shared" si="64"/>
        <v>0</v>
      </c>
      <c r="BR148" s="128">
        <f t="shared" si="64"/>
        <v>0</v>
      </c>
      <c r="BS148" s="127">
        <f t="shared" si="64"/>
        <v>0</v>
      </c>
      <c r="BT148" s="127">
        <f t="shared" ref="BT148:CC148" si="65">SUM(BT149:BT151)</f>
        <v>0</v>
      </c>
      <c r="BU148" s="127">
        <f t="shared" si="65"/>
        <v>0</v>
      </c>
      <c r="BV148" s="127">
        <f t="shared" si="65"/>
        <v>0</v>
      </c>
      <c r="BW148" s="127">
        <f t="shared" si="65"/>
        <v>0</v>
      </c>
      <c r="BX148" s="127">
        <f t="shared" si="65"/>
        <v>0</v>
      </c>
      <c r="BY148" s="127">
        <f t="shared" si="65"/>
        <v>0</v>
      </c>
      <c r="BZ148" s="127">
        <f t="shared" si="65"/>
        <v>0</v>
      </c>
      <c r="CA148" s="127">
        <f t="shared" si="65"/>
        <v>0</v>
      </c>
      <c r="CB148" s="127">
        <f t="shared" si="65"/>
        <v>0</v>
      </c>
      <c r="CC148" s="126">
        <f t="shared" si="65"/>
        <v>0</v>
      </c>
      <c r="CD148" s="368"/>
    </row>
    <row r="149" spans="1:82" x14ac:dyDescent="0.75">
      <c r="A149" s="39"/>
      <c r="B149" s="73" t="s">
        <v>278</v>
      </c>
      <c r="C149" s="129" t="s">
        <v>279</v>
      </c>
      <c r="D149" s="139" t="s">
        <v>58</v>
      </c>
      <c r="E149" s="255">
        <f>SUM(Kranskop:Baobab!E149)</f>
        <v>288</v>
      </c>
      <c r="F149" s="215" t="b">
        <f>(Kranskop!G149+Nyl!G149+Capricorn!G149+Baobab!G149)=G149</f>
        <v>1</v>
      </c>
      <c r="G149" s="74">
        <f t="shared" ref="G149:G151" si="66">+SUM(H149:CC149)</f>
        <v>0</v>
      </c>
      <c r="H149" s="75">
        <f>SUM(Kranskop:Baobab!H149)</f>
        <v>0</v>
      </c>
      <c r="I149" s="76">
        <f>SUM(Kranskop:Baobab!I149)</f>
        <v>0</v>
      </c>
      <c r="J149" s="75">
        <f>SUM(Kranskop:Baobab!J149)</f>
        <v>0</v>
      </c>
      <c r="K149" s="77">
        <f>SUM(Kranskop:Baobab!K149)</f>
        <v>0</v>
      </c>
      <c r="L149" s="77">
        <f>SUM(Kranskop:Baobab!L149)</f>
        <v>0</v>
      </c>
      <c r="M149" s="77">
        <f>SUM(Kranskop:Baobab!M149)</f>
        <v>0</v>
      </c>
      <c r="N149" s="77">
        <f>SUM(Kranskop:Baobab!N149)</f>
        <v>0</v>
      </c>
      <c r="O149" s="77">
        <f>SUM(Kranskop:Baobab!O149)</f>
        <v>0</v>
      </c>
      <c r="P149" s="77">
        <f>SUM(Kranskop:Baobab!P149)</f>
        <v>0</v>
      </c>
      <c r="Q149" s="77">
        <f>SUM(Kranskop:Baobab!Q149)</f>
        <v>0</v>
      </c>
      <c r="R149" s="77">
        <f>SUM(Kranskop:Baobab!R149)</f>
        <v>0</v>
      </c>
      <c r="S149" s="77">
        <f>SUM(Kranskop:Baobab!S149)</f>
        <v>0</v>
      </c>
      <c r="T149" s="77">
        <f>SUM(Kranskop:Baobab!T149)</f>
        <v>0</v>
      </c>
      <c r="U149" s="76">
        <f>SUM(Kranskop:Baobab!U149)</f>
        <v>0</v>
      </c>
      <c r="V149" s="75">
        <f>SUM(Kranskop:Baobab!V149)</f>
        <v>0</v>
      </c>
      <c r="W149" s="77">
        <f>SUM(Kranskop:Baobab!W149)</f>
        <v>0</v>
      </c>
      <c r="X149" s="77">
        <f>SUM(Kranskop:Baobab!X149)</f>
        <v>0</v>
      </c>
      <c r="Y149" s="77">
        <f>SUM(Kranskop:Baobab!Y149)</f>
        <v>0</v>
      </c>
      <c r="Z149" s="77">
        <f>SUM(Kranskop:Baobab!Z149)</f>
        <v>0</v>
      </c>
      <c r="AA149" s="77">
        <f>SUM(Kranskop:Baobab!AA149)</f>
        <v>0</v>
      </c>
      <c r="AB149" s="77">
        <f>SUM(Kranskop:Baobab!AB149)</f>
        <v>0</v>
      </c>
      <c r="AC149" s="77">
        <f>SUM(Kranskop:Baobab!AC149)</f>
        <v>0</v>
      </c>
      <c r="AD149" s="77">
        <f>SUM(Kranskop:Baobab!AD149)</f>
        <v>0</v>
      </c>
      <c r="AE149" s="77">
        <f>SUM(Kranskop:Baobab!AE149)</f>
        <v>0</v>
      </c>
      <c r="AF149" s="77">
        <f>SUM(Kranskop:Baobab!AF149)</f>
        <v>0</v>
      </c>
      <c r="AG149" s="76">
        <f>SUM(Kranskop:Baobab!AG149)</f>
        <v>0</v>
      </c>
      <c r="AH149" s="78">
        <f>SUM(Kranskop:Baobab!AH149)</f>
        <v>0</v>
      </c>
      <c r="AI149" s="77">
        <f>SUM(Kranskop:Baobab!AI149)</f>
        <v>0</v>
      </c>
      <c r="AJ149" s="77">
        <f>SUM(Kranskop:Baobab!AJ149)</f>
        <v>0</v>
      </c>
      <c r="AK149" s="77">
        <f>SUM(Kranskop:Baobab!AK149)</f>
        <v>0</v>
      </c>
      <c r="AL149" s="77">
        <f>SUM(Kranskop:Baobab!AL149)</f>
        <v>0</v>
      </c>
      <c r="AM149" s="77">
        <f>SUM(Kranskop:Baobab!AM149)</f>
        <v>0</v>
      </c>
      <c r="AN149" s="77">
        <f>SUM(Kranskop:Baobab!AN149)</f>
        <v>0</v>
      </c>
      <c r="AO149" s="77">
        <f>SUM(Kranskop:Baobab!AO149)</f>
        <v>0</v>
      </c>
      <c r="AP149" s="77">
        <f>SUM(Kranskop:Baobab!AP149)</f>
        <v>0</v>
      </c>
      <c r="AQ149" s="77">
        <f>SUM(Kranskop:Baobab!AQ149)</f>
        <v>0</v>
      </c>
      <c r="AR149" s="77">
        <f>SUM(Kranskop:Baobab!AR149)</f>
        <v>0</v>
      </c>
      <c r="AS149" s="76">
        <f>SUM(Kranskop:Baobab!AS149)</f>
        <v>0</v>
      </c>
      <c r="AT149" s="78">
        <f>SUM(Kranskop:Baobab!AT149)</f>
        <v>0</v>
      </c>
      <c r="AU149" s="77">
        <f>SUM(Kranskop:Baobab!AU149)</f>
        <v>0</v>
      </c>
      <c r="AV149" s="77">
        <f>SUM(Kranskop:Baobab!AV149)</f>
        <v>0</v>
      </c>
      <c r="AW149" s="77">
        <f>SUM(Kranskop:Baobab!AW149)</f>
        <v>0</v>
      </c>
      <c r="AX149" s="77">
        <f>SUM(Kranskop:Baobab!AX149)</f>
        <v>0</v>
      </c>
      <c r="AY149" s="77">
        <f>SUM(Kranskop:Baobab!AY149)</f>
        <v>0</v>
      </c>
      <c r="AZ149" s="77">
        <f>SUM(Kranskop:Baobab!AZ149)</f>
        <v>0</v>
      </c>
      <c r="BA149" s="77">
        <f>SUM(Kranskop:Baobab!BA149)</f>
        <v>0</v>
      </c>
      <c r="BB149" s="77">
        <f>SUM(Kranskop:Baobab!BB149)</f>
        <v>0</v>
      </c>
      <c r="BC149" s="77">
        <f>SUM(Kranskop:Baobab!BC149)</f>
        <v>0</v>
      </c>
      <c r="BD149" s="77">
        <f>SUM(Kranskop:Baobab!BD149)</f>
        <v>0</v>
      </c>
      <c r="BE149" s="76">
        <f>SUM(Kranskop:Baobab!BE149)</f>
        <v>0</v>
      </c>
      <c r="BF149" s="78">
        <f>SUM(Kranskop:Baobab!BF149)</f>
        <v>0</v>
      </c>
      <c r="BG149" s="77">
        <f>SUM(Kranskop:Baobab!BG149)</f>
        <v>0</v>
      </c>
      <c r="BH149" s="77">
        <f>SUM(Kranskop:Baobab!BH149)</f>
        <v>0</v>
      </c>
      <c r="BI149" s="77">
        <f>SUM(Kranskop:Baobab!BI149)</f>
        <v>0</v>
      </c>
      <c r="BJ149" s="77">
        <f>SUM(Kranskop:Baobab!BJ149)</f>
        <v>0</v>
      </c>
      <c r="BK149" s="77">
        <f>SUM(Kranskop:Baobab!BK149)</f>
        <v>0</v>
      </c>
      <c r="BL149" s="77">
        <f>SUM(Kranskop:Baobab!BL149)</f>
        <v>0</v>
      </c>
      <c r="BM149" s="77">
        <f>SUM(Kranskop:Baobab!BM149)</f>
        <v>0</v>
      </c>
      <c r="BN149" s="77">
        <f>SUM(Kranskop:Baobab!BN149)</f>
        <v>0</v>
      </c>
      <c r="BO149" s="77">
        <f>SUM(Kranskop:Baobab!BO149)</f>
        <v>0</v>
      </c>
      <c r="BP149" s="77">
        <f>SUM(Kranskop:Baobab!BP149)</f>
        <v>0</v>
      </c>
      <c r="BQ149" s="76">
        <f>SUM(Kranskop:Baobab!BQ149)</f>
        <v>0</v>
      </c>
      <c r="BR149" s="78">
        <f>SUM(Kranskop:Baobab!BR149)</f>
        <v>0</v>
      </c>
      <c r="BS149" s="77">
        <f>SUM(Kranskop:Baobab!BS149)</f>
        <v>0</v>
      </c>
      <c r="BT149" s="77">
        <f>SUM(Kranskop:Baobab!BT149)</f>
        <v>0</v>
      </c>
      <c r="BU149" s="77">
        <f>SUM(Kranskop:Baobab!BU149)</f>
        <v>0</v>
      </c>
      <c r="BV149" s="77">
        <f>SUM(Kranskop:Baobab!BV149)</f>
        <v>0</v>
      </c>
      <c r="BW149" s="77">
        <f>SUM(Kranskop:Baobab!BW149)</f>
        <v>0</v>
      </c>
      <c r="BX149" s="77">
        <f>SUM(Kranskop:Baobab!BX149)</f>
        <v>0</v>
      </c>
      <c r="BY149" s="77">
        <f>SUM(Kranskop:Baobab!BY149)</f>
        <v>0</v>
      </c>
      <c r="BZ149" s="77">
        <f>SUM(Kranskop:Baobab!BZ149)</f>
        <v>0</v>
      </c>
      <c r="CA149" s="77">
        <f>SUM(Kranskop:Baobab!CA149)</f>
        <v>0</v>
      </c>
      <c r="CB149" s="77">
        <f>SUM(Kranskop:Baobab!CB149)</f>
        <v>0</v>
      </c>
      <c r="CC149" s="76">
        <f>SUM(Kranskop:Baobab!CC149)</f>
        <v>0</v>
      </c>
      <c r="CD149" s="368"/>
    </row>
    <row r="150" spans="1:82" x14ac:dyDescent="0.75">
      <c r="A150" s="39"/>
      <c r="B150" s="25" t="s">
        <v>280</v>
      </c>
      <c r="C150" s="140" t="s">
        <v>281</v>
      </c>
      <c r="D150" s="139" t="s">
        <v>58</v>
      </c>
      <c r="E150" s="255">
        <f>SUM(Kranskop:Baobab!E150)</f>
        <v>288</v>
      </c>
      <c r="F150" s="215" t="b">
        <f>(Kranskop!G150+Nyl!G150+Capricorn!G150+Baobab!G150)=G150</f>
        <v>1</v>
      </c>
      <c r="G150" s="74">
        <f t="shared" si="66"/>
        <v>0</v>
      </c>
      <c r="H150" s="75">
        <f>SUM(Kranskop:Baobab!H150)</f>
        <v>0</v>
      </c>
      <c r="I150" s="76">
        <f>SUM(Kranskop:Baobab!I150)</f>
        <v>0</v>
      </c>
      <c r="J150" s="75">
        <f>SUM(Kranskop:Baobab!J150)</f>
        <v>0</v>
      </c>
      <c r="K150" s="77">
        <f>SUM(Kranskop:Baobab!K150)</f>
        <v>0</v>
      </c>
      <c r="L150" s="77">
        <f>SUM(Kranskop:Baobab!L150)</f>
        <v>0</v>
      </c>
      <c r="M150" s="77">
        <f>SUM(Kranskop:Baobab!M150)</f>
        <v>0</v>
      </c>
      <c r="N150" s="77">
        <f>SUM(Kranskop:Baobab!N150)</f>
        <v>0</v>
      </c>
      <c r="O150" s="77">
        <f>SUM(Kranskop:Baobab!O150)</f>
        <v>0</v>
      </c>
      <c r="P150" s="77">
        <f>SUM(Kranskop:Baobab!P150)</f>
        <v>0</v>
      </c>
      <c r="Q150" s="77">
        <f>SUM(Kranskop:Baobab!Q150)</f>
        <v>0</v>
      </c>
      <c r="R150" s="77">
        <f>SUM(Kranskop:Baobab!R150)</f>
        <v>0</v>
      </c>
      <c r="S150" s="77">
        <f>SUM(Kranskop:Baobab!S150)</f>
        <v>0</v>
      </c>
      <c r="T150" s="77">
        <f>SUM(Kranskop:Baobab!T150)</f>
        <v>0</v>
      </c>
      <c r="U150" s="76">
        <f>SUM(Kranskop:Baobab!U150)</f>
        <v>0</v>
      </c>
      <c r="V150" s="75">
        <f>SUM(Kranskop:Baobab!V150)</f>
        <v>0</v>
      </c>
      <c r="W150" s="77">
        <f>SUM(Kranskop:Baobab!W150)</f>
        <v>0</v>
      </c>
      <c r="X150" s="77">
        <f>SUM(Kranskop:Baobab!X150)</f>
        <v>0</v>
      </c>
      <c r="Y150" s="77">
        <f>SUM(Kranskop:Baobab!Y150)</f>
        <v>0</v>
      </c>
      <c r="Z150" s="77">
        <f>SUM(Kranskop:Baobab!Z150)</f>
        <v>0</v>
      </c>
      <c r="AA150" s="77">
        <f>SUM(Kranskop:Baobab!AA150)</f>
        <v>0</v>
      </c>
      <c r="AB150" s="77">
        <f>SUM(Kranskop:Baobab!AB150)</f>
        <v>0</v>
      </c>
      <c r="AC150" s="77">
        <f>SUM(Kranskop:Baobab!AC150)</f>
        <v>0</v>
      </c>
      <c r="AD150" s="77">
        <f>SUM(Kranskop:Baobab!AD150)</f>
        <v>0</v>
      </c>
      <c r="AE150" s="77">
        <f>SUM(Kranskop:Baobab!AE150)</f>
        <v>0</v>
      </c>
      <c r="AF150" s="77">
        <f>SUM(Kranskop:Baobab!AF150)</f>
        <v>0</v>
      </c>
      <c r="AG150" s="76">
        <f>SUM(Kranskop:Baobab!AG150)</f>
        <v>0</v>
      </c>
      <c r="AH150" s="78">
        <f>SUM(Kranskop:Baobab!AH150)</f>
        <v>0</v>
      </c>
      <c r="AI150" s="77">
        <f>SUM(Kranskop:Baobab!AI150)</f>
        <v>0</v>
      </c>
      <c r="AJ150" s="77">
        <f>SUM(Kranskop:Baobab!AJ150)</f>
        <v>0</v>
      </c>
      <c r="AK150" s="77">
        <f>SUM(Kranskop:Baobab!AK150)</f>
        <v>0</v>
      </c>
      <c r="AL150" s="77">
        <f>SUM(Kranskop:Baobab!AL150)</f>
        <v>0</v>
      </c>
      <c r="AM150" s="77">
        <f>SUM(Kranskop:Baobab!AM150)</f>
        <v>0</v>
      </c>
      <c r="AN150" s="77">
        <f>SUM(Kranskop:Baobab!AN150)</f>
        <v>0</v>
      </c>
      <c r="AO150" s="77">
        <f>SUM(Kranskop:Baobab!AO150)</f>
        <v>0</v>
      </c>
      <c r="AP150" s="77">
        <f>SUM(Kranskop:Baobab!AP150)</f>
        <v>0</v>
      </c>
      <c r="AQ150" s="77">
        <f>SUM(Kranskop:Baobab!AQ150)</f>
        <v>0</v>
      </c>
      <c r="AR150" s="77">
        <f>SUM(Kranskop:Baobab!AR150)</f>
        <v>0</v>
      </c>
      <c r="AS150" s="76">
        <f>SUM(Kranskop:Baobab!AS150)</f>
        <v>0</v>
      </c>
      <c r="AT150" s="78">
        <f>SUM(Kranskop:Baobab!AT150)</f>
        <v>0</v>
      </c>
      <c r="AU150" s="77">
        <f>SUM(Kranskop:Baobab!AU150)</f>
        <v>0</v>
      </c>
      <c r="AV150" s="77">
        <f>SUM(Kranskop:Baobab!AV150)</f>
        <v>0</v>
      </c>
      <c r="AW150" s="77">
        <f>SUM(Kranskop:Baobab!AW150)</f>
        <v>0</v>
      </c>
      <c r="AX150" s="77">
        <f>SUM(Kranskop:Baobab!AX150)</f>
        <v>0</v>
      </c>
      <c r="AY150" s="77">
        <f>SUM(Kranskop:Baobab!AY150)</f>
        <v>0</v>
      </c>
      <c r="AZ150" s="77">
        <f>SUM(Kranskop:Baobab!AZ150)</f>
        <v>0</v>
      </c>
      <c r="BA150" s="77">
        <f>SUM(Kranskop:Baobab!BA150)</f>
        <v>0</v>
      </c>
      <c r="BB150" s="77">
        <f>SUM(Kranskop:Baobab!BB150)</f>
        <v>0</v>
      </c>
      <c r="BC150" s="77">
        <f>SUM(Kranskop:Baobab!BC150)</f>
        <v>0</v>
      </c>
      <c r="BD150" s="77">
        <f>SUM(Kranskop:Baobab!BD150)</f>
        <v>0</v>
      </c>
      <c r="BE150" s="76">
        <f>SUM(Kranskop:Baobab!BE150)</f>
        <v>0</v>
      </c>
      <c r="BF150" s="78">
        <f>SUM(Kranskop:Baobab!BF150)</f>
        <v>0</v>
      </c>
      <c r="BG150" s="77">
        <f>SUM(Kranskop:Baobab!BG150)</f>
        <v>0</v>
      </c>
      <c r="BH150" s="77">
        <f>SUM(Kranskop:Baobab!BH150)</f>
        <v>0</v>
      </c>
      <c r="BI150" s="77">
        <f>SUM(Kranskop:Baobab!BI150)</f>
        <v>0</v>
      </c>
      <c r="BJ150" s="77">
        <f>SUM(Kranskop:Baobab!BJ150)</f>
        <v>0</v>
      </c>
      <c r="BK150" s="77">
        <f>SUM(Kranskop:Baobab!BK150)</f>
        <v>0</v>
      </c>
      <c r="BL150" s="77">
        <f>SUM(Kranskop:Baobab!BL150)</f>
        <v>0</v>
      </c>
      <c r="BM150" s="77">
        <f>SUM(Kranskop:Baobab!BM150)</f>
        <v>0</v>
      </c>
      <c r="BN150" s="77">
        <f>SUM(Kranskop:Baobab!BN150)</f>
        <v>0</v>
      </c>
      <c r="BO150" s="77">
        <f>SUM(Kranskop:Baobab!BO150)</f>
        <v>0</v>
      </c>
      <c r="BP150" s="77">
        <f>SUM(Kranskop:Baobab!BP150)</f>
        <v>0</v>
      </c>
      <c r="BQ150" s="76">
        <f>SUM(Kranskop:Baobab!BQ150)</f>
        <v>0</v>
      </c>
      <c r="BR150" s="78">
        <f>SUM(Kranskop:Baobab!BR150)</f>
        <v>0</v>
      </c>
      <c r="BS150" s="77">
        <f>SUM(Kranskop:Baobab!BS150)</f>
        <v>0</v>
      </c>
      <c r="BT150" s="77">
        <f>SUM(Kranskop:Baobab!BT150)</f>
        <v>0</v>
      </c>
      <c r="BU150" s="77">
        <f>SUM(Kranskop:Baobab!BU150)</f>
        <v>0</v>
      </c>
      <c r="BV150" s="77">
        <f>SUM(Kranskop:Baobab!BV150)</f>
        <v>0</v>
      </c>
      <c r="BW150" s="77">
        <f>SUM(Kranskop:Baobab!BW150)</f>
        <v>0</v>
      </c>
      <c r="BX150" s="77">
        <f>SUM(Kranskop:Baobab!BX150)</f>
        <v>0</v>
      </c>
      <c r="BY150" s="77">
        <f>SUM(Kranskop:Baobab!BY150)</f>
        <v>0</v>
      </c>
      <c r="BZ150" s="77">
        <f>SUM(Kranskop:Baobab!BZ150)</f>
        <v>0</v>
      </c>
      <c r="CA150" s="77">
        <f>SUM(Kranskop:Baobab!CA150)</f>
        <v>0</v>
      </c>
      <c r="CB150" s="77">
        <f>SUM(Kranskop:Baobab!CB150)</f>
        <v>0</v>
      </c>
      <c r="CC150" s="76">
        <f>SUM(Kranskop:Baobab!CC150)</f>
        <v>0</v>
      </c>
      <c r="CD150" s="368"/>
    </row>
    <row r="151" spans="1:82" ht="27" x14ac:dyDescent="0.75">
      <c r="A151" s="39"/>
      <c r="B151" s="25" t="s">
        <v>282</v>
      </c>
      <c r="C151" s="140" t="s">
        <v>283</v>
      </c>
      <c r="D151" s="139" t="s">
        <v>58</v>
      </c>
      <c r="E151" s="255">
        <f>SUM(Kranskop:Baobab!E151)</f>
        <v>288</v>
      </c>
      <c r="F151" s="215" t="b">
        <f>(Kranskop!G151+Nyl!G151+Capricorn!G151+Baobab!G151)=G151</f>
        <v>1</v>
      </c>
      <c r="G151" s="74">
        <f t="shared" si="66"/>
        <v>0</v>
      </c>
      <c r="H151" s="75">
        <f>SUM(Kranskop:Baobab!H151)</f>
        <v>0</v>
      </c>
      <c r="I151" s="76">
        <f>SUM(Kranskop:Baobab!I151)</f>
        <v>0</v>
      </c>
      <c r="J151" s="75">
        <f>SUM(Kranskop:Baobab!J151)</f>
        <v>0</v>
      </c>
      <c r="K151" s="77">
        <f>SUM(Kranskop:Baobab!K151)</f>
        <v>0</v>
      </c>
      <c r="L151" s="77">
        <f>SUM(Kranskop:Baobab!L151)</f>
        <v>0</v>
      </c>
      <c r="M151" s="77">
        <f>SUM(Kranskop:Baobab!M151)</f>
        <v>0</v>
      </c>
      <c r="N151" s="77">
        <f>SUM(Kranskop:Baobab!N151)</f>
        <v>0</v>
      </c>
      <c r="O151" s="77">
        <f>SUM(Kranskop:Baobab!O151)</f>
        <v>0</v>
      </c>
      <c r="P151" s="77">
        <f>SUM(Kranskop:Baobab!P151)</f>
        <v>0</v>
      </c>
      <c r="Q151" s="77">
        <f>SUM(Kranskop:Baobab!Q151)</f>
        <v>0</v>
      </c>
      <c r="R151" s="77">
        <f>SUM(Kranskop:Baobab!R151)</f>
        <v>0</v>
      </c>
      <c r="S151" s="77">
        <f>SUM(Kranskop:Baobab!S151)</f>
        <v>0</v>
      </c>
      <c r="T151" s="77">
        <f>SUM(Kranskop:Baobab!T151)</f>
        <v>0</v>
      </c>
      <c r="U151" s="76">
        <f>SUM(Kranskop:Baobab!U151)</f>
        <v>0</v>
      </c>
      <c r="V151" s="75">
        <f>SUM(Kranskop:Baobab!V151)</f>
        <v>0</v>
      </c>
      <c r="W151" s="77">
        <f>SUM(Kranskop:Baobab!W151)</f>
        <v>0</v>
      </c>
      <c r="X151" s="77">
        <f>SUM(Kranskop:Baobab!X151)</f>
        <v>0</v>
      </c>
      <c r="Y151" s="77">
        <f>SUM(Kranskop:Baobab!Y151)</f>
        <v>0</v>
      </c>
      <c r="Z151" s="77">
        <f>SUM(Kranskop:Baobab!Z151)</f>
        <v>0</v>
      </c>
      <c r="AA151" s="77">
        <f>SUM(Kranskop:Baobab!AA151)</f>
        <v>0</v>
      </c>
      <c r="AB151" s="77">
        <f>SUM(Kranskop:Baobab!AB151)</f>
        <v>0</v>
      </c>
      <c r="AC151" s="77">
        <f>SUM(Kranskop:Baobab!AC151)</f>
        <v>0</v>
      </c>
      <c r="AD151" s="77">
        <f>SUM(Kranskop:Baobab!AD151)</f>
        <v>0</v>
      </c>
      <c r="AE151" s="77">
        <f>SUM(Kranskop:Baobab!AE151)</f>
        <v>0</v>
      </c>
      <c r="AF151" s="77">
        <f>SUM(Kranskop:Baobab!AF151)</f>
        <v>0</v>
      </c>
      <c r="AG151" s="76">
        <f>SUM(Kranskop:Baobab!AG151)</f>
        <v>0</v>
      </c>
      <c r="AH151" s="78">
        <f>SUM(Kranskop:Baobab!AH151)</f>
        <v>0</v>
      </c>
      <c r="AI151" s="77">
        <f>SUM(Kranskop:Baobab!AI151)</f>
        <v>0</v>
      </c>
      <c r="AJ151" s="77">
        <f>SUM(Kranskop:Baobab!AJ151)</f>
        <v>0</v>
      </c>
      <c r="AK151" s="77">
        <f>SUM(Kranskop:Baobab!AK151)</f>
        <v>0</v>
      </c>
      <c r="AL151" s="77">
        <f>SUM(Kranskop:Baobab!AL151)</f>
        <v>0</v>
      </c>
      <c r="AM151" s="77">
        <f>SUM(Kranskop:Baobab!AM151)</f>
        <v>0</v>
      </c>
      <c r="AN151" s="77">
        <f>SUM(Kranskop:Baobab!AN151)</f>
        <v>0</v>
      </c>
      <c r="AO151" s="77">
        <f>SUM(Kranskop:Baobab!AO151)</f>
        <v>0</v>
      </c>
      <c r="AP151" s="77">
        <f>SUM(Kranskop:Baobab!AP151)</f>
        <v>0</v>
      </c>
      <c r="AQ151" s="77">
        <f>SUM(Kranskop:Baobab!AQ151)</f>
        <v>0</v>
      </c>
      <c r="AR151" s="77">
        <f>SUM(Kranskop:Baobab!AR151)</f>
        <v>0</v>
      </c>
      <c r="AS151" s="76">
        <f>SUM(Kranskop:Baobab!AS151)</f>
        <v>0</v>
      </c>
      <c r="AT151" s="78">
        <f>SUM(Kranskop:Baobab!AT151)</f>
        <v>0</v>
      </c>
      <c r="AU151" s="77">
        <f>SUM(Kranskop:Baobab!AU151)</f>
        <v>0</v>
      </c>
      <c r="AV151" s="77">
        <f>SUM(Kranskop:Baobab!AV151)</f>
        <v>0</v>
      </c>
      <c r="AW151" s="77">
        <f>SUM(Kranskop:Baobab!AW151)</f>
        <v>0</v>
      </c>
      <c r="AX151" s="77">
        <f>SUM(Kranskop:Baobab!AX151)</f>
        <v>0</v>
      </c>
      <c r="AY151" s="77">
        <f>SUM(Kranskop:Baobab!AY151)</f>
        <v>0</v>
      </c>
      <c r="AZ151" s="77">
        <f>SUM(Kranskop:Baobab!AZ151)</f>
        <v>0</v>
      </c>
      <c r="BA151" s="77">
        <f>SUM(Kranskop:Baobab!BA151)</f>
        <v>0</v>
      </c>
      <c r="BB151" s="77">
        <f>SUM(Kranskop:Baobab!BB151)</f>
        <v>0</v>
      </c>
      <c r="BC151" s="77">
        <f>SUM(Kranskop:Baobab!BC151)</f>
        <v>0</v>
      </c>
      <c r="BD151" s="77">
        <f>SUM(Kranskop:Baobab!BD151)</f>
        <v>0</v>
      </c>
      <c r="BE151" s="76">
        <f>SUM(Kranskop:Baobab!BE151)</f>
        <v>0</v>
      </c>
      <c r="BF151" s="78">
        <f>SUM(Kranskop:Baobab!BF151)</f>
        <v>0</v>
      </c>
      <c r="BG151" s="77">
        <f>SUM(Kranskop:Baobab!BG151)</f>
        <v>0</v>
      </c>
      <c r="BH151" s="77">
        <f>SUM(Kranskop:Baobab!BH151)</f>
        <v>0</v>
      </c>
      <c r="BI151" s="77">
        <f>SUM(Kranskop:Baobab!BI151)</f>
        <v>0</v>
      </c>
      <c r="BJ151" s="77">
        <f>SUM(Kranskop:Baobab!BJ151)</f>
        <v>0</v>
      </c>
      <c r="BK151" s="77">
        <f>SUM(Kranskop:Baobab!BK151)</f>
        <v>0</v>
      </c>
      <c r="BL151" s="77">
        <f>SUM(Kranskop:Baobab!BL151)</f>
        <v>0</v>
      </c>
      <c r="BM151" s="77">
        <f>SUM(Kranskop:Baobab!BM151)</f>
        <v>0</v>
      </c>
      <c r="BN151" s="77">
        <f>SUM(Kranskop:Baobab!BN151)</f>
        <v>0</v>
      </c>
      <c r="BO151" s="77">
        <f>SUM(Kranskop:Baobab!BO151)</f>
        <v>0</v>
      </c>
      <c r="BP151" s="77">
        <f>SUM(Kranskop:Baobab!BP151)</f>
        <v>0</v>
      </c>
      <c r="BQ151" s="76">
        <f>SUM(Kranskop:Baobab!BQ151)</f>
        <v>0</v>
      </c>
      <c r="BR151" s="78">
        <f>SUM(Kranskop:Baobab!BR151)</f>
        <v>0</v>
      </c>
      <c r="BS151" s="77">
        <f>SUM(Kranskop:Baobab!BS151)</f>
        <v>0</v>
      </c>
      <c r="BT151" s="77">
        <f>SUM(Kranskop:Baobab!BT151)</f>
        <v>0</v>
      </c>
      <c r="BU151" s="77">
        <f>SUM(Kranskop:Baobab!BU151)</f>
        <v>0</v>
      </c>
      <c r="BV151" s="77">
        <f>SUM(Kranskop:Baobab!BV151)</f>
        <v>0</v>
      </c>
      <c r="BW151" s="77">
        <f>SUM(Kranskop:Baobab!BW151)</f>
        <v>0</v>
      </c>
      <c r="BX151" s="77">
        <f>SUM(Kranskop:Baobab!BX151)</f>
        <v>0</v>
      </c>
      <c r="BY151" s="77">
        <f>SUM(Kranskop:Baobab!BY151)</f>
        <v>0</v>
      </c>
      <c r="BZ151" s="77">
        <f>SUM(Kranskop:Baobab!BZ151)</f>
        <v>0</v>
      </c>
      <c r="CA151" s="77">
        <f>SUM(Kranskop:Baobab!CA151)</f>
        <v>0</v>
      </c>
      <c r="CB151" s="77">
        <f>SUM(Kranskop:Baobab!CB151)</f>
        <v>0</v>
      </c>
      <c r="CC151" s="76">
        <f>SUM(Kranskop:Baobab!CC151)</f>
        <v>0</v>
      </c>
      <c r="CD151" s="368"/>
    </row>
    <row r="152" spans="1:82" s="39" customFormat="1" x14ac:dyDescent="0.75">
      <c r="B152" s="121" t="s">
        <v>284</v>
      </c>
      <c r="C152" s="122" t="s">
        <v>285</v>
      </c>
      <c r="D152" s="123"/>
      <c r="E152" s="294"/>
      <c r="F152" s="294"/>
      <c r="G152" s="124">
        <f>SUM(G153:G163)</f>
        <v>0</v>
      </c>
      <c r="H152" s="124">
        <f t="shared" ref="H152:BS152" si="67">SUM(H153:H163)</f>
        <v>0</v>
      </c>
      <c r="I152" s="124">
        <f t="shared" si="67"/>
        <v>0</v>
      </c>
      <c r="J152" s="124">
        <f t="shared" si="67"/>
        <v>0</v>
      </c>
      <c r="K152" s="124">
        <f t="shared" si="67"/>
        <v>0</v>
      </c>
      <c r="L152" s="124">
        <f t="shared" si="67"/>
        <v>0</v>
      </c>
      <c r="M152" s="124">
        <f t="shared" si="67"/>
        <v>0</v>
      </c>
      <c r="N152" s="124">
        <f t="shared" si="67"/>
        <v>0</v>
      </c>
      <c r="O152" s="124">
        <f t="shared" si="67"/>
        <v>0</v>
      </c>
      <c r="P152" s="124">
        <f t="shared" si="67"/>
        <v>0</v>
      </c>
      <c r="Q152" s="124">
        <f t="shared" si="67"/>
        <v>0</v>
      </c>
      <c r="R152" s="124">
        <f t="shared" si="67"/>
        <v>0</v>
      </c>
      <c r="S152" s="124">
        <f t="shared" si="67"/>
        <v>0</v>
      </c>
      <c r="T152" s="124">
        <f t="shared" si="67"/>
        <v>0</v>
      </c>
      <c r="U152" s="124">
        <f t="shared" si="67"/>
        <v>0</v>
      </c>
      <c r="V152" s="124">
        <f t="shared" si="67"/>
        <v>0</v>
      </c>
      <c r="W152" s="124">
        <f t="shared" si="67"/>
        <v>0</v>
      </c>
      <c r="X152" s="124">
        <f t="shared" si="67"/>
        <v>0</v>
      </c>
      <c r="Y152" s="124">
        <f t="shared" si="67"/>
        <v>0</v>
      </c>
      <c r="Z152" s="124">
        <f t="shared" si="67"/>
        <v>0</v>
      </c>
      <c r="AA152" s="124">
        <f t="shared" si="67"/>
        <v>0</v>
      </c>
      <c r="AB152" s="124">
        <f t="shared" si="67"/>
        <v>0</v>
      </c>
      <c r="AC152" s="124">
        <f t="shared" si="67"/>
        <v>0</v>
      </c>
      <c r="AD152" s="124">
        <f t="shared" si="67"/>
        <v>0</v>
      </c>
      <c r="AE152" s="124">
        <f t="shared" si="67"/>
        <v>0</v>
      </c>
      <c r="AF152" s="124">
        <f t="shared" si="67"/>
        <v>0</v>
      </c>
      <c r="AG152" s="124">
        <f t="shared" si="67"/>
        <v>0</v>
      </c>
      <c r="AH152" s="124">
        <f t="shared" si="67"/>
        <v>0</v>
      </c>
      <c r="AI152" s="124">
        <f t="shared" si="67"/>
        <v>0</v>
      </c>
      <c r="AJ152" s="124">
        <f t="shared" si="67"/>
        <v>0</v>
      </c>
      <c r="AK152" s="124">
        <f t="shared" si="67"/>
        <v>0</v>
      </c>
      <c r="AL152" s="124">
        <f t="shared" si="67"/>
        <v>0</v>
      </c>
      <c r="AM152" s="124">
        <f t="shared" si="67"/>
        <v>0</v>
      </c>
      <c r="AN152" s="124">
        <f t="shared" si="67"/>
        <v>0</v>
      </c>
      <c r="AO152" s="124">
        <f t="shared" si="67"/>
        <v>0</v>
      </c>
      <c r="AP152" s="124">
        <f t="shared" si="67"/>
        <v>0</v>
      </c>
      <c r="AQ152" s="124">
        <f t="shared" si="67"/>
        <v>0</v>
      </c>
      <c r="AR152" s="124">
        <f t="shared" si="67"/>
        <v>0</v>
      </c>
      <c r="AS152" s="124">
        <f t="shared" si="67"/>
        <v>0</v>
      </c>
      <c r="AT152" s="124">
        <f t="shared" si="67"/>
        <v>0</v>
      </c>
      <c r="AU152" s="124">
        <f t="shared" si="67"/>
        <v>0</v>
      </c>
      <c r="AV152" s="124">
        <f t="shared" si="67"/>
        <v>0</v>
      </c>
      <c r="AW152" s="124">
        <f t="shared" si="67"/>
        <v>0</v>
      </c>
      <c r="AX152" s="124">
        <f t="shared" si="67"/>
        <v>0</v>
      </c>
      <c r="AY152" s="124">
        <f t="shared" si="67"/>
        <v>0</v>
      </c>
      <c r="AZ152" s="124">
        <f t="shared" si="67"/>
        <v>0</v>
      </c>
      <c r="BA152" s="124">
        <f t="shared" si="67"/>
        <v>0</v>
      </c>
      <c r="BB152" s="124">
        <f t="shared" si="67"/>
        <v>0</v>
      </c>
      <c r="BC152" s="124">
        <f t="shared" si="67"/>
        <v>0</v>
      </c>
      <c r="BD152" s="124">
        <f t="shared" si="67"/>
        <v>0</v>
      </c>
      <c r="BE152" s="124">
        <f t="shared" si="67"/>
        <v>0</v>
      </c>
      <c r="BF152" s="124">
        <f t="shared" si="67"/>
        <v>0</v>
      </c>
      <c r="BG152" s="124">
        <f t="shared" si="67"/>
        <v>0</v>
      </c>
      <c r="BH152" s="124">
        <f t="shared" si="67"/>
        <v>0</v>
      </c>
      <c r="BI152" s="124">
        <f t="shared" si="67"/>
        <v>0</v>
      </c>
      <c r="BJ152" s="124">
        <f t="shared" si="67"/>
        <v>0</v>
      </c>
      <c r="BK152" s="124">
        <f t="shared" si="67"/>
        <v>0</v>
      </c>
      <c r="BL152" s="124">
        <f t="shared" si="67"/>
        <v>0</v>
      </c>
      <c r="BM152" s="124">
        <f t="shared" si="67"/>
        <v>0</v>
      </c>
      <c r="BN152" s="124">
        <f t="shared" si="67"/>
        <v>0</v>
      </c>
      <c r="BO152" s="124">
        <f t="shared" si="67"/>
        <v>0</v>
      </c>
      <c r="BP152" s="124">
        <f t="shared" si="67"/>
        <v>0</v>
      </c>
      <c r="BQ152" s="124">
        <f t="shared" si="67"/>
        <v>0</v>
      </c>
      <c r="BR152" s="124">
        <f t="shared" si="67"/>
        <v>0</v>
      </c>
      <c r="BS152" s="124">
        <f t="shared" si="67"/>
        <v>0</v>
      </c>
      <c r="BT152" s="124">
        <f t="shared" ref="BT152:CC152" si="68">SUM(BT153:BT163)</f>
        <v>0</v>
      </c>
      <c r="BU152" s="124">
        <f t="shared" si="68"/>
        <v>0</v>
      </c>
      <c r="BV152" s="124">
        <f t="shared" si="68"/>
        <v>0</v>
      </c>
      <c r="BW152" s="124">
        <f t="shared" si="68"/>
        <v>0</v>
      </c>
      <c r="BX152" s="124">
        <f t="shared" si="68"/>
        <v>0</v>
      </c>
      <c r="BY152" s="124">
        <f t="shared" si="68"/>
        <v>0</v>
      </c>
      <c r="BZ152" s="124">
        <f t="shared" si="68"/>
        <v>0</v>
      </c>
      <c r="CA152" s="124">
        <f t="shared" si="68"/>
        <v>0</v>
      </c>
      <c r="CB152" s="124">
        <f t="shared" si="68"/>
        <v>0</v>
      </c>
      <c r="CC152" s="316">
        <f t="shared" si="68"/>
        <v>0</v>
      </c>
      <c r="CD152" s="368"/>
    </row>
    <row r="153" spans="1:82" s="39" customFormat="1" ht="27" x14ac:dyDescent="0.75">
      <c r="B153" s="73" t="s">
        <v>286</v>
      </c>
      <c r="C153" s="129" t="s">
        <v>287</v>
      </c>
      <c r="D153" s="139" t="s">
        <v>58</v>
      </c>
      <c r="E153" s="255">
        <f>SUM(Kranskop:Baobab!E153)</f>
        <v>288</v>
      </c>
      <c r="F153" s="215" t="b">
        <f>(Kranskop!G153+Nyl!G153+Capricorn!G153+Baobab!G153)=G153</f>
        <v>1</v>
      </c>
      <c r="G153" s="74">
        <f t="shared" ref="G153:G162" si="69">+SUM(H153:CC153)</f>
        <v>0</v>
      </c>
      <c r="H153" s="75">
        <f>SUM(Kranskop:Baobab!H153)</f>
        <v>0</v>
      </c>
      <c r="I153" s="76">
        <f>SUM(Kranskop:Baobab!I153)</f>
        <v>0</v>
      </c>
      <c r="J153" s="75">
        <f>SUM(Kranskop:Baobab!J153)</f>
        <v>0</v>
      </c>
      <c r="K153" s="77">
        <f>SUM(Kranskop:Baobab!K153)</f>
        <v>0</v>
      </c>
      <c r="L153" s="77">
        <f>SUM(Kranskop:Baobab!L153)</f>
        <v>0</v>
      </c>
      <c r="M153" s="77">
        <f>SUM(Kranskop:Baobab!M153)</f>
        <v>0</v>
      </c>
      <c r="N153" s="77">
        <f>SUM(Kranskop:Baobab!N153)</f>
        <v>0</v>
      </c>
      <c r="O153" s="77">
        <f>SUM(Kranskop:Baobab!O153)</f>
        <v>0</v>
      </c>
      <c r="P153" s="77">
        <f>SUM(Kranskop:Baobab!P153)</f>
        <v>0</v>
      </c>
      <c r="Q153" s="77">
        <f>SUM(Kranskop:Baobab!Q153)</f>
        <v>0</v>
      </c>
      <c r="R153" s="77">
        <f>SUM(Kranskop:Baobab!R153)</f>
        <v>0</v>
      </c>
      <c r="S153" s="77">
        <f>SUM(Kranskop:Baobab!S153)</f>
        <v>0</v>
      </c>
      <c r="T153" s="77">
        <f>SUM(Kranskop:Baobab!T153)</f>
        <v>0</v>
      </c>
      <c r="U153" s="76">
        <f>SUM(Kranskop:Baobab!U153)</f>
        <v>0</v>
      </c>
      <c r="V153" s="75">
        <f>SUM(Kranskop:Baobab!V153)</f>
        <v>0</v>
      </c>
      <c r="W153" s="77">
        <f>SUM(Kranskop:Baobab!W153)</f>
        <v>0</v>
      </c>
      <c r="X153" s="77">
        <f>SUM(Kranskop:Baobab!X153)</f>
        <v>0</v>
      </c>
      <c r="Y153" s="77">
        <f>SUM(Kranskop:Baobab!Y153)</f>
        <v>0</v>
      </c>
      <c r="Z153" s="77">
        <f>SUM(Kranskop:Baobab!Z153)</f>
        <v>0</v>
      </c>
      <c r="AA153" s="77">
        <f>SUM(Kranskop:Baobab!AA153)</f>
        <v>0</v>
      </c>
      <c r="AB153" s="77">
        <f>SUM(Kranskop:Baobab!AB153)</f>
        <v>0</v>
      </c>
      <c r="AC153" s="77">
        <f>SUM(Kranskop:Baobab!AC153)</f>
        <v>0</v>
      </c>
      <c r="AD153" s="77">
        <f>SUM(Kranskop:Baobab!AD153)</f>
        <v>0</v>
      </c>
      <c r="AE153" s="77">
        <f>SUM(Kranskop:Baobab!AE153)</f>
        <v>0</v>
      </c>
      <c r="AF153" s="77">
        <f>SUM(Kranskop:Baobab!AF153)</f>
        <v>0</v>
      </c>
      <c r="AG153" s="76">
        <f>SUM(Kranskop:Baobab!AG153)</f>
        <v>0</v>
      </c>
      <c r="AH153" s="78">
        <f>SUM(Kranskop:Baobab!AH153)</f>
        <v>0</v>
      </c>
      <c r="AI153" s="77">
        <f>SUM(Kranskop:Baobab!AI153)</f>
        <v>0</v>
      </c>
      <c r="AJ153" s="77">
        <f>SUM(Kranskop:Baobab!AJ153)</f>
        <v>0</v>
      </c>
      <c r="AK153" s="77">
        <f>SUM(Kranskop:Baobab!AK153)</f>
        <v>0</v>
      </c>
      <c r="AL153" s="77">
        <f>SUM(Kranskop:Baobab!AL153)</f>
        <v>0</v>
      </c>
      <c r="AM153" s="77">
        <f>SUM(Kranskop:Baobab!AM153)</f>
        <v>0</v>
      </c>
      <c r="AN153" s="77">
        <f>SUM(Kranskop:Baobab!AN153)</f>
        <v>0</v>
      </c>
      <c r="AO153" s="77">
        <f>SUM(Kranskop:Baobab!AO153)</f>
        <v>0</v>
      </c>
      <c r="AP153" s="77">
        <f>SUM(Kranskop:Baobab!AP153)</f>
        <v>0</v>
      </c>
      <c r="AQ153" s="77">
        <f>SUM(Kranskop:Baobab!AQ153)</f>
        <v>0</v>
      </c>
      <c r="AR153" s="77">
        <f>SUM(Kranskop:Baobab!AR153)</f>
        <v>0</v>
      </c>
      <c r="AS153" s="76">
        <f>SUM(Kranskop:Baobab!AS153)</f>
        <v>0</v>
      </c>
      <c r="AT153" s="78">
        <f>SUM(Kranskop:Baobab!AT153)</f>
        <v>0</v>
      </c>
      <c r="AU153" s="77">
        <f>SUM(Kranskop:Baobab!AU153)</f>
        <v>0</v>
      </c>
      <c r="AV153" s="77">
        <f>SUM(Kranskop:Baobab!AV153)</f>
        <v>0</v>
      </c>
      <c r="AW153" s="77">
        <f>SUM(Kranskop:Baobab!AW153)</f>
        <v>0</v>
      </c>
      <c r="AX153" s="77">
        <f>SUM(Kranskop:Baobab!AX153)</f>
        <v>0</v>
      </c>
      <c r="AY153" s="77">
        <f>SUM(Kranskop:Baobab!AY153)</f>
        <v>0</v>
      </c>
      <c r="AZ153" s="77">
        <f>SUM(Kranskop:Baobab!AZ153)</f>
        <v>0</v>
      </c>
      <c r="BA153" s="77">
        <f>SUM(Kranskop:Baobab!BA153)</f>
        <v>0</v>
      </c>
      <c r="BB153" s="77">
        <f>SUM(Kranskop:Baobab!BB153)</f>
        <v>0</v>
      </c>
      <c r="BC153" s="77">
        <f>SUM(Kranskop:Baobab!BC153)</f>
        <v>0</v>
      </c>
      <c r="BD153" s="77">
        <f>SUM(Kranskop:Baobab!BD153)</f>
        <v>0</v>
      </c>
      <c r="BE153" s="76">
        <f>SUM(Kranskop:Baobab!BE153)</f>
        <v>0</v>
      </c>
      <c r="BF153" s="78">
        <f>SUM(Kranskop:Baobab!BF153)</f>
        <v>0</v>
      </c>
      <c r="BG153" s="77">
        <f>SUM(Kranskop:Baobab!BG153)</f>
        <v>0</v>
      </c>
      <c r="BH153" s="77">
        <f>SUM(Kranskop:Baobab!BH153)</f>
        <v>0</v>
      </c>
      <c r="BI153" s="77">
        <f>SUM(Kranskop:Baobab!BI153)</f>
        <v>0</v>
      </c>
      <c r="BJ153" s="77">
        <f>SUM(Kranskop:Baobab!BJ153)</f>
        <v>0</v>
      </c>
      <c r="BK153" s="77">
        <f>SUM(Kranskop:Baobab!BK153)</f>
        <v>0</v>
      </c>
      <c r="BL153" s="77">
        <f>SUM(Kranskop:Baobab!BL153)</f>
        <v>0</v>
      </c>
      <c r="BM153" s="77">
        <f>SUM(Kranskop:Baobab!BM153)</f>
        <v>0</v>
      </c>
      <c r="BN153" s="77">
        <f>SUM(Kranskop:Baobab!BN153)</f>
        <v>0</v>
      </c>
      <c r="BO153" s="77">
        <f>SUM(Kranskop:Baobab!BO153)</f>
        <v>0</v>
      </c>
      <c r="BP153" s="77">
        <f>SUM(Kranskop:Baobab!BP153)</f>
        <v>0</v>
      </c>
      <c r="BQ153" s="76">
        <f>SUM(Kranskop:Baobab!BQ153)</f>
        <v>0</v>
      </c>
      <c r="BR153" s="78">
        <f>SUM(Kranskop:Baobab!BR153)</f>
        <v>0</v>
      </c>
      <c r="BS153" s="77">
        <f>SUM(Kranskop:Baobab!BS153)</f>
        <v>0</v>
      </c>
      <c r="BT153" s="77">
        <f>SUM(Kranskop:Baobab!BT153)</f>
        <v>0</v>
      </c>
      <c r="BU153" s="77">
        <f>SUM(Kranskop:Baobab!BU153)</f>
        <v>0</v>
      </c>
      <c r="BV153" s="77">
        <f>SUM(Kranskop:Baobab!BV153)</f>
        <v>0</v>
      </c>
      <c r="BW153" s="77">
        <f>SUM(Kranskop:Baobab!BW153)</f>
        <v>0</v>
      </c>
      <c r="BX153" s="77">
        <f>SUM(Kranskop:Baobab!BX153)</f>
        <v>0</v>
      </c>
      <c r="BY153" s="77">
        <f>SUM(Kranskop:Baobab!BY153)</f>
        <v>0</v>
      </c>
      <c r="BZ153" s="77">
        <f>SUM(Kranskop:Baobab!BZ153)</f>
        <v>0</v>
      </c>
      <c r="CA153" s="77">
        <f>SUM(Kranskop:Baobab!CA153)</f>
        <v>0</v>
      </c>
      <c r="CB153" s="77">
        <f>SUM(Kranskop:Baobab!CB153)</f>
        <v>0</v>
      </c>
      <c r="CC153" s="76">
        <f>SUM(Kranskop:Baobab!CC153)</f>
        <v>0</v>
      </c>
      <c r="CD153" s="368"/>
    </row>
    <row r="154" spans="1:82" s="39" customFormat="1" ht="27" x14ac:dyDescent="0.75">
      <c r="B154" s="73" t="s">
        <v>288</v>
      </c>
      <c r="C154" s="129" t="s">
        <v>289</v>
      </c>
      <c r="D154" s="139" t="s">
        <v>58</v>
      </c>
      <c r="E154" s="255">
        <f>SUM(Kranskop:Baobab!E154)</f>
        <v>288</v>
      </c>
      <c r="F154" s="215" t="b">
        <f>(Kranskop!G154+Nyl!G154+Capricorn!G154+Baobab!G154)=G154</f>
        <v>1</v>
      </c>
      <c r="G154" s="74">
        <f t="shared" si="69"/>
        <v>0</v>
      </c>
      <c r="H154" s="75">
        <f>SUM(Kranskop:Baobab!H154)</f>
        <v>0</v>
      </c>
      <c r="I154" s="76">
        <f>SUM(Kranskop:Baobab!I154)</f>
        <v>0</v>
      </c>
      <c r="J154" s="75">
        <f>SUM(Kranskop:Baobab!J154)</f>
        <v>0</v>
      </c>
      <c r="K154" s="77">
        <f>SUM(Kranskop:Baobab!K154)</f>
        <v>0</v>
      </c>
      <c r="L154" s="77">
        <f>SUM(Kranskop:Baobab!L154)</f>
        <v>0</v>
      </c>
      <c r="M154" s="77">
        <f>SUM(Kranskop:Baobab!M154)</f>
        <v>0</v>
      </c>
      <c r="N154" s="77">
        <f>SUM(Kranskop:Baobab!N154)</f>
        <v>0</v>
      </c>
      <c r="O154" s="77">
        <f>SUM(Kranskop:Baobab!O154)</f>
        <v>0</v>
      </c>
      <c r="P154" s="77">
        <f>SUM(Kranskop:Baobab!P154)</f>
        <v>0</v>
      </c>
      <c r="Q154" s="77">
        <f>SUM(Kranskop:Baobab!Q154)</f>
        <v>0</v>
      </c>
      <c r="R154" s="77">
        <f>SUM(Kranskop:Baobab!R154)</f>
        <v>0</v>
      </c>
      <c r="S154" s="77">
        <f>SUM(Kranskop:Baobab!S154)</f>
        <v>0</v>
      </c>
      <c r="T154" s="77">
        <f>SUM(Kranskop:Baobab!T154)</f>
        <v>0</v>
      </c>
      <c r="U154" s="76">
        <f>SUM(Kranskop:Baobab!U154)</f>
        <v>0</v>
      </c>
      <c r="V154" s="75">
        <f>SUM(Kranskop:Baobab!V154)</f>
        <v>0</v>
      </c>
      <c r="W154" s="77">
        <f>SUM(Kranskop:Baobab!W154)</f>
        <v>0</v>
      </c>
      <c r="X154" s="77">
        <f>SUM(Kranskop:Baobab!X154)</f>
        <v>0</v>
      </c>
      <c r="Y154" s="77">
        <f>SUM(Kranskop:Baobab!Y154)</f>
        <v>0</v>
      </c>
      <c r="Z154" s="77">
        <f>SUM(Kranskop:Baobab!Z154)</f>
        <v>0</v>
      </c>
      <c r="AA154" s="77">
        <f>SUM(Kranskop:Baobab!AA154)</f>
        <v>0</v>
      </c>
      <c r="AB154" s="77">
        <f>SUM(Kranskop:Baobab!AB154)</f>
        <v>0</v>
      </c>
      <c r="AC154" s="77">
        <f>SUM(Kranskop:Baobab!AC154)</f>
        <v>0</v>
      </c>
      <c r="AD154" s="77">
        <f>SUM(Kranskop:Baobab!AD154)</f>
        <v>0</v>
      </c>
      <c r="AE154" s="77">
        <f>SUM(Kranskop:Baobab!AE154)</f>
        <v>0</v>
      </c>
      <c r="AF154" s="77">
        <f>SUM(Kranskop:Baobab!AF154)</f>
        <v>0</v>
      </c>
      <c r="AG154" s="76">
        <f>SUM(Kranskop:Baobab!AG154)</f>
        <v>0</v>
      </c>
      <c r="AH154" s="78">
        <f>SUM(Kranskop:Baobab!AH154)</f>
        <v>0</v>
      </c>
      <c r="AI154" s="77">
        <f>SUM(Kranskop:Baobab!AI154)</f>
        <v>0</v>
      </c>
      <c r="AJ154" s="77">
        <f>SUM(Kranskop:Baobab!AJ154)</f>
        <v>0</v>
      </c>
      <c r="AK154" s="77">
        <f>SUM(Kranskop:Baobab!AK154)</f>
        <v>0</v>
      </c>
      <c r="AL154" s="77">
        <f>SUM(Kranskop:Baobab!AL154)</f>
        <v>0</v>
      </c>
      <c r="AM154" s="77">
        <f>SUM(Kranskop:Baobab!AM154)</f>
        <v>0</v>
      </c>
      <c r="AN154" s="77">
        <f>SUM(Kranskop:Baobab!AN154)</f>
        <v>0</v>
      </c>
      <c r="AO154" s="77">
        <f>SUM(Kranskop:Baobab!AO154)</f>
        <v>0</v>
      </c>
      <c r="AP154" s="77">
        <f>SUM(Kranskop:Baobab!AP154)</f>
        <v>0</v>
      </c>
      <c r="AQ154" s="77">
        <f>SUM(Kranskop:Baobab!AQ154)</f>
        <v>0</v>
      </c>
      <c r="AR154" s="77">
        <f>SUM(Kranskop:Baobab!AR154)</f>
        <v>0</v>
      </c>
      <c r="AS154" s="76">
        <f>SUM(Kranskop:Baobab!AS154)</f>
        <v>0</v>
      </c>
      <c r="AT154" s="78">
        <f>SUM(Kranskop:Baobab!AT154)</f>
        <v>0</v>
      </c>
      <c r="AU154" s="77">
        <f>SUM(Kranskop:Baobab!AU154)</f>
        <v>0</v>
      </c>
      <c r="AV154" s="77">
        <f>SUM(Kranskop:Baobab!AV154)</f>
        <v>0</v>
      </c>
      <c r="AW154" s="77">
        <f>SUM(Kranskop:Baobab!AW154)</f>
        <v>0</v>
      </c>
      <c r="AX154" s="77">
        <f>SUM(Kranskop:Baobab!AX154)</f>
        <v>0</v>
      </c>
      <c r="AY154" s="77">
        <f>SUM(Kranskop:Baobab!AY154)</f>
        <v>0</v>
      </c>
      <c r="AZ154" s="77">
        <f>SUM(Kranskop:Baobab!AZ154)</f>
        <v>0</v>
      </c>
      <c r="BA154" s="77">
        <f>SUM(Kranskop:Baobab!BA154)</f>
        <v>0</v>
      </c>
      <c r="BB154" s="77">
        <f>SUM(Kranskop:Baobab!BB154)</f>
        <v>0</v>
      </c>
      <c r="BC154" s="77">
        <f>SUM(Kranskop:Baobab!BC154)</f>
        <v>0</v>
      </c>
      <c r="BD154" s="77">
        <f>SUM(Kranskop:Baobab!BD154)</f>
        <v>0</v>
      </c>
      <c r="BE154" s="76">
        <f>SUM(Kranskop:Baobab!BE154)</f>
        <v>0</v>
      </c>
      <c r="BF154" s="78">
        <f>SUM(Kranskop:Baobab!BF154)</f>
        <v>0</v>
      </c>
      <c r="BG154" s="77">
        <f>SUM(Kranskop:Baobab!BG154)</f>
        <v>0</v>
      </c>
      <c r="BH154" s="77">
        <f>SUM(Kranskop:Baobab!BH154)</f>
        <v>0</v>
      </c>
      <c r="BI154" s="77">
        <f>SUM(Kranskop:Baobab!BI154)</f>
        <v>0</v>
      </c>
      <c r="BJ154" s="77">
        <f>SUM(Kranskop:Baobab!BJ154)</f>
        <v>0</v>
      </c>
      <c r="BK154" s="77">
        <f>SUM(Kranskop:Baobab!BK154)</f>
        <v>0</v>
      </c>
      <c r="BL154" s="77">
        <f>SUM(Kranskop:Baobab!BL154)</f>
        <v>0</v>
      </c>
      <c r="BM154" s="77">
        <f>SUM(Kranskop:Baobab!BM154)</f>
        <v>0</v>
      </c>
      <c r="BN154" s="77">
        <f>SUM(Kranskop:Baobab!BN154)</f>
        <v>0</v>
      </c>
      <c r="BO154" s="77">
        <f>SUM(Kranskop:Baobab!BO154)</f>
        <v>0</v>
      </c>
      <c r="BP154" s="77">
        <f>SUM(Kranskop:Baobab!BP154)</f>
        <v>0</v>
      </c>
      <c r="BQ154" s="76">
        <f>SUM(Kranskop:Baobab!BQ154)</f>
        <v>0</v>
      </c>
      <c r="BR154" s="78">
        <f>SUM(Kranskop:Baobab!BR154)</f>
        <v>0</v>
      </c>
      <c r="BS154" s="77">
        <f>SUM(Kranskop:Baobab!BS154)</f>
        <v>0</v>
      </c>
      <c r="BT154" s="77">
        <f>SUM(Kranskop:Baobab!BT154)</f>
        <v>0</v>
      </c>
      <c r="BU154" s="77">
        <f>SUM(Kranskop:Baobab!BU154)</f>
        <v>0</v>
      </c>
      <c r="BV154" s="77">
        <f>SUM(Kranskop:Baobab!BV154)</f>
        <v>0</v>
      </c>
      <c r="BW154" s="77">
        <f>SUM(Kranskop:Baobab!BW154)</f>
        <v>0</v>
      </c>
      <c r="BX154" s="77">
        <f>SUM(Kranskop:Baobab!BX154)</f>
        <v>0</v>
      </c>
      <c r="BY154" s="77">
        <f>SUM(Kranskop:Baobab!BY154)</f>
        <v>0</v>
      </c>
      <c r="BZ154" s="77">
        <f>SUM(Kranskop:Baobab!BZ154)</f>
        <v>0</v>
      </c>
      <c r="CA154" s="77">
        <f>SUM(Kranskop:Baobab!CA154)</f>
        <v>0</v>
      </c>
      <c r="CB154" s="77">
        <f>SUM(Kranskop:Baobab!CB154)</f>
        <v>0</v>
      </c>
      <c r="CC154" s="76">
        <f>SUM(Kranskop:Baobab!CC154)</f>
        <v>0</v>
      </c>
      <c r="CD154" s="368"/>
    </row>
    <row r="155" spans="1:82" s="39" customFormat="1" ht="27" x14ac:dyDescent="0.75">
      <c r="B155" s="73" t="s">
        <v>290</v>
      </c>
      <c r="C155" s="129" t="s">
        <v>291</v>
      </c>
      <c r="D155" s="130" t="s">
        <v>58</v>
      </c>
      <c r="E155" s="255">
        <f>SUM(Kranskop:Baobab!E155)</f>
        <v>288</v>
      </c>
      <c r="F155" s="215" t="b">
        <f>(Kranskop!G155+Nyl!G155+Capricorn!G155+Baobab!G155)=G155</f>
        <v>1</v>
      </c>
      <c r="G155" s="74">
        <f t="shared" si="69"/>
        <v>0</v>
      </c>
      <c r="H155" s="75">
        <f>SUM(Kranskop:Baobab!H155)</f>
        <v>0</v>
      </c>
      <c r="I155" s="76">
        <f>SUM(Kranskop:Baobab!I155)</f>
        <v>0</v>
      </c>
      <c r="J155" s="75">
        <f>SUM(Kranskop:Baobab!J155)</f>
        <v>0</v>
      </c>
      <c r="K155" s="77">
        <f>SUM(Kranskop:Baobab!K155)</f>
        <v>0</v>
      </c>
      <c r="L155" s="77">
        <f>SUM(Kranskop:Baobab!L155)</f>
        <v>0</v>
      </c>
      <c r="M155" s="77">
        <f>SUM(Kranskop:Baobab!M155)</f>
        <v>0</v>
      </c>
      <c r="N155" s="77">
        <f>SUM(Kranskop:Baobab!N155)</f>
        <v>0</v>
      </c>
      <c r="O155" s="77">
        <f>SUM(Kranskop:Baobab!O155)</f>
        <v>0</v>
      </c>
      <c r="P155" s="77">
        <f>SUM(Kranskop:Baobab!P155)</f>
        <v>0</v>
      </c>
      <c r="Q155" s="77">
        <f>SUM(Kranskop:Baobab!Q155)</f>
        <v>0</v>
      </c>
      <c r="R155" s="77">
        <f>SUM(Kranskop:Baobab!R155)</f>
        <v>0</v>
      </c>
      <c r="S155" s="77">
        <f>SUM(Kranskop:Baobab!S155)</f>
        <v>0</v>
      </c>
      <c r="T155" s="77">
        <f>SUM(Kranskop:Baobab!T155)</f>
        <v>0</v>
      </c>
      <c r="U155" s="76">
        <f>SUM(Kranskop:Baobab!U155)</f>
        <v>0</v>
      </c>
      <c r="V155" s="75">
        <f>SUM(Kranskop:Baobab!V155)</f>
        <v>0</v>
      </c>
      <c r="W155" s="77">
        <f>SUM(Kranskop:Baobab!W155)</f>
        <v>0</v>
      </c>
      <c r="X155" s="77">
        <f>SUM(Kranskop:Baobab!X155)</f>
        <v>0</v>
      </c>
      <c r="Y155" s="77">
        <f>SUM(Kranskop:Baobab!Y155)</f>
        <v>0</v>
      </c>
      <c r="Z155" s="77">
        <f>SUM(Kranskop:Baobab!Z155)</f>
        <v>0</v>
      </c>
      <c r="AA155" s="77">
        <f>SUM(Kranskop:Baobab!AA155)</f>
        <v>0</v>
      </c>
      <c r="AB155" s="77">
        <f>SUM(Kranskop:Baobab!AB155)</f>
        <v>0</v>
      </c>
      <c r="AC155" s="77">
        <f>SUM(Kranskop:Baobab!AC155)</f>
        <v>0</v>
      </c>
      <c r="AD155" s="77">
        <f>SUM(Kranskop:Baobab!AD155)</f>
        <v>0</v>
      </c>
      <c r="AE155" s="77">
        <f>SUM(Kranskop:Baobab!AE155)</f>
        <v>0</v>
      </c>
      <c r="AF155" s="77">
        <f>SUM(Kranskop:Baobab!AF155)</f>
        <v>0</v>
      </c>
      <c r="AG155" s="76">
        <f>SUM(Kranskop:Baobab!AG155)</f>
        <v>0</v>
      </c>
      <c r="AH155" s="78">
        <f>SUM(Kranskop:Baobab!AH155)</f>
        <v>0</v>
      </c>
      <c r="AI155" s="77">
        <f>SUM(Kranskop:Baobab!AI155)</f>
        <v>0</v>
      </c>
      <c r="AJ155" s="77">
        <f>SUM(Kranskop:Baobab!AJ155)</f>
        <v>0</v>
      </c>
      <c r="AK155" s="77">
        <f>SUM(Kranskop:Baobab!AK155)</f>
        <v>0</v>
      </c>
      <c r="AL155" s="77">
        <f>SUM(Kranskop:Baobab!AL155)</f>
        <v>0</v>
      </c>
      <c r="AM155" s="77">
        <f>SUM(Kranskop:Baobab!AM155)</f>
        <v>0</v>
      </c>
      <c r="AN155" s="77">
        <f>SUM(Kranskop:Baobab!AN155)</f>
        <v>0</v>
      </c>
      <c r="AO155" s="77">
        <f>SUM(Kranskop:Baobab!AO155)</f>
        <v>0</v>
      </c>
      <c r="AP155" s="77">
        <f>SUM(Kranskop:Baobab!AP155)</f>
        <v>0</v>
      </c>
      <c r="AQ155" s="77">
        <f>SUM(Kranskop:Baobab!AQ155)</f>
        <v>0</v>
      </c>
      <c r="AR155" s="77">
        <f>SUM(Kranskop:Baobab!AR155)</f>
        <v>0</v>
      </c>
      <c r="AS155" s="76">
        <f>SUM(Kranskop:Baobab!AS155)</f>
        <v>0</v>
      </c>
      <c r="AT155" s="78">
        <f>SUM(Kranskop:Baobab!AT155)</f>
        <v>0</v>
      </c>
      <c r="AU155" s="77">
        <f>SUM(Kranskop:Baobab!AU155)</f>
        <v>0</v>
      </c>
      <c r="AV155" s="77">
        <f>SUM(Kranskop:Baobab!AV155)</f>
        <v>0</v>
      </c>
      <c r="AW155" s="77">
        <f>SUM(Kranskop:Baobab!AW155)</f>
        <v>0</v>
      </c>
      <c r="AX155" s="77">
        <f>SUM(Kranskop:Baobab!AX155)</f>
        <v>0</v>
      </c>
      <c r="AY155" s="77">
        <f>SUM(Kranskop:Baobab!AY155)</f>
        <v>0</v>
      </c>
      <c r="AZ155" s="77">
        <f>SUM(Kranskop:Baobab!AZ155)</f>
        <v>0</v>
      </c>
      <c r="BA155" s="77">
        <f>SUM(Kranskop:Baobab!BA155)</f>
        <v>0</v>
      </c>
      <c r="BB155" s="77">
        <f>SUM(Kranskop:Baobab!BB155)</f>
        <v>0</v>
      </c>
      <c r="BC155" s="77">
        <f>SUM(Kranskop:Baobab!BC155)</f>
        <v>0</v>
      </c>
      <c r="BD155" s="77">
        <f>SUM(Kranskop:Baobab!BD155)</f>
        <v>0</v>
      </c>
      <c r="BE155" s="76">
        <f>SUM(Kranskop:Baobab!BE155)</f>
        <v>0</v>
      </c>
      <c r="BF155" s="78">
        <f>SUM(Kranskop:Baobab!BF155)</f>
        <v>0</v>
      </c>
      <c r="BG155" s="77">
        <f>SUM(Kranskop:Baobab!BG155)</f>
        <v>0</v>
      </c>
      <c r="BH155" s="77">
        <f>SUM(Kranskop:Baobab!BH155)</f>
        <v>0</v>
      </c>
      <c r="BI155" s="77">
        <f>SUM(Kranskop:Baobab!BI155)</f>
        <v>0</v>
      </c>
      <c r="BJ155" s="77">
        <f>SUM(Kranskop:Baobab!BJ155)</f>
        <v>0</v>
      </c>
      <c r="BK155" s="77">
        <f>SUM(Kranskop:Baobab!BK155)</f>
        <v>0</v>
      </c>
      <c r="BL155" s="77">
        <f>SUM(Kranskop:Baobab!BL155)</f>
        <v>0</v>
      </c>
      <c r="BM155" s="77">
        <f>SUM(Kranskop:Baobab!BM155)</f>
        <v>0</v>
      </c>
      <c r="BN155" s="77">
        <f>SUM(Kranskop:Baobab!BN155)</f>
        <v>0</v>
      </c>
      <c r="BO155" s="77">
        <f>SUM(Kranskop:Baobab!BO155)</f>
        <v>0</v>
      </c>
      <c r="BP155" s="77">
        <f>SUM(Kranskop:Baobab!BP155)</f>
        <v>0</v>
      </c>
      <c r="BQ155" s="76">
        <f>SUM(Kranskop:Baobab!BQ155)</f>
        <v>0</v>
      </c>
      <c r="BR155" s="78">
        <f>SUM(Kranskop:Baobab!BR155)</f>
        <v>0</v>
      </c>
      <c r="BS155" s="77">
        <f>SUM(Kranskop:Baobab!BS155)</f>
        <v>0</v>
      </c>
      <c r="BT155" s="77">
        <f>SUM(Kranskop:Baobab!BT155)</f>
        <v>0</v>
      </c>
      <c r="BU155" s="77">
        <f>SUM(Kranskop:Baobab!BU155)</f>
        <v>0</v>
      </c>
      <c r="BV155" s="77">
        <f>SUM(Kranskop:Baobab!BV155)</f>
        <v>0</v>
      </c>
      <c r="BW155" s="77">
        <f>SUM(Kranskop:Baobab!BW155)</f>
        <v>0</v>
      </c>
      <c r="BX155" s="77">
        <f>SUM(Kranskop:Baobab!BX155)</f>
        <v>0</v>
      </c>
      <c r="BY155" s="77">
        <f>SUM(Kranskop:Baobab!BY155)</f>
        <v>0</v>
      </c>
      <c r="BZ155" s="77">
        <f>SUM(Kranskop:Baobab!BZ155)</f>
        <v>0</v>
      </c>
      <c r="CA155" s="77">
        <f>SUM(Kranskop:Baobab!CA155)</f>
        <v>0</v>
      </c>
      <c r="CB155" s="77">
        <f>SUM(Kranskop:Baobab!CB155)</f>
        <v>0</v>
      </c>
      <c r="CC155" s="76">
        <f>SUM(Kranskop:Baobab!CC155)</f>
        <v>0</v>
      </c>
      <c r="CD155" s="368"/>
    </row>
    <row r="156" spans="1:82" s="39" customFormat="1" x14ac:dyDescent="0.75">
      <c r="B156" s="101" t="s">
        <v>292</v>
      </c>
      <c r="C156" s="273" t="s">
        <v>293</v>
      </c>
      <c r="D156" s="139"/>
      <c r="E156" s="255"/>
      <c r="F156" s="215" t="b">
        <f>(Kranskop!G156+Nyl!G156+Capricorn!G156+Baobab!G156)=G156</f>
        <v>1</v>
      </c>
      <c r="G156" s="74">
        <f t="shared" si="69"/>
        <v>0</v>
      </c>
      <c r="H156" s="75">
        <f>SUM(Kranskop:Baobab!H156)</f>
        <v>0</v>
      </c>
      <c r="I156" s="76">
        <f>SUM(Kranskop:Baobab!I156)</f>
        <v>0</v>
      </c>
      <c r="J156" s="75">
        <f>SUM(Kranskop:Baobab!J156)</f>
        <v>0</v>
      </c>
      <c r="K156" s="77">
        <f>SUM(Kranskop:Baobab!K156)</f>
        <v>0</v>
      </c>
      <c r="L156" s="77">
        <f>SUM(Kranskop:Baobab!L156)</f>
        <v>0</v>
      </c>
      <c r="M156" s="77">
        <f>SUM(Kranskop:Baobab!M156)</f>
        <v>0</v>
      </c>
      <c r="N156" s="77">
        <f>SUM(Kranskop:Baobab!N156)</f>
        <v>0</v>
      </c>
      <c r="O156" s="77">
        <f>SUM(Kranskop:Baobab!O156)</f>
        <v>0</v>
      </c>
      <c r="P156" s="77">
        <f>SUM(Kranskop:Baobab!P156)</f>
        <v>0</v>
      </c>
      <c r="Q156" s="77">
        <f>SUM(Kranskop:Baobab!Q156)</f>
        <v>0</v>
      </c>
      <c r="R156" s="77">
        <f>SUM(Kranskop:Baobab!R156)</f>
        <v>0</v>
      </c>
      <c r="S156" s="77">
        <f>SUM(Kranskop:Baobab!S156)</f>
        <v>0</v>
      </c>
      <c r="T156" s="77">
        <f>SUM(Kranskop:Baobab!T156)</f>
        <v>0</v>
      </c>
      <c r="U156" s="76">
        <f>SUM(Kranskop:Baobab!U156)</f>
        <v>0</v>
      </c>
      <c r="V156" s="75">
        <f>SUM(Kranskop:Baobab!V156)</f>
        <v>0</v>
      </c>
      <c r="W156" s="77">
        <f>SUM(Kranskop:Baobab!W156)</f>
        <v>0</v>
      </c>
      <c r="X156" s="77">
        <f>SUM(Kranskop:Baobab!X156)</f>
        <v>0</v>
      </c>
      <c r="Y156" s="77">
        <f>SUM(Kranskop:Baobab!Y156)</f>
        <v>0</v>
      </c>
      <c r="Z156" s="77">
        <f>SUM(Kranskop:Baobab!Z156)</f>
        <v>0</v>
      </c>
      <c r="AA156" s="77">
        <f>SUM(Kranskop:Baobab!AA156)</f>
        <v>0</v>
      </c>
      <c r="AB156" s="77">
        <f>SUM(Kranskop:Baobab!AB156)</f>
        <v>0</v>
      </c>
      <c r="AC156" s="77">
        <f>SUM(Kranskop:Baobab!AC156)</f>
        <v>0</v>
      </c>
      <c r="AD156" s="77">
        <f>SUM(Kranskop:Baobab!AD156)</f>
        <v>0</v>
      </c>
      <c r="AE156" s="77">
        <f>SUM(Kranskop:Baobab!AE156)</f>
        <v>0</v>
      </c>
      <c r="AF156" s="77">
        <f>SUM(Kranskop:Baobab!AF156)</f>
        <v>0</v>
      </c>
      <c r="AG156" s="76">
        <f>SUM(Kranskop:Baobab!AG156)</f>
        <v>0</v>
      </c>
      <c r="AH156" s="78">
        <f>SUM(Kranskop:Baobab!AH156)</f>
        <v>0</v>
      </c>
      <c r="AI156" s="77">
        <f>SUM(Kranskop:Baobab!AI156)</f>
        <v>0</v>
      </c>
      <c r="AJ156" s="77">
        <f>SUM(Kranskop:Baobab!AJ156)</f>
        <v>0</v>
      </c>
      <c r="AK156" s="77">
        <f>SUM(Kranskop:Baobab!AK156)</f>
        <v>0</v>
      </c>
      <c r="AL156" s="77">
        <f>SUM(Kranskop:Baobab!AL156)</f>
        <v>0</v>
      </c>
      <c r="AM156" s="77">
        <f>SUM(Kranskop:Baobab!AM156)</f>
        <v>0</v>
      </c>
      <c r="AN156" s="77">
        <f>SUM(Kranskop:Baobab!AN156)</f>
        <v>0</v>
      </c>
      <c r="AO156" s="77">
        <f>SUM(Kranskop:Baobab!AO156)</f>
        <v>0</v>
      </c>
      <c r="AP156" s="77">
        <f>SUM(Kranskop:Baobab!AP156)</f>
        <v>0</v>
      </c>
      <c r="AQ156" s="77">
        <f>SUM(Kranskop:Baobab!AQ156)</f>
        <v>0</v>
      </c>
      <c r="AR156" s="77">
        <f>SUM(Kranskop:Baobab!AR156)</f>
        <v>0</v>
      </c>
      <c r="AS156" s="76">
        <f>SUM(Kranskop:Baobab!AS156)</f>
        <v>0</v>
      </c>
      <c r="AT156" s="78">
        <f>SUM(Kranskop:Baobab!AT156)</f>
        <v>0</v>
      </c>
      <c r="AU156" s="77">
        <f>SUM(Kranskop:Baobab!AU156)</f>
        <v>0</v>
      </c>
      <c r="AV156" s="77">
        <f>SUM(Kranskop:Baobab!AV156)</f>
        <v>0</v>
      </c>
      <c r="AW156" s="77">
        <f>SUM(Kranskop:Baobab!AW156)</f>
        <v>0</v>
      </c>
      <c r="AX156" s="77">
        <f>SUM(Kranskop:Baobab!AX156)</f>
        <v>0</v>
      </c>
      <c r="AY156" s="77">
        <f>SUM(Kranskop:Baobab!AY156)</f>
        <v>0</v>
      </c>
      <c r="AZ156" s="77">
        <f>SUM(Kranskop:Baobab!AZ156)</f>
        <v>0</v>
      </c>
      <c r="BA156" s="77">
        <f>SUM(Kranskop:Baobab!BA156)</f>
        <v>0</v>
      </c>
      <c r="BB156" s="77">
        <f>SUM(Kranskop:Baobab!BB156)</f>
        <v>0</v>
      </c>
      <c r="BC156" s="77">
        <f>SUM(Kranskop:Baobab!BC156)</f>
        <v>0</v>
      </c>
      <c r="BD156" s="77">
        <f>SUM(Kranskop:Baobab!BD156)</f>
        <v>0</v>
      </c>
      <c r="BE156" s="76">
        <f>SUM(Kranskop:Baobab!BE156)</f>
        <v>0</v>
      </c>
      <c r="BF156" s="78">
        <f>SUM(Kranskop:Baobab!BF156)</f>
        <v>0</v>
      </c>
      <c r="BG156" s="77">
        <f>SUM(Kranskop:Baobab!BG156)</f>
        <v>0</v>
      </c>
      <c r="BH156" s="77">
        <f>SUM(Kranskop:Baobab!BH156)</f>
        <v>0</v>
      </c>
      <c r="BI156" s="77">
        <f>SUM(Kranskop:Baobab!BI156)</f>
        <v>0</v>
      </c>
      <c r="BJ156" s="77">
        <f>SUM(Kranskop:Baobab!BJ156)</f>
        <v>0</v>
      </c>
      <c r="BK156" s="77">
        <f>SUM(Kranskop:Baobab!BK156)</f>
        <v>0</v>
      </c>
      <c r="BL156" s="77">
        <f>SUM(Kranskop:Baobab!BL156)</f>
        <v>0</v>
      </c>
      <c r="BM156" s="77">
        <f>SUM(Kranskop:Baobab!BM156)</f>
        <v>0</v>
      </c>
      <c r="BN156" s="77">
        <f>SUM(Kranskop:Baobab!BN156)</f>
        <v>0</v>
      </c>
      <c r="BO156" s="77">
        <f>SUM(Kranskop:Baobab!BO156)</f>
        <v>0</v>
      </c>
      <c r="BP156" s="77">
        <f>SUM(Kranskop:Baobab!BP156)</f>
        <v>0</v>
      </c>
      <c r="BQ156" s="76">
        <f>SUM(Kranskop:Baobab!BQ156)</f>
        <v>0</v>
      </c>
      <c r="BR156" s="78">
        <f>SUM(Kranskop:Baobab!BR156)</f>
        <v>0</v>
      </c>
      <c r="BS156" s="77">
        <f>SUM(Kranskop:Baobab!BS156)</f>
        <v>0</v>
      </c>
      <c r="BT156" s="77">
        <f>SUM(Kranskop:Baobab!BT156)</f>
        <v>0</v>
      </c>
      <c r="BU156" s="77">
        <f>SUM(Kranskop:Baobab!BU156)</f>
        <v>0</v>
      </c>
      <c r="BV156" s="77">
        <f>SUM(Kranskop:Baobab!BV156)</f>
        <v>0</v>
      </c>
      <c r="BW156" s="77">
        <f>SUM(Kranskop:Baobab!BW156)</f>
        <v>0</v>
      </c>
      <c r="BX156" s="77">
        <f>SUM(Kranskop:Baobab!BX156)</f>
        <v>0</v>
      </c>
      <c r="BY156" s="77">
        <f>SUM(Kranskop:Baobab!BY156)</f>
        <v>0</v>
      </c>
      <c r="BZ156" s="77">
        <f>SUM(Kranskop:Baobab!BZ156)</f>
        <v>0</v>
      </c>
      <c r="CA156" s="77">
        <f>SUM(Kranskop:Baobab!CA156)</f>
        <v>0</v>
      </c>
      <c r="CB156" s="77">
        <f>SUM(Kranskop:Baobab!CB156)</f>
        <v>0</v>
      </c>
      <c r="CC156" s="76">
        <f>SUM(Kranskop:Baobab!CC156)</f>
        <v>0</v>
      </c>
      <c r="CD156" s="368"/>
    </row>
    <row r="157" spans="1:82" s="39" customFormat="1" x14ac:dyDescent="0.75">
      <c r="B157" s="73" t="s">
        <v>294</v>
      </c>
      <c r="C157" s="129" t="s">
        <v>293</v>
      </c>
      <c r="D157" s="139" t="s">
        <v>58</v>
      </c>
      <c r="E157" s="255">
        <f>SUM(Kranskop:Baobab!E157)</f>
        <v>288</v>
      </c>
      <c r="F157" s="215" t="b">
        <f>(Kranskop!G157+Nyl!G157+Capricorn!G157+Baobab!G157)=G157</f>
        <v>1</v>
      </c>
      <c r="G157" s="74">
        <f t="shared" si="69"/>
        <v>0</v>
      </c>
      <c r="H157" s="75">
        <f>SUM(Kranskop:Baobab!H157)</f>
        <v>0</v>
      </c>
      <c r="I157" s="76">
        <f>SUM(Kranskop:Baobab!I157)</f>
        <v>0</v>
      </c>
      <c r="J157" s="75">
        <f>SUM(Kranskop:Baobab!J157)</f>
        <v>0</v>
      </c>
      <c r="K157" s="77">
        <f>SUM(Kranskop:Baobab!K157)</f>
        <v>0</v>
      </c>
      <c r="L157" s="77">
        <f>SUM(Kranskop:Baobab!L157)</f>
        <v>0</v>
      </c>
      <c r="M157" s="77">
        <f>SUM(Kranskop:Baobab!M157)</f>
        <v>0</v>
      </c>
      <c r="N157" s="77">
        <f>SUM(Kranskop:Baobab!N157)</f>
        <v>0</v>
      </c>
      <c r="O157" s="77">
        <f>SUM(Kranskop:Baobab!O157)</f>
        <v>0</v>
      </c>
      <c r="P157" s="77">
        <f>SUM(Kranskop:Baobab!P157)</f>
        <v>0</v>
      </c>
      <c r="Q157" s="77">
        <f>SUM(Kranskop:Baobab!Q157)</f>
        <v>0</v>
      </c>
      <c r="R157" s="77">
        <f>SUM(Kranskop:Baobab!R157)</f>
        <v>0</v>
      </c>
      <c r="S157" s="77">
        <f>SUM(Kranskop:Baobab!S157)</f>
        <v>0</v>
      </c>
      <c r="T157" s="77">
        <f>SUM(Kranskop:Baobab!T157)</f>
        <v>0</v>
      </c>
      <c r="U157" s="76">
        <f>SUM(Kranskop:Baobab!U157)</f>
        <v>0</v>
      </c>
      <c r="V157" s="75">
        <f>SUM(Kranskop:Baobab!V157)</f>
        <v>0</v>
      </c>
      <c r="W157" s="77">
        <f>SUM(Kranskop:Baobab!W157)</f>
        <v>0</v>
      </c>
      <c r="X157" s="77">
        <f>SUM(Kranskop:Baobab!X157)</f>
        <v>0</v>
      </c>
      <c r="Y157" s="77">
        <f>SUM(Kranskop:Baobab!Y157)</f>
        <v>0</v>
      </c>
      <c r="Z157" s="77">
        <f>SUM(Kranskop:Baobab!Z157)</f>
        <v>0</v>
      </c>
      <c r="AA157" s="77">
        <f>SUM(Kranskop:Baobab!AA157)</f>
        <v>0</v>
      </c>
      <c r="AB157" s="77">
        <f>SUM(Kranskop:Baobab!AB157)</f>
        <v>0</v>
      </c>
      <c r="AC157" s="77">
        <f>SUM(Kranskop:Baobab!AC157)</f>
        <v>0</v>
      </c>
      <c r="AD157" s="77">
        <f>SUM(Kranskop:Baobab!AD157)</f>
        <v>0</v>
      </c>
      <c r="AE157" s="77">
        <f>SUM(Kranskop:Baobab!AE157)</f>
        <v>0</v>
      </c>
      <c r="AF157" s="77">
        <f>SUM(Kranskop:Baobab!AF157)</f>
        <v>0</v>
      </c>
      <c r="AG157" s="76">
        <f>SUM(Kranskop:Baobab!AG157)</f>
        <v>0</v>
      </c>
      <c r="AH157" s="78">
        <f>SUM(Kranskop:Baobab!AH157)</f>
        <v>0</v>
      </c>
      <c r="AI157" s="77">
        <f>SUM(Kranskop:Baobab!AI157)</f>
        <v>0</v>
      </c>
      <c r="AJ157" s="77">
        <f>SUM(Kranskop:Baobab!AJ157)</f>
        <v>0</v>
      </c>
      <c r="AK157" s="77">
        <f>SUM(Kranskop:Baobab!AK157)</f>
        <v>0</v>
      </c>
      <c r="AL157" s="77">
        <f>SUM(Kranskop:Baobab!AL157)</f>
        <v>0</v>
      </c>
      <c r="AM157" s="77">
        <f>SUM(Kranskop:Baobab!AM157)</f>
        <v>0</v>
      </c>
      <c r="AN157" s="77">
        <f>SUM(Kranskop:Baobab!AN157)</f>
        <v>0</v>
      </c>
      <c r="AO157" s="77">
        <f>SUM(Kranskop:Baobab!AO157)</f>
        <v>0</v>
      </c>
      <c r="AP157" s="77">
        <f>SUM(Kranskop:Baobab!AP157)</f>
        <v>0</v>
      </c>
      <c r="AQ157" s="77">
        <f>SUM(Kranskop:Baobab!AQ157)</f>
        <v>0</v>
      </c>
      <c r="AR157" s="77">
        <f>SUM(Kranskop:Baobab!AR157)</f>
        <v>0</v>
      </c>
      <c r="AS157" s="76">
        <f>SUM(Kranskop:Baobab!AS157)</f>
        <v>0</v>
      </c>
      <c r="AT157" s="78">
        <f>SUM(Kranskop:Baobab!AT157)</f>
        <v>0</v>
      </c>
      <c r="AU157" s="77">
        <f>SUM(Kranskop:Baobab!AU157)</f>
        <v>0</v>
      </c>
      <c r="AV157" s="77">
        <f>SUM(Kranskop:Baobab!AV157)</f>
        <v>0</v>
      </c>
      <c r="AW157" s="77">
        <f>SUM(Kranskop:Baobab!AW157)</f>
        <v>0</v>
      </c>
      <c r="AX157" s="77">
        <f>SUM(Kranskop:Baobab!AX157)</f>
        <v>0</v>
      </c>
      <c r="AY157" s="77">
        <f>SUM(Kranskop:Baobab!AY157)</f>
        <v>0</v>
      </c>
      <c r="AZ157" s="77">
        <f>SUM(Kranskop:Baobab!AZ157)</f>
        <v>0</v>
      </c>
      <c r="BA157" s="77">
        <f>SUM(Kranskop:Baobab!BA157)</f>
        <v>0</v>
      </c>
      <c r="BB157" s="77">
        <f>SUM(Kranskop:Baobab!BB157)</f>
        <v>0</v>
      </c>
      <c r="BC157" s="77">
        <f>SUM(Kranskop:Baobab!BC157)</f>
        <v>0</v>
      </c>
      <c r="BD157" s="77">
        <f>SUM(Kranskop:Baobab!BD157)</f>
        <v>0</v>
      </c>
      <c r="BE157" s="76">
        <f>SUM(Kranskop:Baobab!BE157)</f>
        <v>0</v>
      </c>
      <c r="BF157" s="78">
        <f>SUM(Kranskop:Baobab!BF157)</f>
        <v>0</v>
      </c>
      <c r="BG157" s="77">
        <f>SUM(Kranskop:Baobab!BG157)</f>
        <v>0</v>
      </c>
      <c r="BH157" s="77">
        <f>SUM(Kranskop:Baobab!BH157)</f>
        <v>0</v>
      </c>
      <c r="BI157" s="77">
        <f>SUM(Kranskop:Baobab!BI157)</f>
        <v>0</v>
      </c>
      <c r="BJ157" s="77">
        <f>SUM(Kranskop:Baobab!BJ157)</f>
        <v>0</v>
      </c>
      <c r="BK157" s="77">
        <f>SUM(Kranskop:Baobab!BK157)</f>
        <v>0</v>
      </c>
      <c r="BL157" s="77">
        <f>SUM(Kranskop:Baobab!BL157)</f>
        <v>0</v>
      </c>
      <c r="BM157" s="77">
        <f>SUM(Kranskop:Baobab!BM157)</f>
        <v>0</v>
      </c>
      <c r="BN157" s="77">
        <f>SUM(Kranskop:Baobab!BN157)</f>
        <v>0</v>
      </c>
      <c r="BO157" s="77">
        <f>SUM(Kranskop:Baobab!BO157)</f>
        <v>0</v>
      </c>
      <c r="BP157" s="77">
        <f>SUM(Kranskop:Baobab!BP157)</f>
        <v>0</v>
      </c>
      <c r="BQ157" s="76">
        <f>SUM(Kranskop:Baobab!BQ157)</f>
        <v>0</v>
      </c>
      <c r="BR157" s="78">
        <f>SUM(Kranskop:Baobab!BR157)</f>
        <v>0</v>
      </c>
      <c r="BS157" s="77">
        <f>SUM(Kranskop:Baobab!BS157)</f>
        <v>0</v>
      </c>
      <c r="BT157" s="77">
        <f>SUM(Kranskop:Baobab!BT157)</f>
        <v>0</v>
      </c>
      <c r="BU157" s="77">
        <f>SUM(Kranskop:Baobab!BU157)</f>
        <v>0</v>
      </c>
      <c r="BV157" s="77">
        <f>SUM(Kranskop:Baobab!BV157)</f>
        <v>0</v>
      </c>
      <c r="BW157" s="77">
        <f>SUM(Kranskop:Baobab!BW157)</f>
        <v>0</v>
      </c>
      <c r="BX157" s="77">
        <f>SUM(Kranskop:Baobab!BX157)</f>
        <v>0</v>
      </c>
      <c r="BY157" s="77">
        <f>SUM(Kranskop:Baobab!BY157)</f>
        <v>0</v>
      </c>
      <c r="BZ157" s="77">
        <f>SUM(Kranskop:Baobab!BZ157)</f>
        <v>0</v>
      </c>
      <c r="CA157" s="77">
        <f>SUM(Kranskop:Baobab!CA157)</f>
        <v>0</v>
      </c>
      <c r="CB157" s="77">
        <f>SUM(Kranskop:Baobab!CB157)</f>
        <v>0</v>
      </c>
      <c r="CC157" s="76">
        <f>SUM(Kranskop:Baobab!CC157)</f>
        <v>0</v>
      </c>
      <c r="CD157" s="368"/>
    </row>
    <row r="158" spans="1:82" s="39" customFormat="1" x14ac:dyDescent="0.75">
      <c r="B158" s="73" t="s">
        <v>295</v>
      </c>
      <c r="C158" s="129" t="s">
        <v>296</v>
      </c>
      <c r="D158" s="130" t="s">
        <v>297</v>
      </c>
      <c r="E158" s="255">
        <f>SUM(Kranskop:Baobab!E158)</f>
        <v>2688</v>
      </c>
      <c r="F158" s="215" t="b">
        <f>(Kranskop!G158+Nyl!G158+Capricorn!G158+Baobab!G158)=G158</f>
        <v>1</v>
      </c>
      <c r="G158" s="74">
        <f t="shared" si="69"/>
        <v>0</v>
      </c>
      <c r="H158" s="75">
        <f>SUM(Kranskop:Baobab!H158)</f>
        <v>0</v>
      </c>
      <c r="I158" s="76">
        <f>SUM(Kranskop:Baobab!I158)</f>
        <v>0</v>
      </c>
      <c r="J158" s="75">
        <f>SUM(Kranskop:Baobab!J158)</f>
        <v>0</v>
      </c>
      <c r="K158" s="77">
        <f>SUM(Kranskop:Baobab!K158)</f>
        <v>0</v>
      </c>
      <c r="L158" s="77">
        <f>SUM(Kranskop:Baobab!L158)</f>
        <v>0</v>
      </c>
      <c r="M158" s="77">
        <f>SUM(Kranskop:Baobab!M158)</f>
        <v>0</v>
      </c>
      <c r="N158" s="77">
        <f>SUM(Kranskop:Baobab!N158)</f>
        <v>0</v>
      </c>
      <c r="O158" s="77">
        <f>SUM(Kranskop:Baobab!O158)</f>
        <v>0</v>
      </c>
      <c r="P158" s="77">
        <f>SUM(Kranskop:Baobab!P158)</f>
        <v>0</v>
      </c>
      <c r="Q158" s="77">
        <f>SUM(Kranskop:Baobab!Q158)</f>
        <v>0</v>
      </c>
      <c r="R158" s="77">
        <f>SUM(Kranskop:Baobab!R158)</f>
        <v>0</v>
      </c>
      <c r="S158" s="77">
        <f>SUM(Kranskop:Baobab!S158)</f>
        <v>0</v>
      </c>
      <c r="T158" s="77">
        <f>SUM(Kranskop:Baobab!T158)</f>
        <v>0</v>
      </c>
      <c r="U158" s="76">
        <f>SUM(Kranskop:Baobab!U158)</f>
        <v>0</v>
      </c>
      <c r="V158" s="75">
        <f>SUM(Kranskop:Baobab!V158)</f>
        <v>0</v>
      </c>
      <c r="W158" s="77">
        <f>SUM(Kranskop:Baobab!W158)</f>
        <v>0</v>
      </c>
      <c r="X158" s="77">
        <f>SUM(Kranskop:Baobab!X158)</f>
        <v>0</v>
      </c>
      <c r="Y158" s="77">
        <f>SUM(Kranskop:Baobab!Y158)</f>
        <v>0</v>
      </c>
      <c r="Z158" s="77">
        <f>SUM(Kranskop:Baobab!Z158)</f>
        <v>0</v>
      </c>
      <c r="AA158" s="77">
        <f>SUM(Kranskop:Baobab!AA158)</f>
        <v>0</v>
      </c>
      <c r="AB158" s="77">
        <f>SUM(Kranskop:Baobab!AB158)</f>
        <v>0</v>
      </c>
      <c r="AC158" s="77">
        <f>SUM(Kranskop:Baobab!AC158)</f>
        <v>0</v>
      </c>
      <c r="AD158" s="77">
        <f>SUM(Kranskop:Baobab!AD158)</f>
        <v>0</v>
      </c>
      <c r="AE158" s="77">
        <f>SUM(Kranskop:Baobab!AE158)</f>
        <v>0</v>
      </c>
      <c r="AF158" s="77">
        <f>SUM(Kranskop:Baobab!AF158)</f>
        <v>0</v>
      </c>
      <c r="AG158" s="76">
        <f>SUM(Kranskop:Baobab!AG158)</f>
        <v>0</v>
      </c>
      <c r="AH158" s="78">
        <f>SUM(Kranskop:Baobab!AH158)</f>
        <v>0</v>
      </c>
      <c r="AI158" s="77">
        <f>SUM(Kranskop:Baobab!AI158)</f>
        <v>0</v>
      </c>
      <c r="AJ158" s="77">
        <f>SUM(Kranskop:Baobab!AJ158)</f>
        <v>0</v>
      </c>
      <c r="AK158" s="77">
        <f>SUM(Kranskop:Baobab!AK158)</f>
        <v>0</v>
      </c>
      <c r="AL158" s="77">
        <f>SUM(Kranskop:Baobab!AL158)</f>
        <v>0</v>
      </c>
      <c r="AM158" s="77">
        <f>SUM(Kranskop:Baobab!AM158)</f>
        <v>0</v>
      </c>
      <c r="AN158" s="77">
        <f>SUM(Kranskop:Baobab!AN158)</f>
        <v>0</v>
      </c>
      <c r="AO158" s="77">
        <f>SUM(Kranskop:Baobab!AO158)</f>
        <v>0</v>
      </c>
      <c r="AP158" s="77">
        <f>SUM(Kranskop:Baobab!AP158)</f>
        <v>0</v>
      </c>
      <c r="AQ158" s="77">
        <f>SUM(Kranskop:Baobab!AQ158)</f>
        <v>0</v>
      </c>
      <c r="AR158" s="77">
        <f>SUM(Kranskop:Baobab!AR158)</f>
        <v>0</v>
      </c>
      <c r="AS158" s="76">
        <f>SUM(Kranskop:Baobab!AS158)</f>
        <v>0</v>
      </c>
      <c r="AT158" s="78">
        <f>SUM(Kranskop:Baobab!AT158)</f>
        <v>0</v>
      </c>
      <c r="AU158" s="77">
        <f>SUM(Kranskop:Baobab!AU158)</f>
        <v>0</v>
      </c>
      <c r="AV158" s="77">
        <f>SUM(Kranskop:Baobab!AV158)</f>
        <v>0</v>
      </c>
      <c r="AW158" s="77">
        <f>SUM(Kranskop:Baobab!AW158)</f>
        <v>0</v>
      </c>
      <c r="AX158" s="77">
        <f>SUM(Kranskop:Baobab!AX158)</f>
        <v>0</v>
      </c>
      <c r="AY158" s="77">
        <f>SUM(Kranskop:Baobab!AY158)</f>
        <v>0</v>
      </c>
      <c r="AZ158" s="77">
        <f>SUM(Kranskop:Baobab!AZ158)</f>
        <v>0</v>
      </c>
      <c r="BA158" s="77">
        <f>SUM(Kranskop:Baobab!BA158)</f>
        <v>0</v>
      </c>
      <c r="BB158" s="77">
        <f>SUM(Kranskop:Baobab!BB158)</f>
        <v>0</v>
      </c>
      <c r="BC158" s="77">
        <f>SUM(Kranskop:Baobab!BC158)</f>
        <v>0</v>
      </c>
      <c r="BD158" s="77">
        <f>SUM(Kranskop:Baobab!BD158)</f>
        <v>0</v>
      </c>
      <c r="BE158" s="76">
        <f>SUM(Kranskop:Baobab!BE158)</f>
        <v>0</v>
      </c>
      <c r="BF158" s="78">
        <f>SUM(Kranskop:Baobab!BF158)</f>
        <v>0</v>
      </c>
      <c r="BG158" s="77">
        <f>SUM(Kranskop:Baobab!BG158)</f>
        <v>0</v>
      </c>
      <c r="BH158" s="77">
        <f>SUM(Kranskop:Baobab!BH158)</f>
        <v>0</v>
      </c>
      <c r="BI158" s="77">
        <f>SUM(Kranskop:Baobab!BI158)</f>
        <v>0</v>
      </c>
      <c r="BJ158" s="77">
        <f>SUM(Kranskop:Baobab!BJ158)</f>
        <v>0</v>
      </c>
      <c r="BK158" s="77">
        <f>SUM(Kranskop:Baobab!BK158)</f>
        <v>0</v>
      </c>
      <c r="BL158" s="77">
        <f>SUM(Kranskop:Baobab!BL158)</f>
        <v>0</v>
      </c>
      <c r="BM158" s="77">
        <f>SUM(Kranskop:Baobab!BM158)</f>
        <v>0</v>
      </c>
      <c r="BN158" s="77">
        <f>SUM(Kranskop:Baobab!BN158)</f>
        <v>0</v>
      </c>
      <c r="BO158" s="77">
        <f>SUM(Kranskop:Baobab!BO158)</f>
        <v>0</v>
      </c>
      <c r="BP158" s="77">
        <f>SUM(Kranskop:Baobab!BP158)</f>
        <v>0</v>
      </c>
      <c r="BQ158" s="76">
        <f>SUM(Kranskop:Baobab!BQ158)</f>
        <v>0</v>
      </c>
      <c r="BR158" s="78">
        <f>SUM(Kranskop:Baobab!BR158)</f>
        <v>0</v>
      </c>
      <c r="BS158" s="77">
        <f>SUM(Kranskop:Baobab!BS158)</f>
        <v>0</v>
      </c>
      <c r="BT158" s="77">
        <f>SUM(Kranskop:Baobab!BT158)</f>
        <v>0</v>
      </c>
      <c r="BU158" s="77">
        <f>SUM(Kranskop:Baobab!BU158)</f>
        <v>0</v>
      </c>
      <c r="BV158" s="77">
        <f>SUM(Kranskop:Baobab!BV158)</f>
        <v>0</v>
      </c>
      <c r="BW158" s="77">
        <f>SUM(Kranskop:Baobab!BW158)</f>
        <v>0</v>
      </c>
      <c r="BX158" s="77">
        <f>SUM(Kranskop:Baobab!BX158)</f>
        <v>0</v>
      </c>
      <c r="BY158" s="77">
        <f>SUM(Kranskop:Baobab!BY158)</f>
        <v>0</v>
      </c>
      <c r="BZ158" s="77">
        <f>SUM(Kranskop:Baobab!BZ158)</f>
        <v>0</v>
      </c>
      <c r="CA158" s="77">
        <f>SUM(Kranskop:Baobab!CA158)</f>
        <v>0</v>
      </c>
      <c r="CB158" s="77">
        <f>SUM(Kranskop:Baobab!CB158)</f>
        <v>0</v>
      </c>
      <c r="CC158" s="76">
        <f>SUM(Kranskop:Baobab!CC158)</f>
        <v>0</v>
      </c>
      <c r="CD158" s="368"/>
    </row>
    <row r="159" spans="1:82" s="39" customFormat="1" x14ac:dyDescent="0.75">
      <c r="B159" s="73" t="s">
        <v>298</v>
      </c>
      <c r="C159" s="129" t="s">
        <v>299</v>
      </c>
      <c r="D159" s="130" t="s">
        <v>297</v>
      </c>
      <c r="E159" s="255">
        <f>SUM(Kranskop:Baobab!E159)</f>
        <v>1464</v>
      </c>
      <c r="F159" s="215" t="b">
        <f>(Kranskop!G159+Nyl!G159+Capricorn!G159+Baobab!G159)=G159</f>
        <v>1</v>
      </c>
      <c r="G159" s="74">
        <f t="shared" si="69"/>
        <v>0</v>
      </c>
      <c r="H159" s="75">
        <f>SUM(Kranskop:Baobab!H159)</f>
        <v>0</v>
      </c>
      <c r="I159" s="76">
        <f>SUM(Kranskop:Baobab!I159)</f>
        <v>0</v>
      </c>
      <c r="J159" s="75">
        <f>SUM(Kranskop:Baobab!J159)</f>
        <v>0</v>
      </c>
      <c r="K159" s="77">
        <f>SUM(Kranskop:Baobab!K159)</f>
        <v>0</v>
      </c>
      <c r="L159" s="77">
        <f>SUM(Kranskop:Baobab!L159)</f>
        <v>0</v>
      </c>
      <c r="M159" s="77">
        <f>SUM(Kranskop:Baobab!M159)</f>
        <v>0</v>
      </c>
      <c r="N159" s="77">
        <f>SUM(Kranskop:Baobab!N159)</f>
        <v>0</v>
      </c>
      <c r="O159" s="77">
        <f>SUM(Kranskop:Baobab!O159)</f>
        <v>0</v>
      </c>
      <c r="P159" s="77">
        <f>SUM(Kranskop:Baobab!P159)</f>
        <v>0</v>
      </c>
      <c r="Q159" s="77">
        <f>SUM(Kranskop:Baobab!Q159)</f>
        <v>0</v>
      </c>
      <c r="R159" s="77">
        <f>SUM(Kranskop:Baobab!R159)</f>
        <v>0</v>
      </c>
      <c r="S159" s="77">
        <f>SUM(Kranskop:Baobab!S159)</f>
        <v>0</v>
      </c>
      <c r="T159" s="77">
        <f>SUM(Kranskop:Baobab!T159)</f>
        <v>0</v>
      </c>
      <c r="U159" s="76">
        <f>SUM(Kranskop:Baobab!U159)</f>
        <v>0</v>
      </c>
      <c r="V159" s="75">
        <f>SUM(Kranskop:Baobab!V159)</f>
        <v>0</v>
      </c>
      <c r="W159" s="77">
        <f>SUM(Kranskop:Baobab!W159)</f>
        <v>0</v>
      </c>
      <c r="X159" s="77">
        <f>SUM(Kranskop:Baobab!X159)</f>
        <v>0</v>
      </c>
      <c r="Y159" s="77">
        <f>SUM(Kranskop:Baobab!Y159)</f>
        <v>0</v>
      </c>
      <c r="Z159" s="77">
        <f>SUM(Kranskop:Baobab!Z159)</f>
        <v>0</v>
      </c>
      <c r="AA159" s="77">
        <f>SUM(Kranskop:Baobab!AA159)</f>
        <v>0</v>
      </c>
      <c r="AB159" s="77">
        <f>SUM(Kranskop:Baobab!AB159)</f>
        <v>0</v>
      </c>
      <c r="AC159" s="77">
        <f>SUM(Kranskop:Baobab!AC159)</f>
        <v>0</v>
      </c>
      <c r="AD159" s="77">
        <f>SUM(Kranskop:Baobab!AD159)</f>
        <v>0</v>
      </c>
      <c r="AE159" s="77">
        <f>SUM(Kranskop:Baobab!AE159)</f>
        <v>0</v>
      </c>
      <c r="AF159" s="77">
        <f>SUM(Kranskop:Baobab!AF159)</f>
        <v>0</v>
      </c>
      <c r="AG159" s="76">
        <f>SUM(Kranskop:Baobab!AG159)</f>
        <v>0</v>
      </c>
      <c r="AH159" s="78">
        <f>SUM(Kranskop:Baobab!AH159)</f>
        <v>0</v>
      </c>
      <c r="AI159" s="77">
        <f>SUM(Kranskop:Baobab!AI159)</f>
        <v>0</v>
      </c>
      <c r="AJ159" s="77">
        <f>SUM(Kranskop:Baobab!AJ159)</f>
        <v>0</v>
      </c>
      <c r="AK159" s="77">
        <f>SUM(Kranskop:Baobab!AK159)</f>
        <v>0</v>
      </c>
      <c r="AL159" s="77">
        <f>SUM(Kranskop:Baobab!AL159)</f>
        <v>0</v>
      </c>
      <c r="AM159" s="77">
        <f>SUM(Kranskop:Baobab!AM159)</f>
        <v>0</v>
      </c>
      <c r="AN159" s="77">
        <f>SUM(Kranskop:Baobab!AN159)</f>
        <v>0</v>
      </c>
      <c r="AO159" s="77">
        <f>SUM(Kranskop:Baobab!AO159)</f>
        <v>0</v>
      </c>
      <c r="AP159" s="77">
        <f>SUM(Kranskop:Baobab!AP159)</f>
        <v>0</v>
      </c>
      <c r="AQ159" s="77">
        <f>SUM(Kranskop:Baobab!AQ159)</f>
        <v>0</v>
      </c>
      <c r="AR159" s="77">
        <f>SUM(Kranskop:Baobab!AR159)</f>
        <v>0</v>
      </c>
      <c r="AS159" s="76">
        <f>SUM(Kranskop:Baobab!AS159)</f>
        <v>0</v>
      </c>
      <c r="AT159" s="78">
        <f>SUM(Kranskop:Baobab!AT159)</f>
        <v>0</v>
      </c>
      <c r="AU159" s="77">
        <f>SUM(Kranskop:Baobab!AU159)</f>
        <v>0</v>
      </c>
      <c r="AV159" s="77">
        <f>SUM(Kranskop:Baobab!AV159)</f>
        <v>0</v>
      </c>
      <c r="AW159" s="77">
        <f>SUM(Kranskop:Baobab!AW159)</f>
        <v>0</v>
      </c>
      <c r="AX159" s="77">
        <f>SUM(Kranskop:Baobab!AX159)</f>
        <v>0</v>
      </c>
      <c r="AY159" s="77">
        <f>SUM(Kranskop:Baobab!AY159)</f>
        <v>0</v>
      </c>
      <c r="AZ159" s="77">
        <f>SUM(Kranskop:Baobab!AZ159)</f>
        <v>0</v>
      </c>
      <c r="BA159" s="77">
        <f>SUM(Kranskop:Baobab!BA159)</f>
        <v>0</v>
      </c>
      <c r="BB159" s="77">
        <f>SUM(Kranskop:Baobab!BB159)</f>
        <v>0</v>
      </c>
      <c r="BC159" s="77">
        <f>SUM(Kranskop:Baobab!BC159)</f>
        <v>0</v>
      </c>
      <c r="BD159" s="77">
        <f>SUM(Kranskop:Baobab!BD159)</f>
        <v>0</v>
      </c>
      <c r="BE159" s="76">
        <f>SUM(Kranskop:Baobab!BE159)</f>
        <v>0</v>
      </c>
      <c r="BF159" s="78">
        <f>SUM(Kranskop:Baobab!BF159)</f>
        <v>0</v>
      </c>
      <c r="BG159" s="77">
        <f>SUM(Kranskop:Baobab!BG159)</f>
        <v>0</v>
      </c>
      <c r="BH159" s="77">
        <f>SUM(Kranskop:Baobab!BH159)</f>
        <v>0</v>
      </c>
      <c r="BI159" s="77">
        <f>SUM(Kranskop:Baobab!BI159)</f>
        <v>0</v>
      </c>
      <c r="BJ159" s="77">
        <f>SUM(Kranskop:Baobab!BJ159)</f>
        <v>0</v>
      </c>
      <c r="BK159" s="77">
        <f>SUM(Kranskop:Baobab!BK159)</f>
        <v>0</v>
      </c>
      <c r="BL159" s="77">
        <f>SUM(Kranskop:Baobab!BL159)</f>
        <v>0</v>
      </c>
      <c r="BM159" s="77">
        <f>SUM(Kranskop:Baobab!BM159)</f>
        <v>0</v>
      </c>
      <c r="BN159" s="77">
        <f>SUM(Kranskop:Baobab!BN159)</f>
        <v>0</v>
      </c>
      <c r="BO159" s="77">
        <f>SUM(Kranskop:Baobab!BO159)</f>
        <v>0</v>
      </c>
      <c r="BP159" s="77">
        <f>SUM(Kranskop:Baobab!BP159)</f>
        <v>0</v>
      </c>
      <c r="BQ159" s="76">
        <f>SUM(Kranskop:Baobab!BQ159)</f>
        <v>0</v>
      </c>
      <c r="BR159" s="78">
        <f>SUM(Kranskop:Baobab!BR159)</f>
        <v>0</v>
      </c>
      <c r="BS159" s="77">
        <f>SUM(Kranskop:Baobab!BS159)</f>
        <v>0</v>
      </c>
      <c r="BT159" s="77">
        <f>SUM(Kranskop:Baobab!BT159)</f>
        <v>0</v>
      </c>
      <c r="BU159" s="77">
        <f>SUM(Kranskop:Baobab!BU159)</f>
        <v>0</v>
      </c>
      <c r="BV159" s="77">
        <f>SUM(Kranskop:Baobab!BV159)</f>
        <v>0</v>
      </c>
      <c r="BW159" s="77">
        <f>SUM(Kranskop:Baobab!BW159)</f>
        <v>0</v>
      </c>
      <c r="BX159" s="77">
        <f>SUM(Kranskop:Baobab!BX159)</f>
        <v>0</v>
      </c>
      <c r="BY159" s="77">
        <f>SUM(Kranskop:Baobab!BY159)</f>
        <v>0</v>
      </c>
      <c r="BZ159" s="77">
        <f>SUM(Kranskop:Baobab!BZ159)</f>
        <v>0</v>
      </c>
      <c r="CA159" s="77">
        <f>SUM(Kranskop:Baobab!CA159)</f>
        <v>0</v>
      </c>
      <c r="CB159" s="77">
        <f>SUM(Kranskop:Baobab!CB159)</f>
        <v>0</v>
      </c>
      <c r="CC159" s="76">
        <f>SUM(Kranskop:Baobab!CC159)</f>
        <v>0</v>
      </c>
      <c r="CD159" s="368"/>
    </row>
    <row r="160" spans="1:82" s="39" customFormat="1" x14ac:dyDescent="0.75">
      <c r="B160" s="73" t="s">
        <v>300</v>
      </c>
      <c r="C160" s="129" t="s">
        <v>301</v>
      </c>
      <c r="D160" s="130" t="s">
        <v>297</v>
      </c>
      <c r="E160" s="255">
        <f>SUM(Kranskop:Baobab!E160)</f>
        <v>720</v>
      </c>
      <c r="F160" s="215" t="b">
        <f>(Kranskop!G160+Nyl!G160+Capricorn!G160+Baobab!G160)=G160</f>
        <v>1</v>
      </c>
      <c r="G160" s="74">
        <f t="shared" si="69"/>
        <v>0</v>
      </c>
      <c r="H160" s="75">
        <f>SUM(Kranskop:Baobab!H160)</f>
        <v>0</v>
      </c>
      <c r="I160" s="76">
        <f>SUM(Kranskop:Baobab!I160)</f>
        <v>0</v>
      </c>
      <c r="J160" s="75">
        <f>SUM(Kranskop:Baobab!J160)</f>
        <v>0</v>
      </c>
      <c r="K160" s="77">
        <f>SUM(Kranskop:Baobab!K160)</f>
        <v>0</v>
      </c>
      <c r="L160" s="77">
        <f>SUM(Kranskop:Baobab!L160)</f>
        <v>0</v>
      </c>
      <c r="M160" s="77">
        <f>SUM(Kranskop:Baobab!M160)</f>
        <v>0</v>
      </c>
      <c r="N160" s="77">
        <f>SUM(Kranskop:Baobab!N160)</f>
        <v>0</v>
      </c>
      <c r="O160" s="77">
        <f>SUM(Kranskop:Baobab!O160)</f>
        <v>0</v>
      </c>
      <c r="P160" s="77">
        <f>SUM(Kranskop:Baobab!P160)</f>
        <v>0</v>
      </c>
      <c r="Q160" s="77">
        <f>SUM(Kranskop:Baobab!Q160)</f>
        <v>0</v>
      </c>
      <c r="R160" s="77">
        <f>SUM(Kranskop:Baobab!R160)</f>
        <v>0</v>
      </c>
      <c r="S160" s="77">
        <f>SUM(Kranskop:Baobab!S160)</f>
        <v>0</v>
      </c>
      <c r="T160" s="77">
        <f>SUM(Kranskop:Baobab!T160)</f>
        <v>0</v>
      </c>
      <c r="U160" s="76">
        <f>SUM(Kranskop:Baobab!U160)</f>
        <v>0</v>
      </c>
      <c r="V160" s="75">
        <f>SUM(Kranskop:Baobab!V160)</f>
        <v>0</v>
      </c>
      <c r="W160" s="77">
        <f>SUM(Kranskop:Baobab!W160)</f>
        <v>0</v>
      </c>
      <c r="X160" s="77">
        <f>SUM(Kranskop:Baobab!X160)</f>
        <v>0</v>
      </c>
      <c r="Y160" s="77">
        <f>SUM(Kranskop:Baobab!Y160)</f>
        <v>0</v>
      </c>
      <c r="Z160" s="77">
        <f>SUM(Kranskop:Baobab!Z160)</f>
        <v>0</v>
      </c>
      <c r="AA160" s="77">
        <f>SUM(Kranskop:Baobab!AA160)</f>
        <v>0</v>
      </c>
      <c r="AB160" s="77">
        <f>SUM(Kranskop:Baobab!AB160)</f>
        <v>0</v>
      </c>
      <c r="AC160" s="77">
        <f>SUM(Kranskop:Baobab!AC160)</f>
        <v>0</v>
      </c>
      <c r="AD160" s="77">
        <f>SUM(Kranskop:Baobab!AD160)</f>
        <v>0</v>
      </c>
      <c r="AE160" s="77">
        <f>SUM(Kranskop:Baobab!AE160)</f>
        <v>0</v>
      </c>
      <c r="AF160" s="77">
        <f>SUM(Kranskop:Baobab!AF160)</f>
        <v>0</v>
      </c>
      <c r="AG160" s="76">
        <f>SUM(Kranskop:Baobab!AG160)</f>
        <v>0</v>
      </c>
      <c r="AH160" s="78">
        <f>SUM(Kranskop:Baobab!AH160)</f>
        <v>0</v>
      </c>
      <c r="AI160" s="77">
        <f>SUM(Kranskop:Baobab!AI160)</f>
        <v>0</v>
      </c>
      <c r="AJ160" s="77">
        <f>SUM(Kranskop:Baobab!AJ160)</f>
        <v>0</v>
      </c>
      <c r="AK160" s="77">
        <f>SUM(Kranskop:Baobab!AK160)</f>
        <v>0</v>
      </c>
      <c r="AL160" s="77">
        <f>SUM(Kranskop:Baobab!AL160)</f>
        <v>0</v>
      </c>
      <c r="AM160" s="77">
        <f>SUM(Kranskop:Baobab!AM160)</f>
        <v>0</v>
      </c>
      <c r="AN160" s="77">
        <f>SUM(Kranskop:Baobab!AN160)</f>
        <v>0</v>
      </c>
      <c r="AO160" s="77">
        <f>SUM(Kranskop:Baobab!AO160)</f>
        <v>0</v>
      </c>
      <c r="AP160" s="77">
        <f>SUM(Kranskop:Baobab!AP160)</f>
        <v>0</v>
      </c>
      <c r="AQ160" s="77">
        <f>SUM(Kranskop:Baobab!AQ160)</f>
        <v>0</v>
      </c>
      <c r="AR160" s="77">
        <f>SUM(Kranskop:Baobab!AR160)</f>
        <v>0</v>
      </c>
      <c r="AS160" s="76">
        <f>SUM(Kranskop:Baobab!AS160)</f>
        <v>0</v>
      </c>
      <c r="AT160" s="78">
        <f>SUM(Kranskop:Baobab!AT160)</f>
        <v>0</v>
      </c>
      <c r="AU160" s="77">
        <f>SUM(Kranskop:Baobab!AU160)</f>
        <v>0</v>
      </c>
      <c r="AV160" s="77">
        <f>SUM(Kranskop:Baobab!AV160)</f>
        <v>0</v>
      </c>
      <c r="AW160" s="77">
        <f>SUM(Kranskop:Baobab!AW160)</f>
        <v>0</v>
      </c>
      <c r="AX160" s="77">
        <f>SUM(Kranskop:Baobab!AX160)</f>
        <v>0</v>
      </c>
      <c r="AY160" s="77">
        <f>SUM(Kranskop:Baobab!AY160)</f>
        <v>0</v>
      </c>
      <c r="AZ160" s="77">
        <f>SUM(Kranskop:Baobab!AZ160)</f>
        <v>0</v>
      </c>
      <c r="BA160" s="77">
        <f>SUM(Kranskop:Baobab!BA160)</f>
        <v>0</v>
      </c>
      <c r="BB160" s="77">
        <f>SUM(Kranskop:Baobab!BB160)</f>
        <v>0</v>
      </c>
      <c r="BC160" s="77">
        <f>SUM(Kranskop:Baobab!BC160)</f>
        <v>0</v>
      </c>
      <c r="BD160" s="77">
        <f>SUM(Kranskop:Baobab!BD160)</f>
        <v>0</v>
      </c>
      <c r="BE160" s="76">
        <f>SUM(Kranskop:Baobab!BE160)</f>
        <v>0</v>
      </c>
      <c r="BF160" s="78">
        <f>SUM(Kranskop:Baobab!BF160)</f>
        <v>0</v>
      </c>
      <c r="BG160" s="77">
        <f>SUM(Kranskop:Baobab!BG160)</f>
        <v>0</v>
      </c>
      <c r="BH160" s="77">
        <f>SUM(Kranskop:Baobab!BH160)</f>
        <v>0</v>
      </c>
      <c r="BI160" s="77">
        <f>SUM(Kranskop:Baobab!BI160)</f>
        <v>0</v>
      </c>
      <c r="BJ160" s="77">
        <f>SUM(Kranskop:Baobab!BJ160)</f>
        <v>0</v>
      </c>
      <c r="BK160" s="77">
        <f>SUM(Kranskop:Baobab!BK160)</f>
        <v>0</v>
      </c>
      <c r="BL160" s="77">
        <f>SUM(Kranskop:Baobab!BL160)</f>
        <v>0</v>
      </c>
      <c r="BM160" s="77">
        <f>SUM(Kranskop:Baobab!BM160)</f>
        <v>0</v>
      </c>
      <c r="BN160" s="77">
        <f>SUM(Kranskop:Baobab!BN160)</f>
        <v>0</v>
      </c>
      <c r="BO160" s="77">
        <f>SUM(Kranskop:Baobab!BO160)</f>
        <v>0</v>
      </c>
      <c r="BP160" s="77">
        <f>SUM(Kranskop:Baobab!BP160)</f>
        <v>0</v>
      </c>
      <c r="BQ160" s="76">
        <f>SUM(Kranskop:Baobab!BQ160)</f>
        <v>0</v>
      </c>
      <c r="BR160" s="78">
        <f>SUM(Kranskop:Baobab!BR160)</f>
        <v>0</v>
      </c>
      <c r="BS160" s="77">
        <f>SUM(Kranskop:Baobab!BS160)</f>
        <v>0</v>
      </c>
      <c r="BT160" s="77">
        <f>SUM(Kranskop:Baobab!BT160)</f>
        <v>0</v>
      </c>
      <c r="BU160" s="77">
        <f>SUM(Kranskop:Baobab!BU160)</f>
        <v>0</v>
      </c>
      <c r="BV160" s="77">
        <f>SUM(Kranskop:Baobab!BV160)</f>
        <v>0</v>
      </c>
      <c r="BW160" s="77">
        <f>SUM(Kranskop:Baobab!BW160)</f>
        <v>0</v>
      </c>
      <c r="BX160" s="77">
        <f>SUM(Kranskop:Baobab!BX160)</f>
        <v>0</v>
      </c>
      <c r="BY160" s="77">
        <f>SUM(Kranskop:Baobab!BY160)</f>
        <v>0</v>
      </c>
      <c r="BZ160" s="77">
        <f>SUM(Kranskop:Baobab!BZ160)</f>
        <v>0</v>
      </c>
      <c r="CA160" s="77">
        <f>SUM(Kranskop:Baobab!CA160)</f>
        <v>0</v>
      </c>
      <c r="CB160" s="77">
        <f>SUM(Kranskop:Baobab!CB160)</f>
        <v>0</v>
      </c>
      <c r="CC160" s="76">
        <f>SUM(Kranskop:Baobab!CC160)</f>
        <v>0</v>
      </c>
      <c r="CD160" s="368"/>
    </row>
    <row r="161" spans="1:82" s="39" customFormat="1" x14ac:dyDescent="0.75">
      <c r="B161" s="73" t="s">
        <v>302</v>
      </c>
      <c r="C161" s="129" t="s">
        <v>303</v>
      </c>
      <c r="D161" s="130" t="s">
        <v>297</v>
      </c>
      <c r="E161" s="255">
        <f>SUM(Kranskop:Baobab!E161)</f>
        <v>720</v>
      </c>
      <c r="F161" s="215" t="b">
        <f>(Kranskop!G161+Nyl!G161+Capricorn!G161+Baobab!G161)=G161</f>
        <v>1</v>
      </c>
      <c r="G161" s="74">
        <f t="shared" si="69"/>
        <v>0</v>
      </c>
      <c r="H161" s="75">
        <f>SUM(Kranskop:Baobab!H161)</f>
        <v>0</v>
      </c>
      <c r="I161" s="76">
        <f>SUM(Kranskop:Baobab!I161)</f>
        <v>0</v>
      </c>
      <c r="J161" s="75">
        <f>SUM(Kranskop:Baobab!J161)</f>
        <v>0</v>
      </c>
      <c r="K161" s="77">
        <f>SUM(Kranskop:Baobab!K161)</f>
        <v>0</v>
      </c>
      <c r="L161" s="77">
        <f>SUM(Kranskop:Baobab!L161)</f>
        <v>0</v>
      </c>
      <c r="M161" s="77">
        <f>SUM(Kranskop:Baobab!M161)</f>
        <v>0</v>
      </c>
      <c r="N161" s="77">
        <f>SUM(Kranskop:Baobab!N161)</f>
        <v>0</v>
      </c>
      <c r="O161" s="77">
        <f>SUM(Kranskop:Baobab!O161)</f>
        <v>0</v>
      </c>
      <c r="P161" s="77">
        <f>SUM(Kranskop:Baobab!P161)</f>
        <v>0</v>
      </c>
      <c r="Q161" s="77">
        <f>SUM(Kranskop:Baobab!Q161)</f>
        <v>0</v>
      </c>
      <c r="R161" s="77">
        <f>SUM(Kranskop:Baobab!R161)</f>
        <v>0</v>
      </c>
      <c r="S161" s="77">
        <f>SUM(Kranskop:Baobab!S161)</f>
        <v>0</v>
      </c>
      <c r="T161" s="77">
        <f>SUM(Kranskop:Baobab!T161)</f>
        <v>0</v>
      </c>
      <c r="U161" s="76">
        <f>SUM(Kranskop:Baobab!U161)</f>
        <v>0</v>
      </c>
      <c r="V161" s="75">
        <f>SUM(Kranskop:Baobab!V161)</f>
        <v>0</v>
      </c>
      <c r="W161" s="77">
        <f>SUM(Kranskop:Baobab!W161)</f>
        <v>0</v>
      </c>
      <c r="X161" s="77">
        <f>SUM(Kranskop:Baobab!X161)</f>
        <v>0</v>
      </c>
      <c r="Y161" s="77">
        <f>SUM(Kranskop:Baobab!Y161)</f>
        <v>0</v>
      </c>
      <c r="Z161" s="77">
        <f>SUM(Kranskop:Baobab!Z161)</f>
        <v>0</v>
      </c>
      <c r="AA161" s="77">
        <f>SUM(Kranskop:Baobab!AA161)</f>
        <v>0</v>
      </c>
      <c r="AB161" s="77">
        <f>SUM(Kranskop:Baobab!AB161)</f>
        <v>0</v>
      </c>
      <c r="AC161" s="77">
        <f>SUM(Kranskop:Baobab!AC161)</f>
        <v>0</v>
      </c>
      <c r="AD161" s="77">
        <f>SUM(Kranskop:Baobab!AD161)</f>
        <v>0</v>
      </c>
      <c r="AE161" s="77">
        <f>SUM(Kranskop:Baobab!AE161)</f>
        <v>0</v>
      </c>
      <c r="AF161" s="77">
        <f>SUM(Kranskop:Baobab!AF161)</f>
        <v>0</v>
      </c>
      <c r="AG161" s="76">
        <f>SUM(Kranskop:Baobab!AG161)</f>
        <v>0</v>
      </c>
      <c r="AH161" s="78">
        <f>SUM(Kranskop:Baobab!AH161)</f>
        <v>0</v>
      </c>
      <c r="AI161" s="77">
        <f>SUM(Kranskop:Baobab!AI161)</f>
        <v>0</v>
      </c>
      <c r="AJ161" s="77">
        <f>SUM(Kranskop:Baobab!AJ161)</f>
        <v>0</v>
      </c>
      <c r="AK161" s="77">
        <f>SUM(Kranskop:Baobab!AK161)</f>
        <v>0</v>
      </c>
      <c r="AL161" s="77">
        <f>SUM(Kranskop:Baobab!AL161)</f>
        <v>0</v>
      </c>
      <c r="AM161" s="77">
        <f>SUM(Kranskop:Baobab!AM161)</f>
        <v>0</v>
      </c>
      <c r="AN161" s="77">
        <f>SUM(Kranskop:Baobab!AN161)</f>
        <v>0</v>
      </c>
      <c r="AO161" s="77">
        <f>SUM(Kranskop:Baobab!AO161)</f>
        <v>0</v>
      </c>
      <c r="AP161" s="77">
        <f>SUM(Kranskop:Baobab!AP161)</f>
        <v>0</v>
      </c>
      <c r="AQ161" s="77">
        <f>SUM(Kranskop:Baobab!AQ161)</f>
        <v>0</v>
      </c>
      <c r="AR161" s="77">
        <f>SUM(Kranskop:Baobab!AR161)</f>
        <v>0</v>
      </c>
      <c r="AS161" s="76">
        <f>SUM(Kranskop:Baobab!AS161)</f>
        <v>0</v>
      </c>
      <c r="AT161" s="78">
        <f>SUM(Kranskop:Baobab!AT161)</f>
        <v>0</v>
      </c>
      <c r="AU161" s="77">
        <f>SUM(Kranskop:Baobab!AU161)</f>
        <v>0</v>
      </c>
      <c r="AV161" s="77">
        <f>SUM(Kranskop:Baobab!AV161)</f>
        <v>0</v>
      </c>
      <c r="AW161" s="77">
        <f>SUM(Kranskop:Baobab!AW161)</f>
        <v>0</v>
      </c>
      <c r="AX161" s="77">
        <f>SUM(Kranskop:Baobab!AX161)</f>
        <v>0</v>
      </c>
      <c r="AY161" s="77">
        <f>SUM(Kranskop:Baobab!AY161)</f>
        <v>0</v>
      </c>
      <c r="AZ161" s="77">
        <f>SUM(Kranskop:Baobab!AZ161)</f>
        <v>0</v>
      </c>
      <c r="BA161" s="77">
        <f>SUM(Kranskop:Baobab!BA161)</f>
        <v>0</v>
      </c>
      <c r="BB161" s="77">
        <f>SUM(Kranskop:Baobab!BB161)</f>
        <v>0</v>
      </c>
      <c r="BC161" s="77">
        <f>SUM(Kranskop:Baobab!BC161)</f>
        <v>0</v>
      </c>
      <c r="BD161" s="77">
        <f>SUM(Kranskop:Baobab!BD161)</f>
        <v>0</v>
      </c>
      <c r="BE161" s="76">
        <f>SUM(Kranskop:Baobab!BE161)</f>
        <v>0</v>
      </c>
      <c r="BF161" s="78">
        <f>SUM(Kranskop:Baobab!BF161)</f>
        <v>0</v>
      </c>
      <c r="BG161" s="77">
        <f>SUM(Kranskop:Baobab!BG161)</f>
        <v>0</v>
      </c>
      <c r="BH161" s="77">
        <f>SUM(Kranskop:Baobab!BH161)</f>
        <v>0</v>
      </c>
      <c r="BI161" s="77">
        <f>SUM(Kranskop:Baobab!BI161)</f>
        <v>0</v>
      </c>
      <c r="BJ161" s="77">
        <f>SUM(Kranskop:Baobab!BJ161)</f>
        <v>0</v>
      </c>
      <c r="BK161" s="77">
        <f>SUM(Kranskop:Baobab!BK161)</f>
        <v>0</v>
      </c>
      <c r="BL161" s="77">
        <f>SUM(Kranskop:Baobab!BL161)</f>
        <v>0</v>
      </c>
      <c r="BM161" s="77">
        <f>SUM(Kranskop:Baobab!BM161)</f>
        <v>0</v>
      </c>
      <c r="BN161" s="77">
        <f>SUM(Kranskop:Baobab!BN161)</f>
        <v>0</v>
      </c>
      <c r="BO161" s="77">
        <f>SUM(Kranskop:Baobab!BO161)</f>
        <v>0</v>
      </c>
      <c r="BP161" s="77">
        <f>SUM(Kranskop:Baobab!BP161)</f>
        <v>0</v>
      </c>
      <c r="BQ161" s="76">
        <f>SUM(Kranskop:Baobab!BQ161)</f>
        <v>0</v>
      </c>
      <c r="BR161" s="78">
        <f>SUM(Kranskop:Baobab!BR161)</f>
        <v>0</v>
      </c>
      <c r="BS161" s="77">
        <f>SUM(Kranskop:Baobab!BS161)</f>
        <v>0</v>
      </c>
      <c r="BT161" s="77">
        <f>SUM(Kranskop:Baobab!BT161)</f>
        <v>0</v>
      </c>
      <c r="BU161" s="77">
        <f>SUM(Kranskop:Baobab!BU161)</f>
        <v>0</v>
      </c>
      <c r="BV161" s="77">
        <f>SUM(Kranskop:Baobab!BV161)</f>
        <v>0</v>
      </c>
      <c r="BW161" s="77">
        <f>SUM(Kranskop:Baobab!BW161)</f>
        <v>0</v>
      </c>
      <c r="BX161" s="77">
        <f>SUM(Kranskop:Baobab!BX161)</f>
        <v>0</v>
      </c>
      <c r="BY161" s="77">
        <f>SUM(Kranskop:Baobab!BY161)</f>
        <v>0</v>
      </c>
      <c r="BZ161" s="77">
        <f>SUM(Kranskop:Baobab!BZ161)</f>
        <v>0</v>
      </c>
      <c r="CA161" s="77">
        <f>SUM(Kranskop:Baobab!CA161)</f>
        <v>0</v>
      </c>
      <c r="CB161" s="77">
        <f>SUM(Kranskop:Baobab!CB161)</f>
        <v>0</v>
      </c>
      <c r="CC161" s="76">
        <f>SUM(Kranskop:Baobab!CC161)</f>
        <v>0</v>
      </c>
      <c r="CD161" s="368"/>
    </row>
    <row r="162" spans="1:82" x14ac:dyDescent="0.75">
      <c r="A162" s="39"/>
      <c r="B162" s="73" t="s">
        <v>304</v>
      </c>
      <c r="C162" s="129" t="s">
        <v>305</v>
      </c>
      <c r="D162" s="130" t="s">
        <v>297</v>
      </c>
      <c r="E162" s="255">
        <f>SUM(Kranskop:Baobab!E162)</f>
        <v>720</v>
      </c>
      <c r="F162" s="215" t="b">
        <f>(Kranskop!G162+Nyl!G162+Capricorn!G162+Baobab!G162)=G162</f>
        <v>1</v>
      </c>
      <c r="G162" s="74">
        <f t="shared" si="69"/>
        <v>0</v>
      </c>
      <c r="H162" s="75">
        <f>SUM(Kranskop:Baobab!H162)</f>
        <v>0</v>
      </c>
      <c r="I162" s="76">
        <f>SUM(Kranskop:Baobab!I162)</f>
        <v>0</v>
      </c>
      <c r="J162" s="75">
        <f>SUM(Kranskop:Baobab!J162)</f>
        <v>0</v>
      </c>
      <c r="K162" s="77">
        <f>SUM(Kranskop:Baobab!K162)</f>
        <v>0</v>
      </c>
      <c r="L162" s="77">
        <f>SUM(Kranskop:Baobab!L162)</f>
        <v>0</v>
      </c>
      <c r="M162" s="77">
        <f>SUM(Kranskop:Baobab!M162)</f>
        <v>0</v>
      </c>
      <c r="N162" s="77">
        <f>SUM(Kranskop:Baobab!N162)</f>
        <v>0</v>
      </c>
      <c r="O162" s="77">
        <f>SUM(Kranskop:Baobab!O162)</f>
        <v>0</v>
      </c>
      <c r="P162" s="77">
        <f>SUM(Kranskop:Baobab!P162)</f>
        <v>0</v>
      </c>
      <c r="Q162" s="77">
        <f>SUM(Kranskop:Baobab!Q162)</f>
        <v>0</v>
      </c>
      <c r="R162" s="77">
        <f>SUM(Kranskop:Baobab!R162)</f>
        <v>0</v>
      </c>
      <c r="S162" s="77">
        <f>SUM(Kranskop:Baobab!S162)</f>
        <v>0</v>
      </c>
      <c r="T162" s="77">
        <f>SUM(Kranskop:Baobab!T162)</f>
        <v>0</v>
      </c>
      <c r="U162" s="76">
        <f>SUM(Kranskop:Baobab!U162)</f>
        <v>0</v>
      </c>
      <c r="V162" s="75">
        <f>SUM(Kranskop:Baobab!V162)</f>
        <v>0</v>
      </c>
      <c r="W162" s="77">
        <f>SUM(Kranskop:Baobab!W162)</f>
        <v>0</v>
      </c>
      <c r="X162" s="77">
        <f>SUM(Kranskop:Baobab!X162)</f>
        <v>0</v>
      </c>
      <c r="Y162" s="77">
        <f>SUM(Kranskop:Baobab!Y162)</f>
        <v>0</v>
      </c>
      <c r="Z162" s="77">
        <f>SUM(Kranskop:Baobab!Z162)</f>
        <v>0</v>
      </c>
      <c r="AA162" s="77">
        <f>SUM(Kranskop:Baobab!AA162)</f>
        <v>0</v>
      </c>
      <c r="AB162" s="77">
        <f>SUM(Kranskop:Baobab!AB162)</f>
        <v>0</v>
      </c>
      <c r="AC162" s="77">
        <f>SUM(Kranskop:Baobab!AC162)</f>
        <v>0</v>
      </c>
      <c r="AD162" s="77">
        <f>SUM(Kranskop:Baobab!AD162)</f>
        <v>0</v>
      </c>
      <c r="AE162" s="77">
        <f>SUM(Kranskop:Baobab!AE162)</f>
        <v>0</v>
      </c>
      <c r="AF162" s="77">
        <f>SUM(Kranskop:Baobab!AF162)</f>
        <v>0</v>
      </c>
      <c r="AG162" s="76">
        <f>SUM(Kranskop:Baobab!AG162)</f>
        <v>0</v>
      </c>
      <c r="AH162" s="78">
        <f>SUM(Kranskop:Baobab!AH162)</f>
        <v>0</v>
      </c>
      <c r="AI162" s="77">
        <f>SUM(Kranskop:Baobab!AI162)</f>
        <v>0</v>
      </c>
      <c r="AJ162" s="77">
        <f>SUM(Kranskop:Baobab!AJ162)</f>
        <v>0</v>
      </c>
      <c r="AK162" s="77">
        <f>SUM(Kranskop:Baobab!AK162)</f>
        <v>0</v>
      </c>
      <c r="AL162" s="77">
        <f>SUM(Kranskop:Baobab!AL162)</f>
        <v>0</v>
      </c>
      <c r="AM162" s="77">
        <f>SUM(Kranskop:Baobab!AM162)</f>
        <v>0</v>
      </c>
      <c r="AN162" s="77">
        <f>SUM(Kranskop:Baobab!AN162)</f>
        <v>0</v>
      </c>
      <c r="AO162" s="77">
        <f>SUM(Kranskop:Baobab!AO162)</f>
        <v>0</v>
      </c>
      <c r="AP162" s="77">
        <f>SUM(Kranskop:Baobab!AP162)</f>
        <v>0</v>
      </c>
      <c r="AQ162" s="77">
        <f>SUM(Kranskop:Baobab!AQ162)</f>
        <v>0</v>
      </c>
      <c r="AR162" s="77">
        <f>SUM(Kranskop:Baobab!AR162)</f>
        <v>0</v>
      </c>
      <c r="AS162" s="76">
        <f>SUM(Kranskop:Baobab!AS162)</f>
        <v>0</v>
      </c>
      <c r="AT162" s="78">
        <f>SUM(Kranskop:Baobab!AT162)</f>
        <v>0</v>
      </c>
      <c r="AU162" s="77">
        <f>SUM(Kranskop:Baobab!AU162)</f>
        <v>0</v>
      </c>
      <c r="AV162" s="77">
        <f>SUM(Kranskop:Baobab!AV162)</f>
        <v>0</v>
      </c>
      <c r="AW162" s="77">
        <f>SUM(Kranskop:Baobab!AW162)</f>
        <v>0</v>
      </c>
      <c r="AX162" s="77">
        <f>SUM(Kranskop:Baobab!AX162)</f>
        <v>0</v>
      </c>
      <c r="AY162" s="77">
        <f>SUM(Kranskop:Baobab!AY162)</f>
        <v>0</v>
      </c>
      <c r="AZ162" s="77">
        <f>SUM(Kranskop:Baobab!AZ162)</f>
        <v>0</v>
      </c>
      <c r="BA162" s="77">
        <f>SUM(Kranskop:Baobab!BA162)</f>
        <v>0</v>
      </c>
      <c r="BB162" s="77">
        <f>SUM(Kranskop:Baobab!BB162)</f>
        <v>0</v>
      </c>
      <c r="BC162" s="77">
        <f>SUM(Kranskop:Baobab!BC162)</f>
        <v>0</v>
      </c>
      <c r="BD162" s="77">
        <f>SUM(Kranskop:Baobab!BD162)</f>
        <v>0</v>
      </c>
      <c r="BE162" s="76">
        <f>SUM(Kranskop:Baobab!BE162)</f>
        <v>0</v>
      </c>
      <c r="BF162" s="78">
        <f>SUM(Kranskop:Baobab!BF162)</f>
        <v>0</v>
      </c>
      <c r="BG162" s="77">
        <f>SUM(Kranskop:Baobab!BG162)</f>
        <v>0</v>
      </c>
      <c r="BH162" s="77">
        <f>SUM(Kranskop:Baobab!BH162)</f>
        <v>0</v>
      </c>
      <c r="BI162" s="77">
        <f>SUM(Kranskop:Baobab!BI162)</f>
        <v>0</v>
      </c>
      <c r="BJ162" s="77">
        <f>SUM(Kranskop:Baobab!BJ162)</f>
        <v>0</v>
      </c>
      <c r="BK162" s="77">
        <f>SUM(Kranskop:Baobab!BK162)</f>
        <v>0</v>
      </c>
      <c r="BL162" s="77">
        <f>SUM(Kranskop:Baobab!BL162)</f>
        <v>0</v>
      </c>
      <c r="BM162" s="77">
        <f>SUM(Kranskop:Baobab!BM162)</f>
        <v>0</v>
      </c>
      <c r="BN162" s="77">
        <f>SUM(Kranskop:Baobab!BN162)</f>
        <v>0</v>
      </c>
      <c r="BO162" s="77">
        <f>SUM(Kranskop:Baobab!BO162)</f>
        <v>0</v>
      </c>
      <c r="BP162" s="77">
        <f>SUM(Kranskop:Baobab!BP162)</f>
        <v>0</v>
      </c>
      <c r="BQ162" s="76">
        <f>SUM(Kranskop:Baobab!BQ162)</f>
        <v>0</v>
      </c>
      <c r="BR162" s="78">
        <f>SUM(Kranskop:Baobab!BR162)</f>
        <v>0</v>
      </c>
      <c r="BS162" s="77">
        <f>SUM(Kranskop:Baobab!BS162)</f>
        <v>0</v>
      </c>
      <c r="BT162" s="77">
        <f>SUM(Kranskop:Baobab!BT162)</f>
        <v>0</v>
      </c>
      <c r="BU162" s="77">
        <f>SUM(Kranskop:Baobab!BU162)</f>
        <v>0</v>
      </c>
      <c r="BV162" s="77">
        <f>SUM(Kranskop:Baobab!BV162)</f>
        <v>0</v>
      </c>
      <c r="BW162" s="77">
        <f>SUM(Kranskop:Baobab!BW162)</f>
        <v>0</v>
      </c>
      <c r="BX162" s="77">
        <f>SUM(Kranskop:Baobab!BX162)</f>
        <v>0</v>
      </c>
      <c r="BY162" s="77">
        <f>SUM(Kranskop:Baobab!BY162)</f>
        <v>0</v>
      </c>
      <c r="BZ162" s="77">
        <f>SUM(Kranskop:Baobab!BZ162)</f>
        <v>0</v>
      </c>
      <c r="CA162" s="77">
        <f>SUM(Kranskop:Baobab!CA162)</f>
        <v>0</v>
      </c>
      <c r="CB162" s="77">
        <f>SUM(Kranskop:Baobab!CB162)</f>
        <v>0</v>
      </c>
      <c r="CC162" s="76">
        <f>SUM(Kranskop:Baobab!CC162)</f>
        <v>0</v>
      </c>
      <c r="CD162" s="368"/>
    </row>
    <row r="163" spans="1:82" s="39" customFormat="1" x14ac:dyDescent="0.75">
      <c r="B163" s="345" t="s">
        <v>612</v>
      </c>
      <c r="C163" s="346" t="s">
        <v>306</v>
      </c>
      <c r="D163" s="139" t="s">
        <v>297</v>
      </c>
      <c r="E163" s="255">
        <f>SUM(Kranskop:Baobab!E163)</f>
        <v>720</v>
      </c>
      <c r="F163" s="215" t="b">
        <f>(Kranskop!G163+Nyl!G163+Capricorn!G163+Baobab!G163)=G163</f>
        <v>1</v>
      </c>
      <c r="G163" s="74">
        <f t="shared" ref="G163" si="70">+SUM(H163:CC163)</f>
        <v>0</v>
      </c>
      <c r="H163" s="75">
        <f>SUM(Kranskop:Baobab!H163)</f>
        <v>0</v>
      </c>
      <c r="I163" s="76">
        <f>SUM(Kranskop:Baobab!I163)</f>
        <v>0</v>
      </c>
      <c r="J163" s="75">
        <f>SUM(Kranskop:Baobab!J163)</f>
        <v>0</v>
      </c>
      <c r="K163" s="77">
        <f>SUM(Kranskop:Baobab!K163)</f>
        <v>0</v>
      </c>
      <c r="L163" s="77">
        <f>SUM(Kranskop:Baobab!L163)</f>
        <v>0</v>
      </c>
      <c r="M163" s="77">
        <f>SUM(Kranskop:Baobab!M163)</f>
        <v>0</v>
      </c>
      <c r="N163" s="77">
        <f>SUM(Kranskop:Baobab!N163)</f>
        <v>0</v>
      </c>
      <c r="O163" s="77">
        <f>SUM(Kranskop:Baobab!O163)</f>
        <v>0</v>
      </c>
      <c r="P163" s="77">
        <f>SUM(Kranskop:Baobab!P163)</f>
        <v>0</v>
      </c>
      <c r="Q163" s="77">
        <f>SUM(Kranskop:Baobab!Q163)</f>
        <v>0</v>
      </c>
      <c r="R163" s="77">
        <f>SUM(Kranskop:Baobab!R163)</f>
        <v>0</v>
      </c>
      <c r="S163" s="77">
        <f>SUM(Kranskop:Baobab!S163)</f>
        <v>0</v>
      </c>
      <c r="T163" s="77">
        <f>SUM(Kranskop:Baobab!T163)</f>
        <v>0</v>
      </c>
      <c r="U163" s="76">
        <f>SUM(Kranskop:Baobab!U163)</f>
        <v>0</v>
      </c>
      <c r="V163" s="75">
        <f>SUM(Kranskop:Baobab!V163)</f>
        <v>0</v>
      </c>
      <c r="W163" s="77">
        <f>SUM(Kranskop:Baobab!W163)</f>
        <v>0</v>
      </c>
      <c r="X163" s="77">
        <f>SUM(Kranskop:Baobab!X163)</f>
        <v>0</v>
      </c>
      <c r="Y163" s="77">
        <f>SUM(Kranskop:Baobab!Y163)</f>
        <v>0</v>
      </c>
      <c r="Z163" s="77">
        <f>SUM(Kranskop:Baobab!Z163)</f>
        <v>0</v>
      </c>
      <c r="AA163" s="77">
        <f>SUM(Kranskop:Baobab!AA163)</f>
        <v>0</v>
      </c>
      <c r="AB163" s="77">
        <f>SUM(Kranskop:Baobab!AB163)</f>
        <v>0</v>
      </c>
      <c r="AC163" s="77">
        <f>SUM(Kranskop:Baobab!AC163)</f>
        <v>0</v>
      </c>
      <c r="AD163" s="77">
        <f>SUM(Kranskop:Baobab!AD163)</f>
        <v>0</v>
      </c>
      <c r="AE163" s="77">
        <f>SUM(Kranskop:Baobab!AE163)</f>
        <v>0</v>
      </c>
      <c r="AF163" s="77">
        <f>SUM(Kranskop:Baobab!AF163)</f>
        <v>0</v>
      </c>
      <c r="AG163" s="76">
        <f>SUM(Kranskop:Baobab!AG163)</f>
        <v>0</v>
      </c>
      <c r="AH163" s="78">
        <f>SUM(Kranskop:Baobab!AH163)</f>
        <v>0</v>
      </c>
      <c r="AI163" s="77">
        <f>SUM(Kranskop:Baobab!AI163)</f>
        <v>0</v>
      </c>
      <c r="AJ163" s="77">
        <f>SUM(Kranskop:Baobab!AJ163)</f>
        <v>0</v>
      </c>
      <c r="AK163" s="77">
        <f>SUM(Kranskop:Baobab!AK163)</f>
        <v>0</v>
      </c>
      <c r="AL163" s="77">
        <f>SUM(Kranskop:Baobab!AL163)</f>
        <v>0</v>
      </c>
      <c r="AM163" s="77">
        <f>SUM(Kranskop:Baobab!AM163)</f>
        <v>0</v>
      </c>
      <c r="AN163" s="77">
        <f>SUM(Kranskop:Baobab!AN163)</f>
        <v>0</v>
      </c>
      <c r="AO163" s="77">
        <f>SUM(Kranskop:Baobab!AO163)</f>
        <v>0</v>
      </c>
      <c r="AP163" s="77">
        <f>SUM(Kranskop:Baobab!AP163)</f>
        <v>0</v>
      </c>
      <c r="AQ163" s="77">
        <f>SUM(Kranskop:Baobab!AQ163)</f>
        <v>0</v>
      </c>
      <c r="AR163" s="77">
        <f>SUM(Kranskop:Baobab!AR163)</f>
        <v>0</v>
      </c>
      <c r="AS163" s="76">
        <f>SUM(Kranskop:Baobab!AS163)</f>
        <v>0</v>
      </c>
      <c r="AT163" s="78">
        <f>SUM(Kranskop:Baobab!AT163)</f>
        <v>0</v>
      </c>
      <c r="AU163" s="77">
        <f>SUM(Kranskop:Baobab!AU163)</f>
        <v>0</v>
      </c>
      <c r="AV163" s="77">
        <f>SUM(Kranskop:Baobab!AV163)</f>
        <v>0</v>
      </c>
      <c r="AW163" s="77">
        <f>SUM(Kranskop:Baobab!AW163)</f>
        <v>0</v>
      </c>
      <c r="AX163" s="77">
        <f>SUM(Kranskop:Baobab!AX163)</f>
        <v>0</v>
      </c>
      <c r="AY163" s="77">
        <f>SUM(Kranskop:Baobab!AY163)</f>
        <v>0</v>
      </c>
      <c r="AZ163" s="77">
        <f>SUM(Kranskop:Baobab!AZ163)</f>
        <v>0</v>
      </c>
      <c r="BA163" s="77">
        <f>SUM(Kranskop:Baobab!BA163)</f>
        <v>0</v>
      </c>
      <c r="BB163" s="77">
        <f>SUM(Kranskop:Baobab!BB163)</f>
        <v>0</v>
      </c>
      <c r="BC163" s="77">
        <f>SUM(Kranskop:Baobab!BC163)</f>
        <v>0</v>
      </c>
      <c r="BD163" s="77">
        <f>SUM(Kranskop:Baobab!BD163)</f>
        <v>0</v>
      </c>
      <c r="BE163" s="76">
        <f>SUM(Kranskop:Baobab!BE163)</f>
        <v>0</v>
      </c>
      <c r="BF163" s="78">
        <f>SUM(Kranskop:Baobab!BF163)</f>
        <v>0</v>
      </c>
      <c r="BG163" s="77">
        <f>SUM(Kranskop:Baobab!BG163)</f>
        <v>0</v>
      </c>
      <c r="BH163" s="77">
        <f>SUM(Kranskop:Baobab!BH163)</f>
        <v>0</v>
      </c>
      <c r="BI163" s="77">
        <f>SUM(Kranskop:Baobab!BI163)</f>
        <v>0</v>
      </c>
      <c r="BJ163" s="77">
        <f>SUM(Kranskop:Baobab!BJ163)</f>
        <v>0</v>
      </c>
      <c r="BK163" s="77">
        <f>SUM(Kranskop:Baobab!BK163)</f>
        <v>0</v>
      </c>
      <c r="BL163" s="77">
        <f>SUM(Kranskop:Baobab!BL163)</f>
        <v>0</v>
      </c>
      <c r="BM163" s="77">
        <f>SUM(Kranskop:Baobab!BM163)</f>
        <v>0</v>
      </c>
      <c r="BN163" s="77">
        <f>SUM(Kranskop:Baobab!BN163)</f>
        <v>0</v>
      </c>
      <c r="BO163" s="77">
        <f>SUM(Kranskop:Baobab!BO163)</f>
        <v>0</v>
      </c>
      <c r="BP163" s="77">
        <f>SUM(Kranskop:Baobab!BP163)</f>
        <v>0</v>
      </c>
      <c r="BQ163" s="76">
        <f>SUM(Kranskop:Baobab!BQ163)</f>
        <v>0</v>
      </c>
      <c r="BR163" s="78">
        <f>SUM(Kranskop:Baobab!BR163)</f>
        <v>0</v>
      </c>
      <c r="BS163" s="77">
        <f>SUM(Kranskop:Baobab!BS163)</f>
        <v>0</v>
      </c>
      <c r="BT163" s="77">
        <f>SUM(Kranskop:Baobab!BT163)</f>
        <v>0</v>
      </c>
      <c r="BU163" s="77">
        <f>SUM(Kranskop:Baobab!BU163)</f>
        <v>0</v>
      </c>
      <c r="BV163" s="77">
        <f>SUM(Kranskop:Baobab!BV163)</f>
        <v>0</v>
      </c>
      <c r="BW163" s="77">
        <f>SUM(Kranskop:Baobab!BW163)</f>
        <v>0</v>
      </c>
      <c r="BX163" s="77">
        <f>SUM(Kranskop:Baobab!BX163)</f>
        <v>0</v>
      </c>
      <c r="BY163" s="77">
        <f>SUM(Kranskop:Baobab!BY163)</f>
        <v>0</v>
      </c>
      <c r="BZ163" s="77">
        <f>SUM(Kranskop:Baobab!BZ163)</f>
        <v>0</v>
      </c>
      <c r="CA163" s="77">
        <f>SUM(Kranskop:Baobab!CA163)</f>
        <v>0</v>
      </c>
      <c r="CB163" s="77">
        <f>SUM(Kranskop:Baobab!CB163)</f>
        <v>0</v>
      </c>
      <c r="CC163" s="76">
        <f>SUM(Kranskop:Baobab!CC163)</f>
        <v>0</v>
      </c>
      <c r="CD163" s="368"/>
    </row>
    <row r="164" spans="1:82" x14ac:dyDescent="0.75">
      <c r="A164" s="39"/>
      <c r="B164" s="121" t="s">
        <v>307</v>
      </c>
      <c r="C164" s="122" t="s">
        <v>308</v>
      </c>
      <c r="D164" s="123"/>
      <c r="E164" s="294"/>
      <c r="F164" s="294"/>
      <c r="G164" s="124">
        <f>SUM(G165:G166)</f>
        <v>0</v>
      </c>
      <c r="H164" s="125">
        <f t="shared" ref="H164:AL164" si="71">SUM(H165:H166)</f>
        <v>0</v>
      </c>
      <c r="I164" s="126">
        <f t="shared" si="71"/>
        <v>0</v>
      </c>
      <c r="J164" s="125">
        <f t="shared" si="71"/>
        <v>0</v>
      </c>
      <c r="K164" s="127">
        <f t="shared" si="71"/>
        <v>0</v>
      </c>
      <c r="L164" s="127">
        <f t="shared" si="71"/>
        <v>0</v>
      </c>
      <c r="M164" s="127">
        <f t="shared" si="71"/>
        <v>0</v>
      </c>
      <c r="N164" s="127">
        <f t="shared" si="71"/>
        <v>0</v>
      </c>
      <c r="O164" s="127">
        <f t="shared" si="71"/>
        <v>0</v>
      </c>
      <c r="P164" s="127">
        <f t="shared" si="71"/>
        <v>0</v>
      </c>
      <c r="Q164" s="127">
        <f t="shared" si="71"/>
        <v>0</v>
      </c>
      <c r="R164" s="127">
        <f t="shared" si="71"/>
        <v>0</v>
      </c>
      <c r="S164" s="127">
        <f t="shared" si="71"/>
        <v>0</v>
      </c>
      <c r="T164" s="127">
        <f t="shared" si="71"/>
        <v>0</v>
      </c>
      <c r="U164" s="126">
        <f t="shared" si="71"/>
        <v>0</v>
      </c>
      <c r="V164" s="125">
        <f t="shared" si="71"/>
        <v>0</v>
      </c>
      <c r="W164" s="127">
        <f t="shared" si="71"/>
        <v>0</v>
      </c>
      <c r="X164" s="127">
        <f t="shared" si="71"/>
        <v>0</v>
      </c>
      <c r="Y164" s="127">
        <f t="shared" si="71"/>
        <v>0</v>
      </c>
      <c r="Z164" s="127">
        <f t="shared" si="71"/>
        <v>0</v>
      </c>
      <c r="AA164" s="127">
        <f t="shared" si="71"/>
        <v>0</v>
      </c>
      <c r="AB164" s="127">
        <f t="shared" si="71"/>
        <v>0</v>
      </c>
      <c r="AC164" s="127">
        <f t="shared" si="71"/>
        <v>0</v>
      </c>
      <c r="AD164" s="127">
        <f t="shared" si="71"/>
        <v>0</v>
      </c>
      <c r="AE164" s="127">
        <f t="shared" si="71"/>
        <v>0</v>
      </c>
      <c r="AF164" s="127">
        <f t="shared" si="71"/>
        <v>0</v>
      </c>
      <c r="AG164" s="126">
        <f t="shared" si="71"/>
        <v>0</v>
      </c>
      <c r="AH164" s="128">
        <f t="shared" si="71"/>
        <v>0</v>
      </c>
      <c r="AI164" s="127">
        <f t="shared" si="71"/>
        <v>0</v>
      </c>
      <c r="AJ164" s="127">
        <f t="shared" si="71"/>
        <v>0</v>
      </c>
      <c r="AK164" s="127">
        <f t="shared" si="71"/>
        <v>0</v>
      </c>
      <c r="AL164" s="127">
        <f t="shared" si="71"/>
        <v>0</v>
      </c>
      <c r="AM164" s="127">
        <f t="shared" ref="AM164:BR164" si="72">SUM(AM165:AM166)</f>
        <v>0</v>
      </c>
      <c r="AN164" s="127">
        <f t="shared" si="72"/>
        <v>0</v>
      </c>
      <c r="AO164" s="127">
        <f t="shared" si="72"/>
        <v>0</v>
      </c>
      <c r="AP164" s="127">
        <f t="shared" si="72"/>
        <v>0</v>
      </c>
      <c r="AQ164" s="127">
        <f t="shared" si="72"/>
        <v>0</v>
      </c>
      <c r="AR164" s="127">
        <f t="shared" si="72"/>
        <v>0</v>
      </c>
      <c r="AS164" s="126">
        <f t="shared" si="72"/>
        <v>0</v>
      </c>
      <c r="AT164" s="128">
        <f t="shared" si="72"/>
        <v>0</v>
      </c>
      <c r="AU164" s="127">
        <f t="shared" si="72"/>
        <v>0</v>
      </c>
      <c r="AV164" s="127">
        <f t="shared" si="72"/>
        <v>0</v>
      </c>
      <c r="AW164" s="127">
        <f t="shared" si="72"/>
        <v>0</v>
      </c>
      <c r="AX164" s="127">
        <f t="shared" si="72"/>
        <v>0</v>
      </c>
      <c r="AY164" s="127">
        <f t="shared" si="72"/>
        <v>0</v>
      </c>
      <c r="AZ164" s="127">
        <f t="shared" si="72"/>
        <v>0</v>
      </c>
      <c r="BA164" s="127">
        <f t="shared" si="72"/>
        <v>0</v>
      </c>
      <c r="BB164" s="127">
        <f t="shared" si="72"/>
        <v>0</v>
      </c>
      <c r="BC164" s="127">
        <f t="shared" si="72"/>
        <v>0</v>
      </c>
      <c r="BD164" s="127">
        <f t="shared" si="72"/>
        <v>0</v>
      </c>
      <c r="BE164" s="126">
        <f t="shared" si="72"/>
        <v>0</v>
      </c>
      <c r="BF164" s="128">
        <f t="shared" si="72"/>
        <v>0</v>
      </c>
      <c r="BG164" s="127">
        <f t="shared" si="72"/>
        <v>0</v>
      </c>
      <c r="BH164" s="127">
        <f t="shared" si="72"/>
        <v>0</v>
      </c>
      <c r="BI164" s="127">
        <f t="shared" si="72"/>
        <v>0</v>
      </c>
      <c r="BJ164" s="127">
        <f t="shared" si="72"/>
        <v>0</v>
      </c>
      <c r="BK164" s="127">
        <f t="shared" si="72"/>
        <v>0</v>
      </c>
      <c r="BL164" s="127">
        <f t="shared" si="72"/>
        <v>0</v>
      </c>
      <c r="BM164" s="127">
        <f t="shared" si="72"/>
        <v>0</v>
      </c>
      <c r="BN164" s="127">
        <f t="shared" si="72"/>
        <v>0</v>
      </c>
      <c r="BO164" s="127">
        <f t="shared" si="72"/>
        <v>0</v>
      </c>
      <c r="BP164" s="127">
        <f t="shared" si="72"/>
        <v>0</v>
      </c>
      <c r="BQ164" s="126">
        <f t="shared" si="72"/>
        <v>0</v>
      </c>
      <c r="BR164" s="128">
        <f t="shared" si="72"/>
        <v>0</v>
      </c>
      <c r="BS164" s="127">
        <f t="shared" ref="BS164:CC164" si="73">SUM(BS165:BS166)</f>
        <v>0</v>
      </c>
      <c r="BT164" s="127">
        <f t="shared" si="73"/>
        <v>0</v>
      </c>
      <c r="BU164" s="127">
        <f t="shared" si="73"/>
        <v>0</v>
      </c>
      <c r="BV164" s="127">
        <f t="shared" si="73"/>
        <v>0</v>
      </c>
      <c r="BW164" s="127">
        <f t="shared" si="73"/>
        <v>0</v>
      </c>
      <c r="BX164" s="127">
        <f t="shared" si="73"/>
        <v>0</v>
      </c>
      <c r="BY164" s="127">
        <f t="shared" si="73"/>
        <v>0</v>
      </c>
      <c r="BZ164" s="127">
        <f t="shared" si="73"/>
        <v>0</v>
      </c>
      <c r="CA164" s="127">
        <f t="shared" si="73"/>
        <v>0</v>
      </c>
      <c r="CB164" s="127">
        <f t="shared" si="73"/>
        <v>0</v>
      </c>
      <c r="CC164" s="126">
        <f t="shared" si="73"/>
        <v>0</v>
      </c>
      <c r="CD164" s="368"/>
    </row>
    <row r="165" spans="1:82" x14ac:dyDescent="0.75">
      <c r="A165" s="39"/>
      <c r="B165" s="73" t="s">
        <v>309</v>
      </c>
      <c r="C165" s="129" t="s">
        <v>310</v>
      </c>
      <c r="D165" s="130" t="s">
        <v>86</v>
      </c>
      <c r="E165" s="255">
        <f>SUM(Kranskop:Baobab!E165)</f>
        <v>4</v>
      </c>
      <c r="F165" s="215" t="b">
        <f>(Kranskop!G165+Nyl!G165+Capricorn!G165+Baobab!G165)=G165</f>
        <v>1</v>
      </c>
      <c r="G165" s="74">
        <f t="shared" ref="G165:G166" si="74">+SUM(H165:CC165)</f>
        <v>0</v>
      </c>
      <c r="H165" s="75">
        <f>SUM(Kranskop:Baobab!H165)</f>
        <v>0</v>
      </c>
      <c r="I165" s="76">
        <f>SUM(Kranskop:Baobab!I165)</f>
        <v>0</v>
      </c>
      <c r="J165" s="75">
        <f>SUM(Kranskop:Baobab!J165)</f>
        <v>0</v>
      </c>
      <c r="K165" s="77">
        <f>SUM(Kranskop:Baobab!K165)</f>
        <v>0</v>
      </c>
      <c r="L165" s="77">
        <f>SUM(Kranskop:Baobab!L165)</f>
        <v>0</v>
      </c>
      <c r="M165" s="77">
        <f>SUM(Kranskop:Baobab!M165)</f>
        <v>0</v>
      </c>
      <c r="N165" s="77">
        <f>SUM(Kranskop:Baobab!N165)</f>
        <v>0</v>
      </c>
      <c r="O165" s="77">
        <f>SUM(Kranskop:Baobab!O165)</f>
        <v>0</v>
      </c>
      <c r="P165" s="77">
        <f>SUM(Kranskop:Baobab!P165)</f>
        <v>0</v>
      </c>
      <c r="Q165" s="77">
        <f>SUM(Kranskop:Baobab!Q165)</f>
        <v>0</v>
      </c>
      <c r="R165" s="77">
        <f>SUM(Kranskop:Baobab!R165)</f>
        <v>0</v>
      </c>
      <c r="S165" s="77">
        <f>SUM(Kranskop:Baobab!S165)</f>
        <v>0</v>
      </c>
      <c r="T165" s="77">
        <f>SUM(Kranskop:Baobab!T165)</f>
        <v>0</v>
      </c>
      <c r="U165" s="76">
        <f>SUM(Kranskop:Baobab!U165)</f>
        <v>0</v>
      </c>
      <c r="V165" s="75">
        <f>SUM(Kranskop:Baobab!V165)</f>
        <v>0</v>
      </c>
      <c r="W165" s="77">
        <f>SUM(Kranskop:Baobab!W165)</f>
        <v>0</v>
      </c>
      <c r="X165" s="77">
        <f>SUM(Kranskop:Baobab!X165)</f>
        <v>0</v>
      </c>
      <c r="Y165" s="77">
        <f>SUM(Kranskop:Baobab!Y165)</f>
        <v>0</v>
      </c>
      <c r="Z165" s="77">
        <f>SUM(Kranskop:Baobab!Z165)</f>
        <v>0</v>
      </c>
      <c r="AA165" s="77">
        <f>SUM(Kranskop:Baobab!AA165)</f>
        <v>0</v>
      </c>
      <c r="AB165" s="77">
        <f>SUM(Kranskop:Baobab!AB165)</f>
        <v>0</v>
      </c>
      <c r="AC165" s="77">
        <f>SUM(Kranskop:Baobab!AC165)</f>
        <v>0</v>
      </c>
      <c r="AD165" s="77">
        <f>SUM(Kranskop:Baobab!AD165)</f>
        <v>0</v>
      </c>
      <c r="AE165" s="77">
        <f>SUM(Kranskop:Baobab!AE165)</f>
        <v>0</v>
      </c>
      <c r="AF165" s="77">
        <f>SUM(Kranskop:Baobab!AF165)</f>
        <v>0</v>
      </c>
      <c r="AG165" s="76">
        <f>SUM(Kranskop:Baobab!AG165)</f>
        <v>0</v>
      </c>
      <c r="AH165" s="78">
        <f>SUM(Kranskop:Baobab!AH165)</f>
        <v>0</v>
      </c>
      <c r="AI165" s="77">
        <f>SUM(Kranskop:Baobab!AI165)</f>
        <v>0</v>
      </c>
      <c r="AJ165" s="77">
        <f>SUM(Kranskop:Baobab!AJ165)</f>
        <v>0</v>
      </c>
      <c r="AK165" s="77">
        <f>SUM(Kranskop:Baobab!AK165)</f>
        <v>0</v>
      </c>
      <c r="AL165" s="77">
        <f>SUM(Kranskop:Baobab!AL165)</f>
        <v>0</v>
      </c>
      <c r="AM165" s="77">
        <f>SUM(Kranskop:Baobab!AM165)</f>
        <v>0</v>
      </c>
      <c r="AN165" s="77">
        <f>SUM(Kranskop:Baobab!AN165)</f>
        <v>0</v>
      </c>
      <c r="AO165" s="77">
        <f>SUM(Kranskop:Baobab!AO165)</f>
        <v>0</v>
      </c>
      <c r="AP165" s="77">
        <f>SUM(Kranskop:Baobab!AP165)</f>
        <v>0</v>
      </c>
      <c r="AQ165" s="77">
        <f>SUM(Kranskop:Baobab!AQ165)</f>
        <v>0</v>
      </c>
      <c r="AR165" s="77">
        <f>SUM(Kranskop:Baobab!AR165)</f>
        <v>0</v>
      </c>
      <c r="AS165" s="76">
        <f>SUM(Kranskop:Baobab!AS165)</f>
        <v>0</v>
      </c>
      <c r="AT165" s="78">
        <f>SUM(Kranskop:Baobab!AT165)</f>
        <v>0</v>
      </c>
      <c r="AU165" s="77">
        <f>SUM(Kranskop:Baobab!AU165)</f>
        <v>0</v>
      </c>
      <c r="AV165" s="77">
        <f>SUM(Kranskop:Baobab!AV165)</f>
        <v>0</v>
      </c>
      <c r="AW165" s="77">
        <f>SUM(Kranskop:Baobab!AW165)</f>
        <v>0</v>
      </c>
      <c r="AX165" s="77">
        <f>SUM(Kranskop:Baobab!AX165)</f>
        <v>0</v>
      </c>
      <c r="AY165" s="77">
        <f>SUM(Kranskop:Baobab!AY165)</f>
        <v>0</v>
      </c>
      <c r="AZ165" s="77">
        <f>SUM(Kranskop:Baobab!AZ165)</f>
        <v>0</v>
      </c>
      <c r="BA165" s="77">
        <f>SUM(Kranskop:Baobab!BA165)</f>
        <v>0</v>
      </c>
      <c r="BB165" s="77">
        <f>SUM(Kranskop:Baobab!BB165)</f>
        <v>0</v>
      </c>
      <c r="BC165" s="77">
        <f>SUM(Kranskop:Baobab!BC165)</f>
        <v>0</v>
      </c>
      <c r="BD165" s="77">
        <f>SUM(Kranskop:Baobab!BD165)</f>
        <v>0</v>
      </c>
      <c r="BE165" s="76">
        <f>SUM(Kranskop:Baobab!BE165)</f>
        <v>0</v>
      </c>
      <c r="BF165" s="78">
        <f>SUM(Kranskop:Baobab!BF165)</f>
        <v>0</v>
      </c>
      <c r="BG165" s="77">
        <f>SUM(Kranskop:Baobab!BG165)</f>
        <v>0</v>
      </c>
      <c r="BH165" s="77">
        <f>SUM(Kranskop:Baobab!BH165)</f>
        <v>0</v>
      </c>
      <c r="BI165" s="77">
        <f>SUM(Kranskop:Baobab!BI165)</f>
        <v>0</v>
      </c>
      <c r="BJ165" s="77">
        <f>SUM(Kranskop:Baobab!BJ165)</f>
        <v>0</v>
      </c>
      <c r="BK165" s="77">
        <f>SUM(Kranskop:Baobab!BK165)</f>
        <v>0</v>
      </c>
      <c r="BL165" s="77">
        <f>SUM(Kranskop:Baobab!BL165)</f>
        <v>0</v>
      </c>
      <c r="BM165" s="77">
        <f>SUM(Kranskop:Baobab!BM165)</f>
        <v>0</v>
      </c>
      <c r="BN165" s="77">
        <f>SUM(Kranskop:Baobab!BN165)</f>
        <v>0</v>
      </c>
      <c r="BO165" s="77">
        <f>SUM(Kranskop:Baobab!BO165)</f>
        <v>0</v>
      </c>
      <c r="BP165" s="77">
        <f>SUM(Kranskop:Baobab!BP165)</f>
        <v>0</v>
      </c>
      <c r="BQ165" s="76">
        <f>SUM(Kranskop:Baobab!BQ165)</f>
        <v>0</v>
      </c>
      <c r="BR165" s="78">
        <f>SUM(Kranskop:Baobab!BR165)</f>
        <v>0</v>
      </c>
      <c r="BS165" s="77">
        <f>SUM(Kranskop:Baobab!BS165)</f>
        <v>0</v>
      </c>
      <c r="BT165" s="77">
        <f>SUM(Kranskop:Baobab!BT165)</f>
        <v>0</v>
      </c>
      <c r="BU165" s="77">
        <f>SUM(Kranskop:Baobab!BU165)</f>
        <v>0</v>
      </c>
      <c r="BV165" s="77">
        <f>SUM(Kranskop:Baobab!BV165)</f>
        <v>0</v>
      </c>
      <c r="BW165" s="77">
        <f>SUM(Kranskop:Baobab!BW165)</f>
        <v>0</v>
      </c>
      <c r="BX165" s="77">
        <f>SUM(Kranskop:Baobab!BX165)</f>
        <v>0</v>
      </c>
      <c r="BY165" s="77">
        <f>SUM(Kranskop:Baobab!BY165)</f>
        <v>0</v>
      </c>
      <c r="BZ165" s="77">
        <f>SUM(Kranskop:Baobab!BZ165)</f>
        <v>0</v>
      </c>
      <c r="CA165" s="77">
        <f>SUM(Kranskop:Baobab!CA165)</f>
        <v>0</v>
      </c>
      <c r="CB165" s="77">
        <f>SUM(Kranskop:Baobab!CB165)</f>
        <v>0</v>
      </c>
      <c r="CC165" s="76">
        <f>SUM(Kranskop:Baobab!CC165)</f>
        <v>0</v>
      </c>
      <c r="CD165" s="368"/>
    </row>
    <row r="166" spans="1:82" s="148" customFormat="1" x14ac:dyDescent="0.75">
      <c r="B166" s="141" t="s">
        <v>311</v>
      </c>
      <c r="C166" s="142" t="s">
        <v>312</v>
      </c>
      <c r="D166" s="139" t="s">
        <v>58</v>
      </c>
      <c r="E166" s="255">
        <f>SUM(Kranskop:Baobab!E166)</f>
        <v>288</v>
      </c>
      <c r="F166" s="215" t="b">
        <f>(Kranskop!G166+Nyl!G166+Capricorn!G166+Baobab!G166)=G166</f>
        <v>1</v>
      </c>
      <c r="G166" s="74">
        <f t="shared" si="74"/>
        <v>0</v>
      </c>
      <c r="H166" s="75">
        <f>SUM(Kranskop:Baobab!H166)</f>
        <v>0</v>
      </c>
      <c r="I166" s="76">
        <f>SUM(Kranskop:Baobab!I166)</f>
        <v>0</v>
      </c>
      <c r="J166" s="75">
        <f>SUM(Kranskop:Baobab!J166)</f>
        <v>0</v>
      </c>
      <c r="K166" s="77">
        <f>SUM(Kranskop:Baobab!K166)</f>
        <v>0</v>
      </c>
      <c r="L166" s="77">
        <f>SUM(Kranskop:Baobab!L166)</f>
        <v>0</v>
      </c>
      <c r="M166" s="77">
        <f>SUM(Kranskop:Baobab!M166)</f>
        <v>0</v>
      </c>
      <c r="N166" s="77">
        <f>SUM(Kranskop:Baobab!N166)</f>
        <v>0</v>
      </c>
      <c r="O166" s="77">
        <f>SUM(Kranskop:Baobab!O166)</f>
        <v>0</v>
      </c>
      <c r="P166" s="77">
        <f>SUM(Kranskop:Baobab!P166)</f>
        <v>0</v>
      </c>
      <c r="Q166" s="77">
        <f>SUM(Kranskop:Baobab!Q166)</f>
        <v>0</v>
      </c>
      <c r="R166" s="77">
        <f>SUM(Kranskop:Baobab!R166)</f>
        <v>0</v>
      </c>
      <c r="S166" s="77">
        <f>SUM(Kranskop:Baobab!S166)</f>
        <v>0</v>
      </c>
      <c r="T166" s="77">
        <f>SUM(Kranskop:Baobab!T166)</f>
        <v>0</v>
      </c>
      <c r="U166" s="76">
        <f>SUM(Kranskop:Baobab!U166)</f>
        <v>0</v>
      </c>
      <c r="V166" s="75">
        <f>SUM(Kranskop:Baobab!V166)</f>
        <v>0</v>
      </c>
      <c r="W166" s="77">
        <f>SUM(Kranskop:Baobab!W166)</f>
        <v>0</v>
      </c>
      <c r="X166" s="77">
        <f>SUM(Kranskop:Baobab!X166)</f>
        <v>0</v>
      </c>
      <c r="Y166" s="77">
        <f>SUM(Kranskop:Baobab!Y166)</f>
        <v>0</v>
      </c>
      <c r="Z166" s="77">
        <f>SUM(Kranskop:Baobab!Z166)</f>
        <v>0</v>
      </c>
      <c r="AA166" s="77">
        <f>SUM(Kranskop:Baobab!AA166)</f>
        <v>0</v>
      </c>
      <c r="AB166" s="77">
        <f>SUM(Kranskop:Baobab!AB166)</f>
        <v>0</v>
      </c>
      <c r="AC166" s="77">
        <f>SUM(Kranskop:Baobab!AC166)</f>
        <v>0</v>
      </c>
      <c r="AD166" s="77">
        <f>SUM(Kranskop:Baobab!AD166)</f>
        <v>0</v>
      </c>
      <c r="AE166" s="77">
        <f>SUM(Kranskop:Baobab!AE166)</f>
        <v>0</v>
      </c>
      <c r="AF166" s="77">
        <f>SUM(Kranskop:Baobab!AF166)</f>
        <v>0</v>
      </c>
      <c r="AG166" s="76">
        <f>SUM(Kranskop:Baobab!AG166)</f>
        <v>0</v>
      </c>
      <c r="AH166" s="78">
        <f>SUM(Kranskop:Baobab!AH166)</f>
        <v>0</v>
      </c>
      <c r="AI166" s="77">
        <f>SUM(Kranskop:Baobab!AI166)</f>
        <v>0</v>
      </c>
      <c r="AJ166" s="77">
        <f>SUM(Kranskop:Baobab!AJ166)</f>
        <v>0</v>
      </c>
      <c r="AK166" s="77">
        <f>SUM(Kranskop:Baobab!AK166)</f>
        <v>0</v>
      </c>
      <c r="AL166" s="77">
        <f>SUM(Kranskop:Baobab!AL166)</f>
        <v>0</v>
      </c>
      <c r="AM166" s="77">
        <f>SUM(Kranskop:Baobab!AM166)</f>
        <v>0</v>
      </c>
      <c r="AN166" s="77">
        <f>SUM(Kranskop:Baobab!AN166)</f>
        <v>0</v>
      </c>
      <c r="AO166" s="77">
        <f>SUM(Kranskop:Baobab!AO166)</f>
        <v>0</v>
      </c>
      <c r="AP166" s="77">
        <f>SUM(Kranskop:Baobab!AP166)</f>
        <v>0</v>
      </c>
      <c r="AQ166" s="77">
        <f>SUM(Kranskop:Baobab!AQ166)</f>
        <v>0</v>
      </c>
      <c r="AR166" s="77">
        <f>SUM(Kranskop:Baobab!AR166)</f>
        <v>0</v>
      </c>
      <c r="AS166" s="76">
        <f>SUM(Kranskop:Baobab!AS166)</f>
        <v>0</v>
      </c>
      <c r="AT166" s="78">
        <f>SUM(Kranskop:Baobab!AT166)</f>
        <v>0</v>
      </c>
      <c r="AU166" s="77">
        <f>SUM(Kranskop:Baobab!AU166)</f>
        <v>0</v>
      </c>
      <c r="AV166" s="77">
        <f>SUM(Kranskop:Baobab!AV166)</f>
        <v>0</v>
      </c>
      <c r="AW166" s="77">
        <f>SUM(Kranskop:Baobab!AW166)</f>
        <v>0</v>
      </c>
      <c r="AX166" s="77">
        <f>SUM(Kranskop:Baobab!AX166)</f>
        <v>0</v>
      </c>
      <c r="AY166" s="77">
        <f>SUM(Kranskop:Baobab!AY166)</f>
        <v>0</v>
      </c>
      <c r="AZ166" s="77">
        <f>SUM(Kranskop:Baobab!AZ166)</f>
        <v>0</v>
      </c>
      <c r="BA166" s="77">
        <f>SUM(Kranskop:Baobab!BA166)</f>
        <v>0</v>
      </c>
      <c r="BB166" s="77">
        <f>SUM(Kranskop:Baobab!BB166)</f>
        <v>0</v>
      </c>
      <c r="BC166" s="77">
        <f>SUM(Kranskop:Baobab!BC166)</f>
        <v>0</v>
      </c>
      <c r="BD166" s="77">
        <f>SUM(Kranskop:Baobab!BD166)</f>
        <v>0</v>
      </c>
      <c r="BE166" s="76">
        <f>SUM(Kranskop:Baobab!BE166)</f>
        <v>0</v>
      </c>
      <c r="BF166" s="78">
        <f>SUM(Kranskop:Baobab!BF166)</f>
        <v>0</v>
      </c>
      <c r="BG166" s="77">
        <f>SUM(Kranskop:Baobab!BG166)</f>
        <v>0</v>
      </c>
      <c r="BH166" s="77">
        <f>SUM(Kranskop:Baobab!BH166)</f>
        <v>0</v>
      </c>
      <c r="BI166" s="77">
        <f>SUM(Kranskop:Baobab!BI166)</f>
        <v>0</v>
      </c>
      <c r="BJ166" s="77">
        <f>SUM(Kranskop:Baobab!BJ166)</f>
        <v>0</v>
      </c>
      <c r="BK166" s="77">
        <f>SUM(Kranskop:Baobab!BK166)</f>
        <v>0</v>
      </c>
      <c r="BL166" s="77">
        <f>SUM(Kranskop:Baobab!BL166)</f>
        <v>0</v>
      </c>
      <c r="BM166" s="77">
        <f>SUM(Kranskop:Baobab!BM166)</f>
        <v>0</v>
      </c>
      <c r="BN166" s="77">
        <f>SUM(Kranskop:Baobab!BN166)</f>
        <v>0</v>
      </c>
      <c r="BO166" s="77">
        <f>SUM(Kranskop:Baobab!BO166)</f>
        <v>0</v>
      </c>
      <c r="BP166" s="77">
        <f>SUM(Kranskop:Baobab!BP166)</f>
        <v>0</v>
      </c>
      <c r="BQ166" s="76">
        <f>SUM(Kranskop:Baobab!BQ166)</f>
        <v>0</v>
      </c>
      <c r="BR166" s="78">
        <f>SUM(Kranskop:Baobab!BR166)</f>
        <v>0</v>
      </c>
      <c r="BS166" s="77">
        <f>SUM(Kranskop:Baobab!BS166)</f>
        <v>0</v>
      </c>
      <c r="BT166" s="77">
        <f>SUM(Kranskop:Baobab!BT166)</f>
        <v>0</v>
      </c>
      <c r="BU166" s="77">
        <f>SUM(Kranskop:Baobab!BU166)</f>
        <v>0</v>
      </c>
      <c r="BV166" s="77">
        <f>SUM(Kranskop:Baobab!BV166)</f>
        <v>0</v>
      </c>
      <c r="BW166" s="77">
        <f>SUM(Kranskop:Baobab!BW166)</f>
        <v>0</v>
      </c>
      <c r="BX166" s="77">
        <f>SUM(Kranskop:Baobab!BX166)</f>
        <v>0</v>
      </c>
      <c r="BY166" s="77">
        <f>SUM(Kranskop:Baobab!BY166)</f>
        <v>0</v>
      </c>
      <c r="BZ166" s="77">
        <f>SUM(Kranskop:Baobab!BZ166)</f>
        <v>0</v>
      </c>
      <c r="CA166" s="77">
        <f>SUM(Kranskop:Baobab!CA166)</f>
        <v>0</v>
      </c>
      <c r="CB166" s="77">
        <f>SUM(Kranskop:Baobab!CB166)</f>
        <v>0</v>
      </c>
      <c r="CC166" s="76">
        <f>SUM(Kranskop:Baobab!CC166)</f>
        <v>0</v>
      </c>
      <c r="CD166" s="368"/>
    </row>
    <row r="167" spans="1:82" x14ac:dyDescent="0.75">
      <c r="A167" s="39"/>
      <c r="B167" s="121" t="s">
        <v>313</v>
      </c>
      <c r="C167" s="122" t="s">
        <v>314</v>
      </c>
      <c r="D167" s="123"/>
      <c r="E167" s="294"/>
      <c r="F167" s="294"/>
      <c r="G167" s="124">
        <f>G168</f>
        <v>0</v>
      </c>
      <c r="H167" s="125">
        <f t="shared" ref="H167:BS167" si="75">H168</f>
        <v>0</v>
      </c>
      <c r="I167" s="126">
        <f t="shared" si="75"/>
        <v>0</v>
      </c>
      <c r="J167" s="125">
        <f t="shared" si="75"/>
        <v>0</v>
      </c>
      <c r="K167" s="127">
        <f t="shared" si="75"/>
        <v>0</v>
      </c>
      <c r="L167" s="127">
        <f t="shared" si="75"/>
        <v>0</v>
      </c>
      <c r="M167" s="127">
        <f t="shared" si="75"/>
        <v>0</v>
      </c>
      <c r="N167" s="127">
        <f t="shared" si="75"/>
        <v>0</v>
      </c>
      <c r="O167" s="127">
        <f t="shared" si="75"/>
        <v>0</v>
      </c>
      <c r="P167" s="127">
        <f t="shared" si="75"/>
        <v>0</v>
      </c>
      <c r="Q167" s="127">
        <f t="shared" si="75"/>
        <v>0</v>
      </c>
      <c r="R167" s="127">
        <f t="shared" si="75"/>
        <v>0</v>
      </c>
      <c r="S167" s="127">
        <f t="shared" si="75"/>
        <v>0</v>
      </c>
      <c r="T167" s="127">
        <f t="shared" si="75"/>
        <v>0</v>
      </c>
      <c r="U167" s="126">
        <f t="shared" si="75"/>
        <v>0</v>
      </c>
      <c r="V167" s="125">
        <f t="shared" si="75"/>
        <v>0</v>
      </c>
      <c r="W167" s="127">
        <f t="shared" si="75"/>
        <v>0</v>
      </c>
      <c r="X167" s="127">
        <f t="shared" si="75"/>
        <v>0</v>
      </c>
      <c r="Y167" s="127">
        <f t="shared" si="75"/>
        <v>0</v>
      </c>
      <c r="Z167" s="127">
        <f t="shared" si="75"/>
        <v>0</v>
      </c>
      <c r="AA167" s="127">
        <f t="shared" si="75"/>
        <v>0</v>
      </c>
      <c r="AB167" s="127">
        <f t="shared" si="75"/>
        <v>0</v>
      </c>
      <c r="AC167" s="127">
        <f t="shared" si="75"/>
        <v>0</v>
      </c>
      <c r="AD167" s="127">
        <f t="shared" si="75"/>
        <v>0</v>
      </c>
      <c r="AE167" s="127">
        <f t="shared" si="75"/>
        <v>0</v>
      </c>
      <c r="AF167" s="127">
        <f t="shared" si="75"/>
        <v>0</v>
      </c>
      <c r="AG167" s="126">
        <f t="shared" si="75"/>
        <v>0</v>
      </c>
      <c r="AH167" s="128">
        <f t="shared" si="75"/>
        <v>0</v>
      </c>
      <c r="AI167" s="127">
        <f t="shared" si="75"/>
        <v>0</v>
      </c>
      <c r="AJ167" s="127">
        <f t="shared" si="75"/>
        <v>0</v>
      </c>
      <c r="AK167" s="127">
        <f t="shared" si="75"/>
        <v>0</v>
      </c>
      <c r="AL167" s="127">
        <f t="shared" si="75"/>
        <v>0</v>
      </c>
      <c r="AM167" s="127">
        <f t="shared" si="75"/>
        <v>0</v>
      </c>
      <c r="AN167" s="127">
        <f t="shared" si="75"/>
        <v>0</v>
      </c>
      <c r="AO167" s="127">
        <f t="shared" si="75"/>
        <v>0</v>
      </c>
      <c r="AP167" s="127">
        <f t="shared" si="75"/>
        <v>0</v>
      </c>
      <c r="AQ167" s="127">
        <f t="shared" si="75"/>
        <v>0</v>
      </c>
      <c r="AR167" s="127">
        <f t="shared" si="75"/>
        <v>0</v>
      </c>
      <c r="AS167" s="126">
        <f t="shared" si="75"/>
        <v>0</v>
      </c>
      <c r="AT167" s="128">
        <f t="shared" si="75"/>
        <v>0</v>
      </c>
      <c r="AU167" s="127">
        <f t="shared" si="75"/>
        <v>0</v>
      </c>
      <c r="AV167" s="127">
        <f t="shared" si="75"/>
        <v>0</v>
      </c>
      <c r="AW167" s="127">
        <f t="shared" si="75"/>
        <v>0</v>
      </c>
      <c r="AX167" s="127">
        <f t="shared" si="75"/>
        <v>0</v>
      </c>
      <c r="AY167" s="127">
        <f t="shared" si="75"/>
        <v>0</v>
      </c>
      <c r="AZ167" s="127">
        <f t="shared" si="75"/>
        <v>0</v>
      </c>
      <c r="BA167" s="127">
        <f t="shared" si="75"/>
        <v>0</v>
      </c>
      <c r="BB167" s="127">
        <f t="shared" si="75"/>
        <v>0</v>
      </c>
      <c r="BC167" s="127">
        <f t="shared" si="75"/>
        <v>0</v>
      </c>
      <c r="BD167" s="127">
        <f t="shared" si="75"/>
        <v>0</v>
      </c>
      <c r="BE167" s="126">
        <f t="shared" si="75"/>
        <v>0</v>
      </c>
      <c r="BF167" s="128">
        <f t="shared" si="75"/>
        <v>0</v>
      </c>
      <c r="BG167" s="127">
        <f t="shared" si="75"/>
        <v>0</v>
      </c>
      <c r="BH167" s="127">
        <f t="shared" si="75"/>
        <v>0</v>
      </c>
      <c r="BI167" s="127">
        <f t="shared" si="75"/>
        <v>0</v>
      </c>
      <c r="BJ167" s="127">
        <f t="shared" si="75"/>
        <v>0</v>
      </c>
      <c r="BK167" s="127">
        <f t="shared" si="75"/>
        <v>0</v>
      </c>
      <c r="BL167" s="127">
        <f t="shared" si="75"/>
        <v>0</v>
      </c>
      <c r="BM167" s="127">
        <f t="shared" si="75"/>
        <v>0</v>
      </c>
      <c r="BN167" s="127">
        <f t="shared" si="75"/>
        <v>0</v>
      </c>
      <c r="BO167" s="127">
        <f t="shared" si="75"/>
        <v>0</v>
      </c>
      <c r="BP167" s="127">
        <f t="shared" si="75"/>
        <v>0</v>
      </c>
      <c r="BQ167" s="126">
        <f t="shared" si="75"/>
        <v>0</v>
      </c>
      <c r="BR167" s="128">
        <f t="shared" si="75"/>
        <v>0</v>
      </c>
      <c r="BS167" s="127">
        <f t="shared" si="75"/>
        <v>0</v>
      </c>
      <c r="BT167" s="127">
        <f t="shared" ref="BT167:CC167" si="76">BT168</f>
        <v>0</v>
      </c>
      <c r="BU167" s="127">
        <f t="shared" si="76"/>
        <v>0</v>
      </c>
      <c r="BV167" s="127">
        <f t="shared" si="76"/>
        <v>0</v>
      </c>
      <c r="BW167" s="127">
        <f t="shared" si="76"/>
        <v>0</v>
      </c>
      <c r="BX167" s="127">
        <f t="shared" si="76"/>
        <v>0</v>
      </c>
      <c r="BY167" s="127">
        <f t="shared" si="76"/>
        <v>0</v>
      </c>
      <c r="BZ167" s="127">
        <f t="shared" si="76"/>
        <v>0</v>
      </c>
      <c r="CA167" s="127">
        <f t="shared" si="76"/>
        <v>0</v>
      </c>
      <c r="CB167" s="127">
        <f t="shared" si="76"/>
        <v>0</v>
      </c>
      <c r="CC167" s="126">
        <f t="shared" si="76"/>
        <v>0</v>
      </c>
      <c r="CD167" s="368"/>
    </row>
    <row r="168" spans="1:82" s="148" customFormat="1" x14ac:dyDescent="0.75">
      <c r="B168" s="141" t="s">
        <v>315</v>
      </c>
      <c r="C168" s="142" t="s">
        <v>314</v>
      </c>
      <c r="D168" s="139" t="s">
        <v>58</v>
      </c>
      <c r="E168" s="255">
        <f>SUM(Kranskop:Baobab!E168)</f>
        <v>288</v>
      </c>
      <c r="F168" s="215" t="b">
        <f>(Kranskop!G168+Nyl!G168+Capricorn!G168+Baobab!G168)=G168</f>
        <v>1</v>
      </c>
      <c r="G168" s="74">
        <f t="shared" ref="G168" si="77">+SUM(H168:CC168)</f>
        <v>0</v>
      </c>
      <c r="H168" s="75">
        <f>SUM(Kranskop:Baobab!H168)</f>
        <v>0</v>
      </c>
      <c r="I168" s="76">
        <f>SUM(Kranskop:Baobab!I168)</f>
        <v>0</v>
      </c>
      <c r="J168" s="75">
        <f>SUM(Kranskop:Baobab!J168)</f>
        <v>0</v>
      </c>
      <c r="K168" s="77">
        <f>SUM(Kranskop:Baobab!K168)</f>
        <v>0</v>
      </c>
      <c r="L168" s="77">
        <f>SUM(Kranskop:Baobab!L168)</f>
        <v>0</v>
      </c>
      <c r="M168" s="77">
        <f>SUM(Kranskop:Baobab!M168)</f>
        <v>0</v>
      </c>
      <c r="N168" s="77">
        <f>SUM(Kranskop:Baobab!N168)</f>
        <v>0</v>
      </c>
      <c r="O168" s="77">
        <f>SUM(Kranskop:Baobab!O168)</f>
        <v>0</v>
      </c>
      <c r="P168" s="77">
        <f>SUM(Kranskop:Baobab!P168)</f>
        <v>0</v>
      </c>
      <c r="Q168" s="77">
        <f>SUM(Kranskop:Baobab!Q168)</f>
        <v>0</v>
      </c>
      <c r="R168" s="77">
        <f>SUM(Kranskop:Baobab!R168)</f>
        <v>0</v>
      </c>
      <c r="S168" s="77">
        <f>SUM(Kranskop:Baobab!S168)</f>
        <v>0</v>
      </c>
      <c r="T168" s="77">
        <f>SUM(Kranskop:Baobab!T168)</f>
        <v>0</v>
      </c>
      <c r="U168" s="76">
        <f>SUM(Kranskop:Baobab!U168)</f>
        <v>0</v>
      </c>
      <c r="V168" s="75">
        <f>SUM(Kranskop:Baobab!V168)</f>
        <v>0</v>
      </c>
      <c r="W168" s="77">
        <f>SUM(Kranskop:Baobab!W168)</f>
        <v>0</v>
      </c>
      <c r="X168" s="77">
        <f>SUM(Kranskop:Baobab!X168)</f>
        <v>0</v>
      </c>
      <c r="Y168" s="77">
        <f>SUM(Kranskop:Baobab!Y168)</f>
        <v>0</v>
      </c>
      <c r="Z168" s="77">
        <f>SUM(Kranskop:Baobab!Z168)</f>
        <v>0</v>
      </c>
      <c r="AA168" s="77">
        <f>SUM(Kranskop:Baobab!AA168)</f>
        <v>0</v>
      </c>
      <c r="AB168" s="77">
        <f>SUM(Kranskop:Baobab!AB168)</f>
        <v>0</v>
      </c>
      <c r="AC168" s="77">
        <f>SUM(Kranskop:Baobab!AC168)</f>
        <v>0</v>
      </c>
      <c r="AD168" s="77">
        <f>SUM(Kranskop:Baobab!AD168)</f>
        <v>0</v>
      </c>
      <c r="AE168" s="77">
        <f>SUM(Kranskop:Baobab!AE168)</f>
        <v>0</v>
      </c>
      <c r="AF168" s="77">
        <f>SUM(Kranskop:Baobab!AF168)</f>
        <v>0</v>
      </c>
      <c r="AG168" s="76">
        <f>SUM(Kranskop:Baobab!AG168)</f>
        <v>0</v>
      </c>
      <c r="AH168" s="78">
        <f>SUM(Kranskop:Baobab!AH168)</f>
        <v>0</v>
      </c>
      <c r="AI168" s="77">
        <f>SUM(Kranskop:Baobab!AI168)</f>
        <v>0</v>
      </c>
      <c r="AJ168" s="77">
        <f>SUM(Kranskop:Baobab!AJ168)</f>
        <v>0</v>
      </c>
      <c r="AK168" s="77">
        <f>SUM(Kranskop:Baobab!AK168)</f>
        <v>0</v>
      </c>
      <c r="AL168" s="77">
        <f>SUM(Kranskop:Baobab!AL168)</f>
        <v>0</v>
      </c>
      <c r="AM168" s="77">
        <f>SUM(Kranskop:Baobab!AM168)</f>
        <v>0</v>
      </c>
      <c r="AN168" s="77">
        <f>SUM(Kranskop:Baobab!AN168)</f>
        <v>0</v>
      </c>
      <c r="AO168" s="77">
        <f>SUM(Kranskop:Baobab!AO168)</f>
        <v>0</v>
      </c>
      <c r="AP168" s="77">
        <f>SUM(Kranskop:Baobab!AP168)</f>
        <v>0</v>
      </c>
      <c r="AQ168" s="77">
        <f>SUM(Kranskop:Baobab!AQ168)</f>
        <v>0</v>
      </c>
      <c r="AR168" s="77">
        <f>SUM(Kranskop:Baobab!AR168)</f>
        <v>0</v>
      </c>
      <c r="AS168" s="76">
        <f>SUM(Kranskop:Baobab!AS168)</f>
        <v>0</v>
      </c>
      <c r="AT168" s="78">
        <f>SUM(Kranskop:Baobab!AT168)</f>
        <v>0</v>
      </c>
      <c r="AU168" s="77">
        <f>SUM(Kranskop:Baobab!AU168)</f>
        <v>0</v>
      </c>
      <c r="AV168" s="77">
        <f>SUM(Kranskop:Baobab!AV168)</f>
        <v>0</v>
      </c>
      <c r="AW168" s="77">
        <f>SUM(Kranskop:Baobab!AW168)</f>
        <v>0</v>
      </c>
      <c r="AX168" s="77">
        <f>SUM(Kranskop:Baobab!AX168)</f>
        <v>0</v>
      </c>
      <c r="AY168" s="77">
        <f>SUM(Kranskop:Baobab!AY168)</f>
        <v>0</v>
      </c>
      <c r="AZ168" s="77">
        <f>SUM(Kranskop:Baobab!AZ168)</f>
        <v>0</v>
      </c>
      <c r="BA168" s="77">
        <f>SUM(Kranskop:Baobab!BA168)</f>
        <v>0</v>
      </c>
      <c r="BB168" s="77">
        <f>SUM(Kranskop:Baobab!BB168)</f>
        <v>0</v>
      </c>
      <c r="BC168" s="77">
        <f>SUM(Kranskop:Baobab!BC168)</f>
        <v>0</v>
      </c>
      <c r="BD168" s="77">
        <f>SUM(Kranskop:Baobab!BD168)</f>
        <v>0</v>
      </c>
      <c r="BE168" s="76">
        <f>SUM(Kranskop:Baobab!BE168)</f>
        <v>0</v>
      </c>
      <c r="BF168" s="78">
        <f>SUM(Kranskop:Baobab!BF168)</f>
        <v>0</v>
      </c>
      <c r="BG168" s="77">
        <f>SUM(Kranskop:Baobab!BG168)</f>
        <v>0</v>
      </c>
      <c r="BH168" s="77">
        <f>SUM(Kranskop:Baobab!BH168)</f>
        <v>0</v>
      </c>
      <c r="BI168" s="77">
        <f>SUM(Kranskop:Baobab!BI168)</f>
        <v>0</v>
      </c>
      <c r="BJ168" s="77">
        <f>SUM(Kranskop:Baobab!BJ168)</f>
        <v>0</v>
      </c>
      <c r="BK168" s="77">
        <f>SUM(Kranskop:Baobab!BK168)</f>
        <v>0</v>
      </c>
      <c r="BL168" s="77">
        <f>SUM(Kranskop:Baobab!BL168)</f>
        <v>0</v>
      </c>
      <c r="BM168" s="77">
        <f>SUM(Kranskop:Baobab!BM168)</f>
        <v>0</v>
      </c>
      <c r="BN168" s="77">
        <f>SUM(Kranskop:Baobab!BN168)</f>
        <v>0</v>
      </c>
      <c r="BO168" s="77">
        <f>SUM(Kranskop:Baobab!BO168)</f>
        <v>0</v>
      </c>
      <c r="BP168" s="77">
        <f>SUM(Kranskop:Baobab!BP168)</f>
        <v>0</v>
      </c>
      <c r="BQ168" s="76">
        <f>SUM(Kranskop:Baobab!BQ168)</f>
        <v>0</v>
      </c>
      <c r="BR168" s="78">
        <f>SUM(Kranskop:Baobab!BR168)</f>
        <v>0</v>
      </c>
      <c r="BS168" s="77">
        <f>SUM(Kranskop:Baobab!BS168)</f>
        <v>0</v>
      </c>
      <c r="BT168" s="77">
        <f>SUM(Kranskop:Baobab!BT168)</f>
        <v>0</v>
      </c>
      <c r="BU168" s="77">
        <f>SUM(Kranskop:Baobab!BU168)</f>
        <v>0</v>
      </c>
      <c r="BV168" s="77">
        <f>SUM(Kranskop:Baobab!BV168)</f>
        <v>0</v>
      </c>
      <c r="BW168" s="77">
        <f>SUM(Kranskop:Baobab!BW168)</f>
        <v>0</v>
      </c>
      <c r="BX168" s="77">
        <f>SUM(Kranskop:Baobab!BX168)</f>
        <v>0</v>
      </c>
      <c r="BY168" s="77">
        <f>SUM(Kranskop:Baobab!BY168)</f>
        <v>0</v>
      </c>
      <c r="BZ168" s="77">
        <f>SUM(Kranskop:Baobab!BZ168)</f>
        <v>0</v>
      </c>
      <c r="CA168" s="77">
        <f>SUM(Kranskop:Baobab!CA168)</f>
        <v>0</v>
      </c>
      <c r="CB168" s="77">
        <f>SUM(Kranskop:Baobab!CB168)</f>
        <v>0</v>
      </c>
      <c r="CC168" s="76">
        <f>SUM(Kranskop:Baobab!CC168)</f>
        <v>0</v>
      </c>
      <c r="CD168" s="368"/>
    </row>
    <row r="169" spans="1:82" x14ac:dyDescent="0.75">
      <c r="A169" s="39"/>
      <c r="B169" s="121" t="s">
        <v>316</v>
      </c>
      <c r="C169" s="122" t="s">
        <v>39</v>
      </c>
      <c r="D169" s="123"/>
      <c r="E169" s="294"/>
      <c r="F169" s="294"/>
      <c r="G169" s="124">
        <f>SUM(G170:G198)</f>
        <v>306300000</v>
      </c>
      <c r="H169" s="125">
        <f t="shared" ref="H169:BS169" si="78">SUM(H170:H198)</f>
        <v>0</v>
      </c>
      <c r="I169" s="126">
        <f t="shared" si="78"/>
        <v>0</v>
      </c>
      <c r="J169" s="125">
        <f t="shared" si="78"/>
        <v>0</v>
      </c>
      <c r="K169" s="127">
        <f t="shared" si="78"/>
        <v>0</v>
      </c>
      <c r="L169" s="127">
        <f t="shared" si="78"/>
        <v>0</v>
      </c>
      <c r="M169" s="127">
        <f t="shared" si="78"/>
        <v>0</v>
      </c>
      <c r="N169" s="127">
        <f t="shared" si="78"/>
        <v>0</v>
      </c>
      <c r="O169" s="127">
        <f t="shared" si="78"/>
        <v>0</v>
      </c>
      <c r="P169" s="127">
        <f t="shared" si="78"/>
        <v>0</v>
      </c>
      <c r="Q169" s="127">
        <f t="shared" si="78"/>
        <v>0</v>
      </c>
      <c r="R169" s="127">
        <f t="shared" si="78"/>
        <v>0</v>
      </c>
      <c r="S169" s="127">
        <f t="shared" si="78"/>
        <v>0</v>
      </c>
      <c r="T169" s="127">
        <f t="shared" si="78"/>
        <v>0</v>
      </c>
      <c r="U169" s="126">
        <f t="shared" si="78"/>
        <v>60050000</v>
      </c>
      <c r="V169" s="125">
        <f t="shared" si="78"/>
        <v>0</v>
      </c>
      <c r="W169" s="127">
        <f t="shared" si="78"/>
        <v>0</v>
      </c>
      <c r="X169" s="127">
        <f t="shared" si="78"/>
        <v>0</v>
      </c>
      <c r="Y169" s="127">
        <f t="shared" si="78"/>
        <v>0</v>
      </c>
      <c r="Z169" s="127">
        <f t="shared" si="78"/>
        <v>0</v>
      </c>
      <c r="AA169" s="127">
        <f t="shared" si="78"/>
        <v>0</v>
      </c>
      <c r="AB169" s="127">
        <f t="shared" si="78"/>
        <v>0</v>
      </c>
      <c r="AC169" s="127">
        <f t="shared" si="78"/>
        <v>0</v>
      </c>
      <c r="AD169" s="127">
        <f t="shared" si="78"/>
        <v>0</v>
      </c>
      <c r="AE169" s="127">
        <f t="shared" si="78"/>
        <v>0</v>
      </c>
      <c r="AF169" s="127">
        <f t="shared" si="78"/>
        <v>0</v>
      </c>
      <c r="AG169" s="126">
        <f t="shared" si="78"/>
        <v>54050000</v>
      </c>
      <c r="AH169" s="128">
        <f t="shared" si="78"/>
        <v>0</v>
      </c>
      <c r="AI169" s="127">
        <f t="shared" si="78"/>
        <v>0</v>
      </c>
      <c r="AJ169" s="127">
        <f t="shared" si="78"/>
        <v>0</v>
      </c>
      <c r="AK169" s="127">
        <f t="shared" si="78"/>
        <v>0</v>
      </c>
      <c r="AL169" s="127">
        <f t="shared" si="78"/>
        <v>0</v>
      </c>
      <c r="AM169" s="127">
        <f t="shared" si="78"/>
        <v>0</v>
      </c>
      <c r="AN169" s="127">
        <f t="shared" si="78"/>
        <v>0</v>
      </c>
      <c r="AO169" s="127">
        <f t="shared" si="78"/>
        <v>0</v>
      </c>
      <c r="AP169" s="127">
        <f t="shared" si="78"/>
        <v>0</v>
      </c>
      <c r="AQ169" s="127">
        <f t="shared" si="78"/>
        <v>0</v>
      </c>
      <c r="AR169" s="127">
        <f t="shared" si="78"/>
        <v>0</v>
      </c>
      <c r="AS169" s="126">
        <f t="shared" si="78"/>
        <v>48050000</v>
      </c>
      <c r="AT169" s="128">
        <f t="shared" si="78"/>
        <v>0</v>
      </c>
      <c r="AU169" s="127">
        <f t="shared" si="78"/>
        <v>0</v>
      </c>
      <c r="AV169" s="127">
        <f t="shared" si="78"/>
        <v>0</v>
      </c>
      <c r="AW169" s="127">
        <f t="shared" si="78"/>
        <v>0</v>
      </c>
      <c r="AX169" s="127">
        <f t="shared" si="78"/>
        <v>0</v>
      </c>
      <c r="AY169" s="127">
        <f t="shared" si="78"/>
        <v>0</v>
      </c>
      <c r="AZ169" s="127">
        <f t="shared" si="78"/>
        <v>0</v>
      </c>
      <c r="BA169" s="127">
        <f t="shared" si="78"/>
        <v>0</v>
      </c>
      <c r="BB169" s="127">
        <f t="shared" si="78"/>
        <v>0</v>
      </c>
      <c r="BC169" s="127">
        <f t="shared" si="78"/>
        <v>0</v>
      </c>
      <c r="BD169" s="127">
        <f t="shared" si="78"/>
        <v>0</v>
      </c>
      <c r="BE169" s="126">
        <f t="shared" si="78"/>
        <v>48050000</v>
      </c>
      <c r="BF169" s="128">
        <f t="shared" si="78"/>
        <v>0</v>
      </c>
      <c r="BG169" s="127">
        <f t="shared" si="78"/>
        <v>0</v>
      </c>
      <c r="BH169" s="127">
        <f t="shared" si="78"/>
        <v>0</v>
      </c>
      <c r="BI169" s="127">
        <f t="shared" si="78"/>
        <v>0</v>
      </c>
      <c r="BJ169" s="127">
        <f t="shared" si="78"/>
        <v>0</v>
      </c>
      <c r="BK169" s="127">
        <f t="shared" si="78"/>
        <v>0</v>
      </c>
      <c r="BL169" s="127">
        <f t="shared" si="78"/>
        <v>0</v>
      </c>
      <c r="BM169" s="127">
        <f t="shared" si="78"/>
        <v>0</v>
      </c>
      <c r="BN169" s="127">
        <f t="shared" si="78"/>
        <v>0</v>
      </c>
      <c r="BO169" s="127">
        <f t="shared" si="78"/>
        <v>0</v>
      </c>
      <c r="BP169" s="127">
        <f t="shared" si="78"/>
        <v>0</v>
      </c>
      <c r="BQ169" s="126">
        <f t="shared" si="78"/>
        <v>48050000</v>
      </c>
      <c r="BR169" s="128">
        <f t="shared" si="78"/>
        <v>0</v>
      </c>
      <c r="BS169" s="127">
        <f t="shared" si="78"/>
        <v>0</v>
      </c>
      <c r="BT169" s="127">
        <f t="shared" ref="BT169:CC169" si="79">SUM(BT170:BT198)</f>
        <v>0</v>
      </c>
      <c r="BU169" s="127">
        <f t="shared" si="79"/>
        <v>0</v>
      </c>
      <c r="BV169" s="127">
        <f t="shared" si="79"/>
        <v>0</v>
      </c>
      <c r="BW169" s="127">
        <f t="shared" si="79"/>
        <v>0</v>
      </c>
      <c r="BX169" s="127">
        <f t="shared" si="79"/>
        <v>0</v>
      </c>
      <c r="BY169" s="127">
        <f t="shared" si="79"/>
        <v>0</v>
      </c>
      <c r="BZ169" s="127">
        <f t="shared" si="79"/>
        <v>0</v>
      </c>
      <c r="CA169" s="127">
        <f t="shared" si="79"/>
        <v>0</v>
      </c>
      <c r="CB169" s="127">
        <f t="shared" si="79"/>
        <v>0</v>
      </c>
      <c r="CC169" s="126">
        <f t="shared" si="79"/>
        <v>48050000</v>
      </c>
      <c r="CD169" s="368"/>
    </row>
    <row r="170" spans="1:82" s="148" customFormat="1" x14ac:dyDescent="0.75">
      <c r="B170" s="73" t="s">
        <v>317</v>
      </c>
      <c r="C170" s="143" t="str">
        <f>"Provisional Sum for the repair of Employer's Assets"</f>
        <v>Provisional Sum for the repair of Employer's Assets</v>
      </c>
      <c r="D170" s="144" t="s">
        <v>318</v>
      </c>
      <c r="E170" s="255">
        <f>SUM(Kranskop:Baobab!F170)</f>
        <v>13500000</v>
      </c>
      <c r="F170" s="215" t="b">
        <f>(Kranskop!G170+Nyl!G170+Capricorn!G170+Baobab!G170)=G170</f>
        <v>1</v>
      </c>
      <c r="G170" s="74">
        <f t="shared" ref="G170:G195" si="80">+SUM(H170:CC170)</f>
        <v>13500000</v>
      </c>
      <c r="H170" s="75">
        <f>SUM(Kranskop:Baobab!H170)</f>
        <v>0</v>
      </c>
      <c r="I170" s="76">
        <f>SUM(Kranskop:Baobab!I170)</f>
        <v>0</v>
      </c>
      <c r="J170" s="75">
        <f>SUM(Kranskop:Baobab!J170)</f>
        <v>0</v>
      </c>
      <c r="K170" s="77">
        <f>SUM(Kranskop:Baobab!K170)</f>
        <v>0</v>
      </c>
      <c r="L170" s="77">
        <f>SUM(Kranskop:Baobab!L170)</f>
        <v>0</v>
      </c>
      <c r="M170" s="77">
        <f>SUM(Kranskop:Baobab!M170)</f>
        <v>0</v>
      </c>
      <c r="N170" s="77">
        <f>SUM(Kranskop:Baobab!N170)</f>
        <v>0</v>
      </c>
      <c r="O170" s="77">
        <f>SUM(Kranskop:Baobab!O170)</f>
        <v>0</v>
      </c>
      <c r="P170" s="77">
        <f>SUM(Kranskop:Baobab!P170)</f>
        <v>0</v>
      </c>
      <c r="Q170" s="77">
        <f>SUM(Kranskop:Baobab!Q170)</f>
        <v>0</v>
      </c>
      <c r="R170" s="77">
        <f>SUM(Kranskop:Baobab!R170)</f>
        <v>0</v>
      </c>
      <c r="S170" s="77">
        <f>SUM(Kranskop:Baobab!S170)</f>
        <v>0</v>
      </c>
      <c r="T170" s="77">
        <f>SUM(Kranskop:Baobab!T170)</f>
        <v>0</v>
      </c>
      <c r="U170" s="76">
        <f>SUM(Kranskop:Baobab!U170)</f>
        <v>2250000</v>
      </c>
      <c r="V170" s="75">
        <f>SUM(Kranskop:Baobab!V170)</f>
        <v>0</v>
      </c>
      <c r="W170" s="77">
        <f>SUM(Kranskop:Baobab!W170)</f>
        <v>0</v>
      </c>
      <c r="X170" s="77">
        <f>SUM(Kranskop:Baobab!X170)</f>
        <v>0</v>
      </c>
      <c r="Y170" s="77">
        <f>SUM(Kranskop:Baobab!Y170)</f>
        <v>0</v>
      </c>
      <c r="Z170" s="77">
        <f>SUM(Kranskop:Baobab!Z170)</f>
        <v>0</v>
      </c>
      <c r="AA170" s="77">
        <f>SUM(Kranskop:Baobab!AA170)</f>
        <v>0</v>
      </c>
      <c r="AB170" s="77">
        <f>SUM(Kranskop:Baobab!AB170)</f>
        <v>0</v>
      </c>
      <c r="AC170" s="77">
        <f>SUM(Kranskop:Baobab!AC170)</f>
        <v>0</v>
      </c>
      <c r="AD170" s="77">
        <f>SUM(Kranskop:Baobab!AD170)</f>
        <v>0</v>
      </c>
      <c r="AE170" s="77">
        <f>SUM(Kranskop:Baobab!AE170)</f>
        <v>0</v>
      </c>
      <c r="AF170" s="77">
        <f>SUM(Kranskop:Baobab!AF170)</f>
        <v>0</v>
      </c>
      <c r="AG170" s="76">
        <f>SUM(Kranskop:Baobab!AG170)</f>
        <v>2250000</v>
      </c>
      <c r="AH170" s="78">
        <f>SUM(Kranskop:Baobab!AH170)</f>
        <v>0</v>
      </c>
      <c r="AI170" s="77">
        <f>SUM(Kranskop:Baobab!AI170)</f>
        <v>0</v>
      </c>
      <c r="AJ170" s="77">
        <f>SUM(Kranskop:Baobab!AJ170)</f>
        <v>0</v>
      </c>
      <c r="AK170" s="77">
        <f>SUM(Kranskop:Baobab!AK170)</f>
        <v>0</v>
      </c>
      <c r="AL170" s="77">
        <f>SUM(Kranskop:Baobab!AL170)</f>
        <v>0</v>
      </c>
      <c r="AM170" s="77">
        <f>SUM(Kranskop:Baobab!AM170)</f>
        <v>0</v>
      </c>
      <c r="AN170" s="77">
        <f>SUM(Kranskop:Baobab!AN170)</f>
        <v>0</v>
      </c>
      <c r="AO170" s="77">
        <f>SUM(Kranskop:Baobab!AO170)</f>
        <v>0</v>
      </c>
      <c r="AP170" s="77">
        <f>SUM(Kranskop:Baobab!AP170)</f>
        <v>0</v>
      </c>
      <c r="AQ170" s="77">
        <f>SUM(Kranskop:Baobab!AQ170)</f>
        <v>0</v>
      </c>
      <c r="AR170" s="77">
        <f>SUM(Kranskop:Baobab!AR170)</f>
        <v>0</v>
      </c>
      <c r="AS170" s="76">
        <f>SUM(Kranskop:Baobab!AS170)</f>
        <v>2250000</v>
      </c>
      <c r="AT170" s="78">
        <f>SUM(Kranskop:Baobab!AT170)</f>
        <v>0</v>
      </c>
      <c r="AU170" s="77">
        <f>SUM(Kranskop:Baobab!AU170)</f>
        <v>0</v>
      </c>
      <c r="AV170" s="77">
        <f>SUM(Kranskop:Baobab!AV170)</f>
        <v>0</v>
      </c>
      <c r="AW170" s="77">
        <f>SUM(Kranskop:Baobab!AW170)</f>
        <v>0</v>
      </c>
      <c r="AX170" s="77">
        <f>SUM(Kranskop:Baobab!AX170)</f>
        <v>0</v>
      </c>
      <c r="AY170" s="77">
        <f>SUM(Kranskop:Baobab!AY170)</f>
        <v>0</v>
      </c>
      <c r="AZ170" s="77">
        <f>SUM(Kranskop:Baobab!AZ170)</f>
        <v>0</v>
      </c>
      <c r="BA170" s="77">
        <f>SUM(Kranskop:Baobab!BA170)</f>
        <v>0</v>
      </c>
      <c r="BB170" s="77">
        <f>SUM(Kranskop:Baobab!BB170)</f>
        <v>0</v>
      </c>
      <c r="BC170" s="77">
        <f>SUM(Kranskop:Baobab!BC170)</f>
        <v>0</v>
      </c>
      <c r="BD170" s="77">
        <f>SUM(Kranskop:Baobab!BD170)</f>
        <v>0</v>
      </c>
      <c r="BE170" s="76">
        <f>SUM(Kranskop:Baobab!BE170)</f>
        <v>2250000</v>
      </c>
      <c r="BF170" s="78">
        <f>SUM(Kranskop:Baobab!BF170)</f>
        <v>0</v>
      </c>
      <c r="BG170" s="77">
        <f>SUM(Kranskop:Baobab!BG170)</f>
        <v>0</v>
      </c>
      <c r="BH170" s="77">
        <f>SUM(Kranskop:Baobab!BH170)</f>
        <v>0</v>
      </c>
      <c r="BI170" s="77">
        <f>SUM(Kranskop:Baobab!BI170)</f>
        <v>0</v>
      </c>
      <c r="BJ170" s="77">
        <f>SUM(Kranskop:Baobab!BJ170)</f>
        <v>0</v>
      </c>
      <c r="BK170" s="77">
        <f>SUM(Kranskop:Baobab!BK170)</f>
        <v>0</v>
      </c>
      <c r="BL170" s="77">
        <f>SUM(Kranskop:Baobab!BL170)</f>
        <v>0</v>
      </c>
      <c r="BM170" s="77">
        <f>SUM(Kranskop:Baobab!BM170)</f>
        <v>0</v>
      </c>
      <c r="BN170" s="77">
        <f>SUM(Kranskop:Baobab!BN170)</f>
        <v>0</v>
      </c>
      <c r="BO170" s="77">
        <f>SUM(Kranskop:Baobab!BO170)</f>
        <v>0</v>
      </c>
      <c r="BP170" s="77">
        <f>SUM(Kranskop:Baobab!BP170)</f>
        <v>0</v>
      </c>
      <c r="BQ170" s="76">
        <f>SUM(Kranskop:Baobab!BQ170)</f>
        <v>2250000</v>
      </c>
      <c r="BR170" s="78">
        <f>SUM(Kranskop:Baobab!BR170)</f>
        <v>0</v>
      </c>
      <c r="BS170" s="77">
        <f>SUM(Kranskop:Baobab!BS170)</f>
        <v>0</v>
      </c>
      <c r="BT170" s="77">
        <f>SUM(Kranskop:Baobab!BT170)</f>
        <v>0</v>
      </c>
      <c r="BU170" s="77">
        <f>SUM(Kranskop:Baobab!BU170)</f>
        <v>0</v>
      </c>
      <c r="BV170" s="77">
        <f>SUM(Kranskop:Baobab!BV170)</f>
        <v>0</v>
      </c>
      <c r="BW170" s="77">
        <f>SUM(Kranskop:Baobab!BW170)</f>
        <v>0</v>
      </c>
      <c r="BX170" s="77">
        <f>SUM(Kranskop:Baobab!BX170)</f>
        <v>0</v>
      </c>
      <c r="BY170" s="77">
        <f>SUM(Kranskop:Baobab!BY170)</f>
        <v>0</v>
      </c>
      <c r="BZ170" s="77">
        <f>SUM(Kranskop:Baobab!BZ170)</f>
        <v>0</v>
      </c>
      <c r="CA170" s="77">
        <f>SUM(Kranskop:Baobab!CA170)</f>
        <v>0</v>
      </c>
      <c r="CB170" s="77">
        <f>SUM(Kranskop:Baobab!CB170)</f>
        <v>0</v>
      </c>
      <c r="CC170" s="76">
        <f>SUM(Kranskop:Baobab!CC170)</f>
        <v>2250000</v>
      </c>
      <c r="CD170" s="368"/>
    </row>
    <row r="171" spans="1:82" x14ac:dyDescent="0.75">
      <c r="A171" s="39"/>
      <c r="B171" s="145" t="s">
        <v>319</v>
      </c>
      <c r="C171" s="146" t="str">
        <f>"Provision for overhead charges + profit in respect to A-10001a"</f>
        <v>Provision for overhead charges + profit in respect to A-10001a</v>
      </c>
      <c r="D171" s="147" t="s">
        <v>320</v>
      </c>
      <c r="E171" s="255">
        <f>SUM(Kranskop:Baobab!F171)</f>
        <v>0</v>
      </c>
      <c r="F171" s="215" t="b">
        <f>(Kranskop!G171+Nyl!G171+Capricorn!G171+Baobab!G171)=G171</f>
        <v>1</v>
      </c>
      <c r="G171" s="173">
        <f t="shared" si="80"/>
        <v>0</v>
      </c>
      <c r="H171" s="75">
        <f>SUM(Kranskop:Baobab!H171)</f>
        <v>0</v>
      </c>
      <c r="I171" s="76">
        <f>SUM(Kranskop:Baobab!I171)</f>
        <v>0</v>
      </c>
      <c r="J171" s="75">
        <f>SUM(Kranskop:Baobab!J171)</f>
        <v>0</v>
      </c>
      <c r="K171" s="77">
        <f>SUM(Kranskop:Baobab!K171)</f>
        <v>0</v>
      </c>
      <c r="L171" s="77">
        <f>SUM(Kranskop:Baobab!L171)</f>
        <v>0</v>
      </c>
      <c r="M171" s="77">
        <f>SUM(Kranskop:Baobab!M171)</f>
        <v>0</v>
      </c>
      <c r="N171" s="77">
        <f>SUM(Kranskop:Baobab!N171)</f>
        <v>0</v>
      </c>
      <c r="O171" s="77">
        <f>SUM(Kranskop:Baobab!O171)</f>
        <v>0</v>
      </c>
      <c r="P171" s="77">
        <f>SUM(Kranskop:Baobab!P171)</f>
        <v>0</v>
      </c>
      <c r="Q171" s="77">
        <f>SUM(Kranskop:Baobab!Q171)</f>
        <v>0</v>
      </c>
      <c r="R171" s="77">
        <f>SUM(Kranskop:Baobab!R171)</f>
        <v>0</v>
      </c>
      <c r="S171" s="77">
        <f>SUM(Kranskop:Baobab!S171)</f>
        <v>0</v>
      </c>
      <c r="T171" s="77">
        <f>SUM(Kranskop:Baobab!T171)</f>
        <v>0</v>
      </c>
      <c r="U171" s="76">
        <f>SUM(Kranskop:Baobab!U171)</f>
        <v>0</v>
      </c>
      <c r="V171" s="75">
        <f>SUM(Kranskop:Baobab!V171)</f>
        <v>0</v>
      </c>
      <c r="W171" s="77">
        <f>SUM(Kranskop:Baobab!W171)</f>
        <v>0</v>
      </c>
      <c r="X171" s="77">
        <f>SUM(Kranskop:Baobab!X171)</f>
        <v>0</v>
      </c>
      <c r="Y171" s="77">
        <f>SUM(Kranskop:Baobab!Y171)</f>
        <v>0</v>
      </c>
      <c r="Z171" s="77">
        <f>SUM(Kranskop:Baobab!Z171)</f>
        <v>0</v>
      </c>
      <c r="AA171" s="77">
        <f>SUM(Kranskop:Baobab!AA171)</f>
        <v>0</v>
      </c>
      <c r="AB171" s="77">
        <f>SUM(Kranskop:Baobab!AB171)</f>
        <v>0</v>
      </c>
      <c r="AC171" s="77">
        <f>SUM(Kranskop:Baobab!AC171)</f>
        <v>0</v>
      </c>
      <c r="AD171" s="77">
        <f>SUM(Kranskop:Baobab!AD171)</f>
        <v>0</v>
      </c>
      <c r="AE171" s="77">
        <f>SUM(Kranskop:Baobab!AE171)</f>
        <v>0</v>
      </c>
      <c r="AF171" s="77">
        <f>SUM(Kranskop:Baobab!AF171)</f>
        <v>0</v>
      </c>
      <c r="AG171" s="76">
        <f>SUM(Kranskop:Baobab!AG171)</f>
        <v>0</v>
      </c>
      <c r="AH171" s="78">
        <f>SUM(Kranskop:Baobab!AH171)</f>
        <v>0</v>
      </c>
      <c r="AI171" s="77">
        <f>SUM(Kranskop:Baobab!AI171)</f>
        <v>0</v>
      </c>
      <c r="AJ171" s="77">
        <f>SUM(Kranskop:Baobab!AJ171)</f>
        <v>0</v>
      </c>
      <c r="AK171" s="77">
        <f>SUM(Kranskop:Baobab!AK171)</f>
        <v>0</v>
      </c>
      <c r="AL171" s="77">
        <f>SUM(Kranskop:Baobab!AL171)</f>
        <v>0</v>
      </c>
      <c r="AM171" s="77">
        <f>SUM(Kranskop:Baobab!AM171)</f>
        <v>0</v>
      </c>
      <c r="AN171" s="77">
        <f>SUM(Kranskop:Baobab!AN171)</f>
        <v>0</v>
      </c>
      <c r="AO171" s="77">
        <f>SUM(Kranskop:Baobab!AO171)</f>
        <v>0</v>
      </c>
      <c r="AP171" s="77">
        <f>SUM(Kranskop:Baobab!AP171)</f>
        <v>0</v>
      </c>
      <c r="AQ171" s="77">
        <f>SUM(Kranskop:Baobab!AQ171)</f>
        <v>0</v>
      </c>
      <c r="AR171" s="77">
        <f>SUM(Kranskop:Baobab!AR171)</f>
        <v>0</v>
      </c>
      <c r="AS171" s="76">
        <f>SUM(Kranskop:Baobab!AS171)</f>
        <v>0</v>
      </c>
      <c r="AT171" s="78">
        <f>SUM(Kranskop:Baobab!AT171)</f>
        <v>0</v>
      </c>
      <c r="AU171" s="77">
        <f>SUM(Kranskop:Baobab!AU171)</f>
        <v>0</v>
      </c>
      <c r="AV171" s="77">
        <f>SUM(Kranskop:Baobab!AV171)</f>
        <v>0</v>
      </c>
      <c r="AW171" s="77">
        <f>SUM(Kranskop:Baobab!AW171)</f>
        <v>0</v>
      </c>
      <c r="AX171" s="77">
        <f>SUM(Kranskop:Baobab!AX171)</f>
        <v>0</v>
      </c>
      <c r="AY171" s="77">
        <f>SUM(Kranskop:Baobab!AY171)</f>
        <v>0</v>
      </c>
      <c r="AZ171" s="77">
        <f>SUM(Kranskop:Baobab!AZ171)</f>
        <v>0</v>
      </c>
      <c r="BA171" s="77">
        <f>SUM(Kranskop:Baobab!BA171)</f>
        <v>0</v>
      </c>
      <c r="BB171" s="77">
        <f>SUM(Kranskop:Baobab!BB171)</f>
        <v>0</v>
      </c>
      <c r="BC171" s="77">
        <f>SUM(Kranskop:Baobab!BC171)</f>
        <v>0</v>
      </c>
      <c r="BD171" s="77">
        <f>SUM(Kranskop:Baobab!BD171)</f>
        <v>0</v>
      </c>
      <c r="BE171" s="76">
        <f>SUM(Kranskop:Baobab!BE171)</f>
        <v>0</v>
      </c>
      <c r="BF171" s="78">
        <f>SUM(Kranskop:Baobab!BF171)</f>
        <v>0</v>
      </c>
      <c r="BG171" s="77">
        <f>SUM(Kranskop:Baobab!BG171)</f>
        <v>0</v>
      </c>
      <c r="BH171" s="77">
        <f>SUM(Kranskop:Baobab!BH171)</f>
        <v>0</v>
      </c>
      <c r="BI171" s="77">
        <f>SUM(Kranskop:Baobab!BI171)</f>
        <v>0</v>
      </c>
      <c r="BJ171" s="77">
        <f>SUM(Kranskop:Baobab!BJ171)</f>
        <v>0</v>
      </c>
      <c r="BK171" s="77">
        <f>SUM(Kranskop:Baobab!BK171)</f>
        <v>0</v>
      </c>
      <c r="BL171" s="77">
        <f>SUM(Kranskop:Baobab!BL171)</f>
        <v>0</v>
      </c>
      <c r="BM171" s="77">
        <f>SUM(Kranskop:Baobab!BM171)</f>
        <v>0</v>
      </c>
      <c r="BN171" s="77">
        <f>SUM(Kranskop:Baobab!BN171)</f>
        <v>0</v>
      </c>
      <c r="BO171" s="77">
        <f>SUM(Kranskop:Baobab!BO171)</f>
        <v>0</v>
      </c>
      <c r="BP171" s="77">
        <f>SUM(Kranskop:Baobab!BP171)</f>
        <v>0</v>
      </c>
      <c r="BQ171" s="76">
        <f>SUM(Kranskop:Baobab!BQ171)</f>
        <v>0</v>
      </c>
      <c r="BR171" s="78">
        <f>SUM(Kranskop:Baobab!BR171)</f>
        <v>0</v>
      </c>
      <c r="BS171" s="77">
        <f>SUM(Kranskop:Baobab!BS171)</f>
        <v>0</v>
      </c>
      <c r="BT171" s="77">
        <f>SUM(Kranskop:Baobab!BT171)</f>
        <v>0</v>
      </c>
      <c r="BU171" s="77">
        <f>SUM(Kranskop:Baobab!BU171)</f>
        <v>0</v>
      </c>
      <c r="BV171" s="77">
        <f>SUM(Kranskop:Baobab!BV171)</f>
        <v>0</v>
      </c>
      <c r="BW171" s="77">
        <f>SUM(Kranskop:Baobab!BW171)</f>
        <v>0</v>
      </c>
      <c r="BX171" s="77">
        <f>SUM(Kranskop:Baobab!BX171)</f>
        <v>0</v>
      </c>
      <c r="BY171" s="77">
        <f>SUM(Kranskop:Baobab!BY171)</f>
        <v>0</v>
      </c>
      <c r="BZ171" s="77">
        <f>SUM(Kranskop:Baobab!BZ171)</f>
        <v>0</v>
      </c>
      <c r="CA171" s="77">
        <f>SUM(Kranskop:Baobab!CA171)</f>
        <v>0</v>
      </c>
      <c r="CB171" s="77">
        <f>SUM(Kranskop:Baobab!CB171)</f>
        <v>0</v>
      </c>
      <c r="CC171" s="76">
        <f>SUM(Kranskop:Baobab!CC171)</f>
        <v>0</v>
      </c>
      <c r="CD171" s="368"/>
    </row>
    <row r="172" spans="1:82" s="148" customFormat="1" x14ac:dyDescent="0.75">
      <c r="B172" s="73" t="s">
        <v>321</v>
      </c>
      <c r="C172" s="143" t="str">
        <f>"Provisional Sum for the repair of Electrical and Mechanical Assets"</f>
        <v>Provisional Sum for the repair of Electrical and Mechanical Assets</v>
      </c>
      <c r="D172" s="144" t="s">
        <v>318</v>
      </c>
      <c r="E172" s="255">
        <f>SUM(Kranskop:Baobab!F172)</f>
        <v>7000000</v>
      </c>
      <c r="F172" s="215" t="b">
        <f>(Kranskop!G172+Nyl!G172+Capricorn!G172+Baobab!G172)=G172</f>
        <v>1</v>
      </c>
      <c r="G172" s="74">
        <f t="shared" si="80"/>
        <v>7000000</v>
      </c>
      <c r="H172" s="75">
        <f>SUM(Kranskop:Baobab!H172)</f>
        <v>0</v>
      </c>
      <c r="I172" s="76">
        <f>SUM(Kranskop:Baobab!I172)</f>
        <v>0</v>
      </c>
      <c r="J172" s="75">
        <f>SUM(Kranskop:Baobab!J172)</f>
        <v>0</v>
      </c>
      <c r="K172" s="77">
        <f>SUM(Kranskop:Baobab!K172)</f>
        <v>0</v>
      </c>
      <c r="L172" s="77">
        <f>SUM(Kranskop:Baobab!L172)</f>
        <v>0</v>
      </c>
      <c r="M172" s="77">
        <f>SUM(Kranskop:Baobab!M172)</f>
        <v>0</v>
      </c>
      <c r="N172" s="77">
        <f>SUM(Kranskop:Baobab!N172)</f>
        <v>0</v>
      </c>
      <c r="O172" s="77">
        <f>SUM(Kranskop:Baobab!O172)</f>
        <v>0</v>
      </c>
      <c r="P172" s="77">
        <f>SUM(Kranskop:Baobab!P172)</f>
        <v>0</v>
      </c>
      <c r="Q172" s="77">
        <f>SUM(Kranskop:Baobab!Q172)</f>
        <v>0</v>
      </c>
      <c r="R172" s="77">
        <f>SUM(Kranskop:Baobab!R172)</f>
        <v>0</v>
      </c>
      <c r="S172" s="77">
        <f>SUM(Kranskop:Baobab!S172)</f>
        <v>0</v>
      </c>
      <c r="T172" s="77">
        <f>SUM(Kranskop:Baobab!T172)</f>
        <v>0</v>
      </c>
      <c r="U172" s="76">
        <f>SUM(Kranskop:Baobab!U172)</f>
        <v>1166666.6599999999</v>
      </c>
      <c r="V172" s="75">
        <f>SUM(Kranskop:Baobab!V172)</f>
        <v>0</v>
      </c>
      <c r="W172" s="77">
        <f>SUM(Kranskop:Baobab!W172)</f>
        <v>0</v>
      </c>
      <c r="X172" s="77">
        <f>SUM(Kranskop:Baobab!X172)</f>
        <v>0</v>
      </c>
      <c r="Y172" s="77">
        <f>SUM(Kranskop:Baobab!Y172)</f>
        <v>0</v>
      </c>
      <c r="Z172" s="77">
        <f>SUM(Kranskop:Baobab!Z172)</f>
        <v>0</v>
      </c>
      <c r="AA172" s="77">
        <f>SUM(Kranskop:Baobab!AA172)</f>
        <v>0</v>
      </c>
      <c r="AB172" s="77">
        <f>SUM(Kranskop:Baobab!AB172)</f>
        <v>0</v>
      </c>
      <c r="AC172" s="77">
        <f>SUM(Kranskop:Baobab!AC172)</f>
        <v>0</v>
      </c>
      <c r="AD172" s="77">
        <f>SUM(Kranskop:Baobab!AD172)</f>
        <v>0</v>
      </c>
      <c r="AE172" s="77">
        <f>SUM(Kranskop:Baobab!AE172)</f>
        <v>0</v>
      </c>
      <c r="AF172" s="77">
        <f>SUM(Kranskop:Baobab!AF172)</f>
        <v>0</v>
      </c>
      <c r="AG172" s="76">
        <f>SUM(Kranskop:Baobab!AG172)</f>
        <v>1166666.6599999999</v>
      </c>
      <c r="AH172" s="78">
        <f>SUM(Kranskop:Baobab!AH172)</f>
        <v>0</v>
      </c>
      <c r="AI172" s="77">
        <f>SUM(Kranskop:Baobab!AI172)</f>
        <v>0</v>
      </c>
      <c r="AJ172" s="77">
        <f>SUM(Kranskop:Baobab!AJ172)</f>
        <v>0</v>
      </c>
      <c r="AK172" s="77">
        <f>SUM(Kranskop:Baobab!AK172)</f>
        <v>0</v>
      </c>
      <c r="AL172" s="77">
        <f>SUM(Kranskop:Baobab!AL172)</f>
        <v>0</v>
      </c>
      <c r="AM172" s="77">
        <f>SUM(Kranskop:Baobab!AM172)</f>
        <v>0</v>
      </c>
      <c r="AN172" s="77">
        <f>SUM(Kranskop:Baobab!AN172)</f>
        <v>0</v>
      </c>
      <c r="AO172" s="77">
        <f>SUM(Kranskop:Baobab!AO172)</f>
        <v>0</v>
      </c>
      <c r="AP172" s="77">
        <f>SUM(Kranskop:Baobab!AP172)</f>
        <v>0</v>
      </c>
      <c r="AQ172" s="77">
        <f>SUM(Kranskop:Baobab!AQ172)</f>
        <v>0</v>
      </c>
      <c r="AR172" s="77">
        <f>SUM(Kranskop:Baobab!AR172)</f>
        <v>0</v>
      </c>
      <c r="AS172" s="76">
        <f>SUM(Kranskop:Baobab!AS172)</f>
        <v>1166666.6599999999</v>
      </c>
      <c r="AT172" s="78">
        <f>SUM(Kranskop:Baobab!AT172)</f>
        <v>0</v>
      </c>
      <c r="AU172" s="77">
        <f>SUM(Kranskop:Baobab!AU172)</f>
        <v>0</v>
      </c>
      <c r="AV172" s="77">
        <f>SUM(Kranskop:Baobab!AV172)</f>
        <v>0</v>
      </c>
      <c r="AW172" s="77">
        <f>SUM(Kranskop:Baobab!AW172)</f>
        <v>0</v>
      </c>
      <c r="AX172" s="77">
        <f>SUM(Kranskop:Baobab!AX172)</f>
        <v>0</v>
      </c>
      <c r="AY172" s="77">
        <f>SUM(Kranskop:Baobab!AY172)</f>
        <v>0</v>
      </c>
      <c r="AZ172" s="77">
        <f>SUM(Kranskop:Baobab!AZ172)</f>
        <v>0</v>
      </c>
      <c r="BA172" s="77">
        <f>SUM(Kranskop:Baobab!BA172)</f>
        <v>0</v>
      </c>
      <c r="BB172" s="77">
        <f>SUM(Kranskop:Baobab!BB172)</f>
        <v>0</v>
      </c>
      <c r="BC172" s="77">
        <f>SUM(Kranskop:Baobab!BC172)</f>
        <v>0</v>
      </c>
      <c r="BD172" s="77">
        <f>SUM(Kranskop:Baobab!BD172)</f>
        <v>0</v>
      </c>
      <c r="BE172" s="76">
        <f>SUM(Kranskop:Baobab!BE172)</f>
        <v>1166666.6599999999</v>
      </c>
      <c r="BF172" s="78">
        <f>SUM(Kranskop:Baobab!BF172)</f>
        <v>0</v>
      </c>
      <c r="BG172" s="77">
        <f>SUM(Kranskop:Baobab!BG172)</f>
        <v>0</v>
      </c>
      <c r="BH172" s="77">
        <f>SUM(Kranskop:Baobab!BH172)</f>
        <v>0</v>
      </c>
      <c r="BI172" s="77">
        <f>SUM(Kranskop:Baobab!BI172)</f>
        <v>0</v>
      </c>
      <c r="BJ172" s="77">
        <f>SUM(Kranskop:Baobab!BJ172)</f>
        <v>0</v>
      </c>
      <c r="BK172" s="77">
        <f>SUM(Kranskop:Baobab!BK172)</f>
        <v>0</v>
      </c>
      <c r="BL172" s="77">
        <f>SUM(Kranskop:Baobab!BL172)</f>
        <v>0</v>
      </c>
      <c r="BM172" s="77">
        <f>SUM(Kranskop:Baobab!BM172)</f>
        <v>0</v>
      </c>
      <c r="BN172" s="77">
        <f>SUM(Kranskop:Baobab!BN172)</f>
        <v>0</v>
      </c>
      <c r="BO172" s="77">
        <f>SUM(Kranskop:Baobab!BO172)</f>
        <v>0</v>
      </c>
      <c r="BP172" s="77">
        <f>SUM(Kranskop:Baobab!BP172)</f>
        <v>0</v>
      </c>
      <c r="BQ172" s="76">
        <f>SUM(Kranskop:Baobab!BQ172)</f>
        <v>1166666.6599999999</v>
      </c>
      <c r="BR172" s="78">
        <f>SUM(Kranskop:Baobab!BR172)</f>
        <v>0</v>
      </c>
      <c r="BS172" s="77">
        <f>SUM(Kranskop:Baobab!BS172)</f>
        <v>0</v>
      </c>
      <c r="BT172" s="77">
        <f>SUM(Kranskop:Baobab!BT172)</f>
        <v>0</v>
      </c>
      <c r="BU172" s="77">
        <f>SUM(Kranskop:Baobab!BU172)</f>
        <v>0</v>
      </c>
      <c r="BV172" s="77">
        <f>SUM(Kranskop:Baobab!BV172)</f>
        <v>0</v>
      </c>
      <c r="BW172" s="77">
        <f>SUM(Kranskop:Baobab!BW172)</f>
        <v>0</v>
      </c>
      <c r="BX172" s="77">
        <f>SUM(Kranskop:Baobab!BX172)</f>
        <v>0</v>
      </c>
      <c r="BY172" s="77">
        <f>SUM(Kranskop:Baobab!BY172)</f>
        <v>0</v>
      </c>
      <c r="BZ172" s="77">
        <f>SUM(Kranskop:Baobab!BZ172)</f>
        <v>0</v>
      </c>
      <c r="CA172" s="77">
        <f>SUM(Kranskop:Baobab!CA172)</f>
        <v>0</v>
      </c>
      <c r="CB172" s="77">
        <f>SUM(Kranskop:Baobab!CB172)</f>
        <v>0</v>
      </c>
      <c r="CC172" s="76">
        <f>SUM(Kranskop:Baobab!CC172)</f>
        <v>1166666.7</v>
      </c>
      <c r="CD172" s="368"/>
    </row>
    <row r="173" spans="1:82" x14ac:dyDescent="0.75">
      <c r="A173" s="39"/>
      <c r="B173" s="145" t="s">
        <v>322</v>
      </c>
      <c r="C173" s="146" t="str">
        <f>"Provision for the overhead charges + profit in respect to A-10002a"</f>
        <v>Provision for the overhead charges + profit in respect to A-10002a</v>
      </c>
      <c r="D173" s="147" t="s">
        <v>320</v>
      </c>
      <c r="E173" s="255">
        <f>SUM(Kranskop:Baobab!F173)</f>
        <v>0</v>
      </c>
      <c r="F173" s="215" t="b">
        <f>(Kranskop!G173+Nyl!G173+Capricorn!G173+Baobab!G173)=G173</f>
        <v>1</v>
      </c>
      <c r="G173" s="173">
        <f t="shared" si="80"/>
        <v>0</v>
      </c>
      <c r="H173" s="75">
        <f>SUM(Kranskop:Baobab!H173)</f>
        <v>0</v>
      </c>
      <c r="I173" s="76">
        <f>SUM(Kranskop:Baobab!I173)</f>
        <v>0</v>
      </c>
      <c r="J173" s="75">
        <f>SUM(Kranskop:Baobab!J173)</f>
        <v>0</v>
      </c>
      <c r="K173" s="77">
        <f>SUM(Kranskop:Baobab!K173)</f>
        <v>0</v>
      </c>
      <c r="L173" s="77">
        <f>SUM(Kranskop:Baobab!L173)</f>
        <v>0</v>
      </c>
      <c r="M173" s="77">
        <f>SUM(Kranskop:Baobab!M173)</f>
        <v>0</v>
      </c>
      <c r="N173" s="77">
        <f>SUM(Kranskop:Baobab!N173)</f>
        <v>0</v>
      </c>
      <c r="O173" s="77">
        <f>SUM(Kranskop:Baobab!O173)</f>
        <v>0</v>
      </c>
      <c r="P173" s="77">
        <f>SUM(Kranskop:Baobab!P173)</f>
        <v>0</v>
      </c>
      <c r="Q173" s="77">
        <f>SUM(Kranskop:Baobab!Q173)</f>
        <v>0</v>
      </c>
      <c r="R173" s="77">
        <f>SUM(Kranskop:Baobab!R173)</f>
        <v>0</v>
      </c>
      <c r="S173" s="77">
        <f>SUM(Kranskop:Baobab!S173)</f>
        <v>0</v>
      </c>
      <c r="T173" s="77">
        <f>SUM(Kranskop:Baobab!T173)</f>
        <v>0</v>
      </c>
      <c r="U173" s="76">
        <f>SUM(Kranskop:Baobab!U173)</f>
        <v>0</v>
      </c>
      <c r="V173" s="75">
        <f>SUM(Kranskop:Baobab!V173)</f>
        <v>0</v>
      </c>
      <c r="W173" s="77">
        <f>SUM(Kranskop:Baobab!W173)</f>
        <v>0</v>
      </c>
      <c r="X173" s="77">
        <f>SUM(Kranskop:Baobab!X173)</f>
        <v>0</v>
      </c>
      <c r="Y173" s="77">
        <f>SUM(Kranskop:Baobab!Y173)</f>
        <v>0</v>
      </c>
      <c r="Z173" s="77">
        <f>SUM(Kranskop:Baobab!Z173)</f>
        <v>0</v>
      </c>
      <c r="AA173" s="77">
        <f>SUM(Kranskop:Baobab!AA173)</f>
        <v>0</v>
      </c>
      <c r="AB173" s="77">
        <f>SUM(Kranskop:Baobab!AB173)</f>
        <v>0</v>
      </c>
      <c r="AC173" s="77">
        <f>SUM(Kranskop:Baobab!AC173)</f>
        <v>0</v>
      </c>
      <c r="AD173" s="77">
        <f>SUM(Kranskop:Baobab!AD173)</f>
        <v>0</v>
      </c>
      <c r="AE173" s="77">
        <f>SUM(Kranskop:Baobab!AE173)</f>
        <v>0</v>
      </c>
      <c r="AF173" s="77">
        <f>SUM(Kranskop:Baobab!AF173)</f>
        <v>0</v>
      </c>
      <c r="AG173" s="76">
        <f>SUM(Kranskop:Baobab!AG173)</f>
        <v>0</v>
      </c>
      <c r="AH173" s="78">
        <f>SUM(Kranskop:Baobab!AH173)</f>
        <v>0</v>
      </c>
      <c r="AI173" s="77">
        <f>SUM(Kranskop:Baobab!AI173)</f>
        <v>0</v>
      </c>
      <c r="AJ173" s="77">
        <f>SUM(Kranskop:Baobab!AJ173)</f>
        <v>0</v>
      </c>
      <c r="AK173" s="77">
        <f>SUM(Kranskop:Baobab!AK173)</f>
        <v>0</v>
      </c>
      <c r="AL173" s="77">
        <f>SUM(Kranskop:Baobab!AL173)</f>
        <v>0</v>
      </c>
      <c r="AM173" s="77">
        <f>SUM(Kranskop:Baobab!AM173)</f>
        <v>0</v>
      </c>
      <c r="AN173" s="77">
        <f>SUM(Kranskop:Baobab!AN173)</f>
        <v>0</v>
      </c>
      <c r="AO173" s="77">
        <f>SUM(Kranskop:Baobab!AO173)</f>
        <v>0</v>
      </c>
      <c r="AP173" s="77">
        <f>SUM(Kranskop:Baobab!AP173)</f>
        <v>0</v>
      </c>
      <c r="AQ173" s="77">
        <f>SUM(Kranskop:Baobab!AQ173)</f>
        <v>0</v>
      </c>
      <c r="AR173" s="77">
        <f>SUM(Kranskop:Baobab!AR173)</f>
        <v>0</v>
      </c>
      <c r="AS173" s="76">
        <f>SUM(Kranskop:Baobab!AS173)</f>
        <v>0</v>
      </c>
      <c r="AT173" s="78">
        <f>SUM(Kranskop:Baobab!AT173)</f>
        <v>0</v>
      </c>
      <c r="AU173" s="77">
        <f>SUM(Kranskop:Baobab!AU173)</f>
        <v>0</v>
      </c>
      <c r="AV173" s="77">
        <f>SUM(Kranskop:Baobab!AV173)</f>
        <v>0</v>
      </c>
      <c r="AW173" s="77">
        <f>SUM(Kranskop:Baobab!AW173)</f>
        <v>0</v>
      </c>
      <c r="AX173" s="77">
        <f>SUM(Kranskop:Baobab!AX173)</f>
        <v>0</v>
      </c>
      <c r="AY173" s="77">
        <f>SUM(Kranskop:Baobab!AY173)</f>
        <v>0</v>
      </c>
      <c r="AZ173" s="77">
        <f>SUM(Kranskop:Baobab!AZ173)</f>
        <v>0</v>
      </c>
      <c r="BA173" s="77">
        <f>SUM(Kranskop:Baobab!BA173)</f>
        <v>0</v>
      </c>
      <c r="BB173" s="77">
        <f>SUM(Kranskop:Baobab!BB173)</f>
        <v>0</v>
      </c>
      <c r="BC173" s="77">
        <f>SUM(Kranskop:Baobab!BC173)</f>
        <v>0</v>
      </c>
      <c r="BD173" s="77">
        <f>SUM(Kranskop:Baobab!BD173)</f>
        <v>0</v>
      </c>
      <c r="BE173" s="76">
        <f>SUM(Kranskop:Baobab!BE173)</f>
        <v>0</v>
      </c>
      <c r="BF173" s="78">
        <f>SUM(Kranskop:Baobab!BF173)</f>
        <v>0</v>
      </c>
      <c r="BG173" s="77">
        <f>SUM(Kranskop:Baobab!BG173)</f>
        <v>0</v>
      </c>
      <c r="BH173" s="77">
        <f>SUM(Kranskop:Baobab!BH173)</f>
        <v>0</v>
      </c>
      <c r="BI173" s="77">
        <f>SUM(Kranskop:Baobab!BI173)</f>
        <v>0</v>
      </c>
      <c r="BJ173" s="77">
        <f>SUM(Kranskop:Baobab!BJ173)</f>
        <v>0</v>
      </c>
      <c r="BK173" s="77">
        <f>SUM(Kranskop:Baobab!BK173)</f>
        <v>0</v>
      </c>
      <c r="BL173" s="77">
        <f>SUM(Kranskop:Baobab!BL173)</f>
        <v>0</v>
      </c>
      <c r="BM173" s="77">
        <f>SUM(Kranskop:Baobab!BM173)</f>
        <v>0</v>
      </c>
      <c r="BN173" s="77">
        <f>SUM(Kranskop:Baobab!BN173)</f>
        <v>0</v>
      </c>
      <c r="BO173" s="77">
        <f>SUM(Kranskop:Baobab!BO173)</f>
        <v>0</v>
      </c>
      <c r="BP173" s="77">
        <f>SUM(Kranskop:Baobab!BP173)</f>
        <v>0</v>
      </c>
      <c r="BQ173" s="76">
        <f>SUM(Kranskop:Baobab!BQ173)</f>
        <v>0</v>
      </c>
      <c r="BR173" s="78">
        <f>SUM(Kranskop:Baobab!BR173)</f>
        <v>0</v>
      </c>
      <c r="BS173" s="77">
        <f>SUM(Kranskop:Baobab!BS173)</f>
        <v>0</v>
      </c>
      <c r="BT173" s="77">
        <f>SUM(Kranskop:Baobab!BT173)</f>
        <v>0</v>
      </c>
      <c r="BU173" s="77">
        <f>SUM(Kranskop:Baobab!BU173)</f>
        <v>0</v>
      </c>
      <c r="BV173" s="77">
        <f>SUM(Kranskop:Baobab!BV173)</f>
        <v>0</v>
      </c>
      <c r="BW173" s="77">
        <f>SUM(Kranskop:Baobab!BW173)</f>
        <v>0</v>
      </c>
      <c r="BX173" s="77">
        <f>SUM(Kranskop:Baobab!BX173)</f>
        <v>0</v>
      </c>
      <c r="BY173" s="77">
        <f>SUM(Kranskop:Baobab!BY173)</f>
        <v>0</v>
      </c>
      <c r="BZ173" s="77">
        <f>SUM(Kranskop:Baobab!BZ173)</f>
        <v>0</v>
      </c>
      <c r="CA173" s="77">
        <f>SUM(Kranskop:Baobab!CA173)</f>
        <v>0</v>
      </c>
      <c r="CB173" s="77">
        <f>SUM(Kranskop:Baobab!CB173)</f>
        <v>0</v>
      </c>
      <c r="CC173" s="76">
        <f>SUM(Kranskop:Baobab!CC173)</f>
        <v>0</v>
      </c>
      <c r="CD173" s="368"/>
    </row>
    <row r="174" spans="1:82" s="148" customFormat="1" x14ac:dyDescent="0.75">
      <c r="B174" s="73" t="s">
        <v>323</v>
      </c>
      <c r="C174" s="143" t="str">
        <f>"Provisional Sum for the repair of Toll System Assets"</f>
        <v>Provisional Sum for the repair of Toll System Assets</v>
      </c>
      <c r="D174" s="144" t="s">
        <v>318</v>
      </c>
      <c r="E174" s="255">
        <f>SUM(Kranskop:Baobab!F174)</f>
        <v>0</v>
      </c>
      <c r="F174" s="215" t="b">
        <f>(Kranskop!G174+Nyl!G174+Capricorn!G174+Baobab!G174)=G174</f>
        <v>1</v>
      </c>
      <c r="G174" s="74">
        <f t="shared" si="80"/>
        <v>0</v>
      </c>
      <c r="H174" s="75">
        <f>SUM(Kranskop:Baobab!H174)</f>
        <v>0</v>
      </c>
      <c r="I174" s="76">
        <f>SUM(Kranskop:Baobab!I174)</f>
        <v>0</v>
      </c>
      <c r="J174" s="75">
        <f>SUM(Kranskop:Baobab!J174)</f>
        <v>0</v>
      </c>
      <c r="K174" s="77">
        <f>SUM(Kranskop:Baobab!K174)</f>
        <v>0</v>
      </c>
      <c r="L174" s="77">
        <f>SUM(Kranskop:Baobab!L174)</f>
        <v>0</v>
      </c>
      <c r="M174" s="77">
        <f>SUM(Kranskop:Baobab!M174)</f>
        <v>0</v>
      </c>
      <c r="N174" s="77">
        <f>SUM(Kranskop:Baobab!N174)</f>
        <v>0</v>
      </c>
      <c r="O174" s="77">
        <f>SUM(Kranskop:Baobab!O174)</f>
        <v>0</v>
      </c>
      <c r="P174" s="77">
        <f>SUM(Kranskop:Baobab!P174)</f>
        <v>0</v>
      </c>
      <c r="Q174" s="77">
        <f>SUM(Kranskop:Baobab!Q174)</f>
        <v>0</v>
      </c>
      <c r="R174" s="77">
        <f>SUM(Kranskop:Baobab!R174)</f>
        <v>0</v>
      </c>
      <c r="S174" s="77">
        <f>SUM(Kranskop:Baobab!S174)</f>
        <v>0</v>
      </c>
      <c r="T174" s="77">
        <f>SUM(Kranskop:Baobab!T174)</f>
        <v>0</v>
      </c>
      <c r="U174" s="76">
        <f>SUM(Kranskop:Baobab!U174)</f>
        <v>0</v>
      </c>
      <c r="V174" s="75">
        <f>SUM(Kranskop:Baobab!V174)</f>
        <v>0</v>
      </c>
      <c r="W174" s="77">
        <f>SUM(Kranskop:Baobab!W174)</f>
        <v>0</v>
      </c>
      <c r="X174" s="77">
        <f>SUM(Kranskop:Baobab!X174)</f>
        <v>0</v>
      </c>
      <c r="Y174" s="77">
        <f>SUM(Kranskop:Baobab!Y174)</f>
        <v>0</v>
      </c>
      <c r="Z174" s="77">
        <f>SUM(Kranskop:Baobab!Z174)</f>
        <v>0</v>
      </c>
      <c r="AA174" s="77">
        <f>SUM(Kranskop:Baobab!AA174)</f>
        <v>0</v>
      </c>
      <c r="AB174" s="77">
        <f>SUM(Kranskop:Baobab!AB174)</f>
        <v>0</v>
      </c>
      <c r="AC174" s="77">
        <f>SUM(Kranskop:Baobab!AC174)</f>
        <v>0</v>
      </c>
      <c r="AD174" s="77">
        <f>SUM(Kranskop:Baobab!AD174)</f>
        <v>0</v>
      </c>
      <c r="AE174" s="77">
        <f>SUM(Kranskop:Baobab!AE174)</f>
        <v>0</v>
      </c>
      <c r="AF174" s="77">
        <f>SUM(Kranskop:Baobab!AF174)</f>
        <v>0</v>
      </c>
      <c r="AG174" s="76">
        <f>SUM(Kranskop:Baobab!AG174)</f>
        <v>0</v>
      </c>
      <c r="AH174" s="78">
        <f>SUM(Kranskop:Baobab!AH174)</f>
        <v>0</v>
      </c>
      <c r="AI174" s="77">
        <f>SUM(Kranskop:Baobab!AI174)</f>
        <v>0</v>
      </c>
      <c r="AJ174" s="77">
        <f>SUM(Kranskop:Baobab!AJ174)</f>
        <v>0</v>
      </c>
      <c r="AK174" s="77">
        <f>SUM(Kranskop:Baobab!AK174)</f>
        <v>0</v>
      </c>
      <c r="AL174" s="77">
        <f>SUM(Kranskop:Baobab!AL174)</f>
        <v>0</v>
      </c>
      <c r="AM174" s="77">
        <f>SUM(Kranskop:Baobab!AM174)</f>
        <v>0</v>
      </c>
      <c r="AN174" s="77">
        <f>SUM(Kranskop:Baobab!AN174)</f>
        <v>0</v>
      </c>
      <c r="AO174" s="77">
        <f>SUM(Kranskop:Baobab!AO174)</f>
        <v>0</v>
      </c>
      <c r="AP174" s="77">
        <f>SUM(Kranskop:Baobab!AP174)</f>
        <v>0</v>
      </c>
      <c r="AQ174" s="77">
        <f>SUM(Kranskop:Baobab!AQ174)</f>
        <v>0</v>
      </c>
      <c r="AR174" s="77">
        <f>SUM(Kranskop:Baobab!AR174)</f>
        <v>0</v>
      </c>
      <c r="AS174" s="76">
        <f>SUM(Kranskop:Baobab!AS174)</f>
        <v>0</v>
      </c>
      <c r="AT174" s="78">
        <f>SUM(Kranskop:Baobab!AT174)</f>
        <v>0</v>
      </c>
      <c r="AU174" s="77">
        <f>SUM(Kranskop:Baobab!AU174)</f>
        <v>0</v>
      </c>
      <c r="AV174" s="77">
        <f>SUM(Kranskop:Baobab!AV174)</f>
        <v>0</v>
      </c>
      <c r="AW174" s="77">
        <f>SUM(Kranskop:Baobab!AW174)</f>
        <v>0</v>
      </c>
      <c r="AX174" s="77">
        <f>SUM(Kranskop:Baobab!AX174)</f>
        <v>0</v>
      </c>
      <c r="AY174" s="77">
        <f>SUM(Kranskop:Baobab!AY174)</f>
        <v>0</v>
      </c>
      <c r="AZ174" s="77">
        <f>SUM(Kranskop:Baobab!AZ174)</f>
        <v>0</v>
      </c>
      <c r="BA174" s="77">
        <f>SUM(Kranskop:Baobab!BA174)</f>
        <v>0</v>
      </c>
      <c r="BB174" s="77">
        <f>SUM(Kranskop:Baobab!BB174)</f>
        <v>0</v>
      </c>
      <c r="BC174" s="77">
        <f>SUM(Kranskop:Baobab!BC174)</f>
        <v>0</v>
      </c>
      <c r="BD174" s="77">
        <f>SUM(Kranskop:Baobab!BD174)</f>
        <v>0</v>
      </c>
      <c r="BE174" s="76">
        <f>SUM(Kranskop:Baobab!BE174)</f>
        <v>0</v>
      </c>
      <c r="BF174" s="78">
        <f>SUM(Kranskop:Baobab!BF174)</f>
        <v>0</v>
      </c>
      <c r="BG174" s="77">
        <f>SUM(Kranskop:Baobab!BG174)</f>
        <v>0</v>
      </c>
      <c r="BH174" s="77">
        <f>SUM(Kranskop:Baobab!BH174)</f>
        <v>0</v>
      </c>
      <c r="BI174" s="77">
        <f>SUM(Kranskop:Baobab!BI174)</f>
        <v>0</v>
      </c>
      <c r="BJ174" s="77">
        <f>SUM(Kranskop:Baobab!BJ174)</f>
        <v>0</v>
      </c>
      <c r="BK174" s="77">
        <f>SUM(Kranskop:Baobab!BK174)</f>
        <v>0</v>
      </c>
      <c r="BL174" s="77">
        <f>SUM(Kranskop:Baobab!BL174)</f>
        <v>0</v>
      </c>
      <c r="BM174" s="77">
        <f>SUM(Kranskop:Baobab!BM174)</f>
        <v>0</v>
      </c>
      <c r="BN174" s="77">
        <f>SUM(Kranskop:Baobab!BN174)</f>
        <v>0</v>
      </c>
      <c r="BO174" s="77">
        <f>SUM(Kranskop:Baobab!BO174)</f>
        <v>0</v>
      </c>
      <c r="BP174" s="77">
        <f>SUM(Kranskop:Baobab!BP174)</f>
        <v>0</v>
      </c>
      <c r="BQ174" s="76">
        <f>SUM(Kranskop:Baobab!BQ174)</f>
        <v>0</v>
      </c>
      <c r="BR174" s="78">
        <f>SUM(Kranskop:Baobab!BR174)</f>
        <v>0</v>
      </c>
      <c r="BS174" s="77">
        <f>SUM(Kranskop:Baobab!BS174)</f>
        <v>0</v>
      </c>
      <c r="BT174" s="77">
        <f>SUM(Kranskop:Baobab!BT174)</f>
        <v>0</v>
      </c>
      <c r="BU174" s="77">
        <f>SUM(Kranskop:Baobab!BU174)</f>
        <v>0</v>
      </c>
      <c r="BV174" s="77">
        <f>SUM(Kranskop:Baobab!BV174)</f>
        <v>0</v>
      </c>
      <c r="BW174" s="77">
        <f>SUM(Kranskop:Baobab!BW174)</f>
        <v>0</v>
      </c>
      <c r="BX174" s="77">
        <f>SUM(Kranskop:Baobab!BX174)</f>
        <v>0</v>
      </c>
      <c r="BY174" s="77">
        <f>SUM(Kranskop:Baobab!BY174)</f>
        <v>0</v>
      </c>
      <c r="BZ174" s="77">
        <f>SUM(Kranskop:Baobab!BZ174)</f>
        <v>0</v>
      </c>
      <c r="CA174" s="77">
        <f>SUM(Kranskop:Baobab!CA174)</f>
        <v>0</v>
      </c>
      <c r="CB174" s="77">
        <f>SUM(Kranskop:Baobab!CB174)</f>
        <v>0</v>
      </c>
      <c r="CC174" s="76">
        <f>SUM(Kranskop:Baobab!CC174)</f>
        <v>0</v>
      </c>
      <c r="CD174" s="368"/>
    </row>
    <row r="175" spans="1:82" x14ac:dyDescent="0.75">
      <c r="A175" s="39"/>
      <c r="B175" s="145" t="s">
        <v>324</v>
      </c>
      <c r="C175" s="146" t="str">
        <f>"Provision for the overhead charges + profit in respect to A-10003a"</f>
        <v>Provision for the overhead charges + profit in respect to A-10003a</v>
      </c>
      <c r="D175" s="147" t="s">
        <v>320</v>
      </c>
      <c r="E175" s="255">
        <f>SUM(Kranskop:Baobab!F175)</f>
        <v>0</v>
      </c>
      <c r="F175" s="215" t="b">
        <f>(Kranskop!G175+Nyl!G175+Capricorn!G175+Baobab!G175)=G175</f>
        <v>1</v>
      </c>
      <c r="G175" s="173">
        <f t="shared" si="80"/>
        <v>0</v>
      </c>
      <c r="H175" s="75">
        <f>SUM(Kranskop:Baobab!H175)</f>
        <v>0</v>
      </c>
      <c r="I175" s="76">
        <f>SUM(Kranskop:Baobab!I175)</f>
        <v>0</v>
      </c>
      <c r="J175" s="75">
        <f>SUM(Kranskop:Baobab!J175)</f>
        <v>0</v>
      </c>
      <c r="K175" s="77">
        <f>SUM(Kranskop:Baobab!K175)</f>
        <v>0</v>
      </c>
      <c r="L175" s="77">
        <f>SUM(Kranskop:Baobab!L175)</f>
        <v>0</v>
      </c>
      <c r="M175" s="77">
        <f>SUM(Kranskop:Baobab!M175)</f>
        <v>0</v>
      </c>
      <c r="N175" s="77">
        <f>SUM(Kranskop:Baobab!N175)</f>
        <v>0</v>
      </c>
      <c r="O175" s="77">
        <f>SUM(Kranskop:Baobab!O175)</f>
        <v>0</v>
      </c>
      <c r="P175" s="77">
        <f>SUM(Kranskop:Baobab!P175)</f>
        <v>0</v>
      </c>
      <c r="Q175" s="77">
        <f>SUM(Kranskop:Baobab!Q175)</f>
        <v>0</v>
      </c>
      <c r="R175" s="77">
        <f>SUM(Kranskop:Baobab!R175)</f>
        <v>0</v>
      </c>
      <c r="S175" s="77">
        <f>SUM(Kranskop:Baobab!S175)</f>
        <v>0</v>
      </c>
      <c r="T175" s="77">
        <f>SUM(Kranskop:Baobab!T175)</f>
        <v>0</v>
      </c>
      <c r="U175" s="76">
        <f>SUM(Kranskop:Baobab!U175)</f>
        <v>0</v>
      </c>
      <c r="V175" s="75">
        <f>SUM(Kranskop:Baobab!V175)</f>
        <v>0</v>
      </c>
      <c r="W175" s="77">
        <f>SUM(Kranskop:Baobab!W175)</f>
        <v>0</v>
      </c>
      <c r="X175" s="77">
        <f>SUM(Kranskop:Baobab!X175)</f>
        <v>0</v>
      </c>
      <c r="Y175" s="77">
        <f>SUM(Kranskop:Baobab!Y175)</f>
        <v>0</v>
      </c>
      <c r="Z175" s="77">
        <f>SUM(Kranskop:Baobab!Z175)</f>
        <v>0</v>
      </c>
      <c r="AA175" s="77">
        <f>SUM(Kranskop:Baobab!AA175)</f>
        <v>0</v>
      </c>
      <c r="AB175" s="77">
        <f>SUM(Kranskop:Baobab!AB175)</f>
        <v>0</v>
      </c>
      <c r="AC175" s="77">
        <f>SUM(Kranskop:Baobab!AC175)</f>
        <v>0</v>
      </c>
      <c r="AD175" s="77">
        <f>SUM(Kranskop:Baobab!AD175)</f>
        <v>0</v>
      </c>
      <c r="AE175" s="77">
        <f>SUM(Kranskop:Baobab!AE175)</f>
        <v>0</v>
      </c>
      <c r="AF175" s="77">
        <f>SUM(Kranskop:Baobab!AF175)</f>
        <v>0</v>
      </c>
      <c r="AG175" s="76">
        <f>SUM(Kranskop:Baobab!AG175)</f>
        <v>0</v>
      </c>
      <c r="AH175" s="78">
        <f>SUM(Kranskop:Baobab!AH175)</f>
        <v>0</v>
      </c>
      <c r="AI175" s="77">
        <f>SUM(Kranskop:Baobab!AI175)</f>
        <v>0</v>
      </c>
      <c r="AJ175" s="77">
        <f>SUM(Kranskop:Baobab!AJ175)</f>
        <v>0</v>
      </c>
      <c r="AK175" s="77">
        <f>SUM(Kranskop:Baobab!AK175)</f>
        <v>0</v>
      </c>
      <c r="AL175" s="77">
        <f>SUM(Kranskop:Baobab!AL175)</f>
        <v>0</v>
      </c>
      <c r="AM175" s="77">
        <f>SUM(Kranskop:Baobab!AM175)</f>
        <v>0</v>
      </c>
      <c r="AN175" s="77">
        <f>SUM(Kranskop:Baobab!AN175)</f>
        <v>0</v>
      </c>
      <c r="AO175" s="77">
        <f>SUM(Kranskop:Baobab!AO175)</f>
        <v>0</v>
      </c>
      <c r="AP175" s="77">
        <f>SUM(Kranskop:Baobab!AP175)</f>
        <v>0</v>
      </c>
      <c r="AQ175" s="77">
        <f>SUM(Kranskop:Baobab!AQ175)</f>
        <v>0</v>
      </c>
      <c r="AR175" s="77">
        <f>SUM(Kranskop:Baobab!AR175)</f>
        <v>0</v>
      </c>
      <c r="AS175" s="76">
        <f>SUM(Kranskop:Baobab!AS175)</f>
        <v>0</v>
      </c>
      <c r="AT175" s="78">
        <f>SUM(Kranskop:Baobab!AT175)</f>
        <v>0</v>
      </c>
      <c r="AU175" s="77">
        <f>SUM(Kranskop:Baobab!AU175)</f>
        <v>0</v>
      </c>
      <c r="AV175" s="77">
        <f>SUM(Kranskop:Baobab!AV175)</f>
        <v>0</v>
      </c>
      <c r="AW175" s="77">
        <f>SUM(Kranskop:Baobab!AW175)</f>
        <v>0</v>
      </c>
      <c r="AX175" s="77">
        <f>SUM(Kranskop:Baobab!AX175)</f>
        <v>0</v>
      </c>
      <c r="AY175" s="77">
        <f>SUM(Kranskop:Baobab!AY175)</f>
        <v>0</v>
      </c>
      <c r="AZ175" s="77">
        <f>SUM(Kranskop:Baobab!AZ175)</f>
        <v>0</v>
      </c>
      <c r="BA175" s="77">
        <f>SUM(Kranskop:Baobab!BA175)</f>
        <v>0</v>
      </c>
      <c r="BB175" s="77">
        <f>SUM(Kranskop:Baobab!BB175)</f>
        <v>0</v>
      </c>
      <c r="BC175" s="77">
        <f>SUM(Kranskop:Baobab!BC175)</f>
        <v>0</v>
      </c>
      <c r="BD175" s="77">
        <f>SUM(Kranskop:Baobab!BD175)</f>
        <v>0</v>
      </c>
      <c r="BE175" s="76">
        <f>SUM(Kranskop:Baobab!BE175)</f>
        <v>0</v>
      </c>
      <c r="BF175" s="78">
        <f>SUM(Kranskop:Baobab!BF175)</f>
        <v>0</v>
      </c>
      <c r="BG175" s="77">
        <f>SUM(Kranskop:Baobab!BG175)</f>
        <v>0</v>
      </c>
      <c r="BH175" s="77">
        <f>SUM(Kranskop:Baobab!BH175)</f>
        <v>0</v>
      </c>
      <c r="BI175" s="77">
        <f>SUM(Kranskop:Baobab!BI175)</f>
        <v>0</v>
      </c>
      <c r="BJ175" s="77">
        <f>SUM(Kranskop:Baobab!BJ175)</f>
        <v>0</v>
      </c>
      <c r="BK175" s="77">
        <f>SUM(Kranskop:Baobab!BK175)</f>
        <v>0</v>
      </c>
      <c r="BL175" s="77">
        <f>SUM(Kranskop:Baobab!BL175)</f>
        <v>0</v>
      </c>
      <c r="BM175" s="77">
        <f>SUM(Kranskop:Baobab!BM175)</f>
        <v>0</v>
      </c>
      <c r="BN175" s="77">
        <f>SUM(Kranskop:Baobab!BN175)</f>
        <v>0</v>
      </c>
      <c r="BO175" s="77">
        <f>SUM(Kranskop:Baobab!BO175)</f>
        <v>0</v>
      </c>
      <c r="BP175" s="77">
        <f>SUM(Kranskop:Baobab!BP175)</f>
        <v>0</v>
      </c>
      <c r="BQ175" s="76">
        <f>SUM(Kranskop:Baobab!BQ175)</f>
        <v>0</v>
      </c>
      <c r="BR175" s="78">
        <f>SUM(Kranskop:Baobab!BR175)</f>
        <v>0</v>
      </c>
      <c r="BS175" s="77">
        <f>SUM(Kranskop:Baobab!BS175)</f>
        <v>0</v>
      </c>
      <c r="BT175" s="77">
        <f>SUM(Kranskop:Baobab!BT175)</f>
        <v>0</v>
      </c>
      <c r="BU175" s="77">
        <f>SUM(Kranskop:Baobab!BU175)</f>
        <v>0</v>
      </c>
      <c r="BV175" s="77">
        <f>SUM(Kranskop:Baobab!BV175)</f>
        <v>0</v>
      </c>
      <c r="BW175" s="77">
        <f>SUM(Kranskop:Baobab!BW175)</f>
        <v>0</v>
      </c>
      <c r="BX175" s="77">
        <f>SUM(Kranskop:Baobab!BX175)</f>
        <v>0</v>
      </c>
      <c r="BY175" s="77">
        <f>SUM(Kranskop:Baobab!BY175)</f>
        <v>0</v>
      </c>
      <c r="BZ175" s="77">
        <f>SUM(Kranskop:Baobab!BZ175)</f>
        <v>0</v>
      </c>
      <c r="CA175" s="77">
        <f>SUM(Kranskop:Baobab!CA175)</f>
        <v>0</v>
      </c>
      <c r="CB175" s="77">
        <f>SUM(Kranskop:Baobab!CB175)</f>
        <v>0</v>
      </c>
      <c r="CC175" s="76">
        <f>SUM(Kranskop:Baobab!CC175)</f>
        <v>0</v>
      </c>
      <c r="CD175" s="368"/>
    </row>
    <row r="176" spans="1:82" s="148" customFormat="1" ht="27" x14ac:dyDescent="0.75">
      <c r="B176" s="73" t="s">
        <v>325</v>
      </c>
      <c r="C176" s="143" t="str">
        <f>"Provisional Sum for Community Participation as described in project document (Volume 3 Book 1) (if triggered)"</f>
        <v>Provisional Sum for Community Participation as described in project document (Volume 3 Book 1) (if triggered)</v>
      </c>
      <c r="D176" s="144" t="s">
        <v>318</v>
      </c>
      <c r="E176" s="255">
        <f>SUM(Kranskop:Baobab!F176)</f>
        <v>400000</v>
      </c>
      <c r="F176" s="215" t="b">
        <f>(Kranskop!G176+Nyl!G176+Capricorn!G176+Baobab!G176)=G176</f>
        <v>1</v>
      </c>
      <c r="G176" s="74">
        <f t="shared" si="80"/>
        <v>400000</v>
      </c>
      <c r="H176" s="75">
        <f>SUM(Kranskop:Baobab!H176)</f>
        <v>0</v>
      </c>
      <c r="I176" s="76">
        <f>SUM(Kranskop:Baobab!I176)</f>
        <v>0</v>
      </c>
      <c r="J176" s="75">
        <f>SUM(Kranskop:Baobab!J176)</f>
        <v>0</v>
      </c>
      <c r="K176" s="77">
        <f>SUM(Kranskop:Baobab!K176)</f>
        <v>0</v>
      </c>
      <c r="L176" s="77">
        <f>SUM(Kranskop:Baobab!L176)</f>
        <v>0</v>
      </c>
      <c r="M176" s="77">
        <f>SUM(Kranskop:Baobab!M176)</f>
        <v>0</v>
      </c>
      <c r="N176" s="77">
        <f>SUM(Kranskop:Baobab!N176)</f>
        <v>0</v>
      </c>
      <c r="O176" s="77">
        <f>SUM(Kranskop:Baobab!O176)</f>
        <v>0</v>
      </c>
      <c r="P176" s="77">
        <f>SUM(Kranskop:Baobab!P176)</f>
        <v>0</v>
      </c>
      <c r="Q176" s="77">
        <f>SUM(Kranskop:Baobab!Q176)</f>
        <v>0</v>
      </c>
      <c r="R176" s="77">
        <f>SUM(Kranskop:Baobab!R176)</f>
        <v>0</v>
      </c>
      <c r="S176" s="77">
        <f>SUM(Kranskop:Baobab!S176)</f>
        <v>0</v>
      </c>
      <c r="T176" s="77">
        <f>SUM(Kranskop:Baobab!T176)</f>
        <v>0</v>
      </c>
      <c r="U176" s="76">
        <f>SUM(Kranskop:Baobab!U176)</f>
        <v>66666.66</v>
      </c>
      <c r="V176" s="75">
        <f>SUM(Kranskop:Baobab!V176)</f>
        <v>0</v>
      </c>
      <c r="W176" s="77">
        <f>SUM(Kranskop:Baobab!W176)</f>
        <v>0</v>
      </c>
      <c r="X176" s="77">
        <f>SUM(Kranskop:Baobab!X176)</f>
        <v>0</v>
      </c>
      <c r="Y176" s="77">
        <f>SUM(Kranskop:Baobab!Y176)</f>
        <v>0</v>
      </c>
      <c r="Z176" s="77">
        <f>SUM(Kranskop:Baobab!Z176)</f>
        <v>0</v>
      </c>
      <c r="AA176" s="77">
        <f>SUM(Kranskop:Baobab!AA176)</f>
        <v>0</v>
      </c>
      <c r="AB176" s="77">
        <f>SUM(Kranskop:Baobab!AB176)</f>
        <v>0</v>
      </c>
      <c r="AC176" s="77">
        <f>SUM(Kranskop:Baobab!AC176)</f>
        <v>0</v>
      </c>
      <c r="AD176" s="77">
        <f>SUM(Kranskop:Baobab!AD176)</f>
        <v>0</v>
      </c>
      <c r="AE176" s="77">
        <f>SUM(Kranskop:Baobab!AE176)</f>
        <v>0</v>
      </c>
      <c r="AF176" s="77">
        <f>SUM(Kranskop:Baobab!AF176)</f>
        <v>0</v>
      </c>
      <c r="AG176" s="76">
        <f>SUM(Kranskop:Baobab!AG176)</f>
        <v>66666.66</v>
      </c>
      <c r="AH176" s="78">
        <f>SUM(Kranskop:Baobab!AH176)</f>
        <v>0</v>
      </c>
      <c r="AI176" s="77">
        <f>SUM(Kranskop:Baobab!AI176)</f>
        <v>0</v>
      </c>
      <c r="AJ176" s="77">
        <f>SUM(Kranskop:Baobab!AJ176)</f>
        <v>0</v>
      </c>
      <c r="AK176" s="77">
        <f>SUM(Kranskop:Baobab!AK176)</f>
        <v>0</v>
      </c>
      <c r="AL176" s="77">
        <f>SUM(Kranskop:Baobab!AL176)</f>
        <v>0</v>
      </c>
      <c r="AM176" s="77">
        <f>SUM(Kranskop:Baobab!AM176)</f>
        <v>0</v>
      </c>
      <c r="AN176" s="77">
        <f>SUM(Kranskop:Baobab!AN176)</f>
        <v>0</v>
      </c>
      <c r="AO176" s="77">
        <f>SUM(Kranskop:Baobab!AO176)</f>
        <v>0</v>
      </c>
      <c r="AP176" s="77">
        <f>SUM(Kranskop:Baobab!AP176)</f>
        <v>0</v>
      </c>
      <c r="AQ176" s="77">
        <f>SUM(Kranskop:Baobab!AQ176)</f>
        <v>0</v>
      </c>
      <c r="AR176" s="77">
        <f>SUM(Kranskop:Baobab!AR176)</f>
        <v>0</v>
      </c>
      <c r="AS176" s="76">
        <f>SUM(Kranskop:Baobab!AS176)</f>
        <v>66666.66</v>
      </c>
      <c r="AT176" s="78">
        <f>SUM(Kranskop:Baobab!AT176)</f>
        <v>0</v>
      </c>
      <c r="AU176" s="77">
        <f>SUM(Kranskop:Baobab!AU176)</f>
        <v>0</v>
      </c>
      <c r="AV176" s="77">
        <f>SUM(Kranskop:Baobab!AV176)</f>
        <v>0</v>
      </c>
      <c r="AW176" s="77">
        <f>SUM(Kranskop:Baobab!AW176)</f>
        <v>0</v>
      </c>
      <c r="AX176" s="77">
        <f>SUM(Kranskop:Baobab!AX176)</f>
        <v>0</v>
      </c>
      <c r="AY176" s="77">
        <f>SUM(Kranskop:Baobab!AY176)</f>
        <v>0</v>
      </c>
      <c r="AZ176" s="77">
        <f>SUM(Kranskop:Baobab!AZ176)</f>
        <v>0</v>
      </c>
      <c r="BA176" s="77">
        <f>SUM(Kranskop:Baobab!BA176)</f>
        <v>0</v>
      </c>
      <c r="BB176" s="77">
        <f>SUM(Kranskop:Baobab!BB176)</f>
        <v>0</v>
      </c>
      <c r="BC176" s="77">
        <f>SUM(Kranskop:Baobab!BC176)</f>
        <v>0</v>
      </c>
      <c r="BD176" s="77">
        <f>SUM(Kranskop:Baobab!BD176)</f>
        <v>0</v>
      </c>
      <c r="BE176" s="76">
        <f>SUM(Kranskop:Baobab!BE176)</f>
        <v>66666.66</v>
      </c>
      <c r="BF176" s="78">
        <f>SUM(Kranskop:Baobab!BF176)</f>
        <v>0</v>
      </c>
      <c r="BG176" s="77">
        <f>SUM(Kranskop:Baobab!BG176)</f>
        <v>0</v>
      </c>
      <c r="BH176" s="77">
        <f>SUM(Kranskop:Baobab!BH176)</f>
        <v>0</v>
      </c>
      <c r="BI176" s="77">
        <f>SUM(Kranskop:Baobab!BI176)</f>
        <v>0</v>
      </c>
      <c r="BJ176" s="77">
        <f>SUM(Kranskop:Baobab!BJ176)</f>
        <v>0</v>
      </c>
      <c r="BK176" s="77">
        <f>SUM(Kranskop:Baobab!BK176)</f>
        <v>0</v>
      </c>
      <c r="BL176" s="77">
        <f>SUM(Kranskop:Baobab!BL176)</f>
        <v>0</v>
      </c>
      <c r="BM176" s="77">
        <f>SUM(Kranskop:Baobab!BM176)</f>
        <v>0</v>
      </c>
      <c r="BN176" s="77">
        <f>SUM(Kranskop:Baobab!BN176)</f>
        <v>0</v>
      </c>
      <c r="BO176" s="77">
        <f>SUM(Kranskop:Baobab!BO176)</f>
        <v>0</v>
      </c>
      <c r="BP176" s="77">
        <f>SUM(Kranskop:Baobab!BP176)</f>
        <v>0</v>
      </c>
      <c r="BQ176" s="76">
        <f>SUM(Kranskop:Baobab!BQ176)</f>
        <v>66666.66</v>
      </c>
      <c r="BR176" s="78">
        <f>SUM(Kranskop:Baobab!BR176)</f>
        <v>0</v>
      </c>
      <c r="BS176" s="77">
        <f>SUM(Kranskop:Baobab!BS176)</f>
        <v>0</v>
      </c>
      <c r="BT176" s="77">
        <f>SUM(Kranskop:Baobab!BT176)</f>
        <v>0</v>
      </c>
      <c r="BU176" s="77">
        <f>SUM(Kranskop:Baobab!BU176)</f>
        <v>0</v>
      </c>
      <c r="BV176" s="77">
        <f>SUM(Kranskop:Baobab!BV176)</f>
        <v>0</v>
      </c>
      <c r="BW176" s="77">
        <f>SUM(Kranskop:Baobab!BW176)</f>
        <v>0</v>
      </c>
      <c r="BX176" s="77">
        <f>SUM(Kranskop:Baobab!BX176)</f>
        <v>0</v>
      </c>
      <c r="BY176" s="77">
        <f>SUM(Kranskop:Baobab!BY176)</f>
        <v>0</v>
      </c>
      <c r="BZ176" s="77">
        <f>SUM(Kranskop:Baobab!BZ176)</f>
        <v>0</v>
      </c>
      <c r="CA176" s="77">
        <f>SUM(Kranskop:Baobab!CA176)</f>
        <v>0</v>
      </c>
      <c r="CB176" s="77">
        <f>SUM(Kranskop:Baobab!CB176)</f>
        <v>0</v>
      </c>
      <c r="CC176" s="76">
        <f>SUM(Kranskop:Baobab!CC176)</f>
        <v>66666.7</v>
      </c>
      <c r="CD176" s="368"/>
    </row>
    <row r="177" spans="1:82" x14ac:dyDescent="0.75">
      <c r="A177" s="39"/>
      <c r="B177" s="145" t="s">
        <v>326</v>
      </c>
      <c r="C177" s="146" t="str">
        <f>"Provision for overhead charges + profit in respect to A-10004a (if triggered) "</f>
        <v xml:space="preserve">Provision for overhead charges + profit in respect to A-10004a (if triggered) </v>
      </c>
      <c r="D177" s="147" t="s">
        <v>320</v>
      </c>
      <c r="E177" s="255">
        <f>SUM(Kranskop:Baobab!F177)</f>
        <v>0</v>
      </c>
      <c r="F177" s="215" t="b">
        <f>(Kranskop!G177+Nyl!G177+Capricorn!G177+Baobab!G177)=G177</f>
        <v>1</v>
      </c>
      <c r="G177" s="173">
        <f t="shared" si="80"/>
        <v>0</v>
      </c>
      <c r="H177" s="75">
        <f>SUM(Kranskop:Baobab!H177)</f>
        <v>0</v>
      </c>
      <c r="I177" s="76">
        <f>SUM(Kranskop:Baobab!I177)</f>
        <v>0</v>
      </c>
      <c r="J177" s="75">
        <f>SUM(Kranskop:Baobab!J177)</f>
        <v>0</v>
      </c>
      <c r="K177" s="77">
        <f>SUM(Kranskop:Baobab!K177)</f>
        <v>0</v>
      </c>
      <c r="L177" s="77">
        <f>SUM(Kranskop:Baobab!L177)</f>
        <v>0</v>
      </c>
      <c r="M177" s="77">
        <f>SUM(Kranskop:Baobab!M177)</f>
        <v>0</v>
      </c>
      <c r="N177" s="77">
        <f>SUM(Kranskop:Baobab!N177)</f>
        <v>0</v>
      </c>
      <c r="O177" s="77">
        <f>SUM(Kranskop:Baobab!O177)</f>
        <v>0</v>
      </c>
      <c r="P177" s="77">
        <f>SUM(Kranskop:Baobab!P177)</f>
        <v>0</v>
      </c>
      <c r="Q177" s="77">
        <f>SUM(Kranskop:Baobab!Q177)</f>
        <v>0</v>
      </c>
      <c r="R177" s="77">
        <f>SUM(Kranskop:Baobab!R177)</f>
        <v>0</v>
      </c>
      <c r="S177" s="77">
        <f>SUM(Kranskop:Baobab!S177)</f>
        <v>0</v>
      </c>
      <c r="T177" s="77">
        <f>SUM(Kranskop:Baobab!T177)</f>
        <v>0</v>
      </c>
      <c r="U177" s="76">
        <f>SUM(Kranskop:Baobab!U177)</f>
        <v>0</v>
      </c>
      <c r="V177" s="75">
        <f>SUM(Kranskop:Baobab!V177)</f>
        <v>0</v>
      </c>
      <c r="W177" s="77">
        <f>SUM(Kranskop:Baobab!W177)</f>
        <v>0</v>
      </c>
      <c r="X177" s="77">
        <f>SUM(Kranskop:Baobab!X177)</f>
        <v>0</v>
      </c>
      <c r="Y177" s="77">
        <f>SUM(Kranskop:Baobab!Y177)</f>
        <v>0</v>
      </c>
      <c r="Z177" s="77">
        <f>SUM(Kranskop:Baobab!Z177)</f>
        <v>0</v>
      </c>
      <c r="AA177" s="77">
        <f>SUM(Kranskop:Baobab!AA177)</f>
        <v>0</v>
      </c>
      <c r="AB177" s="77">
        <f>SUM(Kranskop:Baobab!AB177)</f>
        <v>0</v>
      </c>
      <c r="AC177" s="77">
        <f>SUM(Kranskop:Baobab!AC177)</f>
        <v>0</v>
      </c>
      <c r="AD177" s="77">
        <f>SUM(Kranskop:Baobab!AD177)</f>
        <v>0</v>
      </c>
      <c r="AE177" s="77">
        <f>SUM(Kranskop:Baobab!AE177)</f>
        <v>0</v>
      </c>
      <c r="AF177" s="77">
        <f>SUM(Kranskop:Baobab!AF177)</f>
        <v>0</v>
      </c>
      <c r="AG177" s="76">
        <f>SUM(Kranskop:Baobab!AG177)</f>
        <v>0</v>
      </c>
      <c r="AH177" s="78">
        <f>SUM(Kranskop:Baobab!AH177)</f>
        <v>0</v>
      </c>
      <c r="AI177" s="77">
        <f>SUM(Kranskop:Baobab!AI177)</f>
        <v>0</v>
      </c>
      <c r="AJ177" s="77">
        <f>SUM(Kranskop:Baobab!AJ177)</f>
        <v>0</v>
      </c>
      <c r="AK177" s="77">
        <f>SUM(Kranskop:Baobab!AK177)</f>
        <v>0</v>
      </c>
      <c r="AL177" s="77">
        <f>SUM(Kranskop:Baobab!AL177)</f>
        <v>0</v>
      </c>
      <c r="AM177" s="77">
        <f>SUM(Kranskop:Baobab!AM177)</f>
        <v>0</v>
      </c>
      <c r="AN177" s="77">
        <f>SUM(Kranskop:Baobab!AN177)</f>
        <v>0</v>
      </c>
      <c r="AO177" s="77">
        <f>SUM(Kranskop:Baobab!AO177)</f>
        <v>0</v>
      </c>
      <c r="AP177" s="77">
        <f>SUM(Kranskop:Baobab!AP177)</f>
        <v>0</v>
      </c>
      <c r="AQ177" s="77">
        <f>SUM(Kranskop:Baobab!AQ177)</f>
        <v>0</v>
      </c>
      <c r="AR177" s="77">
        <f>SUM(Kranskop:Baobab!AR177)</f>
        <v>0</v>
      </c>
      <c r="AS177" s="76">
        <f>SUM(Kranskop:Baobab!AS177)</f>
        <v>0</v>
      </c>
      <c r="AT177" s="78">
        <f>SUM(Kranskop:Baobab!AT177)</f>
        <v>0</v>
      </c>
      <c r="AU177" s="77">
        <f>SUM(Kranskop:Baobab!AU177)</f>
        <v>0</v>
      </c>
      <c r="AV177" s="77">
        <f>SUM(Kranskop:Baobab!AV177)</f>
        <v>0</v>
      </c>
      <c r="AW177" s="77">
        <f>SUM(Kranskop:Baobab!AW177)</f>
        <v>0</v>
      </c>
      <c r="AX177" s="77">
        <f>SUM(Kranskop:Baobab!AX177)</f>
        <v>0</v>
      </c>
      <c r="AY177" s="77">
        <f>SUM(Kranskop:Baobab!AY177)</f>
        <v>0</v>
      </c>
      <c r="AZ177" s="77">
        <f>SUM(Kranskop:Baobab!AZ177)</f>
        <v>0</v>
      </c>
      <c r="BA177" s="77">
        <f>SUM(Kranskop:Baobab!BA177)</f>
        <v>0</v>
      </c>
      <c r="BB177" s="77">
        <f>SUM(Kranskop:Baobab!BB177)</f>
        <v>0</v>
      </c>
      <c r="BC177" s="77">
        <f>SUM(Kranskop:Baobab!BC177)</f>
        <v>0</v>
      </c>
      <c r="BD177" s="77">
        <f>SUM(Kranskop:Baobab!BD177)</f>
        <v>0</v>
      </c>
      <c r="BE177" s="76">
        <f>SUM(Kranskop:Baobab!BE177)</f>
        <v>0</v>
      </c>
      <c r="BF177" s="78">
        <f>SUM(Kranskop:Baobab!BF177)</f>
        <v>0</v>
      </c>
      <c r="BG177" s="77">
        <f>SUM(Kranskop:Baobab!BG177)</f>
        <v>0</v>
      </c>
      <c r="BH177" s="77">
        <f>SUM(Kranskop:Baobab!BH177)</f>
        <v>0</v>
      </c>
      <c r="BI177" s="77">
        <f>SUM(Kranskop:Baobab!BI177)</f>
        <v>0</v>
      </c>
      <c r="BJ177" s="77">
        <f>SUM(Kranskop:Baobab!BJ177)</f>
        <v>0</v>
      </c>
      <c r="BK177" s="77">
        <f>SUM(Kranskop:Baobab!BK177)</f>
        <v>0</v>
      </c>
      <c r="BL177" s="77">
        <f>SUM(Kranskop:Baobab!BL177)</f>
        <v>0</v>
      </c>
      <c r="BM177" s="77">
        <f>SUM(Kranskop:Baobab!BM177)</f>
        <v>0</v>
      </c>
      <c r="BN177" s="77">
        <f>SUM(Kranskop:Baobab!BN177)</f>
        <v>0</v>
      </c>
      <c r="BO177" s="77">
        <f>SUM(Kranskop:Baobab!BO177)</f>
        <v>0</v>
      </c>
      <c r="BP177" s="77">
        <f>SUM(Kranskop:Baobab!BP177)</f>
        <v>0</v>
      </c>
      <c r="BQ177" s="76">
        <f>SUM(Kranskop:Baobab!BQ177)</f>
        <v>0</v>
      </c>
      <c r="BR177" s="78">
        <f>SUM(Kranskop:Baobab!BR177)</f>
        <v>0</v>
      </c>
      <c r="BS177" s="77">
        <f>SUM(Kranskop:Baobab!BS177)</f>
        <v>0</v>
      </c>
      <c r="BT177" s="77">
        <f>SUM(Kranskop:Baobab!BT177)</f>
        <v>0</v>
      </c>
      <c r="BU177" s="77">
        <f>SUM(Kranskop:Baobab!BU177)</f>
        <v>0</v>
      </c>
      <c r="BV177" s="77">
        <f>SUM(Kranskop:Baobab!BV177)</f>
        <v>0</v>
      </c>
      <c r="BW177" s="77">
        <f>SUM(Kranskop:Baobab!BW177)</f>
        <v>0</v>
      </c>
      <c r="BX177" s="77">
        <f>SUM(Kranskop:Baobab!BX177)</f>
        <v>0</v>
      </c>
      <c r="BY177" s="77">
        <f>SUM(Kranskop:Baobab!BY177)</f>
        <v>0</v>
      </c>
      <c r="BZ177" s="77">
        <f>SUM(Kranskop:Baobab!BZ177)</f>
        <v>0</v>
      </c>
      <c r="CA177" s="77">
        <f>SUM(Kranskop:Baobab!CA177)</f>
        <v>0</v>
      </c>
      <c r="CB177" s="77">
        <f>SUM(Kranskop:Baobab!CB177)</f>
        <v>0</v>
      </c>
      <c r="CC177" s="76">
        <f>SUM(Kranskop:Baobab!CC177)</f>
        <v>0</v>
      </c>
      <c r="CD177" s="368"/>
    </row>
    <row r="178" spans="1:82" s="148" customFormat="1" x14ac:dyDescent="0.75">
      <c r="B178" s="73" t="s">
        <v>327</v>
      </c>
      <c r="C178" s="143" t="str">
        <f>"Provisional Sum for Telecommunication services - Broadband service for remote access to QLS"</f>
        <v>Provisional Sum for Telecommunication services - Broadband service for remote access to QLS</v>
      </c>
      <c r="D178" s="144" t="s">
        <v>318</v>
      </c>
      <c r="E178" s="255">
        <f>SUM(Kranskop:Baobab!F178)</f>
        <v>2000000</v>
      </c>
      <c r="F178" s="215" t="b">
        <f>(Kranskop!G178+Nyl!G178+Capricorn!G178+Baobab!G178)=G178</f>
        <v>1</v>
      </c>
      <c r="G178" s="74">
        <f t="shared" si="80"/>
        <v>2000000</v>
      </c>
      <c r="H178" s="75">
        <f>SUM(Kranskop:Baobab!H178)</f>
        <v>0</v>
      </c>
      <c r="I178" s="76">
        <f>SUM(Kranskop:Baobab!I178)</f>
        <v>0</v>
      </c>
      <c r="J178" s="75">
        <f>SUM(Kranskop:Baobab!J178)</f>
        <v>0</v>
      </c>
      <c r="K178" s="77">
        <f>SUM(Kranskop:Baobab!K178)</f>
        <v>0</v>
      </c>
      <c r="L178" s="77">
        <f>SUM(Kranskop:Baobab!L178)</f>
        <v>0</v>
      </c>
      <c r="M178" s="77">
        <f>SUM(Kranskop:Baobab!M178)</f>
        <v>0</v>
      </c>
      <c r="N178" s="77">
        <f>SUM(Kranskop:Baobab!N178)</f>
        <v>0</v>
      </c>
      <c r="O178" s="77">
        <f>SUM(Kranskop:Baobab!O178)</f>
        <v>0</v>
      </c>
      <c r="P178" s="77">
        <f>SUM(Kranskop:Baobab!P178)</f>
        <v>0</v>
      </c>
      <c r="Q178" s="77">
        <f>SUM(Kranskop:Baobab!Q178)</f>
        <v>0</v>
      </c>
      <c r="R178" s="77">
        <f>SUM(Kranskop:Baobab!R178)</f>
        <v>0</v>
      </c>
      <c r="S178" s="77">
        <f>SUM(Kranskop:Baobab!S178)</f>
        <v>0</v>
      </c>
      <c r="T178" s="77">
        <f>SUM(Kranskop:Baobab!T178)</f>
        <v>0</v>
      </c>
      <c r="U178" s="76">
        <f>SUM(Kranskop:Baobab!U178)</f>
        <v>333333.34000000003</v>
      </c>
      <c r="V178" s="75">
        <f>SUM(Kranskop:Baobab!V178)</f>
        <v>0</v>
      </c>
      <c r="W178" s="77">
        <f>SUM(Kranskop:Baobab!W178)</f>
        <v>0</v>
      </c>
      <c r="X178" s="77">
        <f>SUM(Kranskop:Baobab!X178)</f>
        <v>0</v>
      </c>
      <c r="Y178" s="77">
        <f>SUM(Kranskop:Baobab!Y178)</f>
        <v>0</v>
      </c>
      <c r="Z178" s="77">
        <f>SUM(Kranskop:Baobab!Z178)</f>
        <v>0</v>
      </c>
      <c r="AA178" s="77">
        <f>SUM(Kranskop:Baobab!AA178)</f>
        <v>0</v>
      </c>
      <c r="AB178" s="77">
        <f>SUM(Kranskop:Baobab!AB178)</f>
        <v>0</v>
      </c>
      <c r="AC178" s="77">
        <f>SUM(Kranskop:Baobab!AC178)</f>
        <v>0</v>
      </c>
      <c r="AD178" s="77">
        <f>SUM(Kranskop:Baobab!AD178)</f>
        <v>0</v>
      </c>
      <c r="AE178" s="77">
        <f>SUM(Kranskop:Baobab!AE178)</f>
        <v>0</v>
      </c>
      <c r="AF178" s="77">
        <f>SUM(Kranskop:Baobab!AF178)</f>
        <v>0</v>
      </c>
      <c r="AG178" s="76">
        <f>SUM(Kranskop:Baobab!AG178)</f>
        <v>333333.34000000003</v>
      </c>
      <c r="AH178" s="78">
        <f>SUM(Kranskop:Baobab!AH178)</f>
        <v>0</v>
      </c>
      <c r="AI178" s="77">
        <f>SUM(Kranskop:Baobab!AI178)</f>
        <v>0</v>
      </c>
      <c r="AJ178" s="77">
        <f>SUM(Kranskop:Baobab!AJ178)</f>
        <v>0</v>
      </c>
      <c r="AK178" s="77">
        <f>SUM(Kranskop:Baobab!AK178)</f>
        <v>0</v>
      </c>
      <c r="AL178" s="77">
        <f>SUM(Kranskop:Baobab!AL178)</f>
        <v>0</v>
      </c>
      <c r="AM178" s="77">
        <f>SUM(Kranskop:Baobab!AM178)</f>
        <v>0</v>
      </c>
      <c r="AN178" s="77">
        <f>SUM(Kranskop:Baobab!AN178)</f>
        <v>0</v>
      </c>
      <c r="AO178" s="77">
        <f>SUM(Kranskop:Baobab!AO178)</f>
        <v>0</v>
      </c>
      <c r="AP178" s="77">
        <f>SUM(Kranskop:Baobab!AP178)</f>
        <v>0</v>
      </c>
      <c r="AQ178" s="77">
        <f>SUM(Kranskop:Baobab!AQ178)</f>
        <v>0</v>
      </c>
      <c r="AR178" s="77">
        <f>SUM(Kranskop:Baobab!AR178)</f>
        <v>0</v>
      </c>
      <c r="AS178" s="76">
        <f>SUM(Kranskop:Baobab!AS178)</f>
        <v>333333.34000000003</v>
      </c>
      <c r="AT178" s="78">
        <f>SUM(Kranskop:Baobab!AT178)</f>
        <v>0</v>
      </c>
      <c r="AU178" s="77">
        <f>SUM(Kranskop:Baobab!AU178)</f>
        <v>0</v>
      </c>
      <c r="AV178" s="77">
        <f>SUM(Kranskop:Baobab!AV178)</f>
        <v>0</v>
      </c>
      <c r="AW178" s="77">
        <f>SUM(Kranskop:Baobab!AW178)</f>
        <v>0</v>
      </c>
      <c r="AX178" s="77">
        <f>SUM(Kranskop:Baobab!AX178)</f>
        <v>0</v>
      </c>
      <c r="AY178" s="77">
        <f>SUM(Kranskop:Baobab!AY178)</f>
        <v>0</v>
      </c>
      <c r="AZ178" s="77">
        <f>SUM(Kranskop:Baobab!AZ178)</f>
        <v>0</v>
      </c>
      <c r="BA178" s="77">
        <f>SUM(Kranskop:Baobab!BA178)</f>
        <v>0</v>
      </c>
      <c r="BB178" s="77">
        <f>SUM(Kranskop:Baobab!BB178)</f>
        <v>0</v>
      </c>
      <c r="BC178" s="77">
        <f>SUM(Kranskop:Baobab!BC178)</f>
        <v>0</v>
      </c>
      <c r="BD178" s="77">
        <f>SUM(Kranskop:Baobab!BD178)</f>
        <v>0</v>
      </c>
      <c r="BE178" s="76">
        <f>SUM(Kranskop:Baobab!BE178)</f>
        <v>333333.34000000003</v>
      </c>
      <c r="BF178" s="78">
        <f>SUM(Kranskop:Baobab!BF178)</f>
        <v>0</v>
      </c>
      <c r="BG178" s="77">
        <f>SUM(Kranskop:Baobab!BG178)</f>
        <v>0</v>
      </c>
      <c r="BH178" s="77">
        <f>SUM(Kranskop:Baobab!BH178)</f>
        <v>0</v>
      </c>
      <c r="BI178" s="77">
        <f>SUM(Kranskop:Baobab!BI178)</f>
        <v>0</v>
      </c>
      <c r="BJ178" s="77">
        <f>SUM(Kranskop:Baobab!BJ178)</f>
        <v>0</v>
      </c>
      <c r="BK178" s="77">
        <f>SUM(Kranskop:Baobab!BK178)</f>
        <v>0</v>
      </c>
      <c r="BL178" s="77">
        <f>SUM(Kranskop:Baobab!BL178)</f>
        <v>0</v>
      </c>
      <c r="BM178" s="77">
        <f>SUM(Kranskop:Baobab!BM178)</f>
        <v>0</v>
      </c>
      <c r="BN178" s="77">
        <f>SUM(Kranskop:Baobab!BN178)</f>
        <v>0</v>
      </c>
      <c r="BO178" s="77">
        <f>SUM(Kranskop:Baobab!BO178)</f>
        <v>0</v>
      </c>
      <c r="BP178" s="77">
        <f>SUM(Kranskop:Baobab!BP178)</f>
        <v>0</v>
      </c>
      <c r="BQ178" s="76">
        <f>SUM(Kranskop:Baobab!BQ178)</f>
        <v>333333.34000000003</v>
      </c>
      <c r="BR178" s="78">
        <f>SUM(Kranskop:Baobab!BR178)</f>
        <v>0</v>
      </c>
      <c r="BS178" s="77">
        <f>SUM(Kranskop:Baobab!BS178)</f>
        <v>0</v>
      </c>
      <c r="BT178" s="77">
        <f>SUM(Kranskop:Baobab!BT178)</f>
        <v>0</v>
      </c>
      <c r="BU178" s="77">
        <f>SUM(Kranskop:Baobab!BU178)</f>
        <v>0</v>
      </c>
      <c r="BV178" s="77">
        <f>SUM(Kranskop:Baobab!BV178)</f>
        <v>0</v>
      </c>
      <c r="BW178" s="77">
        <f>SUM(Kranskop:Baobab!BW178)</f>
        <v>0</v>
      </c>
      <c r="BX178" s="77">
        <f>SUM(Kranskop:Baobab!BX178)</f>
        <v>0</v>
      </c>
      <c r="BY178" s="77">
        <f>SUM(Kranskop:Baobab!BY178)</f>
        <v>0</v>
      </c>
      <c r="BZ178" s="77">
        <f>SUM(Kranskop:Baobab!BZ178)</f>
        <v>0</v>
      </c>
      <c r="CA178" s="77">
        <f>SUM(Kranskop:Baobab!CA178)</f>
        <v>0</v>
      </c>
      <c r="CB178" s="77">
        <f>SUM(Kranskop:Baobab!CB178)</f>
        <v>0</v>
      </c>
      <c r="CC178" s="76">
        <f>SUM(Kranskop:Baobab!CC178)</f>
        <v>333333.3</v>
      </c>
      <c r="CD178" s="368"/>
    </row>
    <row r="179" spans="1:82" x14ac:dyDescent="0.75">
      <c r="A179" s="39"/>
      <c r="B179" s="145" t="s">
        <v>328</v>
      </c>
      <c r="C179" s="146" t="str">
        <f>"Provision for overhead charges + profit in respect to A-10005a  (if triggered)"</f>
        <v>Provision for overhead charges + profit in respect to A-10005a  (if triggered)</v>
      </c>
      <c r="D179" s="147" t="s">
        <v>320</v>
      </c>
      <c r="E179" s="255">
        <f>SUM(Kranskop:Baobab!F179)</f>
        <v>0</v>
      </c>
      <c r="F179" s="215" t="b">
        <f>(Kranskop!G179+Nyl!G179+Capricorn!G179+Baobab!G179)=G179</f>
        <v>1</v>
      </c>
      <c r="G179" s="173">
        <f t="shared" si="80"/>
        <v>0</v>
      </c>
      <c r="H179" s="75">
        <f>SUM(Kranskop:Baobab!H179)</f>
        <v>0</v>
      </c>
      <c r="I179" s="76">
        <f>SUM(Kranskop:Baobab!I179)</f>
        <v>0</v>
      </c>
      <c r="J179" s="75">
        <f>SUM(Kranskop:Baobab!J179)</f>
        <v>0</v>
      </c>
      <c r="K179" s="77">
        <f>SUM(Kranskop:Baobab!K179)</f>
        <v>0</v>
      </c>
      <c r="L179" s="77">
        <f>SUM(Kranskop:Baobab!L179)</f>
        <v>0</v>
      </c>
      <c r="M179" s="77">
        <f>SUM(Kranskop:Baobab!M179)</f>
        <v>0</v>
      </c>
      <c r="N179" s="77">
        <f>SUM(Kranskop:Baobab!N179)</f>
        <v>0</v>
      </c>
      <c r="O179" s="77">
        <f>SUM(Kranskop:Baobab!O179)</f>
        <v>0</v>
      </c>
      <c r="P179" s="77">
        <f>SUM(Kranskop:Baobab!P179)</f>
        <v>0</v>
      </c>
      <c r="Q179" s="77">
        <f>SUM(Kranskop:Baobab!Q179)</f>
        <v>0</v>
      </c>
      <c r="R179" s="77">
        <f>SUM(Kranskop:Baobab!R179)</f>
        <v>0</v>
      </c>
      <c r="S179" s="77">
        <f>SUM(Kranskop:Baobab!S179)</f>
        <v>0</v>
      </c>
      <c r="T179" s="77">
        <f>SUM(Kranskop:Baobab!T179)</f>
        <v>0</v>
      </c>
      <c r="U179" s="76">
        <f>SUM(Kranskop:Baobab!U179)</f>
        <v>0</v>
      </c>
      <c r="V179" s="75">
        <f>SUM(Kranskop:Baobab!V179)</f>
        <v>0</v>
      </c>
      <c r="W179" s="77">
        <f>SUM(Kranskop:Baobab!W179)</f>
        <v>0</v>
      </c>
      <c r="X179" s="77">
        <f>SUM(Kranskop:Baobab!X179)</f>
        <v>0</v>
      </c>
      <c r="Y179" s="77">
        <f>SUM(Kranskop:Baobab!Y179)</f>
        <v>0</v>
      </c>
      <c r="Z179" s="77">
        <f>SUM(Kranskop:Baobab!Z179)</f>
        <v>0</v>
      </c>
      <c r="AA179" s="77">
        <f>SUM(Kranskop:Baobab!AA179)</f>
        <v>0</v>
      </c>
      <c r="AB179" s="77">
        <f>SUM(Kranskop:Baobab!AB179)</f>
        <v>0</v>
      </c>
      <c r="AC179" s="77">
        <f>SUM(Kranskop:Baobab!AC179)</f>
        <v>0</v>
      </c>
      <c r="AD179" s="77">
        <f>SUM(Kranskop:Baobab!AD179)</f>
        <v>0</v>
      </c>
      <c r="AE179" s="77">
        <f>SUM(Kranskop:Baobab!AE179)</f>
        <v>0</v>
      </c>
      <c r="AF179" s="77">
        <f>SUM(Kranskop:Baobab!AF179)</f>
        <v>0</v>
      </c>
      <c r="AG179" s="76">
        <f>SUM(Kranskop:Baobab!AG179)</f>
        <v>0</v>
      </c>
      <c r="AH179" s="78">
        <f>SUM(Kranskop:Baobab!AH179)</f>
        <v>0</v>
      </c>
      <c r="AI179" s="77">
        <f>SUM(Kranskop:Baobab!AI179)</f>
        <v>0</v>
      </c>
      <c r="AJ179" s="77">
        <f>SUM(Kranskop:Baobab!AJ179)</f>
        <v>0</v>
      </c>
      <c r="AK179" s="77">
        <f>SUM(Kranskop:Baobab!AK179)</f>
        <v>0</v>
      </c>
      <c r="AL179" s="77">
        <f>SUM(Kranskop:Baobab!AL179)</f>
        <v>0</v>
      </c>
      <c r="AM179" s="77">
        <f>SUM(Kranskop:Baobab!AM179)</f>
        <v>0</v>
      </c>
      <c r="AN179" s="77">
        <f>SUM(Kranskop:Baobab!AN179)</f>
        <v>0</v>
      </c>
      <c r="AO179" s="77">
        <f>SUM(Kranskop:Baobab!AO179)</f>
        <v>0</v>
      </c>
      <c r="AP179" s="77">
        <f>SUM(Kranskop:Baobab!AP179)</f>
        <v>0</v>
      </c>
      <c r="AQ179" s="77">
        <f>SUM(Kranskop:Baobab!AQ179)</f>
        <v>0</v>
      </c>
      <c r="AR179" s="77">
        <f>SUM(Kranskop:Baobab!AR179)</f>
        <v>0</v>
      </c>
      <c r="AS179" s="76">
        <f>SUM(Kranskop:Baobab!AS179)</f>
        <v>0</v>
      </c>
      <c r="AT179" s="78">
        <f>SUM(Kranskop:Baobab!AT179)</f>
        <v>0</v>
      </c>
      <c r="AU179" s="77">
        <f>SUM(Kranskop:Baobab!AU179)</f>
        <v>0</v>
      </c>
      <c r="AV179" s="77">
        <f>SUM(Kranskop:Baobab!AV179)</f>
        <v>0</v>
      </c>
      <c r="AW179" s="77">
        <f>SUM(Kranskop:Baobab!AW179)</f>
        <v>0</v>
      </c>
      <c r="AX179" s="77">
        <f>SUM(Kranskop:Baobab!AX179)</f>
        <v>0</v>
      </c>
      <c r="AY179" s="77">
        <f>SUM(Kranskop:Baobab!AY179)</f>
        <v>0</v>
      </c>
      <c r="AZ179" s="77">
        <f>SUM(Kranskop:Baobab!AZ179)</f>
        <v>0</v>
      </c>
      <c r="BA179" s="77">
        <f>SUM(Kranskop:Baobab!BA179)</f>
        <v>0</v>
      </c>
      <c r="BB179" s="77">
        <f>SUM(Kranskop:Baobab!BB179)</f>
        <v>0</v>
      </c>
      <c r="BC179" s="77">
        <f>SUM(Kranskop:Baobab!BC179)</f>
        <v>0</v>
      </c>
      <c r="BD179" s="77">
        <f>SUM(Kranskop:Baobab!BD179)</f>
        <v>0</v>
      </c>
      <c r="BE179" s="76">
        <f>SUM(Kranskop:Baobab!BE179)</f>
        <v>0</v>
      </c>
      <c r="BF179" s="78">
        <f>SUM(Kranskop:Baobab!BF179)</f>
        <v>0</v>
      </c>
      <c r="BG179" s="77">
        <f>SUM(Kranskop:Baobab!BG179)</f>
        <v>0</v>
      </c>
      <c r="BH179" s="77">
        <f>SUM(Kranskop:Baobab!BH179)</f>
        <v>0</v>
      </c>
      <c r="BI179" s="77">
        <f>SUM(Kranskop:Baobab!BI179)</f>
        <v>0</v>
      </c>
      <c r="BJ179" s="77">
        <f>SUM(Kranskop:Baobab!BJ179)</f>
        <v>0</v>
      </c>
      <c r="BK179" s="77">
        <f>SUM(Kranskop:Baobab!BK179)</f>
        <v>0</v>
      </c>
      <c r="BL179" s="77">
        <f>SUM(Kranskop:Baobab!BL179)</f>
        <v>0</v>
      </c>
      <c r="BM179" s="77">
        <f>SUM(Kranskop:Baobab!BM179)</f>
        <v>0</v>
      </c>
      <c r="BN179" s="77">
        <f>SUM(Kranskop:Baobab!BN179)</f>
        <v>0</v>
      </c>
      <c r="BO179" s="77">
        <f>SUM(Kranskop:Baobab!BO179)</f>
        <v>0</v>
      </c>
      <c r="BP179" s="77">
        <f>SUM(Kranskop:Baobab!BP179)</f>
        <v>0</v>
      </c>
      <c r="BQ179" s="76">
        <f>SUM(Kranskop:Baobab!BQ179)</f>
        <v>0</v>
      </c>
      <c r="BR179" s="78">
        <f>SUM(Kranskop:Baobab!BR179)</f>
        <v>0</v>
      </c>
      <c r="BS179" s="77">
        <f>SUM(Kranskop:Baobab!BS179)</f>
        <v>0</v>
      </c>
      <c r="BT179" s="77">
        <f>SUM(Kranskop:Baobab!BT179)</f>
        <v>0</v>
      </c>
      <c r="BU179" s="77">
        <f>SUM(Kranskop:Baobab!BU179)</f>
        <v>0</v>
      </c>
      <c r="BV179" s="77">
        <f>SUM(Kranskop:Baobab!BV179)</f>
        <v>0</v>
      </c>
      <c r="BW179" s="77">
        <f>SUM(Kranskop:Baobab!BW179)</f>
        <v>0</v>
      </c>
      <c r="BX179" s="77">
        <f>SUM(Kranskop:Baobab!BX179)</f>
        <v>0</v>
      </c>
      <c r="BY179" s="77">
        <f>SUM(Kranskop:Baobab!BY179)</f>
        <v>0</v>
      </c>
      <c r="BZ179" s="77">
        <f>SUM(Kranskop:Baobab!BZ179)</f>
        <v>0</v>
      </c>
      <c r="CA179" s="77">
        <f>SUM(Kranskop:Baobab!CA179)</f>
        <v>0</v>
      </c>
      <c r="CB179" s="77">
        <f>SUM(Kranskop:Baobab!CB179)</f>
        <v>0</v>
      </c>
      <c r="CC179" s="76">
        <f>SUM(Kranskop:Baobab!CC179)</f>
        <v>0</v>
      </c>
      <c r="CD179" s="368"/>
    </row>
    <row r="180" spans="1:82" s="148" customFormat="1" x14ac:dyDescent="0.75">
      <c r="B180" s="73" t="s">
        <v>329</v>
      </c>
      <c r="C180" s="143" t="str">
        <f>"Provisional Sum for ETC related Marketing"</f>
        <v>Provisional Sum for ETC related Marketing</v>
      </c>
      <c r="D180" s="144" t="s">
        <v>318</v>
      </c>
      <c r="E180" s="255">
        <f>SUM(Kranskop:Baobab!F180)</f>
        <v>400000</v>
      </c>
      <c r="F180" s="215" t="b">
        <f>(Kranskop!G180+Nyl!G180+Capricorn!G180+Baobab!G180)=G180</f>
        <v>1</v>
      </c>
      <c r="G180" s="74">
        <f t="shared" si="80"/>
        <v>400000</v>
      </c>
      <c r="H180" s="75">
        <f>SUM(Kranskop:Baobab!H180)</f>
        <v>0</v>
      </c>
      <c r="I180" s="76">
        <f>SUM(Kranskop:Baobab!I180)</f>
        <v>0</v>
      </c>
      <c r="J180" s="75">
        <f>SUM(Kranskop:Baobab!J180)</f>
        <v>0</v>
      </c>
      <c r="K180" s="77">
        <f>SUM(Kranskop:Baobab!K180)</f>
        <v>0</v>
      </c>
      <c r="L180" s="77">
        <f>SUM(Kranskop:Baobab!L180)</f>
        <v>0</v>
      </c>
      <c r="M180" s="77">
        <f>SUM(Kranskop:Baobab!M180)</f>
        <v>0</v>
      </c>
      <c r="N180" s="77">
        <f>SUM(Kranskop:Baobab!N180)</f>
        <v>0</v>
      </c>
      <c r="O180" s="77">
        <f>SUM(Kranskop:Baobab!O180)</f>
        <v>0</v>
      </c>
      <c r="P180" s="77">
        <f>SUM(Kranskop:Baobab!P180)</f>
        <v>0</v>
      </c>
      <c r="Q180" s="77">
        <f>SUM(Kranskop:Baobab!Q180)</f>
        <v>0</v>
      </c>
      <c r="R180" s="77">
        <f>SUM(Kranskop:Baobab!R180)</f>
        <v>0</v>
      </c>
      <c r="S180" s="77">
        <f>SUM(Kranskop:Baobab!S180)</f>
        <v>0</v>
      </c>
      <c r="T180" s="77">
        <f>SUM(Kranskop:Baobab!T180)</f>
        <v>0</v>
      </c>
      <c r="U180" s="76">
        <f>SUM(Kranskop:Baobab!U180)</f>
        <v>66666.66</v>
      </c>
      <c r="V180" s="75">
        <f>SUM(Kranskop:Baobab!V180)</f>
        <v>0</v>
      </c>
      <c r="W180" s="77">
        <f>SUM(Kranskop:Baobab!W180)</f>
        <v>0</v>
      </c>
      <c r="X180" s="77">
        <f>SUM(Kranskop:Baobab!X180)</f>
        <v>0</v>
      </c>
      <c r="Y180" s="77">
        <f>SUM(Kranskop:Baobab!Y180)</f>
        <v>0</v>
      </c>
      <c r="Z180" s="77">
        <f>SUM(Kranskop:Baobab!Z180)</f>
        <v>0</v>
      </c>
      <c r="AA180" s="77">
        <f>SUM(Kranskop:Baobab!AA180)</f>
        <v>0</v>
      </c>
      <c r="AB180" s="77">
        <f>SUM(Kranskop:Baobab!AB180)</f>
        <v>0</v>
      </c>
      <c r="AC180" s="77">
        <f>SUM(Kranskop:Baobab!AC180)</f>
        <v>0</v>
      </c>
      <c r="AD180" s="77">
        <f>SUM(Kranskop:Baobab!AD180)</f>
        <v>0</v>
      </c>
      <c r="AE180" s="77">
        <f>SUM(Kranskop:Baobab!AE180)</f>
        <v>0</v>
      </c>
      <c r="AF180" s="77">
        <f>SUM(Kranskop:Baobab!AF180)</f>
        <v>0</v>
      </c>
      <c r="AG180" s="76">
        <f>SUM(Kranskop:Baobab!AG180)</f>
        <v>66666.66</v>
      </c>
      <c r="AH180" s="78">
        <f>SUM(Kranskop:Baobab!AH180)</f>
        <v>0</v>
      </c>
      <c r="AI180" s="77">
        <f>SUM(Kranskop:Baobab!AI180)</f>
        <v>0</v>
      </c>
      <c r="AJ180" s="77">
        <f>SUM(Kranskop:Baobab!AJ180)</f>
        <v>0</v>
      </c>
      <c r="AK180" s="77">
        <f>SUM(Kranskop:Baobab!AK180)</f>
        <v>0</v>
      </c>
      <c r="AL180" s="77">
        <f>SUM(Kranskop:Baobab!AL180)</f>
        <v>0</v>
      </c>
      <c r="AM180" s="77">
        <f>SUM(Kranskop:Baobab!AM180)</f>
        <v>0</v>
      </c>
      <c r="AN180" s="77">
        <f>SUM(Kranskop:Baobab!AN180)</f>
        <v>0</v>
      </c>
      <c r="AO180" s="77">
        <f>SUM(Kranskop:Baobab!AO180)</f>
        <v>0</v>
      </c>
      <c r="AP180" s="77">
        <f>SUM(Kranskop:Baobab!AP180)</f>
        <v>0</v>
      </c>
      <c r="AQ180" s="77">
        <f>SUM(Kranskop:Baobab!AQ180)</f>
        <v>0</v>
      </c>
      <c r="AR180" s="77">
        <f>SUM(Kranskop:Baobab!AR180)</f>
        <v>0</v>
      </c>
      <c r="AS180" s="76">
        <f>SUM(Kranskop:Baobab!AS180)</f>
        <v>66666.66</v>
      </c>
      <c r="AT180" s="78">
        <f>SUM(Kranskop:Baobab!AT180)</f>
        <v>0</v>
      </c>
      <c r="AU180" s="77">
        <f>SUM(Kranskop:Baobab!AU180)</f>
        <v>0</v>
      </c>
      <c r="AV180" s="77">
        <f>SUM(Kranskop:Baobab!AV180)</f>
        <v>0</v>
      </c>
      <c r="AW180" s="77">
        <f>SUM(Kranskop:Baobab!AW180)</f>
        <v>0</v>
      </c>
      <c r="AX180" s="77">
        <f>SUM(Kranskop:Baobab!AX180)</f>
        <v>0</v>
      </c>
      <c r="AY180" s="77">
        <f>SUM(Kranskop:Baobab!AY180)</f>
        <v>0</v>
      </c>
      <c r="AZ180" s="77">
        <f>SUM(Kranskop:Baobab!AZ180)</f>
        <v>0</v>
      </c>
      <c r="BA180" s="77">
        <f>SUM(Kranskop:Baobab!BA180)</f>
        <v>0</v>
      </c>
      <c r="BB180" s="77">
        <f>SUM(Kranskop:Baobab!BB180)</f>
        <v>0</v>
      </c>
      <c r="BC180" s="77">
        <f>SUM(Kranskop:Baobab!BC180)</f>
        <v>0</v>
      </c>
      <c r="BD180" s="77">
        <f>SUM(Kranskop:Baobab!BD180)</f>
        <v>0</v>
      </c>
      <c r="BE180" s="76">
        <f>SUM(Kranskop:Baobab!BE180)</f>
        <v>66666.66</v>
      </c>
      <c r="BF180" s="78">
        <f>SUM(Kranskop:Baobab!BF180)</f>
        <v>0</v>
      </c>
      <c r="BG180" s="77">
        <f>SUM(Kranskop:Baobab!BG180)</f>
        <v>0</v>
      </c>
      <c r="BH180" s="77">
        <f>SUM(Kranskop:Baobab!BH180)</f>
        <v>0</v>
      </c>
      <c r="BI180" s="77">
        <f>SUM(Kranskop:Baobab!BI180)</f>
        <v>0</v>
      </c>
      <c r="BJ180" s="77">
        <f>SUM(Kranskop:Baobab!BJ180)</f>
        <v>0</v>
      </c>
      <c r="BK180" s="77">
        <f>SUM(Kranskop:Baobab!BK180)</f>
        <v>0</v>
      </c>
      <c r="BL180" s="77">
        <f>SUM(Kranskop:Baobab!BL180)</f>
        <v>0</v>
      </c>
      <c r="BM180" s="77">
        <f>SUM(Kranskop:Baobab!BM180)</f>
        <v>0</v>
      </c>
      <c r="BN180" s="77">
        <f>SUM(Kranskop:Baobab!BN180)</f>
        <v>0</v>
      </c>
      <c r="BO180" s="77">
        <f>SUM(Kranskop:Baobab!BO180)</f>
        <v>0</v>
      </c>
      <c r="BP180" s="77">
        <f>SUM(Kranskop:Baobab!BP180)</f>
        <v>0</v>
      </c>
      <c r="BQ180" s="76">
        <f>SUM(Kranskop:Baobab!BQ180)</f>
        <v>66666.66</v>
      </c>
      <c r="BR180" s="78">
        <f>SUM(Kranskop:Baobab!BR180)</f>
        <v>0</v>
      </c>
      <c r="BS180" s="77">
        <f>SUM(Kranskop:Baobab!BS180)</f>
        <v>0</v>
      </c>
      <c r="BT180" s="77">
        <f>SUM(Kranskop:Baobab!BT180)</f>
        <v>0</v>
      </c>
      <c r="BU180" s="77">
        <f>SUM(Kranskop:Baobab!BU180)</f>
        <v>0</v>
      </c>
      <c r="BV180" s="77">
        <f>SUM(Kranskop:Baobab!BV180)</f>
        <v>0</v>
      </c>
      <c r="BW180" s="77">
        <f>SUM(Kranskop:Baobab!BW180)</f>
        <v>0</v>
      </c>
      <c r="BX180" s="77">
        <f>SUM(Kranskop:Baobab!BX180)</f>
        <v>0</v>
      </c>
      <c r="BY180" s="77">
        <f>SUM(Kranskop:Baobab!BY180)</f>
        <v>0</v>
      </c>
      <c r="BZ180" s="77">
        <f>SUM(Kranskop:Baobab!BZ180)</f>
        <v>0</v>
      </c>
      <c r="CA180" s="77">
        <f>SUM(Kranskop:Baobab!CA180)</f>
        <v>0</v>
      </c>
      <c r="CB180" s="77">
        <f>SUM(Kranskop:Baobab!CB180)</f>
        <v>0</v>
      </c>
      <c r="CC180" s="76">
        <f>SUM(Kranskop:Baobab!CC180)</f>
        <v>66666.7</v>
      </c>
      <c r="CD180" s="368"/>
    </row>
    <row r="181" spans="1:82" x14ac:dyDescent="0.75">
      <c r="A181" s="39"/>
      <c r="B181" s="145" t="s">
        <v>330</v>
      </c>
      <c r="C181" s="146" t="str">
        <f>"Provision for overhead charges + profit in respect to A-10006a"</f>
        <v>Provision for overhead charges + profit in respect to A-10006a</v>
      </c>
      <c r="D181" s="147" t="s">
        <v>320</v>
      </c>
      <c r="E181" s="255">
        <f>SUM(Kranskop:Baobab!F181)</f>
        <v>0</v>
      </c>
      <c r="F181" s="215" t="b">
        <f>(Kranskop!G181+Nyl!G181+Capricorn!G181+Baobab!G181)=G181</f>
        <v>1</v>
      </c>
      <c r="G181" s="173">
        <f t="shared" si="80"/>
        <v>0</v>
      </c>
      <c r="H181" s="75">
        <f>SUM(Kranskop:Baobab!H181)</f>
        <v>0</v>
      </c>
      <c r="I181" s="76">
        <f>SUM(Kranskop:Baobab!I181)</f>
        <v>0</v>
      </c>
      <c r="J181" s="75">
        <f>SUM(Kranskop:Baobab!J181)</f>
        <v>0</v>
      </c>
      <c r="K181" s="77">
        <f>SUM(Kranskop:Baobab!K181)</f>
        <v>0</v>
      </c>
      <c r="L181" s="77">
        <f>SUM(Kranskop:Baobab!L181)</f>
        <v>0</v>
      </c>
      <c r="M181" s="77">
        <f>SUM(Kranskop:Baobab!M181)</f>
        <v>0</v>
      </c>
      <c r="N181" s="77">
        <f>SUM(Kranskop:Baobab!N181)</f>
        <v>0</v>
      </c>
      <c r="O181" s="77">
        <f>SUM(Kranskop:Baobab!O181)</f>
        <v>0</v>
      </c>
      <c r="P181" s="77">
        <f>SUM(Kranskop:Baobab!P181)</f>
        <v>0</v>
      </c>
      <c r="Q181" s="77">
        <f>SUM(Kranskop:Baobab!Q181)</f>
        <v>0</v>
      </c>
      <c r="R181" s="77">
        <f>SUM(Kranskop:Baobab!R181)</f>
        <v>0</v>
      </c>
      <c r="S181" s="77">
        <f>SUM(Kranskop:Baobab!S181)</f>
        <v>0</v>
      </c>
      <c r="T181" s="77">
        <f>SUM(Kranskop:Baobab!T181)</f>
        <v>0</v>
      </c>
      <c r="U181" s="76">
        <f>SUM(Kranskop:Baobab!U181)</f>
        <v>0</v>
      </c>
      <c r="V181" s="75">
        <f>SUM(Kranskop:Baobab!V181)</f>
        <v>0</v>
      </c>
      <c r="W181" s="77">
        <f>SUM(Kranskop:Baobab!W181)</f>
        <v>0</v>
      </c>
      <c r="X181" s="77">
        <f>SUM(Kranskop:Baobab!X181)</f>
        <v>0</v>
      </c>
      <c r="Y181" s="77">
        <f>SUM(Kranskop:Baobab!Y181)</f>
        <v>0</v>
      </c>
      <c r="Z181" s="77">
        <f>SUM(Kranskop:Baobab!Z181)</f>
        <v>0</v>
      </c>
      <c r="AA181" s="77">
        <f>SUM(Kranskop:Baobab!AA181)</f>
        <v>0</v>
      </c>
      <c r="AB181" s="77">
        <f>SUM(Kranskop:Baobab!AB181)</f>
        <v>0</v>
      </c>
      <c r="AC181" s="77">
        <f>SUM(Kranskop:Baobab!AC181)</f>
        <v>0</v>
      </c>
      <c r="AD181" s="77">
        <f>SUM(Kranskop:Baobab!AD181)</f>
        <v>0</v>
      </c>
      <c r="AE181" s="77">
        <f>SUM(Kranskop:Baobab!AE181)</f>
        <v>0</v>
      </c>
      <c r="AF181" s="77">
        <f>SUM(Kranskop:Baobab!AF181)</f>
        <v>0</v>
      </c>
      <c r="AG181" s="76">
        <f>SUM(Kranskop:Baobab!AG181)</f>
        <v>0</v>
      </c>
      <c r="AH181" s="78">
        <f>SUM(Kranskop:Baobab!AH181)</f>
        <v>0</v>
      </c>
      <c r="AI181" s="77">
        <f>SUM(Kranskop:Baobab!AI181)</f>
        <v>0</v>
      </c>
      <c r="AJ181" s="77">
        <f>SUM(Kranskop:Baobab!AJ181)</f>
        <v>0</v>
      </c>
      <c r="AK181" s="77">
        <f>SUM(Kranskop:Baobab!AK181)</f>
        <v>0</v>
      </c>
      <c r="AL181" s="77">
        <f>SUM(Kranskop:Baobab!AL181)</f>
        <v>0</v>
      </c>
      <c r="AM181" s="77">
        <f>SUM(Kranskop:Baobab!AM181)</f>
        <v>0</v>
      </c>
      <c r="AN181" s="77">
        <f>SUM(Kranskop:Baobab!AN181)</f>
        <v>0</v>
      </c>
      <c r="AO181" s="77">
        <f>SUM(Kranskop:Baobab!AO181)</f>
        <v>0</v>
      </c>
      <c r="AP181" s="77">
        <f>SUM(Kranskop:Baobab!AP181)</f>
        <v>0</v>
      </c>
      <c r="AQ181" s="77">
        <f>SUM(Kranskop:Baobab!AQ181)</f>
        <v>0</v>
      </c>
      <c r="AR181" s="77">
        <f>SUM(Kranskop:Baobab!AR181)</f>
        <v>0</v>
      </c>
      <c r="AS181" s="76">
        <f>SUM(Kranskop:Baobab!AS181)</f>
        <v>0</v>
      </c>
      <c r="AT181" s="78">
        <f>SUM(Kranskop:Baobab!AT181)</f>
        <v>0</v>
      </c>
      <c r="AU181" s="77">
        <f>SUM(Kranskop:Baobab!AU181)</f>
        <v>0</v>
      </c>
      <c r="AV181" s="77">
        <f>SUM(Kranskop:Baobab!AV181)</f>
        <v>0</v>
      </c>
      <c r="AW181" s="77">
        <f>SUM(Kranskop:Baobab!AW181)</f>
        <v>0</v>
      </c>
      <c r="AX181" s="77">
        <f>SUM(Kranskop:Baobab!AX181)</f>
        <v>0</v>
      </c>
      <c r="AY181" s="77">
        <f>SUM(Kranskop:Baobab!AY181)</f>
        <v>0</v>
      </c>
      <c r="AZ181" s="77">
        <f>SUM(Kranskop:Baobab!AZ181)</f>
        <v>0</v>
      </c>
      <c r="BA181" s="77">
        <f>SUM(Kranskop:Baobab!BA181)</f>
        <v>0</v>
      </c>
      <c r="BB181" s="77">
        <f>SUM(Kranskop:Baobab!BB181)</f>
        <v>0</v>
      </c>
      <c r="BC181" s="77">
        <f>SUM(Kranskop:Baobab!BC181)</f>
        <v>0</v>
      </c>
      <c r="BD181" s="77">
        <f>SUM(Kranskop:Baobab!BD181)</f>
        <v>0</v>
      </c>
      <c r="BE181" s="76">
        <f>SUM(Kranskop:Baobab!BE181)</f>
        <v>0</v>
      </c>
      <c r="BF181" s="78">
        <f>SUM(Kranskop:Baobab!BF181)</f>
        <v>0</v>
      </c>
      <c r="BG181" s="77">
        <f>SUM(Kranskop:Baobab!BG181)</f>
        <v>0</v>
      </c>
      <c r="BH181" s="77">
        <f>SUM(Kranskop:Baobab!BH181)</f>
        <v>0</v>
      </c>
      <c r="BI181" s="77">
        <f>SUM(Kranskop:Baobab!BI181)</f>
        <v>0</v>
      </c>
      <c r="BJ181" s="77">
        <f>SUM(Kranskop:Baobab!BJ181)</f>
        <v>0</v>
      </c>
      <c r="BK181" s="77">
        <f>SUM(Kranskop:Baobab!BK181)</f>
        <v>0</v>
      </c>
      <c r="BL181" s="77">
        <f>SUM(Kranskop:Baobab!BL181)</f>
        <v>0</v>
      </c>
      <c r="BM181" s="77">
        <f>SUM(Kranskop:Baobab!BM181)</f>
        <v>0</v>
      </c>
      <c r="BN181" s="77">
        <f>SUM(Kranskop:Baobab!BN181)</f>
        <v>0</v>
      </c>
      <c r="BO181" s="77">
        <f>SUM(Kranskop:Baobab!BO181)</f>
        <v>0</v>
      </c>
      <c r="BP181" s="77">
        <f>SUM(Kranskop:Baobab!BP181)</f>
        <v>0</v>
      </c>
      <c r="BQ181" s="76">
        <f>SUM(Kranskop:Baobab!BQ181)</f>
        <v>0</v>
      </c>
      <c r="BR181" s="78">
        <f>SUM(Kranskop:Baobab!BR181)</f>
        <v>0</v>
      </c>
      <c r="BS181" s="77">
        <f>SUM(Kranskop:Baobab!BS181)</f>
        <v>0</v>
      </c>
      <c r="BT181" s="77">
        <f>SUM(Kranskop:Baobab!BT181)</f>
        <v>0</v>
      </c>
      <c r="BU181" s="77">
        <f>SUM(Kranskop:Baobab!BU181)</f>
        <v>0</v>
      </c>
      <c r="BV181" s="77">
        <f>SUM(Kranskop:Baobab!BV181)</f>
        <v>0</v>
      </c>
      <c r="BW181" s="77">
        <f>SUM(Kranskop:Baobab!BW181)</f>
        <v>0</v>
      </c>
      <c r="BX181" s="77">
        <f>SUM(Kranskop:Baobab!BX181)</f>
        <v>0</v>
      </c>
      <c r="BY181" s="77">
        <f>SUM(Kranskop:Baobab!BY181)</f>
        <v>0</v>
      </c>
      <c r="BZ181" s="77">
        <f>SUM(Kranskop:Baobab!BZ181)</f>
        <v>0</v>
      </c>
      <c r="CA181" s="77">
        <f>SUM(Kranskop:Baobab!CA181)</f>
        <v>0</v>
      </c>
      <c r="CB181" s="77">
        <f>SUM(Kranskop:Baobab!CB181)</f>
        <v>0</v>
      </c>
      <c r="CC181" s="76">
        <f>SUM(Kranskop:Baobab!CC181)</f>
        <v>0</v>
      </c>
      <c r="CD181" s="368"/>
    </row>
    <row r="182" spans="1:82" s="39" customFormat="1" x14ac:dyDescent="0.75">
      <c r="B182" s="73" t="s">
        <v>331</v>
      </c>
      <c r="C182" s="143" t="str">
        <f>"Provision of transportation and depositing of cash from Customer Service Kiosks"</f>
        <v>Provision of transportation and depositing of cash from Customer Service Kiosks</v>
      </c>
      <c r="D182" s="144" t="s">
        <v>318</v>
      </c>
      <c r="E182" s="255">
        <f>SUM(Kranskop:Baobab!F182)</f>
        <v>1000000</v>
      </c>
      <c r="F182" s="215" t="b">
        <f>(Kranskop!G182+Nyl!G182+Capricorn!G182+Baobab!G182)=G182</f>
        <v>1</v>
      </c>
      <c r="G182" s="74">
        <f t="shared" si="80"/>
        <v>1000000</v>
      </c>
      <c r="H182" s="75">
        <f>SUM(Kranskop:Baobab!H182)</f>
        <v>0</v>
      </c>
      <c r="I182" s="76">
        <f>SUM(Kranskop:Baobab!I182)</f>
        <v>0</v>
      </c>
      <c r="J182" s="75">
        <f>SUM(Kranskop:Baobab!J182)</f>
        <v>0</v>
      </c>
      <c r="K182" s="77">
        <f>SUM(Kranskop:Baobab!K182)</f>
        <v>0</v>
      </c>
      <c r="L182" s="77">
        <f>SUM(Kranskop:Baobab!L182)</f>
        <v>0</v>
      </c>
      <c r="M182" s="77">
        <f>SUM(Kranskop:Baobab!M182)</f>
        <v>0</v>
      </c>
      <c r="N182" s="77">
        <f>SUM(Kranskop:Baobab!N182)</f>
        <v>0</v>
      </c>
      <c r="O182" s="77">
        <f>SUM(Kranskop:Baobab!O182)</f>
        <v>0</v>
      </c>
      <c r="P182" s="77">
        <f>SUM(Kranskop:Baobab!P182)</f>
        <v>0</v>
      </c>
      <c r="Q182" s="77">
        <f>SUM(Kranskop:Baobab!Q182)</f>
        <v>0</v>
      </c>
      <c r="R182" s="77">
        <f>SUM(Kranskop:Baobab!R182)</f>
        <v>0</v>
      </c>
      <c r="S182" s="77">
        <f>SUM(Kranskop:Baobab!S182)</f>
        <v>0</v>
      </c>
      <c r="T182" s="77">
        <f>SUM(Kranskop:Baobab!T182)</f>
        <v>0</v>
      </c>
      <c r="U182" s="76">
        <f>SUM(Kranskop:Baobab!U182)</f>
        <v>166666.66</v>
      </c>
      <c r="V182" s="75">
        <f>SUM(Kranskop:Baobab!V182)</f>
        <v>0</v>
      </c>
      <c r="W182" s="77">
        <f>SUM(Kranskop:Baobab!W182)</f>
        <v>0</v>
      </c>
      <c r="X182" s="77">
        <f>SUM(Kranskop:Baobab!X182)</f>
        <v>0</v>
      </c>
      <c r="Y182" s="77">
        <f>SUM(Kranskop:Baobab!Y182)</f>
        <v>0</v>
      </c>
      <c r="Z182" s="77">
        <f>SUM(Kranskop:Baobab!Z182)</f>
        <v>0</v>
      </c>
      <c r="AA182" s="77">
        <f>SUM(Kranskop:Baobab!AA182)</f>
        <v>0</v>
      </c>
      <c r="AB182" s="77">
        <f>SUM(Kranskop:Baobab!AB182)</f>
        <v>0</v>
      </c>
      <c r="AC182" s="77">
        <f>SUM(Kranskop:Baobab!AC182)</f>
        <v>0</v>
      </c>
      <c r="AD182" s="77">
        <f>SUM(Kranskop:Baobab!AD182)</f>
        <v>0</v>
      </c>
      <c r="AE182" s="77">
        <f>SUM(Kranskop:Baobab!AE182)</f>
        <v>0</v>
      </c>
      <c r="AF182" s="77">
        <f>SUM(Kranskop:Baobab!AF182)</f>
        <v>0</v>
      </c>
      <c r="AG182" s="76">
        <f>SUM(Kranskop:Baobab!AG182)</f>
        <v>166666.66</v>
      </c>
      <c r="AH182" s="78">
        <f>SUM(Kranskop:Baobab!AH182)</f>
        <v>0</v>
      </c>
      <c r="AI182" s="77">
        <f>SUM(Kranskop:Baobab!AI182)</f>
        <v>0</v>
      </c>
      <c r="AJ182" s="77">
        <f>SUM(Kranskop:Baobab!AJ182)</f>
        <v>0</v>
      </c>
      <c r="AK182" s="77">
        <f>SUM(Kranskop:Baobab!AK182)</f>
        <v>0</v>
      </c>
      <c r="AL182" s="77">
        <f>SUM(Kranskop:Baobab!AL182)</f>
        <v>0</v>
      </c>
      <c r="AM182" s="77">
        <f>SUM(Kranskop:Baobab!AM182)</f>
        <v>0</v>
      </c>
      <c r="AN182" s="77">
        <f>SUM(Kranskop:Baobab!AN182)</f>
        <v>0</v>
      </c>
      <c r="AO182" s="77">
        <f>SUM(Kranskop:Baobab!AO182)</f>
        <v>0</v>
      </c>
      <c r="AP182" s="77">
        <f>SUM(Kranskop:Baobab!AP182)</f>
        <v>0</v>
      </c>
      <c r="AQ182" s="77">
        <f>SUM(Kranskop:Baobab!AQ182)</f>
        <v>0</v>
      </c>
      <c r="AR182" s="77">
        <f>SUM(Kranskop:Baobab!AR182)</f>
        <v>0</v>
      </c>
      <c r="AS182" s="76">
        <f>SUM(Kranskop:Baobab!AS182)</f>
        <v>166666.66</v>
      </c>
      <c r="AT182" s="78">
        <f>SUM(Kranskop:Baobab!AT182)</f>
        <v>0</v>
      </c>
      <c r="AU182" s="77">
        <f>SUM(Kranskop:Baobab!AU182)</f>
        <v>0</v>
      </c>
      <c r="AV182" s="77">
        <f>SUM(Kranskop:Baobab!AV182)</f>
        <v>0</v>
      </c>
      <c r="AW182" s="77">
        <f>SUM(Kranskop:Baobab!AW182)</f>
        <v>0</v>
      </c>
      <c r="AX182" s="77">
        <f>SUM(Kranskop:Baobab!AX182)</f>
        <v>0</v>
      </c>
      <c r="AY182" s="77">
        <f>SUM(Kranskop:Baobab!AY182)</f>
        <v>0</v>
      </c>
      <c r="AZ182" s="77">
        <f>SUM(Kranskop:Baobab!AZ182)</f>
        <v>0</v>
      </c>
      <c r="BA182" s="77">
        <f>SUM(Kranskop:Baobab!BA182)</f>
        <v>0</v>
      </c>
      <c r="BB182" s="77">
        <f>SUM(Kranskop:Baobab!BB182)</f>
        <v>0</v>
      </c>
      <c r="BC182" s="77">
        <f>SUM(Kranskop:Baobab!BC182)</f>
        <v>0</v>
      </c>
      <c r="BD182" s="77">
        <f>SUM(Kranskop:Baobab!BD182)</f>
        <v>0</v>
      </c>
      <c r="BE182" s="76">
        <f>SUM(Kranskop:Baobab!BE182)</f>
        <v>166666.66</v>
      </c>
      <c r="BF182" s="78">
        <f>SUM(Kranskop:Baobab!BF182)</f>
        <v>0</v>
      </c>
      <c r="BG182" s="77">
        <f>SUM(Kranskop:Baobab!BG182)</f>
        <v>0</v>
      </c>
      <c r="BH182" s="77">
        <f>SUM(Kranskop:Baobab!BH182)</f>
        <v>0</v>
      </c>
      <c r="BI182" s="77">
        <f>SUM(Kranskop:Baobab!BI182)</f>
        <v>0</v>
      </c>
      <c r="BJ182" s="77">
        <f>SUM(Kranskop:Baobab!BJ182)</f>
        <v>0</v>
      </c>
      <c r="BK182" s="77">
        <f>SUM(Kranskop:Baobab!BK182)</f>
        <v>0</v>
      </c>
      <c r="BL182" s="77">
        <f>SUM(Kranskop:Baobab!BL182)</f>
        <v>0</v>
      </c>
      <c r="BM182" s="77">
        <f>SUM(Kranskop:Baobab!BM182)</f>
        <v>0</v>
      </c>
      <c r="BN182" s="77">
        <f>SUM(Kranskop:Baobab!BN182)</f>
        <v>0</v>
      </c>
      <c r="BO182" s="77">
        <f>SUM(Kranskop:Baobab!BO182)</f>
        <v>0</v>
      </c>
      <c r="BP182" s="77">
        <f>SUM(Kranskop:Baobab!BP182)</f>
        <v>0</v>
      </c>
      <c r="BQ182" s="76">
        <f>SUM(Kranskop:Baobab!BQ182)</f>
        <v>166666.66</v>
      </c>
      <c r="BR182" s="78">
        <f>SUM(Kranskop:Baobab!BR182)</f>
        <v>0</v>
      </c>
      <c r="BS182" s="77">
        <f>SUM(Kranskop:Baobab!BS182)</f>
        <v>0</v>
      </c>
      <c r="BT182" s="77">
        <f>SUM(Kranskop:Baobab!BT182)</f>
        <v>0</v>
      </c>
      <c r="BU182" s="77">
        <f>SUM(Kranskop:Baobab!BU182)</f>
        <v>0</v>
      </c>
      <c r="BV182" s="77">
        <f>SUM(Kranskop:Baobab!BV182)</f>
        <v>0</v>
      </c>
      <c r="BW182" s="77">
        <f>SUM(Kranskop:Baobab!BW182)</f>
        <v>0</v>
      </c>
      <c r="BX182" s="77">
        <f>SUM(Kranskop:Baobab!BX182)</f>
        <v>0</v>
      </c>
      <c r="BY182" s="77">
        <f>SUM(Kranskop:Baobab!BY182)</f>
        <v>0</v>
      </c>
      <c r="BZ182" s="77">
        <f>SUM(Kranskop:Baobab!BZ182)</f>
        <v>0</v>
      </c>
      <c r="CA182" s="77">
        <f>SUM(Kranskop:Baobab!CA182)</f>
        <v>0</v>
      </c>
      <c r="CB182" s="77">
        <f>SUM(Kranskop:Baobab!CB182)</f>
        <v>0</v>
      </c>
      <c r="CC182" s="76">
        <f>SUM(Kranskop:Baobab!CC182)</f>
        <v>166666.70000000001</v>
      </c>
      <c r="CD182" s="368"/>
    </row>
    <row r="183" spans="1:82" ht="27" x14ac:dyDescent="0.75">
      <c r="A183" s="39"/>
      <c r="B183" s="145" t="s">
        <v>332</v>
      </c>
      <c r="C183" s="146" t="str">
        <f>"Provision of transportation and Depositing of Cash from Customer Service Kiosks - Overhead charges and profit in respect to item A-10007a"</f>
        <v>Provision of transportation and Depositing of Cash from Customer Service Kiosks - Overhead charges and profit in respect to item A-10007a</v>
      </c>
      <c r="D183" s="147" t="s">
        <v>320</v>
      </c>
      <c r="E183" s="255">
        <f>SUM(Kranskop:Baobab!F183)</f>
        <v>0</v>
      </c>
      <c r="F183" s="215" t="b">
        <f>(Kranskop!G183+Nyl!G183+Capricorn!G183+Baobab!G183)=G183</f>
        <v>1</v>
      </c>
      <c r="G183" s="173">
        <f t="shared" si="80"/>
        <v>0</v>
      </c>
      <c r="H183" s="75">
        <f>SUM(Kranskop:Baobab!H183)</f>
        <v>0</v>
      </c>
      <c r="I183" s="76">
        <f>SUM(Kranskop:Baobab!I183)</f>
        <v>0</v>
      </c>
      <c r="J183" s="75">
        <f>SUM(Kranskop:Baobab!J183)</f>
        <v>0</v>
      </c>
      <c r="K183" s="77">
        <f>SUM(Kranskop:Baobab!K183)</f>
        <v>0</v>
      </c>
      <c r="L183" s="77">
        <f>SUM(Kranskop:Baobab!L183)</f>
        <v>0</v>
      </c>
      <c r="M183" s="77">
        <f>SUM(Kranskop:Baobab!M183)</f>
        <v>0</v>
      </c>
      <c r="N183" s="77">
        <f>SUM(Kranskop:Baobab!N183)</f>
        <v>0</v>
      </c>
      <c r="O183" s="77">
        <f>SUM(Kranskop:Baobab!O183)</f>
        <v>0</v>
      </c>
      <c r="P183" s="77">
        <f>SUM(Kranskop:Baobab!P183)</f>
        <v>0</v>
      </c>
      <c r="Q183" s="77">
        <f>SUM(Kranskop:Baobab!Q183)</f>
        <v>0</v>
      </c>
      <c r="R183" s="77">
        <f>SUM(Kranskop:Baobab!R183)</f>
        <v>0</v>
      </c>
      <c r="S183" s="77">
        <f>SUM(Kranskop:Baobab!S183)</f>
        <v>0</v>
      </c>
      <c r="T183" s="77">
        <f>SUM(Kranskop:Baobab!T183)</f>
        <v>0</v>
      </c>
      <c r="U183" s="76">
        <f>SUM(Kranskop:Baobab!U183)</f>
        <v>0</v>
      </c>
      <c r="V183" s="75">
        <f>SUM(Kranskop:Baobab!V183)</f>
        <v>0</v>
      </c>
      <c r="W183" s="77">
        <f>SUM(Kranskop:Baobab!W183)</f>
        <v>0</v>
      </c>
      <c r="X183" s="77">
        <f>SUM(Kranskop:Baobab!X183)</f>
        <v>0</v>
      </c>
      <c r="Y183" s="77">
        <f>SUM(Kranskop:Baobab!Y183)</f>
        <v>0</v>
      </c>
      <c r="Z183" s="77">
        <f>SUM(Kranskop:Baobab!Z183)</f>
        <v>0</v>
      </c>
      <c r="AA183" s="77">
        <f>SUM(Kranskop:Baobab!AA183)</f>
        <v>0</v>
      </c>
      <c r="AB183" s="77">
        <f>SUM(Kranskop:Baobab!AB183)</f>
        <v>0</v>
      </c>
      <c r="AC183" s="77">
        <f>SUM(Kranskop:Baobab!AC183)</f>
        <v>0</v>
      </c>
      <c r="AD183" s="77">
        <f>SUM(Kranskop:Baobab!AD183)</f>
        <v>0</v>
      </c>
      <c r="AE183" s="77">
        <f>SUM(Kranskop:Baobab!AE183)</f>
        <v>0</v>
      </c>
      <c r="AF183" s="77">
        <f>SUM(Kranskop:Baobab!AF183)</f>
        <v>0</v>
      </c>
      <c r="AG183" s="76">
        <f>SUM(Kranskop:Baobab!AG183)</f>
        <v>0</v>
      </c>
      <c r="AH183" s="78">
        <f>SUM(Kranskop:Baobab!AH183)</f>
        <v>0</v>
      </c>
      <c r="AI183" s="77">
        <f>SUM(Kranskop:Baobab!AI183)</f>
        <v>0</v>
      </c>
      <c r="AJ183" s="77">
        <f>SUM(Kranskop:Baobab!AJ183)</f>
        <v>0</v>
      </c>
      <c r="AK183" s="77">
        <f>SUM(Kranskop:Baobab!AK183)</f>
        <v>0</v>
      </c>
      <c r="AL183" s="77">
        <f>SUM(Kranskop:Baobab!AL183)</f>
        <v>0</v>
      </c>
      <c r="AM183" s="77">
        <f>SUM(Kranskop:Baobab!AM183)</f>
        <v>0</v>
      </c>
      <c r="AN183" s="77">
        <f>SUM(Kranskop:Baobab!AN183)</f>
        <v>0</v>
      </c>
      <c r="AO183" s="77">
        <f>SUM(Kranskop:Baobab!AO183)</f>
        <v>0</v>
      </c>
      <c r="AP183" s="77">
        <f>SUM(Kranskop:Baobab!AP183)</f>
        <v>0</v>
      </c>
      <c r="AQ183" s="77">
        <f>SUM(Kranskop:Baobab!AQ183)</f>
        <v>0</v>
      </c>
      <c r="AR183" s="77">
        <f>SUM(Kranskop:Baobab!AR183)</f>
        <v>0</v>
      </c>
      <c r="AS183" s="76">
        <f>SUM(Kranskop:Baobab!AS183)</f>
        <v>0</v>
      </c>
      <c r="AT183" s="78">
        <f>SUM(Kranskop:Baobab!AT183)</f>
        <v>0</v>
      </c>
      <c r="AU183" s="77">
        <f>SUM(Kranskop:Baobab!AU183)</f>
        <v>0</v>
      </c>
      <c r="AV183" s="77">
        <f>SUM(Kranskop:Baobab!AV183)</f>
        <v>0</v>
      </c>
      <c r="AW183" s="77">
        <f>SUM(Kranskop:Baobab!AW183)</f>
        <v>0</v>
      </c>
      <c r="AX183" s="77">
        <f>SUM(Kranskop:Baobab!AX183)</f>
        <v>0</v>
      </c>
      <c r="AY183" s="77">
        <f>SUM(Kranskop:Baobab!AY183)</f>
        <v>0</v>
      </c>
      <c r="AZ183" s="77">
        <f>SUM(Kranskop:Baobab!AZ183)</f>
        <v>0</v>
      </c>
      <c r="BA183" s="77">
        <f>SUM(Kranskop:Baobab!BA183)</f>
        <v>0</v>
      </c>
      <c r="BB183" s="77">
        <f>SUM(Kranskop:Baobab!BB183)</f>
        <v>0</v>
      </c>
      <c r="BC183" s="77">
        <f>SUM(Kranskop:Baobab!BC183)</f>
        <v>0</v>
      </c>
      <c r="BD183" s="77">
        <f>SUM(Kranskop:Baobab!BD183)</f>
        <v>0</v>
      </c>
      <c r="BE183" s="76">
        <f>SUM(Kranskop:Baobab!BE183)</f>
        <v>0</v>
      </c>
      <c r="BF183" s="78">
        <f>SUM(Kranskop:Baobab!BF183)</f>
        <v>0</v>
      </c>
      <c r="BG183" s="77">
        <f>SUM(Kranskop:Baobab!BG183)</f>
        <v>0</v>
      </c>
      <c r="BH183" s="77">
        <f>SUM(Kranskop:Baobab!BH183)</f>
        <v>0</v>
      </c>
      <c r="BI183" s="77">
        <f>SUM(Kranskop:Baobab!BI183)</f>
        <v>0</v>
      </c>
      <c r="BJ183" s="77">
        <f>SUM(Kranskop:Baobab!BJ183)</f>
        <v>0</v>
      </c>
      <c r="BK183" s="77">
        <f>SUM(Kranskop:Baobab!BK183)</f>
        <v>0</v>
      </c>
      <c r="BL183" s="77">
        <f>SUM(Kranskop:Baobab!BL183)</f>
        <v>0</v>
      </c>
      <c r="BM183" s="77">
        <f>SUM(Kranskop:Baobab!BM183)</f>
        <v>0</v>
      </c>
      <c r="BN183" s="77">
        <f>SUM(Kranskop:Baobab!BN183)</f>
        <v>0</v>
      </c>
      <c r="BO183" s="77">
        <f>SUM(Kranskop:Baobab!BO183)</f>
        <v>0</v>
      </c>
      <c r="BP183" s="77">
        <f>SUM(Kranskop:Baobab!BP183)</f>
        <v>0</v>
      </c>
      <c r="BQ183" s="76">
        <f>SUM(Kranskop:Baobab!BQ183)</f>
        <v>0</v>
      </c>
      <c r="BR183" s="78">
        <f>SUM(Kranskop:Baobab!BR183)</f>
        <v>0</v>
      </c>
      <c r="BS183" s="77">
        <f>SUM(Kranskop:Baobab!BS183)</f>
        <v>0</v>
      </c>
      <c r="BT183" s="77">
        <f>SUM(Kranskop:Baobab!BT183)</f>
        <v>0</v>
      </c>
      <c r="BU183" s="77">
        <f>SUM(Kranskop:Baobab!BU183)</f>
        <v>0</v>
      </c>
      <c r="BV183" s="77">
        <f>SUM(Kranskop:Baobab!BV183)</f>
        <v>0</v>
      </c>
      <c r="BW183" s="77">
        <f>SUM(Kranskop:Baobab!BW183)</f>
        <v>0</v>
      </c>
      <c r="BX183" s="77">
        <f>SUM(Kranskop:Baobab!BX183)</f>
        <v>0</v>
      </c>
      <c r="BY183" s="77">
        <f>SUM(Kranskop:Baobab!BY183)</f>
        <v>0</v>
      </c>
      <c r="BZ183" s="77">
        <f>SUM(Kranskop:Baobab!BZ183)</f>
        <v>0</v>
      </c>
      <c r="CA183" s="77">
        <f>SUM(Kranskop:Baobab!CA183)</f>
        <v>0</v>
      </c>
      <c r="CB183" s="77">
        <f>SUM(Kranskop:Baobab!CB183)</f>
        <v>0</v>
      </c>
      <c r="CC183" s="76">
        <f>SUM(Kranskop:Baobab!CC183)</f>
        <v>0</v>
      </c>
      <c r="CD183" s="368"/>
    </row>
    <row r="184" spans="1:82" x14ac:dyDescent="0.75">
      <c r="A184" s="39"/>
      <c r="B184" s="73" t="s">
        <v>333</v>
      </c>
      <c r="C184" s="143" t="str">
        <f>"Space Rental for Permanent and Temporary Customer Service Kiosks"</f>
        <v>Space Rental for Permanent and Temporary Customer Service Kiosks</v>
      </c>
      <c r="D184" s="144" t="s">
        <v>318</v>
      </c>
      <c r="E184" s="255">
        <f>SUM(Kranskop:Baobab!F184)</f>
        <v>5000000</v>
      </c>
      <c r="F184" s="215" t="b">
        <f>(Kranskop!G184+Nyl!G184+Capricorn!G184+Baobab!G184)=G184</f>
        <v>1</v>
      </c>
      <c r="G184" s="74">
        <f t="shared" si="80"/>
        <v>5000000</v>
      </c>
      <c r="H184" s="75">
        <f>SUM(Kranskop:Baobab!H184)</f>
        <v>0</v>
      </c>
      <c r="I184" s="76">
        <f>SUM(Kranskop:Baobab!I184)</f>
        <v>0</v>
      </c>
      <c r="J184" s="75">
        <f>SUM(Kranskop:Baobab!J184)</f>
        <v>0</v>
      </c>
      <c r="K184" s="77">
        <f>SUM(Kranskop:Baobab!K184)</f>
        <v>0</v>
      </c>
      <c r="L184" s="77">
        <f>SUM(Kranskop:Baobab!L184)</f>
        <v>0</v>
      </c>
      <c r="M184" s="77">
        <f>SUM(Kranskop:Baobab!M184)</f>
        <v>0</v>
      </c>
      <c r="N184" s="77">
        <f>SUM(Kranskop:Baobab!N184)</f>
        <v>0</v>
      </c>
      <c r="O184" s="77">
        <f>SUM(Kranskop:Baobab!O184)</f>
        <v>0</v>
      </c>
      <c r="P184" s="77">
        <f>SUM(Kranskop:Baobab!P184)</f>
        <v>0</v>
      </c>
      <c r="Q184" s="77">
        <f>SUM(Kranskop:Baobab!Q184)</f>
        <v>0</v>
      </c>
      <c r="R184" s="77">
        <f>SUM(Kranskop:Baobab!R184)</f>
        <v>0</v>
      </c>
      <c r="S184" s="77">
        <f>SUM(Kranskop:Baobab!S184)</f>
        <v>0</v>
      </c>
      <c r="T184" s="77">
        <f>SUM(Kranskop:Baobab!T184)</f>
        <v>0</v>
      </c>
      <c r="U184" s="76">
        <f>SUM(Kranskop:Baobab!U184)</f>
        <v>833333.34</v>
      </c>
      <c r="V184" s="75">
        <f>SUM(Kranskop:Baobab!V184)</f>
        <v>0</v>
      </c>
      <c r="W184" s="77">
        <f>SUM(Kranskop:Baobab!W184)</f>
        <v>0</v>
      </c>
      <c r="X184" s="77">
        <f>SUM(Kranskop:Baobab!X184)</f>
        <v>0</v>
      </c>
      <c r="Y184" s="77">
        <f>SUM(Kranskop:Baobab!Y184)</f>
        <v>0</v>
      </c>
      <c r="Z184" s="77">
        <f>SUM(Kranskop:Baobab!Z184)</f>
        <v>0</v>
      </c>
      <c r="AA184" s="77">
        <f>SUM(Kranskop:Baobab!AA184)</f>
        <v>0</v>
      </c>
      <c r="AB184" s="77">
        <f>SUM(Kranskop:Baobab!AB184)</f>
        <v>0</v>
      </c>
      <c r="AC184" s="77">
        <f>SUM(Kranskop:Baobab!AC184)</f>
        <v>0</v>
      </c>
      <c r="AD184" s="77">
        <f>SUM(Kranskop:Baobab!AD184)</f>
        <v>0</v>
      </c>
      <c r="AE184" s="77">
        <f>SUM(Kranskop:Baobab!AE184)</f>
        <v>0</v>
      </c>
      <c r="AF184" s="77">
        <f>SUM(Kranskop:Baobab!AF184)</f>
        <v>0</v>
      </c>
      <c r="AG184" s="76">
        <f>SUM(Kranskop:Baobab!AG184)</f>
        <v>833333.34</v>
      </c>
      <c r="AH184" s="78">
        <f>SUM(Kranskop:Baobab!AH184)</f>
        <v>0</v>
      </c>
      <c r="AI184" s="77">
        <f>SUM(Kranskop:Baobab!AI184)</f>
        <v>0</v>
      </c>
      <c r="AJ184" s="77">
        <f>SUM(Kranskop:Baobab!AJ184)</f>
        <v>0</v>
      </c>
      <c r="AK184" s="77">
        <f>SUM(Kranskop:Baobab!AK184)</f>
        <v>0</v>
      </c>
      <c r="AL184" s="77">
        <f>SUM(Kranskop:Baobab!AL184)</f>
        <v>0</v>
      </c>
      <c r="AM184" s="77">
        <f>SUM(Kranskop:Baobab!AM184)</f>
        <v>0</v>
      </c>
      <c r="AN184" s="77">
        <f>SUM(Kranskop:Baobab!AN184)</f>
        <v>0</v>
      </c>
      <c r="AO184" s="77">
        <f>SUM(Kranskop:Baobab!AO184)</f>
        <v>0</v>
      </c>
      <c r="AP184" s="77">
        <f>SUM(Kranskop:Baobab!AP184)</f>
        <v>0</v>
      </c>
      <c r="AQ184" s="77">
        <f>SUM(Kranskop:Baobab!AQ184)</f>
        <v>0</v>
      </c>
      <c r="AR184" s="77">
        <f>SUM(Kranskop:Baobab!AR184)</f>
        <v>0</v>
      </c>
      <c r="AS184" s="76">
        <f>SUM(Kranskop:Baobab!AS184)</f>
        <v>833333.34</v>
      </c>
      <c r="AT184" s="78">
        <f>SUM(Kranskop:Baobab!AT184)</f>
        <v>0</v>
      </c>
      <c r="AU184" s="77">
        <f>SUM(Kranskop:Baobab!AU184)</f>
        <v>0</v>
      </c>
      <c r="AV184" s="77">
        <f>SUM(Kranskop:Baobab!AV184)</f>
        <v>0</v>
      </c>
      <c r="AW184" s="77">
        <f>SUM(Kranskop:Baobab!AW184)</f>
        <v>0</v>
      </c>
      <c r="AX184" s="77">
        <f>SUM(Kranskop:Baobab!AX184)</f>
        <v>0</v>
      </c>
      <c r="AY184" s="77">
        <f>SUM(Kranskop:Baobab!AY184)</f>
        <v>0</v>
      </c>
      <c r="AZ184" s="77">
        <f>SUM(Kranskop:Baobab!AZ184)</f>
        <v>0</v>
      </c>
      <c r="BA184" s="77">
        <f>SUM(Kranskop:Baobab!BA184)</f>
        <v>0</v>
      </c>
      <c r="BB184" s="77">
        <f>SUM(Kranskop:Baobab!BB184)</f>
        <v>0</v>
      </c>
      <c r="BC184" s="77">
        <f>SUM(Kranskop:Baobab!BC184)</f>
        <v>0</v>
      </c>
      <c r="BD184" s="77">
        <f>SUM(Kranskop:Baobab!BD184)</f>
        <v>0</v>
      </c>
      <c r="BE184" s="76">
        <f>SUM(Kranskop:Baobab!BE184)</f>
        <v>833333.34</v>
      </c>
      <c r="BF184" s="78">
        <f>SUM(Kranskop:Baobab!BF184)</f>
        <v>0</v>
      </c>
      <c r="BG184" s="77">
        <f>SUM(Kranskop:Baobab!BG184)</f>
        <v>0</v>
      </c>
      <c r="BH184" s="77">
        <f>SUM(Kranskop:Baobab!BH184)</f>
        <v>0</v>
      </c>
      <c r="BI184" s="77">
        <f>SUM(Kranskop:Baobab!BI184)</f>
        <v>0</v>
      </c>
      <c r="BJ184" s="77">
        <f>SUM(Kranskop:Baobab!BJ184)</f>
        <v>0</v>
      </c>
      <c r="BK184" s="77">
        <f>SUM(Kranskop:Baobab!BK184)</f>
        <v>0</v>
      </c>
      <c r="BL184" s="77">
        <f>SUM(Kranskop:Baobab!BL184)</f>
        <v>0</v>
      </c>
      <c r="BM184" s="77">
        <f>SUM(Kranskop:Baobab!BM184)</f>
        <v>0</v>
      </c>
      <c r="BN184" s="77">
        <f>SUM(Kranskop:Baobab!BN184)</f>
        <v>0</v>
      </c>
      <c r="BO184" s="77">
        <f>SUM(Kranskop:Baobab!BO184)</f>
        <v>0</v>
      </c>
      <c r="BP184" s="77">
        <f>SUM(Kranskop:Baobab!BP184)</f>
        <v>0</v>
      </c>
      <c r="BQ184" s="76">
        <f>SUM(Kranskop:Baobab!BQ184)</f>
        <v>833333.34</v>
      </c>
      <c r="BR184" s="78">
        <f>SUM(Kranskop:Baobab!BR184)</f>
        <v>0</v>
      </c>
      <c r="BS184" s="77">
        <f>SUM(Kranskop:Baobab!BS184)</f>
        <v>0</v>
      </c>
      <c r="BT184" s="77">
        <f>SUM(Kranskop:Baobab!BT184)</f>
        <v>0</v>
      </c>
      <c r="BU184" s="77">
        <f>SUM(Kranskop:Baobab!BU184)</f>
        <v>0</v>
      </c>
      <c r="BV184" s="77">
        <f>SUM(Kranskop:Baobab!BV184)</f>
        <v>0</v>
      </c>
      <c r="BW184" s="77">
        <f>SUM(Kranskop:Baobab!BW184)</f>
        <v>0</v>
      </c>
      <c r="BX184" s="77">
        <f>SUM(Kranskop:Baobab!BX184)</f>
        <v>0</v>
      </c>
      <c r="BY184" s="77">
        <f>SUM(Kranskop:Baobab!BY184)</f>
        <v>0</v>
      </c>
      <c r="BZ184" s="77">
        <f>SUM(Kranskop:Baobab!BZ184)</f>
        <v>0</v>
      </c>
      <c r="CA184" s="77">
        <f>SUM(Kranskop:Baobab!CA184)</f>
        <v>0</v>
      </c>
      <c r="CB184" s="77">
        <f>SUM(Kranskop:Baobab!CB184)</f>
        <v>0</v>
      </c>
      <c r="CC184" s="76">
        <f>SUM(Kranskop:Baobab!CC184)</f>
        <v>833333.3</v>
      </c>
      <c r="CD184" s="368"/>
    </row>
    <row r="185" spans="1:82" ht="27" x14ac:dyDescent="0.75">
      <c r="A185" s="39"/>
      <c r="B185" s="26" t="s">
        <v>334</v>
      </c>
      <c r="C185" s="27" t="str">
        <f>"Space Rental for Permanent and Temporary Customer Service Kiosks - Overhead charge and profit in respect to A-10008a"</f>
        <v>Space Rental for Permanent and Temporary Customer Service Kiosks - Overhead charge and profit in respect to A-10008a</v>
      </c>
      <c r="D185" s="147" t="s">
        <v>320</v>
      </c>
      <c r="E185" s="255">
        <f>SUM(Kranskop:Baobab!F185)</f>
        <v>0</v>
      </c>
      <c r="F185" s="215" t="b">
        <f>(Kranskop!G185+Nyl!G185+Capricorn!G185+Baobab!G185)=G185</f>
        <v>1</v>
      </c>
      <c r="G185" s="173">
        <f t="shared" si="80"/>
        <v>0</v>
      </c>
      <c r="H185" s="75">
        <f>SUM(Kranskop:Baobab!H185)</f>
        <v>0</v>
      </c>
      <c r="I185" s="76">
        <f>SUM(Kranskop:Baobab!I185)</f>
        <v>0</v>
      </c>
      <c r="J185" s="75">
        <f>SUM(Kranskop:Baobab!J185)</f>
        <v>0</v>
      </c>
      <c r="K185" s="77">
        <f>SUM(Kranskop:Baobab!K185)</f>
        <v>0</v>
      </c>
      <c r="L185" s="77">
        <f>SUM(Kranskop:Baobab!L185)</f>
        <v>0</v>
      </c>
      <c r="M185" s="77">
        <f>SUM(Kranskop:Baobab!M185)</f>
        <v>0</v>
      </c>
      <c r="N185" s="77">
        <f>SUM(Kranskop:Baobab!N185)</f>
        <v>0</v>
      </c>
      <c r="O185" s="77">
        <f>SUM(Kranskop:Baobab!O185)</f>
        <v>0</v>
      </c>
      <c r="P185" s="77">
        <f>SUM(Kranskop:Baobab!P185)</f>
        <v>0</v>
      </c>
      <c r="Q185" s="77">
        <f>SUM(Kranskop:Baobab!Q185)</f>
        <v>0</v>
      </c>
      <c r="R185" s="77">
        <f>SUM(Kranskop:Baobab!R185)</f>
        <v>0</v>
      </c>
      <c r="S185" s="77">
        <f>SUM(Kranskop:Baobab!S185)</f>
        <v>0</v>
      </c>
      <c r="T185" s="77">
        <f>SUM(Kranskop:Baobab!T185)</f>
        <v>0</v>
      </c>
      <c r="U185" s="76">
        <f>SUM(Kranskop:Baobab!U185)</f>
        <v>0</v>
      </c>
      <c r="V185" s="75">
        <f>SUM(Kranskop:Baobab!V185)</f>
        <v>0</v>
      </c>
      <c r="W185" s="77">
        <f>SUM(Kranskop:Baobab!W185)</f>
        <v>0</v>
      </c>
      <c r="X185" s="77">
        <f>SUM(Kranskop:Baobab!X185)</f>
        <v>0</v>
      </c>
      <c r="Y185" s="77">
        <f>SUM(Kranskop:Baobab!Y185)</f>
        <v>0</v>
      </c>
      <c r="Z185" s="77">
        <f>SUM(Kranskop:Baobab!Z185)</f>
        <v>0</v>
      </c>
      <c r="AA185" s="77">
        <f>SUM(Kranskop:Baobab!AA185)</f>
        <v>0</v>
      </c>
      <c r="AB185" s="77">
        <f>SUM(Kranskop:Baobab!AB185)</f>
        <v>0</v>
      </c>
      <c r="AC185" s="77">
        <f>SUM(Kranskop:Baobab!AC185)</f>
        <v>0</v>
      </c>
      <c r="AD185" s="77">
        <f>SUM(Kranskop:Baobab!AD185)</f>
        <v>0</v>
      </c>
      <c r="AE185" s="77">
        <f>SUM(Kranskop:Baobab!AE185)</f>
        <v>0</v>
      </c>
      <c r="AF185" s="77">
        <f>SUM(Kranskop:Baobab!AF185)</f>
        <v>0</v>
      </c>
      <c r="AG185" s="76">
        <f>SUM(Kranskop:Baobab!AG185)</f>
        <v>0</v>
      </c>
      <c r="AH185" s="78">
        <f>SUM(Kranskop:Baobab!AH185)</f>
        <v>0</v>
      </c>
      <c r="AI185" s="77">
        <f>SUM(Kranskop:Baobab!AI185)</f>
        <v>0</v>
      </c>
      <c r="AJ185" s="77">
        <f>SUM(Kranskop:Baobab!AJ185)</f>
        <v>0</v>
      </c>
      <c r="AK185" s="77">
        <f>SUM(Kranskop:Baobab!AK185)</f>
        <v>0</v>
      </c>
      <c r="AL185" s="77">
        <f>SUM(Kranskop:Baobab!AL185)</f>
        <v>0</v>
      </c>
      <c r="AM185" s="77">
        <f>SUM(Kranskop:Baobab!AM185)</f>
        <v>0</v>
      </c>
      <c r="AN185" s="77">
        <f>SUM(Kranskop:Baobab!AN185)</f>
        <v>0</v>
      </c>
      <c r="AO185" s="77">
        <f>SUM(Kranskop:Baobab!AO185)</f>
        <v>0</v>
      </c>
      <c r="AP185" s="77">
        <f>SUM(Kranskop:Baobab!AP185)</f>
        <v>0</v>
      </c>
      <c r="AQ185" s="77">
        <f>SUM(Kranskop:Baobab!AQ185)</f>
        <v>0</v>
      </c>
      <c r="AR185" s="77">
        <f>SUM(Kranskop:Baobab!AR185)</f>
        <v>0</v>
      </c>
      <c r="AS185" s="76">
        <f>SUM(Kranskop:Baobab!AS185)</f>
        <v>0</v>
      </c>
      <c r="AT185" s="78">
        <f>SUM(Kranskop:Baobab!AT185)</f>
        <v>0</v>
      </c>
      <c r="AU185" s="77">
        <f>SUM(Kranskop:Baobab!AU185)</f>
        <v>0</v>
      </c>
      <c r="AV185" s="77">
        <f>SUM(Kranskop:Baobab!AV185)</f>
        <v>0</v>
      </c>
      <c r="AW185" s="77">
        <f>SUM(Kranskop:Baobab!AW185)</f>
        <v>0</v>
      </c>
      <c r="AX185" s="77">
        <f>SUM(Kranskop:Baobab!AX185)</f>
        <v>0</v>
      </c>
      <c r="AY185" s="77">
        <f>SUM(Kranskop:Baobab!AY185)</f>
        <v>0</v>
      </c>
      <c r="AZ185" s="77">
        <f>SUM(Kranskop:Baobab!AZ185)</f>
        <v>0</v>
      </c>
      <c r="BA185" s="77">
        <f>SUM(Kranskop:Baobab!BA185)</f>
        <v>0</v>
      </c>
      <c r="BB185" s="77">
        <f>SUM(Kranskop:Baobab!BB185)</f>
        <v>0</v>
      </c>
      <c r="BC185" s="77">
        <f>SUM(Kranskop:Baobab!BC185)</f>
        <v>0</v>
      </c>
      <c r="BD185" s="77">
        <f>SUM(Kranskop:Baobab!BD185)</f>
        <v>0</v>
      </c>
      <c r="BE185" s="76">
        <f>SUM(Kranskop:Baobab!BE185)</f>
        <v>0</v>
      </c>
      <c r="BF185" s="78">
        <f>SUM(Kranskop:Baobab!BF185)</f>
        <v>0</v>
      </c>
      <c r="BG185" s="77">
        <f>SUM(Kranskop:Baobab!BG185)</f>
        <v>0</v>
      </c>
      <c r="BH185" s="77">
        <f>SUM(Kranskop:Baobab!BH185)</f>
        <v>0</v>
      </c>
      <c r="BI185" s="77">
        <f>SUM(Kranskop:Baobab!BI185)</f>
        <v>0</v>
      </c>
      <c r="BJ185" s="77">
        <f>SUM(Kranskop:Baobab!BJ185)</f>
        <v>0</v>
      </c>
      <c r="BK185" s="77">
        <f>SUM(Kranskop:Baobab!BK185)</f>
        <v>0</v>
      </c>
      <c r="BL185" s="77">
        <f>SUM(Kranskop:Baobab!BL185)</f>
        <v>0</v>
      </c>
      <c r="BM185" s="77">
        <f>SUM(Kranskop:Baobab!BM185)</f>
        <v>0</v>
      </c>
      <c r="BN185" s="77">
        <f>SUM(Kranskop:Baobab!BN185)</f>
        <v>0</v>
      </c>
      <c r="BO185" s="77">
        <f>SUM(Kranskop:Baobab!BO185)</f>
        <v>0</v>
      </c>
      <c r="BP185" s="77">
        <f>SUM(Kranskop:Baobab!BP185)</f>
        <v>0</v>
      </c>
      <c r="BQ185" s="76">
        <f>SUM(Kranskop:Baobab!BQ185)</f>
        <v>0</v>
      </c>
      <c r="BR185" s="78">
        <f>SUM(Kranskop:Baobab!BR185)</f>
        <v>0</v>
      </c>
      <c r="BS185" s="77">
        <f>SUM(Kranskop:Baobab!BS185)</f>
        <v>0</v>
      </c>
      <c r="BT185" s="77">
        <f>SUM(Kranskop:Baobab!BT185)</f>
        <v>0</v>
      </c>
      <c r="BU185" s="77">
        <f>SUM(Kranskop:Baobab!BU185)</f>
        <v>0</v>
      </c>
      <c r="BV185" s="77">
        <f>SUM(Kranskop:Baobab!BV185)</f>
        <v>0</v>
      </c>
      <c r="BW185" s="77">
        <f>SUM(Kranskop:Baobab!BW185)</f>
        <v>0</v>
      </c>
      <c r="BX185" s="77">
        <f>SUM(Kranskop:Baobab!BX185)</f>
        <v>0</v>
      </c>
      <c r="BY185" s="77">
        <f>SUM(Kranskop:Baobab!BY185)</f>
        <v>0</v>
      </c>
      <c r="BZ185" s="77">
        <f>SUM(Kranskop:Baobab!BZ185)</f>
        <v>0</v>
      </c>
      <c r="CA185" s="77">
        <f>SUM(Kranskop:Baobab!CA185)</f>
        <v>0</v>
      </c>
      <c r="CB185" s="77">
        <f>SUM(Kranskop:Baobab!CB185)</f>
        <v>0</v>
      </c>
      <c r="CC185" s="76">
        <f>SUM(Kranskop:Baobab!CC185)</f>
        <v>0</v>
      </c>
      <c r="CD185" s="368"/>
    </row>
    <row r="186" spans="1:82" ht="27" x14ac:dyDescent="0.75">
      <c r="A186" s="39"/>
      <c r="B186" s="145" t="s">
        <v>335</v>
      </c>
      <c r="C186" s="146" t="str">
        <f>"Manual Lanes Credit Card transactions: Fees/ commissions related to Bank for Credit Card transactions during the Operations Service Period - Fees and Commissions"</f>
        <v>Manual Lanes Credit Card transactions: Fees/ commissions related to Bank for Credit Card transactions during the Operations Service Period - Fees and Commissions</v>
      </c>
      <c r="D186" s="144" t="s">
        <v>318</v>
      </c>
      <c r="E186" s="255">
        <f>SUM(Kranskop:Baobab!F186)</f>
        <v>95000000</v>
      </c>
      <c r="F186" s="215" t="b">
        <f>(Kranskop!G186+Nyl!G186+Capricorn!G186+Baobab!G186)=G186</f>
        <v>1</v>
      </c>
      <c r="G186" s="74">
        <f t="shared" si="80"/>
        <v>95000000</v>
      </c>
      <c r="H186" s="75">
        <f>SUM(Kranskop:Baobab!H186)</f>
        <v>0</v>
      </c>
      <c r="I186" s="76">
        <f>SUM(Kranskop:Baobab!I186)</f>
        <v>0</v>
      </c>
      <c r="J186" s="75">
        <f>SUM(Kranskop:Baobab!J186)</f>
        <v>0</v>
      </c>
      <c r="K186" s="77">
        <f>SUM(Kranskop:Baobab!K186)</f>
        <v>0</v>
      </c>
      <c r="L186" s="77">
        <f>SUM(Kranskop:Baobab!L186)</f>
        <v>0</v>
      </c>
      <c r="M186" s="77">
        <f>SUM(Kranskop:Baobab!M186)</f>
        <v>0</v>
      </c>
      <c r="N186" s="77">
        <f>SUM(Kranskop:Baobab!N186)</f>
        <v>0</v>
      </c>
      <c r="O186" s="77">
        <f>SUM(Kranskop:Baobab!O186)</f>
        <v>0</v>
      </c>
      <c r="P186" s="77">
        <f>SUM(Kranskop:Baobab!P186)</f>
        <v>0</v>
      </c>
      <c r="Q186" s="77">
        <f>SUM(Kranskop:Baobab!Q186)</f>
        <v>0</v>
      </c>
      <c r="R186" s="77">
        <f>SUM(Kranskop:Baobab!R186)</f>
        <v>0</v>
      </c>
      <c r="S186" s="77">
        <f>SUM(Kranskop:Baobab!S186)</f>
        <v>0</v>
      </c>
      <c r="T186" s="77">
        <f>SUM(Kranskop:Baobab!T186)</f>
        <v>0</v>
      </c>
      <c r="U186" s="76">
        <f>SUM(Kranskop:Baobab!U186)</f>
        <v>15833333.34</v>
      </c>
      <c r="V186" s="75">
        <f>SUM(Kranskop:Baobab!V186)</f>
        <v>0</v>
      </c>
      <c r="W186" s="77">
        <f>SUM(Kranskop:Baobab!W186)</f>
        <v>0</v>
      </c>
      <c r="X186" s="77">
        <f>SUM(Kranskop:Baobab!X186)</f>
        <v>0</v>
      </c>
      <c r="Y186" s="77">
        <f>SUM(Kranskop:Baobab!Y186)</f>
        <v>0</v>
      </c>
      <c r="Z186" s="77">
        <f>SUM(Kranskop:Baobab!Z186)</f>
        <v>0</v>
      </c>
      <c r="AA186" s="77">
        <f>SUM(Kranskop:Baobab!AA186)</f>
        <v>0</v>
      </c>
      <c r="AB186" s="77">
        <f>SUM(Kranskop:Baobab!AB186)</f>
        <v>0</v>
      </c>
      <c r="AC186" s="77">
        <f>SUM(Kranskop:Baobab!AC186)</f>
        <v>0</v>
      </c>
      <c r="AD186" s="77">
        <f>SUM(Kranskop:Baobab!AD186)</f>
        <v>0</v>
      </c>
      <c r="AE186" s="77">
        <f>SUM(Kranskop:Baobab!AE186)</f>
        <v>0</v>
      </c>
      <c r="AF186" s="77">
        <f>SUM(Kranskop:Baobab!AF186)</f>
        <v>0</v>
      </c>
      <c r="AG186" s="76">
        <f>SUM(Kranskop:Baobab!AG186)</f>
        <v>15833333.34</v>
      </c>
      <c r="AH186" s="78">
        <f>SUM(Kranskop:Baobab!AH186)</f>
        <v>0</v>
      </c>
      <c r="AI186" s="77">
        <f>SUM(Kranskop:Baobab!AI186)</f>
        <v>0</v>
      </c>
      <c r="AJ186" s="77">
        <f>SUM(Kranskop:Baobab!AJ186)</f>
        <v>0</v>
      </c>
      <c r="AK186" s="77">
        <f>SUM(Kranskop:Baobab!AK186)</f>
        <v>0</v>
      </c>
      <c r="AL186" s="77">
        <f>SUM(Kranskop:Baobab!AL186)</f>
        <v>0</v>
      </c>
      <c r="AM186" s="77">
        <f>SUM(Kranskop:Baobab!AM186)</f>
        <v>0</v>
      </c>
      <c r="AN186" s="77">
        <f>SUM(Kranskop:Baobab!AN186)</f>
        <v>0</v>
      </c>
      <c r="AO186" s="77">
        <f>SUM(Kranskop:Baobab!AO186)</f>
        <v>0</v>
      </c>
      <c r="AP186" s="77">
        <f>SUM(Kranskop:Baobab!AP186)</f>
        <v>0</v>
      </c>
      <c r="AQ186" s="77">
        <f>SUM(Kranskop:Baobab!AQ186)</f>
        <v>0</v>
      </c>
      <c r="AR186" s="77">
        <f>SUM(Kranskop:Baobab!AR186)</f>
        <v>0</v>
      </c>
      <c r="AS186" s="76">
        <f>SUM(Kranskop:Baobab!AS186)</f>
        <v>15833333.34</v>
      </c>
      <c r="AT186" s="78">
        <f>SUM(Kranskop:Baobab!AT186)</f>
        <v>0</v>
      </c>
      <c r="AU186" s="77">
        <f>SUM(Kranskop:Baobab!AU186)</f>
        <v>0</v>
      </c>
      <c r="AV186" s="77">
        <f>SUM(Kranskop:Baobab!AV186)</f>
        <v>0</v>
      </c>
      <c r="AW186" s="77">
        <f>SUM(Kranskop:Baobab!AW186)</f>
        <v>0</v>
      </c>
      <c r="AX186" s="77">
        <f>SUM(Kranskop:Baobab!AX186)</f>
        <v>0</v>
      </c>
      <c r="AY186" s="77">
        <f>SUM(Kranskop:Baobab!AY186)</f>
        <v>0</v>
      </c>
      <c r="AZ186" s="77">
        <f>SUM(Kranskop:Baobab!AZ186)</f>
        <v>0</v>
      </c>
      <c r="BA186" s="77">
        <f>SUM(Kranskop:Baobab!BA186)</f>
        <v>0</v>
      </c>
      <c r="BB186" s="77">
        <f>SUM(Kranskop:Baobab!BB186)</f>
        <v>0</v>
      </c>
      <c r="BC186" s="77">
        <f>SUM(Kranskop:Baobab!BC186)</f>
        <v>0</v>
      </c>
      <c r="BD186" s="77">
        <f>SUM(Kranskop:Baobab!BD186)</f>
        <v>0</v>
      </c>
      <c r="BE186" s="76">
        <f>SUM(Kranskop:Baobab!BE186)</f>
        <v>15833333.34</v>
      </c>
      <c r="BF186" s="78">
        <f>SUM(Kranskop:Baobab!BF186)</f>
        <v>0</v>
      </c>
      <c r="BG186" s="77">
        <f>SUM(Kranskop:Baobab!BG186)</f>
        <v>0</v>
      </c>
      <c r="BH186" s="77">
        <f>SUM(Kranskop:Baobab!BH186)</f>
        <v>0</v>
      </c>
      <c r="BI186" s="77">
        <f>SUM(Kranskop:Baobab!BI186)</f>
        <v>0</v>
      </c>
      <c r="BJ186" s="77">
        <f>SUM(Kranskop:Baobab!BJ186)</f>
        <v>0</v>
      </c>
      <c r="BK186" s="77">
        <f>SUM(Kranskop:Baobab!BK186)</f>
        <v>0</v>
      </c>
      <c r="BL186" s="77">
        <f>SUM(Kranskop:Baobab!BL186)</f>
        <v>0</v>
      </c>
      <c r="BM186" s="77">
        <f>SUM(Kranskop:Baobab!BM186)</f>
        <v>0</v>
      </c>
      <c r="BN186" s="77">
        <f>SUM(Kranskop:Baobab!BN186)</f>
        <v>0</v>
      </c>
      <c r="BO186" s="77">
        <f>SUM(Kranskop:Baobab!BO186)</f>
        <v>0</v>
      </c>
      <c r="BP186" s="77">
        <f>SUM(Kranskop:Baobab!BP186)</f>
        <v>0</v>
      </c>
      <c r="BQ186" s="76">
        <f>SUM(Kranskop:Baobab!BQ186)</f>
        <v>15833333.34</v>
      </c>
      <c r="BR186" s="78">
        <f>SUM(Kranskop:Baobab!BR186)</f>
        <v>0</v>
      </c>
      <c r="BS186" s="77">
        <f>SUM(Kranskop:Baobab!BS186)</f>
        <v>0</v>
      </c>
      <c r="BT186" s="77">
        <f>SUM(Kranskop:Baobab!BT186)</f>
        <v>0</v>
      </c>
      <c r="BU186" s="77">
        <f>SUM(Kranskop:Baobab!BU186)</f>
        <v>0</v>
      </c>
      <c r="BV186" s="77">
        <f>SUM(Kranskop:Baobab!BV186)</f>
        <v>0</v>
      </c>
      <c r="BW186" s="77">
        <f>SUM(Kranskop:Baobab!BW186)</f>
        <v>0</v>
      </c>
      <c r="BX186" s="77">
        <f>SUM(Kranskop:Baobab!BX186)</f>
        <v>0</v>
      </c>
      <c r="BY186" s="77">
        <f>SUM(Kranskop:Baobab!BY186)</f>
        <v>0</v>
      </c>
      <c r="BZ186" s="77">
        <f>SUM(Kranskop:Baobab!BZ186)</f>
        <v>0</v>
      </c>
      <c r="CA186" s="77">
        <f>SUM(Kranskop:Baobab!CA186)</f>
        <v>0</v>
      </c>
      <c r="CB186" s="77">
        <f>SUM(Kranskop:Baobab!CB186)</f>
        <v>0</v>
      </c>
      <c r="CC186" s="76">
        <f>SUM(Kranskop:Baobab!CC186)</f>
        <v>15833333.300000001</v>
      </c>
      <c r="CD186" s="368"/>
    </row>
    <row r="187" spans="1:82" ht="40.5" x14ac:dyDescent="0.75">
      <c r="A187" s="39"/>
      <c r="B187" s="145" t="s">
        <v>336</v>
      </c>
      <c r="C187" s="146" t="str">
        <f>"Manual Lanes Credit Card transactions: Fees/ commissions related to Bank for Credit Card transactions during the Operations Service Period - Overhead charge and profit in respect to A-10009a"</f>
        <v>Manual Lanes Credit Card transactions: Fees/ commissions related to Bank for Credit Card transactions during the Operations Service Period - Overhead charge and profit in respect to A-10009a</v>
      </c>
      <c r="D187" s="147" t="s">
        <v>320</v>
      </c>
      <c r="E187" s="255">
        <f>SUM(Kranskop:Baobab!F187)</f>
        <v>0</v>
      </c>
      <c r="F187" s="215" t="b">
        <f>(Kranskop!G187+Nyl!G187+Capricorn!G187+Baobab!G187)=G187</f>
        <v>1</v>
      </c>
      <c r="G187" s="74">
        <f t="shared" si="80"/>
        <v>0</v>
      </c>
      <c r="H187" s="75">
        <f>SUM(Kranskop:Baobab!H187)</f>
        <v>0</v>
      </c>
      <c r="I187" s="76">
        <f>SUM(Kranskop:Baobab!I187)</f>
        <v>0</v>
      </c>
      <c r="J187" s="75">
        <f>SUM(Kranskop:Baobab!J187)</f>
        <v>0</v>
      </c>
      <c r="K187" s="77">
        <f>SUM(Kranskop:Baobab!K187)</f>
        <v>0</v>
      </c>
      <c r="L187" s="77">
        <f>SUM(Kranskop:Baobab!L187)</f>
        <v>0</v>
      </c>
      <c r="M187" s="77">
        <f>SUM(Kranskop:Baobab!M187)</f>
        <v>0</v>
      </c>
      <c r="N187" s="77">
        <f>SUM(Kranskop:Baobab!N187)</f>
        <v>0</v>
      </c>
      <c r="O187" s="77">
        <f>SUM(Kranskop:Baobab!O187)</f>
        <v>0</v>
      </c>
      <c r="P187" s="77">
        <f>SUM(Kranskop:Baobab!P187)</f>
        <v>0</v>
      </c>
      <c r="Q187" s="77">
        <f>SUM(Kranskop:Baobab!Q187)</f>
        <v>0</v>
      </c>
      <c r="R187" s="77">
        <f>SUM(Kranskop:Baobab!R187)</f>
        <v>0</v>
      </c>
      <c r="S187" s="77">
        <f>SUM(Kranskop:Baobab!S187)</f>
        <v>0</v>
      </c>
      <c r="T187" s="77">
        <f>SUM(Kranskop:Baobab!T187)</f>
        <v>0</v>
      </c>
      <c r="U187" s="76">
        <f>SUM(Kranskop:Baobab!U187)</f>
        <v>0</v>
      </c>
      <c r="V187" s="75">
        <f>SUM(Kranskop:Baobab!V187)</f>
        <v>0</v>
      </c>
      <c r="W187" s="77">
        <f>SUM(Kranskop:Baobab!W187)</f>
        <v>0</v>
      </c>
      <c r="X187" s="77">
        <f>SUM(Kranskop:Baobab!X187)</f>
        <v>0</v>
      </c>
      <c r="Y187" s="77">
        <f>SUM(Kranskop:Baobab!Y187)</f>
        <v>0</v>
      </c>
      <c r="Z187" s="77">
        <f>SUM(Kranskop:Baobab!Z187)</f>
        <v>0</v>
      </c>
      <c r="AA187" s="77">
        <f>SUM(Kranskop:Baobab!AA187)</f>
        <v>0</v>
      </c>
      <c r="AB187" s="77">
        <f>SUM(Kranskop:Baobab!AB187)</f>
        <v>0</v>
      </c>
      <c r="AC187" s="77">
        <f>SUM(Kranskop:Baobab!AC187)</f>
        <v>0</v>
      </c>
      <c r="AD187" s="77">
        <f>SUM(Kranskop:Baobab!AD187)</f>
        <v>0</v>
      </c>
      <c r="AE187" s="77">
        <f>SUM(Kranskop:Baobab!AE187)</f>
        <v>0</v>
      </c>
      <c r="AF187" s="77">
        <f>SUM(Kranskop:Baobab!AF187)</f>
        <v>0</v>
      </c>
      <c r="AG187" s="76">
        <f>SUM(Kranskop:Baobab!AG187)</f>
        <v>0</v>
      </c>
      <c r="AH187" s="78">
        <f>SUM(Kranskop:Baobab!AH187)</f>
        <v>0</v>
      </c>
      <c r="AI187" s="77">
        <f>SUM(Kranskop:Baobab!AI187)</f>
        <v>0</v>
      </c>
      <c r="AJ187" s="77">
        <f>SUM(Kranskop:Baobab!AJ187)</f>
        <v>0</v>
      </c>
      <c r="AK187" s="77">
        <f>SUM(Kranskop:Baobab!AK187)</f>
        <v>0</v>
      </c>
      <c r="AL187" s="77">
        <f>SUM(Kranskop:Baobab!AL187)</f>
        <v>0</v>
      </c>
      <c r="AM187" s="77">
        <f>SUM(Kranskop:Baobab!AM187)</f>
        <v>0</v>
      </c>
      <c r="AN187" s="77">
        <f>SUM(Kranskop:Baobab!AN187)</f>
        <v>0</v>
      </c>
      <c r="AO187" s="77">
        <f>SUM(Kranskop:Baobab!AO187)</f>
        <v>0</v>
      </c>
      <c r="AP187" s="77">
        <f>SUM(Kranskop:Baobab!AP187)</f>
        <v>0</v>
      </c>
      <c r="AQ187" s="77">
        <f>SUM(Kranskop:Baobab!AQ187)</f>
        <v>0</v>
      </c>
      <c r="AR187" s="77">
        <f>SUM(Kranskop:Baobab!AR187)</f>
        <v>0</v>
      </c>
      <c r="AS187" s="76">
        <f>SUM(Kranskop:Baobab!AS187)</f>
        <v>0</v>
      </c>
      <c r="AT187" s="78">
        <f>SUM(Kranskop:Baobab!AT187)</f>
        <v>0</v>
      </c>
      <c r="AU187" s="77">
        <f>SUM(Kranskop:Baobab!AU187)</f>
        <v>0</v>
      </c>
      <c r="AV187" s="77">
        <f>SUM(Kranskop:Baobab!AV187)</f>
        <v>0</v>
      </c>
      <c r="AW187" s="77">
        <f>SUM(Kranskop:Baobab!AW187)</f>
        <v>0</v>
      </c>
      <c r="AX187" s="77">
        <f>SUM(Kranskop:Baobab!AX187)</f>
        <v>0</v>
      </c>
      <c r="AY187" s="77">
        <f>SUM(Kranskop:Baobab!AY187)</f>
        <v>0</v>
      </c>
      <c r="AZ187" s="77">
        <f>SUM(Kranskop:Baobab!AZ187)</f>
        <v>0</v>
      </c>
      <c r="BA187" s="77">
        <f>SUM(Kranskop:Baobab!BA187)</f>
        <v>0</v>
      </c>
      <c r="BB187" s="77">
        <f>SUM(Kranskop:Baobab!BB187)</f>
        <v>0</v>
      </c>
      <c r="BC187" s="77">
        <f>SUM(Kranskop:Baobab!BC187)</f>
        <v>0</v>
      </c>
      <c r="BD187" s="77">
        <f>SUM(Kranskop:Baobab!BD187)</f>
        <v>0</v>
      </c>
      <c r="BE187" s="76">
        <f>SUM(Kranskop:Baobab!BE187)</f>
        <v>0</v>
      </c>
      <c r="BF187" s="78">
        <f>SUM(Kranskop:Baobab!BF187)</f>
        <v>0</v>
      </c>
      <c r="BG187" s="77">
        <f>SUM(Kranskop:Baobab!BG187)</f>
        <v>0</v>
      </c>
      <c r="BH187" s="77">
        <f>SUM(Kranskop:Baobab!BH187)</f>
        <v>0</v>
      </c>
      <c r="BI187" s="77">
        <f>SUM(Kranskop:Baobab!BI187)</f>
        <v>0</v>
      </c>
      <c r="BJ187" s="77">
        <f>SUM(Kranskop:Baobab!BJ187)</f>
        <v>0</v>
      </c>
      <c r="BK187" s="77">
        <f>SUM(Kranskop:Baobab!BK187)</f>
        <v>0</v>
      </c>
      <c r="BL187" s="77">
        <f>SUM(Kranskop:Baobab!BL187)</f>
        <v>0</v>
      </c>
      <c r="BM187" s="77">
        <f>SUM(Kranskop:Baobab!BM187)</f>
        <v>0</v>
      </c>
      <c r="BN187" s="77">
        <f>SUM(Kranskop:Baobab!BN187)</f>
        <v>0</v>
      </c>
      <c r="BO187" s="77">
        <f>SUM(Kranskop:Baobab!BO187)</f>
        <v>0</v>
      </c>
      <c r="BP187" s="77">
        <f>SUM(Kranskop:Baobab!BP187)</f>
        <v>0</v>
      </c>
      <c r="BQ187" s="76">
        <f>SUM(Kranskop:Baobab!BQ187)</f>
        <v>0</v>
      </c>
      <c r="BR187" s="78">
        <f>SUM(Kranskop:Baobab!BR187)</f>
        <v>0</v>
      </c>
      <c r="BS187" s="77">
        <f>SUM(Kranskop:Baobab!BS187)</f>
        <v>0</v>
      </c>
      <c r="BT187" s="77">
        <f>SUM(Kranskop:Baobab!BT187)</f>
        <v>0</v>
      </c>
      <c r="BU187" s="77">
        <f>SUM(Kranskop:Baobab!BU187)</f>
        <v>0</v>
      </c>
      <c r="BV187" s="77">
        <f>SUM(Kranskop:Baobab!BV187)</f>
        <v>0</v>
      </c>
      <c r="BW187" s="77">
        <f>SUM(Kranskop:Baobab!BW187)</f>
        <v>0</v>
      </c>
      <c r="BX187" s="77">
        <f>SUM(Kranskop:Baobab!BX187)</f>
        <v>0</v>
      </c>
      <c r="BY187" s="77">
        <f>SUM(Kranskop:Baobab!BY187)</f>
        <v>0</v>
      </c>
      <c r="BZ187" s="77">
        <f>SUM(Kranskop:Baobab!BZ187)</f>
        <v>0</v>
      </c>
      <c r="CA187" s="77">
        <f>SUM(Kranskop:Baobab!CA187)</f>
        <v>0</v>
      </c>
      <c r="CB187" s="77">
        <f>SUM(Kranskop:Baobab!CB187)</f>
        <v>0</v>
      </c>
      <c r="CC187" s="76">
        <f>SUM(Kranskop:Baobab!CC187)</f>
        <v>0</v>
      </c>
      <c r="CD187" s="368"/>
    </row>
    <row r="188" spans="1:82" s="39" customFormat="1" ht="27" x14ac:dyDescent="0.75">
      <c r="A188" s="43"/>
      <c r="B188" s="25" t="s">
        <v>337</v>
      </c>
      <c r="C188" s="28" t="str">
        <f>"ETC Account Payments: Fees/ commissions related to banks and other providers of Payment means during Operation Service Period- Fees and Commissions"</f>
        <v>ETC Account Payments: Fees/ commissions related to banks and other providers of Payment means during Operation Service Period- Fees and Commissions</v>
      </c>
      <c r="D188" s="144" t="s">
        <v>318</v>
      </c>
      <c r="E188" s="255">
        <f>SUM(Kranskop:Baobab!F188)</f>
        <v>5000000</v>
      </c>
      <c r="F188" s="215" t="b">
        <f>(Kranskop!G188+Nyl!G188+Capricorn!G188+Baobab!G188)=G188</f>
        <v>1</v>
      </c>
      <c r="G188" s="74">
        <f t="shared" si="80"/>
        <v>5000000</v>
      </c>
      <c r="H188" s="75">
        <f>SUM(Kranskop:Baobab!H188)</f>
        <v>0</v>
      </c>
      <c r="I188" s="76">
        <f>SUM(Kranskop:Baobab!I188)</f>
        <v>0</v>
      </c>
      <c r="J188" s="75">
        <f>SUM(Kranskop:Baobab!J188)</f>
        <v>0</v>
      </c>
      <c r="K188" s="77">
        <f>SUM(Kranskop:Baobab!K188)</f>
        <v>0</v>
      </c>
      <c r="L188" s="77">
        <f>SUM(Kranskop:Baobab!L188)</f>
        <v>0</v>
      </c>
      <c r="M188" s="77">
        <f>SUM(Kranskop:Baobab!M188)</f>
        <v>0</v>
      </c>
      <c r="N188" s="77">
        <f>SUM(Kranskop:Baobab!N188)</f>
        <v>0</v>
      </c>
      <c r="O188" s="77">
        <f>SUM(Kranskop:Baobab!O188)</f>
        <v>0</v>
      </c>
      <c r="P188" s="77">
        <f>SUM(Kranskop:Baobab!P188)</f>
        <v>0</v>
      </c>
      <c r="Q188" s="77">
        <f>SUM(Kranskop:Baobab!Q188)</f>
        <v>0</v>
      </c>
      <c r="R188" s="77">
        <f>SUM(Kranskop:Baobab!R188)</f>
        <v>0</v>
      </c>
      <c r="S188" s="77">
        <f>SUM(Kranskop:Baobab!S188)</f>
        <v>0</v>
      </c>
      <c r="T188" s="77">
        <f>SUM(Kranskop:Baobab!T188)</f>
        <v>0</v>
      </c>
      <c r="U188" s="76">
        <f>SUM(Kranskop:Baobab!U188)</f>
        <v>833333.34</v>
      </c>
      <c r="V188" s="75">
        <f>SUM(Kranskop:Baobab!V188)</f>
        <v>0</v>
      </c>
      <c r="W188" s="77">
        <f>SUM(Kranskop:Baobab!W188)</f>
        <v>0</v>
      </c>
      <c r="X188" s="77">
        <f>SUM(Kranskop:Baobab!X188)</f>
        <v>0</v>
      </c>
      <c r="Y188" s="77">
        <f>SUM(Kranskop:Baobab!Y188)</f>
        <v>0</v>
      </c>
      <c r="Z188" s="77">
        <f>SUM(Kranskop:Baobab!Z188)</f>
        <v>0</v>
      </c>
      <c r="AA188" s="77">
        <f>SUM(Kranskop:Baobab!AA188)</f>
        <v>0</v>
      </c>
      <c r="AB188" s="77">
        <f>SUM(Kranskop:Baobab!AB188)</f>
        <v>0</v>
      </c>
      <c r="AC188" s="77">
        <f>SUM(Kranskop:Baobab!AC188)</f>
        <v>0</v>
      </c>
      <c r="AD188" s="77">
        <f>SUM(Kranskop:Baobab!AD188)</f>
        <v>0</v>
      </c>
      <c r="AE188" s="77">
        <f>SUM(Kranskop:Baobab!AE188)</f>
        <v>0</v>
      </c>
      <c r="AF188" s="77">
        <f>SUM(Kranskop:Baobab!AF188)</f>
        <v>0</v>
      </c>
      <c r="AG188" s="76">
        <f>SUM(Kranskop:Baobab!AG188)</f>
        <v>833333.34</v>
      </c>
      <c r="AH188" s="78">
        <f>SUM(Kranskop:Baobab!AH188)</f>
        <v>0</v>
      </c>
      <c r="AI188" s="77">
        <f>SUM(Kranskop:Baobab!AI188)</f>
        <v>0</v>
      </c>
      <c r="AJ188" s="77">
        <f>SUM(Kranskop:Baobab!AJ188)</f>
        <v>0</v>
      </c>
      <c r="AK188" s="77">
        <f>SUM(Kranskop:Baobab!AK188)</f>
        <v>0</v>
      </c>
      <c r="AL188" s="77">
        <f>SUM(Kranskop:Baobab!AL188)</f>
        <v>0</v>
      </c>
      <c r="AM188" s="77">
        <f>SUM(Kranskop:Baobab!AM188)</f>
        <v>0</v>
      </c>
      <c r="AN188" s="77">
        <f>SUM(Kranskop:Baobab!AN188)</f>
        <v>0</v>
      </c>
      <c r="AO188" s="77">
        <f>SUM(Kranskop:Baobab!AO188)</f>
        <v>0</v>
      </c>
      <c r="AP188" s="77">
        <f>SUM(Kranskop:Baobab!AP188)</f>
        <v>0</v>
      </c>
      <c r="AQ188" s="77">
        <f>SUM(Kranskop:Baobab!AQ188)</f>
        <v>0</v>
      </c>
      <c r="AR188" s="77">
        <f>SUM(Kranskop:Baobab!AR188)</f>
        <v>0</v>
      </c>
      <c r="AS188" s="76">
        <f>SUM(Kranskop:Baobab!AS188)</f>
        <v>833333.34</v>
      </c>
      <c r="AT188" s="78">
        <f>SUM(Kranskop:Baobab!AT188)</f>
        <v>0</v>
      </c>
      <c r="AU188" s="77">
        <f>SUM(Kranskop:Baobab!AU188)</f>
        <v>0</v>
      </c>
      <c r="AV188" s="77">
        <f>SUM(Kranskop:Baobab!AV188)</f>
        <v>0</v>
      </c>
      <c r="AW188" s="77">
        <f>SUM(Kranskop:Baobab!AW188)</f>
        <v>0</v>
      </c>
      <c r="AX188" s="77">
        <f>SUM(Kranskop:Baobab!AX188)</f>
        <v>0</v>
      </c>
      <c r="AY188" s="77">
        <f>SUM(Kranskop:Baobab!AY188)</f>
        <v>0</v>
      </c>
      <c r="AZ188" s="77">
        <f>SUM(Kranskop:Baobab!AZ188)</f>
        <v>0</v>
      </c>
      <c r="BA188" s="77">
        <f>SUM(Kranskop:Baobab!BA188)</f>
        <v>0</v>
      </c>
      <c r="BB188" s="77">
        <f>SUM(Kranskop:Baobab!BB188)</f>
        <v>0</v>
      </c>
      <c r="BC188" s="77">
        <f>SUM(Kranskop:Baobab!BC188)</f>
        <v>0</v>
      </c>
      <c r="BD188" s="77">
        <f>SUM(Kranskop:Baobab!BD188)</f>
        <v>0</v>
      </c>
      <c r="BE188" s="76">
        <f>SUM(Kranskop:Baobab!BE188)</f>
        <v>833333.34</v>
      </c>
      <c r="BF188" s="78">
        <f>SUM(Kranskop:Baobab!BF188)</f>
        <v>0</v>
      </c>
      <c r="BG188" s="77">
        <f>SUM(Kranskop:Baobab!BG188)</f>
        <v>0</v>
      </c>
      <c r="BH188" s="77">
        <f>SUM(Kranskop:Baobab!BH188)</f>
        <v>0</v>
      </c>
      <c r="BI188" s="77">
        <f>SUM(Kranskop:Baobab!BI188)</f>
        <v>0</v>
      </c>
      <c r="BJ188" s="77">
        <f>SUM(Kranskop:Baobab!BJ188)</f>
        <v>0</v>
      </c>
      <c r="BK188" s="77">
        <f>SUM(Kranskop:Baobab!BK188)</f>
        <v>0</v>
      </c>
      <c r="BL188" s="77">
        <f>SUM(Kranskop:Baobab!BL188)</f>
        <v>0</v>
      </c>
      <c r="BM188" s="77">
        <f>SUM(Kranskop:Baobab!BM188)</f>
        <v>0</v>
      </c>
      <c r="BN188" s="77">
        <f>SUM(Kranskop:Baobab!BN188)</f>
        <v>0</v>
      </c>
      <c r="BO188" s="77">
        <f>SUM(Kranskop:Baobab!BO188)</f>
        <v>0</v>
      </c>
      <c r="BP188" s="77">
        <f>SUM(Kranskop:Baobab!BP188)</f>
        <v>0</v>
      </c>
      <c r="BQ188" s="76">
        <f>SUM(Kranskop:Baobab!BQ188)</f>
        <v>833333.34</v>
      </c>
      <c r="BR188" s="78">
        <f>SUM(Kranskop:Baobab!BR188)</f>
        <v>0</v>
      </c>
      <c r="BS188" s="77">
        <f>SUM(Kranskop:Baobab!BS188)</f>
        <v>0</v>
      </c>
      <c r="BT188" s="77">
        <f>SUM(Kranskop:Baobab!BT188)</f>
        <v>0</v>
      </c>
      <c r="BU188" s="77">
        <f>SUM(Kranskop:Baobab!BU188)</f>
        <v>0</v>
      </c>
      <c r="BV188" s="77">
        <f>SUM(Kranskop:Baobab!BV188)</f>
        <v>0</v>
      </c>
      <c r="BW188" s="77">
        <f>SUM(Kranskop:Baobab!BW188)</f>
        <v>0</v>
      </c>
      <c r="BX188" s="77">
        <f>SUM(Kranskop:Baobab!BX188)</f>
        <v>0</v>
      </c>
      <c r="BY188" s="77">
        <f>SUM(Kranskop:Baobab!BY188)</f>
        <v>0</v>
      </c>
      <c r="BZ188" s="77">
        <f>SUM(Kranskop:Baobab!BZ188)</f>
        <v>0</v>
      </c>
      <c r="CA188" s="77">
        <f>SUM(Kranskop:Baobab!CA188)</f>
        <v>0</v>
      </c>
      <c r="CB188" s="77">
        <f>SUM(Kranskop:Baobab!CB188)</f>
        <v>0</v>
      </c>
      <c r="CC188" s="76">
        <f>SUM(Kranskop:Baobab!CC188)</f>
        <v>833333.3</v>
      </c>
      <c r="CD188" s="368"/>
    </row>
    <row r="189" spans="1:82" ht="27" x14ac:dyDescent="0.75">
      <c r="A189" s="39"/>
      <c r="B189" s="145" t="s">
        <v>338</v>
      </c>
      <c r="C189" s="146" t="str">
        <f>"ETC Account Payments: Fees/ commissions related to banks and other providers of Payment means during Operation Service Period - Overhead charge and profit in respect to A-10010a"</f>
        <v>ETC Account Payments: Fees/ commissions related to banks and other providers of Payment means during Operation Service Period - Overhead charge and profit in respect to A-10010a</v>
      </c>
      <c r="D189" s="147" t="s">
        <v>320</v>
      </c>
      <c r="E189" s="255">
        <f>SUM(Kranskop:Baobab!F189)</f>
        <v>0</v>
      </c>
      <c r="F189" s="215" t="b">
        <f>(Kranskop!G189+Nyl!G189+Capricorn!G189+Baobab!G189)=G189</f>
        <v>1</v>
      </c>
      <c r="G189" s="74">
        <f t="shared" si="80"/>
        <v>0</v>
      </c>
      <c r="H189" s="75">
        <f>SUM(Kranskop:Baobab!H189)</f>
        <v>0</v>
      </c>
      <c r="I189" s="76">
        <f>SUM(Kranskop:Baobab!I189)</f>
        <v>0</v>
      </c>
      <c r="J189" s="75">
        <f>SUM(Kranskop:Baobab!J189)</f>
        <v>0</v>
      </c>
      <c r="K189" s="77">
        <f>SUM(Kranskop:Baobab!K189)</f>
        <v>0</v>
      </c>
      <c r="L189" s="77">
        <f>SUM(Kranskop:Baobab!L189)</f>
        <v>0</v>
      </c>
      <c r="M189" s="77">
        <f>SUM(Kranskop:Baobab!M189)</f>
        <v>0</v>
      </c>
      <c r="N189" s="77">
        <f>SUM(Kranskop:Baobab!N189)</f>
        <v>0</v>
      </c>
      <c r="O189" s="77">
        <f>SUM(Kranskop:Baobab!O189)</f>
        <v>0</v>
      </c>
      <c r="P189" s="77">
        <f>SUM(Kranskop:Baobab!P189)</f>
        <v>0</v>
      </c>
      <c r="Q189" s="77">
        <f>SUM(Kranskop:Baobab!Q189)</f>
        <v>0</v>
      </c>
      <c r="R189" s="77">
        <f>SUM(Kranskop:Baobab!R189)</f>
        <v>0</v>
      </c>
      <c r="S189" s="77">
        <f>SUM(Kranskop:Baobab!S189)</f>
        <v>0</v>
      </c>
      <c r="T189" s="77">
        <f>SUM(Kranskop:Baobab!T189)</f>
        <v>0</v>
      </c>
      <c r="U189" s="76">
        <f>SUM(Kranskop:Baobab!U189)</f>
        <v>0</v>
      </c>
      <c r="V189" s="75">
        <f>SUM(Kranskop:Baobab!V189)</f>
        <v>0</v>
      </c>
      <c r="W189" s="77">
        <f>SUM(Kranskop:Baobab!W189)</f>
        <v>0</v>
      </c>
      <c r="X189" s="77">
        <f>SUM(Kranskop:Baobab!X189)</f>
        <v>0</v>
      </c>
      <c r="Y189" s="77">
        <f>SUM(Kranskop:Baobab!Y189)</f>
        <v>0</v>
      </c>
      <c r="Z189" s="77">
        <f>SUM(Kranskop:Baobab!Z189)</f>
        <v>0</v>
      </c>
      <c r="AA189" s="77">
        <f>SUM(Kranskop:Baobab!AA189)</f>
        <v>0</v>
      </c>
      <c r="AB189" s="77">
        <f>SUM(Kranskop:Baobab!AB189)</f>
        <v>0</v>
      </c>
      <c r="AC189" s="77">
        <f>SUM(Kranskop:Baobab!AC189)</f>
        <v>0</v>
      </c>
      <c r="AD189" s="77">
        <f>SUM(Kranskop:Baobab!AD189)</f>
        <v>0</v>
      </c>
      <c r="AE189" s="77">
        <f>SUM(Kranskop:Baobab!AE189)</f>
        <v>0</v>
      </c>
      <c r="AF189" s="77">
        <f>SUM(Kranskop:Baobab!AF189)</f>
        <v>0</v>
      </c>
      <c r="AG189" s="76">
        <f>SUM(Kranskop:Baobab!AG189)</f>
        <v>0</v>
      </c>
      <c r="AH189" s="78">
        <f>SUM(Kranskop:Baobab!AH189)</f>
        <v>0</v>
      </c>
      <c r="AI189" s="77">
        <f>SUM(Kranskop:Baobab!AI189)</f>
        <v>0</v>
      </c>
      <c r="AJ189" s="77">
        <f>SUM(Kranskop:Baobab!AJ189)</f>
        <v>0</v>
      </c>
      <c r="AK189" s="77">
        <f>SUM(Kranskop:Baobab!AK189)</f>
        <v>0</v>
      </c>
      <c r="AL189" s="77">
        <f>SUM(Kranskop:Baobab!AL189)</f>
        <v>0</v>
      </c>
      <c r="AM189" s="77">
        <f>SUM(Kranskop:Baobab!AM189)</f>
        <v>0</v>
      </c>
      <c r="AN189" s="77">
        <f>SUM(Kranskop:Baobab!AN189)</f>
        <v>0</v>
      </c>
      <c r="AO189" s="77">
        <f>SUM(Kranskop:Baobab!AO189)</f>
        <v>0</v>
      </c>
      <c r="AP189" s="77">
        <f>SUM(Kranskop:Baobab!AP189)</f>
        <v>0</v>
      </c>
      <c r="AQ189" s="77">
        <f>SUM(Kranskop:Baobab!AQ189)</f>
        <v>0</v>
      </c>
      <c r="AR189" s="77">
        <f>SUM(Kranskop:Baobab!AR189)</f>
        <v>0</v>
      </c>
      <c r="AS189" s="76">
        <f>SUM(Kranskop:Baobab!AS189)</f>
        <v>0</v>
      </c>
      <c r="AT189" s="78">
        <f>SUM(Kranskop:Baobab!AT189)</f>
        <v>0</v>
      </c>
      <c r="AU189" s="77">
        <f>SUM(Kranskop:Baobab!AU189)</f>
        <v>0</v>
      </c>
      <c r="AV189" s="77">
        <f>SUM(Kranskop:Baobab!AV189)</f>
        <v>0</v>
      </c>
      <c r="AW189" s="77">
        <f>SUM(Kranskop:Baobab!AW189)</f>
        <v>0</v>
      </c>
      <c r="AX189" s="77">
        <f>SUM(Kranskop:Baobab!AX189)</f>
        <v>0</v>
      </c>
      <c r="AY189" s="77">
        <f>SUM(Kranskop:Baobab!AY189)</f>
        <v>0</v>
      </c>
      <c r="AZ189" s="77">
        <f>SUM(Kranskop:Baobab!AZ189)</f>
        <v>0</v>
      </c>
      <c r="BA189" s="77">
        <f>SUM(Kranskop:Baobab!BA189)</f>
        <v>0</v>
      </c>
      <c r="BB189" s="77">
        <f>SUM(Kranskop:Baobab!BB189)</f>
        <v>0</v>
      </c>
      <c r="BC189" s="77">
        <f>SUM(Kranskop:Baobab!BC189)</f>
        <v>0</v>
      </c>
      <c r="BD189" s="77">
        <f>SUM(Kranskop:Baobab!BD189)</f>
        <v>0</v>
      </c>
      <c r="BE189" s="76">
        <f>SUM(Kranskop:Baobab!BE189)</f>
        <v>0</v>
      </c>
      <c r="BF189" s="78">
        <f>SUM(Kranskop:Baobab!BF189)</f>
        <v>0</v>
      </c>
      <c r="BG189" s="77">
        <f>SUM(Kranskop:Baobab!BG189)</f>
        <v>0</v>
      </c>
      <c r="BH189" s="77">
        <f>SUM(Kranskop:Baobab!BH189)</f>
        <v>0</v>
      </c>
      <c r="BI189" s="77">
        <f>SUM(Kranskop:Baobab!BI189)</f>
        <v>0</v>
      </c>
      <c r="BJ189" s="77">
        <f>SUM(Kranskop:Baobab!BJ189)</f>
        <v>0</v>
      </c>
      <c r="BK189" s="77">
        <f>SUM(Kranskop:Baobab!BK189)</f>
        <v>0</v>
      </c>
      <c r="BL189" s="77">
        <f>SUM(Kranskop:Baobab!BL189)</f>
        <v>0</v>
      </c>
      <c r="BM189" s="77">
        <f>SUM(Kranskop:Baobab!BM189)</f>
        <v>0</v>
      </c>
      <c r="BN189" s="77">
        <f>SUM(Kranskop:Baobab!BN189)</f>
        <v>0</v>
      </c>
      <c r="BO189" s="77">
        <f>SUM(Kranskop:Baobab!BO189)</f>
        <v>0</v>
      </c>
      <c r="BP189" s="77">
        <f>SUM(Kranskop:Baobab!BP189)</f>
        <v>0</v>
      </c>
      <c r="BQ189" s="76">
        <f>SUM(Kranskop:Baobab!BQ189)</f>
        <v>0</v>
      </c>
      <c r="BR189" s="78">
        <f>SUM(Kranskop:Baobab!BR189)</f>
        <v>0</v>
      </c>
      <c r="BS189" s="77">
        <f>SUM(Kranskop:Baobab!BS189)</f>
        <v>0</v>
      </c>
      <c r="BT189" s="77">
        <f>SUM(Kranskop:Baobab!BT189)</f>
        <v>0</v>
      </c>
      <c r="BU189" s="77">
        <f>SUM(Kranskop:Baobab!BU189)</f>
        <v>0</v>
      </c>
      <c r="BV189" s="77">
        <f>SUM(Kranskop:Baobab!BV189)</f>
        <v>0</v>
      </c>
      <c r="BW189" s="77">
        <f>SUM(Kranskop:Baobab!BW189)</f>
        <v>0</v>
      </c>
      <c r="BX189" s="77">
        <f>SUM(Kranskop:Baobab!BX189)</f>
        <v>0</v>
      </c>
      <c r="BY189" s="77">
        <f>SUM(Kranskop:Baobab!BY189)</f>
        <v>0</v>
      </c>
      <c r="BZ189" s="77">
        <f>SUM(Kranskop:Baobab!BZ189)</f>
        <v>0</v>
      </c>
      <c r="CA189" s="77">
        <f>SUM(Kranskop:Baobab!CA189)</f>
        <v>0</v>
      </c>
      <c r="CB189" s="77">
        <f>SUM(Kranskop:Baobab!CB189)</f>
        <v>0</v>
      </c>
      <c r="CC189" s="76">
        <f>SUM(Kranskop:Baobab!CC189)</f>
        <v>0</v>
      </c>
      <c r="CD189" s="368"/>
    </row>
    <row r="190" spans="1:82" x14ac:dyDescent="0.75">
      <c r="A190" s="39"/>
      <c r="B190" s="145" t="s">
        <v>339</v>
      </c>
      <c r="C190" s="146" t="str">
        <f>"Fees related to TCH Service - Fees"</f>
        <v>Fees related to TCH Service - Fees</v>
      </c>
      <c r="D190" s="144" t="s">
        <v>318</v>
      </c>
      <c r="E190" s="255">
        <f>SUM(Kranskop:Baobab!F190)</f>
        <v>39000000</v>
      </c>
      <c r="F190" s="215" t="b">
        <f>(Kranskop!G190+Nyl!G190+Capricorn!G190+Baobab!G190)=G190</f>
        <v>1</v>
      </c>
      <c r="G190" s="74">
        <f t="shared" si="80"/>
        <v>39000000</v>
      </c>
      <c r="H190" s="75">
        <f>SUM(Kranskop:Baobab!H190)</f>
        <v>0</v>
      </c>
      <c r="I190" s="76">
        <f>SUM(Kranskop:Baobab!I190)</f>
        <v>0</v>
      </c>
      <c r="J190" s="75">
        <f>SUM(Kranskop:Baobab!J190)</f>
        <v>0</v>
      </c>
      <c r="K190" s="77">
        <f>SUM(Kranskop:Baobab!K190)</f>
        <v>0</v>
      </c>
      <c r="L190" s="77">
        <f>SUM(Kranskop:Baobab!L190)</f>
        <v>0</v>
      </c>
      <c r="M190" s="77">
        <f>SUM(Kranskop:Baobab!M190)</f>
        <v>0</v>
      </c>
      <c r="N190" s="77">
        <f>SUM(Kranskop:Baobab!N190)</f>
        <v>0</v>
      </c>
      <c r="O190" s="77">
        <f>SUM(Kranskop:Baobab!O190)</f>
        <v>0</v>
      </c>
      <c r="P190" s="77">
        <f>SUM(Kranskop:Baobab!P190)</f>
        <v>0</v>
      </c>
      <c r="Q190" s="77">
        <f>SUM(Kranskop:Baobab!Q190)</f>
        <v>0</v>
      </c>
      <c r="R190" s="77">
        <f>SUM(Kranskop:Baobab!R190)</f>
        <v>0</v>
      </c>
      <c r="S190" s="77">
        <f>SUM(Kranskop:Baobab!S190)</f>
        <v>0</v>
      </c>
      <c r="T190" s="77">
        <f>SUM(Kranskop:Baobab!T190)</f>
        <v>0</v>
      </c>
      <c r="U190" s="76">
        <f>SUM(Kranskop:Baobab!U190)</f>
        <v>6500000</v>
      </c>
      <c r="V190" s="75">
        <f>SUM(Kranskop:Baobab!V190)</f>
        <v>0</v>
      </c>
      <c r="W190" s="77">
        <f>SUM(Kranskop:Baobab!W190)</f>
        <v>0</v>
      </c>
      <c r="X190" s="77">
        <f>SUM(Kranskop:Baobab!X190)</f>
        <v>0</v>
      </c>
      <c r="Y190" s="77">
        <f>SUM(Kranskop:Baobab!Y190)</f>
        <v>0</v>
      </c>
      <c r="Z190" s="77">
        <f>SUM(Kranskop:Baobab!Z190)</f>
        <v>0</v>
      </c>
      <c r="AA190" s="77">
        <f>SUM(Kranskop:Baobab!AA190)</f>
        <v>0</v>
      </c>
      <c r="AB190" s="77">
        <f>SUM(Kranskop:Baobab!AB190)</f>
        <v>0</v>
      </c>
      <c r="AC190" s="77">
        <f>SUM(Kranskop:Baobab!AC190)</f>
        <v>0</v>
      </c>
      <c r="AD190" s="77">
        <f>SUM(Kranskop:Baobab!AD190)</f>
        <v>0</v>
      </c>
      <c r="AE190" s="77">
        <f>SUM(Kranskop:Baobab!AE190)</f>
        <v>0</v>
      </c>
      <c r="AF190" s="77">
        <f>SUM(Kranskop:Baobab!AF190)</f>
        <v>0</v>
      </c>
      <c r="AG190" s="76">
        <f>SUM(Kranskop:Baobab!AG190)</f>
        <v>6500000</v>
      </c>
      <c r="AH190" s="78">
        <f>SUM(Kranskop:Baobab!AH190)</f>
        <v>0</v>
      </c>
      <c r="AI190" s="77">
        <f>SUM(Kranskop:Baobab!AI190)</f>
        <v>0</v>
      </c>
      <c r="AJ190" s="77">
        <f>SUM(Kranskop:Baobab!AJ190)</f>
        <v>0</v>
      </c>
      <c r="AK190" s="77">
        <f>SUM(Kranskop:Baobab!AK190)</f>
        <v>0</v>
      </c>
      <c r="AL190" s="77">
        <f>SUM(Kranskop:Baobab!AL190)</f>
        <v>0</v>
      </c>
      <c r="AM190" s="77">
        <f>SUM(Kranskop:Baobab!AM190)</f>
        <v>0</v>
      </c>
      <c r="AN190" s="77">
        <f>SUM(Kranskop:Baobab!AN190)</f>
        <v>0</v>
      </c>
      <c r="AO190" s="77">
        <f>SUM(Kranskop:Baobab!AO190)</f>
        <v>0</v>
      </c>
      <c r="AP190" s="77">
        <f>SUM(Kranskop:Baobab!AP190)</f>
        <v>0</v>
      </c>
      <c r="AQ190" s="77">
        <f>SUM(Kranskop:Baobab!AQ190)</f>
        <v>0</v>
      </c>
      <c r="AR190" s="77">
        <f>SUM(Kranskop:Baobab!AR190)</f>
        <v>0</v>
      </c>
      <c r="AS190" s="76">
        <f>SUM(Kranskop:Baobab!AS190)</f>
        <v>6500000</v>
      </c>
      <c r="AT190" s="78">
        <f>SUM(Kranskop:Baobab!AT190)</f>
        <v>0</v>
      </c>
      <c r="AU190" s="77">
        <f>SUM(Kranskop:Baobab!AU190)</f>
        <v>0</v>
      </c>
      <c r="AV190" s="77">
        <f>SUM(Kranskop:Baobab!AV190)</f>
        <v>0</v>
      </c>
      <c r="AW190" s="77">
        <f>SUM(Kranskop:Baobab!AW190)</f>
        <v>0</v>
      </c>
      <c r="AX190" s="77">
        <f>SUM(Kranskop:Baobab!AX190)</f>
        <v>0</v>
      </c>
      <c r="AY190" s="77">
        <f>SUM(Kranskop:Baobab!AY190)</f>
        <v>0</v>
      </c>
      <c r="AZ190" s="77">
        <f>SUM(Kranskop:Baobab!AZ190)</f>
        <v>0</v>
      </c>
      <c r="BA190" s="77">
        <f>SUM(Kranskop:Baobab!BA190)</f>
        <v>0</v>
      </c>
      <c r="BB190" s="77">
        <f>SUM(Kranskop:Baobab!BB190)</f>
        <v>0</v>
      </c>
      <c r="BC190" s="77">
        <f>SUM(Kranskop:Baobab!BC190)</f>
        <v>0</v>
      </c>
      <c r="BD190" s="77">
        <f>SUM(Kranskop:Baobab!BD190)</f>
        <v>0</v>
      </c>
      <c r="BE190" s="76">
        <f>SUM(Kranskop:Baobab!BE190)</f>
        <v>6500000</v>
      </c>
      <c r="BF190" s="78">
        <f>SUM(Kranskop:Baobab!BF190)</f>
        <v>0</v>
      </c>
      <c r="BG190" s="77">
        <f>SUM(Kranskop:Baobab!BG190)</f>
        <v>0</v>
      </c>
      <c r="BH190" s="77">
        <f>SUM(Kranskop:Baobab!BH190)</f>
        <v>0</v>
      </c>
      <c r="BI190" s="77">
        <f>SUM(Kranskop:Baobab!BI190)</f>
        <v>0</v>
      </c>
      <c r="BJ190" s="77">
        <f>SUM(Kranskop:Baobab!BJ190)</f>
        <v>0</v>
      </c>
      <c r="BK190" s="77">
        <f>SUM(Kranskop:Baobab!BK190)</f>
        <v>0</v>
      </c>
      <c r="BL190" s="77">
        <f>SUM(Kranskop:Baobab!BL190)</f>
        <v>0</v>
      </c>
      <c r="BM190" s="77">
        <f>SUM(Kranskop:Baobab!BM190)</f>
        <v>0</v>
      </c>
      <c r="BN190" s="77">
        <f>SUM(Kranskop:Baobab!BN190)</f>
        <v>0</v>
      </c>
      <c r="BO190" s="77">
        <f>SUM(Kranskop:Baobab!BO190)</f>
        <v>0</v>
      </c>
      <c r="BP190" s="77">
        <f>SUM(Kranskop:Baobab!BP190)</f>
        <v>0</v>
      </c>
      <c r="BQ190" s="76">
        <f>SUM(Kranskop:Baobab!BQ190)</f>
        <v>6500000</v>
      </c>
      <c r="BR190" s="78">
        <f>SUM(Kranskop:Baobab!BR190)</f>
        <v>0</v>
      </c>
      <c r="BS190" s="77">
        <f>SUM(Kranskop:Baobab!BS190)</f>
        <v>0</v>
      </c>
      <c r="BT190" s="77">
        <f>SUM(Kranskop:Baobab!BT190)</f>
        <v>0</v>
      </c>
      <c r="BU190" s="77">
        <f>SUM(Kranskop:Baobab!BU190)</f>
        <v>0</v>
      </c>
      <c r="BV190" s="77">
        <f>SUM(Kranskop:Baobab!BV190)</f>
        <v>0</v>
      </c>
      <c r="BW190" s="77">
        <f>SUM(Kranskop:Baobab!BW190)</f>
        <v>0</v>
      </c>
      <c r="BX190" s="77">
        <f>SUM(Kranskop:Baobab!BX190)</f>
        <v>0</v>
      </c>
      <c r="BY190" s="77">
        <f>SUM(Kranskop:Baobab!BY190)</f>
        <v>0</v>
      </c>
      <c r="BZ190" s="77">
        <f>SUM(Kranskop:Baobab!BZ190)</f>
        <v>0</v>
      </c>
      <c r="CA190" s="77">
        <f>SUM(Kranskop:Baobab!CA190)</f>
        <v>0</v>
      </c>
      <c r="CB190" s="77">
        <f>SUM(Kranskop:Baobab!CB190)</f>
        <v>0</v>
      </c>
      <c r="CC190" s="76">
        <f>SUM(Kranskop:Baobab!CC190)</f>
        <v>6500000</v>
      </c>
      <c r="CD190" s="368"/>
    </row>
    <row r="191" spans="1:82" x14ac:dyDescent="0.75">
      <c r="A191" s="39"/>
      <c r="B191" s="145" t="s">
        <v>340</v>
      </c>
      <c r="C191" s="146" t="str">
        <f>"Fees related to TCH Service - Overhead charge and profit in respect to A-10011a"</f>
        <v>Fees related to TCH Service - Overhead charge and profit in respect to A-10011a</v>
      </c>
      <c r="D191" s="147" t="s">
        <v>320</v>
      </c>
      <c r="E191" s="255">
        <f>SUM(Kranskop:Baobab!F191)</f>
        <v>0</v>
      </c>
      <c r="F191" s="215" t="b">
        <f>(Kranskop!G191+Nyl!G191+Capricorn!G191+Baobab!G191)=G191</f>
        <v>1</v>
      </c>
      <c r="G191" s="74">
        <f t="shared" si="80"/>
        <v>0</v>
      </c>
      <c r="H191" s="75">
        <f>SUM(Kranskop:Baobab!H191)</f>
        <v>0</v>
      </c>
      <c r="I191" s="76">
        <f>SUM(Kranskop:Baobab!I191)</f>
        <v>0</v>
      </c>
      <c r="J191" s="75">
        <f>SUM(Kranskop:Baobab!J191)</f>
        <v>0</v>
      </c>
      <c r="K191" s="77">
        <f>SUM(Kranskop:Baobab!K191)</f>
        <v>0</v>
      </c>
      <c r="L191" s="77">
        <f>SUM(Kranskop:Baobab!L191)</f>
        <v>0</v>
      </c>
      <c r="M191" s="77">
        <f>SUM(Kranskop:Baobab!M191)</f>
        <v>0</v>
      </c>
      <c r="N191" s="77">
        <f>SUM(Kranskop:Baobab!N191)</f>
        <v>0</v>
      </c>
      <c r="O191" s="77">
        <f>SUM(Kranskop:Baobab!O191)</f>
        <v>0</v>
      </c>
      <c r="P191" s="77">
        <f>SUM(Kranskop:Baobab!P191)</f>
        <v>0</v>
      </c>
      <c r="Q191" s="77">
        <f>SUM(Kranskop:Baobab!Q191)</f>
        <v>0</v>
      </c>
      <c r="R191" s="77">
        <f>SUM(Kranskop:Baobab!R191)</f>
        <v>0</v>
      </c>
      <c r="S191" s="77">
        <f>SUM(Kranskop:Baobab!S191)</f>
        <v>0</v>
      </c>
      <c r="T191" s="77">
        <f>SUM(Kranskop:Baobab!T191)</f>
        <v>0</v>
      </c>
      <c r="U191" s="76">
        <f>SUM(Kranskop:Baobab!U191)</f>
        <v>0</v>
      </c>
      <c r="V191" s="75">
        <f>SUM(Kranskop:Baobab!V191)</f>
        <v>0</v>
      </c>
      <c r="W191" s="77">
        <f>SUM(Kranskop:Baobab!W191)</f>
        <v>0</v>
      </c>
      <c r="X191" s="77">
        <f>SUM(Kranskop:Baobab!X191)</f>
        <v>0</v>
      </c>
      <c r="Y191" s="77">
        <f>SUM(Kranskop:Baobab!Y191)</f>
        <v>0</v>
      </c>
      <c r="Z191" s="77">
        <f>SUM(Kranskop:Baobab!Z191)</f>
        <v>0</v>
      </c>
      <c r="AA191" s="77">
        <f>SUM(Kranskop:Baobab!AA191)</f>
        <v>0</v>
      </c>
      <c r="AB191" s="77">
        <f>SUM(Kranskop:Baobab!AB191)</f>
        <v>0</v>
      </c>
      <c r="AC191" s="77">
        <f>SUM(Kranskop:Baobab!AC191)</f>
        <v>0</v>
      </c>
      <c r="AD191" s="77">
        <f>SUM(Kranskop:Baobab!AD191)</f>
        <v>0</v>
      </c>
      <c r="AE191" s="77">
        <f>SUM(Kranskop:Baobab!AE191)</f>
        <v>0</v>
      </c>
      <c r="AF191" s="77">
        <f>SUM(Kranskop:Baobab!AF191)</f>
        <v>0</v>
      </c>
      <c r="AG191" s="76">
        <f>SUM(Kranskop:Baobab!AG191)</f>
        <v>0</v>
      </c>
      <c r="AH191" s="78">
        <f>SUM(Kranskop:Baobab!AH191)</f>
        <v>0</v>
      </c>
      <c r="AI191" s="77">
        <f>SUM(Kranskop:Baobab!AI191)</f>
        <v>0</v>
      </c>
      <c r="AJ191" s="77">
        <f>SUM(Kranskop:Baobab!AJ191)</f>
        <v>0</v>
      </c>
      <c r="AK191" s="77">
        <f>SUM(Kranskop:Baobab!AK191)</f>
        <v>0</v>
      </c>
      <c r="AL191" s="77">
        <f>SUM(Kranskop:Baobab!AL191)</f>
        <v>0</v>
      </c>
      <c r="AM191" s="77">
        <f>SUM(Kranskop:Baobab!AM191)</f>
        <v>0</v>
      </c>
      <c r="AN191" s="77">
        <f>SUM(Kranskop:Baobab!AN191)</f>
        <v>0</v>
      </c>
      <c r="AO191" s="77">
        <f>SUM(Kranskop:Baobab!AO191)</f>
        <v>0</v>
      </c>
      <c r="AP191" s="77">
        <f>SUM(Kranskop:Baobab!AP191)</f>
        <v>0</v>
      </c>
      <c r="AQ191" s="77">
        <f>SUM(Kranskop:Baobab!AQ191)</f>
        <v>0</v>
      </c>
      <c r="AR191" s="77">
        <f>SUM(Kranskop:Baobab!AR191)</f>
        <v>0</v>
      </c>
      <c r="AS191" s="76">
        <f>SUM(Kranskop:Baobab!AS191)</f>
        <v>0</v>
      </c>
      <c r="AT191" s="78">
        <f>SUM(Kranskop:Baobab!AT191)</f>
        <v>0</v>
      </c>
      <c r="AU191" s="77">
        <f>SUM(Kranskop:Baobab!AU191)</f>
        <v>0</v>
      </c>
      <c r="AV191" s="77">
        <f>SUM(Kranskop:Baobab!AV191)</f>
        <v>0</v>
      </c>
      <c r="AW191" s="77">
        <f>SUM(Kranskop:Baobab!AW191)</f>
        <v>0</v>
      </c>
      <c r="AX191" s="77">
        <f>SUM(Kranskop:Baobab!AX191)</f>
        <v>0</v>
      </c>
      <c r="AY191" s="77">
        <f>SUM(Kranskop:Baobab!AY191)</f>
        <v>0</v>
      </c>
      <c r="AZ191" s="77">
        <f>SUM(Kranskop:Baobab!AZ191)</f>
        <v>0</v>
      </c>
      <c r="BA191" s="77">
        <f>SUM(Kranskop:Baobab!BA191)</f>
        <v>0</v>
      </c>
      <c r="BB191" s="77">
        <f>SUM(Kranskop:Baobab!BB191)</f>
        <v>0</v>
      </c>
      <c r="BC191" s="77">
        <f>SUM(Kranskop:Baobab!BC191)</f>
        <v>0</v>
      </c>
      <c r="BD191" s="77">
        <f>SUM(Kranskop:Baobab!BD191)</f>
        <v>0</v>
      </c>
      <c r="BE191" s="76">
        <f>SUM(Kranskop:Baobab!BE191)</f>
        <v>0</v>
      </c>
      <c r="BF191" s="78">
        <f>SUM(Kranskop:Baobab!BF191)</f>
        <v>0</v>
      </c>
      <c r="BG191" s="77">
        <f>SUM(Kranskop:Baobab!BG191)</f>
        <v>0</v>
      </c>
      <c r="BH191" s="77">
        <f>SUM(Kranskop:Baobab!BH191)</f>
        <v>0</v>
      </c>
      <c r="BI191" s="77">
        <f>SUM(Kranskop:Baobab!BI191)</f>
        <v>0</v>
      </c>
      <c r="BJ191" s="77">
        <f>SUM(Kranskop:Baobab!BJ191)</f>
        <v>0</v>
      </c>
      <c r="BK191" s="77">
        <f>SUM(Kranskop:Baobab!BK191)</f>
        <v>0</v>
      </c>
      <c r="BL191" s="77">
        <f>SUM(Kranskop:Baobab!BL191)</f>
        <v>0</v>
      </c>
      <c r="BM191" s="77">
        <f>SUM(Kranskop:Baobab!BM191)</f>
        <v>0</v>
      </c>
      <c r="BN191" s="77">
        <f>SUM(Kranskop:Baobab!BN191)</f>
        <v>0</v>
      </c>
      <c r="BO191" s="77">
        <f>SUM(Kranskop:Baobab!BO191)</f>
        <v>0</v>
      </c>
      <c r="BP191" s="77">
        <f>SUM(Kranskop:Baobab!BP191)</f>
        <v>0</v>
      </c>
      <c r="BQ191" s="76">
        <f>SUM(Kranskop:Baobab!BQ191)</f>
        <v>0</v>
      </c>
      <c r="BR191" s="78">
        <f>SUM(Kranskop:Baobab!BR191)</f>
        <v>0</v>
      </c>
      <c r="BS191" s="77">
        <f>SUM(Kranskop:Baobab!BS191)</f>
        <v>0</v>
      </c>
      <c r="BT191" s="77">
        <f>SUM(Kranskop:Baobab!BT191)</f>
        <v>0</v>
      </c>
      <c r="BU191" s="77">
        <f>SUM(Kranskop:Baobab!BU191)</f>
        <v>0</v>
      </c>
      <c r="BV191" s="77">
        <f>SUM(Kranskop:Baobab!BV191)</f>
        <v>0</v>
      </c>
      <c r="BW191" s="77">
        <f>SUM(Kranskop:Baobab!BW191)</f>
        <v>0</v>
      </c>
      <c r="BX191" s="77">
        <f>SUM(Kranskop:Baobab!BX191)</f>
        <v>0</v>
      </c>
      <c r="BY191" s="77">
        <f>SUM(Kranskop:Baobab!BY191)</f>
        <v>0</v>
      </c>
      <c r="BZ191" s="77">
        <f>SUM(Kranskop:Baobab!BZ191)</f>
        <v>0</v>
      </c>
      <c r="CA191" s="77">
        <f>SUM(Kranskop:Baobab!CA191)</f>
        <v>0</v>
      </c>
      <c r="CB191" s="77">
        <f>SUM(Kranskop:Baobab!CB191)</f>
        <v>0</v>
      </c>
      <c r="CC191" s="76">
        <f>SUM(Kranskop:Baobab!CC191)</f>
        <v>0</v>
      </c>
      <c r="CD191" s="368"/>
    </row>
    <row r="192" spans="1:82" s="184" customFormat="1" ht="27" x14ac:dyDescent="0.75">
      <c r="B192" s="73" t="s">
        <v>341</v>
      </c>
      <c r="C192" s="143" t="str">
        <f>"Nominated Subcontract Works and Services (including Provisional Sums and allowances in the Nominated Subcontract"</f>
        <v>Nominated Subcontract Works and Services (including Provisional Sums and allowances in the Nominated Subcontract</v>
      </c>
      <c r="D192" s="144" t="s">
        <v>318</v>
      </c>
      <c r="E192" s="255">
        <f>SUM(Kranskop:Baobab!F192)</f>
        <v>105000000</v>
      </c>
      <c r="F192" s="215" t="b">
        <f>(Kranskop!G192+Nyl!G192+Capricorn!G192+Baobab!G192)=G192</f>
        <v>1</v>
      </c>
      <c r="G192" s="74">
        <f t="shared" si="80"/>
        <v>105000000</v>
      </c>
      <c r="H192" s="75">
        <f>SUM(Kranskop:Baobab!H192)</f>
        <v>0</v>
      </c>
      <c r="I192" s="76">
        <f>SUM(Kranskop:Baobab!I192)</f>
        <v>0</v>
      </c>
      <c r="J192" s="75">
        <f>SUM(Kranskop:Baobab!J192)</f>
        <v>0</v>
      </c>
      <c r="K192" s="77">
        <f>SUM(Kranskop:Baobab!K192)</f>
        <v>0</v>
      </c>
      <c r="L192" s="77">
        <f>SUM(Kranskop:Baobab!L192)</f>
        <v>0</v>
      </c>
      <c r="M192" s="77">
        <f>SUM(Kranskop:Baobab!M192)</f>
        <v>0</v>
      </c>
      <c r="N192" s="77">
        <f>SUM(Kranskop:Baobab!N192)</f>
        <v>0</v>
      </c>
      <c r="O192" s="77">
        <f>SUM(Kranskop:Baobab!O192)</f>
        <v>0</v>
      </c>
      <c r="P192" s="77">
        <f>SUM(Kranskop:Baobab!P192)</f>
        <v>0</v>
      </c>
      <c r="Q192" s="77">
        <f>SUM(Kranskop:Baobab!Q192)</f>
        <v>0</v>
      </c>
      <c r="R192" s="77">
        <f>SUM(Kranskop:Baobab!R192)</f>
        <v>0</v>
      </c>
      <c r="S192" s="77">
        <f>SUM(Kranskop:Baobab!S192)</f>
        <v>0</v>
      </c>
      <c r="T192" s="77">
        <f>SUM(Kranskop:Baobab!T192)</f>
        <v>0</v>
      </c>
      <c r="U192" s="76">
        <f>SUM(Kranskop:Baobab!U192)</f>
        <v>17500000</v>
      </c>
      <c r="V192" s="75">
        <f>SUM(Kranskop:Baobab!V192)</f>
        <v>0</v>
      </c>
      <c r="W192" s="77">
        <f>SUM(Kranskop:Baobab!W192)</f>
        <v>0</v>
      </c>
      <c r="X192" s="77">
        <f>SUM(Kranskop:Baobab!X192)</f>
        <v>0</v>
      </c>
      <c r="Y192" s="77">
        <f>SUM(Kranskop:Baobab!Y192)</f>
        <v>0</v>
      </c>
      <c r="Z192" s="77">
        <f>SUM(Kranskop:Baobab!Z192)</f>
        <v>0</v>
      </c>
      <c r="AA192" s="77">
        <f>SUM(Kranskop:Baobab!AA192)</f>
        <v>0</v>
      </c>
      <c r="AB192" s="77">
        <f>SUM(Kranskop:Baobab!AB192)</f>
        <v>0</v>
      </c>
      <c r="AC192" s="77">
        <f>SUM(Kranskop:Baobab!AC192)</f>
        <v>0</v>
      </c>
      <c r="AD192" s="77">
        <f>SUM(Kranskop:Baobab!AD192)</f>
        <v>0</v>
      </c>
      <c r="AE192" s="77">
        <f>SUM(Kranskop:Baobab!AE192)</f>
        <v>0</v>
      </c>
      <c r="AF192" s="77">
        <f>SUM(Kranskop:Baobab!AF192)</f>
        <v>0</v>
      </c>
      <c r="AG192" s="76">
        <f>SUM(Kranskop:Baobab!AG192)</f>
        <v>17500000</v>
      </c>
      <c r="AH192" s="78">
        <f>SUM(Kranskop:Baobab!AH192)</f>
        <v>0</v>
      </c>
      <c r="AI192" s="77">
        <f>SUM(Kranskop:Baobab!AI192)</f>
        <v>0</v>
      </c>
      <c r="AJ192" s="77">
        <f>SUM(Kranskop:Baobab!AJ192)</f>
        <v>0</v>
      </c>
      <c r="AK192" s="77">
        <f>SUM(Kranskop:Baobab!AK192)</f>
        <v>0</v>
      </c>
      <c r="AL192" s="77">
        <f>SUM(Kranskop:Baobab!AL192)</f>
        <v>0</v>
      </c>
      <c r="AM192" s="77">
        <f>SUM(Kranskop:Baobab!AM192)</f>
        <v>0</v>
      </c>
      <c r="AN192" s="77">
        <f>SUM(Kranskop:Baobab!AN192)</f>
        <v>0</v>
      </c>
      <c r="AO192" s="77">
        <f>SUM(Kranskop:Baobab!AO192)</f>
        <v>0</v>
      </c>
      <c r="AP192" s="77">
        <f>SUM(Kranskop:Baobab!AP192)</f>
        <v>0</v>
      </c>
      <c r="AQ192" s="77">
        <f>SUM(Kranskop:Baobab!AQ192)</f>
        <v>0</v>
      </c>
      <c r="AR192" s="77">
        <f>SUM(Kranskop:Baobab!AR192)</f>
        <v>0</v>
      </c>
      <c r="AS192" s="76">
        <f>SUM(Kranskop:Baobab!AS192)</f>
        <v>17500000</v>
      </c>
      <c r="AT192" s="78">
        <f>SUM(Kranskop:Baobab!AT192)</f>
        <v>0</v>
      </c>
      <c r="AU192" s="77">
        <f>SUM(Kranskop:Baobab!AU192)</f>
        <v>0</v>
      </c>
      <c r="AV192" s="77">
        <f>SUM(Kranskop:Baobab!AV192)</f>
        <v>0</v>
      </c>
      <c r="AW192" s="77">
        <f>SUM(Kranskop:Baobab!AW192)</f>
        <v>0</v>
      </c>
      <c r="AX192" s="77">
        <f>SUM(Kranskop:Baobab!AX192)</f>
        <v>0</v>
      </c>
      <c r="AY192" s="77">
        <f>SUM(Kranskop:Baobab!AY192)</f>
        <v>0</v>
      </c>
      <c r="AZ192" s="77">
        <f>SUM(Kranskop:Baobab!AZ192)</f>
        <v>0</v>
      </c>
      <c r="BA192" s="77">
        <f>SUM(Kranskop:Baobab!BA192)</f>
        <v>0</v>
      </c>
      <c r="BB192" s="77">
        <f>SUM(Kranskop:Baobab!BB192)</f>
        <v>0</v>
      </c>
      <c r="BC192" s="77">
        <f>SUM(Kranskop:Baobab!BC192)</f>
        <v>0</v>
      </c>
      <c r="BD192" s="77">
        <f>SUM(Kranskop:Baobab!BD192)</f>
        <v>0</v>
      </c>
      <c r="BE192" s="76">
        <f>SUM(Kranskop:Baobab!BE192)</f>
        <v>17500000</v>
      </c>
      <c r="BF192" s="78">
        <f>SUM(Kranskop:Baobab!BF192)</f>
        <v>0</v>
      </c>
      <c r="BG192" s="77">
        <f>SUM(Kranskop:Baobab!BG192)</f>
        <v>0</v>
      </c>
      <c r="BH192" s="77">
        <f>SUM(Kranskop:Baobab!BH192)</f>
        <v>0</v>
      </c>
      <c r="BI192" s="77">
        <f>SUM(Kranskop:Baobab!BI192)</f>
        <v>0</v>
      </c>
      <c r="BJ192" s="77">
        <f>SUM(Kranskop:Baobab!BJ192)</f>
        <v>0</v>
      </c>
      <c r="BK192" s="77">
        <f>SUM(Kranskop:Baobab!BK192)</f>
        <v>0</v>
      </c>
      <c r="BL192" s="77">
        <f>SUM(Kranskop:Baobab!BL192)</f>
        <v>0</v>
      </c>
      <c r="BM192" s="77">
        <f>SUM(Kranskop:Baobab!BM192)</f>
        <v>0</v>
      </c>
      <c r="BN192" s="77">
        <f>SUM(Kranskop:Baobab!BN192)</f>
        <v>0</v>
      </c>
      <c r="BO192" s="77">
        <f>SUM(Kranskop:Baobab!BO192)</f>
        <v>0</v>
      </c>
      <c r="BP192" s="77">
        <f>SUM(Kranskop:Baobab!BP192)</f>
        <v>0</v>
      </c>
      <c r="BQ192" s="76">
        <f>SUM(Kranskop:Baobab!BQ192)</f>
        <v>17500000</v>
      </c>
      <c r="BR192" s="78">
        <f>SUM(Kranskop:Baobab!BR192)</f>
        <v>0</v>
      </c>
      <c r="BS192" s="77">
        <f>SUM(Kranskop:Baobab!BS192)</f>
        <v>0</v>
      </c>
      <c r="BT192" s="77">
        <f>SUM(Kranskop:Baobab!BT192)</f>
        <v>0</v>
      </c>
      <c r="BU192" s="77">
        <f>SUM(Kranskop:Baobab!BU192)</f>
        <v>0</v>
      </c>
      <c r="BV192" s="77">
        <f>SUM(Kranskop:Baobab!BV192)</f>
        <v>0</v>
      </c>
      <c r="BW192" s="77">
        <f>SUM(Kranskop:Baobab!BW192)</f>
        <v>0</v>
      </c>
      <c r="BX192" s="77">
        <f>SUM(Kranskop:Baobab!BX192)</f>
        <v>0</v>
      </c>
      <c r="BY192" s="77">
        <f>SUM(Kranskop:Baobab!BY192)</f>
        <v>0</v>
      </c>
      <c r="BZ192" s="77">
        <f>SUM(Kranskop:Baobab!BZ192)</f>
        <v>0</v>
      </c>
      <c r="CA192" s="77">
        <f>SUM(Kranskop:Baobab!CA192)</f>
        <v>0</v>
      </c>
      <c r="CB192" s="77">
        <f>SUM(Kranskop:Baobab!CB192)</f>
        <v>0</v>
      </c>
      <c r="CC192" s="76">
        <f>SUM(Kranskop:Baobab!CC192)</f>
        <v>17500000</v>
      </c>
      <c r="CD192" s="368"/>
    </row>
    <row r="193" spans="1:82" ht="27" x14ac:dyDescent="0.75">
      <c r="A193" s="39"/>
      <c r="B193" s="145" t="s">
        <v>342</v>
      </c>
      <c r="C193" s="146" t="str">
        <f>"Nominated Subcontract Works and Services - Overhead charges and profit in respect of A-10012a"</f>
        <v>Nominated Subcontract Works and Services - Overhead charges and profit in respect of A-10012a</v>
      </c>
      <c r="D193" s="147" t="s">
        <v>320</v>
      </c>
      <c r="E193" s="255">
        <f>SUM(Kranskop:Baobab!F193)</f>
        <v>0</v>
      </c>
      <c r="F193" s="215" t="b">
        <f>(Kranskop!G193+Nyl!G193+Capricorn!G193+Baobab!G193)=G193</f>
        <v>1</v>
      </c>
      <c r="G193" s="74">
        <f t="shared" si="80"/>
        <v>0</v>
      </c>
      <c r="H193" s="75">
        <f>SUM(Kranskop:Baobab!H193)</f>
        <v>0</v>
      </c>
      <c r="I193" s="76">
        <f>SUM(Kranskop:Baobab!I193)</f>
        <v>0</v>
      </c>
      <c r="J193" s="75">
        <f>SUM(Kranskop:Baobab!J193)</f>
        <v>0</v>
      </c>
      <c r="K193" s="77">
        <f>SUM(Kranskop:Baobab!K193)</f>
        <v>0</v>
      </c>
      <c r="L193" s="77">
        <f>SUM(Kranskop:Baobab!L193)</f>
        <v>0</v>
      </c>
      <c r="M193" s="77">
        <f>SUM(Kranskop:Baobab!M193)</f>
        <v>0</v>
      </c>
      <c r="N193" s="77">
        <f>SUM(Kranskop:Baobab!N193)</f>
        <v>0</v>
      </c>
      <c r="O193" s="77">
        <f>SUM(Kranskop:Baobab!O193)</f>
        <v>0</v>
      </c>
      <c r="P193" s="77">
        <f>SUM(Kranskop:Baobab!P193)</f>
        <v>0</v>
      </c>
      <c r="Q193" s="77">
        <f>SUM(Kranskop:Baobab!Q193)</f>
        <v>0</v>
      </c>
      <c r="R193" s="77">
        <f>SUM(Kranskop:Baobab!R193)</f>
        <v>0</v>
      </c>
      <c r="S193" s="77">
        <f>SUM(Kranskop:Baobab!S193)</f>
        <v>0</v>
      </c>
      <c r="T193" s="77">
        <f>SUM(Kranskop:Baobab!T193)</f>
        <v>0</v>
      </c>
      <c r="U193" s="76">
        <f>SUM(Kranskop:Baobab!U193)</f>
        <v>0</v>
      </c>
      <c r="V193" s="75">
        <f>SUM(Kranskop:Baobab!V193)</f>
        <v>0</v>
      </c>
      <c r="W193" s="77">
        <f>SUM(Kranskop:Baobab!W193)</f>
        <v>0</v>
      </c>
      <c r="X193" s="77">
        <f>SUM(Kranskop:Baobab!X193)</f>
        <v>0</v>
      </c>
      <c r="Y193" s="77">
        <f>SUM(Kranskop:Baobab!Y193)</f>
        <v>0</v>
      </c>
      <c r="Z193" s="77">
        <f>SUM(Kranskop:Baobab!Z193)</f>
        <v>0</v>
      </c>
      <c r="AA193" s="77">
        <f>SUM(Kranskop:Baobab!AA193)</f>
        <v>0</v>
      </c>
      <c r="AB193" s="77">
        <f>SUM(Kranskop:Baobab!AB193)</f>
        <v>0</v>
      </c>
      <c r="AC193" s="77">
        <f>SUM(Kranskop:Baobab!AC193)</f>
        <v>0</v>
      </c>
      <c r="AD193" s="77">
        <f>SUM(Kranskop:Baobab!AD193)</f>
        <v>0</v>
      </c>
      <c r="AE193" s="77">
        <f>SUM(Kranskop:Baobab!AE193)</f>
        <v>0</v>
      </c>
      <c r="AF193" s="77">
        <f>SUM(Kranskop:Baobab!AF193)</f>
        <v>0</v>
      </c>
      <c r="AG193" s="76">
        <f>SUM(Kranskop:Baobab!AG193)</f>
        <v>0</v>
      </c>
      <c r="AH193" s="78">
        <f>SUM(Kranskop:Baobab!AH193)</f>
        <v>0</v>
      </c>
      <c r="AI193" s="77">
        <f>SUM(Kranskop:Baobab!AI193)</f>
        <v>0</v>
      </c>
      <c r="AJ193" s="77">
        <f>SUM(Kranskop:Baobab!AJ193)</f>
        <v>0</v>
      </c>
      <c r="AK193" s="77">
        <f>SUM(Kranskop:Baobab!AK193)</f>
        <v>0</v>
      </c>
      <c r="AL193" s="77">
        <f>SUM(Kranskop:Baobab!AL193)</f>
        <v>0</v>
      </c>
      <c r="AM193" s="77">
        <f>SUM(Kranskop:Baobab!AM193)</f>
        <v>0</v>
      </c>
      <c r="AN193" s="77">
        <f>SUM(Kranskop:Baobab!AN193)</f>
        <v>0</v>
      </c>
      <c r="AO193" s="77">
        <f>SUM(Kranskop:Baobab!AO193)</f>
        <v>0</v>
      </c>
      <c r="AP193" s="77">
        <f>SUM(Kranskop:Baobab!AP193)</f>
        <v>0</v>
      </c>
      <c r="AQ193" s="77">
        <f>SUM(Kranskop:Baobab!AQ193)</f>
        <v>0</v>
      </c>
      <c r="AR193" s="77">
        <f>SUM(Kranskop:Baobab!AR193)</f>
        <v>0</v>
      </c>
      <c r="AS193" s="76">
        <f>SUM(Kranskop:Baobab!AS193)</f>
        <v>0</v>
      </c>
      <c r="AT193" s="78">
        <f>SUM(Kranskop:Baobab!AT193)</f>
        <v>0</v>
      </c>
      <c r="AU193" s="77">
        <f>SUM(Kranskop:Baobab!AU193)</f>
        <v>0</v>
      </c>
      <c r="AV193" s="77">
        <f>SUM(Kranskop:Baobab!AV193)</f>
        <v>0</v>
      </c>
      <c r="AW193" s="77">
        <f>SUM(Kranskop:Baobab!AW193)</f>
        <v>0</v>
      </c>
      <c r="AX193" s="77">
        <f>SUM(Kranskop:Baobab!AX193)</f>
        <v>0</v>
      </c>
      <c r="AY193" s="77">
        <f>SUM(Kranskop:Baobab!AY193)</f>
        <v>0</v>
      </c>
      <c r="AZ193" s="77">
        <f>SUM(Kranskop:Baobab!AZ193)</f>
        <v>0</v>
      </c>
      <c r="BA193" s="77">
        <f>SUM(Kranskop:Baobab!BA193)</f>
        <v>0</v>
      </c>
      <c r="BB193" s="77">
        <f>SUM(Kranskop:Baobab!BB193)</f>
        <v>0</v>
      </c>
      <c r="BC193" s="77">
        <f>SUM(Kranskop:Baobab!BC193)</f>
        <v>0</v>
      </c>
      <c r="BD193" s="77">
        <f>SUM(Kranskop:Baobab!BD193)</f>
        <v>0</v>
      </c>
      <c r="BE193" s="76">
        <f>SUM(Kranskop:Baobab!BE193)</f>
        <v>0</v>
      </c>
      <c r="BF193" s="78">
        <f>SUM(Kranskop:Baobab!BF193)</f>
        <v>0</v>
      </c>
      <c r="BG193" s="77">
        <f>SUM(Kranskop:Baobab!BG193)</f>
        <v>0</v>
      </c>
      <c r="BH193" s="77">
        <f>SUM(Kranskop:Baobab!BH193)</f>
        <v>0</v>
      </c>
      <c r="BI193" s="77">
        <f>SUM(Kranskop:Baobab!BI193)</f>
        <v>0</v>
      </c>
      <c r="BJ193" s="77">
        <f>SUM(Kranskop:Baobab!BJ193)</f>
        <v>0</v>
      </c>
      <c r="BK193" s="77">
        <f>SUM(Kranskop:Baobab!BK193)</f>
        <v>0</v>
      </c>
      <c r="BL193" s="77">
        <f>SUM(Kranskop:Baobab!BL193)</f>
        <v>0</v>
      </c>
      <c r="BM193" s="77">
        <f>SUM(Kranskop:Baobab!BM193)</f>
        <v>0</v>
      </c>
      <c r="BN193" s="77">
        <f>SUM(Kranskop:Baobab!BN193)</f>
        <v>0</v>
      </c>
      <c r="BO193" s="77">
        <f>SUM(Kranskop:Baobab!BO193)</f>
        <v>0</v>
      </c>
      <c r="BP193" s="77">
        <f>SUM(Kranskop:Baobab!BP193)</f>
        <v>0</v>
      </c>
      <c r="BQ193" s="76">
        <f>SUM(Kranskop:Baobab!BQ193)</f>
        <v>0</v>
      </c>
      <c r="BR193" s="78">
        <f>SUM(Kranskop:Baobab!BR193)</f>
        <v>0</v>
      </c>
      <c r="BS193" s="77">
        <f>SUM(Kranskop:Baobab!BS193)</f>
        <v>0</v>
      </c>
      <c r="BT193" s="77">
        <f>SUM(Kranskop:Baobab!BT193)</f>
        <v>0</v>
      </c>
      <c r="BU193" s="77">
        <f>SUM(Kranskop:Baobab!BU193)</f>
        <v>0</v>
      </c>
      <c r="BV193" s="77">
        <f>SUM(Kranskop:Baobab!BV193)</f>
        <v>0</v>
      </c>
      <c r="BW193" s="77">
        <f>SUM(Kranskop:Baobab!BW193)</f>
        <v>0</v>
      </c>
      <c r="BX193" s="77">
        <f>SUM(Kranskop:Baobab!BX193)</f>
        <v>0</v>
      </c>
      <c r="BY193" s="77">
        <f>SUM(Kranskop:Baobab!BY193)</f>
        <v>0</v>
      </c>
      <c r="BZ193" s="77">
        <f>SUM(Kranskop:Baobab!BZ193)</f>
        <v>0</v>
      </c>
      <c r="CA193" s="77">
        <f>SUM(Kranskop:Baobab!CA193)</f>
        <v>0</v>
      </c>
      <c r="CB193" s="77">
        <f>SUM(Kranskop:Baobab!CB193)</f>
        <v>0</v>
      </c>
      <c r="CC193" s="76">
        <f>SUM(Kranskop:Baobab!CC193)</f>
        <v>0</v>
      </c>
      <c r="CD193" s="368"/>
    </row>
    <row r="194" spans="1:82" s="184" customFormat="1" x14ac:dyDescent="0.75">
      <c r="B194" s="73" t="s">
        <v>890</v>
      </c>
      <c r="C194" s="143" t="s">
        <v>892</v>
      </c>
      <c r="D194" s="144" t="s">
        <v>318</v>
      </c>
      <c r="E194" s="255">
        <f>SUM(Kranskop:Baobab!F194)</f>
        <v>15000000</v>
      </c>
      <c r="F194" s="215" t="b">
        <f>(Kranskop!G194+Nyl!G194+Capricorn!G194+Baobab!G194)=G194</f>
        <v>1</v>
      </c>
      <c r="G194" s="74">
        <f t="shared" si="80"/>
        <v>15000000</v>
      </c>
      <c r="H194" s="75">
        <f>SUM(Kranskop:Baobab!H194)</f>
        <v>0</v>
      </c>
      <c r="I194" s="76">
        <f>SUM(Kranskop:Baobab!I194)</f>
        <v>0</v>
      </c>
      <c r="J194" s="75">
        <f>SUM(Kranskop:Baobab!J194)</f>
        <v>0</v>
      </c>
      <c r="K194" s="77">
        <f>SUM(Kranskop:Baobab!K194)</f>
        <v>0</v>
      </c>
      <c r="L194" s="77">
        <f>SUM(Kranskop:Baobab!L194)</f>
        <v>0</v>
      </c>
      <c r="M194" s="77">
        <f>SUM(Kranskop:Baobab!M194)</f>
        <v>0</v>
      </c>
      <c r="N194" s="77">
        <f>SUM(Kranskop:Baobab!N194)</f>
        <v>0</v>
      </c>
      <c r="O194" s="77">
        <f>SUM(Kranskop:Baobab!O194)</f>
        <v>0</v>
      </c>
      <c r="P194" s="77">
        <f>SUM(Kranskop:Baobab!P194)</f>
        <v>0</v>
      </c>
      <c r="Q194" s="77">
        <f>SUM(Kranskop:Baobab!Q194)</f>
        <v>0</v>
      </c>
      <c r="R194" s="77">
        <f>SUM(Kranskop:Baobab!R194)</f>
        <v>0</v>
      </c>
      <c r="S194" s="77">
        <f>SUM(Kranskop:Baobab!S194)</f>
        <v>0</v>
      </c>
      <c r="T194" s="77">
        <f>SUM(Kranskop:Baobab!T194)</f>
        <v>0</v>
      </c>
      <c r="U194" s="76">
        <f>SUM(Kranskop:Baobab!U194)</f>
        <v>2500000</v>
      </c>
      <c r="V194" s="75">
        <f>SUM(Kranskop:Baobab!V194)</f>
        <v>0</v>
      </c>
      <c r="W194" s="77">
        <f>SUM(Kranskop:Baobab!W194)</f>
        <v>0</v>
      </c>
      <c r="X194" s="77">
        <f>SUM(Kranskop:Baobab!X194)</f>
        <v>0</v>
      </c>
      <c r="Y194" s="77">
        <f>SUM(Kranskop:Baobab!Y194)</f>
        <v>0</v>
      </c>
      <c r="Z194" s="77">
        <f>SUM(Kranskop:Baobab!Z194)</f>
        <v>0</v>
      </c>
      <c r="AA194" s="77">
        <f>SUM(Kranskop:Baobab!AA194)</f>
        <v>0</v>
      </c>
      <c r="AB194" s="77">
        <f>SUM(Kranskop:Baobab!AB194)</f>
        <v>0</v>
      </c>
      <c r="AC194" s="77">
        <f>SUM(Kranskop:Baobab!AC194)</f>
        <v>0</v>
      </c>
      <c r="AD194" s="77">
        <f>SUM(Kranskop:Baobab!AD194)</f>
        <v>0</v>
      </c>
      <c r="AE194" s="77">
        <f>SUM(Kranskop:Baobab!AE194)</f>
        <v>0</v>
      </c>
      <c r="AF194" s="77">
        <f>SUM(Kranskop:Baobab!AF194)</f>
        <v>0</v>
      </c>
      <c r="AG194" s="76">
        <f>SUM(Kranskop:Baobab!AG194)</f>
        <v>2500000</v>
      </c>
      <c r="AH194" s="78">
        <f>SUM(Kranskop:Baobab!AH194)</f>
        <v>0</v>
      </c>
      <c r="AI194" s="77">
        <f>SUM(Kranskop:Baobab!AI194)</f>
        <v>0</v>
      </c>
      <c r="AJ194" s="77">
        <f>SUM(Kranskop:Baobab!AJ194)</f>
        <v>0</v>
      </c>
      <c r="AK194" s="77">
        <f>SUM(Kranskop:Baobab!AK194)</f>
        <v>0</v>
      </c>
      <c r="AL194" s="77">
        <f>SUM(Kranskop:Baobab!AL194)</f>
        <v>0</v>
      </c>
      <c r="AM194" s="77">
        <f>SUM(Kranskop:Baobab!AM194)</f>
        <v>0</v>
      </c>
      <c r="AN194" s="77">
        <f>SUM(Kranskop:Baobab!AN194)</f>
        <v>0</v>
      </c>
      <c r="AO194" s="77">
        <f>SUM(Kranskop:Baobab!AO194)</f>
        <v>0</v>
      </c>
      <c r="AP194" s="77">
        <f>SUM(Kranskop:Baobab!AP194)</f>
        <v>0</v>
      </c>
      <c r="AQ194" s="77">
        <f>SUM(Kranskop:Baobab!AQ194)</f>
        <v>0</v>
      </c>
      <c r="AR194" s="77">
        <f>SUM(Kranskop:Baobab!AR194)</f>
        <v>0</v>
      </c>
      <c r="AS194" s="76">
        <f>SUM(Kranskop:Baobab!AS194)</f>
        <v>2500000</v>
      </c>
      <c r="AT194" s="78">
        <f>SUM(Kranskop:Baobab!AT194)</f>
        <v>0</v>
      </c>
      <c r="AU194" s="77">
        <f>SUM(Kranskop:Baobab!AU194)</f>
        <v>0</v>
      </c>
      <c r="AV194" s="77">
        <f>SUM(Kranskop:Baobab!AV194)</f>
        <v>0</v>
      </c>
      <c r="AW194" s="77">
        <f>SUM(Kranskop:Baobab!AW194)</f>
        <v>0</v>
      </c>
      <c r="AX194" s="77">
        <f>SUM(Kranskop:Baobab!AX194)</f>
        <v>0</v>
      </c>
      <c r="AY194" s="77">
        <f>SUM(Kranskop:Baobab!AY194)</f>
        <v>0</v>
      </c>
      <c r="AZ194" s="77">
        <f>SUM(Kranskop:Baobab!AZ194)</f>
        <v>0</v>
      </c>
      <c r="BA194" s="77">
        <f>SUM(Kranskop:Baobab!BA194)</f>
        <v>0</v>
      </c>
      <c r="BB194" s="77">
        <f>SUM(Kranskop:Baobab!BB194)</f>
        <v>0</v>
      </c>
      <c r="BC194" s="77">
        <f>SUM(Kranskop:Baobab!BC194)</f>
        <v>0</v>
      </c>
      <c r="BD194" s="77">
        <f>SUM(Kranskop:Baobab!BD194)</f>
        <v>0</v>
      </c>
      <c r="BE194" s="76">
        <f>SUM(Kranskop:Baobab!BE194)</f>
        <v>2500000</v>
      </c>
      <c r="BF194" s="78">
        <f>SUM(Kranskop:Baobab!BF194)</f>
        <v>0</v>
      </c>
      <c r="BG194" s="77">
        <f>SUM(Kranskop:Baobab!BG194)</f>
        <v>0</v>
      </c>
      <c r="BH194" s="77">
        <f>SUM(Kranskop:Baobab!BH194)</f>
        <v>0</v>
      </c>
      <c r="BI194" s="77">
        <f>SUM(Kranskop:Baobab!BI194)</f>
        <v>0</v>
      </c>
      <c r="BJ194" s="77">
        <f>SUM(Kranskop:Baobab!BJ194)</f>
        <v>0</v>
      </c>
      <c r="BK194" s="77">
        <f>SUM(Kranskop:Baobab!BK194)</f>
        <v>0</v>
      </c>
      <c r="BL194" s="77">
        <f>SUM(Kranskop:Baobab!BL194)</f>
        <v>0</v>
      </c>
      <c r="BM194" s="77">
        <f>SUM(Kranskop:Baobab!BM194)</f>
        <v>0</v>
      </c>
      <c r="BN194" s="77">
        <f>SUM(Kranskop:Baobab!BN194)</f>
        <v>0</v>
      </c>
      <c r="BO194" s="77">
        <f>SUM(Kranskop:Baobab!BO194)</f>
        <v>0</v>
      </c>
      <c r="BP194" s="77">
        <f>SUM(Kranskop:Baobab!BP194)</f>
        <v>0</v>
      </c>
      <c r="BQ194" s="76">
        <f>SUM(Kranskop:Baobab!BQ194)</f>
        <v>2500000</v>
      </c>
      <c r="BR194" s="78">
        <f>SUM(Kranskop:Baobab!BR194)</f>
        <v>0</v>
      </c>
      <c r="BS194" s="77">
        <f>SUM(Kranskop:Baobab!BS194)</f>
        <v>0</v>
      </c>
      <c r="BT194" s="77">
        <f>SUM(Kranskop:Baobab!BT194)</f>
        <v>0</v>
      </c>
      <c r="BU194" s="77">
        <f>SUM(Kranskop:Baobab!BU194)</f>
        <v>0</v>
      </c>
      <c r="BV194" s="77">
        <f>SUM(Kranskop:Baobab!BV194)</f>
        <v>0</v>
      </c>
      <c r="BW194" s="77">
        <f>SUM(Kranskop:Baobab!BW194)</f>
        <v>0</v>
      </c>
      <c r="BX194" s="77">
        <f>SUM(Kranskop:Baobab!BX194)</f>
        <v>0</v>
      </c>
      <c r="BY194" s="77">
        <f>SUM(Kranskop:Baobab!BY194)</f>
        <v>0</v>
      </c>
      <c r="BZ194" s="77">
        <f>SUM(Kranskop:Baobab!BZ194)</f>
        <v>0</v>
      </c>
      <c r="CA194" s="77">
        <f>SUM(Kranskop:Baobab!CA194)</f>
        <v>0</v>
      </c>
      <c r="CB194" s="77">
        <f>SUM(Kranskop:Baobab!CB194)</f>
        <v>0</v>
      </c>
      <c r="CC194" s="76">
        <f>SUM(Kranskop:Baobab!CC194)</f>
        <v>2500000</v>
      </c>
      <c r="CD194" s="368"/>
    </row>
    <row r="195" spans="1:82" x14ac:dyDescent="0.75">
      <c r="A195" s="39"/>
      <c r="B195" s="145" t="s">
        <v>891</v>
      </c>
      <c r="C195" s="146" t="s">
        <v>613</v>
      </c>
      <c r="D195" s="147" t="s">
        <v>320</v>
      </c>
      <c r="E195" s="255">
        <f>SUM(Kranskop:Baobab!F195)</f>
        <v>0</v>
      </c>
      <c r="F195" s="215" t="b">
        <f>(Kranskop!G195+Nyl!G195+Capricorn!G195+Baobab!G195)=G195</f>
        <v>1</v>
      </c>
      <c r="G195" s="74">
        <f t="shared" si="80"/>
        <v>0</v>
      </c>
      <c r="H195" s="75">
        <f>SUM(Kranskop:Baobab!H195)</f>
        <v>0</v>
      </c>
      <c r="I195" s="76">
        <f>SUM(Kranskop:Baobab!I195)</f>
        <v>0</v>
      </c>
      <c r="J195" s="75">
        <f>SUM(Kranskop:Baobab!J195)</f>
        <v>0</v>
      </c>
      <c r="K195" s="77">
        <f>SUM(Kranskop:Baobab!K195)</f>
        <v>0</v>
      </c>
      <c r="L195" s="77">
        <f>SUM(Kranskop:Baobab!L195)</f>
        <v>0</v>
      </c>
      <c r="M195" s="77">
        <f>SUM(Kranskop:Baobab!M195)</f>
        <v>0</v>
      </c>
      <c r="N195" s="77">
        <f>SUM(Kranskop:Baobab!N195)</f>
        <v>0</v>
      </c>
      <c r="O195" s="77">
        <f>SUM(Kranskop:Baobab!O195)</f>
        <v>0</v>
      </c>
      <c r="P195" s="77">
        <f>SUM(Kranskop:Baobab!P195)</f>
        <v>0</v>
      </c>
      <c r="Q195" s="77">
        <f>SUM(Kranskop:Baobab!Q195)</f>
        <v>0</v>
      </c>
      <c r="R195" s="77">
        <f>SUM(Kranskop:Baobab!R195)</f>
        <v>0</v>
      </c>
      <c r="S195" s="77">
        <f>SUM(Kranskop:Baobab!S195)</f>
        <v>0</v>
      </c>
      <c r="T195" s="77">
        <f>SUM(Kranskop:Baobab!T195)</f>
        <v>0</v>
      </c>
      <c r="U195" s="76">
        <f>SUM(Kranskop:Baobab!U195)</f>
        <v>0</v>
      </c>
      <c r="V195" s="75">
        <f>SUM(Kranskop:Baobab!V195)</f>
        <v>0</v>
      </c>
      <c r="W195" s="77">
        <f>SUM(Kranskop:Baobab!W195)</f>
        <v>0</v>
      </c>
      <c r="X195" s="77">
        <f>SUM(Kranskop:Baobab!X195)</f>
        <v>0</v>
      </c>
      <c r="Y195" s="77">
        <f>SUM(Kranskop:Baobab!Y195)</f>
        <v>0</v>
      </c>
      <c r="Z195" s="77">
        <f>SUM(Kranskop:Baobab!Z195)</f>
        <v>0</v>
      </c>
      <c r="AA195" s="77">
        <f>SUM(Kranskop:Baobab!AA195)</f>
        <v>0</v>
      </c>
      <c r="AB195" s="77">
        <f>SUM(Kranskop:Baobab!AB195)</f>
        <v>0</v>
      </c>
      <c r="AC195" s="77">
        <f>SUM(Kranskop:Baobab!AC195)</f>
        <v>0</v>
      </c>
      <c r="AD195" s="77">
        <f>SUM(Kranskop:Baobab!AD195)</f>
        <v>0</v>
      </c>
      <c r="AE195" s="77">
        <f>SUM(Kranskop:Baobab!AE195)</f>
        <v>0</v>
      </c>
      <c r="AF195" s="77">
        <f>SUM(Kranskop:Baobab!AF195)</f>
        <v>0</v>
      </c>
      <c r="AG195" s="76">
        <f>SUM(Kranskop:Baobab!AG195)</f>
        <v>0</v>
      </c>
      <c r="AH195" s="78">
        <f>SUM(Kranskop:Baobab!AH195)</f>
        <v>0</v>
      </c>
      <c r="AI195" s="77">
        <f>SUM(Kranskop:Baobab!AI195)</f>
        <v>0</v>
      </c>
      <c r="AJ195" s="77">
        <f>SUM(Kranskop:Baobab!AJ195)</f>
        <v>0</v>
      </c>
      <c r="AK195" s="77">
        <f>SUM(Kranskop:Baobab!AK195)</f>
        <v>0</v>
      </c>
      <c r="AL195" s="77">
        <f>SUM(Kranskop:Baobab!AL195)</f>
        <v>0</v>
      </c>
      <c r="AM195" s="77">
        <f>SUM(Kranskop:Baobab!AM195)</f>
        <v>0</v>
      </c>
      <c r="AN195" s="77">
        <f>SUM(Kranskop:Baobab!AN195)</f>
        <v>0</v>
      </c>
      <c r="AO195" s="77">
        <f>SUM(Kranskop:Baobab!AO195)</f>
        <v>0</v>
      </c>
      <c r="AP195" s="77">
        <f>SUM(Kranskop:Baobab!AP195)</f>
        <v>0</v>
      </c>
      <c r="AQ195" s="77">
        <f>SUM(Kranskop:Baobab!AQ195)</f>
        <v>0</v>
      </c>
      <c r="AR195" s="77">
        <f>SUM(Kranskop:Baobab!AR195)</f>
        <v>0</v>
      </c>
      <c r="AS195" s="76">
        <f>SUM(Kranskop:Baobab!AS195)</f>
        <v>0</v>
      </c>
      <c r="AT195" s="78">
        <f>SUM(Kranskop:Baobab!AT195)</f>
        <v>0</v>
      </c>
      <c r="AU195" s="77">
        <f>SUM(Kranskop:Baobab!AU195)</f>
        <v>0</v>
      </c>
      <c r="AV195" s="77">
        <f>SUM(Kranskop:Baobab!AV195)</f>
        <v>0</v>
      </c>
      <c r="AW195" s="77">
        <f>SUM(Kranskop:Baobab!AW195)</f>
        <v>0</v>
      </c>
      <c r="AX195" s="77">
        <f>SUM(Kranskop:Baobab!AX195)</f>
        <v>0</v>
      </c>
      <c r="AY195" s="77">
        <f>SUM(Kranskop:Baobab!AY195)</f>
        <v>0</v>
      </c>
      <c r="AZ195" s="77">
        <f>SUM(Kranskop:Baobab!AZ195)</f>
        <v>0</v>
      </c>
      <c r="BA195" s="77">
        <f>SUM(Kranskop:Baobab!BA195)</f>
        <v>0</v>
      </c>
      <c r="BB195" s="77">
        <f>SUM(Kranskop:Baobab!BB195)</f>
        <v>0</v>
      </c>
      <c r="BC195" s="77">
        <f>SUM(Kranskop:Baobab!BC195)</f>
        <v>0</v>
      </c>
      <c r="BD195" s="77">
        <f>SUM(Kranskop:Baobab!BD195)</f>
        <v>0</v>
      </c>
      <c r="BE195" s="76">
        <f>SUM(Kranskop:Baobab!BE195)</f>
        <v>0</v>
      </c>
      <c r="BF195" s="78">
        <f>SUM(Kranskop:Baobab!BF195)</f>
        <v>0</v>
      </c>
      <c r="BG195" s="77">
        <f>SUM(Kranskop:Baobab!BG195)</f>
        <v>0</v>
      </c>
      <c r="BH195" s="77">
        <f>SUM(Kranskop:Baobab!BH195)</f>
        <v>0</v>
      </c>
      <c r="BI195" s="77">
        <f>SUM(Kranskop:Baobab!BI195)</f>
        <v>0</v>
      </c>
      <c r="BJ195" s="77">
        <f>SUM(Kranskop:Baobab!BJ195)</f>
        <v>0</v>
      </c>
      <c r="BK195" s="77">
        <f>SUM(Kranskop:Baobab!BK195)</f>
        <v>0</v>
      </c>
      <c r="BL195" s="77">
        <f>SUM(Kranskop:Baobab!BL195)</f>
        <v>0</v>
      </c>
      <c r="BM195" s="77">
        <f>SUM(Kranskop:Baobab!BM195)</f>
        <v>0</v>
      </c>
      <c r="BN195" s="77">
        <f>SUM(Kranskop:Baobab!BN195)</f>
        <v>0</v>
      </c>
      <c r="BO195" s="77">
        <f>SUM(Kranskop:Baobab!BO195)</f>
        <v>0</v>
      </c>
      <c r="BP195" s="77">
        <f>SUM(Kranskop:Baobab!BP195)</f>
        <v>0</v>
      </c>
      <c r="BQ195" s="76">
        <f>SUM(Kranskop:Baobab!BQ195)</f>
        <v>0</v>
      </c>
      <c r="BR195" s="78">
        <f>SUM(Kranskop:Baobab!BR195)</f>
        <v>0</v>
      </c>
      <c r="BS195" s="77">
        <f>SUM(Kranskop:Baobab!BS195)</f>
        <v>0</v>
      </c>
      <c r="BT195" s="77">
        <f>SUM(Kranskop:Baobab!BT195)</f>
        <v>0</v>
      </c>
      <c r="BU195" s="77">
        <f>SUM(Kranskop:Baobab!BU195)</f>
        <v>0</v>
      </c>
      <c r="BV195" s="77">
        <f>SUM(Kranskop:Baobab!BV195)</f>
        <v>0</v>
      </c>
      <c r="BW195" s="77">
        <f>SUM(Kranskop:Baobab!BW195)</f>
        <v>0</v>
      </c>
      <c r="BX195" s="77">
        <f>SUM(Kranskop:Baobab!BX195)</f>
        <v>0</v>
      </c>
      <c r="BY195" s="77">
        <f>SUM(Kranskop:Baobab!BY195)</f>
        <v>0</v>
      </c>
      <c r="BZ195" s="77">
        <f>SUM(Kranskop:Baobab!BZ195)</f>
        <v>0</v>
      </c>
      <c r="CA195" s="77">
        <f>SUM(Kranskop:Baobab!CA195)</f>
        <v>0</v>
      </c>
      <c r="CB195" s="77">
        <f>SUM(Kranskop:Baobab!CB195)</f>
        <v>0</v>
      </c>
      <c r="CC195" s="76">
        <f>SUM(Kranskop:Baobab!CC195)</f>
        <v>0</v>
      </c>
      <c r="CD195" s="368"/>
    </row>
    <row r="196" spans="1:82" ht="27" x14ac:dyDescent="0.75">
      <c r="A196" s="39"/>
      <c r="B196" s="25" t="s">
        <v>899</v>
      </c>
      <c r="C196" s="28" t="s">
        <v>901</v>
      </c>
      <c r="D196" s="144" t="s">
        <v>318</v>
      </c>
      <c r="E196" s="255">
        <f>SUM(Kranskop:Baobab!F196)</f>
        <v>18000000</v>
      </c>
      <c r="F196" s="215" t="b">
        <f>(Kranskop!G196+Nyl!G196+Capricorn!G196+Baobab!G196)=G196</f>
        <v>1</v>
      </c>
      <c r="G196" s="74">
        <f t="shared" ref="G196:G197" si="81">+SUM(H196:CC196)</f>
        <v>18000000</v>
      </c>
      <c r="H196" s="75">
        <f>SUM(Kranskop:Baobab!H196)</f>
        <v>0</v>
      </c>
      <c r="I196" s="76">
        <f>SUM(Kranskop:Baobab!I196)</f>
        <v>0</v>
      </c>
      <c r="J196" s="75">
        <f>SUM(Kranskop:Baobab!J196)</f>
        <v>0</v>
      </c>
      <c r="K196" s="77">
        <f>SUM(Kranskop:Baobab!K196)</f>
        <v>0</v>
      </c>
      <c r="L196" s="77">
        <f>SUM(Kranskop:Baobab!L196)</f>
        <v>0</v>
      </c>
      <c r="M196" s="77">
        <f>SUM(Kranskop:Baobab!M196)</f>
        <v>0</v>
      </c>
      <c r="N196" s="77">
        <f>SUM(Kranskop:Baobab!N196)</f>
        <v>0</v>
      </c>
      <c r="O196" s="77">
        <f>SUM(Kranskop:Baobab!O196)</f>
        <v>0</v>
      </c>
      <c r="P196" s="77">
        <f>SUM(Kranskop:Baobab!P196)</f>
        <v>0</v>
      </c>
      <c r="Q196" s="77">
        <f>SUM(Kranskop:Baobab!Q196)</f>
        <v>0</v>
      </c>
      <c r="R196" s="77">
        <f>SUM(Kranskop:Baobab!R196)</f>
        <v>0</v>
      </c>
      <c r="S196" s="77">
        <f>SUM(Kranskop:Baobab!S196)</f>
        <v>0</v>
      </c>
      <c r="T196" s="77">
        <f>SUM(Kranskop:Baobab!T196)</f>
        <v>0</v>
      </c>
      <c r="U196" s="76">
        <f>SUM(Kranskop:Baobab!U196)</f>
        <v>12000000</v>
      </c>
      <c r="V196" s="75">
        <f>SUM(Kranskop:Baobab!V196)</f>
        <v>0</v>
      </c>
      <c r="W196" s="77">
        <f>SUM(Kranskop:Baobab!W196)</f>
        <v>0</v>
      </c>
      <c r="X196" s="77">
        <f>SUM(Kranskop:Baobab!X196)</f>
        <v>0</v>
      </c>
      <c r="Y196" s="77">
        <f>SUM(Kranskop:Baobab!Y196)</f>
        <v>0</v>
      </c>
      <c r="Z196" s="77">
        <f>SUM(Kranskop:Baobab!Z196)</f>
        <v>0</v>
      </c>
      <c r="AA196" s="77">
        <f>SUM(Kranskop:Baobab!AA196)</f>
        <v>0</v>
      </c>
      <c r="AB196" s="77">
        <f>SUM(Kranskop:Baobab!AB196)</f>
        <v>0</v>
      </c>
      <c r="AC196" s="77">
        <f>SUM(Kranskop:Baobab!AC196)</f>
        <v>0</v>
      </c>
      <c r="AD196" s="77">
        <f>SUM(Kranskop:Baobab!AD196)</f>
        <v>0</v>
      </c>
      <c r="AE196" s="77">
        <f>SUM(Kranskop:Baobab!AE196)</f>
        <v>0</v>
      </c>
      <c r="AF196" s="77">
        <f>SUM(Kranskop:Baobab!AF196)</f>
        <v>0</v>
      </c>
      <c r="AG196" s="76">
        <f>SUM(Kranskop:Baobab!AG196)</f>
        <v>6000000</v>
      </c>
      <c r="AH196" s="78">
        <f>SUM(Kranskop:Baobab!AH196)</f>
        <v>0</v>
      </c>
      <c r="AI196" s="77">
        <f>SUM(Kranskop:Baobab!AI196)</f>
        <v>0</v>
      </c>
      <c r="AJ196" s="77">
        <f>SUM(Kranskop:Baobab!AJ196)</f>
        <v>0</v>
      </c>
      <c r="AK196" s="77">
        <f>SUM(Kranskop:Baobab!AK196)</f>
        <v>0</v>
      </c>
      <c r="AL196" s="77">
        <f>SUM(Kranskop:Baobab!AL196)</f>
        <v>0</v>
      </c>
      <c r="AM196" s="77">
        <f>SUM(Kranskop:Baobab!AM196)</f>
        <v>0</v>
      </c>
      <c r="AN196" s="77">
        <f>SUM(Kranskop:Baobab!AN196)</f>
        <v>0</v>
      </c>
      <c r="AO196" s="77">
        <f>SUM(Kranskop:Baobab!AO196)</f>
        <v>0</v>
      </c>
      <c r="AP196" s="77">
        <f>SUM(Kranskop:Baobab!AP196)</f>
        <v>0</v>
      </c>
      <c r="AQ196" s="77">
        <f>SUM(Kranskop:Baobab!AQ196)</f>
        <v>0</v>
      </c>
      <c r="AR196" s="77">
        <f>SUM(Kranskop:Baobab!AR196)</f>
        <v>0</v>
      </c>
      <c r="AS196" s="76">
        <f>SUM(Kranskop:Baobab!AS196)</f>
        <v>0</v>
      </c>
      <c r="AT196" s="78">
        <f>SUM(Kranskop:Baobab!AT196)</f>
        <v>0</v>
      </c>
      <c r="AU196" s="77">
        <f>SUM(Kranskop:Baobab!AU196)</f>
        <v>0</v>
      </c>
      <c r="AV196" s="77">
        <f>SUM(Kranskop:Baobab!AV196)</f>
        <v>0</v>
      </c>
      <c r="AW196" s="77">
        <f>SUM(Kranskop:Baobab!AW196)</f>
        <v>0</v>
      </c>
      <c r="AX196" s="77">
        <f>SUM(Kranskop:Baobab!AX196)</f>
        <v>0</v>
      </c>
      <c r="AY196" s="77">
        <f>SUM(Kranskop:Baobab!AY196)</f>
        <v>0</v>
      </c>
      <c r="AZ196" s="77">
        <f>SUM(Kranskop:Baobab!AZ196)</f>
        <v>0</v>
      </c>
      <c r="BA196" s="77">
        <f>SUM(Kranskop:Baobab!BA196)</f>
        <v>0</v>
      </c>
      <c r="BB196" s="77">
        <f>SUM(Kranskop:Baobab!BB196)</f>
        <v>0</v>
      </c>
      <c r="BC196" s="77">
        <f>SUM(Kranskop:Baobab!BC196)</f>
        <v>0</v>
      </c>
      <c r="BD196" s="77">
        <f>SUM(Kranskop:Baobab!BD196)</f>
        <v>0</v>
      </c>
      <c r="BE196" s="76">
        <f>SUM(Kranskop:Baobab!BE196)</f>
        <v>0</v>
      </c>
      <c r="BF196" s="78">
        <f>SUM(Kranskop:Baobab!BF196)</f>
        <v>0</v>
      </c>
      <c r="BG196" s="77">
        <f>SUM(Kranskop:Baobab!BG196)</f>
        <v>0</v>
      </c>
      <c r="BH196" s="77">
        <f>SUM(Kranskop:Baobab!BH196)</f>
        <v>0</v>
      </c>
      <c r="BI196" s="77">
        <f>SUM(Kranskop:Baobab!BI196)</f>
        <v>0</v>
      </c>
      <c r="BJ196" s="77">
        <f>SUM(Kranskop:Baobab!BJ196)</f>
        <v>0</v>
      </c>
      <c r="BK196" s="77">
        <f>SUM(Kranskop:Baobab!BK196)</f>
        <v>0</v>
      </c>
      <c r="BL196" s="77">
        <f>SUM(Kranskop:Baobab!BL196)</f>
        <v>0</v>
      </c>
      <c r="BM196" s="77">
        <f>SUM(Kranskop:Baobab!BM196)</f>
        <v>0</v>
      </c>
      <c r="BN196" s="77">
        <f>SUM(Kranskop:Baobab!BN196)</f>
        <v>0</v>
      </c>
      <c r="BO196" s="77">
        <f>SUM(Kranskop:Baobab!BO196)</f>
        <v>0</v>
      </c>
      <c r="BP196" s="77">
        <f>SUM(Kranskop:Baobab!BP196)</f>
        <v>0</v>
      </c>
      <c r="BQ196" s="76">
        <f>SUM(Kranskop:Baobab!BQ196)</f>
        <v>0</v>
      </c>
      <c r="BR196" s="78">
        <f>SUM(Kranskop:Baobab!BR196)</f>
        <v>0</v>
      </c>
      <c r="BS196" s="77">
        <f>SUM(Kranskop:Baobab!BS196)</f>
        <v>0</v>
      </c>
      <c r="BT196" s="77">
        <f>SUM(Kranskop:Baobab!BT196)</f>
        <v>0</v>
      </c>
      <c r="BU196" s="77">
        <f>SUM(Kranskop:Baobab!BU196)</f>
        <v>0</v>
      </c>
      <c r="BV196" s="77">
        <f>SUM(Kranskop:Baobab!BV196)</f>
        <v>0</v>
      </c>
      <c r="BW196" s="77">
        <f>SUM(Kranskop:Baobab!BW196)</f>
        <v>0</v>
      </c>
      <c r="BX196" s="77">
        <f>SUM(Kranskop:Baobab!BX196)</f>
        <v>0</v>
      </c>
      <c r="BY196" s="77">
        <f>SUM(Kranskop:Baobab!BY196)</f>
        <v>0</v>
      </c>
      <c r="BZ196" s="77">
        <f>SUM(Kranskop:Baobab!BZ196)</f>
        <v>0</v>
      </c>
      <c r="CA196" s="77">
        <f>SUM(Kranskop:Baobab!CA196)</f>
        <v>0</v>
      </c>
      <c r="CB196" s="77">
        <f>SUM(Kranskop:Baobab!CB196)</f>
        <v>0</v>
      </c>
      <c r="CC196" s="76">
        <f>SUM(Kranskop:Baobab!CC196)</f>
        <v>0</v>
      </c>
      <c r="CD196" s="368"/>
    </row>
    <row r="197" spans="1:82" x14ac:dyDescent="0.75">
      <c r="A197" s="39"/>
      <c r="B197" s="278" t="s">
        <v>900</v>
      </c>
      <c r="C197" s="279" t="s">
        <v>902</v>
      </c>
      <c r="D197" s="339" t="s">
        <v>320</v>
      </c>
      <c r="E197" s="376">
        <f>SUM(Kranskop:Baobab!F197)</f>
        <v>0</v>
      </c>
      <c r="F197" s="375" t="b">
        <f>(Kranskop!G197+Nyl!G197+Capricorn!G197+Baobab!G197)=G197</f>
        <v>1</v>
      </c>
      <c r="G197" s="342">
        <f t="shared" si="81"/>
        <v>0</v>
      </c>
      <c r="H197" s="165">
        <f>SUM(Kranskop:Baobab!H197)</f>
        <v>0</v>
      </c>
      <c r="I197" s="280">
        <f>SUM(Kranskop:Baobab!I197)</f>
        <v>0</v>
      </c>
      <c r="J197" s="236">
        <f>SUM(Kranskop:Baobab!J197)</f>
        <v>0</v>
      </c>
      <c r="K197" s="343">
        <f>SUM(Kranskop:Baobab!K197)</f>
        <v>0</v>
      </c>
      <c r="L197" s="343">
        <f>SUM(Kranskop:Baobab!L197)</f>
        <v>0</v>
      </c>
      <c r="M197" s="343">
        <f>SUM(Kranskop:Baobab!M197)</f>
        <v>0</v>
      </c>
      <c r="N197" s="343">
        <f>SUM(Kranskop:Baobab!N197)</f>
        <v>0</v>
      </c>
      <c r="O197" s="343">
        <f>SUM(Kranskop:Baobab!O197)</f>
        <v>0</v>
      </c>
      <c r="P197" s="343">
        <f>SUM(Kranskop:Baobab!P197)</f>
        <v>0</v>
      </c>
      <c r="Q197" s="343">
        <f>SUM(Kranskop:Baobab!Q197)</f>
        <v>0</v>
      </c>
      <c r="R197" s="343">
        <f>SUM(Kranskop:Baobab!R197)</f>
        <v>0</v>
      </c>
      <c r="S197" s="343">
        <f>SUM(Kranskop:Baobab!S197)</f>
        <v>0</v>
      </c>
      <c r="T197" s="343">
        <f>SUM(Kranskop:Baobab!T197)</f>
        <v>0</v>
      </c>
      <c r="U197" s="280">
        <f>SUM(Kranskop:Baobab!U197)</f>
        <v>0</v>
      </c>
      <c r="V197" s="344">
        <f>SUM(Kranskop:Baobab!V197)</f>
        <v>0</v>
      </c>
      <c r="W197" s="343">
        <f>SUM(Kranskop:Baobab!W197)</f>
        <v>0</v>
      </c>
      <c r="X197" s="343">
        <f>SUM(Kranskop:Baobab!X197)</f>
        <v>0</v>
      </c>
      <c r="Y197" s="343">
        <f>SUM(Kranskop:Baobab!Y197)</f>
        <v>0</v>
      </c>
      <c r="Z197" s="343">
        <f>SUM(Kranskop:Baobab!Z197)</f>
        <v>0</v>
      </c>
      <c r="AA197" s="343">
        <f>SUM(Kranskop:Baobab!AA197)</f>
        <v>0</v>
      </c>
      <c r="AB197" s="343">
        <f>SUM(Kranskop:Baobab!AB197)</f>
        <v>0</v>
      </c>
      <c r="AC197" s="343">
        <f>SUM(Kranskop:Baobab!AC197)</f>
        <v>0</v>
      </c>
      <c r="AD197" s="343">
        <f>SUM(Kranskop:Baobab!AD197)</f>
        <v>0</v>
      </c>
      <c r="AE197" s="343">
        <f>SUM(Kranskop:Baobab!AE197)</f>
        <v>0</v>
      </c>
      <c r="AF197" s="343">
        <f>SUM(Kranskop:Baobab!AF197)</f>
        <v>0</v>
      </c>
      <c r="AG197" s="280">
        <f>SUM(Kranskop:Baobab!AG197)</f>
        <v>0</v>
      </c>
      <c r="AH197" s="344">
        <f>SUM(Kranskop:Baobab!AH197)</f>
        <v>0</v>
      </c>
      <c r="AI197" s="343">
        <f>SUM(Kranskop:Baobab!AI197)</f>
        <v>0</v>
      </c>
      <c r="AJ197" s="343">
        <f>SUM(Kranskop:Baobab!AJ197)</f>
        <v>0</v>
      </c>
      <c r="AK197" s="343">
        <f>SUM(Kranskop:Baobab!AK197)</f>
        <v>0</v>
      </c>
      <c r="AL197" s="343">
        <f>SUM(Kranskop:Baobab!AL197)</f>
        <v>0</v>
      </c>
      <c r="AM197" s="343">
        <f>SUM(Kranskop:Baobab!AM197)</f>
        <v>0</v>
      </c>
      <c r="AN197" s="343">
        <f>SUM(Kranskop:Baobab!AN197)</f>
        <v>0</v>
      </c>
      <c r="AO197" s="343">
        <f>SUM(Kranskop:Baobab!AO197)</f>
        <v>0</v>
      </c>
      <c r="AP197" s="343">
        <f>SUM(Kranskop:Baobab!AP197)</f>
        <v>0</v>
      </c>
      <c r="AQ197" s="343">
        <f>SUM(Kranskop:Baobab!AQ197)</f>
        <v>0</v>
      </c>
      <c r="AR197" s="343">
        <f>SUM(Kranskop:Baobab!AR197)</f>
        <v>0</v>
      </c>
      <c r="AS197" s="280">
        <f>SUM(Kranskop:Baobab!AS197)</f>
        <v>0</v>
      </c>
      <c r="AT197" s="344">
        <f>SUM(Kranskop:Baobab!AT197)</f>
        <v>0</v>
      </c>
      <c r="AU197" s="343">
        <f>SUM(Kranskop:Baobab!AU197)</f>
        <v>0</v>
      </c>
      <c r="AV197" s="343">
        <f>SUM(Kranskop:Baobab!AV197)</f>
        <v>0</v>
      </c>
      <c r="AW197" s="343">
        <f>SUM(Kranskop:Baobab!AW197)</f>
        <v>0</v>
      </c>
      <c r="AX197" s="343">
        <f>SUM(Kranskop:Baobab!AX197)</f>
        <v>0</v>
      </c>
      <c r="AY197" s="343">
        <f>SUM(Kranskop:Baobab!AY197)</f>
        <v>0</v>
      </c>
      <c r="AZ197" s="343">
        <f>SUM(Kranskop:Baobab!AZ197)</f>
        <v>0</v>
      </c>
      <c r="BA197" s="343">
        <f>SUM(Kranskop:Baobab!BA197)</f>
        <v>0</v>
      </c>
      <c r="BB197" s="343">
        <f>SUM(Kranskop:Baobab!BB197)</f>
        <v>0</v>
      </c>
      <c r="BC197" s="343">
        <f>SUM(Kranskop:Baobab!BC197)</f>
        <v>0</v>
      </c>
      <c r="BD197" s="343">
        <f>SUM(Kranskop:Baobab!BD197)</f>
        <v>0</v>
      </c>
      <c r="BE197" s="280">
        <f>SUM(Kranskop:Baobab!BE197)</f>
        <v>0</v>
      </c>
      <c r="BF197" s="344">
        <f>SUM(Kranskop:Baobab!BF197)</f>
        <v>0</v>
      </c>
      <c r="BG197" s="343">
        <f>SUM(Kranskop:Baobab!BG197)</f>
        <v>0</v>
      </c>
      <c r="BH197" s="343">
        <f>SUM(Kranskop:Baobab!BH197)</f>
        <v>0</v>
      </c>
      <c r="BI197" s="343">
        <f>SUM(Kranskop:Baobab!BI197)</f>
        <v>0</v>
      </c>
      <c r="BJ197" s="343">
        <f>SUM(Kranskop:Baobab!BJ197)</f>
        <v>0</v>
      </c>
      <c r="BK197" s="343">
        <f>SUM(Kranskop:Baobab!BK197)</f>
        <v>0</v>
      </c>
      <c r="BL197" s="343">
        <f>SUM(Kranskop:Baobab!BL197)</f>
        <v>0</v>
      </c>
      <c r="BM197" s="343">
        <f>SUM(Kranskop:Baobab!BM197)</f>
        <v>0</v>
      </c>
      <c r="BN197" s="343">
        <f>SUM(Kranskop:Baobab!BN197)</f>
        <v>0</v>
      </c>
      <c r="BO197" s="343">
        <f>SUM(Kranskop:Baobab!BO197)</f>
        <v>0</v>
      </c>
      <c r="BP197" s="343">
        <f>SUM(Kranskop:Baobab!BP197)</f>
        <v>0</v>
      </c>
      <c r="BQ197" s="280">
        <f>SUM(Kranskop:Baobab!BQ197)</f>
        <v>0</v>
      </c>
      <c r="BR197" s="344">
        <f>SUM(Kranskop:Baobab!BR197)</f>
        <v>0</v>
      </c>
      <c r="BS197" s="343">
        <f>SUM(Kranskop:Baobab!BS197)</f>
        <v>0</v>
      </c>
      <c r="BT197" s="343">
        <f>SUM(Kranskop:Baobab!BT197)</f>
        <v>0</v>
      </c>
      <c r="BU197" s="343">
        <f>SUM(Kranskop:Baobab!BU197)</f>
        <v>0</v>
      </c>
      <c r="BV197" s="343">
        <f>SUM(Kranskop:Baobab!BV197)</f>
        <v>0</v>
      </c>
      <c r="BW197" s="343">
        <f>SUM(Kranskop:Baobab!BW197)</f>
        <v>0</v>
      </c>
      <c r="BX197" s="343">
        <f>SUM(Kranskop:Baobab!BX197)</f>
        <v>0</v>
      </c>
      <c r="BY197" s="343">
        <f>SUM(Kranskop:Baobab!BY197)</f>
        <v>0</v>
      </c>
      <c r="BZ197" s="343">
        <f>SUM(Kranskop:Baobab!BZ197)</f>
        <v>0</v>
      </c>
      <c r="CA197" s="343">
        <f>SUM(Kranskop:Baobab!CA197)</f>
        <v>0</v>
      </c>
      <c r="CB197" s="343">
        <f>SUM(Kranskop:Baobab!CB197)</f>
        <v>0</v>
      </c>
      <c r="CC197" s="280">
        <f>SUM(Kranskop:Baobab!CC197)</f>
        <v>0</v>
      </c>
      <c r="CD197" s="368"/>
    </row>
    <row r="198" spans="1:82" x14ac:dyDescent="0.75">
      <c r="A198" s="150"/>
      <c r="B198" s="54"/>
      <c r="C198" s="192"/>
      <c r="D198" s="41"/>
      <c r="E198" s="288"/>
      <c r="F198" s="277" t="b">
        <f>(Kranskop!G198+Nyl!G198+Capricorn!G198+Baobab!G198)=G198</f>
        <v>1</v>
      </c>
      <c r="G198" s="42"/>
      <c r="H198" s="42"/>
      <c r="I198" s="57"/>
      <c r="J198" s="57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149"/>
      <c r="CD198" s="368"/>
    </row>
    <row r="199" spans="1:82" s="184" customFormat="1" x14ac:dyDescent="0.75">
      <c r="B199" s="113" t="s">
        <v>343</v>
      </c>
      <c r="C199" s="114" t="s">
        <v>344</v>
      </c>
      <c r="D199" s="115"/>
      <c r="E199" s="293"/>
      <c r="F199" s="293"/>
      <c r="G199" s="116">
        <f>G200+G215+G248+G264+G408+G412</f>
        <v>279000000</v>
      </c>
      <c r="H199" s="117">
        <f t="shared" ref="H199:AL199" si="82">H200+H215+H248+H264+H408+H412</f>
        <v>0</v>
      </c>
      <c r="I199" s="118">
        <f t="shared" si="82"/>
        <v>0</v>
      </c>
      <c r="J199" s="117">
        <f t="shared" si="82"/>
        <v>243055.56</v>
      </c>
      <c r="K199" s="119">
        <f t="shared" si="82"/>
        <v>243055.56</v>
      </c>
      <c r="L199" s="119">
        <f t="shared" si="82"/>
        <v>243055.56</v>
      </c>
      <c r="M199" s="119">
        <f t="shared" si="82"/>
        <v>243055.56</v>
      </c>
      <c r="N199" s="119">
        <f t="shared" si="82"/>
        <v>243055.56</v>
      </c>
      <c r="O199" s="119">
        <f t="shared" si="82"/>
        <v>243055.56</v>
      </c>
      <c r="P199" s="119">
        <f t="shared" si="82"/>
        <v>243055.56</v>
      </c>
      <c r="Q199" s="119">
        <f t="shared" si="82"/>
        <v>243055.56</v>
      </c>
      <c r="R199" s="119">
        <f t="shared" si="82"/>
        <v>243055.56</v>
      </c>
      <c r="S199" s="119">
        <f t="shared" si="82"/>
        <v>243055.56</v>
      </c>
      <c r="T199" s="119">
        <f t="shared" si="82"/>
        <v>243055.56</v>
      </c>
      <c r="U199" s="118">
        <f t="shared" si="82"/>
        <v>73726388.879999995</v>
      </c>
      <c r="V199" s="117">
        <f t="shared" si="82"/>
        <v>243055.56</v>
      </c>
      <c r="W199" s="119">
        <f t="shared" si="82"/>
        <v>243055.56</v>
      </c>
      <c r="X199" s="119">
        <f t="shared" si="82"/>
        <v>243055.56</v>
      </c>
      <c r="Y199" s="119">
        <f t="shared" si="82"/>
        <v>243055.56</v>
      </c>
      <c r="Z199" s="119">
        <f t="shared" si="82"/>
        <v>243055.56</v>
      </c>
      <c r="AA199" s="119">
        <f t="shared" si="82"/>
        <v>243055.56</v>
      </c>
      <c r="AB199" s="119">
        <f t="shared" si="82"/>
        <v>243055.56</v>
      </c>
      <c r="AC199" s="119">
        <f t="shared" si="82"/>
        <v>243055.56</v>
      </c>
      <c r="AD199" s="119">
        <f t="shared" si="82"/>
        <v>243055.56</v>
      </c>
      <c r="AE199" s="119">
        <f t="shared" si="82"/>
        <v>243055.56</v>
      </c>
      <c r="AF199" s="119">
        <f t="shared" si="82"/>
        <v>243055.56</v>
      </c>
      <c r="AG199" s="118">
        <f t="shared" si="82"/>
        <v>52059722.219999999</v>
      </c>
      <c r="AH199" s="120">
        <f t="shared" si="82"/>
        <v>243055.56</v>
      </c>
      <c r="AI199" s="119">
        <f t="shared" si="82"/>
        <v>243055.56</v>
      </c>
      <c r="AJ199" s="119">
        <f t="shared" si="82"/>
        <v>243055.56</v>
      </c>
      <c r="AK199" s="119">
        <f t="shared" si="82"/>
        <v>243055.56</v>
      </c>
      <c r="AL199" s="119">
        <f t="shared" si="82"/>
        <v>243055.56</v>
      </c>
      <c r="AM199" s="119">
        <f t="shared" ref="AM199:BR199" si="83">AM200+AM215+AM248+AM264+AM408+AM412</f>
        <v>243055.56</v>
      </c>
      <c r="AN199" s="119">
        <f t="shared" si="83"/>
        <v>730555.56</v>
      </c>
      <c r="AO199" s="119">
        <f t="shared" si="83"/>
        <v>730555.56</v>
      </c>
      <c r="AP199" s="119">
        <f t="shared" si="83"/>
        <v>730555.56</v>
      </c>
      <c r="AQ199" s="119">
        <f t="shared" si="83"/>
        <v>730555.56</v>
      </c>
      <c r="AR199" s="119">
        <f t="shared" si="83"/>
        <v>730555.56</v>
      </c>
      <c r="AS199" s="118">
        <f t="shared" si="83"/>
        <v>30880555.550000001</v>
      </c>
      <c r="AT199" s="120">
        <f t="shared" si="83"/>
        <v>730555.56</v>
      </c>
      <c r="AU199" s="119">
        <f t="shared" si="83"/>
        <v>730555.56</v>
      </c>
      <c r="AV199" s="119">
        <f t="shared" si="83"/>
        <v>730555.56</v>
      </c>
      <c r="AW199" s="119">
        <f t="shared" si="83"/>
        <v>730555.56</v>
      </c>
      <c r="AX199" s="119">
        <f t="shared" si="83"/>
        <v>730555.56</v>
      </c>
      <c r="AY199" s="119">
        <f t="shared" si="83"/>
        <v>730555.56</v>
      </c>
      <c r="AZ199" s="119">
        <f t="shared" si="83"/>
        <v>730555.56</v>
      </c>
      <c r="BA199" s="119">
        <f t="shared" si="83"/>
        <v>730555.56</v>
      </c>
      <c r="BB199" s="119">
        <f t="shared" si="83"/>
        <v>730555.56</v>
      </c>
      <c r="BC199" s="119">
        <f t="shared" si="83"/>
        <v>730555.56</v>
      </c>
      <c r="BD199" s="119">
        <f t="shared" si="83"/>
        <v>730555.56</v>
      </c>
      <c r="BE199" s="118">
        <f t="shared" si="83"/>
        <v>30880555.550000001</v>
      </c>
      <c r="BF199" s="120">
        <f t="shared" si="83"/>
        <v>730555.56</v>
      </c>
      <c r="BG199" s="119">
        <f t="shared" si="83"/>
        <v>730555.56</v>
      </c>
      <c r="BH199" s="119">
        <f t="shared" si="83"/>
        <v>730555.56</v>
      </c>
      <c r="BI199" s="119">
        <f t="shared" si="83"/>
        <v>730555.56</v>
      </c>
      <c r="BJ199" s="119">
        <f t="shared" si="83"/>
        <v>730555.56</v>
      </c>
      <c r="BK199" s="119">
        <f t="shared" si="83"/>
        <v>730555.56</v>
      </c>
      <c r="BL199" s="119">
        <f t="shared" si="83"/>
        <v>730555.56</v>
      </c>
      <c r="BM199" s="119">
        <f t="shared" si="83"/>
        <v>730555.56</v>
      </c>
      <c r="BN199" s="119">
        <f t="shared" si="83"/>
        <v>730555.56</v>
      </c>
      <c r="BO199" s="119">
        <f t="shared" si="83"/>
        <v>730555.56</v>
      </c>
      <c r="BP199" s="119">
        <f t="shared" si="83"/>
        <v>730555.56</v>
      </c>
      <c r="BQ199" s="118">
        <f t="shared" si="83"/>
        <v>30880555.550000001</v>
      </c>
      <c r="BR199" s="120">
        <f t="shared" si="83"/>
        <v>243055.56</v>
      </c>
      <c r="BS199" s="119">
        <f t="shared" ref="BS199:CC199" si="84">BS200+BS215+BS248+BS264+BS408+BS412</f>
        <v>243055.56</v>
      </c>
      <c r="BT199" s="119">
        <f t="shared" si="84"/>
        <v>243055.56</v>
      </c>
      <c r="BU199" s="119">
        <f t="shared" si="84"/>
        <v>243055.56</v>
      </c>
      <c r="BV199" s="119">
        <f t="shared" si="84"/>
        <v>243055.56</v>
      </c>
      <c r="BW199" s="119">
        <f t="shared" si="84"/>
        <v>243055.56</v>
      </c>
      <c r="BX199" s="119">
        <f t="shared" si="84"/>
        <v>243055.56</v>
      </c>
      <c r="BY199" s="119">
        <f t="shared" si="84"/>
        <v>243055.56</v>
      </c>
      <c r="BZ199" s="119">
        <f t="shared" si="84"/>
        <v>243055.56</v>
      </c>
      <c r="CA199" s="119">
        <f t="shared" si="84"/>
        <v>243055.56</v>
      </c>
      <c r="CB199" s="119">
        <f t="shared" si="84"/>
        <v>243055.56</v>
      </c>
      <c r="CC199" s="118">
        <f t="shared" si="84"/>
        <v>31368055.289999999</v>
      </c>
      <c r="CD199" s="368"/>
    </row>
    <row r="200" spans="1:82" s="184" customFormat="1" x14ac:dyDescent="0.75">
      <c r="B200" s="121" t="s">
        <v>345</v>
      </c>
      <c r="C200" s="122" t="s">
        <v>346</v>
      </c>
      <c r="D200" s="123"/>
      <c r="E200" s="294"/>
      <c r="F200" s="294"/>
      <c r="G200" s="124">
        <f>SUM(G201:G214)</f>
        <v>0</v>
      </c>
      <c r="H200" s="125">
        <f t="shared" ref="H200:BS200" si="85">SUM(H201:H214)</f>
        <v>0</v>
      </c>
      <c r="I200" s="126">
        <f t="shared" si="85"/>
        <v>0</v>
      </c>
      <c r="J200" s="125">
        <f t="shared" si="85"/>
        <v>0</v>
      </c>
      <c r="K200" s="127">
        <f t="shared" si="85"/>
        <v>0</v>
      </c>
      <c r="L200" s="127">
        <f t="shared" si="85"/>
        <v>0</v>
      </c>
      <c r="M200" s="127">
        <f t="shared" si="85"/>
        <v>0</v>
      </c>
      <c r="N200" s="127">
        <f t="shared" si="85"/>
        <v>0</v>
      </c>
      <c r="O200" s="127">
        <f t="shared" si="85"/>
        <v>0</v>
      </c>
      <c r="P200" s="127">
        <f t="shared" si="85"/>
        <v>0</v>
      </c>
      <c r="Q200" s="127">
        <f t="shared" si="85"/>
        <v>0</v>
      </c>
      <c r="R200" s="127">
        <f t="shared" si="85"/>
        <v>0</v>
      </c>
      <c r="S200" s="127">
        <f t="shared" si="85"/>
        <v>0</v>
      </c>
      <c r="T200" s="127">
        <f t="shared" si="85"/>
        <v>0</v>
      </c>
      <c r="U200" s="126">
        <f t="shared" si="85"/>
        <v>0</v>
      </c>
      <c r="V200" s="125">
        <f t="shared" si="85"/>
        <v>0</v>
      </c>
      <c r="W200" s="127">
        <f t="shared" si="85"/>
        <v>0</v>
      </c>
      <c r="X200" s="127">
        <f t="shared" si="85"/>
        <v>0</v>
      </c>
      <c r="Y200" s="127">
        <f t="shared" si="85"/>
        <v>0</v>
      </c>
      <c r="Z200" s="127">
        <f t="shared" si="85"/>
        <v>0</v>
      </c>
      <c r="AA200" s="127">
        <f t="shared" si="85"/>
        <v>0</v>
      </c>
      <c r="AB200" s="127">
        <f t="shared" si="85"/>
        <v>0</v>
      </c>
      <c r="AC200" s="127">
        <f t="shared" si="85"/>
        <v>0</v>
      </c>
      <c r="AD200" s="127">
        <f t="shared" si="85"/>
        <v>0</v>
      </c>
      <c r="AE200" s="127">
        <f t="shared" si="85"/>
        <v>0</v>
      </c>
      <c r="AF200" s="127">
        <f t="shared" si="85"/>
        <v>0</v>
      </c>
      <c r="AG200" s="126">
        <f t="shared" si="85"/>
        <v>0</v>
      </c>
      <c r="AH200" s="128">
        <f t="shared" si="85"/>
        <v>0</v>
      </c>
      <c r="AI200" s="127">
        <f t="shared" si="85"/>
        <v>0</v>
      </c>
      <c r="AJ200" s="127">
        <f t="shared" si="85"/>
        <v>0</v>
      </c>
      <c r="AK200" s="127">
        <f t="shared" si="85"/>
        <v>0</v>
      </c>
      <c r="AL200" s="127">
        <f t="shared" si="85"/>
        <v>0</v>
      </c>
      <c r="AM200" s="127">
        <f t="shared" si="85"/>
        <v>0</v>
      </c>
      <c r="AN200" s="127">
        <f t="shared" si="85"/>
        <v>0</v>
      </c>
      <c r="AO200" s="127">
        <f t="shared" si="85"/>
        <v>0</v>
      </c>
      <c r="AP200" s="127">
        <f t="shared" si="85"/>
        <v>0</v>
      </c>
      <c r="AQ200" s="127">
        <f t="shared" si="85"/>
        <v>0</v>
      </c>
      <c r="AR200" s="127">
        <f t="shared" si="85"/>
        <v>0</v>
      </c>
      <c r="AS200" s="126">
        <f t="shared" si="85"/>
        <v>0</v>
      </c>
      <c r="AT200" s="128">
        <f t="shared" si="85"/>
        <v>0</v>
      </c>
      <c r="AU200" s="127">
        <f t="shared" si="85"/>
        <v>0</v>
      </c>
      <c r="AV200" s="127">
        <f t="shared" si="85"/>
        <v>0</v>
      </c>
      <c r="AW200" s="127">
        <f t="shared" si="85"/>
        <v>0</v>
      </c>
      <c r="AX200" s="127">
        <f t="shared" si="85"/>
        <v>0</v>
      </c>
      <c r="AY200" s="127">
        <f t="shared" si="85"/>
        <v>0</v>
      </c>
      <c r="AZ200" s="127">
        <f t="shared" si="85"/>
        <v>0</v>
      </c>
      <c r="BA200" s="127">
        <f t="shared" si="85"/>
        <v>0</v>
      </c>
      <c r="BB200" s="127">
        <f t="shared" si="85"/>
        <v>0</v>
      </c>
      <c r="BC200" s="127">
        <f t="shared" si="85"/>
        <v>0</v>
      </c>
      <c r="BD200" s="127">
        <f t="shared" si="85"/>
        <v>0</v>
      </c>
      <c r="BE200" s="126">
        <f t="shared" si="85"/>
        <v>0</v>
      </c>
      <c r="BF200" s="128">
        <f t="shared" si="85"/>
        <v>0</v>
      </c>
      <c r="BG200" s="127">
        <f t="shared" si="85"/>
        <v>0</v>
      </c>
      <c r="BH200" s="127">
        <f t="shared" si="85"/>
        <v>0</v>
      </c>
      <c r="BI200" s="127">
        <f t="shared" si="85"/>
        <v>0</v>
      </c>
      <c r="BJ200" s="127">
        <f t="shared" si="85"/>
        <v>0</v>
      </c>
      <c r="BK200" s="127">
        <f t="shared" si="85"/>
        <v>0</v>
      </c>
      <c r="BL200" s="127">
        <f t="shared" si="85"/>
        <v>0</v>
      </c>
      <c r="BM200" s="127">
        <f t="shared" si="85"/>
        <v>0</v>
      </c>
      <c r="BN200" s="127">
        <f t="shared" si="85"/>
        <v>0</v>
      </c>
      <c r="BO200" s="127">
        <f t="shared" si="85"/>
        <v>0</v>
      </c>
      <c r="BP200" s="127">
        <f t="shared" si="85"/>
        <v>0</v>
      </c>
      <c r="BQ200" s="126">
        <f t="shared" si="85"/>
        <v>0</v>
      </c>
      <c r="BR200" s="128">
        <f t="shared" si="85"/>
        <v>0</v>
      </c>
      <c r="BS200" s="127">
        <f t="shared" si="85"/>
        <v>0</v>
      </c>
      <c r="BT200" s="127">
        <f t="shared" ref="BT200:CC200" si="86">SUM(BT201:BT214)</f>
        <v>0</v>
      </c>
      <c r="BU200" s="127">
        <f t="shared" si="86"/>
        <v>0</v>
      </c>
      <c r="BV200" s="127">
        <f t="shared" si="86"/>
        <v>0</v>
      </c>
      <c r="BW200" s="127">
        <f t="shared" si="86"/>
        <v>0</v>
      </c>
      <c r="BX200" s="127">
        <f t="shared" si="86"/>
        <v>0</v>
      </c>
      <c r="BY200" s="127">
        <f t="shared" si="86"/>
        <v>0</v>
      </c>
      <c r="BZ200" s="127">
        <f t="shared" si="86"/>
        <v>0</v>
      </c>
      <c r="CA200" s="127">
        <f t="shared" si="86"/>
        <v>0</v>
      </c>
      <c r="CB200" s="127">
        <f t="shared" si="86"/>
        <v>0</v>
      </c>
      <c r="CC200" s="126">
        <f t="shared" si="86"/>
        <v>0</v>
      </c>
      <c r="CD200" s="368"/>
    </row>
    <row r="201" spans="1:82" s="184" customFormat="1" ht="27" x14ac:dyDescent="0.75">
      <c r="B201" s="176" t="s">
        <v>347</v>
      </c>
      <c r="C201" s="177" t="s">
        <v>598</v>
      </c>
      <c r="D201" s="178" t="s">
        <v>86</v>
      </c>
      <c r="E201" s="295">
        <f>SUM(Kranskop:Baobab!E201)</f>
        <v>0</v>
      </c>
      <c r="F201" s="215" t="b">
        <f>(Kranskop!G201+Nyl!G201+Capricorn!G201+Baobab!G201)=G201</f>
        <v>1</v>
      </c>
      <c r="G201" s="183">
        <f t="shared" ref="G201:G214" si="87">+SUM(H201:CC201)</f>
        <v>0</v>
      </c>
      <c r="H201" s="75">
        <f>SUM(Kranskop:Baobab!H201)</f>
        <v>0</v>
      </c>
      <c r="I201" s="76">
        <f>SUM(Kranskop:Baobab!I201)</f>
        <v>0</v>
      </c>
      <c r="J201" s="75">
        <f>SUM(Kranskop:Baobab!J201)</f>
        <v>0</v>
      </c>
      <c r="K201" s="77">
        <f>SUM(Kranskop:Baobab!K201)</f>
        <v>0</v>
      </c>
      <c r="L201" s="77">
        <f>SUM(Kranskop:Baobab!L201)</f>
        <v>0</v>
      </c>
      <c r="M201" s="77">
        <f>SUM(Kranskop:Baobab!M201)</f>
        <v>0</v>
      </c>
      <c r="N201" s="77">
        <f>SUM(Kranskop:Baobab!N201)</f>
        <v>0</v>
      </c>
      <c r="O201" s="77">
        <f>SUM(Kranskop:Baobab!O201)</f>
        <v>0</v>
      </c>
      <c r="P201" s="77">
        <f>SUM(Kranskop:Baobab!P201)</f>
        <v>0</v>
      </c>
      <c r="Q201" s="77">
        <f>SUM(Kranskop:Baobab!Q201)</f>
        <v>0</v>
      </c>
      <c r="R201" s="77">
        <f>SUM(Kranskop:Baobab!R201)</f>
        <v>0</v>
      </c>
      <c r="S201" s="77">
        <f>SUM(Kranskop:Baobab!S201)</f>
        <v>0</v>
      </c>
      <c r="T201" s="77">
        <f>SUM(Kranskop:Baobab!T201)</f>
        <v>0</v>
      </c>
      <c r="U201" s="76">
        <f>SUM(Kranskop:Baobab!U201)</f>
        <v>0</v>
      </c>
      <c r="V201" s="75">
        <f>SUM(Kranskop:Baobab!V201)</f>
        <v>0</v>
      </c>
      <c r="W201" s="77">
        <f>SUM(Kranskop:Baobab!W201)</f>
        <v>0</v>
      </c>
      <c r="X201" s="77">
        <f>SUM(Kranskop:Baobab!X201)</f>
        <v>0</v>
      </c>
      <c r="Y201" s="77">
        <f>SUM(Kranskop:Baobab!Y201)</f>
        <v>0</v>
      </c>
      <c r="Z201" s="77">
        <f>SUM(Kranskop:Baobab!Z201)</f>
        <v>0</v>
      </c>
      <c r="AA201" s="77">
        <f>SUM(Kranskop:Baobab!AA201)</f>
        <v>0</v>
      </c>
      <c r="AB201" s="77">
        <f>SUM(Kranskop:Baobab!AB201)</f>
        <v>0</v>
      </c>
      <c r="AC201" s="77">
        <f>SUM(Kranskop:Baobab!AC201)</f>
        <v>0</v>
      </c>
      <c r="AD201" s="77">
        <f>SUM(Kranskop:Baobab!AD201)</f>
        <v>0</v>
      </c>
      <c r="AE201" s="77">
        <f>SUM(Kranskop:Baobab!AE201)</f>
        <v>0</v>
      </c>
      <c r="AF201" s="77">
        <f>SUM(Kranskop:Baobab!AF201)</f>
        <v>0</v>
      </c>
      <c r="AG201" s="76">
        <f>SUM(Kranskop:Baobab!AG201)</f>
        <v>0</v>
      </c>
      <c r="AH201" s="78">
        <f>SUM(Kranskop:Baobab!AH201)</f>
        <v>0</v>
      </c>
      <c r="AI201" s="77">
        <f>SUM(Kranskop:Baobab!AI201)</f>
        <v>0</v>
      </c>
      <c r="AJ201" s="77">
        <f>SUM(Kranskop:Baobab!AJ201)</f>
        <v>0</v>
      </c>
      <c r="AK201" s="77">
        <f>SUM(Kranskop:Baobab!AK201)</f>
        <v>0</v>
      </c>
      <c r="AL201" s="77">
        <f>SUM(Kranskop:Baobab!AL201)</f>
        <v>0</v>
      </c>
      <c r="AM201" s="77">
        <f>SUM(Kranskop:Baobab!AM201)</f>
        <v>0</v>
      </c>
      <c r="AN201" s="77">
        <f>SUM(Kranskop:Baobab!AN201)</f>
        <v>0</v>
      </c>
      <c r="AO201" s="77">
        <f>SUM(Kranskop:Baobab!AO201)</f>
        <v>0</v>
      </c>
      <c r="AP201" s="77">
        <f>SUM(Kranskop:Baobab!AP201)</f>
        <v>0</v>
      </c>
      <c r="AQ201" s="77">
        <f>SUM(Kranskop:Baobab!AQ201)</f>
        <v>0</v>
      </c>
      <c r="AR201" s="77">
        <f>SUM(Kranskop:Baobab!AR201)</f>
        <v>0</v>
      </c>
      <c r="AS201" s="76">
        <f>SUM(Kranskop:Baobab!AS201)</f>
        <v>0</v>
      </c>
      <c r="AT201" s="78">
        <f>SUM(Kranskop:Baobab!AT201)</f>
        <v>0</v>
      </c>
      <c r="AU201" s="77">
        <f>SUM(Kranskop:Baobab!AU201)</f>
        <v>0</v>
      </c>
      <c r="AV201" s="77">
        <f>SUM(Kranskop:Baobab!AV201)</f>
        <v>0</v>
      </c>
      <c r="AW201" s="77">
        <f>SUM(Kranskop:Baobab!AW201)</f>
        <v>0</v>
      </c>
      <c r="AX201" s="77">
        <f>SUM(Kranskop:Baobab!AX201)</f>
        <v>0</v>
      </c>
      <c r="AY201" s="77">
        <f>SUM(Kranskop:Baobab!AY201)</f>
        <v>0</v>
      </c>
      <c r="AZ201" s="77">
        <f>SUM(Kranskop:Baobab!AZ201)</f>
        <v>0</v>
      </c>
      <c r="BA201" s="77">
        <f>SUM(Kranskop:Baobab!BA201)</f>
        <v>0</v>
      </c>
      <c r="BB201" s="77">
        <f>SUM(Kranskop:Baobab!BB201)</f>
        <v>0</v>
      </c>
      <c r="BC201" s="77">
        <f>SUM(Kranskop:Baobab!BC201)</f>
        <v>0</v>
      </c>
      <c r="BD201" s="77">
        <f>SUM(Kranskop:Baobab!BD201)</f>
        <v>0</v>
      </c>
      <c r="BE201" s="76">
        <f>SUM(Kranskop:Baobab!BE201)</f>
        <v>0</v>
      </c>
      <c r="BF201" s="78">
        <f>SUM(Kranskop:Baobab!BF201)</f>
        <v>0</v>
      </c>
      <c r="BG201" s="77">
        <f>SUM(Kranskop:Baobab!BG201)</f>
        <v>0</v>
      </c>
      <c r="BH201" s="77">
        <f>SUM(Kranskop:Baobab!BH201)</f>
        <v>0</v>
      </c>
      <c r="BI201" s="77">
        <f>SUM(Kranskop:Baobab!BI201)</f>
        <v>0</v>
      </c>
      <c r="BJ201" s="77">
        <f>SUM(Kranskop:Baobab!BJ201)</f>
        <v>0</v>
      </c>
      <c r="BK201" s="77">
        <f>SUM(Kranskop:Baobab!BK201)</f>
        <v>0</v>
      </c>
      <c r="BL201" s="77">
        <f>SUM(Kranskop:Baobab!BL201)</f>
        <v>0</v>
      </c>
      <c r="BM201" s="77">
        <f>SUM(Kranskop:Baobab!BM201)</f>
        <v>0</v>
      </c>
      <c r="BN201" s="77">
        <f>SUM(Kranskop:Baobab!BN201)</f>
        <v>0</v>
      </c>
      <c r="BO201" s="77">
        <f>SUM(Kranskop:Baobab!BO201)</f>
        <v>0</v>
      </c>
      <c r="BP201" s="77">
        <f>SUM(Kranskop:Baobab!BP201)</f>
        <v>0</v>
      </c>
      <c r="BQ201" s="76">
        <f>SUM(Kranskop:Baobab!BQ201)</f>
        <v>0</v>
      </c>
      <c r="BR201" s="78">
        <f>SUM(Kranskop:Baobab!BR201)</f>
        <v>0</v>
      </c>
      <c r="BS201" s="77">
        <f>SUM(Kranskop:Baobab!BS201)</f>
        <v>0</v>
      </c>
      <c r="BT201" s="77">
        <f>SUM(Kranskop:Baobab!BT201)</f>
        <v>0</v>
      </c>
      <c r="BU201" s="77">
        <f>SUM(Kranskop:Baobab!BU201)</f>
        <v>0</v>
      </c>
      <c r="BV201" s="77">
        <f>SUM(Kranskop:Baobab!BV201)</f>
        <v>0</v>
      </c>
      <c r="BW201" s="77">
        <f>SUM(Kranskop:Baobab!BW201)</f>
        <v>0</v>
      </c>
      <c r="BX201" s="77">
        <f>SUM(Kranskop:Baobab!BX201)</f>
        <v>0</v>
      </c>
      <c r="BY201" s="77">
        <f>SUM(Kranskop:Baobab!BY201)</f>
        <v>0</v>
      </c>
      <c r="BZ201" s="77">
        <f>SUM(Kranskop:Baobab!BZ201)</f>
        <v>0</v>
      </c>
      <c r="CA201" s="77">
        <f>SUM(Kranskop:Baobab!CA201)</f>
        <v>0</v>
      </c>
      <c r="CB201" s="77">
        <f>SUM(Kranskop:Baobab!CB201)</f>
        <v>0</v>
      </c>
      <c r="CC201" s="76">
        <f>SUM(Kranskop:Baobab!CC201)</f>
        <v>0</v>
      </c>
      <c r="CD201" s="368"/>
    </row>
    <row r="202" spans="1:82" s="184" customFormat="1" ht="27" x14ac:dyDescent="0.75">
      <c r="B202" s="176" t="s">
        <v>348</v>
      </c>
      <c r="C202" s="177" t="s">
        <v>599</v>
      </c>
      <c r="D202" s="178" t="s">
        <v>58</v>
      </c>
      <c r="E202" s="295">
        <f>SUM(Kranskop:Baobab!E202)</f>
        <v>0</v>
      </c>
      <c r="F202" s="215" t="b">
        <f>(Kranskop!G202+Nyl!G202+Capricorn!G202+Baobab!G202)=G202</f>
        <v>1</v>
      </c>
      <c r="G202" s="183">
        <f t="shared" si="87"/>
        <v>0</v>
      </c>
      <c r="H202" s="75">
        <f>SUM(Kranskop:Baobab!H202)</f>
        <v>0</v>
      </c>
      <c r="I202" s="76">
        <f>SUM(Kranskop:Baobab!I202)</f>
        <v>0</v>
      </c>
      <c r="J202" s="75">
        <f>SUM(Kranskop:Baobab!J202)</f>
        <v>0</v>
      </c>
      <c r="K202" s="77">
        <f>SUM(Kranskop:Baobab!K202)</f>
        <v>0</v>
      </c>
      <c r="L202" s="77">
        <f>SUM(Kranskop:Baobab!L202)</f>
        <v>0</v>
      </c>
      <c r="M202" s="77">
        <f>SUM(Kranskop:Baobab!M202)</f>
        <v>0</v>
      </c>
      <c r="N202" s="77">
        <f>SUM(Kranskop:Baobab!N202)</f>
        <v>0</v>
      </c>
      <c r="O202" s="77">
        <f>SUM(Kranskop:Baobab!O202)</f>
        <v>0</v>
      </c>
      <c r="P202" s="77">
        <f>SUM(Kranskop:Baobab!P202)</f>
        <v>0</v>
      </c>
      <c r="Q202" s="77">
        <f>SUM(Kranskop:Baobab!Q202)</f>
        <v>0</v>
      </c>
      <c r="R202" s="77">
        <f>SUM(Kranskop:Baobab!R202)</f>
        <v>0</v>
      </c>
      <c r="S202" s="77">
        <f>SUM(Kranskop:Baobab!S202)</f>
        <v>0</v>
      </c>
      <c r="T202" s="77">
        <f>SUM(Kranskop:Baobab!T202)</f>
        <v>0</v>
      </c>
      <c r="U202" s="76">
        <f>SUM(Kranskop:Baobab!U202)</f>
        <v>0</v>
      </c>
      <c r="V202" s="75">
        <f>SUM(Kranskop:Baobab!V202)</f>
        <v>0</v>
      </c>
      <c r="W202" s="77">
        <f>SUM(Kranskop:Baobab!W202)</f>
        <v>0</v>
      </c>
      <c r="X202" s="77">
        <f>SUM(Kranskop:Baobab!X202)</f>
        <v>0</v>
      </c>
      <c r="Y202" s="77">
        <f>SUM(Kranskop:Baobab!Y202)</f>
        <v>0</v>
      </c>
      <c r="Z202" s="77">
        <f>SUM(Kranskop:Baobab!Z202)</f>
        <v>0</v>
      </c>
      <c r="AA202" s="77">
        <f>SUM(Kranskop:Baobab!AA202)</f>
        <v>0</v>
      </c>
      <c r="AB202" s="77">
        <f>SUM(Kranskop:Baobab!AB202)</f>
        <v>0</v>
      </c>
      <c r="AC202" s="77">
        <f>SUM(Kranskop:Baobab!AC202)</f>
        <v>0</v>
      </c>
      <c r="AD202" s="77">
        <f>SUM(Kranskop:Baobab!AD202)</f>
        <v>0</v>
      </c>
      <c r="AE202" s="77">
        <f>SUM(Kranskop:Baobab!AE202)</f>
        <v>0</v>
      </c>
      <c r="AF202" s="77">
        <f>SUM(Kranskop:Baobab!AF202)</f>
        <v>0</v>
      </c>
      <c r="AG202" s="76">
        <f>SUM(Kranskop:Baobab!AG202)</f>
        <v>0</v>
      </c>
      <c r="AH202" s="78">
        <f>SUM(Kranskop:Baobab!AH202)</f>
        <v>0</v>
      </c>
      <c r="AI202" s="77">
        <f>SUM(Kranskop:Baobab!AI202)</f>
        <v>0</v>
      </c>
      <c r="AJ202" s="77">
        <f>SUM(Kranskop:Baobab!AJ202)</f>
        <v>0</v>
      </c>
      <c r="AK202" s="77">
        <f>SUM(Kranskop:Baobab!AK202)</f>
        <v>0</v>
      </c>
      <c r="AL202" s="77">
        <f>SUM(Kranskop:Baobab!AL202)</f>
        <v>0</v>
      </c>
      <c r="AM202" s="77">
        <f>SUM(Kranskop:Baobab!AM202)</f>
        <v>0</v>
      </c>
      <c r="AN202" s="77">
        <f>SUM(Kranskop:Baobab!AN202)</f>
        <v>0</v>
      </c>
      <c r="AO202" s="77">
        <f>SUM(Kranskop:Baobab!AO202)</f>
        <v>0</v>
      </c>
      <c r="AP202" s="77">
        <f>SUM(Kranskop:Baobab!AP202)</f>
        <v>0</v>
      </c>
      <c r="AQ202" s="77">
        <f>SUM(Kranskop:Baobab!AQ202)</f>
        <v>0</v>
      </c>
      <c r="AR202" s="77">
        <f>SUM(Kranskop:Baobab!AR202)</f>
        <v>0</v>
      </c>
      <c r="AS202" s="76">
        <f>SUM(Kranskop:Baobab!AS202)</f>
        <v>0</v>
      </c>
      <c r="AT202" s="78">
        <f>SUM(Kranskop:Baobab!AT202)</f>
        <v>0</v>
      </c>
      <c r="AU202" s="77">
        <f>SUM(Kranskop:Baobab!AU202)</f>
        <v>0</v>
      </c>
      <c r="AV202" s="77">
        <f>SUM(Kranskop:Baobab!AV202)</f>
        <v>0</v>
      </c>
      <c r="AW202" s="77">
        <f>SUM(Kranskop:Baobab!AW202)</f>
        <v>0</v>
      </c>
      <c r="AX202" s="77">
        <f>SUM(Kranskop:Baobab!AX202)</f>
        <v>0</v>
      </c>
      <c r="AY202" s="77">
        <f>SUM(Kranskop:Baobab!AY202)</f>
        <v>0</v>
      </c>
      <c r="AZ202" s="77">
        <f>SUM(Kranskop:Baobab!AZ202)</f>
        <v>0</v>
      </c>
      <c r="BA202" s="77">
        <f>SUM(Kranskop:Baobab!BA202)</f>
        <v>0</v>
      </c>
      <c r="BB202" s="77">
        <f>SUM(Kranskop:Baobab!BB202)</f>
        <v>0</v>
      </c>
      <c r="BC202" s="77">
        <f>SUM(Kranskop:Baobab!BC202)</f>
        <v>0</v>
      </c>
      <c r="BD202" s="77">
        <f>SUM(Kranskop:Baobab!BD202)</f>
        <v>0</v>
      </c>
      <c r="BE202" s="76">
        <f>SUM(Kranskop:Baobab!BE202)</f>
        <v>0</v>
      </c>
      <c r="BF202" s="78">
        <f>SUM(Kranskop:Baobab!BF202)</f>
        <v>0</v>
      </c>
      <c r="BG202" s="77">
        <f>SUM(Kranskop:Baobab!BG202)</f>
        <v>0</v>
      </c>
      <c r="BH202" s="77">
        <f>SUM(Kranskop:Baobab!BH202)</f>
        <v>0</v>
      </c>
      <c r="BI202" s="77">
        <f>SUM(Kranskop:Baobab!BI202)</f>
        <v>0</v>
      </c>
      <c r="BJ202" s="77">
        <f>SUM(Kranskop:Baobab!BJ202)</f>
        <v>0</v>
      </c>
      <c r="BK202" s="77">
        <f>SUM(Kranskop:Baobab!BK202)</f>
        <v>0</v>
      </c>
      <c r="BL202" s="77">
        <f>SUM(Kranskop:Baobab!BL202)</f>
        <v>0</v>
      </c>
      <c r="BM202" s="77">
        <f>SUM(Kranskop:Baobab!BM202)</f>
        <v>0</v>
      </c>
      <c r="BN202" s="77">
        <f>SUM(Kranskop:Baobab!BN202)</f>
        <v>0</v>
      </c>
      <c r="BO202" s="77">
        <f>SUM(Kranskop:Baobab!BO202)</f>
        <v>0</v>
      </c>
      <c r="BP202" s="77">
        <f>SUM(Kranskop:Baobab!BP202)</f>
        <v>0</v>
      </c>
      <c r="BQ202" s="76">
        <f>SUM(Kranskop:Baobab!BQ202)</f>
        <v>0</v>
      </c>
      <c r="BR202" s="78">
        <f>SUM(Kranskop:Baobab!BR202)</f>
        <v>0</v>
      </c>
      <c r="BS202" s="77">
        <f>SUM(Kranskop:Baobab!BS202)</f>
        <v>0</v>
      </c>
      <c r="BT202" s="77">
        <f>SUM(Kranskop:Baobab!BT202)</f>
        <v>0</v>
      </c>
      <c r="BU202" s="77">
        <f>SUM(Kranskop:Baobab!BU202)</f>
        <v>0</v>
      </c>
      <c r="BV202" s="77">
        <f>SUM(Kranskop:Baobab!BV202)</f>
        <v>0</v>
      </c>
      <c r="BW202" s="77">
        <f>SUM(Kranskop:Baobab!BW202)</f>
        <v>0</v>
      </c>
      <c r="BX202" s="77">
        <f>SUM(Kranskop:Baobab!BX202)</f>
        <v>0</v>
      </c>
      <c r="BY202" s="77">
        <f>SUM(Kranskop:Baobab!BY202)</f>
        <v>0</v>
      </c>
      <c r="BZ202" s="77">
        <f>SUM(Kranskop:Baobab!BZ202)</f>
        <v>0</v>
      </c>
      <c r="CA202" s="77">
        <f>SUM(Kranskop:Baobab!CA202)</f>
        <v>0</v>
      </c>
      <c r="CB202" s="77">
        <f>SUM(Kranskop:Baobab!CB202)</f>
        <v>0</v>
      </c>
      <c r="CC202" s="76">
        <f>SUM(Kranskop:Baobab!CC202)</f>
        <v>0</v>
      </c>
      <c r="CD202" s="368"/>
    </row>
    <row r="203" spans="1:82" s="39" customFormat="1" x14ac:dyDescent="0.75">
      <c r="A203" s="150"/>
      <c r="B203" s="73" t="s">
        <v>349</v>
      </c>
      <c r="C203" s="129" t="s">
        <v>350</v>
      </c>
      <c r="D203" s="139" t="s">
        <v>351</v>
      </c>
      <c r="E203" s="255">
        <f>SUM(Kranskop:Baobab!E203)</f>
        <v>400</v>
      </c>
      <c r="F203" s="215" t="b">
        <f>(Kranskop!G203+Nyl!G203+Capricorn!G203+Baobab!G203)=G203</f>
        <v>1</v>
      </c>
      <c r="G203" s="74">
        <f t="shared" si="87"/>
        <v>0</v>
      </c>
      <c r="H203" s="75">
        <f>SUM(Kranskop:Baobab!H203)</f>
        <v>0</v>
      </c>
      <c r="I203" s="76">
        <f>SUM(Kranskop:Baobab!I203)</f>
        <v>0</v>
      </c>
      <c r="J203" s="75">
        <f>SUM(Kranskop:Baobab!J203)</f>
        <v>0</v>
      </c>
      <c r="K203" s="77">
        <f>SUM(Kranskop:Baobab!K203)</f>
        <v>0</v>
      </c>
      <c r="L203" s="77">
        <f>SUM(Kranskop:Baobab!L203)</f>
        <v>0</v>
      </c>
      <c r="M203" s="77">
        <f>SUM(Kranskop:Baobab!M203)</f>
        <v>0</v>
      </c>
      <c r="N203" s="77">
        <f>SUM(Kranskop:Baobab!N203)</f>
        <v>0</v>
      </c>
      <c r="O203" s="77">
        <f>SUM(Kranskop:Baobab!O203)</f>
        <v>0</v>
      </c>
      <c r="P203" s="77">
        <f>SUM(Kranskop:Baobab!P203)</f>
        <v>0</v>
      </c>
      <c r="Q203" s="77">
        <f>SUM(Kranskop:Baobab!Q203)</f>
        <v>0</v>
      </c>
      <c r="R203" s="77">
        <f>SUM(Kranskop:Baobab!R203)</f>
        <v>0</v>
      </c>
      <c r="S203" s="77">
        <f>SUM(Kranskop:Baobab!S203)</f>
        <v>0</v>
      </c>
      <c r="T203" s="77">
        <f>SUM(Kranskop:Baobab!T203)</f>
        <v>0</v>
      </c>
      <c r="U203" s="76">
        <f>SUM(Kranskop:Baobab!U203)</f>
        <v>0</v>
      </c>
      <c r="V203" s="75">
        <f>SUM(Kranskop:Baobab!V203)</f>
        <v>0</v>
      </c>
      <c r="W203" s="77">
        <f>SUM(Kranskop:Baobab!W203)</f>
        <v>0</v>
      </c>
      <c r="X203" s="77">
        <f>SUM(Kranskop:Baobab!X203)</f>
        <v>0</v>
      </c>
      <c r="Y203" s="77">
        <f>SUM(Kranskop:Baobab!Y203)</f>
        <v>0</v>
      </c>
      <c r="Z203" s="77">
        <f>SUM(Kranskop:Baobab!Z203)</f>
        <v>0</v>
      </c>
      <c r="AA203" s="77">
        <f>SUM(Kranskop:Baobab!AA203)</f>
        <v>0</v>
      </c>
      <c r="AB203" s="77">
        <f>SUM(Kranskop:Baobab!AB203)</f>
        <v>0</v>
      </c>
      <c r="AC203" s="77">
        <f>SUM(Kranskop:Baobab!AC203)</f>
        <v>0</v>
      </c>
      <c r="AD203" s="77">
        <f>SUM(Kranskop:Baobab!AD203)</f>
        <v>0</v>
      </c>
      <c r="AE203" s="77">
        <f>SUM(Kranskop:Baobab!AE203)</f>
        <v>0</v>
      </c>
      <c r="AF203" s="77">
        <f>SUM(Kranskop:Baobab!AF203)</f>
        <v>0</v>
      </c>
      <c r="AG203" s="76">
        <f>SUM(Kranskop:Baobab!AG203)</f>
        <v>0</v>
      </c>
      <c r="AH203" s="78">
        <f>SUM(Kranskop:Baobab!AH203)</f>
        <v>0</v>
      </c>
      <c r="AI203" s="77">
        <f>SUM(Kranskop:Baobab!AI203)</f>
        <v>0</v>
      </c>
      <c r="AJ203" s="77">
        <f>SUM(Kranskop:Baobab!AJ203)</f>
        <v>0</v>
      </c>
      <c r="AK203" s="77">
        <f>SUM(Kranskop:Baobab!AK203)</f>
        <v>0</v>
      </c>
      <c r="AL203" s="77">
        <f>SUM(Kranskop:Baobab!AL203)</f>
        <v>0</v>
      </c>
      <c r="AM203" s="77">
        <f>SUM(Kranskop:Baobab!AM203)</f>
        <v>0</v>
      </c>
      <c r="AN203" s="77">
        <f>SUM(Kranskop:Baobab!AN203)</f>
        <v>0</v>
      </c>
      <c r="AO203" s="77">
        <f>SUM(Kranskop:Baobab!AO203)</f>
        <v>0</v>
      </c>
      <c r="AP203" s="77">
        <f>SUM(Kranskop:Baobab!AP203)</f>
        <v>0</v>
      </c>
      <c r="AQ203" s="77">
        <f>SUM(Kranskop:Baobab!AQ203)</f>
        <v>0</v>
      </c>
      <c r="AR203" s="77">
        <f>SUM(Kranskop:Baobab!AR203)</f>
        <v>0</v>
      </c>
      <c r="AS203" s="76">
        <f>SUM(Kranskop:Baobab!AS203)</f>
        <v>0</v>
      </c>
      <c r="AT203" s="78">
        <f>SUM(Kranskop:Baobab!AT203)</f>
        <v>0</v>
      </c>
      <c r="AU203" s="77">
        <f>SUM(Kranskop:Baobab!AU203)</f>
        <v>0</v>
      </c>
      <c r="AV203" s="77">
        <f>SUM(Kranskop:Baobab!AV203)</f>
        <v>0</v>
      </c>
      <c r="AW203" s="77">
        <f>SUM(Kranskop:Baobab!AW203)</f>
        <v>0</v>
      </c>
      <c r="AX203" s="77">
        <f>SUM(Kranskop:Baobab!AX203)</f>
        <v>0</v>
      </c>
      <c r="AY203" s="77">
        <f>SUM(Kranskop:Baobab!AY203)</f>
        <v>0</v>
      </c>
      <c r="AZ203" s="77">
        <f>SUM(Kranskop:Baobab!AZ203)</f>
        <v>0</v>
      </c>
      <c r="BA203" s="77">
        <f>SUM(Kranskop:Baobab!BA203)</f>
        <v>0</v>
      </c>
      <c r="BB203" s="77">
        <f>SUM(Kranskop:Baobab!BB203)</f>
        <v>0</v>
      </c>
      <c r="BC203" s="77">
        <f>SUM(Kranskop:Baobab!BC203)</f>
        <v>0</v>
      </c>
      <c r="BD203" s="77">
        <f>SUM(Kranskop:Baobab!BD203)</f>
        <v>0</v>
      </c>
      <c r="BE203" s="76">
        <f>SUM(Kranskop:Baobab!BE203)</f>
        <v>0</v>
      </c>
      <c r="BF203" s="78">
        <f>SUM(Kranskop:Baobab!BF203)</f>
        <v>0</v>
      </c>
      <c r="BG203" s="77">
        <f>SUM(Kranskop:Baobab!BG203)</f>
        <v>0</v>
      </c>
      <c r="BH203" s="77">
        <f>SUM(Kranskop:Baobab!BH203)</f>
        <v>0</v>
      </c>
      <c r="BI203" s="77">
        <f>SUM(Kranskop:Baobab!BI203)</f>
        <v>0</v>
      </c>
      <c r="BJ203" s="77">
        <f>SUM(Kranskop:Baobab!BJ203)</f>
        <v>0</v>
      </c>
      <c r="BK203" s="77">
        <f>SUM(Kranskop:Baobab!BK203)</f>
        <v>0</v>
      </c>
      <c r="BL203" s="77">
        <f>SUM(Kranskop:Baobab!BL203)</f>
        <v>0</v>
      </c>
      <c r="BM203" s="77">
        <f>SUM(Kranskop:Baobab!BM203)</f>
        <v>0</v>
      </c>
      <c r="BN203" s="77">
        <f>SUM(Kranskop:Baobab!BN203)</f>
        <v>0</v>
      </c>
      <c r="BO203" s="77">
        <f>SUM(Kranskop:Baobab!BO203)</f>
        <v>0</v>
      </c>
      <c r="BP203" s="77">
        <f>SUM(Kranskop:Baobab!BP203)</f>
        <v>0</v>
      </c>
      <c r="BQ203" s="76">
        <f>SUM(Kranskop:Baobab!BQ203)</f>
        <v>0</v>
      </c>
      <c r="BR203" s="78">
        <f>SUM(Kranskop:Baobab!BR203)</f>
        <v>0</v>
      </c>
      <c r="BS203" s="77">
        <f>SUM(Kranskop:Baobab!BS203)</f>
        <v>0</v>
      </c>
      <c r="BT203" s="77">
        <f>SUM(Kranskop:Baobab!BT203)</f>
        <v>0</v>
      </c>
      <c r="BU203" s="77">
        <f>SUM(Kranskop:Baobab!BU203)</f>
        <v>0</v>
      </c>
      <c r="BV203" s="77">
        <f>SUM(Kranskop:Baobab!BV203)</f>
        <v>0</v>
      </c>
      <c r="BW203" s="77">
        <f>SUM(Kranskop:Baobab!BW203)</f>
        <v>0</v>
      </c>
      <c r="BX203" s="77">
        <f>SUM(Kranskop:Baobab!BX203)</f>
        <v>0</v>
      </c>
      <c r="BY203" s="77">
        <f>SUM(Kranskop:Baobab!BY203)</f>
        <v>0</v>
      </c>
      <c r="BZ203" s="77">
        <f>SUM(Kranskop:Baobab!BZ203)</f>
        <v>0</v>
      </c>
      <c r="CA203" s="77">
        <f>SUM(Kranskop:Baobab!CA203)</f>
        <v>0</v>
      </c>
      <c r="CB203" s="77">
        <f>SUM(Kranskop:Baobab!CB203)</f>
        <v>0</v>
      </c>
      <c r="CC203" s="76">
        <f>SUM(Kranskop:Baobab!CC203)</f>
        <v>0</v>
      </c>
      <c r="CD203" s="368"/>
    </row>
    <row r="204" spans="1:82" s="39" customFormat="1" ht="27" x14ac:dyDescent="0.75">
      <c r="A204" s="150"/>
      <c r="B204" s="176" t="s">
        <v>352</v>
      </c>
      <c r="C204" s="177" t="s">
        <v>353</v>
      </c>
      <c r="D204" s="178" t="s">
        <v>351</v>
      </c>
      <c r="E204" s="295">
        <f>SUM(Kranskop:Baobab!E204)</f>
        <v>0</v>
      </c>
      <c r="F204" s="215" t="b">
        <f>(Kranskop!G204+Nyl!G204+Capricorn!G204+Baobab!G204)=G204</f>
        <v>1</v>
      </c>
      <c r="G204" s="183">
        <f t="shared" si="87"/>
        <v>0</v>
      </c>
      <c r="H204" s="75">
        <f>SUM(Kranskop:Baobab!H204)</f>
        <v>0</v>
      </c>
      <c r="I204" s="76">
        <f>SUM(Kranskop:Baobab!I204)</f>
        <v>0</v>
      </c>
      <c r="J204" s="75">
        <f>SUM(Kranskop:Baobab!J204)</f>
        <v>0</v>
      </c>
      <c r="K204" s="77">
        <f>SUM(Kranskop:Baobab!K204)</f>
        <v>0</v>
      </c>
      <c r="L204" s="77">
        <f>SUM(Kranskop:Baobab!L204)</f>
        <v>0</v>
      </c>
      <c r="M204" s="77">
        <f>SUM(Kranskop:Baobab!M204)</f>
        <v>0</v>
      </c>
      <c r="N204" s="77">
        <f>SUM(Kranskop:Baobab!N204)</f>
        <v>0</v>
      </c>
      <c r="O204" s="77">
        <f>SUM(Kranskop:Baobab!O204)</f>
        <v>0</v>
      </c>
      <c r="P204" s="77">
        <f>SUM(Kranskop:Baobab!P204)</f>
        <v>0</v>
      </c>
      <c r="Q204" s="77">
        <f>SUM(Kranskop:Baobab!Q204)</f>
        <v>0</v>
      </c>
      <c r="R204" s="77">
        <f>SUM(Kranskop:Baobab!R204)</f>
        <v>0</v>
      </c>
      <c r="S204" s="77">
        <f>SUM(Kranskop:Baobab!S204)</f>
        <v>0</v>
      </c>
      <c r="T204" s="77">
        <f>SUM(Kranskop:Baobab!T204)</f>
        <v>0</v>
      </c>
      <c r="U204" s="76">
        <f>SUM(Kranskop:Baobab!U204)</f>
        <v>0</v>
      </c>
      <c r="V204" s="75">
        <f>SUM(Kranskop:Baobab!V204)</f>
        <v>0</v>
      </c>
      <c r="W204" s="77">
        <f>SUM(Kranskop:Baobab!W204)</f>
        <v>0</v>
      </c>
      <c r="X204" s="77">
        <f>SUM(Kranskop:Baobab!X204)</f>
        <v>0</v>
      </c>
      <c r="Y204" s="77">
        <f>SUM(Kranskop:Baobab!Y204)</f>
        <v>0</v>
      </c>
      <c r="Z204" s="77">
        <f>SUM(Kranskop:Baobab!Z204)</f>
        <v>0</v>
      </c>
      <c r="AA204" s="77">
        <f>SUM(Kranskop:Baobab!AA204)</f>
        <v>0</v>
      </c>
      <c r="AB204" s="77">
        <f>SUM(Kranskop:Baobab!AB204)</f>
        <v>0</v>
      </c>
      <c r="AC204" s="77">
        <f>SUM(Kranskop:Baobab!AC204)</f>
        <v>0</v>
      </c>
      <c r="AD204" s="77">
        <f>SUM(Kranskop:Baobab!AD204)</f>
        <v>0</v>
      </c>
      <c r="AE204" s="77">
        <f>SUM(Kranskop:Baobab!AE204)</f>
        <v>0</v>
      </c>
      <c r="AF204" s="77">
        <f>SUM(Kranskop:Baobab!AF204)</f>
        <v>0</v>
      </c>
      <c r="AG204" s="76">
        <f>SUM(Kranskop:Baobab!AG204)</f>
        <v>0</v>
      </c>
      <c r="AH204" s="78">
        <f>SUM(Kranskop:Baobab!AH204)</f>
        <v>0</v>
      </c>
      <c r="AI204" s="77">
        <f>SUM(Kranskop:Baobab!AI204)</f>
        <v>0</v>
      </c>
      <c r="AJ204" s="77">
        <f>SUM(Kranskop:Baobab!AJ204)</f>
        <v>0</v>
      </c>
      <c r="AK204" s="77">
        <f>SUM(Kranskop:Baobab!AK204)</f>
        <v>0</v>
      </c>
      <c r="AL204" s="77">
        <f>SUM(Kranskop:Baobab!AL204)</f>
        <v>0</v>
      </c>
      <c r="AM204" s="77">
        <f>SUM(Kranskop:Baobab!AM204)</f>
        <v>0</v>
      </c>
      <c r="AN204" s="77">
        <f>SUM(Kranskop:Baobab!AN204)</f>
        <v>0</v>
      </c>
      <c r="AO204" s="77">
        <f>SUM(Kranskop:Baobab!AO204)</f>
        <v>0</v>
      </c>
      <c r="AP204" s="77">
        <f>SUM(Kranskop:Baobab!AP204)</f>
        <v>0</v>
      </c>
      <c r="AQ204" s="77">
        <f>SUM(Kranskop:Baobab!AQ204)</f>
        <v>0</v>
      </c>
      <c r="AR204" s="77">
        <f>SUM(Kranskop:Baobab!AR204)</f>
        <v>0</v>
      </c>
      <c r="AS204" s="76">
        <f>SUM(Kranskop:Baobab!AS204)</f>
        <v>0</v>
      </c>
      <c r="AT204" s="78">
        <f>SUM(Kranskop:Baobab!AT204)</f>
        <v>0</v>
      </c>
      <c r="AU204" s="77">
        <f>SUM(Kranskop:Baobab!AU204)</f>
        <v>0</v>
      </c>
      <c r="AV204" s="77">
        <f>SUM(Kranskop:Baobab!AV204)</f>
        <v>0</v>
      </c>
      <c r="AW204" s="77">
        <f>SUM(Kranskop:Baobab!AW204)</f>
        <v>0</v>
      </c>
      <c r="AX204" s="77">
        <f>SUM(Kranskop:Baobab!AX204)</f>
        <v>0</v>
      </c>
      <c r="AY204" s="77">
        <f>SUM(Kranskop:Baobab!AY204)</f>
        <v>0</v>
      </c>
      <c r="AZ204" s="77">
        <f>SUM(Kranskop:Baobab!AZ204)</f>
        <v>0</v>
      </c>
      <c r="BA204" s="77">
        <f>SUM(Kranskop:Baobab!BA204)</f>
        <v>0</v>
      </c>
      <c r="BB204" s="77">
        <f>SUM(Kranskop:Baobab!BB204)</f>
        <v>0</v>
      </c>
      <c r="BC204" s="77">
        <f>SUM(Kranskop:Baobab!BC204)</f>
        <v>0</v>
      </c>
      <c r="BD204" s="77">
        <f>SUM(Kranskop:Baobab!BD204)</f>
        <v>0</v>
      </c>
      <c r="BE204" s="76">
        <f>SUM(Kranskop:Baobab!BE204)</f>
        <v>0</v>
      </c>
      <c r="BF204" s="78">
        <f>SUM(Kranskop:Baobab!BF204)</f>
        <v>0</v>
      </c>
      <c r="BG204" s="77">
        <f>SUM(Kranskop:Baobab!BG204)</f>
        <v>0</v>
      </c>
      <c r="BH204" s="77">
        <f>SUM(Kranskop:Baobab!BH204)</f>
        <v>0</v>
      </c>
      <c r="BI204" s="77">
        <f>SUM(Kranskop:Baobab!BI204)</f>
        <v>0</v>
      </c>
      <c r="BJ204" s="77">
        <f>SUM(Kranskop:Baobab!BJ204)</f>
        <v>0</v>
      </c>
      <c r="BK204" s="77">
        <f>SUM(Kranskop:Baobab!BK204)</f>
        <v>0</v>
      </c>
      <c r="BL204" s="77">
        <f>SUM(Kranskop:Baobab!BL204)</f>
        <v>0</v>
      </c>
      <c r="BM204" s="77">
        <f>SUM(Kranskop:Baobab!BM204)</f>
        <v>0</v>
      </c>
      <c r="BN204" s="77">
        <f>SUM(Kranskop:Baobab!BN204)</f>
        <v>0</v>
      </c>
      <c r="BO204" s="77">
        <f>SUM(Kranskop:Baobab!BO204)</f>
        <v>0</v>
      </c>
      <c r="BP204" s="77">
        <f>SUM(Kranskop:Baobab!BP204)</f>
        <v>0</v>
      </c>
      <c r="BQ204" s="76">
        <f>SUM(Kranskop:Baobab!BQ204)</f>
        <v>0</v>
      </c>
      <c r="BR204" s="78">
        <f>SUM(Kranskop:Baobab!BR204)</f>
        <v>0</v>
      </c>
      <c r="BS204" s="77">
        <f>SUM(Kranskop:Baobab!BS204)</f>
        <v>0</v>
      </c>
      <c r="BT204" s="77">
        <f>SUM(Kranskop:Baobab!BT204)</f>
        <v>0</v>
      </c>
      <c r="BU204" s="77">
        <f>SUM(Kranskop:Baobab!BU204)</f>
        <v>0</v>
      </c>
      <c r="BV204" s="77">
        <f>SUM(Kranskop:Baobab!BV204)</f>
        <v>0</v>
      </c>
      <c r="BW204" s="77">
        <f>SUM(Kranskop:Baobab!BW204)</f>
        <v>0</v>
      </c>
      <c r="BX204" s="77">
        <f>SUM(Kranskop:Baobab!BX204)</f>
        <v>0</v>
      </c>
      <c r="BY204" s="77">
        <f>SUM(Kranskop:Baobab!BY204)</f>
        <v>0</v>
      </c>
      <c r="BZ204" s="77">
        <f>SUM(Kranskop:Baobab!BZ204)</f>
        <v>0</v>
      </c>
      <c r="CA204" s="77">
        <f>SUM(Kranskop:Baobab!CA204)</f>
        <v>0</v>
      </c>
      <c r="CB204" s="77">
        <f>SUM(Kranskop:Baobab!CB204)</f>
        <v>0</v>
      </c>
      <c r="CC204" s="76">
        <f>SUM(Kranskop:Baobab!CC204)</f>
        <v>0</v>
      </c>
      <c r="CD204" s="368"/>
    </row>
    <row r="205" spans="1:82" s="39" customFormat="1" ht="27" x14ac:dyDescent="0.75">
      <c r="A205" s="150"/>
      <c r="B205" s="176" t="s">
        <v>354</v>
      </c>
      <c r="C205" s="177" t="s">
        <v>355</v>
      </c>
      <c r="D205" s="178" t="s">
        <v>351</v>
      </c>
      <c r="E205" s="295">
        <f>SUM(Kranskop:Baobab!E205)</f>
        <v>0</v>
      </c>
      <c r="F205" s="215" t="b">
        <f>(Kranskop!G205+Nyl!G205+Capricorn!G205+Baobab!G205)=G205</f>
        <v>1</v>
      </c>
      <c r="G205" s="183">
        <f t="shared" si="87"/>
        <v>0</v>
      </c>
      <c r="H205" s="75">
        <f>SUM(Kranskop:Baobab!H205)</f>
        <v>0</v>
      </c>
      <c r="I205" s="76">
        <f>SUM(Kranskop:Baobab!I205)</f>
        <v>0</v>
      </c>
      <c r="J205" s="75">
        <f>SUM(Kranskop:Baobab!J205)</f>
        <v>0</v>
      </c>
      <c r="K205" s="77">
        <f>SUM(Kranskop:Baobab!K205)</f>
        <v>0</v>
      </c>
      <c r="L205" s="77">
        <f>SUM(Kranskop:Baobab!L205)</f>
        <v>0</v>
      </c>
      <c r="M205" s="77">
        <f>SUM(Kranskop:Baobab!M205)</f>
        <v>0</v>
      </c>
      <c r="N205" s="77">
        <f>SUM(Kranskop:Baobab!N205)</f>
        <v>0</v>
      </c>
      <c r="O205" s="77">
        <f>SUM(Kranskop:Baobab!O205)</f>
        <v>0</v>
      </c>
      <c r="P205" s="77">
        <f>SUM(Kranskop:Baobab!P205)</f>
        <v>0</v>
      </c>
      <c r="Q205" s="77">
        <f>SUM(Kranskop:Baobab!Q205)</f>
        <v>0</v>
      </c>
      <c r="R205" s="77">
        <f>SUM(Kranskop:Baobab!R205)</f>
        <v>0</v>
      </c>
      <c r="S205" s="77">
        <f>SUM(Kranskop:Baobab!S205)</f>
        <v>0</v>
      </c>
      <c r="T205" s="77">
        <f>SUM(Kranskop:Baobab!T205)</f>
        <v>0</v>
      </c>
      <c r="U205" s="76">
        <f>SUM(Kranskop:Baobab!U205)</f>
        <v>0</v>
      </c>
      <c r="V205" s="75">
        <f>SUM(Kranskop:Baobab!V205)</f>
        <v>0</v>
      </c>
      <c r="W205" s="77">
        <f>SUM(Kranskop:Baobab!W205)</f>
        <v>0</v>
      </c>
      <c r="X205" s="77">
        <f>SUM(Kranskop:Baobab!X205)</f>
        <v>0</v>
      </c>
      <c r="Y205" s="77">
        <f>SUM(Kranskop:Baobab!Y205)</f>
        <v>0</v>
      </c>
      <c r="Z205" s="77">
        <f>SUM(Kranskop:Baobab!Z205)</f>
        <v>0</v>
      </c>
      <c r="AA205" s="77">
        <f>SUM(Kranskop:Baobab!AA205)</f>
        <v>0</v>
      </c>
      <c r="AB205" s="77">
        <f>SUM(Kranskop:Baobab!AB205)</f>
        <v>0</v>
      </c>
      <c r="AC205" s="77">
        <f>SUM(Kranskop:Baobab!AC205)</f>
        <v>0</v>
      </c>
      <c r="AD205" s="77">
        <f>SUM(Kranskop:Baobab!AD205)</f>
        <v>0</v>
      </c>
      <c r="AE205" s="77">
        <f>SUM(Kranskop:Baobab!AE205)</f>
        <v>0</v>
      </c>
      <c r="AF205" s="77">
        <f>SUM(Kranskop:Baobab!AF205)</f>
        <v>0</v>
      </c>
      <c r="AG205" s="76">
        <f>SUM(Kranskop:Baobab!AG205)</f>
        <v>0</v>
      </c>
      <c r="AH205" s="78">
        <f>SUM(Kranskop:Baobab!AH205)</f>
        <v>0</v>
      </c>
      <c r="AI205" s="77">
        <f>SUM(Kranskop:Baobab!AI205)</f>
        <v>0</v>
      </c>
      <c r="AJ205" s="77">
        <f>SUM(Kranskop:Baobab!AJ205)</f>
        <v>0</v>
      </c>
      <c r="AK205" s="77">
        <f>SUM(Kranskop:Baobab!AK205)</f>
        <v>0</v>
      </c>
      <c r="AL205" s="77">
        <f>SUM(Kranskop:Baobab!AL205)</f>
        <v>0</v>
      </c>
      <c r="AM205" s="77">
        <f>SUM(Kranskop:Baobab!AM205)</f>
        <v>0</v>
      </c>
      <c r="AN205" s="77">
        <f>SUM(Kranskop:Baobab!AN205)</f>
        <v>0</v>
      </c>
      <c r="AO205" s="77">
        <f>SUM(Kranskop:Baobab!AO205)</f>
        <v>0</v>
      </c>
      <c r="AP205" s="77">
        <f>SUM(Kranskop:Baobab!AP205)</f>
        <v>0</v>
      </c>
      <c r="AQ205" s="77">
        <f>SUM(Kranskop:Baobab!AQ205)</f>
        <v>0</v>
      </c>
      <c r="AR205" s="77">
        <f>SUM(Kranskop:Baobab!AR205)</f>
        <v>0</v>
      </c>
      <c r="AS205" s="76">
        <f>SUM(Kranskop:Baobab!AS205)</f>
        <v>0</v>
      </c>
      <c r="AT205" s="78">
        <f>SUM(Kranskop:Baobab!AT205)</f>
        <v>0</v>
      </c>
      <c r="AU205" s="77">
        <f>SUM(Kranskop:Baobab!AU205)</f>
        <v>0</v>
      </c>
      <c r="AV205" s="77">
        <f>SUM(Kranskop:Baobab!AV205)</f>
        <v>0</v>
      </c>
      <c r="AW205" s="77">
        <f>SUM(Kranskop:Baobab!AW205)</f>
        <v>0</v>
      </c>
      <c r="AX205" s="77">
        <f>SUM(Kranskop:Baobab!AX205)</f>
        <v>0</v>
      </c>
      <c r="AY205" s="77">
        <f>SUM(Kranskop:Baobab!AY205)</f>
        <v>0</v>
      </c>
      <c r="AZ205" s="77">
        <f>SUM(Kranskop:Baobab!AZ205)</f>
        <v>0</v>
      </c>
      <c r="BA205" s="77">
        <f>SUM(Kranskop:Baobab!BA205)</f>
        <v>0</v>
      </c>
      <c r="BB205" s="77">
        <f>SUM(Kranskop:Baobab!BB205)</f>
        <v>0</v>
      </c>
      <c r="BC205" s="77">
        <f>SUM(Kranskop:Baobab!BC205)</f>
        <v>0</v>
      </c>
      <c r="BD205" s="77">
        <f>SUM(Kranskop:Baobab!BD205)</f>
        <v>0</v>
      </c>
      <c r="BE205" s="76">
        <f>SUM(Kranskop:Baobab!BE205)</f>
        <v>0</v>
      </c>
      <c r="BF205" s="78">
        <f>SUM(Kranskop:Baobab!BF205)</f>
        <v>0</v>
      </c>
      <c r="BG205" s="77">
        <f>SUM(Kranskop:Baobab!BG205)</f>
        <v>0</v>
      </c>
      <c r="BH205" s="77">
        <f>SUM(Kranskop:Baobab!BH205)</f>
        <v>0</v>
      </c>
      <c r="BI205" s="77">
        <f>SUM(Kranskop:Baobab!BI205)</f>
        <v>0</v>
      </c>
      <c r="BJ205" s="77">
        <f>SUM(Kranskop:Baobab!BJ205)</f>
        <v>0</v>
      </c>
      <c r="BK205" s="77">
        <f>SUM(Kranskop:Baobab!BK205)</f>
        <v>0</v>
      </c>
      <c r="BL205" s="77">
        <f>SUM(Kranskop:Baobab!BL205)</f>
        <v>0</v>
      </c>
      <c r="BM205" s="77">
        <f>SUM(Kranskop:Baobab!BM205)</f>
        <v>0</v>
      </c>
      <c r="BN205" s="77">
        <f>SUM(Kranskop:Baobab!BN205)</f>
        <v>0</v>
      </c>
      <c r="BO205" s="77">
        <f>SUM(Kranskop:Baobab!BO205)</f>
        <v>0</v>
      </c>
      <c r="BP205" s="77">
        <f>SUM(Kranskop:Baobab!BP205)</f>
        <v>0</v>
      </c>
      <c r="BQ205" s="76">
        <f>SUM(Kranskop:Baobab!BQ205)</f>
        <v>0</v>
      </c>
      <c r="BR205" s="78">
        <f>SUM(Kranskop:Baobab!BR205)</f>
        <v>0</v>
      </c>
      <c r="BS205" s="77">
        <f>SUM(Kranskop:Baobab!BS205)</f>
        <v>0</v>
      </c>
      <c r="BT205" s="77">
        <f>SUM(Kranskop:Baobab!BT205)</f>
        <v>0</v>
      </c>
      <c r="BU205" s="77">
        <f>SUM(Kranskop:Baobab!BU205)</f>
        <v>0</v>
      </c>
      <c r="BV205" s="77">
        <f>SUM(Kranskop:Baobab!BV205)</f>
        <v>0</v>
      </c>
      <c r="BW205" s="77">
        <f>SUM(Kranskop:Baobab!BW205)</f>
        <v>0</v>
      </c>
      <c r="BX205" s="77">
        <f>SUM(Kranskop:Baobab!BX205)</f>
        <v>0</v>
      </c>
      <c r="BY205" s="77">
        <f>SUM(Kranskop:Baobab!BY205)</f>
        <v>0</v>
      </c>
      <c r="BZ205" s="77">
        <f>SUM(Kranskop:Baobab!BZ205)</f>
        <v>0</v>
      </c>
      <c r="CA205" s="77">
        <f>SUM(Kranskop:Baobab!CA205)</f>
        <v>0</v>
      </c>
      <c r="CB205" s="77">
        <f>SUM(Kranskop:Baobab!CB205)</f>
        <v>0</v>
      </c>
      <c r="CC205" s="76">
        <f>SUM(Kranskop:Baobab!CC205)</f>
        <v>0</v>
      </c>
      <c r="CD205" s="368"/>
    </row>
    <row r="206" spans="1:82" s="39" customFormat="1" x14ac:dyDescent="0.75">
      <c r="A206" s="150"/>
      <c r="B206" s="176" t="s">
        <v>356</v>
      </c>
      <c r="C206" s="177" t="s">
        <v>357</v>
      </c>
      <c r="D206" s="178" t="s">
        <v>351</v>
      </c>
      <c r="E206" s="295">
        <f>SUM(Kranskop:Baobab!E206)</f>
        <v>0</v>
      </c>
      <c r="F206" s="215" t="b">
        <f>(Kranskop!G206+Nyl!G206+Capricorn!G206+Baobab!G206)=G206</f>
        <v>1</v>
      </c>
      <c r="G206" s="183">
        <f t="shared" si="87"/>
        <v>0</v>
      </c>
      <c r="H206" s="75">
        <f>SUM(Kranskop:Baobab!H206)</f>
        <v>0</v>
      </c>
      <c r="I206" s="76">
        <f>SUM(Kranskop:Baobab!I206)</f>
        <v>0</v>
      </c>
      <c r="J206" s="75">
        <f>SUM(Kranskop:Baobab!J206)</f>
        <v>0</v>
      </c>
      <c r="K206" s="77">
        <f>SUM(Kranskop:Baobab!K206)</f>
        <v>0</v>
      </c>
      <c r="L206" s="77">
        <f>SUM(Kranskop:Baobab!L206)</f>
        <v>0</v>
      </c>
      <c r="M206" s="77">
        <f>SUM(Kranskop:Baobab!M206)</f>
        <v>0</v>
      </c>
      <c r="N206" s="77">
        <f>SUM(Kranskop:Baobab!N206)</f>
        <v>0</v>
      </c>
      <c r="O206" s="77">
        <f>SUM(Kranskop:Baobab!O206)</f>
        <v>0</v>
      </c>
      <c r="P206" s="77">
        <f>SUM(Kranskop:Baobab!P206)</f>
        <v>0</v>
      </c>
      <c r="Q206" s="77">
        <f>SUM(Kranskop:Baobab!Q206)</f>
        <v>0</v>
      </c>
      <c r="R206" s="77">
        <f>SUM(Kranskop:Baobab!R206)</f>
        <v>0</v>
      </c>
      <c r="S206" s="77">
        <f>SUM(Kranskop:Baobab!S206)</f>
        <v>0</v>
      </c>
      <c r="T206" s="77">
        <f>SUM(Kranskop:Baobab!T206)</f>
        <v>0</v>
      </c>
      <c r="U206" s="76">
        <f>SUM(Kranskop:Baobab!U206)</f>
        <v>0</v>
      </c>
      <c r="V206" s="75">
        <f>SUM(Kranskop:Baobab!V206)</f>
        <v>0</v>
      </c>
      <c r="W206" s="77">
        <f>SUM(Kranskop:Baobab!W206)</f>
        <v>0</v>
      </c>
      <c r="X206" s="77">
        <f>SUM(Kranskop:Baobab!X206)</f>
        <v>0</v>
      </c>
      <c r="Y206" s="77">
        <f>SUM(Kranskop:Baobab!Y206)</f>
        <v>0</v>
      </c>
      <c r="Z206" s="77">
        <f>SUM(Kranskop:Baobab!Z206)</f>
        <v>0</v>
      </c>
      <c r="AA206" s="77">
        <f>SUM(Kranskop:Baobab!AA206)</f>
        <v>0</v>
      </c>
      <c r="AB206" s="77">
        <f>SUM(Kranskop:Baobab!AB206)</f>
        <v>0</v>
      </c>
      <c r="AC206" s="77">
        <f>SUM(Kranskop:Baobab!AC206)</f>
        <v>0</v>
      </c>
      <c r="AD206" s="77">
        <f>SUM(Kranskop:Baobab!AD206)</f>
        <v>0</v>
      </c>
      <c r="AE206" s="77">
        <f>SUM(Kranskop:Baobab!AE206)</f>
        <v>0</v>
      </c>
      <c r="AF206" s="77">
        <f>SUM(Kranskop:Baobab!AF206)</f>
        <v>0</v>
      </c>
      <c r="AG206" s="76">
        <f>SUM(Kranskop:Baobab!AG206)</f>
        <v>0</v>
      </c>
      <c r="AH206" s="78">
        <f>SUM(Kranskop:Baobab!AH206)</f>
        <v>0</v>
      </c>
      <c r="AI206" s="77">
        <f>SUM(Kranskop:Baobab!AI206)</f>
        <v>0</v>
      </c>
      <c r="AJ206" s="77">
        <f>SUM(Kranskop:Baobab!AJ206)</f>
        <v>0</v>
      </c>
      <c r="AK206" s="77">
        <f>SUM(Kranskop:Baobab!AK206)</f>
        <v>0</v>
      </c>
      <c r="AL206" s="77">
        <f>SUM(Kranskop:Baobab!AL206)</f>
        <v>0</v>
      </c>
      <c r="AM206" s="77">
        <f>SUM(Kranskop:Baobab!AM206)</f>
        <v>0</v>
      </c>
      <c r="AN206" s="77">
        <f>SUM(Kranskop:Baobab!AN206)</f>
        <v>0</v>
      </c>
      <c r="AO206" s="77">
        <f>SUM(Kranskop:Baobab!AO206)</f>
        <v>0</v>
      </c>
      <c r="AP206" s="77">
        <f>SUM(Kranskop:Baobab!AP206)</f>
        <v>0</v>
      </c>
      <c r="AQ206" s="77">
        <f>SUM(Kranskop:Baobab!AQ206)</f>
        <v>0</v>
      </c>
      <c r="AR206" s="77">
        <f>SUM(Kranskop:Baobab!AR206)</f>
        <v>0</v>
      </c>
      <c r="AS206" s="76">
        <f>SUM(Kranskop:Baobab!AS206)</f>
        <v>0</v>
      </c>
      <c r="AT206" s="78">
        <f>SUM(Kranskop:Baobab!AT206)</f>
        <v>0</v>
      </c>
      <c r="AU206" s="77">
        <f>SUM(Kranskop:Baobab!AU206)</f>
        <v>0</v>
      </c>
      <c r="AV206" s="77">
        <f>SUM(Kranskop:Baobab!AV206)</f>
        <v>0</v>
      </c>
      <c r="AW206" s="77">
        <f>SUM(Kranskop:Baobab!AW206)</f>
        <v>0</v>
      </c>
      <c r="AX206" s="77">
        <f>SUM(Kranskop:Baobab!AX206)</f>
        <v>0</v>
      </c>
      <c r="AY206" s="77">
        <f>SUM(Kranskop:Baobab!AY206)</f>
        <v>0</v>
      </c>
      <c r="AZ206" s="77">
        <f>SUM(Kranskop:Baobab!AZ206)</f>
        <v>0</v>
      </c>
      <c r="BA206" s="77">
        <f>SUM(Kranskop:Baobab!BA206)</f>
        <v>0</v>
      </c>
      <c r="BB206" s="77">
        <f>SUM(Kranskop:Baobab!BB206)</f>
        <v>0</v>
      </c>
      <c r="BC206" s="77">
        <f>SUM(Kranskop:Baobab!BC206)</f>
        <v>0</v>
      </c>
      <c r="BD206" s="77">
        <f>SUM(Kranskop:Baobab!BD206)</f>
        <v>0</v>
      </c>
      <c r="BE206" s="76">
        <f>SUM(Kranskop:Baobab!BE206)</f>
        <v>0</v>
      </c>
      <c r="BF206" s="78">
        <f>SUM(Kranskop:Baobab!BF206)</f>
        <v>0</v>
      </c>
      <c r="BG206" s="77">
        <f>SUM(Kranskop:Baobab!BG206)</f>
        <v>0</v>
      </c>
      <c r="BH206" s="77">
        <f>SUM(Kranskop:Baobab!BH206)</f>
        <v>0</v>
      </c>
      <c r="BI206" s="77">
        <f>SUM(Kranskop:Baobab!BI206)</f>
        <v>0</v>
      </c>
      <c r="BJ206" s="77">
        <f>SUM(Kranskop:Baobab!BJ206)</f>
        <v>0</v>
      </c>
      <c r="BK206" s="77">
        <f>SUM(Kranskop:Baobab!BK206)</f>
        <v>0</v>
      </c>
      <c r="BL206" s="77">
        <f>SUM(Kranskop:Baobab!BL206)</f>
        <v>0</v>
      </c>
      <c r="BM206" s="77">
        <f>SUM(Kranskop:Baobab!BM206)</f>
        <v>0</v>
      </c>
      <c r="BN206" s="77">
        <f>SUM(Kranskop:Baobab!BN206)</f>
        <v>0</v>
      </c>
      <c r="BO206" s="77">
        <f>SUM(Kranskop:Baobab!BO206)</f>
        <v>0</v>
      </c>
      <c r="BP206" s="77">
        <f>SUM(Kranskop:Baobab!BP206)</f>
        <v>0</v>
      </c>
      <c r="BQ206" s="76">
        <f>SUM(Kranskop:Baobab!BQ206)</f>
        <v>0</v>
      </c>
      <c r="BR206" s="78">
        <f>SUM(Kranskop:Baobab!BR206)</f>
        <v>0</v>
      </c>
      <c r="BS206" s="77">
        <f>SUM(Kranskop:Baobab!BS206)</f>
        <v>0</v>
      </c>
      <c r="BT206" s="77">
        <f>SUM(Kranskop:Baobab!BT206)</f>
        <v>0</v>
      </c>
      <c r="BU206" s="77">
        <f>SUM(Kranskop:Baobab!BU206)</f>
        <v>0</v>
      </c>
      <c r="BV206" s="77">
        <f>SUM(Kranskop:Baobab!BV206)</f>
        <v>0</v>
      </c>
      <c r="BW206" s="77">
        <f>SUM(Kranskop:Baobab!BW206)</f>
        <v>0</v>
      </c>
      <c r="BX206" s="77">
        <f>SUM(Kranskop:Baobab!BX206)</f>
        <v>0</v>
      </c>
      <c r="BY206" s="77">
        <f>SUM(Kranskop:Baobab!BY206)</f>
        <v>0</v>
      </c>
      <c r="BZ206" s="77">
        <f>SUM(Kranskop:Baobab!BZ206)</f>
        <v>0</v>
      </c>
      <c r="CA206" s="77">
        <f>SUM(Kranskop:Baobab!CA206)</f>
        <v>0</v>
      </c>
      <c r="CB206" s="77">
        <f>SUM(Kranskop:Baobab!CB206)</f>
        <v>0</v>
      </c>
      <c r="CC206" s="76">
        <f>SUM(Kranskop:Baobab!CC206)</f>
        <v>0</v>
      </c>
      <c r="CD206" s="368"/>
    </row>
    <row r="207" spans="1:82" s="39" customFormat="1" x14ac:dyDescent="0.75">
      <c r="A207" s="150"/>
      <c r="B207" s="176" t="s">
        <v>358</v>
      </c>
      <c r="C207" s="177" t="s">
        <v>359</v>
      </c>
      <c r="D207" s="178" t="s">
        <v>351</v>
      </c>
      <c r="E207" s="295">
        <f>SUM(Kranskop:Baobab!E207)</f>
        <v>0</v>
      </c>
      <c r="F207" s="215" t="b">
        <f>(Kranskop!G207+Nyl!G207+Capricorn!G207+Baobab!G207)=G207</f>
        <v>1</v>
      </c>
      <c r="G207" s="183">
        <f t="shared" si="87"/>
        <v>0</v>
      </c>
      <c r="H207" s="75">
        <f>SUM(Kranskop:Baobab!H207)</f>
        <v>0</v>
      </c>
      <c r="I207" s="76">
        <f>SUM(Kranskop:Baobab!I207)</f>
        <v>0</v>
      </c>
      <c r="J207" s="75">
        <f>SUM(Kranskop:Baobab!J207)</f>
        <v>0</v>
      </c>
      <c r="K207" s="77">
        <f>SUM(Kranskop:Baobab!K207)</f>
        <v>0</v>
      </c>
      <c r="L207" s="77">
        <f>SUM(Kranskop:Baobab!L207)</f>
        <v>0</v>
      </c>
      <c r="M207" s="77">
        <f>SUM(Kranskop:Baobab!M207)</f>
        <v>0</v>
      </c>
      <c r="N207" s="77">
        <f>SUM(Kranskop:Baobab!N207)</f>
        <v>0</v>
      </c>
      <c r="O207" s="77">
        <f>SUM(Kranskop:Baobab!O207)</f>
        <v>0</v>
      </c>
      <c r="P207" s="77">
        <f>SUM(Kranskop:Baobab!P207)</f>
        <v>0</v>
      </c>
      <c r="Q207" s="77">
        <f>SUM(Kranskop:Baobab!Q207)</f>
        <v>0</v>
      </c>
      <c r="R207" s="77">
        <f>SUM(Kranskop:Baobab!R207)</f>
        <v>0</v>
      </c>
      <c r="S207" s="77">
        <f>SUM(Kranskop:Baobab!S207)</f>
        <v>0</v>
      </c>
      <c r="T207" s="77">
        <f>SUM(Kranskop:Baobab!T207)</f>
        <v>0</v>
      </c>
      <c r="U207" s="76">
        <f>SUM(Kranskop:Baobab!U207)</f>
        <v>0</v>
      </c>
      <c r="V207" s="75">
        <f>SUM(Kranskop:Baobab!V207)</f>
        <v>0</v>
      </c>
      <c r="W207" s="77">
        <f>SUM(Kranskop:Baobab!W207)</f>
        <v>0</v>
      </c>
      <c r="X207" s="77">
        <f>SUM(Kranskop:Baobab!X207)</f>
        <v>0</v>
      </c>
      <c r="Y207" s="77">
        <f>SUM(Kranskop:Baobab!Y207)</f>
        <v>0</v>
      </c>
      <c r="Z207" s="77">
        <f>SUM(Kranskop:Baobab!Z207)</f>
        <v>0</v>
      </c>
      <c r="AA207" s="77">
        <f>SUM(Kranskop:Baobab!AA207)</f>
        <v>0</v>
      </c>
      <c r="AB207" s="77">
        <f>SUM(Kranskop:Baobab!AB207)</f>
        <v>0</v>
      </c>
      <c r="AC207" s="77">
        <f>SUM(Kranskop:Baobab!AC207)</f>
        <v>0</v>
      </c>
      <c r="AD207" s="77">
        <f>SUM(Kranskop:Baobab!AD207)</f>
        <v>0</v>
      </c>
      <c r="AE207" s="77">
        <f>SUM(Kranskop:Baobab!AE207)</f>
        <v>0</v>
      </c>
      <c r="AF207" s="77">
        <f>SUM(Kranskop:Baobab!AF207)</f>
        <v>0</v>
      </c>
      <c r="AG207" s="76">
        <f>SUM(Kranskop:Baobab!AG207)</f>
        <v>0</v>
      </c>
      <c r="AH207" s="78">
        <f>SUM(Kranskop:Baobab!AH207)</f>
        <v>0</v>
      </c>
      <c r="AI207" s="77">
        <f>SUM(Kranskop:Baobab!AI207)</f>
        <v>0</v>
      </c>
      <c r="AJ207" s="77">
        <f>SUM(Kranskop:Baobab!AJ207)</f>
        <v>0</v>
      </c>
      <c r="AK207" s="77">
        <f>SUM(Kranskop:Baobab!AK207)</f>
        <v>0</v>
      </c>
      <c r="AL207" s="77">
        <f>SUM(Kranskop:Baobab!AL207)</f>
        <v>0</v>
      </c>
      <c r="AM207" s="77">
        <f>SUM(Kranskop:Baobab!AM207)</f>
        <v>0</v>
      </c>
      <c r="AN207" s="77">
        <f>SUM(Kranskop:Baobab!AN207)</f>
        <v>0</v>
      </c>
      <c r="AO207" s="77">
        <f>SUM(Kranskop:Baobab!AO207)</f>
        <v>0</v>
      </c>
      <c r="AP207" s="77">
        <f>SUM(Kranskop:Baobab!AP207)</f>
        <v>0</v>
      </c>
      <c r="AQ207" s="77">
        <f>SUM(Kranskop:Baobab!AQ207)</f>
        <v>0</v>
      </c>
      <c r="AR207" s="77">
        <f>SUM(Kranskop:Baobab!AR207)</f>
        <v>0</v>
      </c>
      <c r="AS207" s="76">
        <f>SUM(Kranskop:Baobab!AS207)</f>
        <v>0</v>
      </c>
      <c r="AT207" s="78">
        <f>SUM(Kranskop:Baobab!AT207)</f>
        <v>0</v>
      </c>
      <c r="AU207" s="77">
        <f>SUM(Kranskop:Baobab!AU207)</f>
        <v>0</v>
      </c>
      <c r="AV207" s="77">
        <f>SUM(Kranskop:Baobab!AV207)</f>
        <v>0</v>
      </c>
      <c r="AW207" s="77">
        <f>SUM(Kranskop:Baobab!AW207)</f>
        <v>0</v>
      </c>
      <c r="AX207" s="77">
        <f>SUM(Kranskop:Baobab!AX207)</f>
        <v>0</v>
      </c>
      <c r="AY207" s="77">
        <f>SUM(Kranskop:Baobab!AY207)</f>
        <v>0</v>
      </c>
      <c r="AZ207" s="77">
        <f>SUM(Kranskop:Baobab!AZ207)</f>
        <v>0</v>
      </c>
      <c r="BA207" s="77">
        <f>SUM(Kranskop:Baobab!BA207)</f>
        <v>0</v>
      </c>
      <c r="BB207" s="77">
        <f>SUM(Kranskop:Baobab!BB207)</f>
        <v>0</v>
      </c>
      <c r="BC207" s="77">
        <f>SUM(Kranskop:Baobab!BC207)</f>
        <v>0</v>
      </c>
      <c r="BD207" s="77">
        <f>SUM(Kranskop:Baobab!BD207)</f>
        <v>0</v>
      </c>
      <c r="BE207" s="76">
        <f>SUM(Kranskop:Baobab!BE207)</f>
        <v>0</v>
      </c>
      <c r="BF207" s="78">
        <f>SUM(Kranskop:Baobab!BF207)</f>
        <v>0</v>
      </c>
      <c r="BG207" s="77">
        <f>SUM(Kranskop:Baobab!BG207)</f>
        <v>0</v>
      </c>
      <c r="BH207" s="77">
        <f>SUM(Kranskop:Baobab!BH207)</f>
        <v>0</v>
      </c>
      <c r="BI207" s="77">
        <f>SUM(Kranskop:Baobab!BI207)</f>
        <v>0</v>
      </c>
      <c r="BJ207" s="77">
        <f>SUM(Kranskop:Baobab!BJ207)</f>
        <v>0</v>
      </c>
      <c r="BK207" s="77">
        <f>SUM(Kranskop:Baobab!BK207)</f>
        <v>0</v>
      </c>
      <c r="BL207" s="77">
        <f>SUM(Kranskop:Baobab!BL207)</f>
        <v>0</v>
      </c>
      <c r="BM207" s="77">
        <f>SUM(Kranskop:Baobab!BM207)</f>
        <v>0</v>
      </c>
      <c r="BN207" s="77">
        <f>SUM(Kranskop:Baobab!BN207)</f>
        <v>0</v>
      </c>
      <c r="BO207" s="77">
        <f>SUM(Kranskop:Baobab!BO207)</f>
        <v>0</v>
      </c>
      <c r="BP207" s="77">
        <f>SUM(Kranskop:Baobab!BP207)</f>
        <v>0</v>
      </c>
      <c r="BQ207" s="76">
        <f>SUM(Kranskop:Baobab!BQ207)</f>
        <v>0</v>
      </c>
      <c r="BR207" s="78">
        <f>SUM(Kranskop:Baobab!BR207)</f>
        <v>0</v>
      </c>
      <c r="BS207" s="77">
        <f>SUM(Kranskop:Baobab!BS207)</f>
        <v>0</v>
      </c>
      <c r="BT207" s="77">
        <f>SUM(Kranskop:Baobab!BT207)</f>
        <v>0</v>
      </c>
      <c r="BU207" s="77">
        <f>SUM(Kranskop:Baobab!BU207)</f>
        <v>0</v>
      </c>
      <c r="BV207" s="77">
        <f>SUM(Kranskop:Baobab!BV207)</f>
        <v>0</v>
      </c>
      <c r="BW207" s="77">
        <f>SUM(Kranskop:Baobab!BW207)</f>
        <v>0</v>
      </c>
      <c r="BX207" s="77">
        <f>SUM(Kranskop:Baobab!BX207)</f>
        <v>0</v>
      </c>
      <c r="BY207" s="77">
        <f>SUM(Kranskop:Baobab!BY207)</f>
        <v>0</v>
      </c>
      <c r="BZ207" s="77">
        <f>SUM(Kranskop:Baobab!BZ207)</f>
        <v>0</v>
      </c>
      <c r="CA207" s="77">
        <f>SUM(Kranskop:Baobab!CA207)</f>
        <v>0</v>
      </c>
      <c r="CB207" s="77">
        <f>SUM(Kranskop:Baobab!CB207)</f>
        <v>0</v>
      </c>
      <c r="CC207" s="76">
        <f>SUM(Kranskop:Baobab!CC207)</f>
        <v>0</v>
      </c>
      <c r="CD207" s="368"/>
    </row>
    <row r="208" spans="1:82" s="175" customFormat="1" x14ac:dyDescent="0.75">
      <c r="A208" s="194"/>
      <c r="B208" s="73" t="s">
        <v>360</v>
      </c>
      <c r="C208" s="129" t="s">
        <v>361</v>
      </c>
      <c r="D208" s="139" t="s">
        <v>351</v>
      </c>
      <c r="E208" s="255">
        <f>SUM(Kranskop:Baobab!E208)</f>
        <v>400</v>
      </c>
      <c r="F208" s="215" t="b">
        <f>(Kranskop!G208+Nyl!G208+Capricorn!G208+Baobab!G208)=G208</f>
        <v>1</v>
      </c>
      <c r="G208" s="74">
        <f t="shared" si="87"/>
        <v>0</v>
      </c>
      <c r="H208" s="75">
        <f>SUM(Kranskop:Baobab!H208)</f>
        <v>0</v>
      </c>
      <c r="I208" s="76">
        <f>SUM(Kranskop:Baobab!I208)</f>
        <v>0</v>
      </c>
      <c r="J208" s="75">
        <f>SUM(Kranskop:Baobab!J208)</f>
        <v>0</v>
      </c>
      <c r="K208" s="77">
        <f>SUM(Kranskop:Baobab!K208)</f>
        <v>0</v>
      </c>
      <c r="L208" s="77">
        <f>SUM(Kranskop:Baobab!L208)</f>
        <v>0</v>
      </c>
      <c r="M208" s="77">
        <f>SUM(Kranskop:Baobab!M208)</f>
        <v>0</v>
      </c>
      <c r="N208" s="77">
        <f>SUM(Kranskop:Baobab!N208)</f>
        <v>0</v>
      </c>
      <c r="O208" s="77">
        <f>SUM(Kranskop:Baobab!O208)</f>
        <v>0</v>
      </c>
      <c r="P208" s="77">
        <f>SUM(Kranskop:Baobab!P208)</f>
        <v>0</v>
      </c>
      <c r="Q208" s="77">
        <f>SUM(Kranskop:Baobab!Q208)</f>
        <v>0</v>
      </c>
      <c r="R208" s="77">
        <f>SUM(Kranskop:Baobab!R208)</f>
        <v>0</v>
      </c>
      <c r="S208" s="77">
        <f>SUM(Kranskop:Baobab!S208)</f>
        <v>0</v>
      </c>
      <c r="T208" s="77">
        <f>SUM(Kranskop:Baobab!T208)</f>
        <v>0</v>
      </c>
      <c r="U208" s="76">
        <f>SUM(Kranskop:Baobab!U208)</f>
        <v>0</v>
      </c>
      <c r="V208" s="75">
        <f>SUM(Kranskop:Baobab!V208)</f>
        <v>0</v>
      </c>
      <c r="W208" s="77">
        <f>SUM(Kranskop:Baobab!W208)</f>
        <v>0</v>
      </c>
      <c r="X208" s="77">
        <f>SUM(Kranskop:Baobab!X208)</f>
        <v>0</v>
      </c>
      <c r="Y208" s="77">
        <f>SUM(Kranskop:Baobab!Y208)</f>
        <v>0</v>
      </c>
      <c r="Z208" s="77">
        <f>SUM(Kranskop:Baobab!Z208)</f>
        <v>0</v>
      </c>
      <c r="AA208" s="77">
        <f>SUM(Kranskop:Baobab!AA208)</f>
        <v>0</v>
      </c>
      <c r="AB208" s="77">
        <f>SUM(Kranskop:Baobab!AB208)</f>
        <v>0</v>
      </c>
      <c r="AC208" s="77">
        <f>SUM(Kranskop:Baobab!AC208)</f>
        <v>0</v>
      </c>
      <c r="AD208" s="77">
        <f>SUM(Kranskop:Baobab!AD208)</f>
        <v>0</v>
      </c>
      <c r="AE208" s="77">
        <f>SUM(Kranskop:Baobab!AE208)</f>
        <v>0</v>
      </c>
      <c r="AF208" s="77">
        <f>SUM(Kranskop:Baobab!AF208)</f>
        <v>0</v>
      </c>
      <c r="AG208" s="76">
        <f>SUM(Kranskop:Baobab!AG208)</f>
        <v>0</v>
      </c>
      <c r="AH208" s="78">
        <f>SUM(Kranskop:Baobab!AH208)</f>
        <v>0</v>
      </c>
      <c r="AI208" s="77">
        <f>SUM(Kranskop:Baobab!AI208)</f>
        <v>0</v>
      </c>
      <c r="AJ208" s="77">
        <f>SUM(Kranskop:Baobab!AJ208)</f>
        <v>0</v>
      </c>
      <c r="AK208" s="77">
        <f>SUM(Kranskop:Baobab!AK208)</f>
        <v>0</v>
      </c>
      <c r="AL208" s="77">
        <f>SUM(Kranskop:Baobab!AL208)</f>
        <v>0</v>
      </c>
      <c r="AM208" s="77">
        <f>SUM(Kranskop:Baobab!AM208)</f>
        <v>0</v>
      </c>
      <c r="AN208" s="77">
        <f>SUM(Kranskop:Baobab!AN208)</f>
        <v>0</v>
      </c>
      <c r="AO208" s="77">
        <f>SUM(Kranskop:Baobab!AO208)</f>
        <v>0</v>
      </c>
      <c r="AP208" s="77">
        <f>SUM(Kranskop:Baobab!AP208)</f>
        <v>0</v>
      </c>
      <c r="AQ208" s="77">
        <f>SUM(Kranskop:Baobab!AQ208)</f>
        <v>0</v>
      </c>
      <c r="AR208" s="77">
        <f>SUM(Kranskop:Baobab!AR208)</f>
        <v>0</v>
      </c>
      <c r="AS208" s="76">
        <f>SUM(Kranskop:Baobab!AS208)</f>
        <v>0</v>
      </c>
      <c r="AT208" s="78">
        <f>SUM(Kranskop:Baobab!AT208)</f>
        <v>0</v>
      </c>
      <c r="AU208" s="77">
        <f>SUM(Kranskop:Baobab!AU208)</f>
        <v>0</v>
      </c>
      <c r="AV208" s="77">
        <f>SUM(Kranskop:Baobab!AV208)</f>
        <v>0</v>
      </c>
      <c r="AW208" s="77">
        <f>SUM(Kranskop:Baobab!AW208)</f>
        <v>0</v>
      </c>
      <c r="AX208" s="77">
        <f>SUM(Kranskop:Baobab!AX208)</f>
        <v>0</v>
      </c>
      <c r="AY208" s="77">
        <f>SUM(Kranskop:Baobab!AY208)</f>
        <v>0</v>
      </c>
      <c r="AZ208" s="77">
        <f>SUM(Kranskop:Baobab!AZ208)</f>
        <v>0</v>
      </c>
      <c r="BA208" s="77">
        <f>SUM(Kranskop:Baobab!BA208)</f>
        <v>0</v>
      </c>
      <c r="BB208" s="77">
        <f>SUM(Kranskop:Baobab!BB208)</f>
        <v>0</v>
      </c>
      <c r="BC208" s="77">
        <f>SUM(Kranskop:Baobab!BC208)</f>
        <v>0</v>
      </c>
      <c r="BD208" s="77">
        <f>SUM(Kranskop:Baobab!BD208)</f>
        <v>0</v>
      </c>
      <c r="BE208" s="76">
        <f>SUM(Kranskop:Baobab!BE208)</f>
        <v>0</v>
      </c>
      <c r="BF208" s="78">
        <f>SUM(Kranskop:Baobab!BF208)</f>
        <v>0</v>
      </c>
      <c r="BG208" s="77">
        <f>SUM(Kranskop:Baobab!BG208)</f>
        <v>0</v>
      </c>
      <c r="BH208" s="77">
        <f>SUM(Kranskop:Baobab!BH208)</f>
        <v>0</v>
      </c>
      <c r="BI208" s="77">
        <f>SUM(Kranskop:Baobab!BI208)</f>
        <v>0</v>
      </c>
      <c r="BJ208" s="77">
        <f>SUM(Kranskop:Baobab!BJ208)</f>
        <v>0</v>
      </c>
      <c r="BK208" s="77">
        <f>SUM(Kranskop:Baobab!BK208)</f>
        <v>0</v>
      </c>
      <c r="BL208" s="77">
        <f>SUM(Kranskop:Baobab!BL208)</f>
        <v>0</v>
      </c>
      <c r="BM208" s="77">
        <f>SUM(Kranskop:Baobab!BM208)</f>
        <v>0</v>
      </c>
      <c r="BN208" s="77">
        <f>SUM(Kranskop:Baobab!BN208)</f>
        <v>0</v>
      </c>
      <c r="BO208" s="77">
        <f>SUM(Kranskop:Baobab!BO208)</f>
        <v>0</v>
      </c>
      <c r="BP208" s="77">
        <f>SUM(Kranskop:Baobab!BP208)</f>
        <v>0</v>
      </c>
      <c r="BQ208" s="76">
        <f>SUM(Kranskop:Baobab!BQ208)</f>
        <v>0</v>
      </c>
      <c r="BR208" s="78">
        <f>SUM(Kranskop:Baobab!BR208)</f>
        <v>0</v>
      </c>
      <c r="BS208" s="77">
        <f>SUM(Kranskop:Baobab!BS208)</f>
        <v>0</v>
      </c>
      <c r="BT208" s="77">
        <f>SUM(Kranskop:Baobab!BT208)</f>
        <v>0</v>
      </c>
      <c r="BU208" s="77">
        <f>SUM(Kranskop:Baobab!BU208)</f>
        <v>0</v>
      </c>
      <c r="BV208" s="77">
        <f>SUM(Kranskop:Baobab!BV208)</f>
        <v>0</v>
      </c>
      <c r="BW208" s="77">
        <f>SUM(Kranskop:Baobab!BW208)</f>
        <v>0</v>
      </c>
      <c r="BX208" s="77">
        <f>SUM(Kranskop:Baobab!BX208)</f>
        <v>0</v>
      </c>
      <c r="BY208" s="77">
        <f>SUM(Kranskop:Baobab!BY208)</f>
        <v>0</v>
      </c>
      <c r="BZ208" s="77">
        <f>SUM(Kranskop:Baobab!BZ208)</f>
        <v>0</v>
      </c>
      <c r="CA208" s="77">
        <f>SUM(Kranskop:Baobab!CA208)</f>
        <v>0</v>
      </c>
      <c r="CB208" s="77">
        <f>SUM(Kranskop:Baobab!CB208)</f>
        <v>0</v>
      </c>
      <c r="CC208" s="76">
        <f>SUM(Kranskop:Baobab!CC208)</f>
        <v>0</v>
      </c>
      <c r="CD208" s="368"/>
    </row>
    <row r="209" spans="1:82" s="175" customFormat="1" x14ac:dyDescent="0.75">
      <c r="A209" s="194"/>
      <c r="B209" s="73" t="s">
        <v>362</v>
      </c>
      <c r="C209" s="129" t="s">
        <v>363</v>
      </c>
      <c r="D209" s="139" t="s">
        <v>351</v>
      </c>
      <c r="E209" s="255">
        <f>SUM(Kranskop:Baobab!E209)</f>
        <v>400</v>
      </c>
      <c r="F209" s="215" t="b">
        <f>(Kranskop!G209+Nyl!G209+Capricorn!G209+Baobab!G209)=G209</f>
        <v>1</v>
      </c>
      <c r="G209" s="74">
        <f t="shared" si="87"/>
        <v>0</v>
      </c>
      <c r="H209" s="75">
        <f>SUM(Kranskop:Baobab!H209)</f>
        <v>0</v>
      </c>
      <c r="I209" s="76">
        <f>SUM(Kranskop:Baobab!I209)</f>
        <v>0</v>
      </c>
      <c r="J209" s="75">
        <f>SUM(Kranskop:Baobab!J209)</f>
        <v>0</v>
      </c>
      <c r="K209" s="77">
        <f>SUM(Kranskop:Baobab!K209)</f>
        <v>0</v>
      </c>
      <c r="L209" s="77">
        <f>SUM(Kranskop:Baobab!L209)</f>
        <v>0</v>
      </c>
      <c r="M209" s="77">
        <f>SUM(Kranskop:Baobab!M209)</f>
        <v>0</v>
      </c>
      <c r="N209" s="77">
        <f>SUM(Kranskop:Baobab!N209)</f>
        <v>0</v>
      </c>
      <c r="O209" s="77">
        <f>SUM(Kranskop:Baobab!O209)</f>
        <v>0</v>
      </c>
      <c r="P209" s="77">
        <f>SUM(Kranskop:Baobab!P209)</f>
        <v>0</v>
      </c>
      <c r="Q209" s="77">
        <f>SUM(Kranskop:Baobab!Q209)</f>
        <v>0</v>
      </c>
      <c r="R209" s="77">
        <f>SUM(Kranskop:Baobab!R209)</f>
        <v>0</v>
      </c>
      <c r="S209" s="77">
        <f>SUM(Kranskop:Baobab!S209)</f>
        <v>0</v>
      </c>
      <c r="T209" s="77">
        <f>SUM(Kranskop:Baobab!T209)</f>
        <v>0</v>
      </c>
      <c r="U209" s="76">
        <f>SUM(Kranskop:Baobab!U209)</f>
        <v>0</v>
      </c>
      <c r="V209" s="75">
        <f>SUM(Kranskop:Baobab!V209)</f>
        <v>0</v>
      </c>
      <c r="W209" s="77">
        <f>SUM(Kranskop:Baobab!W209)</f>
        <v>0</v>
      </c>
      <c r="X209" s="77">
        <f>SUM(Kranskop:Baobab!X209)</f>
        <v>0</v>
      </c>
      <c r="Y209" s="77">
        <f>SUM(Kranskop:Baobab!Y209)</f>
        <v>0</v>
      </c>
      <c r="Z209" s="77">
        <f>SUM(Kranskop:Baobab!Z209)</f>
        <v>0</v>
      </c>
      <c r="AA209" s="77">
        <f>SUM(Kranskop:Baobab!AA209)</f>
        <v>0</v>
      </c>
      <c r="AB209" s="77">
        <f>SUM(Kranskop:Baobab!AB209)</f>
        <v>0</v>
      </c>
      <c r="AC209" s="77">
        <f>SUM(Kranskop:Baobab!AC209)</f>
        <v>0</v>
      </c>
      <c r="AD209" s="77">
        <f>SUM(Kranskop:Baobab!AD209)</f>
        <v>0</v>
      </c>
      <c r="AE209" s="77">
        <f>SUM(Kranskop:Baobab!AE209)</f>
        <v>0</v>
      </c>
      <c r="AF209" s="77">
        <f>SUM(Kranskop:Baobab!AF209)</f>
        <v>0</v>
      </c>
      <c r="AG209" s="76">
        <f>SUM(Kranskop:Baobab!AG209)</f>
        <v>0</v>
      </c>
      <c r="AH209" s="78">
        <f>SUM(Kranskop:Baobab!AH209)</f>
        <v>0</v>
      </c>
      <c r="AI209" s="77">
        <f>SUM(Kranskop:Baobab!AI209)</f>
        <v>0</v>
      </c>
      <c r="AJ209" s="77">
        <f>SUM(Kranskop:Baobab!AJ209)</f>
        <v>0</v>
      </c>
      <c r="AK209" s="77">
        <f>SUM(Kranskop:Baobab!AK209)</f>
        <v>0</v>
      </c>
      <c r="AL209" s="77">
        <f>SUM(Kranskop:Baobab!AL209)</f>
        <v>0</v>
      </c>
      <c r="AM209" s="77">
        <f>SUM(Kranskop:Baobab!AM209)</f>
        <v>0</v>
      </c>
      <c r="AN209" s="77">
        <f>SUM(Kranskop:Baobab!AN209)</f>
        <v>0</v>
      </c>
      <c r="AO209" s="77">
        <f>SUM(Kranskop:Baobab!AO209)</f>
        <v>0</v>
      </c>
      <c r="AP209" s="77">
        <f>SUM(Kranskop:Baobab!AP209)</f>
        <v>0</v>
      </c>
      <c r="AQ209" s="77">
        <f>SUM(Kranskop:Baobab!AQ209)</f>
        <v>0</v>
      </c>
      <c r="AR209" s="77">
        <f>SUM(Kranskop:Baobab!AR209)</f>
        <v>0</v>
      </c>
      <c r="AS209" s="76">
        <f>SUM(Kranskop:Baobab!AS209)</f>
        <v>0</v>
      </c>
      <c r="AT209" s="78">
        <f>SUM(Kranskop:Baobab!AT209)</f>
        <v>0</v>
      </c>
      <c r="AU209" s="77">
        <f>SUM(Kranskop:Baobab!AU209)</f>
        <v>0</v>
      </c>
      <c r="AV209" s="77">
        <f>SUM(Kranskop:Baobab!AV209)</f>
        <v>0</v>
      </c>
      <c r="AW209" s="77">
        <f>SUM(Kranskop:Baobab!AW209)</f>
        <v>0</v>
      </c>
      <c r="AX209" s="77">
        <f>SUM(Kranskop:Baobab!AX209)</f>
        <v>0</v>
      </c>
      <c r="AY209" s="77">
        <f>SUM(Kranskop:Baobab!AY209)</f>
        <v>0</v>
      </c>
      <c r="AZ209" s="77">
        <f>SUM(Kranskop:Baobab!AZ209)</f>
        <v>0</v>
      </c>
      <c r="BA209" s="77">
        <f>SUM(Kranskop:Baobab!BA209)</f>
        <v>0</v>
      </c>
      <c r="BB209" s="77">
        <f>SUM(Kranskop:Baobab!BB209)</f>
        <v>0</v>
      </c>
      <c r="BC209" s="77">
        <f>SUM(Kranskop:Baobab!BC209)</f>
        <v>0</v>
      </c>
      <c r="BD209" s="77">
        <f>SUM(Kranskop:Baobab!BD209)</f>
        <v>0</v>
      </c>
      <c r="BE209" s="76">
        <f>SUM(Kranskop:Baobab!BE209)</f>
        <v>0</v>
      </c>
      <c r="BF209" s="78">
        <f>SUM(Kranskop:Baobab!BF209)</f>
        <v>0</v>
      </c>
      <c r="BG209" s="77">
        <f>SUM(Kranskop:Baobab!BG209)</f>
        <v>0</v>
      </c>
      <c r="BH209" s="77">
        <f>SUM(Kranskop:Baobab!BH209)</f>
        <v>0</v>
      </c>
      <c r="BI209" s="77">
        <f>SUM(Kranskop:Baobab!BI209)</f>
        <v>0</v>
      </c>
      <c r="BJ209" s="77">
        <f>SUM(Kranskop:Baobab!BJ209)</f>
        <v>0</v>
      </c>
      <c r="BK209" s="77">
        <f>SUM(Kranskop:Baobab!BK209)</f>
        <v>0</v>
      </c>
      <c r="BL209" s="77">
        <f>SUM(Kranskop:Baobab!BL209)</f>
        <v>0</v>
      </c>
      <c r="BM209" s="77">
        <f>SUM(Kranskop:Baobab!BM209)</f>
        <v>0</v>
      </c>
      <c r="BN209" s="77">
        <f>SUM(Kranskop:Baobab!BN209)</f>
        <v>0</v>
      </c>
      <c r="BO209" s="77">
        <f>SUM(Kranskop:Baobab!BO209)</f>
        <v>0</v>
      </c>
      <c r="BP209" s="77">
        <f>SUM(Kranskop:Baobab!BP209)</f>
        <v>0</v>
      </c>
      <c r="BQ209" s="76">
        <f>SUM(Kranskop:Baobab!BQ209)</f>
        <v>0</v>
      </c>
      <c r="BR209" s="78">
        <f>SUM(Kranskop:Baobab!BR209)</f>
        <v>0</v>
      </c>
      <c r="BS209" s="77">
        <f>SUM(Kranskop:Baobab!BS209)</f>
        <v>0</v>
      </c>
      <c r="BT209" s="77">
        <f>SUM(Kranskop:Baobab!BT209)</f>
        <v>0</v>
      </c>
      <c r="BU209" s="77">
        <f>SUM(Kranskop:Baobab!BU209)</f>
        <v>0</v>
      </c>
      <c r="BV209" s="77">
        <f>SUM(Kranskop:Baobab!BV209)</f>
        <v>0</v>
      </c>
      <c r="BW209" s="77">
        <f>SUM(Kranskop:Baobab!BW209)</f>
        <v>0</v>
      </c>
      <c r="BX209" s="77">
        <f>SUM(Kranskop:Baobab!BX209)</f>
        <v>0</v>
      </c>
      <c r="BY209" s="77">
        <f>SUM(Kranskop:Baobab!BY209)</f>
        <v>0</v>
      </c>
      <c r="BZ209" s="77">
        <f>SUM(Kranskop:Baobab!BZ209)</f>
        <v>0</v>
      </c>
      <c r="CA209" s="77">
        <f>SUM(Kranskop:Baobab!CA209)</f>
        <v>0</v>
      </c>
      <c r="CB209" s="77">
        <f>SUM(Kranskop:Baobab!CB209)</f>
        <v>0</v>
      </c>
      <c r="CC209" s="76">
        <f>SUM(Kranskop:Baobab!CC209)</f>
        <v>0</v>
      </c>
      <c r="CD209" s="368"/>
    </row>
    <row r="210" spans="1:82" s="39" customFormat="1" x14ac:dyDescent="0.75">
      <c r="A210" s="43"/>
      <c r="B210" s="73" t="s">
        <v>364</v>
      </c>
      <c r="C210" s="129" t="s">
        <v>365</v>
      </c>
      <c r="D210" s="139" t="s">
        <v>351</v>
      </c>
      <c r="E210" s="255">
        <f>SUM(Kranskop:Baobab!E210)</f>
        <v>400</v>
      </c>
      <c r="F210" s="215" t="b">
        <f>(Kranskop!G210+Nyl!G210+Capricorn!G210+Baobab!G210)=G210</f>
        <v>1</v>
      </c>
      <c r="G210" s="74">
        <f t="shared" si="87"/>
        <v>0</v>
      </c>
      <c r="H210" s="75">
        <f>SUM(Kranskop:Baobab!H210)</f>
        <v>0</v>
      </c>
      <c r="I210" s="76">
        <f>SUM(Kranskop:Baobab!I210)</f>
        <v>0</v>
      </c>
      <c r="J210" s="75">
        <f>SUM(Kranskop:Baobab!J210)</f>
        <v>0</v>
      </c>
      <c r="K210" s="77">
        <f>SUM(Kranskop:Baobab!K210)</f>
        <v>0</v>
      </c>
      <c r="L210" s="77">
        <f>SUM(Kranskop:Baobab!L210)</f>
        <v>0</v>
      </c>
      <c r="M210" s="77">
        <f>SUM(Kranskop:Baobab!M210)</f>
        <v>0</v>
      </c>
      <c r="N210" s="77">
        <f>SUM(Kranskop:Baobab!N210)</f>
        <v>0</v>
      </c>
      <c r="O210" s="77">
        <f>SUM(Kranskop:Baobab!O210)</f>
        <v>0</v>
      </c>
      <c r="P210" s="77">
        <f>SUM(Kranskop:Baobab!P210)</f>
        <v>0</v>
      </c>
      <c r="Q210" s="77">
        <f>SUM(Kranskop:Baobab!Q210)</f>
        <v>0</v>
      </c>
      <c r="R210" s="77">
        <f>SUM(Kranskop:Baobab!R210)</f>
        <v>0</v>
      </c>
      <c r="S210" s="77">
        <f>SUM(Kranskop:Baobab!S210)</f>
        <v>0</v>
      </c>
      <c r="T210" s="77">
        <f>SUM(Kranskop:Baobab!T210)</f>
        <v>0</v>
      </c>
      <c r="U210" s="76">
        <f>SUM(Kranskop:Baobab!U210)</f>
        <v>0</v>
      </c>
      <c r="V210" s="75">
        <f>SUM(Kranskop:Baobab!V210)</f>
        <v>0</v>
      </c>
      <c r="W210" s="77">
        <f>SUM(Kranskop:Baobab!W210)</f>
        <v>0</v>
      </c>
      <c r="X210" s="77">
        <f>SUM(Kranskop:Baobab!X210)</f>
        <v>0</v>
      </c>
      <c r="Y210" s="77">
        <f>SUM(Kranskop:Baobab!Y210)</f>
        <v>0</v>
      </c>
      <c r="Z210" s="77">
        <f>SUM(Kranskop:Baobab!Z210)</f>
        <v>0</v>
      </c>
      <c r="AA210" s="77">
        <f>SUM(Kranskop:Baobab!AA210)</f>
        <v>0</v>
      </c>
      <c r="AB210" s="77">
        <f>SUM(Kranskop:Baobab!AB210)</f>
        <v>0</v>
      </c>
      <c r="AC210" s="77">
        <f>SUM(Kranskop:Baobab!AC210)</f>
        <v>0</v>
      </c>
      <c r="AD210" s="77">
        <f>SUM(Kranskop:Baobab!AD210)</f>
        <v>0</v>
      </c>
      <c r="AE210" s="77">
        <f>SUM(Kranskop:Baobab!AE210)</f>
        <v>0</v>
      </c>
      <c r="AF210" s="77">
        <f>SUM(Kranskop:Baobab!AF210)</f>
        <v>0</v>
      </c>
      <c r="AG210" s="76">
        <f>SUM(Kranskop:Baobab!AG210)</f>
        <v>0</v>
      </c>
      <c r="AH210" s="78">
        <f>SUM(Kranskop:Baobab!AH210)</f>
        <v>0</v>
      </c>
      <c r="AI210" s="77">
        <f>SUM(Kranskop:Baobab!AI210)</f>
        <v>0</v>
      </c>
      <c r="AJ210" s="77">
        <f>SUM(Kranskop:Baobab!AJ210)</f>
        <v>0</v>
      </c>
      <c r="AK210" s="77">
        <f>SUM(Kranskop:Baobab!AK210)</f>
        <v>0</v>
      </c>
      <c r="AL210" s="77">
        <f>SUM(Kranskop:Baobab!AL210)</f>
        <v>0</v>
      </c>
      <c r="AM210" s="77">
        <f>SUM(Kranskop:Baobab!AM210)</f>
        <v>0</v>
      </c>
      <c r="AN210" s="77">
        <f>SUM(Kranskop:Baobab!AN210)</f>
        <v>0</v>
      </c>
      <c r="AO210" s="77">
        <f>SUM(Kranskop:Baobab!AO210)</f>
        <v>0</v>
      </c>
      <c r="AP210" s="77">
        <f>SUM(Kranskop:Baobab!AP210)</f>
        <v>0</v>
      </c>
      <c r="AQ210" s="77">
        <f>SUM(Kranskop:Baobab!AQ210)</f>
        <v>0</v>
      </c>
      <c r="AR210" s="77">
        <f>SUM(Kranskop:Baobab!AR210)</f>
        <v>0</v>
      </c>
      <c r="AS210" s="76">
        <f>SUM(Kranskop:Baobab!AS210)</f>
        <v>0</v>
      </c>
      <c r="AT210" s="78">
        <f>SUM(Kranskop:Baobab!AT210)</f>
        <v>0</v>
      </c>
      <c r="AU210" s="77">
        <f>SUM(Kranskop:Baobab!AU210)</f>
        <v>0</v>
      </c>
      <c r="AV210" s="77">
        <f>SUM(Kranskop:Baobab!AV210)</f>
        <v>0</v>
      </c>
      <c r="AW210" s="77">
        <f>SUM(Kranskop:Baobab!AW210)</f>
        <v>0</v>
      </c>
      <c r="AX210" s="77">
        <f>SUM(Kranskop:Baobab!AX210)</f>
        <v>0</v>
      </c>
      <c r="AY210" s="77">
        <f>SUM(Kranskop:Baobab!AY210)</f>
        <v>0</v>
      </c>
      <c r="AZ210" s="77">
        <f>SUM(Kranskop:Baobab!AZ210)</f>
        <v>0</v>
      </c>
      <c r="BA210" s="77">
        <f>SUM(Kranskop:Baobab!BA210)</f>
        <v>0</v>
      </c>
      <c r="BB210" s="77">
        <f>SUM(Kranskop:Baobab!BB210)</f>
        <v>0</v>
      </c>
      <c r="BC210" s="77">
        <f>SUM(Kranskop:Baobab!BC210)</f>
        <v>0</v>
      </c>
      <c r="BD210" s="77">
        <f>SUM(Kranskop:Baobab!BD210)</f>
        <v>0</v>
      </c>
      <c r="BE210" s="76">
        <f>SUM(Kranskop:Baobab!BE210)</f>
        <v>0</v>
      </c>
      <c r="BF210" s="78">
        <f>SUM(Kranskop:Baobab!BF210)</f>
        <v>0</v>
      </c>
      <c r="BG210" s="77">
        <f>SUM(Kranskop:Baobab!BG210)</f>
        <v>0</v>
      </c>
      <c r="BH210" s="77">
        <f>SUM(Kranskop:Baobab!BH210)</f>
        <v>0</v>
      </c>
      <c r="BI210" s="77">
        <f>SUM(Kranskop:Baobab!BI210)</f>
        <v>0</v>
      </c>
      <c r="BJ210" s="77">
        <f>SUM(Kranskop:Baobab!BJ210)</f>
        <v>0</v>
      </c>
      <c r="BK210" s="77">
        <f>SUM(Kranskop:Baobab!BK210)</f>
        <v>0</v>
      </c>
      <c r="BL210" s="77">
        <f>SUM(Kranskop:Baobab!BL210)</f>
        <v>0</v>
      </c>
      <c r="BM210" s="77">
        <f>SUM(Kranskop:Baobab!BM210)</f>
        <v>0</v>
      </c>
      <c r="BN210" s="77">
        <f>SUM(Kranskop:Baobab!BN210)</f>
        <v>0</v>
      </c>
      <c r="BO210" s="77">
        <f>SUM(Kranskop:Baobab!BO210)</f>
        <v>0</v>
      </c>
      <c r="BP210" s="77">
        <f>SUM(Kranskop:Baobab!BP210)</f>
        <v>0</v>
      </c>
      <c r="BQ210" s="76">
        <f>SUM(Kranskop:Baobab!BQ210)</f>
        <v>0</v>
      </c>
      <c r="BR210" s="78">
        <f>SUM(Kranskop:Baobab!BR210)</f>
        <v>0</v>
      </c>
      <c r="BS210" s="77">
        <f>SUM(Kranskop:Baobab!BS210)</f>
        <v>0</v>
      </c>
      <c r="BT210" s="77">
        <f>SUM(Kranskop:Baobab!BT210)</f>
        <v>0</v>
      </c>
      <c r="BU210" s="77">
        <f>SUM(Kranskop:Baobab!BU210)</f>
        <v>0</v>
      </c>
      <c r="BV210" s="77">
        <f>SUM(Kranskop:Baobab!BV210)</f>
        <v>0</v>
      </c>
      <c r="BW210" s="77">
        <f>SUM(Kranskop:Baobab!BW210)</f>
        <v>0</v>
      </c>
      <c r="BX210" s="77">
        <f>SUM(Kranskop:Baobab!BX210)</f>
        <v>0</v>
      </c>
      <c r="BY210" s="77">
        <f>SUM(Kranskop:Baobab!BY210)</f>
        <v>0</v>
      </c>
      <c r="BZ210" s="77">
        <f>SUM(Kranskop:Baobab!BZ210)</f>
        <v>0</v>
      </c>
      <c r="CA210" s="77">
        <f>SUM(Kranskop:Baobab!CA210)</f>
        <v>0</v>
      </c>
      <c r="CB210" s="77">
        <f>SUM(Kranskop:Baobab!CB210)</f>
        <v>0</v>
      </c>
      <c r="CC210" s="76">
        <f>SUM(Kranskop:Baobab!CC210)</f>
        <v>0</v>
      </c>
      <c r="CD210" s="368"/>
    </row>
    <row r="211" spans="1:82" s="175" customFormat="1" x14ac:dyDescent="0.75">
      <c r="B211" s="73" t="s">
        <v>366</v>
      </c>
      <c r="C211" s="129" t="s">
        <v>367</v>
      </c>
      <c r="D211" s="139" t="s">
        <v>351</v>
      </c>
      <c r="E211" s="255">
        <f>SUM(Kranskop:Baobab!E211)</f>
        <v>400</v>
      </c>
      <c r="F211" s="215" t="b">
        <f>(Kranskop!G211+Nyl!G211+Capricorn!G211+Baobab!G211)=G211</f>
        <v>1</v>
      </c>
      <c r="G211" s="74">
        <f t="shared" si="87"/>
        <v>0</v>
      </c>
      <c r="H211" s="75">
        <f>SUM(Kranskop:Baobab!H211)</f>
        <v>0</v>
      </c>
      <c r="I211" s="76">
        <f>SUM(Kranskop:Baobab!I211)</f>
        <v>0</v>
      </c>
      <c r="J211" s="75">
        <f>SUM(Kranskop:Baobab!J211)</f>
        <v>0</v>
      </c>
      <c r="K211" s="77">
        <f>SUM(Kranskop:Baobab!K211)</f>
        <v>0</v>
      </c>
      <c r="L211" s="77">
        <f>SUM(Kranskop:Baobab!L211)</f>
        <v>0</v>
      </c>
      <c r="M211" s="77">
        <f>SUM(Kranskop:Baobab!M211)</f>
        <v>0</v>
      </c>
      <c r="N211" s="77">
        <f>SUM(Kranskop:Baobab!N211)</f>
        <v>0</v>
      </c>
      <c r="O211" s="77">
        <f>SUM(Kranskop:Baobab!O211)</f>
        <v>0</v>
      </c>
      <c r="P211" s="77">
        <f>SUM(Kranskop:Baobab!P211)</f>
        <v>0</v>
      </c>
      <c r="Q211" s="77">
        <f>SUM(Kranskop:Baobab!Q211)</f>
        <v>0</v>
      </c>
      <c r="R211" s="77">
        <f>SUM(Kranskop:Baobab!R211)</f>
        <v>0</v>
      </c>
      <c r="S211" s="77">
        <f>SUM(Kranskop:Baobab!S211)</f>
        <v>0</v>
      </c>
      <c r="T211" s="77">
        <f>SUM(Kranskop:Baobab!T211)</f>
        <v>0</v>
      </c>
      <c r="U211" s="76">
        <f>SUM(Kranskop:Baobab!U211)</f>
        <v>0</v>
      </c>
      <c r="V211" s="75">
        <f>SUM(Kranskop:Baobab!V211)</f>
        <v>0</v>
      </c>
      <c r="W211" s="77">
        <f>SUM(Kranskop:Baobab!W211)</f>
        <v>0</v>
      </c>
      <c r="X211" s="77">
        <f>SUM(Kranskop:Baobab!X211)</f>
        <v>0</v>
      </c>
      <c r="Y211" s="77">
        <f>SUM(Kranskop:Baobab!Y211)</f>
        <v>0</v>
      </c>
      <c r="Z211" s="77">
        <f>SUM(Kranskop:Baobab!Z211)</f>
        <v>0</v>
      </c>
      <c r="AA211" s="77">
        <f>SUM(Kranskop:Baobab!AA211)</f>
        <v>0</v>
      </c>
      <c r="AB211" s="77">
        <f>SUM(Kranskop:Baobab!AB211)</f>
        <v>0</v>
      </c>
      <c r="AC211" s="77">
        <f>SUM(Kranskop:Baobab!AC211)</f>
        <v>0</v>
      </c>
      <c r="AD211" s="77">
        <f>SUM(Kranskop:Baobab!AD211)</f>
        <v>0</v>
      </c>
      <c r="AE211" s="77">
        <f>SUM(Kranskop:Baobab!AE211)</f>
        <v>0</v>
      </c>
      <c r="AF211" s="77">
        <f>SUM(Kranskop:Baobab!AF211)</f>
        <v>0</v>
      </c>
      <c r="AG211" s="76">
        <f>SUM(Kranskop:Baobab!AG211)</f>
        <v>0</v>
      </c>
      <c r="AH211" s="78">
        <f>SUM(Kranskop:Baobab!AH211)</f>
        <v>0</v>
      </c>
      <c r="AI211" s="77">
        <f>SUM(Kranskop:Baobab!AI211)</f>
        <v>0</v>
      </c>
      <c r="AJ211" s="77">
        <f>SUM(Kranskop:Baobab!AJ211)</f>
        <v>0</v>
      </c>
      <c r="AK211" s="77">
        <f>SUM(Kranskop:Baobab!AK211)</f>
        <v>0</v>
      </c>
      <c r="AL211" s="77">
        <f>SUM(Kranskop:Baobab!AL211)</f>
        <v>0</v>
      </c>
      <c r="AM211" s="77">
        <f>SUM(Kranskop:Baobab!AM211)</f>
        <v>0</v>
      </c>
      <c r="AN211" s="77">
        <f>SUM(Kranskop:Baobab!AN211)</f>
        <v>0</v>
      </c>
      <c r="AO211" s="77">
        <f>SUM(Kranskop:Baobab!AO211)</f>
        <v>0</v>
      </c>
      <c r="AP211" s="77">
        <f>SUM(Kranskop:Baobab!AP211)</f>
        <v>0</v>
      </c>
      <c r="AQ211" s="77">
        <f>SUM(Kranskop:Baobab!AQ211)</f>
        <v>0</v>
      </c>
      <c r="AR211" s="77">
        <f>SUM(Kranskop:Baobab!AR211)</f>
        <v>0</v>
      </c>
      <c r="AS211" s="76">
        <f>SUM(Kranskop:Baobab!AS211)</f>
        <v>0</v>
      </c>
      <c r="AT211" s="78">
        <f>SUM(Kranskop:Baobab!AT211)</f>
        <v>0</v>
      </c>
      <c r="AU211" s="77">
        <f>SUM(Kranskop:Baobab!AU211)</f>
        <v>0</v>
      </c>
      <c r="AV211" s="77">
        <f>SUM(Kranskop:Baobab!AV211)</f>
        <v>0</v>
      </c>
      <c r="AW211" s="77">
        <f>SUM(Kranskop:Baobab!AW211)</f>
        <v>0</v>
      </c>
      <c r="AX211" s="77">
        <f>SUM(Kranskop:Baobab!AX211)</f>
        <v>0</v>
      </c>
      <c r="AY211" s="77">
        <f>SUM(Kranskop:Baobab!AY211)</f>
        <v>0</v>
      </c>
      <c r="AZ211" s="77">
        <f>SUM(Kranskop:Baobab!AZ211)</f>
        <v>0</v>
      </c>
      <c r="BA211" s="77">
        <f>SUM(Kranskop:Baobab!BA211)</f>
        <v>0</v>
      </c>
      <c r="BB211" s="77">
        <f>SUM(Kranskop:Baobab!BB211)</f>
        <v>0</v>
      </c>
      <c r="BC211" s="77">
        <f>SUM(Kranskop:Baobab!BC211)</f>
        <v>0</v>
      </c>
      <c r="BD211" s="77">
        <f>SUM(Kranskop:Baobab!BD211)</f>
        <v>0</v>
      </c>
      <c r="BE211" s="76">
        <f>SUM(Kranskop:Baobab!BE211)</f>
        <v>0</v>
      </c>
      <c r="BF211" s="78">
        <f>SUM(Kranskop:Baobab!BF211)</f>
        <v>0</v>
      </c>
      <c r="BG211" s="77">
        <f>SUM(Kranskop:Baobab!BG211)</f>
        <v>0</v>
      </c>
      <c r="BH211" s="77">
        <f>SUM(Kranskop:Baobab!BH211)</f>
        <v>0</v>
      </c>
      <c r="BI211" s="77">
        <f>SUM(Kranskop:Baobab!BI211)</f>
        <v>0</v>
      </c>
      <c r="BJ211" s="77">
        <f>SUM(Kranskop:Baobab!BJ211)</f>
        <v>0</v>
      </c>
      <c r="BK211" s="77">
        <f>SUM(Kranskop:Baobab!BK211)</f>
        <v>0</v>
      </c>
      <c r="BL211" s="77">
        <f>SUM(Kranskop:Baobab!BL211)</f>
        <v>0</v>
      </c>
      <c r="BM211" s="77">
        <f>SUM(Kranskop:Baobab!BM211)</f>
        <v>0</v>
      </c>
      <c r="BN211" s="77">
        <f>SUM(Kranskop:Baobab!BN211)</f>
        <v>0</v>
      </c>
      <c r="BO211" s="77">
        <f>SUM(Kranskop:Baobab!BO211)</f>
        <v>0</v>
      </c>
      <c r="BP211" s="77">
        <f>SUM(Kranskop:Baobab!BP211)</f>
        <v>0</v>
      </c>
      <c r="BQ211" s="76">
        <f>SUM(Kranskop:Baobab!BQ211)</f>
        <v>0</v>
      </c>
      <c r="BR211" s="78">
        <f>SUM(Kranskop:Baobab!BR211)</f>
        <v>0</v>
      </c>
      <c r="BS211" s="77">
        <f>SUM(Kranskop:Baobab!BS211)</f>
        <v>0</v>
      </c>
      <c r="BT211" s="77">
        <f>SUM(Kranskop:Baobab!BT211)</f>
        <v>0</v>
      </c>
      <c r="BU211" s="77">
        <f>SUM(Kranskop:Baobab!BU211)</f>
        <v>0</v>
      </c>
      <c r="BV211" s="77">
        <f>SUM(Kranskop:Baobab!BV211)</f>
        <v>0</v>
      </c>
      <c r="BW211" s="77">
        <f>SUM(Kranskop:Baobab!BW211)</f>
        <v>0</v>
      </c>
      <c r="BX211" s="77">
        <f>SUM(Kranskop:Baobab!BX211)</f>
        <v>0</v>
      </c>
      <c r="BY211" s="77">
        <f>SUM(Kranskop:Baobab!BY211)</f>
        <v>0</v>
      </c>
      <c r="BZ211" s="77">
        <f>SUM(Kranskop:Baobab!BZ211)</f>
        <v>0</v>
      </c>
      <c r="CA211" s="77">
        <f>SUM(Kranskop:Baobab!CA211)</f>
        <v>0</v>
      </c>
      <c r="CB211" s="77">
        <f>SUM(Kranskop:Baobab!CB211)</f>
        <v>0</v>
      </c>
      <c r="CC211" s="76">
        <f>SUM(Kranskop:Baobab!CC211)</f>
        <v>0</v>
      </c>
      <c r="CD211" s="368"/>
    </row>
    <row r="212" spans="1:82" s="175" customFormat="1" x14ac:dyDescent="0.75">
      <c r="B212" s="73" t="s">
        <v>368</v>
      </c>
      <c r="C212" s="129" t="s">
        <v>369</v>
      </c>
      <c r="D212" s="139" t="s">
        <v>351</v>
      </c>
      <c r="E212" s="255">
        <f>SUM(Kranskop:Baobab!E212)</f>
        <v>400</v>
      </c>
      <c r="F212" s="215" t="b">
        <f>(Kranskop!G212+Nyl!G212+Capricorn!G212+Baobab!G212)=G212</f>
        <v>1</v>
      </c>
      <c r="G212" s="74">
        <f t="shared" si="87"/>
        <v>0</v>
      </c>
      <c r="H212" s="75">
        <f>SUM(Kranskop:Baobab!H212)</f>
        <v>0</v>
      </c>
      <c r="I212" s="76">
        <f>SUM(Kranskop:Baobab!I212)</f>
        <v>0</v>
      </c>
      <c r="J212" s="75">
        <f>SUM(Kranskop:Baobab!J212)</f>
        <v>0</v>
      </c>
      <c r="K212" s="77">
        <f>SUM(Kranskop:Baobab!K212)</f>
        <v>0</v>
      </c>
      <c r="L212" s="77">
        <f>SUM(Kranskop:Baobab!L212)</f>
        <v>0</v>
      </c>
      <c r="M212" s="77">
        <f>SUM(Kranskop:Baobab!M212)</f>
        <v>0</v>
      </c>
      <c r="N212" s="77">
        <f>SUM(Kranskop:Baobab!N212)</f>
        <v>0</v>
      </c>
      <c r="O212" s="77">
        <f>SUM(Kranskop:Baobab!O212)</f>
        <v>0</v>
      </c>
      <c r="P212" s="77">
        <f>SUM(Kranskop:Baobab!P212)</f>
        <v>0</v>
      </c>
      <c r="Q212" s="77">
        <f>SUM(Kranskop:Baobab!Q212)</f>
        <v>0</v>
      </c>
      <c r="R212" s="77">
        <f>SUM(Kranskop:Baobab!R212)</f>
        <v>0</v>
      </c>
      <c r="S212" s="77">
        <f>SUM(Kranskop:Baobab!S212)</f>
        <v>0</v>
      </c>
      <c r="T212" s="77">
        <f>SUM(Kranskop:Baobab!T212)</f>
        <v>0</v>
      </c>
      <c r="U212" s="76">
        <f>SUM(Kranskop:Baobab!U212)</f>
        <v>0</v>
      </c>
      <c r="V212" s="75">
        <f>SUM(Kranskop:Baobab!V212)</f>
        <v>0</v>
      </c>
      <c r="W212" s="77">
        <f>SUM(Kranskop:Baobab!W212)</f>
        <v>0</v>
      </c>
      <c r="X212" s="77">
        <f>SUM(Kranskop:Baobab!X212)</f>
        <v>0</v>
      </c>
      <c r="Y212" s="77">
        <f>SUM(Kranskop:Baobab!Y212)</f>
        <v>0</v>
      </c>
      <c r="Z212" s="77">
        <f>SUM(Kranskop:Baobab!Z212)</f>
        <v>0</v>
      </c>
      <c r="AA212" s="77">
        <f>SUM(Kranskop:Baobab!AA212)</f>
        <v>0</v>
      </c>
      <c r="AB212" s="77">
        <f>SUM(Kranskop:Baobab!AB212)</f>
        <v>0</v>
      </c>
      <c r="AC212" s="77">
        <f>SUM(Kranskop:Baobab!AC212)</f>
        <v>0</v>
      </c>
      <c r="AD212" s="77">
        <f>SUM(Kranskop:Baobab!AD212)</f>
        <v>0</v>
      </c>
      <c r="AE212" s="77">
        <f>SUM(Kranskop:Baobab!AE212)</f>
        <v>0</v>
      </c>
      <c r="AF212" s="77">
        <f>SUM(Kranskop:Baobab!AF212)</f>
        <v>0</v>
      </c>
      <c r="AG212" s="76">
        <f>SUM(Kranskop:Baobab!AG212)</f>
        <v>0</v>
      </c>
      <c r="AH212" s="78">
        <f>SUM(Kranskop:Baobab!AH212)</f>
        <v>0</v>
      </c>
      <c r="AI212" s="77">
        <f>SUM(Kranskop:Baobab!AI212)</f>
        <v>0</v>
      </c>
      <c r="AJ212" s="77">
        <f>SUM(Kranskop:Baobab!AJ212)</f>
        <v>0</v>
      </c>
      <c r="AK212" s="77">
        <f>SUM(Kranskop:Baobab!AK212)</f>
        <v>0</v>
      </c>
      <c r="AL212" s="77">
        <f>SUM(Kranskop:Baobab!AL212)</f>
        <v>0</v>
      </c>
      <c r="AM212" s="77">
        <f>SUM(Kranskop:Baobab!AM212)</f>
        <v>0</v>
      </c>
      <c r="AN212" s="77">
        <f>SUM(Kranskop:Baobab!AN212)</f>
        <v>0</v>
      </c>
      <c r="AO212" s="77">
        <f>SUM(Kranskop:Baobab!AO212)</f>
        <v>0</v>
      </c>
      <c r="AP212" s="77">
        <f>SUM(Kranskop:Baobab!AP212)</f>
        <v>0</v>
      </c>
      <c r="AQ212" s="77">
        <f>SUM(Kranskop:Baobab!AQ212)</f>
        <v>0</v>
      </c>
      <c r="AR212" s="77">
        <f>SUM(Kranskop:Baobab!AR212)</f>
        <v>0</v>
      </c>
      <c r="AS212" s="76">
        <f>SUM(Kranskop:Baobab!AS212)</f>
        <v>0</v>
      </c>
      <c r="AT212" s="78">
        <f>SUM(Kranskop:Baobab!AT212)</f>
        <v>0</v>
      </c>
      <c r="AU212" s="77">
        <f>SUM(Kranskop:Baobab!AU212)</f>
        <v>0</v>
      </c>
      <c r="AV212" s="77">
        <f>SUM(Kranskop:Baobab!AV212)</f>
        <v>0</v>
      </c>
      <c r="AW212" s="77">
        <f>SUM(Kranskop:Baobab!AW212)</f>
        <v>0</v>
      </c>
      <c r="AX212" s="77">
        <f>SUM(Kranskop:Baobab!AX212)</f>
        <v>0</v>
      </c>
      <c r="AY212" s="77">
        <f>SUM(Kranskop:Baobab!AY212)</f>
        <v>0</v>
      </c>
      <c r="AZ212" s="77">
        <f>SUM(Kranskop:Baobab!AZ212)</f>
        <v>0</v>
      </c>
      <c r="BA212" s="77">
        <f>SUM(Kranskop:Baobab!BA212)</f>
        <v>0</v>
      </c>
      <c r="BB212" s="77">
        <f>SUM(Kranskop:Baobab!BB212)</f>
        <v>0</v>
      </c>
      <c r="BC212" s="77">
        <f>SUM(Kranskop:Baobab!BC212)</f>
        <v>0</v>
      </c>
      <c r="BD212" s="77">
        <f>SUM(Kranskop:Baobab!BD212)</f>
        <v>0</v>
      </c>
      <c r="BE212" s="76">
        <f>SUM(Kranskop:Baobab!BE212)</f>
        <v>0</v>
      </c>
      <c r="BF212" s="78">
        <f>SUM(Kranskop:Baobab!BF212)</f>
        <v>0</v>
      </c>
      <c r="BG212" s="77">
        <f>SUM(Kranskop:Baobab!BG212)</f>
        <v>0</v>
      </c>
      <c r="BH212" s="77">
        <f>SUM(Kranskop:Baobab!BH212)</f>
        <v>0</v>
      </c>
      <c r="BI212" s="77">
        <f>SUM(Kranskop:Baobab!BI212)</f>
        <v>0</v>
      </c>
      <c r="BJ212" s="77">
        <f>SUM(Kranskop:Baobab!BJ212)</f>
        <v>0</v>
      </c>
      <c r="BK212" s="77">
        <f>SUM(Kranskop:Baobab!BK212)</f>
        <v>0</v>
      </c>
      <c r="BL212" s="77">
        <f>SUM(Kranskop:Baobab!BL212)</f>
        <v>0</v>
      </c>
      <c r="BM212" s="77">
        <f>SUM(Kranskop:Baobab!BM212)</f>
        <v>0</v>
      </c>
      <c r="BN212" s="77">
        <f>SUM(Kranskop:Baobab!BN212)</f>
        <v>0</v>
      </c>
      <c r="BO212" s="77">
        <f>SUM(Kranskop:Baobab!BO212)</f>
        <v>0</v>
      </c>
      <c r="BP212" s="77">
        <f>SUM(Kranskop:Baobab!BP212)</f>
        <v>0</v>
      </c>
      <c r="BQ212" s="76">
        <f>SUM(Kranskop:Baobab!BQ212)</f>
        <v>0</v>
      </c>
      <c r="BR212" s="78">
        <f>SUM(Kranskop:Baobab!BR212)</f>
        <v>0</v>
      </c>
      <c r="BS212" s="77">
        <f>SUM(Kranskop:Baobab!BS212)</f>
        <v>0</v>
      </c>
      <c r="BT212" s="77">
        <f>SUM(Kranskop:Baobab!BT212)</f>
        <v>0</v>
      </c>
      <c r="BU212" s="77">
        <f>SUM(Kranskop:Baobab!BU212)</f>
        <v>0</v>
      </c>
      <c r="BV212" s="77">
        <f>SUM(Kranskop:Baobab!BV212)</f>
        <v>0</v>
      </c>
      <c r="BW212" s="77">
        <f>SUM(Kranskop:Baobab!BW212)</f>
        <v>0</v>
      </c>
      <c r="BX212" s="77">
        <f>SUM(Kranskop:Baobab!BX212)</f>
        <v>0</v>
      </c>
      <c r="BY212" s="77">
        <f>SUM(Kranskop:Baobab!BY212)</f>
        <v>0</v>
      </c>
      <c r="BZ212" s="77">
        <f>SUM(Kranskop:Baobab!BZ212)</f>
        <v>0</v>
      </c>
      <c r="CA212" s="77">
        <f>SUM(Kranskop:Baobab!CA212)</f>
        <v>0</v>
      </c>
      <c r="CB212" s="77">
        <f>SUM(Kranskop:Baobab!CB212)</f>
        <v>0</v>
      </c>
      <c r="CC212" s="76">
        <f>SUM(Kranskop:Baobab!CC212)</f>
        <v>0</v>
      </c>
      <c r="CD212" s="368"/>
    </row>
    <row r="213" spans="1:82" s="175" customFormat="1" x14ac:dyDescent="0.75">
      <c r="B213" s="176" t="s">
        <v>370</v>
      </c>
      <c r="C213" s="177" t="s">
        <v>371</v>
      </c>
      <c r="D213" s="178"/>
      <c r="E213" s="295">
        <f>SUM(Kranskop:Baobab!E213)</f>
        <v>0</v>
      </c>
      <c r="F213" s="215" t="b">
        <f>(Kranskop!G213+Nyl!G213+Capricorn!G213+Baobab!G213)=G213</f>
        <v>1</v>
      </c>
      <c r="G213" s="183">
        <f t="shared" si="87"/>
        <v>0</v>
      </c>
      <c r="H213" s="75">
        <f>SUM(Kranskop:Baobab!H213)</f>
        <v>0</v>
      </c>
      <c r="I213" s="76">
        <f>SUM(Kranskop:Baobab!I213)</f>
        <v>0</v>
      </c>
      <c r="J213" s="75">
        <f>SUM(Kranskop:Baobab!J213)</f>
        <v>0</v>
      </c>
      <c r="K213" s="77">
        <f>SUM(Kranskop:Baobab!K213)</f>
        <v>0</v>
      </c>
      <c r="L213" s="77">
        <f>SUM(Kranskop:Baobab!L213)</f>
        <v>0</v>
      </c>
      <c r="M213" s="77">
        <f>SUM(Kranskop:Baobab!M213)</f>
        <v>0</v>
      </c>
      <c r="N213" s="77">
        <f>SUM(Kranskop:Baobab!N213)</f>
        <v>0</v>
      </c>
      <c r="O213" s="77">
        <f>SUM(Kranskop:Baobab!O213)</f>
        <v>0</v>
      </c>
      <c r="P213" s="77">
        <f>SUM(Kranskop:Baobab!P213)</f>
        <v>0</v>
      </c>
      <c r="Q213" s="77">
        <f>SUM(Kranskop:Baobab!Q213)</f>
        <v>0</v>
      </c>
      <c r="R213" s="77">
        <f>SUM(Kranskop:Baobab!R213)</f>
        <v>0</v>
      </c>
      <c r="S213" s="77">
        <f>SUM(Kranskop:Baobab!S213)</f>
        <v>0</v>
      </c>
      <c r="T213" s="77">
        <f>SUM(Kranskop:Baobab!T213)</f>
        <v>0</v>
      </c>
      <c r="U213" s="76">
        <f>SUM(Kranskop:Baobab!U213)</f>
        <v>0</v>
      </c>
      <c r="V213" s="75">
        <f>SUM(Kranskop:Baobab!V213)</f>
        <v>0</v>
      </c>
      <c r="W213" s="77">
        <f>SUM(Kranskop:Baobab!W213)</f>
        <v>0</v>
      </c>
      <c r="X213" s="77">
        <f>SUM(Kranskop:Baobab!X213)</f>
        <v>0</v>
      </c>
      <c r="Y213" s="77">
        <f>SUM(Kranskop:Baobab!Y213)</f>
        <v>0</v>
      </c>
      <c r="Z213" s="77">
        <f>SUM(Kranskop:Baobab!Z213)</f>
        <v>0</v>
      </c>
      <c r="AA213" s="77">
        <f>SUM(Kranskop:Baobab!AA213)</f>
        <v>0</v>
      </c>
      <c r="AB213" s="77">
        <f>SUM(Kranskop:Baobab!AB213)</f>
        <v>0</v>
      </c>
      <c r="AC213" s="77">
        <f>SUM(Kranskop:Baobab!AC213)</f>
        <v>0</v>
      </c>
      <c r="AD213" s="77">
        <f>SUM(Kranskop:Baobab!AD213)</f>
        <v>0</v>
      </c>
      <c r="AE213" s="77">
        <f>SUM(Kranskop:Baobab!AE213)</f>
        <v>0</v>
      </c>
      <c r="AF213" s="77">
        <f>SUM(Kranskop:Baobab!AF213)</f>
        <v>0</v>
      </c>
      <c r="AG213" s="76">
        <f>SUM(Kranskop:Baobab!AG213)</f>
        <v>0</v>
      </c>
      <c r="AH213" s="78">
        <f>SUM(Kranskop:Baobab!AH213)</f>
        <v>0</v>
      </c>
      <c r="AI213" s="77">
        <f>SUM(Kranskop:Baobab!AI213)</f>
        <v>0</v>
      </c>
      <c r="AJ213" s="77">
        <f>SUM(Kranskop:Baobab!AJ213)</f>
        <v>0</v>
      </c>
      <c r="AK213" s="77">
        <f>SUM(Kranskop:Baobab!AK213)</f>
        <v>0</v>
      </c>
      <c r="AL213" s="77">
        <f>SUM(Kranskop:Baobab!AL213)</f>
        <v>0</v>
      </c>
      <c r="AM213" s="77">
        <f>SUM(Kranskop:Baobab!AM213)</f>
        <v>0</v>
      </c>
      <c r="AN213" s="77">
        <f>SUM(Kranskop:Baobab!AN213)</f>
        <v>0</v>
      </c>
      <c r="AO213" s="77">
        <f>SUM(Kranskop:Baobab!AO213)</f>
        <v>0</v>
      </c>
      <c r="AP213" s="77">
        <f>SUM(Kranskop:Baobab!AP213)</f>
        <v>0</v>
      </c>
      <c r="AQ213" s="77">
        <f>SUM(Kranskop:Baobab!AQ213)</f>
        <v>0</v>
      </c>
      <c r="AR213" s="77">
        <f>SUM(Kranskop:Baobab!AR213)</f>
        <v>0</v>
      </c>
      <c r="AS213" s="76">
        <f>SUM(Kranskop:Baobab!AS213)</f>
        <v>0</v>
      </c>
      <c r="AT213" s="78">
        <f>SUM(Kranskop:Baobab!AT213)</f>
        <v>0</v>
      </c>
      <c r="AU213" s="77">
        <f>SUM(Kranskop:Baobab!AU213)</f>
        <v>0</v>
      </c>
      <c r="AV213" s="77">
        <f>SUM(Kranskop:Baobab!AV213)</f>
        <v>0</v>
      </c>
      <c r="AW213" s="77">
        <f>SUM(Kranskop:Baobab!AW213)</f>
        <v>0</v>
      </c>
      <c r="AX213" s="77">
        <f>SUM(Kranskop:Baobab!AX213)</f>
        <v>0</v>
      </c>
      <c r="AY213" s="77">
        <f>SUM(Kranskop:Baobab!AY213)</f>
        <v>0</v>
      </c>
      <c r="AZ213" s="77">
        <f>SUM(Kranskop:Baobab!AZ213)</f>
        <v>0</v>
      </c>
      <c r="BA213" s="77">
        <f>SUM(Kranskop:Baobab!BA213)</f>
        <v>0</v>
      </c>
      <c r="BB213" s="77">
        <f>SUM(Kranskop:Baobab!BB213)</f>
        <v>0</v>
      </c>
      <c r="BC213" s="77">
        <f>SUM(Kranskop:Baobab!BC213)</f>
        <v>0</v>
      </c>
      <c r="BD213" s="77">
        <f>SUM(Kranskop:Baobab!BD213)</f>
        <v>0</v>
      </c>
      <c r="BE213" s="76">
        <f>SUM(Kranskop:Baobab!BE213)</f>
        <v>0</v>
      </c>
      <c r="BF213" s="78">
        <f>SUM(Kranskop:Baobab!BF213)</f>
        <v>0</v>
      </c>
      <c r="BG213" s="77">
        <f>SUM(Kranskop:Baobab!BG213)</f>
        <v>0</v>
      </c>
      <c r="BH213" s="77">
        <f>SUM(Kranskop:Baobab!BH213)</f>
        <v>0</v>
      </c>
      <c r="BI213" s="77">
        <f>SUM(Kranskop:Baobab!BI213)</f>
        <v>0</v>
      </c>
      <c r="BJ213" s="77">
        <f>SUM(Kranskop:Baobab!BJ213)</f>
        <v>0</v>
      </c>
      <c r="BK213" s="77">
        <f>SUM(Kranskop:Baobab!BK213)</f>
        <v>0</v>
      </c>
      <c r="BL213" s="77">
        <f>SUM(Kranskop:Baobab!BL213)</f>
        <v>0</v>
      </c>
      <c r="BM213" s="77">
        <f>SUM(Kranskop:Baobab!BM213)</f>
        <v>0</v>
      </c>
      <c r="BN213" s="77">
        <f>SUM(Kranskop:Baobab!BN213)</f>
        <v>0</v>
      </c>
      <c r="BO213" s="77">
        <f>SUM(Kranskop:Baobab!BO213)</f>
        <v>0</v>
      </c>
      <c r="BP213" s="77">
        <f>SUM(Kranskop:Baobab!BP213)</f>
        <v>0</v>
      </c>
      <c r="BQ213" s="76">
        <f>SUM(Kranskop:Baobab!BQ213)</f>
        <v>0</v>
      </c>
      <c r="BR213" s="78">
        <f>SUM(Kranskop:Baobab!BR213)</f>
        <v>0</v>
      </c>
      <c r="BS213" s="77">
        <f>SUM(Kranskop:Baobab!BS213)</f>
        <v>0</v>
      </c>
      <c r="BT213" s="77">
        <f>SUM(Kranskop:Baobab!BT213)</f>
        <v>0</v>
      </c>
      <c r="BU213" s="77">
        <f>SUM(Kranskop:Baobab!BU213)</f>
        <v>0</v>
      </c>
      <c r="BV213" s="77">
        <f>SUM(Kranskop:Baobab!BV213)</f>
        <v>0</v>
      </c>
      <c r="BW213" s="77">
        <f>SUM(Kranskop:Baobab!BW213)</f>
        <v>0</v>
      </c>
      <c r="BX213" s="77">
        <f>SUM(Kranskop:Baobab!BX213)</f>
        <v>0</v>
      </c>
      <c r="BY213" s="77">
        <f>SUM(Kranskop:Baobab!BY213)</f>
        <v>0</v>
      </c>
      <c r="BZ213" s="77">
        <f>SUM(Kranskop:Baobab!BZ213)</f>
        <v>0</v>
      </c>
      <c r="CA213" s="77">
        <f>SUM(Kranskop:Baobab!CA213)</f>
        <v>0</v>
      </c>
      <c r="CB213" s="77">
        <f>SUM(Kranskop:Baobab!CB213)</f>
        <v>0</v>
      </c>
      <c r="CC213" s="76">
        <f>SUM(Kranskop:Baobab!CC213)</f>
        <v>0</v>
      </c>
      <c r="CD213" s="368"/>
    </row>
    <row r="214" spans="1:82" s="175" customFormat="1" ht="27" x14ac:dyDescent="0.75">
      <c r="B214" s="176" t="s">
        <v>372</v>
      </c>
      <c r="C214" s="182" t="s">
        <v>373</v>
      </c>
      <c r="D214" s="179" t="s">
        <v>374</v>
      </c>
      <c r="E214" s="295">
        <f>SUM(Kranskop:Baobab!E214)</f>
        <v>0</v>
      </c>
      <c r="F214" s="215" t="b">
        <f>(Kranskop!G214+Nyl!G214+Capricorn!G214+Baobab!G214)=G214</f>
        <v>1</v>
      </c>
      <c r="G214" s="183">
        <f t="shared" si="87"/>
        <v>0</v>
      </c>
      <c r="H214" s="75">
        <f>SUM(Kranskop:Baobab!H214)</f>
        <v>0</v>
      </c>
      <c r="I214" s="76">
        <f>SUM(Kranskop:Baobab!I214)</f>
        <v>0</v>
      </c>
      <c r="J214" s="75">
        <f>SUM(Kranskop:Baobab!J214)</f>
        <v>0</v>
      </c>
      <c r="K214" s="77">
        <f>SUM(Kranskop:Baobab!K214)</f>
        <v>0</v>
      </c>
      <c r="L214" s="77">
        <f>SUM(Kranskop:Baobab!L214)</f>
        <v>0</v>
      </c>
      <c r="M214" s="77">
        <f>SUM(Kranskop:Baobab!M214)</f>
        <v>0</v>
      </c>
      <c r="N214" s="77">
        <f>SUM(Kranskop:Baobab!N214)</f>
        <v>0</v>
      </c>
      <c r="O214" s="77">
        <f>SUM(Kranskop:Baobab!O214)</f>
        <v>0</v>
      </c>
      <c r="P214" s="77">
        <f>SUM(Kranskop:Baobab!P214)</f>
        <v>0</v>
      </c>
      <c r="Q214" s="77">
        <f>SUM(Kranskop:Baobab!Q214)</f>
        <v>0</v>
      </c>
      <c r="R214" s="77">
        <f>SUM(Kranskop:Baobab!R214)</f>
        <v>0</v>
      </c>
      <c r="S214" s="77">
        <f>SUM(Kranskop:Baobab!S214)</f>
        <v>0</v>
      </c>
      <c r="T214" s="77">
        <f>SUM(Kranskop:Baobab!T214)</f>
        <v>0</v>
      </c>
      <c r="U214" s="76">
        <f>SUM(Kranskop:Baobab!U214)</f>
        <v>0</v>
      </c>
      <c r="V214" s="75">
        <f>SUM(Kranskop:Baobab!V214)</f>
        <v>0</v>
      </c>
      <c r="W214" s="77">
        <f>SUM(Kranskop:Baobab!W214)</f>
        <v>0</v>
      </c>
      <c r="X214" s="77">
        <f>SUM(Kranskop:Baobab!X214)</f>
        <v>0</v>
      </c>
      <c r="Y214" s="77">
        <f>SUM(Kranskop:Baobab!Y214)</f>
        <v>0</v>
      </c>
      <c r="Z214" s="77">
        <f>SUM(Kranskop:Baobab!Z214)</f>
        <v>0</v>
      </c>
      <c r="AA214" s="77">
        <f>SUM(Kranskop:Baobab!AA214)</f>
        <v>0</v>
      </c>
      <c r="AB214" s="77">
        <f>SUM(Kranskop:Baobab!AB214)</f>
        <v>0</v>
      </c>
      <c r="AC214" s="77">
        <f>SUM(Kranskop:Baobab!AC214)</f>
        <v>0</v>
      </c>
      <c r="AD214" s="77">
        <f>SUM(Kranskop:Baobab!AD214)</f>
        <v>0</v>
      </c>
      <c r="AE214" s="77">
        <f>SUM(Kranskop:Baobab!AE214)</f>
        <v>0</v>
      </c>
      <c r="AF214" s="77">
        <f>SUM(Kranskop:Baobab!AF214)</f>
        <v>0</v>
      </c>
      <c r="AG214" s="76">
        <f>SUM(Kranskop:Baobab!AG214)</f>
        <v>0</v>
      </c>
      <c r="AH214" s="78">
        <f>SUM(Kranskop:Baobab!AH214)</f>
        <v>0</v>
      </c>
      <c r="AI214" s="77">
        <f>SUM(Kranskop:Baobab!AI214)</f>
        <v>0</v>
      </c>
      <c r="AJ214" s="77">
        <f>SUM(Kranskop:Baobab!AJ214)</f>
        <v>0</v>
      </c>
      <c r="AK214" s="77">
        <f>SUM(Kranskop:Baobab!AK214)</f>
        <v>0</v>
      </c>
      <c r="AL214" s="77">
        <f>SUM(Kranskop:Baobab!AL214)</f>
        <v>0</v>
      </c>
      <c r="AM214" s="77">
        <f>SUM(Kranskop:Baobab!AM214)</f>
        <v>0</v>
      </c>
      <c r="AN214" s="77">
        <f>SUM(Kranskop:Baobab!AN214)</f>
        <v>0</v>
      </c>
      <c r="AO214" s="77">
        <f>SUM(Kranskop:Baobab!AO214)</f>
        <v>0</v>
      </c>
      <c r="AP214" s="77">
        <f>SUM(Kranskop:Baobab!AP214)</f>
        <v>0</v>
      </c>
      <c r="AQ214" s="77">
        <f>SUM(Kranskop:Baobab!AQ214)</f>
        <v>0</v>
      </c>
      <c r="AR214" s="77">
        <f>SUM(Kranskop:Baobab!AR214)</f>
        <v>0</v>
      </c>
      <c r="AS214" s="76">
        <f>SUM(Kranskop:Baobab!AS214)</f>
        <v>0</v>
      </c>
      <c r="AT214" s="78">
        <f>SUM(Kranskop:Baobab!AT214)</f>
        <v>0</v>
      </c>
      <c r="AU214" s="77">
        <f>SUM(Kranskop:Baobab!AU214)</f>
        <v>0</v>
      </c>
      <c r="AV214" s="77">
        <f>SUM(Kranskop:Baobab!AV214)</f>
        <v>0</v>
      </c>
      <c r="AW214" s="77">
        <f>SUM(Kranskop:Baobab!AW214)</f>
        <v>0</v>
      </c>
      <c r="AX214" s="77">
        <f>SUM(Kranskop:Baobab!AX214)</f>
        <v>0</v>
      </c>
      <c r="AY214" s="77">
        <f>SUM(Kranskop:Baobab!AY214)</f>
        <v>0</v>
      </c>
      <c r="AZ214" s="77">
        <f>SUM(Kranskop:Baobab!AZ214)</f>
        <v>0</v>
      </c>
      <c r="BA214" s="77">
        <f>SUM(Kranskop:Baobab!BA214)</f>
        <v>0</v>
      </c>
      <c r="BB214" s="77">
        <f>SUM(Kranskop:Baobab!BB214)</f>
        <v>0</v>
      </c>
      <c r="BC214" s="77">
        <f>SUM(Kranskop:Baobab!BC214)</f>
        <v>0</v>
      </c>
      <c r="BD214" s="77">
        <f>SUM(Kranskop:Baobab!BD214)</f>
        <v>0</v>
      </c>
      <c r="BE214" s="76">
        <f>SUM(Kranskop:Baobab!BE214)</f>
        <v>0</v>
      </c>
      <c r="BF214" s="78">
        <f>SUM(Kranskop:Baobab!BF214)</f>
        <v>0</v>
      </c>
      <c r="BG214" s="77">
        <f>SUM(Kranskop:Baobab!BG214)</f>
        <v>0</v>
      </c>
      <c r="BH214" s="77">
        <f>SUM(Kranskop:Baobab!BH214)</f>
        <v>0</v>
      </c>
      <c r="BI214" s="77">
        <f>SUM(Kranskop:Baobab!BI214)</f>
        <v>0</v>
      </c>
      <c r="BJ214" s="77">
        <f>SUM(Kranskop:Baobab!BJ214)</f>
        <v>0</v>
      </c>
      <c r="BK214" s="77">
        <f>SUM(Kranskop:Baobab!BK214)</f>
        <v>0</v>
      </c>
      <c r="BL214" s="77">
        <f>SUM(Kranskop:Baobab!BL214)</f>
        <v>0</v>
      </c>
      <c r="BM214" s="77">
        <f>SUM(Kranskop:Baobab!BM214)</f>
        <v>0</v>
      </c>
      <c r="BN214" s="77">
        <f>SUM(Kranskop:Baobab!BN214)</f>
        <v>0</v>
      </c>
      <c r="BO214" s="77">
        <f>SUM(Kranskop:Baobab!BO214)</f>
        <v>0</v>
      </c>
      <c r="BP214" s="77">
        <f>SUM(Kranskop:Baobab!BP214)</f>
        <v>0</v>
      </c>
      <c r="BQ214" s="76">
        <f>SUM(Kranskop:Baobab!BQ214)</f>
        <v>0</v>
      </c>
      <c r="BR214" s="78">
        <f>SUM(Kranskop:Baobab!BR214)</f>
        <v>0</v>
      </c>
      <c r="BS214" s="77">
        <f>SUM(Kranskop:Baobab!BS214)</f>
        <v>0</v>
      </c>
      <c r="BT214" s="77">
        <f>SUM(Kranskop:Baobab!BT214)</f>
        <v>0</v>
      </c>
      <c r="BU214" s="77">
        <f>SUM(Kranskop:Baobab!BU214)</f>
        <v>0</v>
      </c>
      <c r="BV214" s="77">
        <f>SUM(Kranskop:Baobab!BV214)</f>
        <v>0</v>
      </c>
      <c r="BW214" s="77">
        <f>SUM(Kranskop:Baobab!BW214)</f>
        <v>0</v>
      </c>
      <c r="BX214" s="77">
        <f>SUM(Kranskop:Baobab!BX214)</f>
        <v>0</v>
      </c>
      <c r="BY214" s="77">
        <f>SUM(Kranskop:Baobab!BY214)</f>
        <v>0</v>
      </c>
      <c r="BZ214" s="77">
        <f>SUM(Kranskop:Baobab!BZ214)</f>
        <v>0</v>
      </c>
      <c r="CA214" s="77">
        <f>SUM(Kranskop:Baobab!CA214)</f>
        <v>0</v>
      </c>
      <c r="CB214" s="77">
        <f>SUM(Kranskop:Baobab!CB214)</f>
        <v>0</v>
      </c>
      <c r="CC214" s="76">
        <f>SUM(Kranskop:Baobab!CC214)</f>
        <v>0</v>
      </c>
      <c r="CD214" s="368"/>
    </row>
    <row r="215" spans="1:82" s="175" customFormat="1" ht="27" x14ac:dyDescent="0.75">
      <c r="B215" s="121" t="s">
        <v>375</v>
      </c>
      <c r="C215" s="122" t="s">
        <v>376</v>
      </c>
      <c r="D215" s="123"/>
      <c r="E215" s="294"/>
      <c r="F215" s="294"/>
      <c r="G215" s="124">
        <f>SUM(G216:G247)</f>
        <v>0</v>
      </c>
      <c r="H215" s="125">
        <f t="shared" ref="H215:AL215" si="88">SUM(H216:H247)</f>
        <v>0</v>
      </c>
      <c r="I215" s="126">
        <f t="shared" si="88"/>
        <v>0</v>
      </c>
      <c r="J215" s="125">
        <f t="shared" si="88"/>
        <v>0</v>
      </c>
      <c r="K215" s="127">
        <f t="shared" si="88"/>
        <v>0</v>
      </c>
      <c r="L215" s="127">
        <f t="shared" si="88"/>
        <v>0</v>
      </c>
      <c r="M215" s="127">
        <f t="shared" si="88"/>
        <v>0</v>
      </c>
      <c r="N215" s="127">
        <f t="shared" si="88"/>
        <v>0</v>
      </c>
      <c r="O215" s="127">
        <f t="shared" si="88"/>
        <v>0</v>
      </c>
      <c r="P215" s="127">
        <f t="shared" si="88"/>
        <v>0</v>
      </c>
      <c r="Q215" s="127">
        <f t="shared" si="88"/>
        <v>0</v>
      </c>
      <c r="R215" s="127">
        <f t="shared" si="88"/>
        <v>0</v>
      </c>
      <c r="S215" s="127">
        <f t="shared" si="88"/>
        <v>0</v>
      </c>
      <c r="T215" s="127">
        <f t="shared" si="88"/>
        <v>0</v>
      </c>
      <c r="U215" s="126">
        <f t="shared" si="88"/>
        <v>0</v>
      </c>
      <c r="V215" s="125">
        <f t="shared" si="88"/>
        <v>0</v>
      </c>
      <c r="W215" s="127">
        <f t="shared" si="88"/>
        <v>0</v>
      </c>
      <c r="X215" s="127">
        <f t="shared" si="88"/>
        <v>0</v>
      </c>
      <c r="Y215" s="127">
        <f t="shared" si="88"/>
        <v>0</v>
      </c>
      <c r="Z215" s="127">
        <f t="shared" si="88"/>
        <v>0</v>
      </c>
      <c r="AA215" s="127">
        <f t="shared" si="88"/>
        <v>0</v>
      </c>
      <c r="AB215" s="127">
        <f t="shared" si="88"/>
        <v>0</v>
      </c>
      <c r="AC215" s="127">
        <f t="shared" si="88"/>
        <v>0</v>
      </c>
      <c r="AD215" s="127">
        <f t="shared" si="88"/>
        <v>0</v>
      </c>
      <c r="AE215" s="127">
        <f t="shared" si="88"/>
        <v>0</v>
      </c>
      <c r="AF215" s="127">
        <f t="shared" si="88"/>
        <v>0</v>
      </c>
      <c r="AG215" s="126">
        <f t="shared" si="88"/>
        <v>0</v>
      </c>
      <c r="AH215" s="128">
        <f t="shared" si="88"/>
        <v>0</v>
      </c>
      <c r="AI215" s="127">
        <f t="shared" si="88"/>
        <v>0</v>
      </c>
      <c r="AJ215" s="127">
        <f t="shared" si="88"/>
        <v>0</v>
      </c>
      <c r="AK215" s="127">
        <f t="shared" si="88"/>
        <v>0</v>
      </c>
      <c r="AL215" s="127">
        <f t="shared" si="88"/>
        <v>0</v>
      </c>
      <c r="AM215" s="127">
        <f t="shared" ref="AM215:BR215" si="89">SUM(AM216:AM247)</f>
        <v>0</v>
      </c>
      <c r="AN215" s="127">
        <f t="shared" si="89"/>
        <v>0</v>
      </c>
      <c r="AO215" s="127">
        <f t="shared" si="89"/>
        <v>0</v>
      </c>
      <c r="AP215" s="127">
        <f t="shared" si="89"/>
        <v>0</v>
      </c>
      <c r="AQ215" s="127">
        <f t="shared" si="89"/>
        <v>0</v>
      </c>
      <c r="AR215" s="127">
        <f t="shared" si="89"/>
        <v>0</v>
      </c>
      <c r="AS215" s="126">
        <f t="shared" si="89"/>
        <v>0</v>
      </c>
      <c r="AT215" s="128">
        <f t="shared" si="89"/>
        <v>0</v>
      </c>
      <c r="AU215" s="127">
        <f t="shared" si="89"/>
        <v>0</v>
      </c>
      <c r="AV215" s="127">
        <f t="shared" si="89"/>
        <v>0</v>
      </c>
      <c r="AW215" s="127">
        <f t="shared" si="89"/>
        <v>0</v>
      </c>
      <c r="AX215" s="127">
        <f t="shared" si="89"/>
        <v>0</v>
      </c>
      <c r="AY215" s="127">
        <f t="shared" si="89"/>
        <v>0</v>
      </c>
      <c r="AZ215" s="127">
        <f t="shared" si="89"/>
        <v>0</v>
      </c>
      <c r="BA215" s="127">
        <f t="shared" si="89"/>
        <v>0</v>
      </c>
      <c r="BB215" s="127">
        <f t="shared" si="89"/>
        <v>0</v>
      </c>
      <c r="BC215" s="127">
        <f t="shared" si="89"/>
        <v>0</v>
      </c>
      <c r="BD215" s="127">
        <f t="shared" si="89"/>
        <v>0</v>
      </c>
      <c r="BE215" s="126">
        <f t="shared" si="89"/>
        <v>0</v>
      </c>
      <c r="BF215" s="128">
        <f t="shared" si="89"/>
        <v>0</v>
      </c>
      <c r="BG215" s="127">
        <f t="shared" si="89"/>
        <v>0</v>
      </c>
      <c r="BH215" s="127">
        <f t="shared" si="89"/>
        <v>0</v>
      </c>
      <c r="BI215" s="127">
        <f t="shared" si="89"/>
        <v>0</v>
      </c>
      <c r="BJ215" s="127">
        <f t="shared" si="89"/>
        <v>0</v>
      </c>
      <c r="BK215" s="127">
        <f t="shared" si="89"/>
        <v>0</v>
      </c>
      <c r="BL215" s="127">
        <f t="shared" si="89"/>
        <v>0</v>
      </c>
      <c r="BM215" s="127">
        <f t="shared" si="89"/>
        <v>0</v>
      </c>
      <c r="BN215" s="127">
        <f t="shared" si="89"/>
        <v>0</v>
      </c>
      <c r="BO215" s="127">
        <f t="shared" si="89"/>
        <v>0</v>
      </c>
      <c r="BP215" s="127">
        <f t="shared" si="89"/>
        <v>0</v>
      </c>
      <c r="BQ215" s="126">
        <f t="shared" si="89"/>
        <v>0</v>
      </c>
      <c r="BR215" s="128">
        <f t="shared" si="89"/>
        <v>0</v>
      </c>
      <c r="BS215" s="127">
        <f t="shared" ref="BS215:CC215" si="90">SUM(BS216:BS247)</f>
        <v>0</v>
      </c>
      <c r="BT215" s="127">
        <f t="shared" si="90"/>
        <v>0</v>
      </c>
      <c r="BU215" s="127">
        <f t="shared" si="90"/>
        <v>0</v>
      </c>
      <c r="BV215" s="127">
        <f t="shared" si="90"/>
        <v>0</v>
      </c>
      <c r="BW215" s="127">
        <f t="shared" si="90"/>
        <v>0</v>
      </c>
      <c r="BX215" s="127">
        <f t="shared" si="90"/>
        <v>0</v>
      </c>
      <c r="BY215" s="127">
        <f t="shared" si="90"/>
        <v>0</v>
      </c>
      <c r="BZ215" s="127">
        <f t="shared" si="90"/>
        <v>0</v>
      </c>
      <c r="CA215" s="127">
        <f t="shared" si="90"/>
        <v>0</v>
      </c>
      <c r="CB215" s="127">
        <f t="shared" si="90"/>
        <v>0</v>
      </c>
      <c r="CC215" s="126">
        <f t="shared" si="90"/>
        <v>0</v>
      </c>
      <c r="CD215" s="368"/>
    </row>
    <row r="216" spans="1:82" s="175" customFormat="1" x14ac:dyDescent="0.75">
      <c r="B216" s="176" t="s">
        <v>377</v>
      </c>
      <c r="C216" s="177" t="s">
        <v>378</v>
      </c>
      <c r="D216" s="178" t="s">
        <v>86</v>
      </c>
      <c r="E216" s="295">
        <f>SUM(Kranskop:Baobab!F216)</f>
        <v>0</v>
      </c>
      <c r="F216" s="215" t="b">
        <f>(Kranskop!G216+Nyl!G216+Capricorn!G216+Baobab!G216)=G216</f>
        <v>1</v>
      </c>
      <c r="G216" s="174">
        <f t="shared" ref="G216:G247" si="91">+SUM(H216:CC216)</f>
        <v>0</v>
      </c>
      <c r="H216" s="75">
        <f>SUM(Kranskop:Baobab!H216)</f>
        <v>0</v>
      </c>
      <c r="I216" s="76">
        <f>SUM(Kranskop:Baobab!I216)</f>
        <v>0</v>
      </c>
      <c r="J216" s="75">
        <f>SUM(Kranskop:Baobab!J216)</f>
        <v>0</v>
      </c>
      <c r="K216" s="77">
        <f>SUM(Kranskop:Baobab!K216)</f>
        <v>0</v>
      </c>
      <c r="L216" s="77">
        <f>SUM(Kranskop:Baobab!L216)</f>
        <v>0</v>
      </c>
      <c r="M216" s="77">
        <f>SUM(Kranskop:Baobab!M216)</f>
        <v>0</v>
      </c>
      <c r="N216" s="77">
        <f>SUM(Kranskop:Baobab!N216)</f>
        <v>0</v>
      </c>
      <c r="O216" s="77">
        <f>SUM(Kranskop:Baobab!O216)</f>
        <v>0</v>
      </c>
      <c r="P216" s="77">
        <f>SUM(Kranskop:Baobab!P216)</f>
        <v>0</v>
      </c>
      <c r="Q216" s="77">
        <f>SUM(Kranskop:Baobab!Q216)</f>
        <v>0</v>
      </c>
      <c r="R216" s="77">
        <f>SUM(Kranskop:Baobab!R216)</f>
        <v>0</v>
      </c>
      <c r="S216" s="77">
        <f>SUM(Kranskop:Baobab!S216)</f>
        <v>0</v>
      </c>
      <c r="T216" s="77">
        <f>SUM(Kranskop:Baobab!T216)</f>
        <v>0</v>
      </c>
      <c r="U216" s="76">
        <f>SUM(Kranskop:Baobab!U216)</f>
        <v>0</v>
      </c>
      <c r="V216" s="75">
        <f>SUM(Kranskop:Baobab!V216)</f>
        <v>0</v>
      </c>
      <c r="W216" s="77">
        <f>SUM(Kranskop:Baobab!W216)</f>
        <v>0</v>
      </c>
      <c r="X216" s="77">
        <f>SUM(Kranskop:Baobab!X216)</f>
        <v>0</v>
      </c>
      <c r="Y216" s="77">
        <f>SUM(Kranskop:Baobab!Y216)</f>
        <v>0</v>
      </c>
      <c r="Z216" s="77">
        <f>SUM(Kranskop:Baobab!Z216)</f>
        <v>0</v>
      </c>
      <c r="AA216" s="77">
        <f>SUM(Kranskop:Baobab!AA216)</f>
        <v>0</v>
      </c>
      <c r="AB216" s="77">
        <f>SUM(Kranskop:Baobab!AB216)</f>
        <v>0</v>
      </c>
      <c r="AC216" s="77">
        <f>SUM(Kranskop:Baobab!AC216)</f>
        <v>0</v>
      </c>
      <c r="AD216" s="77">
        <f>SUM(Kranskop:Baobab!AD216)</f>
        <v>0</v>
      </c>
      <c r="AE216" s="77">
        <f>SUM(Kranskop:Baobab!AE216)</f>
        <v>0</v>
      </c>
      <c r="AF216" s="77">
        <f>SUM(Kranskop:Baobab!AF216)</f>
        <v>0</v>
      </c>
      <c r="AG216" s="76">
        <f>SUM(Kranskop:Baobab!AG216)</f>
        <v>0</v>
      </c>
      <c r="AH216" s="78">
        <f>SUM(Kranskop:Baobab!AH216)</f>
        <v>0</v>
      </c>
      <c r="AI216" s="77">
        <f>SUM(Kranskop:Baobab!AI216)</f>
        <v>0</v>
      </c>
      <c r="AJ216" s="77">
        <f>SUM(Kranskop:Baobab!AJ216)</f>
        <v>0</v>
      </c>
      <c r="AK216" s="77">
        <f>SUM(Kranskop:Baobab!AK216)</f>
        <v>0</v>
      </c>
      <c r="AL216" s="77">
        <f>SUM(Kranskop:Baobab!AL216)</f>
        <v>0</v>
      </c>
      <c r="AM216" s="77">
        <f>SUM(Kranskop:Baobab!AM216)</f>
        <v>0</v>
      </c>
      <c r="AN216" s="77">
        <f>SUM(Kranskop:Baobab!AN216)</f>
        <v>0</v>
      </c>
      <c r="AO216" s="77">
        <f>SUM(Kranskop:Baobab!AO216)</f>
        <v>0</v>
      </c>
      <c r="AP216" s="77">
        <f>SUM(Kranskop:Baobab!AP216)</f>
        <v>0</v>
      </c>
      <c r="AQ216" s="77">
        <f>SUM(Kranskop:Baobab!AQ216)</f>
        <v>0</v>
      </c>
      <c r="AR216" s="77">
        <f>SUM(Kranskop:Baobab!AR216)</f>
        <v>0</v>
      </c>
      <c r="AS216" s="76">
        <f>SUM(Kranskop:Baobab!AS216)</f>
        <v>0</v>
      </c>
      <c r="AT216" s="78">
        <f>SUM(Kranskop:Baobab!AT216)</f>
        <v>0</v>
      </c>
      <c r="AU216" s="77">
        <f>SUM(Kranskop:Baobab!AU216)</f>
        <v>0</v>
      </c>
      <c r="AV216" s="77">
        <f>SUM(Kranskop:Baobab!AV216)</f>
        <v>0</v>
      </c>
      <c r="AW216" s="77">
        <f>SUM(Kranskop:Baobab!AW216)</f>
        <v>0</v>
      </c>
      <c r="AX216" s="77">
        <f>SUM(Kranskop:Baobab!AX216)</f>
        <v>0</v>
      </c>
      <c r="AY216" s="77">
        <f>SUM(Kranskop:Baobab!AY216)</f>
        <v>0</v>
      </c>
      <c r="AZ216" s="77">
        <f>SUM(Kranskop:Baobab!AZ216)</f>
        <v>0</v>
      </c>
      <c r="BA216" s="77">
        <f>SUM(Kranskop:Baobab!BA216)</f>
        <v>0</v>
      </c>
      <c r="BB216" s="77">
        <f>SUM(Kranskop:Baobab!BB216)</f>
        <v>0</v>
      </c>
      <c r="BC216" s="77">
        <f>SUM(Kranskop:Baobab!BC216)</f>
        <v>0</v>
      </c>
      <c r="BD216" s="77">
        <f>SUM(Kranskop:Baobab!BD216)</f>
        <v>0</v>
      </c>
      <c r="BE216" s="76">
        <f>SUM(Kranskop:Baobab!BE216)</f>
        <v>0</v>
      </c>
      <c r="BF216" s="78">
        <f>SUM(Kranskop:Baobab!BF216)</f>
        <v>0</v>
      </c>
      <c r="BG216" s="77">
        <f>SUM(Kranskop:Baobab!BG216)</f>
        <v>0</v>
      </c>
      <c r="BH216" s="77">
        <f>SUM(Kranskop:Baobab!BH216)</f>
        <v>0</v>
      </c>
      <c r="BI216" s="77">
        <f>SUM(Kranskop:Baobab!BI216)</f>
        <v>0</v>
      </c>
      <c r="BJ216" s="77">
        <f>SUM(Kranskop:Baobab!BJ216)</f>
        <v>0</v>
      </c>
      <c r="BK216" s="77">
        <f>SUM(Kranskop:Baobab!BK216)</f>
        <v>0</v>
      </c>
      <c r="BL216" s="77">
        <f>SUM(Kranskop:Baobab!BL216)</f>
        <v>0</v>
      </c>
      <c r="BM216" s="77">
        <f>SUM(Kranskop:Baobab!BM216)</f>
        <v>0</v>
      </c>
      <c r="BN216" s="77">
        <f>SUM(Kranskop:Baobab!BN216)</f>
        <v>0</v>
      </c>
      <c r="BO216" s="77">
        <f>SUM(Kranskop:Baobab!BO216)</f>
        <v>0</v>
      </c>
      <c r="BP216" s="77">
        <f>SUM(Kranskop:Baobab!BP216)</f>
        <v>0</v>
      </c>
      <c r="BQ216" s="76">
        <f>SUM(Kranskop:Baobab!BQ216)</f>
        <v>0</v>
      </c>
      <c r="BR216" s="78">
        <f>SUM(Kranskop:Baobab!BR216)</f>
        <v>0</v>
      </c>
      <c r="BS216" s="77">
        <f>SUM(Kranskop:Baobab!BS216)</f>
        <v>0</v>
      </c>
      <c r="BT216" s="77">
        <f>SUM(Kranskop:Baobab!BT216)</f>
        <v>0</v>
      </c>
      <c r="BU216" s="77">
        <f>SUM(Kranskop:Baobab!BU216)</f>
        <v>0</v>
      </c>
      <c r="BV216" s="77">
        <f>SUM(Kranskop:Baobab!BV216)</f>
        <v>0</v>
      </c>
      <c r="BW216" s="77">
        <f>SUM(Kranskop:Baobab!BW216)</f>
        <v>0</v>
      </c>
      <c r="BX216" s="77">
        <f>SUM(Kranskop:Baobab!BX216)</f>
        <v>0</v>
      </c>
      <c r="BY216" s="77">
        <f>SUM(Kranskop:Baobab!BY216)</f>
        <v>0</v>
      </c>
      <c r="BZ216" s="77">
        <f>SUM(Kranskop:Baobab!BZ216)</f>
        <v>0</v>
      </c>
      <c r="CA216" s="77">
        <f>SUM(Kranskop:Baobab!CA216)</f>
        <v>0</v>
      </c>
      <c r="CB216" s="77">
        <f>SUM(Kranskop:Baobab!CB216)</f>
        <v>0</v>
      </c>
      <c r="CC216" s="76">
        <f>SUM(Kranskop:Baobab!CC216)</f>
        <v>0</v>
      </c>
      <c r="CD216" s="368"/>
    </row>
    <row r="217" spans="1:82" s="175" customFormat="1" x14ac:dyDescent="0.75">
      <c r="B217" s="176" t="s">
        <v>379</v>
      </c>
      <c r="C217" s="177" t="s">
        <v>380</v>
      </c>
      <c r="D217" s="178" t="s">
        <v>86</v>
      </c>
      <c r="E217" s="295">
        <f>SUM(Kranskop:Baobab!F217)</f>
        <v>0</v>
      </c>
      <c r="F217" s="215" t="b">
        <f>(Kranskop!G217+Nyl!G217+Capricorn!G217+Baobab!G217)=G217</f>
        <v>1</v>
      </c>
      <c r="G217" s="174">
        <f t="shared" si="91"/>
        <v>0</v>
      </c>
      <c r="H217" s="75">
        <f>SUM(Kranskop:Baobab!H217)</f>
        <v>0</v>
      </c>
      <c r="I217" s="76">
        <f>SUM(Kranskop:Baobab!I217)</f>
        <v>0</v>
      </c>
      <c r="J217" s="75">
        <f>SUM(Kranskop:Baobab!J217)</f>
        <v>0</v>
      </c>
      <c r="K217" s="77">
        <f>SUM(Kranskop:Baobab!K217)</f>
        <v>0</v>
      </c>
      <c r="L217" s="77">
        <f>SUM(Kranskop:Baobab!L217)</f>
        <v>0</v>
      </c>
      <c r="M217" s="77">
        <f>SUM(Kranskop:Baobab!M217)</f>
        <v>0</v>
      </c>
      <c r="N217" s="77">
        <f>SUM(Kranskop:Baobab!N217)</f>
        <v>0</v>
      </c>
      <c r="O217" s="77">
        <f>SUM(Kranskop:Baobab!O217)</f>
        <v>0</v>
      </c>
      <c r="P217" s="77">
        <f>SUM(Kranskop:Baobab!P217)</f>
        <v>0</v>
      </c>
      <c r="Q217" s="77">
        <f>SUM(Kranskop:Baobab!Q217)</f>
        <v>0</v>
      </c>
      <c r="R217" s="77">
        <f>SUM(Kranskop:Baobab!R217)</f>
        <v>0</v>
      </c>
      <c r="S217" s="77">
        <f>SUM(Kranskop:Baobab!S217)</f>
        <v>0</v>
      </c>
      <c r="T217" s="77">
        <f>SUM(Kranskop:Baobab!T217)</f>
        <v>0</v>
      </c>
      <c r="U217" s="76">
        <f>SUM(Kranskop:Baobab!U217)</f>
        <v>0</v>
      </c>
      <c r="V217" s="75">
        <f>SUM(Kranskop:Baobab!V217)</f>
        <v>0</v>
      </c>
      <c r="W217" s="77">
        <f>SUM(Kranskop:Baobab!W217)</f>
        <v>0</v>
      </c>
      <c r="X217" s="77">
        <f>SUM(Kranskop:Baobab!X217)</f>
        <v>0</v>
      </c>
      <c r="Y217" s="77">
        <f>SUM(Kranskop:Baobab!Y217)</f>
        <v>0</v>
      </c>
      <c r="Z217" s="77">
        <f>SUM(Kranskop:Baobab!Z217)</f>
        <v>0</v>
      </c>
      <c r="AA217" s="77">
        <f>SUM(Kranskop:Baobab!AA217)</f>
        <v>0</v>
      </c>
      <c r="AB217" s="77">
        <f>SUM(Kranskop:Baobab!AB217)</f>
        <v>0</v>
      </c>
      <c r="AC217" s="77">
        <f>SUM(Kranskop:Baobab!AC217)</f>
        <v>0</v>
      </c>
      <c r="AD217" s="77">
        <f>SUM(Kranskop:Baobab!AD217)</f>
        <v>0</v>
      </c>
      <c r="AE217" s="77">
        <f>SUM(Kranskop:Baobab!AE217)</f>
        <v>0</v>
      </c>
      <c r="AF217" s="77">
        <f>SUM(Kranskop:Baobab!AF217)</f>
        <v>0</v>
      </c>
      <c r="AG217" s="76">
        <f>SUM(Kranskop:Baobab!AG217)</f>
        <v>0</v>
      </c>
      <c r="AH217" s="78">
        <f>SUM(Kranskop:Baobab!AH217)</f>
        <v>0</v>
      </c>
      <c r="AI217" s="77">
        <f>SUM(Kranskop:Baobab!AI217)</f>
        <v>0</v>
      </c>
      <c r="AJ217" s="77">
        <f>SUM(Kranskop:Baobab!AJ217)</f>
        <v>0</v>
      </c>
      <c r="AK217" s="77">
        <f>SUM(Kranskop:Baobab!AK217)</f>
        <v>0</v>
      </c>
      <c r="AL217" s="77">
        <f>SUM(Kranskop:Baobab!AL217)</f>
        <v>0</v>
      </c>
      <c r="AM217" s="77">
        <f>SUM(Kranskop:Baobab!AM217)</f>
        <v>0</v>
      </c>
      <c r="AN217" s="77">
        <f>SUM(Kranskop:Baobab!AN217)</f>
        <v>0</v>
      </c>
      <c r="AO217" s="77">
        <f>SUM(Kranskop:Baobab!AO217)</f>
        <v>0</v>
      </c>
      <c r="AP217" s="77">
        <f>SUM(Kranskop:Baobab!AP217)</f>
        <v>0</v>
      </c>
      <c r="AQ217" s="77">
        <f>SUM(Kranskop:Baobab!AQ217)</f>
        <v>0</v>
      </c>
      <c r="AR217" s="77">
        <f>SUM(Kranskop:Baobab!AR217)</f>
        <v>0</v>
      </c>
      <c r="AS217" s="76">
        <f>SUM(Kranskop:Baobab!AS217)</f>
        <v>0</v>
      </c>
      <c r="AT217" s="78">
        <f>SUM(Kranskop:Baobab!AT217)</f>
        <v>0</v>
      </c>
      <c r="AU217" s="77">
        <f>SUM(Kranskop:Baobab!AU217)</f>
        <v>0</v>
      </c>
      <c r="AV217" s="77">
        <f>SUM(Kranskop:Baobab!AV217)</f>
        <v>0</v>
      </c>
      <c r="AW217" s="77">
        <f>SUM(Kranskop:Baobab!AW217)</f>
        <v>0</v>
      </c>
      <c r="AX217" s="77">
        <f>SUM(Kranskop:Baobab!AX217)</f>
        <v>0</v>
      </c>
      <c r="AY217" s="77">
        <f>SUM(Kranskop:Baobab!AY217)</f>
        <v>0</v>
      </c>
      <c r="AZ217" s="77">
        <f>SUM(Kranskop:Baobab!AZ217)</f>
        <v>0</v>
      </c>
      <c r="BA217" s="77">
        <f>SUM(Kranskop:Baobab!BA217)</f>
        <v>0</v>
      </c>
      <c r="BB217" s="77">
        <f>SUM(Kranskop:Baobab!BB217)</f>
        <v>0</v>
      </c>
      <c r="BC217" s="77">
        <f>SUM(Kranskop:Baobab!BC217)</f>
        <v>0</v>
      </c>
      <c r="BD217" s="77">
        <f>SUM(Kranskop:Baobab!BD217)</f>
        <v>0</v>
      </c>
      <c r="BE217" s="76">
        <f>SUM(Kranskop:Baobab!BE217)</f>
        <v>0</v>
      </c>
      <c r="BF217" s="78">
        <f>SUM(Kranskop:Baobab!BF217)</f>
        <v>0</v>
      </c>
      <c r="BG217" s="77">
        <f>SUM(Kranskop:Baobab!BG217)</f>
        <v>0</v>
      </c>
      <c r="BH217" s="77">
        <f>SUM(Kranskop:Baobab!BH217)</f>
        <v>0</v>
      </c>
      <c r="BI217" s="77">
        <f>SUM(Kranskop:Baobab!BI217)</f>
        <v>0</v>
      </c>
      <c r="BJ217" s="77">
        <f>SUM(Kranskop:Baobab!BJ217)</f>
        <v>0</v>
      </c>
      <c r="BK217" s="77">
        <f>SUM(Kranskop:Baobab!BK217)</f>
        <v>0</v>
      </c>
      <c r="BL217" s="77">
        <f>SUM(Kranskop:Baobab!BL217)</f>
        <v>0</v>
      </c>
      <c r="BM217" s="77">
        <f>SUM(Kranskop:Baobab!BM217)</f>
        <v>0</v>
      </c>
      <c r="BN217" s="77">
        <f>SUM(Kranskop:Baobab!BN217)</f>
        <v>0</v>
      </c>
      <c r="BO217" s="77">
        <f>SUM(Kranskop:Baobab!BO217)</f>
        <v>0</v>
      </c>
      <c r="BP217" s="77">
        <f>SUM(Kranskop:Baobab!BP217)</f>
        <v>0</v>
      </c>
      <c r="BQ217" s="76">
        <f>SUM(Kranskop:Baobab!BQ217)</f>
        <v>0</v>
      </c>
      <c r="BR217" s="78">
        <f>SUM(Kranskop:Baobab!BR217)</f>
        <v>0</v>
      </c>
      <c r="BS217" s="77">
        <f>SUM(Kranskop:Baobab!BS217)</f>
        <v>0</v>
      </c>
      <c r="BT217" s="77">
        <f>SUM(Kranskop:Baobab!BT217)</f>
        <v>0</v>
      </c>
      <c r="BU217" s="77">
        <f>SUM(Kranskop:Baobab!BU217)</f>
        <v>0</v>
      </c>
      <c r="BV217" s="77">
        <f>SUM(Kranskop:Baobab!BV217)</f>
        <v>0</v>
      </c>
      <c r="BW217" s="77">
        <f>SUM(Kranskop:Baobab!BW217)</f>
        <v>0</v>
      </c>
      <c r="BX217" s="77">
        <f>SUM(Kranskop:Baobab!BX217)</f>
        <v>0</v>
      </c>
      <c r="BY217" s="77">
        <f>SUM(Kranskop:Baobab!BY217)</f>
        <v>0</v>
      </c>
      <c r="BZ217" s="77">
        <f>SUM(Kranskop:Baobab!BZ217)</f>
        <v>0</v>
      </c>
      <c r="CA217" s="77">
        <f>SUM(Kranskop:Baobab!CA217)</f>
        <v>0</v>
      </c>
      <c r="CB217" s="77">
        <f>SUM(Kranskop:Baobab!CB217)</f>
        <v>0</v>
      </c>
      <c r="CC217" s="76">
        <f>SUM(Kranskop:Baobab!CC217)</f>
        <v>0</v>
      </c>
      <c r="CD217" s="368"/>
    </row>
    <row r="218" spans="1:82" s="39" customFormat="1" x14ac:dyDescent="0.75">
      <c r="A218" s="150"/>
      <c r="B218" s="176" t="s">
        <v>381</v>
      </c>
      <c r="C218" s="177" t="s">
        <v>382</v>
      </c>
      <c r="D218" s="178" t="s">
        <v>86</v>
      </c>
      <c r="E218" s="295">
        <f>SUM(Kranskop:Baobab!F218)</f>
        <v>0</v>
      </c>
      <c r="F218" s="215" t="b">
        <f>(Kranskop!G218+Nyl!G218+Capricorn!G218+Baobab!G218)=G218</f>
        <v>1</v>
      </c>
      <c r="G218" s="174">
        <f t="shared" si="91"/>
        <v>0</v>
      </c>
      <c r="H218" s="75">
        <f>SUM(Kranskop:Baobab!H218)</f>
        <v>0</v>
      </c>
      <c r="I218" s="76">
        <f>SUM(Kranskop:Baobab!I218)</f>
        <v>0</v>
      </c>
      <c r="J218" s="75">
        <f>SUM(Kranskop:Baobab!J218)</f>
        <v>0</v>
      </c>
      <c r="K218" s="77">
        <f>SUM(Kranskop:Baobab!K218)</f>
        <v>0</v>
      </c>
      <c r="L218" s="77">
        <f>SUM(Kranskop:Baobab!L218)</f>
        <v>0</v>
      </c>
      <c r="M218" s="77">
        <f>SUM(Kranskop:Baobab!M218)</f>
        <v>0</v>
      </c>
      <c r="N218" s="77">
        <f>SUM(Kranskop:Baobab!N218)</f>
        <v>0</v>
      </c>
      <c r="O218" s="77">
        <f>SUM(Kranskop:Baobab!O218)</f>
        <v>0</v>
      </c>
      <c r="P218" s="77">
        <f>SUM(Kranskop:Baobab!P218)</f>
        <v>0</v>
      </c>
      <c r="Q218" s="77">
        <f>SUM(Kranskop:Baobab!Q218)</f>
        <v>0</v>
      </c>
      <c r="R218" s="77">
        <f>SUM(Kranskop:Baobab!R218)</f>
        <v>0</v>
      </c>
      <c r="S218" s="77">
        <f>SUM(Kranskop:Baobab!S218)</f>
        <v>0</v>
      </c>
      <c r="T218" s="77">
        <f>SUM(Kranskop:Baobab!T218)</f>
        <v>0</v>
      </c>
      <c r="U218" s="76">
        <f>SUM(Kranskop:Baobab!U218)</f>
        <v>0</v>
      </c>
      <c r="V218" s="75">
        <f>SUM(Kranskop:Baobab!V218)</f>
        <v>0</v>
      </c>
      <c r="W218" s="77">
        <f>SUM(Kranskop:Baobab!W218)</f>
        <v>0</v>
      </c>
      <c r="X218" s="77">
        <f>SUM(Kranskop:Baobab!X218)</f>
        <v>0</v>
      </c>
      <c r="Y218" s="77">
        <f>SUM(Kranskop:Baobab!Y218)</f>
        <v>0</v>
      </c>
      <c r="Z218" s="77">
        <f>SUM(Kranskop:Baobab!Z218)</f>
        <v>0</v>
      </c>
      <c r="AA218" s="77">
        <f>SUM(Kranskop:Baobab!AA218)</f>
        <v>0</v>
      </c>
      <c r="AB218" s="77">
        <f>SUM(Kranskop:Baobab!AB218)</f>
        <v>0</v>
      </c>
      <c r="AC218" s="77">
        <f>SUM(Kranskop:Baobab!AC218)</f>
        <v>0</v>
      </c>
      <c r="AD218" s="77">
        <f>SUM(Kranskop:Baobab!AD218)</f>
        <v>0</v>
      </c>
      <c r="AE218" s="77">
        <f>SUM(Kranskop:Baobab!AE218)</f>
        <v>0</v>
      </c>
      <c r="AF218" s="77">
        <f>SUM(Kranskop:Baobab!AF218)</f>
        <v>0</v>
      </c>
      <c r="AG218" s="76">
        <f>SUM(Kranskop:Baobab!AG218)</f>
        <v>0</v>
      </c>
      <c r="AH218" s="78">
        <f>SUM(Kranskop:Baobab!AH218)</f>
        <v>0</v>
      </c>
      <c r="AI218" s="77">
        <f>SUM(Kranskop:Baobab!AI218)</f>
        <v>0</v>
      </c>
      <c r="AJ218" s="77">
        <f>SUM(Kranskop:Baobab!AJ218)</f>
        <v>0</v>
      </c>
      <c r="AK218" s="77">
        <f>SUM(Kranskop:Baobab!AK218)</f>
        <v>0</v>
      </c>
      <c r="AL218" s="77">
        <f>SUM(Kranskop:Baobab!AL218)</f>
        <v>0</v>
      </c>
      <c r="AM218" s="77">
        <f>SUM(Kranskop:Baobab!AM218)</f>
        <v>0</v>
      </c>
      <c r="AN218" s="77">
        <f>SUM(Kranskop:Baobab!AN218)</f>
        <v>0</v>
      </c>
      <c r="AO218" s="77">
        <f>SUM(Kranskop:Baobab!AO218)</f>
        <v>0</v>
      </c>
      <c r="AP218" s="77">
        <f>SUM(Kranskop:Baobab!AP218)</f>
        <v>0</v>
      </c>
      <c r="AQ218" s="77">
        <f>SUM(Kranskop:Baobab!AQ218)</f>
        <v>0</v>
      </c>
      <c r="AR218" s="77">
        <f>SUM(Kranskop:Baobab!AR218)</f>
        <v>0</v>
      </c>
      <c r="AS218" s="76">
        <f>SUM(Kranskop:Baobab!AS218)</f>
        <v>0</v>
      </c>
      <c r="AT218" s="78">
        <f>SUM(Kranskop:Baobab!AT218)</f>
        <v>0</v>
      </c>
      <c r="AU218" s="77">
        <f>SUM(Kranskop:Baobab!AU218)</f>
        <v>0</v>
      </c>
      <c r="AV218" s="77">
        <f>SUM(Kranskop:Baobab!AV218)</f>
        <v>0</v>
      </c>
      <c r="AW218" s="77">
        <f>SUM(Kranskop:Baobab!AW218)</f>
        <v>0</v>
      </c>
      <c r="AX218" s="77">
        <f>SUM(Kranskop:Baobab!AX218)</f>
        <v>0</v>
      </c>
      <c r="AY218" s="77">
        <f>SUM(Kranskop:Baobab!AY218)</f>
        <v>0</v>
      </c>
      <c r="AZ218" s="77">
        <f>SUM(Kranskop:Baobab!AZ218)</f>
        <v>0</v>
      </c>
      <c r="BA218" s="77">
        <f>SUM(Kranskop:Baobab!BA218)</f>
        <v>0</v>
      </c>
      <c r="BB218" s="77">
        <f>SUM(Kranskop:Baobab!BB218)</f>
        <v>0</v>
      </c>
      <c r="BC218" s="77">
        <f>SUM(Kranskop:Baobab!BC218)</f>
        <v>0</v>
      </c>
      <c r="BD218" s="77">
        <f>SUM(Kranskop:Baobab!BD218)</f>
        <v>0</v>
      </c>
      <c r="BE218" s="76">
        <f>SUM(Kranskop:Baobab!BE218)</f>
        <v>0</v>
      </c>
      <c r="BF218" s="78">
        <f>SUM(Kranskop:Baobab!BF218)</f>
        <v>0</v>
      </c>
      <c r="BG218" s="77">
        <f>SUM(Kranskop:Baobab!BG218)</f>
        <v>0</v>
      </c>
      <c r="BH218" s="77">
        <f>SUM(Kranskop:Baobab!BH218)</f>
        <v>0</v>
      </c>
      <c r="BI218" s="77">
        <f>SUM(Kranskop:Baobab!BI218)</f>
        <v>0</v>
      </c>
      <c r="BJ218" s="77">
        <f>SUM(Kranskop:Baobab!BJ218)</f>
        <v>0</v>
      </c>
      <c r="BK218" s="77">
        <f>SUM(Kranskop:Baobab!BK218)</f>
        <v>0</v>
      </c>
      <c r="BL218" s="77">
        <f>SUM(Kranskop:Baobab!BL218)</f>
        <v>0</v>
      </c>
      <c r="BM218" s="77">
        <f>SUM(Kranskop:Baobab!BM218)</f>
        <v>0</v>
      </c>
      <c r="BN218" s="77">
        <f>SUM(Kranskop:Baobab!BN218)</f>
        <v>0</v>
      </c>
      <c r="BO218" s="77">
        <f>SUM(Kranskop:Baobab!BO218)</f>
        <v>0</v>
      </c>
      <c r="BP218" s="77">
        <f>SUM(Kranskop:Baobab!BP218)</f>
        <v>0</v>
      </c>
      <c r="BQ218" s="76">
        <f>SUM(Kranskop:Baobab!BQ218)</f>
        <v>0</v>
      </c>
      <c r="BR218" s="78">
        <f>SUM(Kranskop:Baobab!BR218)</f>
        <v>0</v>
      </c>
      <c r="BS218" s="77">
        <f>SUM(Kranskop:Baobab!BS218)</f>
        <v>0</v>
      </c>
      <c r="BT218" s="77">
        <f>SUM(Kranskop:Baobab!BT218)</f>
        <v>0</v>
      </c>
      <c r="BU218" s="77">
        <f>SUM(Kranskop:Baobab!BU218)</f>
        <v>0</v>
      </c>
      <c r="BV218" s="77">
        <f>SUM(Kranskop:Baobab!BV218)</f>
        <v>0</v>
      </c>
      <c r="BW218" s="77">
        <f>SUM(Kranskop:Baobab!BW218)</f>
        <v>0</v>
      </c>
      <c r="BX218" s="77">
        <f>SUM(Kranskop:Baobab!BX218)</f>
        <v>0</v>
      </c>
      <c r="BY218" s="77">
        <f>SUM(Kranskop:Baobab!BY218)</f>
        <v>0</v>
      </c>
      <c r="BZ218" s="77">
        <f>SUM(Kranskop:Baobab!BZ218)</f>
        <v>0</v>
      </c>
      <c r="CA218" s="77">
        <f>SUM(Kranskop:Baobab!CA218)</f>
        <v>0</v>
      </c>
      <c r="CB218" s="77">
        <f>SUM(Kranskop:Baobab!CB218)</f>
        <v>0</v>
      </c>
      <c r="CC218" s="76">
        <f>SUM(Kranskop:Baobab!CC218)</f>
        <v>0</v>
      </c>
      <c r="CD218" s="368"/>
    </row>
    <row r="219" spans="1:82" s="175" customFormat="1" x14ac:dyDescent="0.75">
      <c r="B219" s="176" t="s">
        <v>383</v>
      </c>
      <c r="C219" s="177" t="s">
        <v>384</v>
      </c>
      <c r="D219" s="178" t="s">
        <v>86</v>
      </c>
      <c r="E219" s="295">
        <f>SUM(Kranskop:Baobab!F219)</f>
        <v>0</v>
      </c>
      <c r="F219" s="215" t="b">
        <f>(Kranskop!G219+Nyl!G219+Capricorn!G219+Baobab!G219)=G219</f>
        <v>1</v>
      </c>
      <c r="G219" s="174">
        <f t="shared" si="91"/>
        <v>0</v>
      </c>
      <c r="H219" s="75">
        <f>SUM(Kranskop:Baobab!H219)</f>
        <v>0</v>
      </c>
      <c r="I219" s="76">
        <f>SUM(Kranskop:Baobab!I219)</f>
        <v>0</v>
      </c>
      <c r="J219" s="75">
        <f>SUM(Kranskop:Baobab!J219)</f>
        <v>0</v>
      </c>
      <c r="K219" s="77">
        <f>SUM(Kranskop:Baobab!K219)</f>
        <v>0</v>
      </c>
      <c r="L219" s="77">
        <f>SUM(Kranskop:Baobab!L219)</f>
        <v>0</v>
      </c>
      <c r="M219" s="77">
        <f>SUM(Kranskop:Baobab!M219)</f>
        <v>0</v>
      </c>
      <c r="N219" s="77">
        <f>SUM(Kranskop:Baobab!N219)</f>
        <v>0</v>
      </c>
      <c r="O219" s="77">
        <f>SUM(Kranskop:Baobab!O219)</f>
        <v>0</v>
      </c>
      <c r="P219" s="77">
        <f>SUM(Kranskop:Baobab!P219)</f>
        <v>0</v>
      </c>
      <c r="Q219" s="77">
        <f>SUM(Kranskop:Baobab!Q219)</f>
        <v>0</v>
      </c>
      <c r="R219" s="77">
        <f>SUM(Kranskop:Baobab!R219)</f>
        <v>0</v>
      </c>
      <c r="S219" s="77">
        <f>SUM(Kranskop:Baobab!S219)</f>
        <v>0</v>
      </c>
      <c r="T219" s="77">
        <f>SUM(Kranskop:Baobab!T219)</f>
        <v>0</v>
      </c>
      <c r="U219" s="76">
        <f>SUM(Kranskop:Baobab!U219)</f>
        <v>0</v>
      </c>
      <c r="V219" s="75">
        <f>SUM(Kranskop:Baobab!V219)</f>
        <v>0</v>
      </c>
      <c r="W219" s="77">
        <f>SUM(Kranskop:Baobab!W219)</f>
        <v>0</v>
      </c>
      <c r="X219" s="77">
        <f>SUM(Kranskop:Baobab!X219)</f>
        <v>0</v>
      </c>
      <c r="Y219" s="77">
        <f>SUM(Kranskop:Baobab!Y219)</f>
        <v>0</v>
      </c>
      <c r="Z219" s="77">
        <f>SUM(Kranskop:Baobab!Z219)</f>
        <v>0</v>
      </c>
      <c r="AA219" s="77">
        <f>SUM(Kranskop:Baobab!AA219)</f>
        <v>0</v>
      </c>
      <c r="AB219" s="77">
        <f>SUM(Kranskop:Baobab!AB219)</f>
        <v>0</v>
      </c>
      <c r="AC219" s="77">
        <f>SUM(Kranskop:Baobab!AC219)</f>
        <v>0</v>
      </c>
      <c r="AD219" s="77">
        <f>SUM(Kranskop:Baobab!AD219)</f>
        <v>0</v>
      </c>
      <c r="AE219" s="77">
        <f>SUM(Kranskop:Baobab!AE219)</f>
        <v>0</v>
      </c>
      <c r="AF219" s="77">
        <f>SUM(Kranskop:Baobab!AF219)</f>
        <v>0</v>
      </c>
      <c r="AG219" s="76">
        <f>SUM(Kranskop:Baobab!AG219)</f>
        <v>0</v>
      </c>
      <c r="AH219" s="78">
        <f>SUM(Kranskop:Baobab!AH219)</f>
        <v>0</v>
      </c>
      <c r="AI219" s="77">
        <f>SUM(Kranskop:Baobab!AI219)</f>
        <v>0</v>
      </c>
      <c r="AJ219" s="77">
        <f>SUM(Kranskop:Baobab!AJ219)</f>
        <v>0</v>
      </c>
      <c r="AK219" s="77">
        <f>SUM(Kranskop:Baobab!AK219)</f>
        <v>0</v>
      </c>
      <c r="AL219" s="77">
        <f>SUM(Kranskop:Baobab!AL219)</f>
        <v>0</v>
      </c>
      <c r="AM219" s="77">
        <f>SUM(Kranskop:Baobab!AM219)</f>
        <v>0</v>
      </c>
      <c r="AN219" s="77">
        <f>SUM(Kranskop:Baobab!AN219)</f>
        <v>0</v>
      </c>
      <c r="AO219" s="77">
        <f>SUM(Kranskop:Baobab!AO219)</f>
        <v>0</v>
      </c>
      <c r="AP219" s="77">
        <f>SUM(Kranskop:Baobab!AP219)</f>
        <v>0</v>
      </c>
      <c r="AQ219" s="77">
        <f>SUM(Kranskop:Baobab!AQ219)</f>
        <v>0</v>
      </c>
      <c r="AR219" s="77">
        <f>SUM(Kranskop:Baobab!AR219)</f>
        <v>0</v>
      </c>
      <c r="AS219" s="76">
        <f>SUM(Kranskop:Baobab!AS219)</f>
        <v>0</v>
      </c>
      <c r="AT219" s="78">
        <f>SUM(Kranskop:Baobab!AT219)</f>
        <v>0</v>
      </c>
      <c r="AU219" s="77">
        <f>SUM(Kranskop:Baobab!AU219)</f>
        <v>0</v>
      </c>
      <c r="AV219" s="77">
        <f>SUM(Kranskop:Baobab!AV219)</f>
        <v>0</v>
      </c>
      <c r="AW219" s="77">
        <f>SUM(Kranskop:Baobab!AW219)</f>
        <v>0</v>
      </c>
      <c r="AX219" s="77">
        <f>SUM(Kranskop:Baobab!AX219)</f>
        <v>0</v>
      </c>
      <c r="AY219" s="77">
        <f>SUM(Kranskop:Baobab!AY219)</f>
        <v>0</v>
      </c>
      <c r="AZ219" s="77">
        <f>SUM(Kranskop:Baobab!AZ219)</f>
        <v>0</v>
      </c>
      <c r="BA219" s="77">
        <f>SUM(Kranskop:Baobab!BA219)</f>
        <v>0</v>
      </c>
      <c r="BB219" s="77">
        <f>SUM(Kranskop:Baobab!BB219)</f>
        <v>0</v>
      </c>
      <c r="BC219" s="77">
        <f>SUM(Kranskop:Baobab!BC219)</f>
        <v>0</v>
      </c>
      <c r="BD219" s="77">
        <f>SUM(Kranskop:Baobab!BD219)</f>
        <v>0</v>
      </c>
      <c r="BE219" s="76">
        <f>SUM(Kranskop:Baobab!BE219)</f>
        <v>0</v>
      </c>
      <c r="BF219" s="78">
        <f>SUM(Kranskop:Baobab!BF219)</f>
        <v>0</v>
      </c>
      <c r="BG219" s="77">
        <f>SUM(Kranskop:Baobab!BG219)</f>
        <v>0</v>
      </c>
      <c r="BH219" s="77">
        <f>SUM(Kranskop:Baobab!BH219)</f>
        <v>0</v>
      </c>
      <c r="BI219" s="77">
        <f>SUM(Kranskop:Baobab!BI219)</f>
        <v>0</v>
      </c>
      <c r="BJ219" s="77">
        <f>SUM(Kranskop:Baobab!BJ219)</f>
        <v>0</v>
      </c>
      <c r="BK219" s="77">
        <f>SUM(Kranskop:Baobab!BK219)</f>
        <v>0</v>
      </c>
      <c r="BL219" s="77">
        <f>SUM(Kranskop:Baobab!BL219)</f>
        <v>0</v>
      </c>
      <c r="BM219" s="77">
        <f>SUM(Kranskop:Baobab!BM219)</f>
        <v>0</v>
      </c>
      <c r="BN219" s="77">
        <f>SUM(Kranskop:Baobab!BN219)</f>
        <v>0</v>
      </c>
      <c r="BO219" s="77">
        <f>SUM(Kranskop:Baobab!BO219)</f>
        <v>0</v>
      </c>
      <c r="BP219" s="77">
        <f>SUM(Kranskop:Baobab!BP219)</f>
        <v>0</v>
      </c>
      <c r="BQ219" s="76">
        <f>SUM(Kranskop:Baobab!BQ219)</f>
        <v>0</v>
      </c>
      <c r="BR219" s="78">
        <f>SUM(Kranskop:Baobab!BR219)</f>
        <v>0</v>
      </c>
      <c r="BS219" s="77">
        <f>SUM(Kranskop:Baobab!BS219)</f>
        <v>0</v>
      </c>
      <c r="BT219" s="77">
        <f>SUM(Kranskop:Baobab!BT219)</f>
        <v>0</v>
      </c>
      <c r="BU219" s="77">
        <f>SUM(Kranskop:Baobab!BU219)</f>
        <v>0</v>
      </c>
      <c r="BV219" s="77">
        <f>SUM(Kranskop:Baobab!BV219)</f>
        <v>0</v>
      </c>
      <c r="BW219" s="77">
        <f>SUM(Kranskop:Baobab!BW219)</f>
        <v>0</v>
      </c>
      <c r="BX219" s="77">
        <f>SUM(Kranskop:Baobab!BX219)</f>
        <v>0</v>
      </c>
      <c r="BY219" s="77">
        <f>SUM(Kranskop:Baobab!BY219)</f>
        <v>0</v>
      </c>
      <c r="BZ219" s="77">
        <f>SUM(Kranskop:Baobab!BZ219)</f>
        <v>0</v>
      </c>
      <c r="CA219" s="77">
        <f>SUM(Kranskop:Baobab!CA219)</f>
        <v>0</v>
      </c>
      <c r="CB219" s="77">
        <f>SUM(Kranskop:Baobab!CB219)</f>
        <v>0</v>
      </c>
      <c r="CC219" s="76">
        <f>SUM(Kranskop:Baobab!CC219)</f>
        <v>0</v>
      </c>
      <c r="CD219" s="368"/>
    </row>
    <row r="220" spans="1:82" s="175" customFormat="1" x14ac:dyDescent="0.75">
      <c r="B220" s="176" t="s">
        <v>385</v>
      </c>
      <c r="C220" s="177" t="s">
        <v>386</v>
      </c>
      <c r="D220" s="178" t="s">
        <v>86</v>
      </c>
      <c r="E220" s="295">
        <f>SUM(Kranskop:Baobab!F220)</f>
        <v>0</v>
      </c>
      <c r="F220" s="215" t="b">
        <f>(Kranskop!G220+Nyl!G220+Capricorn!G220+Baobab!G220)=G220</f>
        <v>1</v>
      </c>
      <c r="G220" s="174">
        <f t="shared" si="91"/>
        <v>0</v>
      </c>
      <c r="H220" s="75">
        <f>SUM(Kranskop:Baobab!H220)</f>
        <v>0</v>
      </c>
      <c r="I220" s="76">
        <f>SUM(Kranskop:Baobab!I220)</f>
        <v>0</v>
      </c>
      <c r="J220" s="75">
        <f>SUM(Kranskop:Baobab!J220)</f>
        <v>0</v>
      </c>
      <c r="K220" s="77">
        <f>SUM(Kranskop:Baobab!K220)</f>
        <v>0</v>
      </c>
      <c r="L220" s="77">
        <f>SUM(Kranskop:Baobab!L220)</f>
        <v>0</v>
      </c>
      <c r="M220" s="77">
        <f>SUM(Kranskop:Baobab!M220)</f>
        <v>0</v>
      </c>
      <c r="N220" s="77">
        <f>SUM(Kranskop:Baobab!N220)</f>
        <v>0</v>
      </c>
      <c r="O220" s="77">
        <f>SUM(Kranskop:Baobab!O220)</f>
        <v>0</v>
      </c>
      <c r="P220" s="77">
        <f>SUM(Kranskop:Baobab!P220)</f>
        <v>0</v>
      </c>
      <c r="Q220" s="77">
        <f>SUM(Kranskop:Baobab!Q220)</f>
        <v>0</v>
      </c>
      <c r="R220" s="77">
        <f>SUM(Kranskop:Baobab!R220)</f>
        <v>0</v>
      </c>
      <c r="S220" s="77">
        <f>SUM(Kranskop:Baobab!S220)</f>
        <v>0</v>
      </c>
      <c r="T220" s="77">
        <f>SUM(Kranskop:Baobab!T220)</f>
        <v>0</v>
      </c>
      <c r="U220" s="76">
        <f>SUM(Kranskop:Baobab!U220)</f>
        <v>0</v>
      </c>
      <c r="V220" s="75">
        <f>SUM(Kranskop:Baobab!V220)</f>
        <v>0</v>
      </c>
      <c r="W220" s="77">
        <f>SUM(Kranskop:Baobab!W220)</f>
        <v>0</v>
      </c>
      <c r="X220" s="77">
        <f>SUM(Kranskop:Baobab!X220)</f>
        <v>0</v>
      </c>
      <c r="Y220" s="77">
        <f>SUM(Kranskop:Baobab!Y220)</f>
        <v>0</v>
      </c>
      <c r="Z220" s="77">
        <f>SUM(Kranskop:Baobab!Z220)</f>
        <v>0</v>
      </c>
      <c r="AA220" s="77">
        <f>SUM(Kranskop:Baobab!AA220)</f>
        <v>0</v>
      </c>
      <c r="AB220" s="77">
        <f>SUM(Kranskop:Baobab!AB220)</f>
        <v>0</v>
      </c>
      <c r="AC220" s="77">
        <f>SUM(Kranskop:Baobab!AC220)</f>
        <v>0</v>
      </c>
      <c r="AD220" s="77">
        <f>SUM(Kranskop:Baobab!AD220)</f>
        <v>0</v>
      </c>
      <c r="AE220" s="77">
        <f>SUM(Kranskop:Baobab!AE220)</f>
        <v>0</v>
      </c>
      <c r="AF220" s="77">
        <f>SUM(Kranskop:Baobab!AF220)</f>
        <v>0</v>
      </c>
      <c r="AG220" s="76">
        <f>SUM(Kranskop:Baobab!AG220)</f>
        <v>0</v>
      </c>
      <c r="AH220" s="78">
        <f>SUM(Kranskop:Baobab!AH220)</f>
        <v>0</v>
      </c>
      <c r="AI220" s="77">
        <f>SUM(Kranskop:Baobab!AI220)</f>
        <v>0</v>
      </c>
      <c r="AJ220" s="77">
        <f>SUM(Kranskop:Baobab!AJ220)</f>
        <v>0</v>
      </c>
      <c r="AK220" s="77">
        <f>SUM(Kranskop:Baobab!AK220)</f>
        <v>0</v>
      </c>
      <c r="AL220" s="77">
        <f>SUM(Kranskop:Baobab!AL220)</f>
        <v>0</v>
      </c>
      <c r="AM220" s="77">
        <f>SUM(Kranskop:Baobab!AM220)</f>
        <v>0</v>
      </c>
      <c r="AN220" s="77">
        <f>SUM(Kranskop:Baobab!AN220)</f>
        <v>0</v>
      </c>
      <c r="AO220" s="77">
        <f>SUM(Kranskop:Baobab!AO220)</f>
        <v>0</v>
      </c>
      <c r="AP220" s="77">
        <f>SUM(Kranskop:Baobab!AP220)</f>
        <v>0</v>
      </c>
      <c r="AQ220" s="77">
        <f>SUM(Kranskop:Baobab!AQ220)</f>
        <v>0</v>
      </c>
      <c r="AR220" s="77">
        <f>SUM(Kranskop:Baobab!AR220)</f>
        <v>0</v>
      </c>
      <c r="AS220" s="76">
        <f>SUM(Kranskop:Baobab!AS220)</f>
        <v>0</v>
      </c>
      <c r="AT220" s="78">
        <f>SUM(Kranskop:Baobab!AT220)</f>
        <v>0</v>
      </c>
      <c r="AU220" s="77">
        <f>SUM(Kranskop:Baobab!AU220)</f>
        <v>0</v>
      </c>
      <c r="AV220" s="77">
        <f>SUM(Kranskop:Baobab!AV220)</f>
        <v>0</v>
      </c>
      <c r="AW220" s="77">
        <f>SUM(Kranskop:Baobab!AW220)</f>
        <v>0</v>
      </c>
      <c r="AX220" s="77">
        <f>SUM(Kranskop:Baobab!AX220)</f>
        <v>0</v>
      </c>
      <c r="AY220" s="77">
        <f>SUM(Kranskop:Baobab!AY220)</f>
        <v>0</v>
      </c>
      <c r="AZ220" s="77">
        <f>SUM(Kranskop:Baobab!AZ220)</f>
        <v>0</v>
      </c>
      <c r="BA220" s="77">
        <f>SUM(Kranskop:Baobab!BA220)</f>
        <v>0</v>
      </c>
      <c r="BB220" s="77">
        <f>SUM(Kranskop:Baobab!BB220)</f>
        <v>0</v>
      </c>
      <c r="BC220" s="77">
        <f>SUM(Kranskop:Baobab!BC220)</f>
        <v>0</v>
      </c>
      <c r="BD220" s="77">
        <f>SUM(Kranskop:Baobab!BD220)</f>
        <v>0</v>
      </c>
      <c r="BE220" s="76">
        <f>SUM(Kranskop:Baobab!BE220)</f>
        <v>0</v>
      </c>
      <c r="BF220" s="78">
        <f>SUM(Kranskop:Baobab!BF220)</f>
        <v>0</v>
      </c>
      <c r="BG220" s="77">
        <f>SUM(Kranskop:Baobab!BG220)</f>
        <v>0</v>
      </c>
      <c r="BH220" s="77">
        <f>SUM(Kranskop:Baobab!BH220)</f>
        <v>0</v>
      </c>
      <c r="BI220" s="77">
        <f>SUM(Kranskop:Baobab!BI220)</f>
        <v>0</v>
      </c>
      <c r="BJ220" s="77">
        <f>SUM(Kranskop:Baobab!BJ220)</f>
        <v>0</v>
      </c>
      <c r="BK220" s="77">
        <f>SUM(Kranskop:Baobab!BK220)</f>
        <v>0</v>
      </c>
      <c r="BL220" s="77">
        <f>SUM(Kranskop:Baobab!BL220)</f>
        <v>0</v>
      </c>
      <c r="BM220" s="77">
        <f>SUM(Kranskop:Baobab!BM220)</f>
        <v>0</v>
      </c>
      <c r="BN220" s="77">
        <f>SUM(Kranskop:Baobab!BN220)</f>
        <v>0</v>
      </c>
      <c r="BO220" s="77">
        <f>SUM(Kranskop:Baobab!BO220)</f>
        <v>0</v>
      </c>
      <c r="BP220" s="77">
        <f>SUM(Kranskop:Baobab!BP220)</f>
        <v>0</v>
      </c>
      <c r="BQ220" s="76">
        <f>SUM(Kranskop:Baobab!BQ220)</f>
        <v>0</v>
      </c>
      <c r="BR220" s="78">
        <f>SUM(Kranskop:Baobab!BR220)</f>
        <v>0</v>
      </c>
      <c r="BS220" s="77">
        <f>SUM(Kranskop:Baobab!BS220)</f>
        <v>0</v>
      </c>
      <c r="BT220" s="77">
        <f>SUM(Kranskop:Baobab!BT220)</f>
        <v>0</v>
      </c>
      <c r="BU220" s="77">
        <f>SUM(Kranskop:Baobab!BU220)</f>
        <v>0</v>
      </c>
      <c r="BV220" s="77">
        <f>SUM(Kranskop:Baobab!BV220)</f>
        <v>0</v>
      </c>
      <c r="BW220" s="77">
        <f>SUM(Kranskop:Baobab!BW220)</f>
        <v>0</v>
      </c>
      <c r="BX220" s="77">
        <f>SUM(Kranskop:Baobab!BX220)</f>
        <v>0</v>
      </c>
      <c r="BY220" s="77">
        <f>SUM(Kranskop:Baobab!BY220)</f>
        <v>0</v>
      </c>
      <c r="BZ220" s="77">
        <f>SUM(Kranskop:Baobab!BZ220)</f>
        <v>0</v>
      </c>
      <c r="CA220" s="77">
        <f>SUM(Kranskop:Baobab!CA220)</f>
        <v>0</v>
      </c>
      <c r="CB220" s="77">
        <f>SUM(Kranskop:Baobab!CB220)</f>
        <v>0</v>
      </c>
      <c r="CC220" s="76">
        <f>SUM(Kranskop:Baobab!CC220)</f>
        <v>0</v>
      </c>
      <c r="CD220" s="368"/>
    </row>
    <row r="221" spans="1:82" s="175" customFormat="1" x14ac:dyDescent="0.75">
      <c r="B221" s="176" t="s">
        <v>387</v>
      </c>
      <c r="C221" s="177" t="s">
        <v>388</v>
      </c>
      <c r="D221" s="178" t="s">
        <v>86</v>
      </c>
      <c r="E221" s="295">
        <f>SUM(Kranskop:Baobab!F221)</f>
        <v>0</v>
      </c>
      <c r="F221" s="215" t="b">
        <f>(Kranskop!G221+Nyl!G221+Capricorn!G221+Baobab!G221)=G221</f>
        <v>1</v>
      </c>
      <c r="G221" s="174">
        <f t="shared" si="91"/>
        <v>0</v>
      </c>
      <c r="H221" s="75">
        <f>SUM(Kranskop:Baobab!H221)</f>
        <v>0</v>
      </c>
      <c r="I221" s="76">
        <f>SUM(Kranskop:Baobab!I221)</f>
        <v>0</v>
      </c>
      <c r="J221" s="75">
        <f>SUM(Kranskop:Baobab!J221)</f>
        <v>0</v>
      </c>
      <c r="K221" s="77">
        <f>SUM(Kranskop:Baobab!K221)</f>
        <v>0</v>
      </c>
      <c r="L221" s="77">
        <f>SUM(Kranskop:Baobab!L221)</f>
        <v>0</v>
      </c>
      <c r="M221" s="77">
        <f>SUM(Kranskop:Baobab!M221)</f>
        <v>0</v>
      </c>
      <c r="N221" s="77">
        <f>SUM(Kranskop:Baobab!N221)</f>
        <v>0</v>
      </c>
      <c r="O221" s="77">
        <f>SUM(Kranskop:Baobab!O221)</f>
        <v>0</v>
      </c>
      <c r="P221" s="77">
        <f>SUM(Kranskop:Baobab!P221)</f>
        <v>0</v>
      </c>
      <c r="Q221" s="77">
        <f>SUM(Kranskop:Baobab!Q221)</f>
        <v>0</v>
      </c>
      <c r="R221" s="77">
        <f>SUM(Kranskop:Baobab!R221)</f>
        <v>0</v>
      </c>
      <c r="S221" s="77">
        <f>SUM(Kranskop:Baobab!S221)</f>
        <v>0</v>
      </c>
      <c r="T221" s="77">
        <f>SUM(Kranskop:Baobab!T221)</f>
        <v>0</v>
      </c>
      <c r="U221" s="76">
        <f>SUM(Kranskop:Baobab!U221)</f>
        <v>0</v>
      </c>
      <c r="V221" s="75">
        <f>SUM(Kranskop:Baobab!V221)</f>
        <v>0</v>
      </c>
      <c r="W221" s="77">
        <f>SUM(Kranskop:Baobab!W221)</f>
        <v>0</v>
      </c>
      <c r="X221" s="77">
        <f>SUM(Kranskop:Baobab!X221)</f>
        <v>0</v>
      </c>
      <c r="Y221" s="77">
        <f>SUM(Kranskop:Baobab!Y221)</f>
        <v>0</v>
      </c>
      <c r="Z221" s="77">
        <f>SUM(Kranskop:Baobab!Z221)</f>
        <v>0</v>
      </c>
      <c r="AA221" s="77">
        <f>SUM(Kranskop:Baobab!AA221)</f>
        <v>0</v>
      </c>
      <c r="AB221" s="77">
        <f>SUM(Kranskop:Baobab!AB221)</f>
        <v>0</v>
      </c>
      <c r="AC221" s="77">
        <f>SUM(Kranskop:Baobab!AC221)</f>
        <v>0</v>
      </c>
      <c r="AD221" s="77">
        <f>SUM(Kranskop:Baobab!AD221)</f>
        <v>0</v>
      </c>
      <c r="AE221" s="77">
        <f>SUM(Kranskop:Baobab!AE221)</f>
        <v>0</v>
      </c>
      <c r="AF221" s="77">
        <f>SUM(Kranskop:Baobab!AF221)</f>
        <v>0</v>
      </c>
      <c r="AG221" s="76">
        <f>SUM(Kranskop:Baobab!AG221)</f>
        <v>0</v>
      </c>
      <c r="AH221" s="78">
        <f>SUM(Kranskop:Baobab!AH221)</f>
        <v>0</v>
      </c>
      <c r="AI221" s="77">
        <f>SUM(Kranskop:Baobab!AI221)</f>
        <v>0</v>
      </c>
      <c r="AJ221" s="77">
        <f>SUM(Kranskop:Baobab!AJ221)</f>
        <v>0</v>
      </c>
      <c r="AK221" s="77">
        <f>SUM(Kranskop:Baobab!AK221)</f>
        <v>0</v>
      </c>
      <c r="AL221" s="77">
        <f>SUM(Kranskop:Baobab!AL221)</f>
        <v>0</v>
      </c>
      <c r="AM221" s="77">
        <f>SUM(Kranskop:Baobab!AM221)</f>
        <v>0</v>
      </c>
      <c r="AN221" s="77">
        <f>SUM(Kranskop:Baobab!AN221)</f>
        <v>0</v>
      </c>
      <c r="AO221" s="77">
        <f>SUM(Kranskop:Baobab!AO221)</f>
        <v>0</v>
      </c>
      <c r="AP221" s="77">
        <f>SUM(Kranskop:Baobab!AP221)</f>
        <v>0</v>
      </c>
      <c r="AQ221" s="77">
        <f>SUM(Kranskop:Baobab!AQ221)</f>
        <v>0</v>
      </c>
      <c r="AR221" s="77">
        <f>SUM(Kranskop:Baobab!AR221)</f>
        <v>0</v>
      </c>
      <c r="AS221" s="76">
        <f>SUM(Kranskop:Baobab!AS221)</f>
        <v>0</v>
      </c>
      <c r="AT221" s="78">
        <f>SUM(Kranskop:Baobab!AT221)</f>
        <v>0</v>
      </c>
      <c r="AU221" s="77">
        <f>SUM(Kranskop:Baobab!AU221)</f>
        <v>0</v>
      </c>
      <c r="AV221" s="77">
        <f>SUM(Kranskop:Baobab!AV221)</f>
        <v>0</v>
      </c>
      <c r="AW221" s="77">
        <f>SUM(Kranskop:Baobab!AW221)</f>
        <v>0</v>
      </c>
      <c r="AX221" s="77">
        <f>SUM(Kranskop:Baobab!AX221)</f>
        <v>0</v>
      </c>
      <c r="AY221" s="77">
        <f>SUM(Kranskop:Baobab!AY221)</f>
        <v>0</v>
      </c>
      <c r="AZ221" s="77">
        <f>SUM(Kranskop:Baobab!AZ221)</f>
        <v>0</v>
      </c>
      <c r="BA221" s="77">
        <f>SUM(Kranskop:Baobab!BA221)</f>
        <v>0</v>
      </c>
      <c r="BB221" s="77">
        <f>SUM(Kranskop:Baobab!BB221)</f>
        <v>0</v>
      </c>
      <c r="BC221" s="77">
        <f>SUM(Kranskop:Baobab!BC221)</f>
        <v>0</v>
      </c>
      <c r="BD221" s="77">
        <f>SUM(Kranskop:Baobab!BD221)</f>
        <v>0</v>
      </c>
      <c r="BE221" s="76">
        <f>SUM(Kranskop:Baobab!BE221)</f>
        <v>0</v>
      </c>
      <c r="BF221" s="78">
        <f>SUM(Kranskop:Baobab!BF221)</f>
        <v>0</v>
      </c>
      <c r="BG221" s="77">
        <f>SUM(Kranskop:Baobab!BG221)</f>
        <v>0</v>
      </c>
      <c r="BH221" s="77">
        <f>SUM(Kranskop:Baobab!BH221)</f>
        <v>0</v>
      </c>
      <c r="BI221" s="77">
        <f>SUM(Kranskop:Baobab!BI221)</f>
        <v>0</v>
      </c>
      <c r="BJ221" s="77">
        <f>SUM(Kranskop:Baobab!BJ221)</f>
        <v>0</v>
      </c>
      <c r="BK221" s="77">
        <f>SUM(Kranskop:Baobab!BK221)</f>
        <v>0</v>
      </c>
      <c r="BL221" s="77">
        <f>SUM(Kranskop:Baobab!BL221)</f>
        <v>0</v>
      </c>
      <c r="BM221" s="77">
        <f>SUM(Kranskop:Baobab!BM221)</f>
        <v>0</v>
      </c>
      <c r="BN221" s="77">
        <f>SUM(Kranskop:Baobab!BN221)</f>
        <v>0</v>
      </c>
      <c r="BO221" s="77">
        <f>SUM(Kranskop:Baobab!BO221)</f>
        <v>0</v>
      </c>
      <c r="BP221" s="77">
        <f>SUM(Kranskop:Baobab!BP221)</f>
        <v>0</v>
      </c>
      <c r="BQ221" s="76">
        <f>SUM(Kranskop:Baobab!BQ221)</f>
        <v>0</v>
      </c>
      <c r="BR221" s="78">
        <f>SUM(Kranskop:Baobab!BR221)</f>
        <v>0</v>
      </c>
      <c r="BS221" s="77">
        <f>SUM(Kranskop:Baobab!BS221)</f>
        <v>0</v>
      </c>
      <c r="BT221" s="77">
        <f>SUM(Kranskop:Baobab!BT221)</f>
        <v>0</v>
      </c>
      <c r="BU221" s="77">
        <f>SUM(Kranskop:Baobab!BU221)</f>
        <v>0</v>
      </c>
      <c r="BV221" s="77">
        <f>SUM(Kranskop:Baobab!BV221)</f>
        <v>0</v>
      </c>
      <c r="BW221" s="77">
        <f>SUM(Kranskop:Baobab!BW221)</f>
        <v>0</v>
      </c>
      <c r="BX221" s="77">
        <f>SUM(Kranskop:Baobab!BX221)</f>
        <v>0</v>
      </c>
      <c r="BY221" s="77">
        <f>SUM(Kranskop:Baobab!BY221)</f>
        <v>0</v>
      </c>
      <c r="BZ221" s="77">
        <f>SUM(Kranskop:Baobab!BZ221)</f>
        <v>0</v>
      </c>
      <c r="CA221" s="77">
        <f>SUM(Kranskop:Baobab!CA221)</f>
        <v>0</v>
      </c>
      <c r="CB221" s="77">
        <f>SUM(Kranskop:Baobab!CB221)</f>
        <v>0</v>
      </c>
      <c r="CC221" s="76">
        <f>SUM(Kranskop:Baobab!CC221)</f>
        <v>0</v>
      </c>
      <c r="CD221" s="368"/>
    </row>
    <row r="222" spans="1:82" s="175" customFormat="1" x14ac:dyDescent="0.75">
      <c r="B222" s="176" t="s">
        <v>389</v>
      </c>
      <c r="C222" s="177" t="s">
        <v>390</v>
      </c>
      <c r="D222" s="178" t="s">
        <v>86</v>
      </c>
      <c r="E222" s="295">
        <f>SUM(Kranskop:Baobab!F222)</f>
        <v>0</v>
      </c>
      <c r="F222" s="215" t="b">
        <f>(Kranskop!G222+Nyl!G222+Capricorn!G222+Baobab!G222)=G222</f>
        <v>1</v>
      </c>
      <c r="G222" s="174">
        <f t="shared" si="91"/>
        <v>0</v>
      </c>
      <c r="H222" s="75">
        <f>SUM(Kranskop:Baobab!H222)</f>
        <v>0</v>
      </c>
      <c r="I222" s="76">
        <f>SUM(Kranskop:Baobab!I222)</f>
        <v>0</v>
      </c>
      <c r="J222" s="75">
        <f>SUM(Kranskop:Baobab!J222)</f>
        <v>0</v>
      </c>
      <c r="K222" s="77">
        <f>SUM(Kranskop:Baobab!K222)</f>
        <v>0</v>
      </c>
      <c r="L222" s="77">
        <f>SUM(Kranskop:Baobab!L222)</f>
        <v>0</v>
      </c>
      <c r="M222" s="77">
        <f>SUM(Kranskop:Baobab!M222)</f>
        <v>0</v>
      </c>
      <c r="N222" s="77">
        <f>SUM(Kranskop:Baobab!N222)</f>
        <v>0</v>
      </c>
      <c r="O222" s="77">
        <f>SUM(Kranskop:Baobab!O222)</f>
        <v>0</v>
      </c>
      <c r="P222" s="77">
        <f>SUM(Kranskop:Baobab!P222)</f>
        <v>0</v>
      </c>
      <c r="Q222" s="77">
        <f>SUM(Kranskop:Baobab!Q222)</f>
        <v>0</v>
      </c>
      <c r="R222" s="77">
        <f>SUM(Kranskop:Baobab!R222)</f>
        <v>0</v>
      </c>
      <c r="S222" s="77">
        <f>SUM(Kranskop:Baobab!S222)</f>
        <v>0</v>
      </c>
      <c r="T222" s="77">
        <f>SUM(Kranskop:Baobab!T222)</f>
        <v>0</v>
      </c>
      <c r="U222" s="76">
        <f>SUM(Kranskop:Baobab!U222)</f>
        <v>0</v>
      </c>
      <c r="V222" s="75">
        <f>SUM(Kranskop:Baobab!V222)</f>
        <v>0</v>
      </c>
      <c r="W222" s="77">
        <f>SUM(Kranskop:Baobab!W222)</f>
        <v>0</v>
      </c>
      <c r="X222" s="77">
        <f>SUM(Kranskop:Baobab!X222)</f>
        <v>0</v>
      </c>
      <c r="Y222" s="77">
        <f>SUM(Kranskop:Baobab!Y222)</f>
        <v>0</v>
      </c>
      <c r="Z222" s="77">
        <f>SUM(Kranskop:Baobab!Z222)</f>
        <v>0</v>
      </c>
      <c r="AA222" s="77">
        <f>SUM(Kranskop:Baobab!AA222)</f>
        <v>0</v>
      </c>
      <c r="AB222" s="77">
        <f>SUM(Kranskop:Baobab!AB222)</f>
        <v>0</v>
      </c>
      <c r="AC222" s="77">
        <f>SUM(Kranskop:Baobab!AC222)</f>
        <v>0</v>
      </c>
      <c r="AD222" s="77">
        <f>SUM(Kranskop:Baobab!AD222)</f>
        <v>0</v>
      </c>
      <c r="AE222" s="77">
        <f>SUM(Kranskop:Baobab!AE222)</f>
        <v>0</v>
      </c>
      <c r="AF222" s="77">
        <f>SUM(Kranskop:Baobab!AF222)</f>
        <v>0</v>
      </c>
      <c r="AG222" s="76">
        <f>SUM(Kranskop:Baobab!AG222)</f>
        <v>0</v>
      </c>
      <c r="AH222" s="78">
        <f>SUM(Kranskop:Baobab!AH222)</f>
        <v>0</v>
      </c>
      <c r="AI222" s="77">
        <f>SUM(Kranskop:Baobab!AI222)</f>
        <v>0</v>
      </c>
      <c r="AJ222" s="77">
        <f>SUM(Kranskop:Baobab!AJ222)</f>
        <v>0</v>
      </c>
      <c r="AK222" s="77">
        <f>SUM(Kranskop:Baobab!AK222)</f>
        <v>0</v>
      </c>
      <c r="AL222" s="77">
        <f>SUM(Kranskop:Baobab!AL222)</f>
        <v>0</v>
      </c>
      <c r="AM222" s="77">
        <f>SUM(Kranskop:Baobab!AM222)</f>
        <v>0</v>
      </c>
      <c r="AN222" s="77">
        <f>SUM(Kranskop:Baobab!AN222)</f>
        <v>0</v>
      </c>
      <c r="AO222" s="77">
        <f>SUM(Kranskop:Baobab!AO222)</f>
        <v>0</v>
      </c>
      <c r="AP222" s="77">
        <f>SUM(Kranskop:Baobab!AP222)</f>
        <v>0</v>
      </c>
      <c r="AQ222" s="77">
        <f>SUM(Kranskop:Baobab!AQ222)</f>
        <v>0</v>
      </c>
      <c r="AR222" s="77">
        <f>SUM(Kranskop:Baobab!AR222)</f>
        <v>0</v>
      </c>
      <c r="AS222" s="76">
        <f>SUM(Kranskop:Baobab!AS222)</f>
        <v>0</v>
      </c>
      <c r="AT222" s="78">
        <f>SUM(Kranskop:Baobab!AT222)</f>
        <v>0</v>
      </c>
      <c r="AU222" s="77">
        <f>SUM(Kranskop:Baobab!AU222)</f>
        <v>0</v>
      </c>
      <c r="AV222" s="77">
        <f>SUM(Kranskop:Baobab!AV222)</f>
        <v>0</v>
      </c>
      <c r="AW222" s="77">
        <f>SUM(Kranskop:Baobab!AW222)</f>
        <v>0</v>
      </c>
      <c r="AX222" s="77">
        <f>SUM(Kranskop:Baobab!AX222)</f>
        <v>0</v>
      </c>
      <c r="AY222" s="77">
        <f>SUM(Kranskop:Baobab!AY222)</f>
        <v>0</v>
      </c>
      <c r="AZ222" s="77">
        <f>SUM(Kranskop:Baobab!AZ222)</f>
        <v>0</v>
      </c>
      <c r="BA222" s="77">
        <f>SUM(Kranskop:Baobab!BA222)</f>
        <v>0</v>
      </c>
      <c r="BB222" s="77">
        <f>SUM(Kranskop:Baobab!BB222)</f>
        <v>0</v>
      </c>
      <c r="BC222" s="77">
        <f>SUM(Kranskop:Baobab!BC222)</f>
        <v>0</v>
      </c>
      <c r="BD222" s="77">
        <f>SUM(Kranskop:Baobab!BD222)</f>
        <v>0</v>
      </c>
      <c r="BE222" s="76">
        <f>SUM(Kranskop:Baobab!BE222)</f>
        <v>0</v>
      </c>
      <c r="BF222" s="78">
        <f>SUM(Kranskop:Baobab!BF222)</f>
        <v>0</v>
      </c>
      <c r="BG222" s="77">
        <f>SUM(Kranskop:Baobab!BG222)</f>
        <v>0</v>
      </c>
      <c r="BH222" s="77">
        <f>SUM(Kranskop:Baobab!BH222)</f>
        <v>0</v>
      </c>
      <c r="BI222" s="77">
        <f>SUM(Kranskop:Baobab!BI222)</f>
        <v>0</v>
      </c>
      <c r="BJ222" s="77">
        <f>SUM(Kranskop:Baobab!BJ222)</f>
        <v>0</v>
      </c>
      <c r="BK222" s="77">
        <f>SUM(Kranskop:Baobab!BK222)</f>
        <v>0</v>
      </c>
      <c r="BL222" s="77">
        <f>SUM(Kranskop:Baobab!BL222)</f>
        <v>0</v>
      </c>
      <c r="BM222" s="77">
        <f>SUM(Kranskop:Baobab!BM222)</f>
        <v>0</v>
      </c>
      <c r="BN222" s="77">
        <f>SUM(Kranskop:Baobab!BN222)</f>
        <v>0</v>
      </c>
      <c r="BO222" s="77">
        <f>SUM(Kranskop:Baobab!BO222)</f>
        <v>0</v>
      </c>
      <c r="BP222" s="77">
        <f>SUM(Kranskop:Baobab!BP222)</f>
        <v>0</v>
      </c>
      <c r="BQ222" s="76">
        <f>SUM(Kranskop:Baobab!BQ222)</f>
        <v>0</v>
      </c>
      <c r="BR222" s="78">
        <f>SUM(Kranskop:Baobab!BR222)</f>
        <v>0</v>
      </c>
      <c r="BS222" s="77">
        <f>SUM(Kranskop:Baobab!BS222)</f>
        <v>0</v>
      </c>
      <c r="BT222" s="77">
        <f>SUM(Kranskop:Baobab!BT222)</f>
        <v>0</v>
      </c>
      <c r="BU222" s="77">
        <f>SUM(Kranskop:Baobab!BU222)</f>
        <v>0</v>
      </c>
      <c r="BV222" s="77">
        <f>SUM(Kranskop:Baobab!BV222)</f>
        <v>0</v>
      </c>
      <c r="BW222" s="77">
        <f>SUM(Kranskop:Baobab!BW222)</f>
        <v>0</v>
      </c>
      <c r="BX222" s="77">
        <f>SUM(Kranskop:Baobab!BX222)</f>
        <v>0</v>
      </c>
      <c r="BY222" s="77">
        <f>SUM(Kranskop:Baobab!BY222)</f>
        <v>0</v>
      </c>
      <c r="BZ222" s="77">
        <f>SUM(Kranskop:Baobab!BZ222)</f>
        <v>0</v>
      </c>
      <c r="CA222" s="77">
        <f>SUM(Kranskop:Baobab!CA222)</f>
        <v>0</v>
      </c>
      <c r="CB222" s="77">
        <f>SUM(Kranskop:Baobab!CB222)</f>
        <v>0</v>
      </c>
      <c r="CC222" s="76">
        <f>SUM(Kranskop:Baobab!CC222)</f>
        <v>0</v>
      </c>
      <c r="CD222" s="368"/>
    </row>
    <row r="223" spans="1:82" s="175" customFormat="1" ht="27" x14ac:dyDescent="0.75">
      <c r="B223" s="73" t="s">
        <v>391</v>
      </c>
      <c r="C223" s="129" t="s">
        <v>903</v>
      </c>
      <c r="D223" s="139" t="s">
        <v>86</v>
      </c>
      <c r="E223" s="295">
        <f>SUM(Kranskop:Baobab!F223)</f>
        <v>0</v>
      </c>
      <c r="F223" s="215" t="b">
        <f>(Kranskop!G223+Nyl!G223+Capricorn!G223+Baobab!G223)=G223</f>
        <v>1</v>
      </c>
      <c r="G223" s="74">
        <f t="shared" si="91"/>
        <v>0</v>
      </c>
      <c r="H223" s="75">
        <f>SUM(Kranskop:Baobab!H223)</f>
        <v>0</v>
      </c>
      <c r="I223" s="76">
        <f>SUM(Kranskop:Baobab!I223)</f>
        <v>0</v>
      </c>
      <c r="J223" s="75">
        <f>SUM(Kranskop:Baobab!J223)</f>
        <v>0</v>
      </c>
      <c r="K223" s="77">
        <f>SUM(Kranskop:Baobab!K223)</f>
        <v>0</v>
      </c>
      <c r="L223" s="77">
        <f>SUM(Kranskop:Baobab!L223)</f>
        <v>0</v>
      </c>
      <c r="M223" s="77">
        <f>SUM(Kranskop:Baobab!M223)</f>
        <v>0</v>
      </c>
      <c r="N223" s="77">
        <f>SUM(Kranskop:Baobab!N223)</f>
        <v>0</v>
      </c>
      <c r="O223" s="77">
        <f>SUM(Kranskop:Baobab!O223)</f>
        <v>0</v>
      </c>
      <c r="P223" s="77">
        <f>SUM(Kranskop:Baobab!P223)</f>
        <v>0</v>
      </c>
      <c r="Q223" s="77">
        <f>SUM(Kranskop:Baobab!Q223)</f>
        <v>0</v>
      </c>
      <c r="R223" s="77">
        <f>SUM(Kranskop:Baobab!R223)</f>
        <v>0</v>
      </c>
      <c r="S223" s="77">
        <f>SUM(Kranskop:Baobab!S223)</f>
        <v>0</v>
      </c>
      <c r="T223" s="77">
        <f>SUM(Kranskop:Baobab!T223)</f>
        <v>0</v>
      </c>
      <c r="U223" s="76">
        <f>SUM(Kranskop:Baobab!U223)</f>
        <v>0</v>
      </c>
      <c r="V223" s="75">
        <f>SUM(Kranskop:Baobab!V223)</f>
        <v>0</v>
      </c>
      <c r="W223" s="77">
        <f>SUM(Kranskop:Baobab!W223)</f>
        <v>0</v>
      </c>
      <c r="X223" s="77">
        <f>SUM(Kranskop:Baobab!X223)</f>
        <v>0</v>
      </c>
      <c r="Y223" s="77">
        <f>SUM(Kranskop:Baobab!Y223)</f>
        <v>0</v>
      </c>
      <c r="Z223" s="77">
        <f>SUM(Kranskop:Baobab!Z223)</f>
        <v>0</v>
      </c>
      <c r="AA223" s="77">
        <f>SUM(Kranskop:Baobab!AA223)</f>
        <v>0</v>
      </c>
      <c r="AB223" s="77">
        <f>SUM(Kranskop:Baobab!AB223)</f>
        <v>0</v>
      </c>
      <c r="AC223" s="77">
        <f>SUM(Kranskop:Baobab!AC223)</f>
        <v>0</v>
      </c>
      <c r="AD223" s="77">
        <f>SUM(Kranskop:Baobab!AD223)</f>
        <v>0</v>
      </c>
      <c r="AE223" s="77">
        <f>SUM(Kranskop:Baobab!AE223)</f>
        <v>0</v>
      </c>
      <c r="AF223" s="77">
        <f>SUM(Kranskop:Baobab!AF223)</f>
        <v>0</v>
      </c>
      <c r="AG223" s="76">
        <f>SUM(Kranskop:Baobab!AG223)</f>
        <v>0</v>
      </c>
      <c r="AH223" s="78">
        <f>SUM(Kranskop:Baobab!AH223)</f>
        <v>0</v>
      </c>
      <c r="AI223" s="77">
        <f>SUM(Kranskop:Baobab!AI223)</f>
        <v>0</v>
      </c>
      <c r="AJ223" s="77">
        <f>SUM(Kranskop:Baobab!AJ223)</f>
        <v>0</v>
      </c>
      <c r="AK223" s="77">
        <f>SUM(Kranskop:Baobab!AK223)</f>
        <v>0</v>
      </c>
      <c r="AL223" s="77">
        <f>SUM(Kranskop:Baobab!AL223)</f>
        <v>0</v>
      </c>
      <c r="AM223" s="77">
        <f>SUM(Kranskop:Baobab!AM223)</f>
        <v>0</v>
      </c>
      <c r="AN223" s="77">
        <f>SUM(Kranskop:Baobab!AN223)</f>
        <v>0</v>
      </c>
      <c r="AO223" s="77">
        <f>SUM(Kranskop:Baobab!AO223)</f>
        <v>0</v>
      </c>
      <c r="AP223" s="77">
        <f>SUM(Kranskop:Baobab!AP223)</f>
        <v>0</v>
      </c>
      <c r="AQ223" s="77">
        <f>SUM(Kranskop:Baobab!AQ223)</f>
        <v>0</v>
      </c>
      <c r="AR223" s="77">
        <f>SUM(Kranskop:Baobab!AR223)</f>
        <v>0</v>
      </c>
      <c r="AS223" s="76">
        <f>SUM(Kranskop:Baobab!AS223)</f>
        <v>0</v>
      </c>
      <c r="AT223" s="78">
        <f>SUM(Kranskop:Baobab!AT223)</f>
        <v>0</v>
      </c>
      <c r="AU223" s="77">
        <f>SUM(Kranskop:Baobab!AU223)</f>
        <v>0</v>
      </c>
      <c r="AV223" s="77">
        <f>SUM(Kranskop:Baobab!AV223)</f>
        <v>0</v>
      </c>
      <c r="AW223" s="77">
        <f>SUM(Kranskop:Baobab!AW223)</f>
        <v>0</v>
      </c>
      <c r="AX223" s="77">
        <f>SUM(Kranskop:Baobab!AX223)</f>
        <v>0</v>
      </c>
      <c r="AY223" s="77">
        <f>SUM(Kranskop:Baobab!AY223)</f>
        <v>0</v>
      </c>
      <c r="AZ223" s="77">
        <f>SUM(Kranskop:Baobab!AZ223)</f>
        <v>0</v>
      </c>
      <c r="BA223" s="77">
        <f>SUM(Kranskop:Baobab!BA223)</f>
        <v>0</v>
      </c>
      <c r="BB223" s="77">
        <f>SUM(Kranskop:Baobab!BB223)</f>
        <v>0</v>
      </c>
      <c r="BC223" s="77">
        <f>SUM(Kranskop:Baobab!BC223)</f>
        <v>0</v>
      </c>
      <c r="BD223" s="77">
        <f>SUM(Kranskop:Baobab!BD223)</f>
        <v>0</v>
      </c>
      <c r="BE223" s="76">
        <f>SUM(Kranskop:Baobab!BE223)</f>
        <v>0</v>
      </c>
      <c r="BF223" s="78">
        <f>SUM(Kranskop:Baobab!BF223)</f>
        <v>0</v>
      </c>
      <c r="BG223" s="77">
        <f>SUM(Kranskop:Baobab!BG223)</f>
        <v>0</v>
      </c>
      <c r="BH223" s="77">
        <f>SUM(Kranskop:Baobab!BH223)</f>
        <v>0</v>
      </c>
      <c r="BI223" s="77">
        <f>SUM(Kranskop:Baobab!BI223)</f>
        <v>0</v>
      </c>
      <c r="BJ223" s="77">
        <f>SUM(Kranskop:Baobab!BJ223)</f>
        <v>0</v>
      </c>
      <c r="BK223" s="77">
        <f>SUM(Kranskop:Baobab!BK223)</f>
        <v>0</v>
      </c>
      <c r="BL223" s="77">
        <f>SUM(Kranskop:Baobab!BL223)</f>
        <v>0</v>
      </c>
      <c r="BM223" s="77">
        <f>SUM(Kranskop:Baobab!BM223)</f>
        <v>0</v>
      </c>
      <c r="BN223" s="77">
        <f>SUM(Kranskop:Baobab!BN223)</f>
        <v>0</v>
      </c>
      <c r="BO223" s="77">
        <f>SUM(Kranskop:Baobab!BO223)</f>
        <v>0</v>
      </c>
      <c r="BP223" s="77">
        <f>SUM(Kranskop:Baobab!BP223)</f>
        <v>0</v>
      </c>
      <c r="BQ223" s="76">
        <f>SUM(Kranskop:Baobab!BQ223)</f>
        <v>0</v>
      </c>
      <c r="BR223" s="78">
        <f>SUM(Kranskop:Baobab!BR223)</f>
        <v>0</v>
      </c>
      <c r="BS223" s="77">
        <f>SUM(Kranskop:Baobab!BS223)</f>
        <v>0</v>
      </c>
      <c r="BT223" s="77">
        <f>SUM(Kranskop:Baobab!BT223)</f>
        <v>0</v>
      </c>
      <c r="BU223" s="77">
        <f>SUM(Kranskop:Baobab!BU223)</f>
        <v>0</v>
      </c>
      <c r="BV223" s="77">
        <f>SUM(Kranskop:Baobab!BV223)</f>
        <v>0</v>
      </c>
      <c r="BW223" s="77">
        <f>SUM(Kranskop:Baobab!BW223)</f>
        <v>0</v>
      </c>
      <c r="BX223" s="77">
        <f>SUM(Kranskop:Baobab!BX223)</f>
        <v>0</v>
      </c>
      <c r="BY223" s="77">
        <f>SUM(Kranskop:Baobab!BY223)</f>
        <v>0</v>
      </c>
      <c r="BZ223" s="77">
        <f>SUM(Kranskop:Baobab!BZ223)</f>
        <v>0</v>
      </c>
      <c r="CA223" s="77">
        <f>SUM(Kranskop:Baobab!CA223)</f>
        <v>0</v>
      </c>
      <c r="CB223" s="77">
        <f>SUM(Kranskop:Baobab!CB223)</f>
        <v>0</v>
      </c>
      <c r="CC223" s="76">
        <f>SUM(Kranskop:Baobab!CC223)</f>
        <v>0</v>
      </c>
      <c r="CD223" s="368"/>
    </row>
    <row r="224" spans="1:82" ht="27" x14ac:dyDescent="0.75">
      <c r="A224" s="39"/>
      <c r="B224" s="176" t="s">
        <v>392</v>
      </c>
      <c r="C224" s="177" t="s">
        <v>393</v>
      </c>
      <c r="D224" s="178" t="s">
        <v>226</v>
      </c>
      <c r="E224" s="295">
        <f>SUM(Kranskop:Baobab!F224)</f>
        <v>0</v>
      </c>
      <c r="F224" s="215" t="b">
        <f>(Kranskop!G224+Nyl!G224+Capricorn!G224+Baobab!G224)=G224</f>
        <v>1</v>
      </c>
      <c r="G224" s="174">
        <f t="shared" si="91"/>
        <v>0</v>
      </c>
      <c r="H224" s="75">
        <f>SUM(Kranskop:Baobab!H224)</f>
        <v>0</v>
      </c>
      <c r="I224" s="76">
        <f>SUM(Kranskop:Baobab!I224)</f>
        <v>0</v>
      </c>
      <c r="J224" s="75">
        <f>SUM(Kranskop:Baobab!J224)</f>
        <v>0</v>
      </c>
      <c r="K224" s="77">
        <f>SUM(Kranskop:Baobab!K224)</f>
        <v>0</v>
      </c>
      <c r="L224" s="77">
        <f>SUM(Kranskop:Baobab!L224)</f>
        <v>0</v>
      </c>
      <c r="M224" s="77">
        <f>SUM(Kranskop:Baobab!M224)</f>
        <v>0</v>
      </c>
      <c r="N224" s="77">
        <f>SUM(Kranskop:Baobab!N224)</f>
        <v>0</v>
      </c>
      <c r="O224" s="77">
        <f>SUM(Kranskop:Baobab!O224)</f>
        <v>0</v>
      </c>
      <c r="P224" s="77">
        <f>SUM(Kranskop:Baobab!P224)</f>
        <v>0</v>
      </c>
      <c r="Q224" s="77">
        <f>SUM(Kranskop:Baobab!Q224)</f>
        <v>0</v>
      </c>
      <c r="R224" s="77">
        <f>SUM(Kranskop:Baobab!R224)</f>
        <v>0</v>
      </c>
      <c r="S224" s="77">
        <f>SUM(Kranskop:Baobab!S224)</f>
        <v>0</v>
      </c>
      <c r="T224" s="77">
        <f>SUM(Kranskop:Baobab!T224)</f>
        <v>0</v>
      </c>
      <c r="U224" s="76">
        <f>SUM(Kranskop:Baobab!U224)</f>
        <v>0</v>
      </c>
      <c r="V224" s="75">
        <f>SUM(Kranskop:Baobab!V224)</f>
        <v>0</v>
      </c>
      <c r="W224" s="77">
        <f>SUM(Kranskop:Baobab!W224)</f>
        <v>0</v>
      </c>
      <c r="X224" s="77">
        <f>SUM(Kranskop:Baobab!X224)</f>
        <v>0</v>
      </c>
      <c r="Y224" s="77">
        <f>SUM(Kranskop:Baobab!Y224)</f>
        <v>0</v>
      </c>
      <c r="Z224" s="77">
        <f>SUM(Kranskop:Baobab!Z224)</f>
        <v>0</v>
      </c>
      <c r="AA224" s="77">
        <f>SUM(Kranskop:Baobab!AA224)</f>
        <v>0</v>
      </c>
      <c r="AB224" s="77">
        <f>SUM(Kranskop:Baobab!AB224)</f>
        <v>0</v>
      </c>
      <c r="AC224" s="77">
        <f>SUM(Kranskop:Baobab!AC224)</f>
        <v>0</v>
      </c>
      <c r="AD224" s="77">
        <f>SUM(Kranskop:Baobab!AD224)</f>
        <v>0</v>
      </c>
      <c r="AE224" s="77">
        <f>SUM(Kranskop:Baobab!AE224)</f>
        <v>0</v>
      </c>
      <c r="AF224" s="77">
        <f>SUM(Kranskop:Baobab!AF224)</f>
        <v>0</v>
      </c>
      <c r="AG224" s="76">
        <f>SUM(Kranskop:Baobab!AG224)</f>
        <v>0</v>
      </c>
      <c r="AH224" s="78">
        <f>SUM(Kranskop:Baobab!AH224)</f>
        <v>0</v>
      </c>
      <c r="AI224" s="77">
        <f>SUM(Kranskop:Baobab!AI224)</f>
        <v>0</v>
      </c>
      <c r="AJ224" s="77">
        <f>SUM(Kranskop:Baobab!AJ224)</f>
        <v>0</v>
      </c>
      <c r="AK224" s="77">
        <f>SUM(Kranskop:Baobab!AK224)</f>
        <v>0</v>
      </c>
      <c r="AL224" s="77">
        <f>SUM(Kranskop:Baobab!AL224)</f>
        <v>0</v>
      </c>
      <c r="AM224" s="77">
        <f>SUM(Kranskop:Baobab!AM224)</f>
        <v>0</v>
      </c>
      <c r="AN224" s="77">
        <f>SUM(Kranskop:Baobab!AN224)</f>
        <v>0</v>
      </c>
      <c r="AO224" s="77">
        <f>SUM(Kranskop:Baobab!AO224)</f>
        <v>0</v>
      </c>
      <c r="AP224" s="77">
        <f>SUM(Kranskop:Baobab!AP224)</f>
        <v>0</v>
      </c>
      <c r="AQ224" s="77">
        <f>SUM(Kranskop:Baobab!AQ224)</f>
        <v>0</v>
      </c>
      <c r="AR224" s="77">
        <f>SUM(Kranskop:Baobab!AR224)</f>
        <v>0</v>
      </c>
      <c r="AS224" s="76">
        <f>SUM(Kranskop:Baobab!AS224)</f>
        <v>0</v>
      </c>
      <c r="AT224" s="78">
        <f>SUM(Kranskop:Baobab!AT224)</f>
        <v>0</v>
      </c>
      <c r="AU224" s="77">
        <f>SUM(Kranskop:Baobab!AU224)</f>
        <v>0</v>
      </c>
      <c r="AV224" s="77">
        <f>SUM(Kranskop:Baobab!AV224)</f>
        <v>0</v>
      </c>
      <c r="AW224" s="77">
        <f>SUM(Kranskop:Baobab!AW224)</f>
        <v>0</v>
      </c>
      <c r="AX224" s="77">
        <f>SUM(Kranskop:Baobab!AX224)</f>
        <v>0</v>
      </c>
      <c r="AY224" s="77">
        <f>SUM(Kranskop:Baobab!AY224)</f>
        <v>0</v>
      </c>
      <c r="AZ224" s="77">
        <f>SUM(Kranskop:Baobab!AZ224)</f>
        <v>0</v>
      </c>
      <c r="BA224" s="77">
        <f>SUM(Kranskop:Baobab!BA224)</f>
        <v>0</v>
      </c>
      <c r="BB224" s="77">
        <f>SUM(Kranskop:Baobab!BB224)</f>
        <v>0</v>
      </c>
      <c r="BC224" s="77">
        <f>SUM(Kranskop:Baobab!BC224)</f>
        <v>0</v>
      </c>
      <c r="BD224" s="77">
        <f>SUM(Kranskop:Baobab!BD224)</f>
        <v>0</v>
      </c>
      <c r="BE224" s="76">
        <f>SUM(Kranskop:Baobab!BE224)</f>
        <v>0</v>
      </c>
      <c r="BF224" s="78">
        <f>SUM(Kranskop:Baobab!BF224)</f>
        <v>0</v>
      </c>
      <c r="BG224" s="77">
        <f>SUM(Kranskop:Baobab!BG224)</f>
        <v>0</v>
      </c>
      <c r="BH224" s="77">
        <f>SUM(Kranskop:Baobab!BH224)</f>
        <v>0</v>
      </c>
      <c r="BI224" s="77">
        <f>SUM(Kranskop:Baobab!BI224)</f>
        <v>0</v>
      </c>
      <c r="BJ224" s="77">
        <f>SUM(Kranskop:Baobab!BJ224)</f>
        <v>0</v>
      </c>
      <c r="BK224" s="77">
        <f>SUM(Kranskop:Baobab!BK224)</f>
        <v>0</v>
      </c>
      <c r="BL224" s="77">
        <f>SUM(Kranskop:Baobab!BL224)</f>
        <v>0</v>
      </c>
      <c r="BM224" s="77">
        <f>SUM(Kranskop:Baobab!BM224)</f>
        <v>0</v>
      </c>
      <c r="BN224" s="77">
        <f>SUM(Kranskop:Baobab!BN224)</f>
        <v>0</v>
      </c>
      <c r="BO224" s="77">
        <f>SUM(Kranskop:Baobab!BO224)</f>
        <v>0</v>
      </c>
      <c r="BP224" s="77">
        <f>SUM(Kranskop:Baobab!BP224)</f>
        <v>0</v>
      </c>
      <c r="BQ224" s="76">
        <f>SUM(Kranskop:Baobab!BQ224)</f>
        <v>0</v>
      </c>
      <c r="BR224" s="78">
        <f>SUM(Kranskop:Baobab!BR224)</f>
        <v>0</v>
      </c>
      <c r="BS224" s="77">
        <f>SUM(Kranskop:Baobab!BS224)</f>
        <v>0</v>
      </c>
      <c r="BT224" s="77">
        <f>SUM(Kranskop:Baobab!BT224)</f>
        <v>0</v>
      </c>
      <c r="BU224" s="77">
        <f>SUM(Kranskop:Baobab!BU224)</f>
        <v>0</v>
      </c>
      <c r="BV224" s="77">
        <f>SUM(Kranskop:Baobab!BV224)</f>
        <v>0</v>
      </c>
      <c r="BW224" s="77">
        <f>SUM(Kranskop:Baobab!BW224)</f>
        <v>0</v>
      </c>
      <c r="BX224" s="77">
        <f>SUM(Kranskop:Baobab!BX224)</f>
        <v>0</v>
      </c>
      <c r="BY224" s="77">
        <f>SUM(Kranskop:Baobab!BY224)</f>
        <v>0</v>
      </c>
      <c r="BZ224" s="77">
        <f>SUM(Kranskop:Baobab!BZ224)</f>
        <v>0</v>
      </c>
      <c r="CA224" s="77">
        <f>SUM(Kranskop:Baobab!CA224)</f>
        <v>0</v>
      </c>
      <c r="CB224" s="77">
        <f>SUM(Kranskop:Baobab!CB224)</f>
        <v>0</v>
      </c>
      <c r="CC224" s="76">
        <f>SUM(Kranskop:Baobab!CC224)</f>
        <v>0</v>
      </c>
      <c r="CD224" s="368"/>
    </row>
    <row r="225" spans="1:82" ht="27" x14ac:dyDescent="0.75">
      <c r="A225" s="39"/>
      <c r="B225" s="176" t="s">
        <v>394</v>
      </c>
      <c r="C225" s="177" t="s">
        <v>395</v>
      </c>
      <c r="D225" s="178" t="s">
        <v>86</v>
      </c>
      <c r="E225" s="295">
        <f>SUM(Kranskop:Baobab!F225)</f>
        <v>0</v>
      </c>
      <c r="F225" s="215" t="b">
        <f>(Kranskop!G225+Nyl!G225+Capricorn!G225+Baobab!G225)=G225</f>
        <v>1</v>
      </c>
      <c r="G225" s="174">
        <f t="shared" si="91"/>
        <v>0</v>
      </c>
      <c r="H225" s="75">
        <f>SUM(Kranskop:Baobab!H225)</f>
        <v>0</v>
      </c>
      <c r="I225" s="76">
        <f>SUM(Kranskop:Baobab!I225)</f>
        <v>0</v>
      </c>
      <c r="J225" s="75">
        <f>SUM(Kranskop:Baobab!J225)</f>
        <v>0</v>
      </c>
      <c r="K225" s="77">
        <f>SUM(Kranskop:Baobab!K225)</f>
        <v>0</v>
      </c>
      <c r="L225" s="77">
        <f>SUM(Kranskop:Baobab!L225)</f>
        <v>0</v>
      </c>
      <c r="M225" s="77">
        <f>SUM(Kranskop:Baobab!M225)</f>
        <v>0</v>
      </c>
      <c r="N225" s="77">
        <f>SUM(Kranskop:Baobab!N225)</f>
        <v>0</v>
      </c>
      <c r="O225" s="77">
        <f>SUM(Kranskop:Baobab!O225)</f>
        <v>0</v>
      </c>
      <c r="P225" s="77">
        <f>SUM(Kranskop:Baobab!P225)</f>
        <v>0</v>
      </c>
      <c r="Q225" s="77">
        <f>SUM(Kranskop:Baobab!Q225)</f>
        <v>0</v>
      </c>
      <c r="R225" s="77">
        <f>SUM(Kranskop:Baobab!R225)</f>
        <v>0</v>
      </c>
      <c r="S225" s="77">
        <f>SUM(Kranskop:Baobab!S225)</f>
        <v>0</v>
      </c>
      <c r="T225" s="77">
        <f>SUM(Kranskop:Baobab!T225)</f>
        <v>0</v>
      </c>
      <c r="U225" s="76">
        <f>SUM(Kranskop:Baobab!U225)</f>
        <v>0</v>
      </c>
      <c r="V225" s="75">
        <f>SUM(Kranskop:Baobab!V225)</f>
        <v>0</v>
      </c>
      <c r="W225" s="77">
        <f>SUM(Kranskop:Baobab!W225)</f>
        <v>0</v>
      </c>
      <c r="X225" s="77">
        <f>SUM(Kranskop:Baobab!X225)</f>
        <v>0</v>
      </c>
      <c r="Y225" s="77">
        <f>SUM(Kranskop:Baobab!Y225)</f>
        <v>0</v>
      </c>
      <c r="Z225" s="77">
        <f>SUM(Kranskop:Baobab!Z225)</f>
        <v>0</v>
      </c>
      <c r="AA225" s="77">
        <f>SUM(Kranskop:Baobab!AA225)</f>
        <v>0</v>
      </c>
      <c r="AB225" s="77">
        <f>SUM(Kranskop:Baobab!AB225)</f>
        <v>0</v>
      </c>
      <c r="AC225" s="77">
        <f>SUM(Kranskop:Baobab!AC225)</f>
        <v>0</v>
      </c>
      <c r="AD225" s="77">
        <f>SUM(Kranskop:Baobab!AD225)</f>
        <v>0</v>
      </c>
      <c r="AE225" s="77">
        <f>SUM(Kranskop:Baobab!AE225)</f>
        <v>0</v>
      </c>
      <c r="AF225" s="77">
        <f>SUM(Kranskop:Baobab!AF225)</f>
        <v>0</v>
      </c>
      <c r="AG225" s="76">
        <f>SUM(Kranskop:Baobab!AG225)</f>
        <v>0</v>
      </c>
      <c r="AH225" s="78">
        <f>SUM(Kranskop:Baobab!AH225)</f>
        <v>0</v>
      </c>
      <c r="AI225" s="77">
        <f>SUM(Kranskop:Baobab!AI225)</f>
        <v>0</v>
      </c>
      <c r="AJ225" s="77">
        <f>SUM(Kranskop:Baobab!AJ225)</f>
        <v>0</v>
      </c>
      <c r="AK225" s="77">
        <f>SUM(Kranskop:Baobab!AK225)</f>
        <v>0</v>
      </c>
      <c r="AL225" s="77">
        <f>SUM(Kranskop:Baobab!AL225)</f>
        <v>0</v>
      </c>
      <c r="AM225" s="77">
        <f>SUM(Kranskop:Baobab!AM225)</f>
        <v>0</v>
      </c>
      <c r="AN225" s="77">
        <f>SUM(Kranskop:Baobab!AN225)</f>
        <v>0</v>
      </c>
      <c r="AO225" s="77">
        <f>SUM(Kranskop:Baobab!AO225)</f>
        <v>0</v>
      </c>
      <c r="AP225" s="77">
        <f>SUM(Kranskop:Baobab!AP225)</f>
        <v>0</v>
      </c>
      <c r="AQ225" s="77">
        <f>SUM(Kranskop:Baobab!AQ225)</f>
        <v>0</v>
      </c>
      <c r="AR225" s="77">
        <f>SUM(Kranskop:Baobab!AR225)</f>
        <v>0</v>
      </c>
      <c r="AS225" s="76">
        <f>SUM(Kranskop:Baobab!AS225)</f>
        <v>0</v>
      </c>
      <c r="AT225" s="78">
        <f>SUM(Kranskop:Baobab!AT225)</f>
        <v>0</v>
      </c>
      <c r="AU225" s="77">
        <f>SUM(Kranskop:Baobab!AU225)</f>
        <v>0</v>
      </c>
      <c r="AV225" s="77">
        <f>SUM(Kranskop:Baobab!AV225)</f>
        <v>0</v>
      </c>
      <c r="AW225" s="77">
        <f>SUM(Kranskop:Baobab!AW225)</f>
        <v>0</v>
      </c>
      <c r="AX225" s="77">
        <f>SUM(Kranskop:Baobab!AX225)</f>
        <v>0</v>
      </c>
      <c r="AY225" s="77">
        <f>SUM(Kranskop:Baobab!AY225)</f>
        <v>0</v>
      </c>
      <c r="AZ225" s="77">
        <f>SUM(Kranskop:Baobab!AZ225)</f>
        <v>0</v>
      </c>
      <c r="BA225" s="77">
        <f>SUM(Kranskop:Baobab!BA225)</f>
        <v>0</v>
      </c>
      <c r="BB225" s="77">
        <f>SUM(Kranskop:Baobab!BB225)</f>
        <v>0</v>
      </c>
      <c r="BC225" s="77">
        <f>SUM(Kranskop:Baobab!BC225)</f>
        <v>0</v>
      </c>
      <c r="BD225" s="77">
        <f>SUM(Kranskop:Baobab!BD225)</f>
        <v>0</v>
      </c>
      <c r="BE225" s="76">
        <f>SUM(Kranskop:Baobab!BE225)</f>
        <v>0</v>
      </c>
      <c r="BF225" s="78">
        <f>SUM(Kranskop:Baobab!BF225)</f>
        <v>0</v>
      </c>
      <c r="BG225" s="77">
        <f>SUM(Kranskop:Baobab!BG225)</f>
        <v>0</v>
      </c>
      <c r="BH225" s="77">
        <f>SUM(Kranskop:Baobab!BH225)</f>
        <v>0</v>
      </c>
      <c r="BI225" s="77">
        <f>SUM(Kranskop:Baobab!BI225)</f>
        <v>0</v>
      </c>
      <c r="BJ225" s="77">
        <f>SUM(Kranskop:Baobab!BJ225)</f>
        <v>0</v>
      </c>
      <c r="BK225" s="77">
        <f>SUM(Kranskop:Baobab!BK225)</f>
        <v>0</v>
      </c>
      <c r="BL225" s="77">
        <f>SUM(Kranskop:Baobab!BL225)</f>
        <v>0</v>
      </c>
      <c r="BM225" s="77">
        <f>SUM(Kranskop:Baobab!BM225)</f>
        <v>0</v>
      </c>
      <c r="BN225" s="77">
        <f>SUM(Kranskop:Baobab!BN225)</f>
        <v>0</v>
      </c>
      <c r="BO225" s="77">
        <f>SUM(Kranskop:Baobab!BO225)</f>
        <v>0</v>
      </c>
      <c r="BP225" s="77">
        <f>SUM(Kranskop:Baobab!BP225)</f>
        <v>0</v>
      </c>
      <c r="BQ225" s="76">
        <f>SUM(Kranskop:Baobab!BQ225)</f>
        <v>0</v>
      </c>
      <c r="BR225" s="78">
        <f>SUM(Kranskop:Baobab!BR225)</f>
        <v>0</v>
      </c>
      <c r="BS225" s="77">
        <f>SUM(Kranskop:Baobab!BS225)</f>
        <v>0</v>
      </c>
      <c r="BT225" s="77">
        <f>SUM(Kranskop:Baobab!BT225)</f>
        <v>0</v>
      </c>
      <c r="BU225" s="77">
        <f>SUM(Kranskop:Baobab!BU225)</f>
        <v>0</v>
      </c>
      <c r="BV225" s="77">
        <f>SUM(Kranskop:Baobab!BV225)</f>
        <v>0</v>
      </c>
      <c r="BW225" s="77">
        <f>SUM(Kranskop:Baobab!BW225)</f>
        <v>0</v>
      </c>
      <c r="BX225" s="77">
        <f>SUM(Kranskop:Baobab!BX225)</f>
        <v>0</v>
      </c>
      <c r="BY225" s="77">
        <f>SUM(Kranskop:Baobab!BY225)</f>
        <v>0</v>
      </c>
      <c r="BZ225" s="77">
        <f>SUM(Kranskop:Baobab!BZ225)</f>
        <v>0</v>
      </c>
      <c r="CA225" s="77">
        <f>SUM(Kranskop:Baobab!CA225)</f>
        <v>0</v>
      </c>
      <c r="CB225" s="77">
        <f>SUM(Kranskop:Baobab!CB225)</f>
        <v>0</v>
      </c>
      <c r="CC225" s="76">
        <f>SUM(Kranskop:Baobab!CC225)</f>
        <v>0</v>
      </c>
      <c r="CD225" s="368"/>
    </row>
    <row r="226" spans="1:82" s="175" customFormat="1" x14ac:dyDescent="0.75">
      <c r="B226" s="176" t="s">
        <v>396</v>
      </c>
      <c r="C226" s="177" t="s">
        <v>397</v>
      </c>
      <c r="D226" s="178" t="s">
        <v>86</v>
      </c>
      <c r="E226" s="295">
        <f>SUM(Kranskop:Baobab!F226)</f>
        <v>0</v>
      </c>
      <c r="F226" s="215" t="b">
        <f>(Kranskop!G226+Nyl!G226+Capricorn!G226+Baobab!G226)=G226</f>
        <v>1</v>
      </c>
      <c r="G226" s="174">
        <f t="shared" si="91"/>
        <v>0</v>
      </c>
      <c r="H226" s="75">
        <f>SUM(Kranskop:Baobab!H226)</f>
        <v>0</v>
      </c>
      <c r="I226" s="76">
        <f>SUM(Kranskop:Baobab!I226)</f>
        <v>0</v>
      </c>
      <c r="J226" s="75">
        <f>SUM(Kranskop:Baobab!J226)</f>
        <v>0</v>
      </c>
      <c r="K226" s="77">
        <f>SUM(Kranskop:Baobab!K226)</f>
        <v>0</v>
      </c>
      <c r="L226" s="77">
        <f>SUM(Kranskop:Baobab!L226)</f>
        <v>0</v>
      </c>
      <c r="M226" s="77">
        <f>SUM(Kranskop:Baobab!M226)</f>
        <v>0</v>
      </c>
      <c r="N226" s="77">
        <f>SUM(Kranskop:Baobab!N226)</f>
        <v>0</v>
      </c>
      <c r="O226" s="77">
        <f>SUM(Kranskop:Baobab!O226)</f>
        <v>0</v>
      </c>
      <c r="P226" s="77">
        <f>SUM(Kranskop:Baobab!P226)</f>
        <v>0</v>
      </c>
      <c r="Q226" s="77">
        <f>SUM(Kranskop:Baobab!Q226)</f>
        <v>0</v>
      </c>
      <c r="R226" s="77">
        <f>SUM(Kranskop:Baobab!R226)</f>
        <v>0</v>
      </c>
      <c r="S226" s="77">
        <f>SUM(Kranskop:Baobab!S226)</f>
        <v>0</v>
      </c>
      <c r="T226" s="77">
        <f>SUM(Kranskop:Baobab!T226)</f>
        <v>0</v>
      </c>
      <c r="U226" s="76">
        <f>SUM(Kranskop:Baobab!U226)</f>
        <v>0</v>
      </c>
      <c r="V226" s="75">
        <f>SUM(Kranskop:Baobab!V226)</f>
        <v>0</v>
      </c>
      <c r="W226" s="77">
        <f>SUM(Kranskop:Baobab!W226)</f>
        <v>0</v>
      </c>
      <c r="X226" s="77">
        <f>SUM(Kranskop:Baobab!X226)</f>
        <v>0</v>
      </c>
      <c r="Y226" s="77">
        <f>SUM(Kranskop:Baobab!Y226)</f>
        <v>0</v>
      </c>
      <c r="Z226" s="77">
        <f>SUM(Kranskop:Baobab!Z226)</f>
        <v>0</v>
      </c>
      <c r="AA226" s="77">
        <f>SUM(Kranskop:Baobab!AA226)</f>
        <v>0</v>
      </c>
      <c r="AB226" s="77">
        <f>SUM(Kranskop:Baobab!AB226)</f>
        <v>0</v>
      </c>
      <c r="AC226" s="77">
        <f>SUM(Kranskop:Baobab!AC226)</f>
        <v>0</v>
      </c>
      <c r="AD226" s="77">
        <f>SUM(Kranskop:Baobab!AD226)</f>
        <v>0</v>
      </c>
      <c r="AE226" s="77">
        <f>SUM(Kranskop:Baobab!AE226)</f>
        <v>0</v>
      </c>
      <c r="AF226" s="77">
        <f>SUM(Kranskop:Baobab!AF226)</f>
        <v>0</v>
      </c>
      <c r="AG226" s="76">
        <f>SUM(Kranskop:Baobab!AG226)</f>
        <v>0</v>
      </c>
      <c r="AH226" s="78">
        <f>SUM(Kranskop:Baobab!AH226)</f>
        <v>0</v>
      </c>
      <c r="AI226" s="77">
        <f>SUM(Kranskop:Baobab!AI226)</f>
        <v>0</v>
      </c>
      <c r="AJ226" s="77">
        <f>SUM(Kranskop:Baobab!AJ226)</f>
        <v>0</v>
      </c>
      <c r="AK226" s="77">
        <f>SUM(Kranskop:Baobab!AK226)</f>
        <v>0</v>
      </c>
      <c r="AL226" s="77">
        <f>SUM(Kranskop:Baobab!AL226)</f>
        <v>0</v>
      </c>
      <c r="AM226" s="77">
        <f>SUM(Kranskop:Baobab!AM226)</f>
        <v>0</v>
      </c>
      <c r="AN226" s="77">
        <f>SUM(Kranskop:Baobab!AN226)</f>
        <v>0</v>
      </c>
      <c r="AO226" s="77">
        <f>SUM(Kranskop:Baobab!AO226)</f>
        <v>0</v>
      </c>
      <c r="AP226" s="77">
        <f>SUM(Kranskop:Baobab!AP226)</f>
        <v>0</v>
      </c>
      <c r="AQ226" s="77">
        <f>SUM(Kranskop:Baobab!AQ226)</f>
        <v>0</v>
      </c>
      <c r="AR226" s="77">
        <f>SUM(Kranskop:Baobab!AR226)</f>
        <v>0</v>
      </c>
      <c r="AS226" s="76">
        <f>SUM(Kranskop:Baobab!AS226)</f>
        <v>0</v>
      </c>
      <c r="AT226" s="78">
        <f>SUM(Kranskop:Baobab!AT226)</f>
        <v>0</v>
      </c>
      <c r="AU226" s="77">
        <f>SUM(Kranskop:Baobab!AU226)</f>
        <v>0</v>
      </c>
      <c r="AV226" s="77">
        <f>SUM(Kranskop:Baobab!AV226)</f>
        <v>0</v>
      </c>
      <c r="AW226" s="77">
        <f>SUM(Kranskop:Baobab!AW226)</f>
        <v>0</v>
      </c>
      <c r="AX226" s="77">
        <f>SUM(Kranskop:Baobab!AX226)</f>
        <v>0</v>
      </c>
      <c r="AY226" s="77">
        <f>SUM(Kranskop:Baobab!AY226)</f>
        <v>0</v>
      </c>
      <c r="AZ226" s="77">
        <f>SUM(Kranskop:Baobab!AZ226)</f>
        <v>0</v>
      </c>
      <c r="BA226" s="77">
        <f>SUM(Kranskop:Baobab!BA226)</f>
        <v>0</v>
      </c>
      <c r="BB226" s="77">
        <f>SUM(Kranskop:Baobab!BB226)</f>
        <v>0</v>
      </c>
      <c r="BC226" s="77">
        <f>SUM(Kranskop:Baobab!BC226)</f>
        <v>0</v>
      </c>
      <c r="BD226" s="77">
        <f>SUM(Kranskop:Baobab!BD226)</f>
        <v>0</v>
      </c>
      <c r="BE226" s="76">
        <f>SUM(Kranskop:Baobab!BE226)</f>
        <v>0</v>
      </c>
      <c r="BF226" s="78">
        <f>SUM(Kranskop:Baobab!BF226)</f>
        <v>0</v>
      </c>
      <c r="BG226" s="77">
        <f>SUM(Kranskop:Baobab!BG226)</f>
        <v>0</v>
      </c>
      <c r="BH226" s="77">
        <f>SUM(Kranskop:Baobab!BH226)</f>
        <v>0</v>
      </c>
      <c r="BI226" s="77">
        <f>SUM(Kranskop:Baobab!BI226)</f>
        <v>0</v>
      </c>
      <c r="BJ226" s="77">
        <f>SUM(Kranskop:Baobab!BJ226)</f>
        <v>0</v>
      </c>
      <c r="BK226" s="77">
        <f>SUM(Kranskop:Baobab!BK226)</f>
        <v>0</v>
      </c>
      <c r="BL226" s="77">
        <f>SUM(Kranskop:Baobab!BL226)</f>
        <v>0</v>
      </c>
      <c r="BM226" s="77">
        <f>SUM(Kranskop:Baobab!BM226)</f>
        <v>0</v>
      </c>
      <c r="BN226" s="77">
        <f>SUM(Kranskop:Baobab!BN226)</f>
        <v>0</v>
      </c>
      <c r="BO226" s="77">
        <f>SUM(Kranskop:Baobab!BO226)</f>
        <v>0</v>
      </c>
      <c r="BP226" s="77">
        <f>SUM(Kranskop:Baobab!BP226)</f>
        <v>0</v>
      </c>
      <c r="BQ226" s="76">
        <f>SUM(Kranskop:Baobab!BQ226)</f>
        <v>0</v>
      </c>
      <c r="BR226" s="78">
        <f>SUM(Kranskop:Baobab!BR226)</f>
        <v>0</v>
      </c>
      <c r="BS226" s="77">
        <f>SUM(Kranskop:Baobab!BS226)</f>
        <v>0</v>
      </c>
      <c r="BT226" s="77">
        <f>SUM(Kranskop:Baobab!BT226)</f>
        <v>0</v>
      </c>
      <c r="BU226" s="77">
        <f>SUM(Kranskop:Baobab!BU226)</f>
        <v>0</v>
      </c>
      <c r="BV226" s="77">
        <f>SUM(Kranskop:Baobab!BV226)</f>
        <v>0</v>
      </c>
      <c r="BW226" s="77">
        <f>SUM(Kranskop:Baobab!BW226)</f>
        <v>0</v>
      </c>
      <c r="BX226" s="77">
        <f>SUM(Kranskop:Baobab!BX226)</f>
        <v>0</v>
      </c>
      <c r="BY226" s="77">
        <f>SUM(Kranskop:Baobab!BY226)</f>
        <v>0</v>
      </c>
      <c r="BZ226" s="77">
        <f>SUM(Kranskop:Baobab!BZ226)</f>
        <v>0</v>
      </c>
      <c r="CA226" s="77">
        <f>SUM(Kranskop:Baobab!CA226)</f>
        <v>0</v>
      </c>
      <c r="CB226" s="77">
        <f>SUM(Kranskop:Baobab!CB226)</f>
        <v>0</v>
      </c>
      <c r="CC226" s="76">
        <f>SUM(Kranskop:Baobab!CC226)</f>
        <v>0</v>
      </c>
      <c r="CD226" s="368"/>
    </row>
    <row r="227" spans="1:82" s="175" customFormat="1" x14ac:dyDescent="0.75">
      <c r="B227" s="176" t="s">
        <v>398</v>
      </c>
      <c r="C227" s="177" t="s">
        <v>399</v>
      </c>
      <c r="D227" s="178" t="s">
        <v>86</v>
      </c>
      <c r="E227" s="295">
        <f>SUM(Kranskop:Baobab!F227)</f>
        <v>0</v>
      </c>
      <c r="F227" s="215" t="b">
        <f>(Kranskop!G227+Nyl!G227+Capricorn!G227+Baobab!G227)=G227</f>
        <v>1</v>
      </c>
      <c r="G227" s="174">
        <f t="shared" si="91"/>
        <v>0</v>
      </c>
      <c r="H227" s="75">
        <f>SUM(Kranskop:Baobab!H227)</f>
        <v>0</v>
      </c>
      <c r="I227" s="76">
        <f>SUM(Kranskop:Baobab!I227)</f>
        <v>0</v>
      </c>
      <c r="J227" s="75">
        <f>SUM(Kranskop:Baobab!J227)</f>
        <v>0</v>
      </c>
      <c r="K227" s="77">
        <f>SUM(Kranskop:Baobab!K227)</f>
        <v>0</v>
      </c>
      <c r="L227" s="77">
        <f>SUM(Kranskop:Baobab!L227)</f>
        <v>0</v>
      </c>
      <c r="M227" s="77">
        <f>SUM(Kranskop:Baobab!M227)</f>
        <v>0</v>
      </c>
      <c r="N227" s="77">
        <f>SUM(Kranskop:Baobab!N227)</f>
        <v>0</v>
      </c>
      <c r="O227" s="77">
        <f>SUM(Kranskop:Baobab!O227)</f>
        <v>0</v>
      </c>
      <c r="P227" s="77">
        <f>SUM(Kranskop:Baobab!P227)</f>
        <v>0</v>
      </c>
      <c r="Q227" s="77">
        <f>SUM(Kranskop:Baobab!Q227)</f>
        <v>0</v>
      </c>
      <c r="R227" s="77">
        <f>SUM(Kranskop:Baobab!R227)</f>
        <v>0</v>
      </c>
      <c r="S227" s="77">
        <f>SUM(Kranskop:Baobab!S227)</f>
        <v>0</v>
      </c>
      <c r="T227" s="77">
        <f>SUM(Kranskop:Baobab!T227)</f>
        <v>0</v>
      </c>
      <c r="U227" s="76">
        <f>SUM(Kranskop:Baobab!U227)</f>
        <v>0</v>
      </c>
      <c r="V227" s="75">
        <f>SUM(Kranskop:Baobab!V227)</f>
        <v>0</v>
      </c>
      <c r="W227" s="77">
        <f>SUM(Kranskop:Baobab!W227)</f>
        <v>0</v>
      </c>
      <c r="X227" s="77">
        <f>SUM(Kranskop:Baobab!X227)</f>
        <v>0</v>
      </c>
      <c r="Y227" s="77">
        <f>SUM(Kranskop:Baobab!Y227)</f>
        <v>0</v>
      </c>
      <c r="Z227" s="77">
        <f>SUM(Kranskop:Baobab!Z227)</f>
        <v>0</v>
      </c>
      <c r="AA227" s="77">
        <f>SUM(Kranskop:Baobab!AA227)</f>
        <v>0</v>
      </c>
      <c r="AB227" s="77">
        <f>SUM(Kranskop:Baobab!AB227)</f>
        <v>0</v>
      </c>
      <c r="AC227" s="77">
        <f>SUM(Kranskop:Baobab!AC227)</f>
        <v>0</v>
      </c>
      <c r="AD227" s="77">
        <f>SUM(Kranskop:Baobab!AD227)</f>
        <v>0</v>
      </c>
      <c r="AE227" s="77">
        <f>SUM(Kranskop:Baobab!AE227)</f>
        <v>0</v>
      </c>
      <c r="AF227" s="77">
        <f>SUM(Kranskop:Baobab!AF227)</f>
        <v>0</v>
      </c>
      <c r="AG227" s="76">
        <f>SUM(Kranskop:Baobab!AG227)</f>
        <v>0</v>
      </c>
      <c r="AH227" s="78">
        <f>SUM(Kranskop:Baobab!AH227)</f>
        <v>0</v>
      </c>
      <c r="AI227" s="77">
        <f>SUM(Kranskop:Baobab!AI227)</f>
        <v>0</v>
      </c>
      <c r="AJ227" s="77">
        <f>SUM(Kranskop:Baobab!AJ227)</f>
        <v>0</v>
      </c>
      <c r="AK227" s="77">
        <f>SUM(Kranskop:Baobab!AK227)</f>
        <v>0</v>
      </c>
      <c r="AL227" s="77">
        <f>SUM(Kranskop:Baobab!AL227)</f>
        <v>0</v>
      </c>
      <c r="AM227" s="77">
        <f>SUM(Kranskop:Baobab!AM227)</f>
        <v>0</v>
      </c>
      <c r="AN227" s="77">
        <f>SUM(Kranskop:Baobab!AN227)</f>
        <v>0</v>
      </c>
      <c r="AO227" s="77">
        <f>SUM(Kranskop:Baobab!AO227)</f>
        <v>0</v>
      </c>
      <c r="AP227" s="77">
        <f>SUM(Kranskop:Baobab!AP227)</f>
        <v>0</v>
      </c>
      <c r="AQ227" s="77">
        <f>SUM(Kranskop:Baobab!AQ227)</f>
        <v>0</v>
      </c>
      <c r="AR227" s="77">
        <f>SUM(Kranskop:Baobab!AR227)</f>
        <v>0</v>
      </c>
      <c r="AS227" s="76">
        <f>SUM(Kranskop:Baobab!AS227)</f>
        <v>0</v>
      </c>
      <c r="AT227" s="78">
        <f>SUM(Kranskop:Baobab!AT227)</f>
        <v>0</v>
      </c>
      <c r="AU227" s="77">
        <f>SUM(Kranskop:Baobab!AU227)</f>
        <v>0</v>
      </c>
      <c r="AV227" s="77">
        <f>SUM(Kranskop:Baobab!AV227)</f>
        <v>0</v>
      </c>
      <c r="AW227" s="77">
        <f>SUM(Kranskop:Baobab!AW227)</f>
        <v>0</v>
      </c>
      <c r="AX227" s="77">
        <f>SUM(Kranskop:Baobab!AX227)</f>
        <v>0</v>
      </c>
      <c r="AY227" s="77">
        <f>SUM(Kranskop:Baobab!AY227)</f>
        <v>0</v>
      </c>
      <c r="AZ227" s="77">
        <f>SUM(Kranskop:Baobab!AZ227)</f>
        <v>0</v>
      </c>
      <c r="BA227" s="77">
        <f>SUM(Kranskop:Baobab!BA227)</f>
        <v>0</v>
      </c>
      <c r="BB227" s="77">
        <f>SUM(Kranskop:Baobab!BB227)</f>
        <v>0</v>
      </c>
      <c r="BC227" s="77">
        <f>SUM(Kranskop:Baobab!BC227)</f>
        <v>0</v>
      </c>
      <c r="BD227" s="77">
        <f>SUM(Kranskop:Baobab!BD227)</f>
        <v>0</v>
      </c>
      <c r="BE227" s="76">
        <f>SUM(Kranskop:Baobab!BE227)</f>
        <v>0</v>
      </c>
      <c r="BF227" s="78">
        <f>SUM(Kranskop:Baobab!BF227)</f>
        <v>0</v>
      </c>
      <c r="BG227" s="77">
        <f>SUM(Kranskop:Baobab!BG227)</f>
        <v>0</v>
      </c>
      <c r="BH227" s="77">
        <f>SUM(Kranskop:Baobab!BH227)</f>
        <v>0</v>
      </c>
      <c r="BI227" s="77">
        <f>SUM(Kranskop:Baobab!BI227)</f>
        <v>0</v>
      </c>
      <c r="BJ227" s="77">
        <f>SUM(Kranskop:Baobab!BJ227)</f>
        <v>0</v>
      </c>
      <c r="BK227" s="77">
        <f>SUM(Kranskop:Baobab!BK227)</f>
        <v>0</v>
      </c>
      <c r="BL227" s="77">
        <f>SUM(Kranskop:Baobab!BL227)</f>
        <v>0</v>
      </c>
      <c r="BM227" s="77">
        <f>SUM(Kranskop:Baobab!BM227)</f>
        <v>0</v>
      </c>
      <c r="BN227" s="77">
        <f>SUM(Kranskop:Baobab!BN227)</f>
        <v>0</v>
      </c>
      <c r="BO227" s="77">
        <f>SUM(Kranskop:Baobab!BO227)</f>
        <v>0</v>
      </c>
      <c r="BP227" s="77">
        <f>SUM(Kranskop:Baobab!BP227)</f>
        <v>0</v>
      </c>
      <c r="BQ227" s="76">
        <f>SUM(Kranskop:Baobab!BQ227)</f>
        <v>0</v>
      </c>
      <c r="BR227" s="78">
        <f>SUM(Kranskop:Baobab!BR227)</f>
        <v>0</v>
      </c>
      <c r="BS227" s="77">
        <f>SUM(Kranskop:Baobab!BS227)</f>
        <v>0</v>
      </c>
      <c r="BT227" s="77">
        <f>SUM(Kranskop:Baobab!BT227)</f>
        <v>0</v>
      </c>
      <c r="BU227" s="77">
        <f>SUM(Kranskop:Baobab!BU227)</f>
        <v>0</v>
      </c>
      <c r="BV227" s="77">
        <f>SUM(Kranskop:Baobab!BV227)</f>
        <v>0</v>
      </c>
      <c r="BW227" s="77">
        <f>SUM(Kranskop:Baobab!BW227)</f>
        <v>0</v>
      </c>
      <c r="BX227" s="77">
        <f>SUM(Kranskop:Baobab!BX227)</f>
        <v>0</v>
      </c>
      <c r="BY227" s="77">
        <f>SUM(Kranskop:Baobab!BY227)</f>
        <v>0</v>
      </c>
      <c r="BZ227" s="77">
        <f>SUM(Kranskop:Baobab!BZ227)</f>
        <v>0</v>
      </c>
      <c r="CA227" s="77">
        <f>SUM(Kranskop:Baobab!CA227)</f>
        <v>0</v>
      </c>
      <c r="CB227" s="77">
        <f>SUM(Kranskop:Baobab!CB227)</f>
        <v>0</v>
      </c>
      <c r="CC227" s="76">
        <f>SUM(Kranskop:Baobab!CC227)</f>
        <v>0</v>
      </c>
      <c r="CD227" s="368"/>
    </row>
    <row r="228" spans="1:82" s="175" customFormat="1" x14ac:dyDescent="0.75">
      <c r="B228" s="176" t="s">
        <v>400</v>
      </c>
      <c r="C228" s="177" t="s">
        <v>401</v>
      </c>
      <c r="D228" s="178" t="s">
        <v>86</v>
      </c>
      <c r="E228" s="295">
        <f>SUM(Kranskop:Baobab!F228)</f>
        <v>0</v>
      </c>
      <c r="F228" s="215" t="b">
        <f>(Kranskop!G228+Nyl!G228+Capricorn!G228+Baobab!G228)=G228</f>
        <v>1</v>
      </c>
      <c r="G228" s="174">
        <f t="shared" si="91"/>
        <v>0</v>
      </c>
      <c r="H228" s="75">
        <f>SUM(Kranskop:Baobab!H228)</f>
        <v>0</v>
      </c>
      <c r="I228" s="76">
        <f>SUM(Kranskop:Baobab!I228)</f>
        <v>0</v>
      </c>
      <c r="J228" s="75">
        <f>SUM(Kranskop:Baobab!J228)</f>
        <v>0</v>
      </c>
      <c r="K228" s="77">
        <f>SUM(Kranskop:Baobab!K228)</f>
        <v>0</v>
      </c>
      <c r="L228" s="77">
        <f>SUM(Kranskop:Baobab!L228)</f>
        <v>0</v>
      </c>
      <c r="M228" s="77">
        <f>SUM(Kranskop:Baobab!M228)</f>
        <v>0</v>
      </c>
      <c r="N228" s="77">
        <f>SUM(Kranskop:Baobab!N228)</f>
        <v>0</v>
      </c>
      <c r="O228" s="77">
        <f>SUM(Kranskop:Baobab!O228)</f>
        <v>0</v>
      </c>
      <c r="P228" s="77">
        <f>SUM(Kranskop:Baobab!P228)</f>
        <v>0</v>
      </c>
      <c r="Q228" s="77">
        <f>SUM(Kranskop:Baobab!Q228)</f>
        <v>0</v>
      </c>
      <c r="R228" s="77">
        <f>SUM(Kranskop:Baobab!R228)</f>
        <v>0</v>
      </c>
      <c r="S228" s="77">
        <f>SUM(Kranskop:Baobab!S228)</f>
        <v>0</v>
      </c>
      <c r="T228" s="77">
        <f>SUM(Kranskop:Baobab!T228)</f>
        <v>0</v>
      </c>
      <c r="U228" s="76">
        <f>SUM(Kranskop:Baobab!U228)</f>
        <v>0</v>
      </c>
      <c r="V228" s="75">
        <f>SUM(Kranskop:Baobab!V228)</f>
        <v>0</v>
      </c>
      <c r="W228" s="77">
        <f>SUM(Kranskop:Baobab!W228)</f>
        <v>0</v>
      </c>
      <c r="X228" s="77">
        <f>SUM(Kranskop:Baobab!X228)</f>
        <v>0</v>
      </c>
      <c r="Y228" s="77">
        <f>SUM(Kranskop:Baobab!Y228)</f>
        <v>0</v>
      </c>
      <c r="Z228" s="77">
        <f>SUM(Kranskop:Baobab!Z228)</f>
        <v>0</v>
      </c>
      <c r="AA228" s="77">
        <f>SUM(Kranskop:Baobab!AA228)</f>
        <v>0</v>
      </c>
      <c r="AB228" s="77">
        <f>SUM(Kranskop:Baobab!AB228)</f>
        <v>0</v>
      </c>
      <c r="AC228" s="77">
        <f>SUM(Kranskop:Baobab!AC228)</f>
        <v>0</v>
      </c>
      <c r="AD228" s="77">
        <f>SUM(Kranskop:Baobab!AD228)</f>
        <v>0</v>
      </c>
      <c r="AE228" s="77">
        <f>SUM(Kranskop:Baobab!AE228)</f>
        <v>0</v>
      </c>
      <c r="AF228" s="77">
        <f>SUM(Kranskop:Baobab!AF228)</f>
        <v>0</v>
      </c>
      <c r="AG228" s="76">
        <f>SUM(Kranskop:Baobab!AG228)</f>
        <v>0</v>
      </c>
      <c r="AH228" s="78">
        <f>SUM(Kranskop:Baobab!AH228)</f>
        <v>0</v>
      </c>
      <c r="AI228" s="77">
        <f>SUM(Kranskop:Baobab!AI228)</f>
        <v>0</v>
      </c>
      <c r="AJ228" s="77">
        <f>SUM(Kranskop:Baobab!AJ228)</f>
        <v>0</v>
      </c>
      <c r="AK228" s="77">
        <f>SUM(Kranskop:Baobab!AK228)</f>
        <v>0</v>
      </c>
      <c r="AL228" s="77">
        <f>SUM(Kranskop:Baobab!AL228)</f>
        <v>0</v>
      </c>
      <c r="AM228" s="77">
        <f>SUM(Kranskop:Baobab!AM228)</f>
        <v>0</v>
      </c>
      <c r="AN228" s="77">
        <f>SUM(Kranskop:Baobab!AN228)</f>
        <v>0</v>
      </c>
      <c r="AO228" s="77">
        <f>SUM(Kranskop:Baobab!AO228)</f>
        <v>0</v>
      </c>
      <c r="AP228" s="77">
        <f>SUM(Kranskop:Baobab!AP228)</f>
        <v>0</v>
      </c>
      <c r="AQ228" s="77">
        <f>SUM(Kranskop:Baobab!AQ228)</f>
        <v>0</v>
      </c>
      <c r="AR228" s="77">
        <f>SUM(Kranskop:Baobab!AR228)</f>
        <v>0</v>
      </c>
      <c r="AS228" s="76">
        <f>SUM(Kranskop:Baobab!AS228)</f>
        <v>0</v>
      </c>
      <c r="AT228" s="78">
        <f>SUM(Kranskop:Baobab!AT228)</f>
        <v>0</v>
      </c>
      <c r="AU228" s="77">
        <f>SUM(Kranskop:Baobab!AU228)</f>
        <v>0</v>
      </c>
      <c r="AV228" s="77">
        <f>SUM(Kranskop:Baobab!AV228)</f>
        <v>0</v>
      </c>
      <c r="AW228" s="77">
        <f>SUM(Kranskop:Baobab!AW228)</f>
        <v>0</v>
      </c>
      <c r="AX228" s="77">
        <f>SUM(Kranskop:Baobab!AX228)</f>
        <v>0</v>
      </c>
      <c r="AY228" s="77">
        <f>SUM(Kranskop:Baobab!AY228)</f>
        <v>0</v>
      </c>
      <c r="AZ228" s="77">
        <f>SUM(Kranskop:Baobab!AZ228)</f>
        <v>0</v>
      </c>
      <c r="BA228" s="77">
        <f>SUM(Kranskop:Baobab!BA228)</f>
        <v>0</v>
      </c>
      <c r="BB228" s="77">
        <f>SUM(Kranskop:Baobab!BB228)</f>
        <v>0</v>
      </c>
      <c r="BC228" s="77">
        <f>SUM(Kranskop:Baobab!BC228)</f>
        <v>0</v>
      </c>
      <c r="BD228" s="77">
        <f>SUM(Kranskop:Baobab!BD228)</f>
        <v>0</v>
      </c>
      <c r="BE228" s="76">
        <f>SUM(Kranskop:Baobab!BE228)</f>
        <v>0</v>
      </c>
      <c r="BF228" s="78">
        <f>SUM(Kranskop:Baobab!BF228)</f>
        <v>0</v>
      </c>
      <c r="BG228" s="77">
        <f>SUM(Kranskop:Baobab!BG228)</f>
        <v>0</v>
      </c>
      <c r="BH228" s="77">
        <f>SUM(Kranskop:Baobab!BH228)</f>
        <v>0</v>
      </c>
      <c r="BI228" s="77">
        <f>SUM(Kranskop:Baobab!BI228)</f>
        <v>0</v>
      </c>
      <c r="BJ228" s="77">
        <f>SUM(Kranskop:Baobab!BJ228)</f>
        <v>0</v>
      </c>
      <c r="BK228" s="77">
        <f>SUM(Kranskop:Baobab!BK228)</f>
        <v>0</v>
      </c>
      <c r="BL228" s="77">
        <f>SUM(Kranskop:Baobab!BL228)</f>
        <v>0</v>
      </c>
      <c r="BM228" s="77">
        <f>SUM(Kranskop:Baobab!BM228)</f>
        <v>0</v>
      </c>
      <c r="BN228" s="77">
        <f>SUM(Kranskop:Baobab!BN228)</f>
        <v>0</v>
      </c>
      <c r="BO228" s="77">
        <f>SUM(Kranskop:Baobab!BO228)</f>
        <v>0</v>
      </c>
      <c r="BP228" s="77">
        <f>SUM(Kranskop:Baobab!BP228)</f>
        <v>0</v>
      </c>
      <c r="BQ228" s="76">
        <f>SUM(Kranskop:Baobab!BQ228)</f>
        <v>0</v>
      </c>
      <c r="BR228" s="78">
        <f>SUM(Kranskop:Baobab!BR228)</f>
        <v>0</v>
      </c>
      <c r="BS228" s="77">
        <f>SUM(Kranskop:Baobab!BS228)</f>
        <v>0</v>
      </c>
      <c r="BT228" s="77">
        <f>SUM(Kranskop:Baobab!BT228)</f>
        <v>0</v>
      </c>
      <c r="BU228" s="77">
        <f>SUM(Kranskop:Baobab!BU228)</f>
        <v>0</v>
      </c>
      <c r="BV228" s="77">
        <f>SUM(Kranskop:Baobab!BV228)</f>
        <v>0</v>
      </c>
      <c r="BW228" s="77">
        <f>SUM(Kranskop:Baobab!BW228)</f>
        <v>0</v>
      </c>
      <c r="BX228" s="77">
        <f>SUM(Kranskop:Baobab!BX228)</f>
        <v>0</v>
      </c>
      <c r="BY228" s="77">
        <f>SUM(Kranskop:Baobab!BY228)</f>
        <v>0</v>
      </c>
      <c r="BZ228" s="77">
        <f>SUM(Kranskop:Baobab!BZ228)</f>
        <v>0</v>
      </c>
      <c r="CA228" s="77">
        <f>SUM(Kranskop:Baobab!CA228)</f>
        <v>0</v>
      </c>
      <c r="CB228" s="77">
        <f>SUM(Kranskop:Baobab!CB228)</f>
        <v>0</v>
      </c>
      <c r="CC228" s="76">
        <f>SUM(Kranskop:Baobab!CC228)</f>
        <v>0</v>
      </c>
      <c r="CD228" s="368"/>
    </row>
    <row r="229" spans="1:82" s="175" customFormat="1" x14ac:dyDescent="0.75">
      <c r="B229" s="176" t="s">
        <v>402</v>
      </c>
      <c r="C229" s="177" t="s">
        <v>403</v>
      </c>
      <c r="D229" s="178" t="s">
        <v>86</v>
      </c>
      <c r="E229" s="295">
        <f>SUM(Kranskop:Baobab!F229)</f>
        <v>0</v>
      </c>
      <c r="F229" s="215" t="b">
        <f>(Kranskop!G229+Nyl!G229+Capricorn!G229+Baobab!G229)=G229</f>
        <v>1</v>
      </c>
      <c r="G229" s="174">
        <f t="shared" si="91"/>
        <v>0</v>
      </c>
      <c r="H229" s="75">
        <f>SUM(Kranskop:Baobab!H229)</f>
        <v>0</v>
      </c>
      <c r="I229" s="76">
        <f>SUM(Kranskop:Baobab!I229)</f>
        <v>0</v>
      </c>
      <c r="J229" s="75">
        <f>SUM(Kranskop:Baobab!J229)</f>
        <v>0</v>
      </c>
      <c r="K229" s="77">
        <f>SUM(Kranskop:Baobab!K229)</f>
        <v>0</v>
      </c>
      <c r="L229" s="77">
        <f>SUM(Kranskop:Baobab!L229)</f>
        <v>0</v>
      </c>
      <c r="M229" s="77">
        <f>SUM(Kranskop:Baobab!M229)</f>
        <v>0</v>
      </c>
      <c r="N229" s="77">
        <f>SUM(Kranskop:Baobab!N229)</f>
        <v>0</v>
      </c>
      <c r="O229" s="77">
        <f>SUM(Kranskop:Baobab!O229)</f>
        <v>0</v>
      </c>
      <c r="P229" s="77">
        <f>SUM(Kranskop:Baobab!P229)</f>
        <v>0</v>
      </c>
      <c r="Q229" s="77">
        <f>SUM(Kranskop:Baobab!Q229)</f>
        <v>0</v>
      </c>
      <c r="R229" s="77">
        <f>SUM(Kranskop:Baobab!R229)</f>
        <v>0</v>
      </c>
      <c r="S229" s="77">
        <f>SUM(Kranskop:Baobab!S229)</f>
        <v>0</v>
      </c>
      <c r="T229" s="77">
        <f>SUM(Kranskop:Baobab!T229)</f>
        <v>0</v>
      </c>
      <c r="U229" s="76">
        <f>SUM(Kranskop:Baobab!U229)</f>
        <v>0</v>
      </c>
      <c r="V229" s="75">
        <f>SUM(Kranskop:Baobab!V229)</f>
        <v>0</v>
      </c>
      <c r="W229" s="77">
        <f>SUM(Kranskop:Baobab!W229)</f>
        <v>0</v>
      </c>
      <c r="X229" s="77">
        <f>SUM(Kranskop:Baobab!X229)</f>
        <v>0</v>
      </c>
      <c r="Y229" s="77">
        <f>SUM(Kranskop:Baobab!Y229)</f>
        <v>0</v>
      </c>
      <c r="Z229" s="77">
        <f>SUM(Kranskop:Baobab!Z229)</f>
        <v>0</v>
      </c>
      <c r="AA229" s="77">
        <f>SUM(Kranskop:Baobab!AA229)</f>
        <v>0</v>
      </c>
      <c r="AB229" s="77">
        <f>SUM(Kranskop:Baobab!AB229)</f>
        <v>0</v>
      </c>
      <c r="AC229" s="77">
        <f>SUM(Kranskop:Baobab!AC229)</f>
        <v>0</v>
      </c>
      <c r="AD229" s="77">
        <f>SUM(Kranskop:Baobab!AD229)</f>
        <v>0</v>
      </c>
      <c r="AE229" s="77">
        <f>SUM(Kranskop:Baobab!AE229)</f>
        <v>0</v>
      </c>
      <c r="AF229" s="77">
        <f>SUM(Kranskop:Baobab!AF229)</f>
        <v>0</v>
      </c>
      <c r="AG229" s="76">
        <f>SUM(Kranskop:Baobab!AG229)</f>
        <v>0</v>
      </c>
      <c r="AH229" s="78">
        <f>SUM(Kranskop:Baobab!AH229)</f>
        <v>0</v>
      </c>
      <c r="AI229" s="77">
        <f>SUM(Kranskop:Baobab!AI229)</f>
        <v>0</v>
      </c>
      <c r="AJ229" s="77">
        <f>SUM(Kranskop:Baobab!AJ229)</f>
        <v>0</v>
      </c>
      <c r="AK229" s="77">
        <f>SUM(Kranskop:Baobab!AK229)</f>
        <v>0</v>
      </c>
      <c r="AL229" s="77">
        <f>SUM(Kranskop:Baobab!AL229)</f>
        <v>0</v>
      </c>
      <c r="AM229" s="77">
        <f>SUM(Kranskop:Baobab!AM229)</f>
        <v>0</v>
      </c>
      <c r="AN229" s="77">
        <f>SUM(Kranskop:Baobab!AN229)</f>
        <v>0</v>
      </c>
      <c r="AO229" s="77">
        <f>SUM(Kranskop:Baobab!AO229)</f>
        <v>0</v>
      </c>
      <c r="AP229" s="77">
        <f>SUM(Kranskop:Baobab!AP229)</f>
        <v>0</v>
      </c>
      <c r="AQ229" s="77">
        <f>SUM(Kranskop:Baobab!AQ229)</f>
        <v>0</v>
      </c>
      <c r="AR229" s="77">
        <f>SUM(Kranskop:Baobab!AR229)</f>
        <v>0</v>
      </c>
      <c r="AS229" s="76">
        <f>SUM(Kranskop:Baobab!AS229)</f>
        <v>0</v>
      </c>
      <c r="AT229" s="78">
        <f>SUM(Kranskop:Baobab!AT229)</f>
        <v>0</v>
      </c>
      <c r="AU229" s="77">
        <f>SUM(Kranskop:Baobab!AU229)</f>
        <v>0</v>
      </c>
      <c r="AV229" s="77">
        <f>SUM(Kranskop:Baobab!AV229)</f>
        <v>0</v>
      </c>
      <c r="AW229" s="77">
        <f>SUM(Kranskop:Baobab!AW229)</f>
        <v>0</v>
      </c>
      <c r="AX229" s="77">
        <f>SUM(Kranskop:Baobab!AX229)</f>
        <v>0</v>
      </c>
      <c r="AY229" s="77">
        <f>SUM(Kranskop:Baobab!AY229)</f>
        <v>0</v>
      </c>
      <c r="AZ229" s="77">
        <f>SUM(Kranskop:Baobab!AZ229)</f>
        <v>0</v>
      </c>
      <c r="BA229" s="77">
        <f>SUM(Kranskop:Baobab!BA229)</f>
        <v>0</v>
      </c>
      <c r="BB229" s="77">
        <f>SUM(Kranskop:Baobab!BB229)</f>
        <v>0</v>
      </c>
      <c r="BC229" s="77">
        <f>SUM(Kranskop:Baobab!BC229)</f>
        <v>0</v>
      </c>
      <c r="BD229" s="77">
        <f>SUM(Kranskop:Baobab!BD229)</f>
        <v>0</v>
      </c>
      <c r="BE229" s="76">
        <f>SUM(Kranskop:Baobab!BE229)</f>
        <v>0</v>
      </c>
      <c r="BF229" s="78">
        <f>SUM(Kranskop:Baobab!BF229)</f>
        <v>0</v>
      </c>
      <c r="BG229" s="77">
        <f>SUM(Kranskop:Baobab!BG229)</f>
        <v>0</v>
      </c>
      <c r="BH229" s="77">
        <f>SUM(Kranskop:Baobab!BH229)</f>
        <v>0</v>
      </c>
      <c r="BI229" s="77">
        <f>SUM(Kranskop:Baobab!BI229)</f>
        <v>0</v>
      </c>
      <c r="BJ229" s="77">
        <f>SUM(Kranskop:Baobab!BJ229)</f>
        <v>0</v>
      </c>
      <c r="BK229" s="77">
        <f>SUM(Kranskop:Baobab!BK229)</f>
        <v>0</v>
      </c>
      <c r="BL229" s="77">
        <f>SUM(Kranskop:Baobab!BL229)</f>
        <v>0</v>
      </c>
      <c r="BM229" s="77">
        <f>SUM(Kranskop:Baobab!BM229)</f>
        <v>0</v>
      </c>
      <c r="BN229" s="77">
        <f>SUM(Kranskop:Baobab!BN229)</f>
        <v>0</v>
      </c>
      <c r="BO229" s="77">
        <f>SUM(Kranskop:Baobab!BO229)</f>
        <v>0</v>
      </c>
      <c r="BP229" s="77">
        <f>SUM(Kranskop:Baobab!BP229)</f>
        <v>0</v>
      </c>
      <c r="BQ229" s="76">
        <f>SUM(Kranskop:Baobab!BQ229)</f>
        <v>0</v>
      </c>
      <c r="BR229" s="78">
        <f>SUM(Kranskop:Baobab!BR229)</f>
        <v>0</v>
      </c>
      <c r="BS229" s="77">
        <f>SUM(Kranskop:Baobab!BS229)</f>
        <v>0</v>
      </c>
      <c r="BT229" s="77">
        <f>SUM(Kranskop:Baobab!BT229)</f>
        <v>0</v>
      </c>
      <c r="BU229" s="77">
        <f>SUM(Kranskop:Baobab!BU229)</f>
        <v>0</v>
      </c>
      <c r="BV229" s="77">
        <f>SUM(Kranskop:Baobab!BV229)</f>
        <v>0</v>
      </c>
      <c r="BW229" s="77">
        <f>SUM(Kranskop:Baobab!BW229)</f>
        <v>0</v>
      </c>
      <c r="BX229" s="77">
        <f>SUM(Kranskop:Baobab!BX229)</f>
        <v>0</v>
      </c>
      <c r="BY229" s="77">
        <f>SUM(Kranskop:Baobab!BY229)</f>
        <v>0</v>
      </c>
      <c r="BZ229" s="77">
        <f>SUM(Kranskop:Baobab!BZ229)</f>
        <v>0</v>
      </c>
      <c r="CA229" s="77">
        <f>SUM(Kranskop:Baobab!CA229)</f>
        <v>0</v>
      </c>
      <c r="CB229" s="77">
        <f>SUM(Kranskop:Baobab!CB229)</f>
        <v>0</v>
      </c>
      <c r="CC229" s="76">
        <f>SUM(Kranskop:Baobab!CC229)</f>
        <v>0</v>
      </c>
      <c r="CD229" s="368"/>
    </row>
    <row r="230" spans="1:82" s="175" customFormat="1" x14ac:dyDescent="0.75">
      <c r="B230" s="73" t="s">
        <v>404</v>
      </c>
      <c r="C230" s="129" t="s">
        <v>405</v>
      </c>
      <c r="D230" s="139" t="s">
        <v>86</v>
      </c>
      <c r="E230" s="295">
        <f>SUM(Kranskop:Baobab!F230)</f>
        <v>0</v>
      </c>
      <c r="F230" s="215" t="b">
        <f>(Kranskop!G230+Nyl!G230+Capricorn!G230+Baobab!G230)=G230</f>
        <v>1</v>
      </c>
      <c r="G230" s="74">
        <f t="shared" si="91"/>
        <v>0</v>
      </c>
      <c r="H230" s="75">
        <f>SUM(Kranskop:Baobab!H230)</f>
        <v>0</v>
      </c>
      <c r="I230" s="76">
        <f>SUM(Kranskop:Baobab!I230)</f>
        <v>0</v>
      </c>
      <c r="J230" s="75">
        <f>SUM(Kranskop:Baobab!J230)</f>
        <v>0</v>
      </c>
      <c r="K230" s="77">
        <f>SUM(Kranskop:Baobab!K230)</f>
        <v>0</v>
      </c>
      <c r="L230" s="77">
        <f>SUM(Kranskop:Baobab!L230)</f>
        <v>0</v>
      </c>
      <c r="M230" s="77">
        <f>SUM(Kranskop:Baobab!M230)</f>
        <v>0</v>
      </c>
      <c r="N230" s="77">
        <f>SUM(Kranskop:Baobab!N230)</f>
        <v>0</v>
      </c>
      <c r="O230" s="77">
        <f>SUM(Kranskop:Baobab!O230)</f>
        <v>0</v>
      </c>
      <c r="P230" s="77">
        <f>SUM(Kranskop:Baobab!P230)</f>
        <v>0</v>
      </c>
      <c r="Q230" s="77">
        <f>SUM(Kranskop:Baobab!Q230)</f>
        <v>0</v>
      </c>
      <c r="R230" s="77">
        <f>SUM(Kranskop:Baobab!R230)</f>
        <v>0</v>
      </c>
      <c r="S230" s="77">
        <f>SUM(Kranskop:Baobab!S230)</f>
        <v>0</v>
      </c>
      <c r="T230" s="77">
        <f>SUM(Kranskop:Baobab!T230)</f>
        <v>0</v>
      </c>
      <c r="U230" s="76">
        <f>SUM(Kranskop:Baobab!U230)</f>
        <v>0</v>
      </c>
      <c r="V230" s="75">
        <f>SUM(Kranskop:Baobab!V230)</f>
        <v>0</v>
      </c>
      <c r="W230" s="77">
        <f>SUM(Kranskop:Baobab!W230)</f>
        <v>0</v>
      </c>
      <c r="X230" s="77">
        <f>SUM(Kranskop:Baobab!X230)</f>
        <v>0</v>
      </c>
      <c r="Y230" s="77">
        <f>SUM(Kranskop:Baobab!Y230)</f>
        <v>0</v>
      </c>
      <c r="Z230" s="77">
        <f>SUM(Kranskop:Baobab!Z230)</f>
        <v>0</v>
      </c>
      <c r="AA230" s="77">
        <f>SUM(Kranskop:Baobab!AA230)</f>
        <v>0</v>
      </c>
      <c r="AB230" s="77">
        <f>SUM(Kranskop:Baobab!AB230)</f>
        <v>0</v>
      </c>
      <c r="AC230" s="77">
        <f>SUM(Kranskop:Baobab!AC230)</f>
        <v>0</v>
      </c>
      <c r="AD230" s="77">
        <f>SUM(Kranskop:Baobab!AD230)</f>
        <v>0</v>
      </c>
      <c r="AE230" s="77">
        <f>SUM(Kranskop:Baobab!AE230)</f>
        <v>0</v>
      </c>
      <c r="AF230" s="77">
        <f>SUM(Kranskop:Baobab!AF230)</f>
        <v>0</v>
      </c>
      <c r="AG230" s="76">
        <f>SUM(Kranskop:Baobab!AG230)</f>
        <v>0</v>
      </c>
      <c r="AH230" s="78">
        <f>SUM(Kranskop:Baobab!AH230)</f>
        <v>0</v>
      </c>
      <c r="AI230" s="77">
        <f>SUM(Kranskop:Baobab!AI230)</f>
        <v>0</v>
      </c>
      <c r="AJ230" s="77">
        <f>SUM(Kranskop:Baobab!AJ230)</f>
        <v>0</v>
      </c>
      <c r="AK230" s="77">
        <f>SUM(Kranskop:Baobab!AK230)</f>
        <v>0</v>
      </c>
      <c r="AL230" s="77">
        <f>SUM(Kranskop:Baobab!AL230)</f>
        <v>0</v>
      </c>
      <c r="AM230" s="77">
        <f>SUM(Kranskop:Baobab!AM230)</f>
        <v>0</v>
      </c>
      <c r="AN230" s="77">
        <f>SUM(Kranskop:Baobab!AN230)</f>
        <v>0</v>
      </c>
      <c r="AO230" s="77">
        <f>SUM(Kranskop:Baobab!AO230)</f>
        <v>0</v>
      </c>
      <c r="AP230" s="77">
        <f>SUM(Kranskop:Baobab!AP230)</f>
        <v>0</v>
      </c>
      <c r="AQ230" s="77">
        <f>SUM(Kranskop:Baobab!AQ230)</f>
        <v>0</v>
      </c>
      <c r="AR230" s="77">
        <f>SUM(Kranskop:Baobab!AR230)</f>
        <v>0</v>
      </c>
      <c r="AS230" s="76">
        <f>SUM(Kranskop:Baobab!AS230)</f>
        <v>0</v>
      </c>
      <c r="AT230" s="78">
        <f>SUM(Kranskop:Baobab!AT230)</f>
        <v>0</v>
      </c>
      <c r="AU230" s="77">
        <f>SUM(Kranskop:Baobab!AU230)</f>
        <v>0</v>
      </c>
      <c r="AV230" s="77">
        <f>SUM(Kranskop:Baobab!AV230)</f>
        <v>0</v>
      </c>
      <c r="AW230" s="77">
        <f>SUM(Kranskop:Baobab!AW230)</f>
        <v>0</v>
      </c>
      <c r="AX230" s="77">
        <f>SUM(Kranskop:Baobab!AX230)</f>
        <v>0</v>
      </c>
      <c r="AY230" s="77">
        <f>SUM(Kranskop:Baobab!AY230)</f>
        <v>0</v>
      </c>
      <c r="AZ230" s="77">
        <f>SUM(Kranskop:Baobab!AZ230)</f>
        <v>0</v>
      </c>
      <c r="BA230" s="77">
        <f>SUM(Kranskop:Baobab!BA230)</f>
        <v>0</v>
      </c>
      <c r="BB230" s="77">
        <f>SUM(Kranskop:Baobab!BB230)</f>
        <v>0</v>
      </c>
      <c r="BC230" s="77">
        <f>SUM(Kranskop:Baobab!BC230)</f>
        <v>0</v>
      </c>
      <c r="BD230" s="77">
        <f>SUM(Kranskop:Baobab!BD230)</f>
        <v>0</v>
      </c>
      <c r="BE230" s="76">
        <f>SUM(Kranskop:Baobab!BE230)</f>
        <v>0</v>
      </c>
      <c r="BF230" s="78">
        <f>SUM(Kranskop:Baobab!BF230)</f>
        <v>0</v>
      </c>
      <c r="BG230" s="77">
        <f>SUM(Kranskop:Baobab!BG230)</f>
        <v>0</v>
      </c>
      <c r="BH230" s="77">
        <f>SUM(Kranskop:Baobab!BH230)</f>
        <v>0</v>
      </c>
      <c r="BI230" s="77">
        <f>SUM(Kranskop:Baobab!BI230)</f>
        <v>0</v>
      </c>
      <c r="BJ230" s="77">
        <f>SUM(Kranskop:Baobab!BJ230)</f>
        <v>0</v>
      </c>
      <c r="BK230" s="77">
        <f>SUM(Kranskop:Baobab!BK230)</f>
        <v>0</v>
      </c>
      <c r="BL230" s="77">
        <f>SUM(Kranskop:Baobab!BL230)</f>
        <v>0</v>
      </c>
      <c r="BM230" s="77">
        <f>SUM(Kranskop:Baobab!BM230)</f>
        <v>0</v>
      </c>
      <c r="BN230" s="77">
        <f>SUM(Kranskop:Baobab!BN230)</f>
        <v>0</v>
      </c>
      <c r="BO230" s="77">
        <f>SUM(Kranskop:Baobab!BO230)</f>
        <v>0</v>
      </c>
      <c r="BP230" s="77">
        <f>SUM(Kranskop:Baobab!BP230)</f>
        <v>0</v>
      </c>
      <c r="BQ230" s="76">
        <f>SUM(Kranskop:Baobab!BQ230)</f>
        <v>0</v>
      </c>
      <c r="BR230" s="78">
        <f>SUM(Kranskop:Baobab!BR230)</f>
        <v>0</v>
      </c>
      <c r="BS230" s="77">
        <f>SUM(Kranskop:Baobab!BS230)</f>
        <v>0</v>
      </c>
      <c r="BT230" s="77">
        <f>SUM(Kranskop:Baobab!BT230)</f>
        <v>0</v>
      </c>
      <c r="BU230" s="77">
        <f>SUM(Kranskop:Baobab!BU230)</f>
        <v>0</v>
      </c>
      <c r="BV230" s="77">
        <f>SUM(Kranskop:Baobab!BV230)</f>
        <v>0</v>
      </c>
      <c r="BW230" s="77">
        <f>SUM(Kranskop:Baobab!BW230)</f>
        <v>0</v>
      </c>
      <c r="BX230" s="77">
        <f>SUM(Kranskop:Baobab!BX230)</f>
        <v>0</v>
      </c>
      <c r="BY230" s="77">
        <f>SUM(Kranskop:Baobab!BY230)</f>
        <v>0</v>
      </c>
      <c r="BZ230" s="77">
        <f>SUM(Kranskop:Baobab!BZ230)</f>
        <v>0</v>
      </c>
      <c r="CA230" s="77">
        <f>SUM(Kranskop:Baobab!CA230)</f>
        <v>0</v>
      </c>
      <c r="CB230" s="77">
        <f>SUM(Kranskop:Baobab!CB230)</f>
        <v>0</v>
      </c>
      <c r="CC230" s="76">
        <f>SUM(Kranskop:Baobab!CC230)</f>
        <v>0</v>
      </c>
      <c r="CD230" s="368"/>
    </row>
    <row r="231" spans="1:82" s="175" customFormat="1" ht="27" x14ac:dyDescent="0.75">
      <c r="B231" s="176" t="s">
        <v>406</v>
      </c>
      <c r="C231" s="177" t="s">
        <v>407</v>
      </c>
      <c r="D231" s="178" t="s">
        <v>86</v>
      </c>
      <c r="E231" s="295">
        <f>SUM(Kranskop:Baobab!F231)</f>
        <v>0</v>
      </c>
      <c r="F231" s="215" t="b">
        <f>(Kranskop!G231+Nyl!G231+Capricorn!G231+Baobab!G231)=G231</f>
        <v>1</v>
      </c>
      <c r="G231" s="174">
        <f t="shared" si="91"/>
        <v>0</v>
      </c>
      <c r="H231" s="75">
        <f>SUM(Kranskop:Baobab!H231)</f>
        <v>0</v>
      </c>
      <c r="I231" s="76">
        <f>SUM(Kranskop:Baobab!I231)</f>
        <v>0</v>
      </c>
      <c r="J231" s="75">
        <f>SUM(Kranskop:Baobab!J231)</f>
        <v>0</v>
      </c>
      <c r="K231" s="77">
        <f>SUM(Kranskop:Baobab!K231)</f>
        <v>0</v>
      </c>
      <c r="L231" s="77">
        <f>SUM(Kranskop:Baobab!L231)</f>
        <v>0</v>
      </c>
      <c r="M231" s="77">
        <f>SUM(Kranskop:Baobab!M231)</f>
        <v>0</v>
      </c>
      <c r="N231" s="77">
        <f>SUM(Kranskop:Baobab!N231)</f>
        <v>0</v>
      </c>
      <c r="O231" s="77">
        <f>SUM(Kranskop:Baobab!O231)</f>
        <v>0</v>
      </c>
      <c r="P231" s="77">
        <f>SUM(Kranskop:Baobab!P231)</f>
        <v>0</v>
      </c>
      <c r="Q231" s="77">
        <f>SUM(Kranskop:Baobab!Q231)</f>
        <v>0</v>
      </c>
      <c r="R231" s="77">
        <f>SUM(Kranskop:Baobab!R231)</f>
        <v>0</v>
      </c>
      <c r="S231" s="77">
        <f>SUM(Kranskop:Baobab!S231)</f>
        <v>0</v>
      </c>
      <c r="T231" s="77">
        <f>SUM(Kranskop:Baobab!T231)</f>
        <v>0</v>
      </c>
      <c r="U231" s="76">
        <f>SUM(Kranskop:Baobab!U231)</f>
        <v>0</v>
      </c>
      <c r="V231" s="75">
        <f>SUM(Kranskop:Baobab!V231)</f>
        <v>0</v>
      </c>
      <c r="W231" s="77">
        <f>SUM(Kranskop:Baobab!W231)</f>
        <v>0</v>
      </c>
      <c r="X231" s="77">
        <f>SUM(Kranskop:Baobab!X231)</f>
        <v>0</v>
      </c>
      <c r="Y231" s="77">
        <f>SUM(Kranskop:Baobab!Y231)</f>
        <v>0</v>
      </c>
      <c r="Z231" s="77">
        <f>SUM(Kranskop:Baobab!Z231)</f>
        <v>0</v>
      </c>
      <c r="AA231" s="77">
        <f>SUM(Kranskop:Baobab!AA231)</f>
        <v>0</v>
      </c>
      <c r="AB231" s="77">
        <f>SUM(Kranskop:Baobab!AB231)</f>
        <v>0</v>
      </c>
      <c r="AC231" s="77">
        <f>SUM(Kranskop:Baobab!AC231)</f>
        <v>0</v>
      </c>
      <c r="AD231" s="77">
        <f>SUM(Kranskop:Baobab!AD231)</f>
        <v>0</v>
      </c>
      <c r="AE231" s="77">
        <f>SUM(Kranskop:Baobab!AE231)</f>
        <v>0</v>
      </c>
      <c r="AF231" s="77">
        <f>SUM(Kranskop:Baobab!AF231)</f>
        <v>0</v>
      </c>
      <c r="AG231" s="76">
        <f>SUM(Kranskop:Baobab!AG231)</f>
        <v>0</v>
      </c>
      <c r="AH231" s="78">
        <f>SUM(Kranskop:Baobab!AH231)</f>
        <v>0</v>
      </c>
      <c r="AI231" s="77">
        <f>SUM(Kranskop:Baobab!AI231)</f>
        <v>0</v>
      </c>
      <c r="AJ231" s="77">
        <f>SUM(Kranskop:Baobab!AJ231)</f>
        <v>0</v>
      </c>
      <c r="AK231" s="77">
        <f>SUM(Kranskop:Baobab!AK231)</f>
        <v>0</v>
      </c>
      <c r="AL231" s="77">
        <f>SUM(Kranskop:Baobab!AL231)</f>
        <v>0</v>
      </c>
      <c r="AM231" s="77">
        <f>SUM(Kranskop:Baobab!AM231)</f>
        <v>0</v>
      </c>
      <c r="AN231" s="77">
        <f>SUM(Kranskop:Baobab!AN231)</f>
        <v>0</v>
      </c>
      <c r="AO231" s="77">
        <f>SUM(Kranskop:Baobab!AO231)</f>
        <v>0</v>
      </c>
      <c r="AP231" s="77">
        <f>SUM(Kranskop:Baobab!AP231)</f>
        <v>0</v>
      </c>
      <c r="AQ231" s="77">
        <f>SUM(Kranskop:Baobab!AQ231)</f>
        <v>0</v>
      </c>
      <c r="AR231" s="77">
        <f>SUM(Kranskop:Baobab!AR231)</f>
        <v>0</v>
      </c>
      <c r="AS231" s="76">
        <f>SUM(Kranskop:Baobab!AS231)</f>
        <v>0</v>
      </c>
      <c r="AT231" s="78">
        <f>SUM(Kranskop:Baobab!AT231)</f>
        <v>0</v>
      </c>
      <c r="AU231" s="77">
        <f>SUM(Kranskop:Baobab!AU231)</f>
        <v>0</v>
      </c>
      <c r="AV231" s="77">
        <f>SUM(Kranskop:Baobab!AV231)</f>
        <v>0</v>
      </c>
      <c r="AW231" s="77">
        <f>SUM(Kranskop:Baobab!AW231)</f>
        <v>0</v>
      </c>
      <c r="AX231" s="77">
        <f>SUM(Kranskop:Baobab!AX231)</f>
        <v>0</v>
      </c>
      <c r="AY231" s="77">
        <f>SUM(Kranskop:Baobab!AY231)</f>
        <v>0</v>
      </c>
      <c r="AZ231" s="77">
        <f>SUM(Kranskop:Baobab!AZ231)</f>
        <v>0</v>
      </c>
      <c r="BA231" s="77">
        <f>SUM(Kranskop:Baobab!BA231)</f>
        <v>0</v>
      </c>
      <c r="BB231" s="77">
        <f>SUM(Kranskop:Baobab!BB231)</f>
        <v>0</v>
      </c>
      <c r="BC231" s="77">
        <f>SUM(Kranskop:Baobab!BC231)</f>
        <v>0</v>
      </c>
      <c r="BD231" s="77">
        <f>SUM(Kranskop:Baobab!BD231)</f>
        <v>0</v>
      </c>
      <c r="BE231" s="76">
        <f>SUM(Kranskop:Baobab!BE231)</f>
        <v>0</v>
      </c>
      <c r="BF231" s="78">
        <f>SUM(Kranskop:Baobab!BF231)</f>
        <v>0</v>
      </c>
      <c r="BG231" s="77">
        <f>SUM(Kranskop:Baobab!BG231)</f>
        <v>0</v>
      </c>
      <c r="BH231" s="77">
        <f>SUM(Kranskop:Baobab!BH231)</f>
        <v>0</v>
      </c>
      <c r="BI231" s="77">
        <f>SUM(Kranskop:Baobab!BI231)</f>
        <v>0</v>
      </c>
      <c r="BJ231" s="77">
        <f>SUM(Kranskop:Baobab!BJ231)</f>
        <v>0</v>
      </c>
      <c r="BK231" s="77">
        <f>SUM(Kranskop:Baobab!BK231)</f>
        <v>0</v>
      </c>
      <c r="BL231" s="77">
        <f>SUM(Kranskop:Baobab!BL231)</f>
        <v>0</v>
      </c>
      <c r="BM231" s="77">
        <f>SUM(Kranskop:Baobab!BM231)</f>
        <v>0</v>
      </c>
      <c r="BN231" s="77">
        <f>SUM(Kranskop:Baobab!BN231)</f>
        <v>0</v>
      </c>
      <c r="BO231" s="77">
        <f>SUM(Kranskop:Baobab!BO231)</f>
        <v>0</v>
      </c>
      <c r="BP231" s="77">
        <f>SUM(Kranskop:Baobab!BP231)</f>
        <v>0</v>
      </c>
      <c r="BQ231" s="76">
        <f>SUM(Kranskop:Baobab!BQ231)</f>
        <v>0</v>
      </c>
      <c r="BR231" s="78">
        <f>SUM(Kranskop:Baobab!BR231)</f>
        <v>0</v>
      </c>
      <c r="BS231" s="77">
        <f>SUM(Kranskop:Baobab!BS231)</f>
        <v>0</v>
      </c>
      <c r="BT231" s="77">
        <f>SUM(Kranskop:Baobab!BT231)</f>
        <v>0</v>
      </c>
      <c r="BU231" s="77">
        <f>SUM(Kranskop:Baobab!BU231)</f>
        <v>0</v>
      </c>
      <c r="BV231" s="77">
        <f>SUM(Kranskop:Baobab!BV231)</f>
        <v>0</v>
      </c>
      <c r="BW231" s="77">
        <f>SUM(Kranskop:Baobab!BW231)</f>
        <v>0</v>
      </c>
      <c r="BX231" s="77">
        <f>SUM(Kranskop:Baobab!BX231)</f>
        <v>0</v>
      </c>
      <c r="BY231" s="77">
        <f>SUM(Kranskop:Baobab!BY231)</f>
        <v>0</v>
      </c>
      <c r="BZ231" s="77">
        <f>SUM(Kranskop:Baobab!BZ231)</f>
        <v>0</v>
      </c>
      <c r="CA231" s="77">
        <f>SUM(Kranskop:Baobab!CA231)</f>
        <v>0</v>
      </c>
      <c r="CB231" s="77">
        <f>SUM(Kranskop:Baobab!CB231)</f>
        <v>0</v>
      </c>
      <c r="CC231" s="76">
        <f>SUM(Kranskop:Baobab!CC231)</f>
        <v>0</v>
      </c>
      <c r="CD231" s="368"/>
    </row>
    <row r="232" spans="1:82" s="175" customFormat="1" ht="27" x14ac:dyDescent="0.75">
      <c r="B232" s="176" t="s">
        <v>408</v>
      </c>
      <c r="C232" s="177" t="s">
        <v>409</v>
      </c>
      <c r="D232" s="178" t="s">
        <v>86</v>
      </c>
      <c r="E232" s="295">
        <f>SUM(Kranskop:Baobab!F232)</f>
        <v>0</v>
      </c>
      <c r="F232" s="215" t="b">
        <f>(Kranskop!G232+Nyl!G232+Capricorn!G232+Baobab!G232)=G232</f>
        <v>1</v>
      </c>
      <c r="G232" s="174">
        <f t="shared" si="91"/>
        <v>0</v>
      </c>
      <c r="H232" s="75">
        <f>SUM(Kranskop:Baobab!H232)</f>
        <v>0</v>
      </c>
      <c r="I232" s="76">
        <f>SUM(Kranskop:Baobab!I232)</f>
        <v>0</v>
      </c>
      <c r="J232" s="75">
        <f>SUM(Kranskop:Baobab!J232)</f>
        <v>0</v>
      </c>
      <c r="K232" s="77">
        <f>SUM(Kranskop:Baobab!K232)</f>
        <v>0</v>
      </c>
      <c r="L232" s="77">
        <f>SUM(Kranskop:Baobab!L232)</f>
        <v>0</v>
      </c>
      <c r="M232" s="77">
        <f>SUM(Kranskop:Baobab!M232)</f>
        <v>0</v>
      </c>
      <c r="N232" s="77">
        <f>SUM(Kranskop:Baobab!N232)</f>
        <v>0</v>
      </c>
      <c r="O232" s="77">
        <f>SUM(Kranskop:Baobab!O232)</f>
        <v>0</v>
      </c>
      <c r="P232" s="77">
        <f>SUM(Kranskop:Baobab!P232)</f>
        <v>0</v>
      </c>
      <c r="Q232" s="77">
        <f>SUM(Kranskop:Baobab!Q232)</f>
        <v>0</v>
      </c>
      <c r="R232" s="77">
        <f>SUM(Kranskop:Baobab!R232)</f>
        <v>0</v>
      </c>
      <c r="S232" s="77">
        <f>SUM(Kranskop:Baobab!S232)</f>
        <v>0</v>
      </c>
      <c r="T232" s="77">
        <f>SUM(Kranskop:Baobab!T232)</f>
        <v>0</v>
      </c>
      <c r="U232" s="76">
        <f>SUM(Kranskop:Baobab!U232)</f>
        <v>0</v>
      </c>
      <c r="V232" s="75">
        <f>SUM(Kranskop:Baobab!V232)</f>
        <v>0</v>
      </c>
      <c r="W232" s="77">
        <f>SUM(Kranskop:Baobab!W232)</f>
        <v>0</v>
      </c>
      <c r="X232" s="77">
        <f>SUM(Kranskop:Baobab!X232)</f>
        <v>0</v>
      </c>
      <c r="Y232" s="77">
        <f>SUM(Kranskop:Baobab!Y232)</f>
        <v>0</v>
      </c>
      <c r="Z232" s="77">
        <f>SUM(Kranskop:Baobab!Z232)</f>
        <v>0</v>
      </c>
      <c r="AA232" s="77">
        <f>SUM(Kranskop:Baobab!AA232)</f>
        <v>0</v>
      </c>
      <c r="AB232" s="77">
        <f>SUM(Kranskop:Baobab!AB232)</f>
        <v>0</v>
      </c>
      <c r="AC232" s="77">
        <f>SUM(Kranskop:Baobab!AC232)</f>
        <v>0</v>
      </c>
      <c r="AD232" s="77">
        <f>SUM(Kranskop:Baobab!AD232)</f>
        <v>0</v>
      </c>
      <c r="AE232" s="77">
        <f>SUM(Kranskop:Baobab!AE232)</f>
        <v>0</v>
      </c>
      <c r="AF232" s="77">
        <f>SUM(Kranskop:Baobab!AF232)</f>
        <v>0</v>
      </c>
      <c r="AG232" s="76">
        <f>SUM(Kranskop:Baobab!AG232)</f>
        <v>0</v>
      </c>
      <c r="AH232" s="78">
        <f>SUM(Kranskop:Baobab!AH232)</f>
        <v>0</v>
      </c>
      <c r="AI232" s="77">
        <f>SUM(Kranskop:Baobab!AI232)</f>
        <v>0</v>
      </c>
      <c r="AJ232" s="77">
        <f>SUM(Kranskop:Baobab!AJ232)</f>
        <v>0</v>
      </c>
      <c r="AK232" s="77">
        <f>SUM(Kranskop:Baobab!AK232)</f>
        <v>0</v>
      </c>
      <c r="AL232" s="77">
        <f>SUM(Kranskop:Baobab!AL232)</f>
        <v>0</v>
      </c>
      <c r="AM232" s="77">
        <f>SUM(Kranskop:Baobab!AM232)</f>
        <v>0</v>
      </c>
      <c r="AN232" s="77">
        <f>SUM(Kranskop:Baobab!AN232)</f>
        <v>0</v>
      </c>
      <c r="AO232" s="77">
        <f>SUM(Kranskop:Baobab!AO232)</f>
        <v>0</v>
      </c>
      <c r="AP232" s="77">
        <f>SUM(Kranskop:Baobab!AP232)</f>
        <v>0</v>
      </c>
      <c r="AQ232" s="77">
        <f>SUM(Kranskop:Baobab!AQ232)</f>
        <v>0</v>
      </c>
      <c r="AR232" s="77">
        <f>SUM(Kranskop:Baobab!AR232)</f>
        <v>0</v>
      </c>
      <c r="AS232" s="76">
        <f>SUM(Kranskop:Baobab!AS232)</f>
        <v>0</v>
      </c>
      <c r="AT232" s="78">
        <f>SUM(Kranskop:Baobab!AT232)</f>
        <v>0</v>
      </c>
      <c r="AU232" s="77">
        <f>SUM(Kranskop:Baobab!AU232)</f>
        <v>0</v>
      </c>
      <c r="AV232" s="77">
        <f>SUM(Kranskop:Baobab!AV232)</f>
        <v>0</v>
      </c>
      <c r="AW232" s="77">
        <f>SUM(Kranskop:Baobab!AW232)</f>
        <v>0</v>
      </c>
      <c r="AX232" s="77">
        <f>SUM(Kranskop:Baobab!AX232)</f>
        <v>0</v>
      </c>
      <c r="AY232" s="77">
        <f>SUM(Kranskop:Baobab!AY232)</f>
        <v>0</v>
      </c>
      <c r="AZ232" s="77">
        <f>SUM(Kranskop:Baobab!AZ232)</f>
        <v>0</v>
      </c>
      <c r="BA232" s="77">
        <f>SUM(Kranskop:Baobab!BA232)</f>
        <v>0</v>
      </c>
      <c r="BB232" s="77">
        <f>SUM(Kranskop:Baobab!BB232)</f>
        <v>0</v>
      </c>
      <c r="BC232" s="77">
        <f>SUM(Kranskop:Baobab!BC232)</f>
        <v>0</v>
      </c>
      <c r="BD232" s="77">
        <f>SUM(Kranskop:Baobab!BD232)</f>
        <v>0</v>
      </c>
      <c r="BE232" s="76">
        <f>SUM(Kranskop:Baobab!BE232)</f>
        <v>0</v>
      </c>
      <c r="BF232" s="78">
        <f>SUM(Kranskop:Baobab!BF232)</f>
        <v>0</v>
      </c>
      <c r="BG232" s="77">
        <f>SUM(Kranskop:Baobab!BG232)</f>
        <v>0</v>
      </c>
      <c r="BH232" s="77">
        <f>SUM(Kranskop:Baobab!BH232)</f>
        <v>0</v>
      </c>
      <c r="BI232" s="77">
        <f>SUM(Kranskop:Baobab!BI232)</f>
        <v>0</v>
      </c>
      <c r="BJ232" s="77">
        <f>SUM(Kranskop:Baobab!BJ232)</f>
        <v>0</v>
      </c>
      <c r="BK232" s="77">
        <f>SUM(Kranskop:Baobab!BK232)</f>
        <v>0</v>
      </c>
      <c r="BL232" s="77">
        <f>SUM(Kranskop:Baobab!BL232)</f>
        <v>0</v>
      </c>
      <c r="BM232" s="77">
        <f>SUM(Kranskop:Baobab!BM232)</f>
        <v>0</v>
      </c>
      <c r="BN232" s="77">
        <f>SUM(Kranskop:Baobab!BN232)</f>
        <v>0</v>
      </c>
      <c r="BO232" s="77">
        <f>SUM(Kranskop:Baobab!BO232)</f>
        <v>0</v>
      </c>
      <c r="BP232" s="77">
        <f>SUM(Kranskop:Baobab!BP232)</f>
        <v>0</v>
      </c>
      <c r="BQ232" s="76">
        <f>SUM(Kranskop:Baobab!BQ232)</f>
        <v>0</v>
      </c>
      <c r="BR232" s="78">
        <f>SUM(Kranskop:Baobab!BR232)</f>
        <v>0</v>
      </c>
      <c r="BS232" s="77">
        <f>SUM(Kranskop:Baobab!BS232)</f>
        <v>0</v>
      </c>
      <c r="BT232" s="77">
        <f>SUM(Kranskop:Baobab!BT232)</f>
        <v>0</v>
      </c>
      <c r="BU232" s="77">
        <f>SUM(Kranskop:Baobab!BU232)</f>
        <v>0</v>
      </c>
      <c r="BV232" s="77">
        <f>SUM(Kranskop:Baobab!BV232)</f>
        <v>0</v>
      </c>
      <c r="BW232" s="77">
        <f>SUM(Kranskop:Baobab!BW232)</f>
        <v>0</v>
      </c>
      <c r="BX232" s="77">
        <f>SUM(Kranskop:Baobab!BX232)</f>
        <v>0</v>
      </c>
      <c r="BY232" s="77">
        <f>SUM(Kranskop:Baobab!BY232)</f>
        <v>0</v>
      </c>
      <c r="BZ232" s="77">
        <f>SUM(Kranskop:Baobab!BZ232)</f>
        <v>0</v>
      </c>
      <c r="CA232" s="77">
        <f>SUM(Kranskop:Baobab!CA232)</f>
        <v>0</v>
      </c>
      <c r="CB232" s="77">
        <f>SUM(Kranskop:Baobab!CB232)</f>
        <v>0</v>
      </c>
      <c r="CC232" s="76">
        <f>SUM(Kranskop:Baobab!CC232)</f>
        <v>0</v>
      </c>
      <c r="CD232" s="368"/>
    </row>
    <row r="233" spans="1:82" s="175" customFormat="1" x14ac:dyDescent="0.75">
      <c r="B233" s="176" t="s">
        <v>410</v>
      </c>
      <c r="C233" s="177" t="s">
        <v>411</v>
      </c>
      <c r="D233" s="178" t="s">
        <v>86</v>
      </c>
      <c r="E233" s="295">
        <f>SUM(Kranskop:Baobab!F233)</f>
        <v>0</v>
      </c>
      <c r="F233" s="215" t="b">
        <f>(Kranskop!G233+Nyl!G233+Capricorn!G233+Baobab!G233)=G233</f>
        <v>1</v>
      </c>
      <c r="G233" s="174">
        <f t="shared" si="91"/>
        <v>0</v>
      </c>
      <c r="H233" s="75">
        <f>SUM(Kranskop:Baobab!H233)</f>
        <v>0</v>
      </c>
      <c r="I233" s="76">
        <f>SUM(Kranskop:Baobab!I233)</f>
        <v>0</v>
      </c>
      <c r="J233" s="75">
        <f>SUM(Kranskop:Baobab!J233)</f>
        <v>0</v>
      </c>
      <c r="K233" s="77">
        <f>SUM(Kranskop:Baobab!K233)</f>
        <v>0</v>
      </c>
      <c r="L233" s="77">
        <f>SUM(Kranskop:Baobab!L233)</f>
        <v>0</v>
      </c>
      <c r="M233" s="77">
        <f>SUM(Kranskop:Baobab!M233)</f>
        <v>0</v>
      </c>
      <c r="N233" s="77">
        <f>SUM(Kranskop:Baobab!N233)</f>
        <v>0</v>
      </c>
      <c r="O233" s="77">
        <f>SUM(Kranskop:Baobab!O233)</f>
        <v>0</v>
      </c>
      <c r="P233" s="77">
        <f>SUM(Kranskop:Baobab!P233)</f>
        <v>0</v>
      </c>
      <c r="Q233" s="77">
        <f>SUM(Kranskop:Baobab!Q233)</f>
        <v>0</v>
      </c>
      <c r="R233" s="77">
        <f>SUM(Kranskop:Baobab!R233)</f>
        <v>0</v>
      </c>
      <c r="S233" s="77">
        <f>SUM(Kranskop:Baobab!S233)</f>
        <v>0</v>
      </c>
      <c r="T233" s="77">
        <f>SUM(Kranskop:Baobab!T233)</f>
        <v>0</v>
      </c>
      <c r="U233" s="76">
        <f>SUM(Kranskop:Baobab!U233)</f>
        <v>0</v>
      </c>
      <c r="V233" s="75">
        <f>SUM(Kranskop:Baobab!V233)</f>
        <v>0</v>
      </c>
      <c r="W233" s="77">
        <f>SUM(Kranskop:Baobab!W233)</f>
        <v>0</v>
      </c>
      <c r="X233" s="77">
        <f>SUM(Kranskop:Baobab!X233)</f>
        <v>0</v>
      </c>
      <c r="Y233" s="77">
        <f>SUM(Kranskop:Baobab!Y233)</f>
        <v>0</v>
      </c>
      <c r="Z233" s="77">
        <f>SUM(Kranskop:Baobab!Z233)</f>
        <v>0</v>
      </c>
      <c r="AA233" s="77">
        <f>SUM(Kranskop:Baobab!AA233)</f>
        <v>0</v>
      </c>
      <c r="AB233" s="77">
        <f>SUM(Kranskop:Baobab!AB233)</f>
        <v>0</v>
      </c>
      <c r="AC233" s="77">
        <f>SUM(Kranskop:Baobab!AC233)</f>
        <v>0</v>
      </c>
      <c r="AD233" s="77">
        <f>SUM(Kranskop:Baobab!AD233)</f>
        <v>0</v>
      </c>
      <c r="AE233" s="77">
        <f>SUM(Kranskop:Baobab!AE233)</f>
        <v>0</v>
      </c>
      <c r="AF233" s="77">
        <f>SUM(Kranskop:Baobab!AF233)</f>
        <v>0</v>
      </c>
      <c r="AG233" s="76">
        <f>SUM(Kranskop:Baobab!AG233)</f>
        <v>0</v>
      </c>
      <c r="AH233" s="78">
        <f>SUM(Kranskop:Baobab!AH233)</f>
        <v>0</v>
      </c>
      <c r="AI233" s="77">
        <f>SUM(Kranskop:Baobab!AI233)</f>
        <v>0</v>
      </c>
      <c r="AJ233" s="77">
        <f>SUM(Kranskop:Baobab!AJ233)</f>
        <v>0</v>
      </c>
      <c r="AK233" s="77">
        <f>SUM(Kranskop:Baobab!AK233)</f>
        <v>0</v>
      </c>
      <c r="AL233" s="77">
        <f>SUM(Kranskop:Baobab!AL233)</f>
        <v>0</v>
      </c>
      <c r="AM233" s="77">
        <f>SUM(Kranskop:Baobab!AM233)</f>
        <v>0</v>
      </c>
      <c r="AN233" s="77">
        <f>SUM(Kranskop:Baobab!AN233)</f>
        <v>0</v>
      </c>
      <c r="AO233" s="77">
        <f>SUM(Kranskop:Baobab!AO233)</f>
        <v>0</v>
      </c>
      <c r="AP233" s="77">
        <f>SUM(Kranskop:Baobab!AP233)</f>
        <v>0</v>
      </c>
      <c r="AQ233" s="77">
        <f>SUM(Kranskop:Baobab!AQ233)</f>
        <v>0</v>
      </c>
      <c r="AR233" s="77">
        <f>SUM(Kranskop:Baobab!AR233)</f>
        <v>0</v>
      </c>
      <c r="AS233" s="76">
        <f>SUM(Kranskop:Baobab!AS233)</f>
        <v>0</v>
      </c>
      <c r="AT233" s="78">
        <f>SUM(Kranskop:Baobab!AT233)</f>
        <v>0</v>
      </c>
      <c r="AU233" s="77">
        <f>SUM(Kranskop:Baobab!AU233)</f>
        <v>0</v>
      </c>
      <c r="AV233" s="77">
        <f>SUM(Kranskop:Baobab!AV233)</f>
        <v>0</v>
      </c>
      <c r="AW233" s="77">
        <f>SUM(Kranskop:Baobab!AW233)</f>
        <v>0</v>
      </c>
      <c r="AX233" s="77">
        <f>SUM(Kranskop:Baobab!AX233)</f>
        <v>0</v>
      </c>
      <c r="AY233" s="77">
        <f>SUM(Kranskop:Baobab!AY233)</f>
        <v>0</v>
      </c>
      <c r="AZ233" s="77">
        <f>SUM(Kranskop:Baobab!AZ233)</f>
        <v>0</v>
      </c>
      <c r="BA233" s="77">
        <f>SUM(Kranskop:Baobab!BA233)</f>
        <v>0</v>
      </c>
      <c r="BB233" s="77">
        <f>SUM(Kranskop:Baobab!BB233)</f>
        <v>0</v>
      </c>
      <c r="BC233" s="77">
        <f>SUM(Kranskop:Baobab!BC233)</f>
        <v>0</v>
      </c>
      <c r="BD233" s="77">
        <f>SUM(Kranskop:Baobab!BD233)</f>
        <v>0</v>
      </c>
      <c r="BE233" s="76">
        <f>SUM(Kranskop:Baobab!BE233)</f>
        <v>0</v>
      </c>
      <c r="BF233" s="78">
        <f>SUM(Kranskop:Baobab!BF233)</f>
        <v>0</v>
      </c>
      <c r="BG233" s="77">
        <f>SUM(Kranskop:Baobab!BG233)</f>
        <v>0</v>
      </c>
      <c r="BH233" s="77">
        <f>SUM(Kranskop:Baobab!BH233)</f>
        <v>0</v>
      </c>
      <c r="BI233" s="77">
        <f>SUM(Kranskop:Baobab!BI233)</f>
        <v>0</v>
      </c>
      <c r="BJ233" s="77">
        <f>SUM(Kranskop:Baobab!BJ233)</f>
        <v>0</v>
      </c>
      <c r="BK233" s="77">
        <f>SUM(Kranskop:Baobab!BK233)</f>
        <v>0</v>
      </c>
      <c r="BL233" s="77">
        <f>SUM(Kranskop:Baobab!BL233)</f>
        <v>0</v>
      </c>
      <c r="BM233" s="77">
        <f>SUM(Kranskop:Baobab!BM233)</f>
        <v>0</v>
      </c>
      <c r="BN233" s="77">
        <f>SUM(Kranskop:Baobab!BN233)</f>
        <v>0</v>
      </c>
      <c r="BO233" s="77">
        <f>SUM(Kranskop:Baobab!BO233)</f>
        <v>0</v>
      </c>
      <c r="BP233" s="77">
        <f>SUM(Kranskop:Baobab!BP233)</f>
        <v>0</v>
      </c>
      <c r="BQ233" s="76">
        <f>SUM(Kranskop:Baobab!BQ233)</f>
        <v>0</v>
      </c>
      <c r="BR233" s="78">
        <f>SUM(Kranskop:Baobab!BR233)</f>
        <v>0</v>
      </c>
      <c r="BS233" s="77">
        <f>SUM(Kranskop:Baobab!BS233)</f>
        <v>0</v>
      </c>
      <c r="BT233" s="77">
        <f>SUM(Kranskop:Baobab!BT233)</f>
        <v>0</v>
      </c>
      <c r="BU233" s="77">
        <f>SUM(Kranskop:Baobab!BU233)</f>
        <v>0</v>
      </c>
      <c r="BV233" s="77">
        <f>SUM(Kranskop:Baobab!BV233)</f>
        <v>0</v>
      </c>
      <c r="BW233" s="77">
        <f>SUM(Kranskop:Baobab!BW233)</f>
        <v>0</v>
      </c>
      <c r="BX233" s="77">
        <f>SUM(Kranskop:Baobab!BX233)</f>
        <v>0</v>
      </c>
      <c r="BY233" s="77">
        <f>SUM(Kranskop:Baobab!BY233)</f>
        <v>0</v>
      </c>
      <c r="BZ233" s="77">
        <f>SUM(Kranskop:Baobab!BZ233)</f>
        <v>0</v>
      </c>
      <c r="CA233" s="77">
        <f>SUM(Kranskop:Baobab!CA233)</f>
        <v>0</v>
      </c>
      <c r="CB233" s="77">
        <f>SUM(Kranskop:Baobab!CB233)</f>
        <v>0</v>
      </c>
      <c r="CC233" s="76">
        <f>SUM(Kranskop:Baobab!CC233)</f>
        <v>0</v>
      </c>
      <c r="CD233" s="368"/>
    </row>
    <row r="234" spans="1:82" ht="27" x14ac:dyDescent="0.75">
      <c r="A234" s="39"/>
      <c r="B234" s="176" t="s">
        <v>412</v>
      </c>
      <c r="C234" s="177" t="s">
        <v>413</v>
      </c>
      <c r="D234" s="178" t="s">
        <v>86</v>
      </c>
      <c r="E234" s="295">
        <f>SUM(Kranskop:Baobab!F234)</f>
        <v>0</v>
      </c>
      <c r="F234" s="215" t="b">
        <f>(Kranskop!G234+Nyl!G234+Capricorn!G234+Baobab!G234)=G234</f>
        <v>1</v>
      </c>
      <c r="G234" s="174">
        <f t="shared" si="91"/>
        <v>0</v>
      </c>
      <c r="H234" s="75">
        <f>SUM(Kranskop:Baobab!H234)</f>
        <v>0</v>
      </c>
      <c r="I234" s="76">
        <f>SUM(Kranskop:Baobab!I234)</f>
        <v>0</v>
      </c>
      <c r="J234" s="75">
        <f>SUM(Kranskop:Baobab!J234)</f>
        <v>0</v>
      </c>
      <c r="K234" s="77">
        <f>SUM(Kranskop:Baobab!K234)</f>
        <v>0</v>
      </c>
      <c r="L234" s="77">
        <f>SUM(Kranskop:Baobab!L234)</f>
        <v>0</v>
      </c>
      <c r="M234" s="77">
        <f>SUM(Kranskop:Baobab!M234)</f>
        <v>0</v>
      </c>
      <c r="N234" s="77">
        <f>SUM(Kranskop:Baobab!N234)</f>
        <v>0</v>
      </c>
      <c r="O234" s="77">
        <f>SUM(Kranskop:Baobab!O234)</f>
        <v>0</v>
      </c>
      <c r="P234" s="77">
        <f>SUM(Kranskop:Baobab!P234)</f>
        <v>0</v>
      </c>
      <c r="Q234" s="77">
        <f>SUM(Kranskop:Baobab!Q234)</f>
        <v>0</v>
      </c>
      <c r="R234" s="77">
        <f>SUM(Kranskop:Baobab!R234)</f>
        <v>0</v>
      </c>
      <c r="S234" s="77">
        <f>SUM(Kranskop:Baobab!S234)</f>
        <v>0</v>
      </c>
      <c r="T234" s="77">
        <f>SUM(Kranskop:Baobab!T234)</f>
        <v>0</v>
      </c>
      <c r="U234" s="76">
        <f>SUM(Kranskop:Baobab!U234)</f>
        <v>0</v>
      </c>
      <c r="V234" s="75">
        <f>SUM(Kranskop:Baobab!V234)</f>
        <v>0</v>
      </c>
      <c r="W234" s="77">
        <f>SUM(Kranskop:Baobab!W234)</f>
        <v>0</v>
      </c>
      <c r="X234" s="77">
        <f>SUM(Kranskop:Baobab!X234)</f>
        <v>0</v>
      </c>
      <c r="Y234" s="77">
        <f>SUM(Kranskop:Baobab!Y234)</f>
        <v>0</v>
      </c>
      <c r="Z234" s="77">
        <f>SUM(Kranskop:Baobab!Z234)</f>
        <v>0</v>
      </c>
      <c r="AA234" s="77">
        <f>SUM(Kranskop:Baobab!AA234)</f>
        <v>0</v>
      </c>
      <c r="AB234" s="77">
        <f>SUM(Kranskop:Baobab!AB234)</f>
        <v>0</v>
      </c>
      <c r="AC234" s="77">
        <f>SUM(Kranskop:Baobab!AC234)</f>
        <v>0</v>
      </c>
      <c r="AD234" s="77">
        <f>SUM(Kranskop:Baobab!AD234)</f>
        <v>0</v>
      </c>
      <c r="AE234" s="77">
        <f>SUM(Kranskop:Baobab!AE234)</f>
        <v>0</v>
      </c>
      <c r="AF234" s="77">
        <f>SUM(Kranskop:Baobab!AF234)</f>
        <v>0</v>
      </c>
      <c r="AG234" s="76">
        <f>SUM(Kranskop:Baobab!AG234)</f>
        <v>0</v>
      </c>
      <c r="AH234" s="78">
        <f>SUM(Kranskop:Baobab!AH234)</f>
        <v>0</v>
      </c>
      <c r="AI234" s="77">
        <f>SUM(Kranskop:Baobab!AI234)</f>
        <v>0</v>
      </c>
      <c r="AJ234" s="77">
        <f>SUM(Kranskop:Baobab!AJ234)</f>
        <v>0</v>
      </c>
      <c r="AK234" s="77">
        <f>SUM(Kranskop:Baobab!AK234)</f>
        <v>0</v>
      </c>
      <c r="AL234" s="77">
        <f>SUM(Kranskop:Baobab!AL234)</f>
        <v>0</v>
      </c>
      <c r="AM234" s="77">
        <f>SUM(Kranskop:Baobab!AM234)</f>
        <v>0</v>
      </c>
      <c r="AN234" s="77">
        <f>SUM(Kranskop:Baobab!AN234)</f>
        <v>0</v>
      </c>
      <c r="AO234" s="77">
        <f>SUM(Kranskop:Baobab!AO234)</f>
        <v>0</v>
      </c>
      <c r="AP234" s="77">
        <f>SUM(Kranskop:Baobab!AP234)</f>
        <v>0</v>
      </c>
      <c r="AQ234" s="77">
        <f>SUM(Kranskop:Baobab!AQ234)</f>
        <v>0</v>
      </c>
      <c r="AR234" s="77">
        <f>SUM(Kranskop:Baobab!AR234)</f>
        <v>0</v>
      </c>
      <c r="AS234" s="76">
        <f>SUM(Kranskop:Baobab!AS234)</f>
        <v>0</v>
      </c>
      <c r="AT234" s="78">
        <f>SUM(Kranskop:Baobab!AT234)</f>
        <v>0</v>
      </c>
      <c r="AU234" s="77">
        <f>SUM(Kranskop:Baobab!AU234)</f>
        <v>0</v>
      </c>
      <c r="AV234" s="77">
        <f>SUM(Kranskop:Baobab!AV234)</f>
        <v>0</v>
      </c>
      <c r="AW234" s="77">
        <f>SUM(Kranskop:Baobab!AW234)</f>
        <v>0</v>
      </c>
      <c r="AX234" s="77">
        <f>SUM(Kranskop:Baobab!AX234)</f>
        <v>0</v>
      </c>
      <c r="AY234" s="77">
        <f>SUM(Kranskop:Baobab!AY234)</f>
        <v>0</v>
      </c>
      <c r="AZ234" s="77">
        <f>SUM(Kranskop:Baobab!AZ234)</f>
        <v>0</v>
      </c>
      <c r="BA234" s="77">
        <f>SUM(Kranskop:Baobab!BA234)</f>
        <v>0</v>
      </c>
      <c r="BB234" s="77">
        <f>SUM(Kranskop:Baobab!BB234)</f>
        <v>0</v>
      </c>
      <c r="BC234" s="77">
        <f>SUM(Kranskop:Baobab!BC234)</f>
        <v>0</v>
      </c>
      <c r="BD234" s="77">
        <f>SUM(Kranskop:Baobab!BD234)</f>
        <v>0</v>
      </c>
      <c r="BE234" s="76">
        <f>SUM(Kranskop:Baobab!BE234)</f>
        <v>0</v>
      </c>
      <c r="BF234" s="78">
        <f>SUM(Kranskop:Baobab!BF234)</f>
        <v>0</v>
      </c>
      <c r="BG234" s="77">
        <f>SUM(Kranskop:Baobab!BG234)</f>
        <v>0</v>
      </c>
      <c r="BH234" s="77">
        <f>SUM(Kranskop:Baobab!BH234)</f>
        <v>0</v>
      </c>
      <c r="BI234" s="77">
        <f>SUM(Kranskop:Baobab!BI234)</f>
        <v>0</v>
      </c>
      <c r="BJ234" s="77">
        <f>SUM(Kranskop:Baobab!BJ234)</f>
        <v>0</v>
      </c>
      <c r="BK234" s="77">
        <f>SUM(Kranskop:Baobab!BK234)</f>
        <v>0</v>
      </c>
      <c r="BL234" s="77">
        <f>SUM(Kranskop:Baobab!BL234)</f>
        <v>0</v>
      </c>
      <c r="BM234" s="77">
        <f>SUM(Kranskop:Baobab!BM234)</f>
        <v>0</v>
      </c>
      <c r="BN234" s="77">
        <f>SUM(Kranskop:Baobab!BN234)</f>
        <v>0</v>
      </c>
      <c r="BO234" s="77">
        <f>SUM(Kranskop:Baobab!BO234)</f>
        <v>0</v>
      </c>
      <c r="BP234" s="77">
        <f>SUM(Kranskop:Baobab!BP234)</f>
        <v>0</v>
      </c>
      <c r="BQ234" s="76">
        <f>SUM(Kranskop:Baobab!BQ234)</f>
        <v>0</v>
      </c>
      <c r="BR234" s="78">
        <f>SUM(Kranskop:Baobab!BR234)</f>
        <v>0</v>
      </c>
      <c r="BS234" s="77">
        <f>SUM(Kranskop:Baobab!BS234)</f>
        <v>0</v>
      </c>
      <c r="BT234" s="77">
        <f>SUM(Kranskop:Baobab!BT234)</f>
        <v>0</v>
      </c>
      <c r="BU234" s="77">
        <f>SUM(Kranskop:Baobab!BU234)</f>
        <v>0</v>
      </c>
      <c r="BV234" s="77">
        <f>SUM(Kranskop:Baobab!BV234)</f>
        <v>0</v>
      </c>
      <c r="BW234" s="77">
        <f>SUM(Kranskop:Baobab!BW234)</f>
        <v>0</v>
      </c>
      <c r="BX234" s="77">
        <f>SUM(Kranskop:Baobab!BX234)</f>
        <v>0</v>
      </c>
      <c r="BY234" s="77">
        <f>SUM(Kranskop:Baobab!BY234)</f>
        <v>0</v>
      </c>
      <c r="BZ234" s="77">
        <f>SUM(Kranskop:Baobab!BZ234)</f>
        <v>0</v>
      </c>
      <c r="CA234" s="77">
        <f>SUM(Kranskop:Baobab!CA234)</f>
        <v>0</v>
      </c>
      <c r="CB234" s="77">
        <f>SUM(Kranskop:Baobab!CB234)</f>
        <v>0</v>
      </c>
      <c r="CC234" s="76">
        <f>SUM(Kranskop:Baobab!CC234)</f>
        <v>0</v>
      </c>
      <c r="CD234" s="368"/>
    </row>
    <row r="235" spans="1:82" x14ac:dyDescent="0.75">
      <c r="A235" s="39"/>
      <c r="B235" s="176" t="s">
        <v>414</v>
      </c>
      <c r="C235" s="177" t="s">
        <v>415</v>
      </c>
      <c r="D235" s="178" t="s">
        <v>86</v>
      </c>
      <c r="E235" s="295">
        <f>SUM(Kranskop:Baobab!F235)</f>
        <v>0</v>
      </c>
      <c r="F235" s="215" t="b">
        <f>(Kranskop!G235+Nyl!G235+Capricorn!G235+Baobab!G235)=G235</f>
        <v>1</v>
      </c>
      <c r="G235" s="174">
        <f t="shared" si="91"/>
        <v>0</v>
      </c>
      <c r="H235" s="75">
        <f>SUM(Kranskop:Baobab!H235)</f>
        <v>0</v>
      </c>
      <c r="I235" s="76">
        <f>SUM(Kranskop:Baobab!I235)</f>
        <v>0</v>
      </c>
      <c r="J235" s="75">
        <f>SUM(Kranskop:Baobab!J235)</f>
        <v>0</v>
      </c>
      <c r="K235" s="77">
        <f>SUM(Kranskop:Baobab!K235)</f>
        <v>0</v>
      </c>
      <c r="L235" s="77">
        <f>SUM(Kranskop:Baobab!L235)</f>
        <v>0</v>
      </c>
      <c r="M235" s="77">
        <f>SUM(Kranskop:Baobab!M235)</f>
        <v>0</v>
      </c>
      <c r="N235" s="77">
        <f>SUM(Kranskop:Baobab!N235)</f>
        <v>0</v>
      </c>
      <c r="O235" s="77">
        <f>SUM(Kranskop:Baobab!O235)</f>
        <v>0</v>
      </c>
      <c r="P235" s="77">
        <f>SUM(Kranskop:Baobab!P235)</f>
        <v>0</v>
      </c>
      <c r="Q235" s="77">
        <f>SUM(Kranskop:Baobab!Q235)</f>
        <v>0</v>
      </c>
      <c r="R235" s="77">
        <f>SUM(Kranskop:Baobab!R235)</f>
        <v>0</v>
      </c>
      <c r="S235" s="77">
        <f>SUM(Kranskop:Baobab!S235)</f>
        <v>0</v>
      </c>
      <c r="T235" s="77">
        <f>SUM(Kranskop:Baobab!T235)</f>
        <v>0</v>
      </c>
      <c r="U235" s="76">
        <f>SUM(Kranskop:Baobab!U235)</f>
        <v>0</v>
      </c>
      <c r="V235" s="75">
        <f>SUM(Kranskop:Baobab!V235)</f>
        <v>0</v>
      </c>
      <c r="W235" s="77">
        <f>SUM(Kranskop:Baobab!W235)</f>
        <v>0</v>
      </c>
      <c r="X235" s="77">
        <f>SUM(Kranskop:Baobab!X235)</f>
        <v>0</v>
      </c>
      <c r="Y235" s="77">
        <f>SUM(Kranskop:Baobab!Y235)</f>
        <v>0</v>
      </c>
      <c r="Z235" s="77">
        <f>SUM(Kranskop:Baobab!Z235)</f>
        <v>0</v>
      </c>
      <c r="AA235" s="77">
        <f>SUM(Kranskop:Baobab!AA235)</f>
        <v>0</v>
      </c>
      <c r="AB235" s="77">
        <f>SUM(Kranskop:Baobab!AB235)</f>
        <v>0</v>
      </c>
      <c r="AC235" s="77">
        <f>SUM(Kranskop:Baobab!AC235)</f>
        <v>0</v>
      </c>
      <c r="AD235" s="77">
        <f>SUM(Kranskop:Baobab!AD235)</f>
        <v>0</v>
      </c>
      <c r="AE235" s="77">
        <f>SUM(Kranskop:Baobab!AE235)</f>
        <v>0</v>
      </c>
      <c r="AF235" s="77">
        <f>SUM(Kranskop:Baobab!AF235)</f>
        <v>0</v>
      </c>
      <c r="AG235" s="76">
        <f>SUM(Kranskop:Baobab!AG235)</f>
        <v>0</v>
      </c>
      <c r="AH235" s="78">
        <f>SUM(Kranskop:Baobab!AH235)</f>
        <v>0</v>
      </c>
      <c r="AI235" s="77">
        <f>SUM(Kranskop:Baobab!AI235)</f>
        <v>0</v>
      </c>
      <c r="AJ235" s="77">
        <f>SUM(Kranskop:Baobab!AJ235)</f>
        <v>0</v>
      </c>
      <c r="AK235" s="77">
        <f>SUM(Kranskop:Baobab!AK235)</f>
        <v>0</v>
      </c>
      <c r="AL235" s="77">
        <f>SUM(Kranskop:Baobab!AL235)</f>
        <v>0</v>
      </c>
      <c r="AM235" s="77">
        <f>SUM(Kranskop:Baobab!AM235)</f>
        <v>0</v>
      </c>
      <c r="AN235" s="77">
        <f>SUM(Kranskop:Baobab!AN235)</f>
        <v>0</v>
      </c>
      <c r="AO235" s="77">
        <f>SUM(Kranskop:Baobab!AO235)</f>
        <v>0</v>
      </c>
      <c r="AP235" s="77">
        <f>SUM(Kranskop:Baobab!AP235)</f>
        <v>0</v>
      </c>
      <c r="AQ235" s="77">
        <f>SUM(Kranskop:Baobab!AQ235)</f>
        <v>0</v>
      </c>
      <c r="AR235" s="77">
        <f>SUM(Kranskop:Baobab!AR235)</f>
        <v>0</v>
      </c>
      <c r="AS235" s="76">
        <f>SUM(Kranskop:Baobab!AS235)</f>
        <v>0</v>
      </c>
      <c r="AT235" s="78">
        <f>SUM(Kranskop:Baobab!AT235)</f>
        <v>0</v>
      </c>
      <c r="AU235" s="77">
        <f>SUM(Kranskop:Baobab!AU235)</f>
        <v>0</v>
      </c>
      <c r="AV235" s="77">
        <f>SUM(Kranskop:Baobab!AV235)</f>
        <v>0</v>
      </c>
      <c r="AW235" s="77">
        <f>SUM(Kranskop:Baobab!AW235)</f>
        <v>0</v>
      </c>
      <c r="AX235" s="77">
        <f>SUM(Kranskop:Baobab!AX235)</f>
        <v>0</v>
      </c>
      <c r="AY235" s="77">
        <f>SUM(Kranskop:Baobab!AY235)</f>
        <v>0</v>
      </c>
      <c r="AZ235" s="77">
        <f>SUM(Kranskop:Baobab!AZ235)</f>
        <v>0</v>
      </c>
      <c r="BA235" s="77">
        <f>SUM(Kranskop:Baobab!BA235)</f>
        <v>0</v>
      </c>
      <c r="BB235" s="77">
        <f>SUM(Kranskop:Baobab!BB235)</f>
        <v>0</v>
      </c>
      <c r="BC235" s="77">
        <f>SUM(Kranskop:Baobab!BC235)</f>
        <v>0</v>
      </c>
      <c r="BD235" s="77">
        <f>SUM(Kranskop:Baobab!BD235)</f>
        <v>0</v>
      </c>
      <c r="BE235" s="76">
        <f>SUM(Kranskop:Baobab!BE235)</f>
        <v>0</v>
      </c>
      <c r="BF235" s="78">
        <f>SUM(Kranskop:Baobab!BF235)</f>
        <v>0</v>
      </c>
      <c r="BG235" s="77">
        <f>SUM(Kranskop:Baobab!BG235)</f>
        <v>0</v>
      </c>
      <c r="BH235" s="77">
        <f>SUM(Kranskop:Baobab!BH235)</f>
        <v>0</v>
      </c>
      <c r="BI235" s="77">
        <f>SUM(Kranskop:Baobab!BI235)</f>
        <v>0</v>
      </c>
      <c r="BJ235" s="77">
        <f>SUM(Kranskop:Baobab!BJ235)</f>
        <v>0</v>
      </c>
      <c r="BK235" s="77">
        <f>SUM(Kranskop:Baobab!BK235)</f>
        <v>0</v>
      </c>
      <c r="BL235" s="77">
        <f>SUM(Kranskop:Baobab!BL235)</f>
        <v>0</v>
      </c>
      <c r="BM235" s="77">
        <f>SUM(Kranskop:Baobab!BM235)</f>
        <v>0</v>
      </c>
      <c r="BN235" s="77">
        <f>SUM(Kranskop:Baobab!BN235)</f>
        <v>0</v>
      </c>
      <c r="BO235" s="77">
        <f>SUM(Kranskop:Baobab!BO235)</f>
        <v>0</v>
      </c>
      <c r="BP235" s="77">
        <f>SUM(Kranskop:Baobab!BP235)</f>
        <v>0</v>
      </c>
      <c r="BQ235" s="76">
        <f>SUM(Kranskop:Baobab!BQ235)</f>
        <v>0</v>
      </c>
      <c r="BR235" s="78">
        <f>SUM(Kranskop:Baobab!BR235)</f>
        <v>0</v>
      </c>
      <c r="BS235" s="77">
        <f>SUM(Kranskop:Baobab!BS235)</f>
        <v>0</v>
      </c>
      <c r="BT235" s="77">
        <f>SUM(Kranskop:Baobab!BT235)</f>
        <v>0</v>
      </c>
      <c r="BU235" s="77">
        <f>SUM(Kranskop:Baobab!BU235)</f>
        <v>0</v>
      </c>
      <c r="BV235" s="77">
        <f>SUM(Kranskop:Baobab!BV235)</f>
        <v>0</v>
      </c>
      <c r="BW235" s="77">
        <f>SUM(Kranskop:Baobab!BW235)</f>
        <v>0</v>
      </c>
      <c r="BX235" s="77">
        <f>SUM(Kranskop:Baobab!BX235)</f>
        <v>0</v>
      </c>
      <c r="BY235" s="77">
        <f>SUM(Kranskop:Baobab!BY235)</f>
        <v>0</v>
      </c>
      <c r="BZ235" s="77">
        <f>SUM(Kranskop:Baobab!BZ235)</f>
        <v>0</v>
      </c>
      <c r="CA235" s="77">
        <f>SUM(Kranskop:Baobab!CA235)</f>
        <v>0</v>
      </c>
      <c r="CB235" s="77">
        <f>SUM(Kranskop:Baobab!CB235)</f>
        <v>0</v>
      </c>
      <c r="CC235" s="76">
        <f>SUM(Kranskop:Baobab!CC235)</f>
        <v>0</v>
      </c>
      <c r="CD235" s="368"/>
    </row>
    <row r="236" spans="1:82" s="175" customFormat="1" x14ac:dyDescent="0.75">
      <c r="B236" s="176" t="s">
        <v>416</v>
      </c>
      <c r="C236" s="177" t="s">
        <v>417</v>
      </c>
      <c r="D236" s="178" t="s">
        <v>86</v>
      </c>
      <c r="E236" s="295">
        <f>SUM(Kranskop:Baobab!F236)</f>
        <v>0</v>
      </c>
      <c r="F236" s="215" t="b">
        <f>(Kranskop!G236+Nyl!G236+Capricorn!G236+Baobab!G236)=G236</f>
        <v>1</v>
      </c>
      <c r="G236" s="174">
        <f t="shared" si="91"/>
        <v>0</v>
      </c>
      <c r="H236" s="75">
        <f>SUM(Kranskop:Baobab!H236)</f>
        <v>0</v>
      </c>
      <c r="I236" s="76">
        <f>SUM(Kranskop:Baobab!I236)</f>
        <v>0</v>
      </c>
      <c r="J236" s="75">
        <f>SUM(Kranskop:Baobab!J236)</f>
        <v>0</v>
      </c>
      <c r="K236" s="77">
        <f>SUM(Kranskop:Baobab!K236)</f>
        <v>0</v>
      </c>
      <c r="L236" s="77">
        <f>SUM(Kranskop:Baobab!L236)</f>
        <v>0</v>
      </c>
      <c r="M236" s="77">
        <f>SUM(Kranskop:Baobab!M236)</f>
        <v>0</v>
      </c>
      <c r="N236" s="77">
        <f>SUM(Kranskop:Baobab!N236)</f>
        <v>0</v>
      </c>
      <c r="O236" s="77">
        <f>SUM(Kranskop:Baobab!O236)</f>
        <v>0</v>
      </c>
      <c r="P236" s="77">
        <f>SUM(Kranskop:Baobab!P236)</f>
        <v>0</v>
      </c>
      <c r="Q236" s="77">
        <f>SUM(Kranskop:Baobab!Q236)</f>
        <v>0</v>
      </c>
      <c r="R236" s="77">
        <f>SUM(Kranskop:Baobab!R236)</f>
        <v>0</v>
      </c>
      <c r="S236" s="77">
        <f>SUM(Kranskop:Baobab!S236)</f>
        <v>0</v>
      </c>
      <c r="T236" s="77">
        <f>SUM(Kranskop:Baobab!T236)</f>
        <v>0</v>
      </c>
      <c r="U236" s="76">
        <f>SUM(Kranskop:Baobab!U236)</f>
        <v>0</v>
      </c>
      <c r="V236" s="75">
        <f>SUM(Kranskop:Baobab!V236)</f>
        <v>0</v>
      </c>
      <c r="W236" s="77">
        <f>SUM(Kranskop:Baobab!W236)</f>
        <v>0</v>
      </c>
      <c r="X236" s="77">
        <f>SUM(Kranskop:Baobab!X236)</f>
        <v>0</v>
      </c>
      <c r="Y236" s="77">
        <f>SUM(Kranskop:Baobab!Y236)</f>
        <v>0</v>
      </c>
      <c r="Z236" s="77">
        <f>SUM(Kranskop:Baobab!Z236)</f>
        <v>0</v>
      </c>
      <c r="AA236" s="77">
        <f>SUM(Kranskop:Baobab!AA236)</f>
        <v>0</v>
      </c>
      <c r="AB236" s="77">
        <f>SUM(Kranskop:Baobab!AB236)</f>
        <v>0</v>
      </c>
      <c r="AC236" s="77">
        <f>SUM(Kranskop:Baobab!AC236)</f>
        <v>0</v>
      </c>
      <c r="AD236" s="77">
        <f>SUM(Kranskop:Baobab!AD236)</f>
        <v>0</v>
      </c>
      <c r="AE236" s="77">
        <f>SUM(Kranskop:Baobab!AE236)</f>
        <v>0</v>
      </c>
      <c r="AF236" s="77">
        <f>SUM(Kranskop:Baobab!AF236)</f>
        <v>0</v>
      </c>
      <c r="AG236" s="76">
        <f>SUM(Kranskop:Baobab!AG236)</f>
        <v>0</v>
      </c>
      <c r="AH236" s="78">
        <f>SUM(Kranskop:Baobab!AH236)</f>
        <v>0</v>
      </c>
      <c r="AI236" s="77">
        <f>SUM(Kranskop:Baobab!AI236)</f>
        <v>0</v>
      </c>
      <c r="AJ236" s="77">
        <f>SUM(Kranskop:Baobab!AJ236)</f>
        <v>0</v>
      </c>
      <c r="AK236" s="77">
        <f>SUM(Kranskop:Baobab!AK236)</f>
        <v>0</v>
      </c>
      <c r="AL236" s="77">
        <f>SUM(Kranskop:Baobab!AL236)</f>
        <v>0</v>
      </c>
      <c r="AM236" s="77">
        <f>SUM(Kranskop:Baobab!AM236)</f>
        <v>0</v>
      </c>
      <c r="AN236" s="77">
        <f>SUM(Kranskop:Baobab!AN236)</f>
        <v>0</v>
      </c>
      <c r="AO236" s="77">
        <f>SUM(Kranskop:Baobab!AO236)</f>
        <v>0</v>
      </c>
      <c r="AP236" s="77">
        <f>SUM(Kranskop:Baobab!AP236)</f>
        <v>0</v>
      </c>
      <c r="AQ236" s="77">
        <f>SUM(Kranskop:Baobab!AQ236)</f>
        <v>0</v>
      </c>
      <c r="AR236" s="77">
        <f>SUM(Kranskop:Baobab!AR236)</f>
        <v>0</v>
      </c>
      <c r="AS236" s="76">
        <f>SUM(Kranskop:Baobab!AS236)</f>
        <v>0</v>
      </c>
      <c r="AT236" s="78">
        <f>SUM(Kranskop:Baobab!AT236)</f>
        <v>0</v>
      </c>
      <c r="AU236" s="77">
        <f>SUM(Kranskop:Baobab!AU236)</f>
        <v>0</v>
      </c>
      <c r="AV236" s="77">
        <f>SUM(Kranskop:Baobab!AV236)</f>
        <v>0</v>
      </c>
      <c r="AW236" s="77">
        <f>SUM(Kranskop:Baobab!AW236)</f>
        <v>0</v>
      </c>
      <c r="AX236" s="77">
        <f>SUM(Kranskop:Baobab!AX236)</f>
        <v>0</v>
      </c>
      <c r="AY236" s="77">
        <f>SUM(Kranskop:Baobab!AY236)</f>
        <v>0</v>
      </c>
      <c r="AZ236" s="77">
        <f>SUM(Kranskop:Baobab!AZ236)</f>
        <v>0</v>
      </c>
      <c r="BA236" s="77">
        <f>SUM(Kranskop:Baobab!BA236)</f>
        <v>0</v>
      </c>
      <c r="BB236" s="77">
        <f>SUM(Kranskop:Baobab!BB236)</f>
        <v>0</v>
      </c>
      <c r="BC236" s="77">
        <f>SUM(Kranskop:Baobab!BC236)</f>
        <v>0</v>
      </c>
      <c r="BD236" s="77">
        <f>SUM(Kranskop:Baobab!BD236)</f>
        <v>0</v>
      </c>
      <c r="BE236" s="76">
        <f>SUM(Kranskop:Baobab!BE236)</f>
        <v>0</v>
      </c>
      <c r="BF236" s="78">
        <f>SUM(Kranskop:Baobab!BF236)</f>
        <v>0</v>
      </c>
      <c r="BG236" s="77">
        <f>SUM(Kranskop:Baobab!BG236)</f>
        <v>0</v>
      </c>
      <c r="BH236" s="77">
        <f>SUM(Kranskop:Baobab!BH236)</f>
        <v>0</v>
      </c>
      <c r="BI236" s="77">
        <f>SUM(Kranskop:Baobab!BI236)</f>
        <v>0</v>
      </c>
      <c r="BJ236" s="77">
        <f>SUM(Kranskop:Baobab!BJ236)</f>
        <v>0</v>
      </c>
      <c r="BK236" s="77">
        <f>SUM(Kranskop:Baobab!BK236)</f>
        <v>0</v>
      </c>
      <c r="BL236" s="77">
        <f>SUM(Kranskop:Baobab!BL236)</f>
        <v>0</v>
      </c>
      <c r="BM236" s="77">
        <f>SUM(Kranskop:Baobab!BM236)</f>
        <v>0</v>
      </c>
      <c r="BN236" s="77">
        <f>SUM(Kranskop:Baobab!BN236)</f>
        <v>0</v>
      </c>
      <c r="BO236" s="77">
        <f>SUM(Kranskop:Baobab!BO236)</f>
        <v>0</v>
      </c>
      <c r="BP236" s="77">
        <f>SUM(Kranskop:Baobab!BP236)</f>
        <v>0</v>
      </c>
      <c r="BQ236" s="76">
        <f>SUM(Kranskop:Baobab!BQ236)</f>
        <v>0</v>
      </c>
      <c r="BR236" s="78">
        <f>SUM(Kranskop:Baobab!BR236)</f>
        <v>0</v>
      </c>
      <c r="BS236" s="77">
        <f>SUM(Kranskop:Baobab!BS236)</f>
        <v>0</v>
      </c>
      <c r="BT236" s="77">
        <f>SUM(Kranskop:Baobab!BT236)</f>
        <v>0</v>
      </c>
      <c r="BU236" s="77">
        <f>SUM(Kranskop:Baobab!BU236)</f>
        <v>0</v>
      </c>
      <c r="BV236" s="77">
        <f>SUM(Kranskop:Baobab!BV236)</f>
        <v>0</v>
      </c>
      <c r="BW236" s="77">
        <f>SUM(Kranskop:Baobab!BW236)</f>
        <v>0</v>
      </c>
      <c r="BX236" s="77">
        <f>SUM(Kranskop:Baobab!BX236)</f>
        <v>0</v>
      </c>
      <c r="BY236" s="77">
        <f>SUM(Kranskop:Baobab!BY236)</f>
        <v>0</v>
      </c>
      <c r="BZ236" s="77">
        <f>SUM(Kranskop:Baobab!BZ236)</f>
        <v>0</v>
      </c>
      <c r="CA236" s="77">
        <f>SUM(Kranskop:Baobab!CA236)</f>
        <v>0</v>
      </c>
      <c r="CB236" s="77">
        <f>SUM(Kranskop:Baobab!CB236)</f>
        <v>0</v>
      </c>
      <c r="CC236" s="76">
        <f>SUM(Kranskop:Baobab!CC236)</f>
        <v>0</v>
      </c>
      <c r="CD236" s="368"/>
    </row>
    <row r="237" spans="1:82" s="175" customFormat="1" x14ac:dyDescent="0.75">
      <c r="B237" s="176" t="s">
        <v>418</v>
      </c>
      <c r="C237" s="177" t="s">
        <v>419</v>
      </c>
      <c r="D237" s="178" t="s">
        <v>420</v>
      </c>
      <c r="E237" s="295">
        <f>SUM(Kranskop:Baobab!F237)</f>
        <v>0</v>
      </c>
      <c r="F237" s="215" t="b">
        <f>(Kranskop!G237+Nyl!G237+Capricorn!G237+Baobab!G237)=G237</f>
        <v>1</v>
      </c>
      <c r="G237" s="174">
        <f t="shared" si="91"/>
        <v>0</v>
      </c>
      <c r="H237" s="75">
        <f>SUM(Kranskop:Baobab!H237)</f>
        <v>0</v>
      </c>
      <c r="I237" s="76">
        <f>SUM(Kranskop:Baobab!I237)</f>
        <v>0</v>
      </c>
      <c r="J237" s="75">
        <f>SUM(Kranskop:Baobab!J237)</f>
        <v>0</v>
      </c>
      <c r="K237" s="77">
        <f>SUM(Kranskop:Baobab!K237)</f>
        <v>0</v>
      </c>
      <c r="L237" s="77">
        <f>SUM(Kranskop:Baobab!L237)</f>
        <v>0</v>
      </c>
      <c r="M237" s="77">
        <f>SUM(Kranskop:Baobab!M237)</f>
        <v>0</v>
      </c>
      <c r="N237" s="77">
        <f>SUM(Kranskop:Baobab!N237)</f>
        <v>0</v>
      </c>
      <c r="O237" s="77">
        <f>SUM(Kranskop:Baobab!O237)</f>
        <v>0</v>
      </c>
      <c r="P237" s="77">
        <f>SUM(Kranskop:Baobab!P237)</f>
        <v>0</v>
      </c>
      <c r="Q237" s="77">
        <f>SUM(Kranskop:Baobab!Q237)</f>
        <v>0</v>
      </c>
      <c r="R237" s="77">
        <f>SUM(Kranskop:Baobab!R237)</f>
        <v>0</v>
      </c>
      <c r="S237" s="77">
        <f>SUM(Kranskop:Baobab!S237)</f>
        <v>0</v>
      </c>
      <c r="T237" s="77">
        <f>SUM(Kranskop:Baobab!T237)</f>
        <v>0</v>
      </c>
      <c r="U237" s="76">
        <f>SUM(Kranskop:Baobab!U237)</f>
        <v>0</v>
      </c>
      <c r="V237" s="75">
        <f>SUM(Kranskop:Baobab!V237)</f>
        <v>0</v>
      </c>
      <c r="W237" s="77">
        <f>SUM(Kranskop:Baobab!W237)</f>
        <v>0</v>
      </c>
      <c r="X237" s="77">
        <f>SUM(Kranskop:Baobab!X237)</f>
        <v>0</v>
      </c>
      <c r="Y237" s="77">
        <f>SUM(Kranskop:Baobab!Y237)</f>
        <v>0</v>
      </c>
      <c r="Z237" s="77">
        <f>SUM(Kranskop:Baobab!Z237)</f>
        <v>0</v>
      </c>
      <c r="AA237" s="77">
        <f>SUM(Kranskop:Baobab!AA237)</f>
        <v>0</v>
      </c>
      <c r="AB237" s="77">
        <f>SUM(Kranskop:Baobab!AB237)</f>
        <v>0</v>
      </c>
      <c r="AC237" s="77">
        <f>SUM(Kranskop:Baobab!AC237)</f>
        <v>0</v>
      </c>
      <c r="AD237" s="77">
        <f>SUM(Kranskop:Baobab!AD237)</f>
        <v>0</v>
      </c>
      <c r="AE237" s="77">
        <f>SUM(Kranskop:Baobab!AE237)</f>
        <v>0</v>
      </c>
      <c r="AF237" s="77">
        <f>SUM(Kranskop:Baobab!AF237)</f>
        <v>0</v>
      </c>
      <c r="AG237" s="76">
        <f>SUM(Kranskop:Baobab!AG237)</f>
        <v>0</v>
      </c>
      <c r="AH237" s="78">
        <f>SUM(Kranskop:Baobab!AH237)</f>
        <v>0</v>
      </c>
      <c r="AI237" s="77">
        <f>SUM(Kranskop:Baobab!AI237)</f>
        <v>0</v>
      </c>
      <c r="AJ237" s="77">
        <f>SUM(Kranskop:Baobab!AJ237)</f>
        <v>0</v>
      </c>
      <c r="AK237" s="77">
        <f>SUM(Kranskop:Baobab!AK237)</f>
        <v>0</v>
      </c>
      <c r="AL237" s="77">
        <f>SUM(Kranskop:Baobab!AL237)</f>
        <v>0</v>
      </c>
      <c r="AM237" s="77">
        <f>SUM(Kranskop:Baobab!AM237)</f>
        <v>0</v>
      </c>
      <c r="AN237" s="77">
        <f>SUM(Kranskop:Baobab!AN237)</f>
        <v>0</v>
      </c>
      <c r="AO237" s="77">
        <f>SUM(Kranskop:Baobab!AO237)</f>
        <v>0</v>
      </c>
      <c r="AP237" s="77">
        <f>SUM(Kranskop:Baobab!AP237)</f>
        <v>0</v>
      </c>
      <c r="AQ237" s="77">
        <f>SUM(Kranskop:Baobab!AQ237)</f>
        <v>0</v>
      </c>
      <c r="AR237" s="77">
        <f>SUM(Kranskop:Baobab!AR237)</f>
        <v>0</v>
      </c>
      <c r="AS237" s="76">
        <f>SUM(Kranskop:Baobab!AS237)</f>
        <v>0</v>
      </c>
      <c r="AT237" s="78">
        <f>SUM(Kranskop:Baobab!AT237)</f>
        <v>0</v>
      </c>
      <c r="AU237" s="77">
        <f>SUM(Kranskop:Baobab!AU237)</f>
        <v>0</v>
      </c>
      <c r="AV237" s="77">
        <f>SUM(Kranskop:Baobab!AV237)</f>
        <v>0</v>
      </c>
      <c r="AW237" s="77">
        <f>SUM(Kranskop:Baobab!AW237)</f>
        <v>0</v>
      </c>
      <c r="AX237" s="77">
        <f>SUM(Kranskop:Baobab!AX237)</f>
        <v>0</v>
      </c>
      <c r="AY237" s="77">
        <f>SUM(Kranskop:Baobab!AY237)</f>
        <v>0</v>
      </c>
      <c r="AZ237" s="77">
        <f>SUM(Kranskop:Baobab!AZ237)</f>
        <v>0</v>
      </c>
      <c r="BA237" s="77">
        <f>SUM(Kranskop:Baobab!BA237)</f>
        <v>0</v>
      </c>
      <c r="BB237" s="77">
        <f>SUM(Kranskop:Baobab!BB237)</f>
        <v>0</v>
      </c>
      <c r="BC237" s="77">
        <f>SUM(Kranskop:Baobab!BC237)</f>
        <v>0</v>
      </c>
      <c r="BD237" s="77">
        <f>SUM(Kranskop:Baobab!BD237)</f>
        <v>0</v>
      </c>
      <c r="BE237" s="76">
        <f>SUM(Kranskop:Baobab!BE237)</f>
        <v>0</v>
      </c>
      <c r="BF237" s="78">
        <f>SUM(Kranskop:Baobab!BF237)</f>
        <v>0</v>
      </c>
      <c r="BG237" s="77">
        <f>SUM(Kranskop:Baobab!BG237)</f>
        <v>0</v>
      </c>
      <c r="BH237" s="77">
        <f>SUM(Kranskop:Baobab!BH237)</f>
        <v>0</v>
      </c>
      <c r="BI237" s="77">
        <f>SUM(Kranskop:Baobab!BI237)</f>
        <v>0</v>
      </c>
      <c r="BJ237" s="77">
        <f>SUM(Kranskop:Baobab!BJ237)</f>
        <v>0</v>
      </c>
      <c r="BK237" s="77">
        <f>SUM(Kranskop:Baobab!BK237)</f>
        <v>0</v>
      </c>
      <c r="BL237" s="77">
        <f>SUM(Kranskop:Baobab!BL237)</f>
        <v>0</v>
      </c>
      <c r="BM237" s="77">
        <f>SUM(Kranskop:Baobab!BM237)</f>
        <v>0</v>
      </c>
      <c r="BN237" s="77">
        <f>SUM(Kranskop:Baobab!BN237)</f>
        <v>0</v>
      </c>
      <c r="BO237" s="77">
        <f>SUM(Kranskop:Baobab!BO237)</f>
        <v>0</v>
      </c>
      <c r="BP237" s="77">
        <f>SUM(Kranskop:Baobab!BP237)</f>
        <v>0</v>
      </c>
      <c r="BQ237" s="76">
        <f>SUM(Kranskop:Baobab!BQ237)</f>
        <v>0</v>
      </c>
      <c r="BR237" s="78">
        <f>SUM(Kranskop:Baobab!BR237)</f>
        <v>0</v>
      </c>
      <c r="BS237" s="77">
        <f>SUM(Kranskop:Baobab!BS237)</f>
        <v>0</v>
      </c>
      <c r="BT237" s="77">
        <f>SUM(Kranskop:Baobab!BT237)</f>
        <v>0</v>
      </c>
      <c r="BU237" s="77">
        <f>SUM(Kranskop:Baobab!BU237)</f>
        <v>0</v>
      </c>
      <c r="BV237" s="77">
        <f>SUM(Kranskop:Baobab!BV237)</f>
        <v>0</v>
      </c>
      <c r="BW237" s="77">
        <f>SUM(Kranskop:Baobab!BW237)</f>
        <v>0</v>
      </c>
      <c r="BX237" s="77">
        <f>SUM(Kranskop:Baobab!BX237)</f>
        <v>0</v>
      </c>
      <c r="BY237" s="77">
        <f>SUM(Kranskop:Baobab!BY237)</f>
        <v>0</v>
      </c>
      <c r="BZ237" s="77">
        <f>SUM(Kranskop:Baobab!BZ237)</f>
        <v>0</v>
      </c>
      <c r="CA237" s="77">
        <f>SUM(Kranskop:Baobab!CA237)</f>
        <v>0</v>
      </c>
      <c r="CB237" s="77">
        <f>SUM(Kranskop:Baobab!CB237)</f>
        <v>0</v>
      </c>
      <c r="CC237" s="76">
        <f>SUM(Kranskop:Baobab!CC237)</f>
        <v>0</v>
      </c>
      <c r="CD237" s="368"/>
    </row>
    <row r="238" spans="1:82" s="175" customFormat="1" x14ac:dyDescent="0.75">
      <c r="B238" s="176" t="s">
        <v>421</v>
      </c>
      <c r="C238" s="177" t="s">
        <v>422</v>
      </c>
      <c r="D238" s="178" t="s">
        <v>423</v>
      </c>
      <c r="E238" s="295">
        <f>SUM(Kranskop:Baobab!F238)</f>
        <v>0</v>
      </c>
      <c r="F238" s="215" t="b">
        <f>(Kranskop!G238+Nyl!G238+Capricorn!G238+Baobab!G238)=G238</f>
        <v>1</v>
      </c>
      <c r="G238" s="174">
        <f t="shared" si="91"/>
        <v>0</v>
      </c>
      <c r="H238" s="75">
        <f>SUM(Kranskop:Baobab!H238)</f>
        <v>0</v>
      </c>
      <c r="I238" s="76">
        <f>SUM(Kranskop:Baobab!I238)</f>
        <v>0</v>
      </c>
      <c r="J238" s="75">
        <f>SUM(Kranskop:Baobab!J238)</f>
        <v>0</v>
      </c>
      <c r="K238" s="77">
        <f>SUM(Kranskop:Baobab!K238)</f>
        <v>0</v>
      </c>
      <c r="L238" s="77">
        <f>SUM(Kranskop:Baobab!L238)</f>
        <v>0</v>
      </c>
      <c r="M238" s="77">
        <f>SUM(Kranskop:Baobab!M238)</f>
        <v>0</v>
      </c>
      <c r="N238" s="77">
        <f>SUM(Kranskop:Baobab!N238)</f>
        <v>0</v>
      </c>
      <c r="O238" s="77">
        <f>SUM(Kranskop:Baobab!O238)</f>
        <v>0</v>
      </c>
      <c r="P238" s="77">
        <f>SUM(Kranskop:Baobab!P238)</f>
        <v>0</v>
      </c>
      <c r="Q238" s="77">
        <f>SUM(Kranskop:Baobab!Q238)</f>
        <v>0</v>
      </c>
      <c r="R238" s="77">
        <f>SUM(Kranskop:Baobab!R238)</f>
        <v>0</v>
      </c>
      <c r="S238" s="77">
        <f>SUM(Kranskop:Baobab!S238)</f>
        <v>0</v>
      </c>
      <c r="T238" s="77">
        <f>SUM(Kranskop:Baobab!T238)</f>
        <v>0</v>
      </c>
      <c r="U238" s="76">
        <f>SUM(Kranskop:Baobab!U238)</f>
        <v>0</v>
      </c>
      <c r="V238" s="75">
        <f>SUM(Kranskop:Baobab!V238)</f>
        <v>0</v>
      </c>
      <c r="W238" s="77">
        <f>SUM(Kranskop:Baobab!W238)</f>
        <v>0</v>
      </c>
      <c r="X238" s="77">
        <f>SUM(Kranskop:Baobab!X238)</f>
        <v>0</v>
      </c>
      <c r="Y238" s="77">
        <f>SUM(Kranskop:Baobab!Y238)</f>
        <v>0</v>
      </c>
      <c r="Z238" s="77">
        <f>SUM(Kranskop:Baobab!Z238)</f>
        <v>0</v>
      </c>
      <c r="AA238" s="77">
        <f>SUM(Kranskop:Baobab!AA238)</f>
        <v>0</v>
      </c>
      <c r="AB238" s="77">
        <f>SUM(Kranskop:Baobab!AB238)</f>
        <v>0</v>
      </c>
      <c r="AC238" s="77">
        <f>SUM(Kranskop:Baobab!AC238)</f>
        <v>0</v>
      </c>
      <c r="AD238" s="77">
        <f>SUM(Kranskop:Baobab!AD238)</f>
        <v>0</v>
      </c>
      <c r="AE238" s="77">
        <f>SUM(Kranskop:Baobab!AE238)</f>
        <v>0</v>
      </c>
      <c r="AF238" s="77">
        <f>SUM(Kranskop:Baobab!AF238)</f>
        <v>0</v>
      </c>
      <c r="AG238" s="76">
        <f>SUM(Kranskop:Baobab!AG238)</f>
        <v>0</v>
      </c>
      <c r="AH238" s="78">
        <f>SUM(Kranskop:Baobab!AH238)</f>
        <v>0</v>
      </c>
      <c r="AI238" s="77">
        <f>SUM(Kranskop:Baobab!AI238)</f>
        <v>0</v>
      </c>
      <c r="AJ238" s="77">
        <f>SUM(Kranskop:Baobab!AJ238)</f>
        <v>0</v>
      </c>
      <c r="AK238" s="77">
        <f>SUM(Kranskop:Baobab!AK238)</f>
        <v>0</v>
      </c>
      <c r="AL238" s="77">
        <f>SUM(Kranskop:Baobab!AL238)</f>
        <v>0</v>
      </c>
      <c r="AM238" s="77">
        <f>SUM(Kranskop:Baobab!AM238)</f>
        <v>0</v>
      </c>
      <c r="AN238" s="77">
        <f>SUM(Kranskop:Baobab!AN238)</f>
        <v>0</v>
      </c>
      <c r="AO238" s="77">
        <f>SUM(Kranskop:Baobab!AO238)</f>
        <v>0</v>
      </c>
      <c r="AP238" s="77">
        <f>SUM(Kranskop:Baobab!AP238)</f>
        <v>0</v>
      </c>
      <c r="AQ238" s="77">
        <f>SUM(Kranskop:Baobab!AQ238)</f>
        <v>0</v>
      </c>
      <c r="AR238" s="77">
        <f>SUM(Kranskop:Baobab!AR238)</f>
        <v>0</v>
      </c>
      <c r="AS238" s="76">
        <f>SUM(Kranskop:Baobab!AS238)</f>
        <v>0</v>
      </c>
      <c r="AT238" s="78">
        <f>SUM(Kranskop:Baobab!AT238)</f>
        <v>0</v>
      </c>
      <c r="AU238" s="77">
        <f>SUM(Kranskop:Baobab!AU238)</f>
        <v>0</v>
      </c>
      <c r="AV238" s="77">
        <f>SUM(Kranskop:Baobab!AV238)</f>
        <v>0</v>
      </c>
      <c r="AW238" s="77">
        <f>SUM(Kranskop:Baobab!AW238)</f>
        <v>0</v>
      </c>
      <c r="AX238" s="77">
        <f>SUM(Kranskop:Baobab!AX238)</f>
        <v>0</v>
      </c>
      <c r="AY238" s="77">
        <f>SUM(Kranskop:Baobab!AY238)</f>
        <v>0</v>
      </c>
      <c r="AZ238" s="77">
        <f>SUM(Kranskop:Baobab!AZ238)</f>
        <v>0</v>
      </c>
      <c r="BA238" s="77">
        <f>SUM(Kranskop:Baobab!BA238)</f>
        <v>0</v>
      </c>
      <c r="BB238" s="77">
        <f>SUM(Kranskop:Baobab!BB238)</f>
        <v>0</v>
      </c>
      <c r="BC238" s="77">
        <f>SUM(Kranskop:Baobab!BC238)</f>
        <v>0</v>
      </c>
      <c r="BD238" s="77">
        <f>SUM(Kranskop:Baobab!BD238)</f>
        <v>0</v>
      </c>
      <c r="BE238" s="76">
        <f>SUM(Kranskop:Baobab!BE238)</f>
        <v>0</v>
      </c>
      <c r="BF238" s="78">
        <f>SUM(Kranskop:Baobab!BF238)</f>
        <v>0</v>
      </c>
      <c r="BG238" s="77">
        <f>SUM(Kranskop:Baobab!BG238)</f>
        <v>0</v>
      </c>
      <c r="BH238" s="77">
        <f>SUM(Kranskop:Baobab!BH238)</f>
        <v>0</v>
      </c>
      <c r="BI238" s="77">
        <f>SUM(Kranskop:Baobab!BI238)</f>
        <v>0</v>
      </c>
      <c r="BJ238" s="77">
        <f>SUM(Kranskop:Baobab!BJ238)</f>
        <v>0</v>
      </c>
      <c r="BK238" s="77">
        <f>SUM(Kranskop:Baobab!BK238)</f>
        <v>0</v>
      </c>
      <c r="BL238" s="77">
        <f>SUM(Kranskop:Baobab!BL238)</f>
        <v>0</v>
      </c>
      <c r="BM238" s="77">
        <f>SUM(Kranskop:Baobab!BM238)</f>
        <v>0</v>
      </c>
      <c r="BN238" s="77">
        <f>SUM(Kranskop:Baobab!BN238)</f>
        <v>0</v>
      </c>
      <c r="BO238" s="77">
        <f>SUM(Kranskop:Baobab!BO238)</f>
        <v>0</v>
      </c>
      <c r="BP238" s="77">
        <f>SUM(Kranskop:Baobab!BP238)</f>
        <v>0</v>
      </c>
      <c r="BQ238" s="76">
        <f>SUM(Kranskop:Baobab!BQ238)</f>
        <v>0</v>
      </c>
      <c r="BR238" s="78">
        <f>SUM(Kranskop:Baobab!BR238)</f>
        <v>0</v>
      </c>
      <c r="BS238" s="77">
        <f>SUM(Kranskop:Baobab!BS238)</f>
        <v>0</v>
      </c>
      <c r="BT238" s="77">
        <f>SUM(Kranskop:Baobab!BT238)</f>
        <v>0</v>
      </c>
      <c r="BU238" s="77">
        <f>SUM(Kranskop:Baobab!BU238)</f>
        <v>0</v>
      </c>
      <c r="BV238" s="77">
        <f>SUM(Kranskop:Baobab!BV238)</f>
        <v>0</v>
      </c>
      <c r="BW238" s="77">
        <f>SUM(Kranskop:Baobab!BW238)</f>
        <v>0</v>
      </c>
      <c r="BX238" s="77">
        <f>SUM(Kranskop:Baobab!BX238)</f>
        <v>0</v>
      </c>
      <c r="BY238" s="77">
        <f>SUM(Kranskop:Baobab!BY238)</f>
        <v>0</v>
      </c>
      <c r="BZ238" s="77">
        <f>SUM(Kranskop:Baobab!BZ238)</f>
        <v>0</v>
      </c>
      <c r="CA238" s="77">
        <f>SUM(Kranskop:Baobab!CA238)</f>
        <v>0</v>
      </c>
      <c r="CB238" s="77">
        <f>SUM(Kranskop:Baobab!CB238)</f>
        <v>0</v>
      </c>
      <c r="CC238" s="76">
        <f>SUM(Kranskop:Baobab!CC238)</f>
        <v>0</v>
      </c>
      <c r="CD238" s="368"/>
    </row>
    <row r="239" spans="1:82" s="175" customFormat="1" ht="27" x14ac:dyDescent="0.75">
      <c r="B239" s="73" t="s">
        <v>424</v>
      </c>
      <c r="C239" s="129" t="s">
        <v>425</v>
      </c>
      <c r="D239" s="139" t="s">
        <v>86</v>
      </c>
      <c r="E239" s="295">
        <f>SUM(Kranskop:Baobab!F239)</f>
        <v>0</v>
      </c>
      <c r="F239" s="215" t="b">
        <f>(Kranskop!G239+Nyl!G239+Capricorn!G239+Baobab!G239)=G239</f>
        <v>1</v>
      </c>
      <c r="G239" s="74">
        <f t="shared" si="91"/>
        <v>0</v>
      </c>
      <c r="H239" s="75">
        <f>SUM(Kranskop:Baobab!H239)</f>
        <v>0</v>
      </c>
      <c r="I239" s="76">
        <f>SUM(Kranskop:Baobab!I239)</f>
        <v>0</v>
      </c>
      <c r="J239" s="75">
        <f>SUM(Kranskop:Baobab!J239)</f>
        <v>0</v>
      </c>
      <c r="K239" s="77">
        <f>SUM(Kranskop:Baobab!K239)</f>
        <v>0</v>
      </c>
      <c r="L239" s="77">
        <f>SUM(Kranskop:Baobab!L239)</f>
        <v>0</v>
      </c>
      <c r="M239" s="77">
        <f>SUM(Kranskop:Baobab!M239)</f>
        <v>0</v>
      </c>
      <c r="N239" s="77">
        <f>SUM(Kranskop:Baobab!N239)</f>
        <v>0</v>
      </c>
      <c r="O239" s="77">
        <f>SUM(Kranskop:Baobab!O239)</f>
        <v>0</v>
      </c>
      <c r="P239" s="77">
        <f>SUM(Kranskop:Baobab!P239)</f>
        <v>0</v>
      </c>
      <c r="Q239" s="77">
        <f>SUM(Kranskop:Baobab!Q239)</f>
        <v>0</v>
      </c>
      <c r="R239" s="77">
        <f>SUM(Kranskop:Baobab!R239)</f>
        <v>0</v>
      </c>
      <c r="S239" s="77">
        <f>SUM(Kranskop:Baobab!S239)</f>
        <v>0</v>
      </c>
      <c r="T239" s="77">
        <f>SUM(Kranskop:Baobab!T239)</f>
        <v>0</v>
      </c>
      <c r="U239" s="76">
        <f>SUM(Kranskop:Baobab!U239)</f>
        <v>0</v>
      </c>
      <c r="V239" s="75">
        <f>SUM(Kranskop:Baobab!V239)</f>
        <v>0</v>
      </c>
      <c r="W239" s="77">
        <f>SUM(Kranskop:Baobab!W239)</f>
        <v>0</v>
      </c>
      <c r="X239" s="77">
        <f>SUM(Kranskop:Baobab!X239)</f>
        <v>0</v>
      </c>
      <c r="Y239" s="77">
        <f>SUM(Kranskop:Baobab!Y239)</f>
        <v>0</v>
      </c>
      <c r="Z239" s="77">
        <f>SUM(Kranskop:Baobab!Z239)</f>
        <v>0</v>
      </c>
      <c r="AA239" s="77">
        <f>SUM(Kranskop:Baobab!AA239)</f>
        <v>0</v>
      </c>
      <c r="AB239" s="77">
        <f>SUM(Kranskop:Baobab!AB239)</f>
        <v>0</v>
      </c>
      <c r="AC239" s="77">
        <f>SUM(Kranskop:Baobab!AC239)</f>
        <v>0</v>
      </c>
      <c r="AD239" s="77">
        <f>SUM(Kranskop:Baobab!AD239)</f>
        <v>0</v>
      </c>
      <c r="AE239" s="77">
        <f>SUM(Kranskop:Baobab!AE239)</f>
        <v>0</v>
      </c>
      <c r="AF239" s="77">
        <f>SUM(Kranskop:Baobab!AF239)</f>
        <v>0</v>
      </c>
      <c r="AG239" s="76">
        <f>SUM(Kranskop:Baobab!AG239)</f>
        <v>0</v>
      </c>
      <c r="AH239" s="78">
        <f>SUM(Kranskop:Baobab!AH239)</f>
        <v>0</v>
      </c>
      <c r="AI239" s="77">
        <f>SUM(Kranskop:Baobab!AI239)</f>
        <v>0</v>
      </c>
      <c r="AJ239" s="77">
        <f>SUM(Kranskop:Baobab!AJ239)</f>
        <v>0</v>
      </c>
      <c r="AK239" s="77">
        <f>SUM(Kranskop:Baobab!AK239)</f>
        <v>0</v>
      </c>
      <c r="AL239" s="77">
        <f>SUM(Kranskop:Baobab!AL239)</f>
        <v>0</v>
      </c>
      <c r="AM239" s="77">
        <f>SUM(Kranskop:Baobab!AM239)</f>
        <v>0</v>
      </c>
      <c r="AN239" s="77">
        <f>SUM(Kranskop:Baobab!AN239)</f>
        <v>0</v>
      </c>
      <c r="AO239" s="77">
        <f>SUM(Kranskop:Baobab!AO239)</f>
        <v>0</v>
      </c>
      <c r="AP239" s="77">
        <f>SUM(Kranskop:Baobab!AP239)</f>
        <v>0</v>
      </c>
      <c r="AQ239" s="77">
        <f>SUM(Kranskop:Baobab!AQ239)</f>
        <v>0</v>
      </c>
      <c r="AR239" s="77">
        <f>SUM(Kranskop:Baobab!AR239)</f>
        <v>0</v>
      </c>
      <c r="AS239" s="76">
        <f>SUM(Kranskop:Baobab!AS239)</f>
        <v>0</v>
      </c>
      <c r="AT239" s="78">
        <f>SUM(Kranskop:Baobab!AT239)</f>
        <v>0</v>
      </c>
      <c r="AU239" s="77">
        <f>SUM(Kranskop:Baobab!AU239)</f>
        <v>0</v>
      </c>
      <c r="AV239" s="77">
        <f>SUM(Kranskop:Baobab!AV239)</f>
        <v>0</v>
      </c>
      <c r="AW239" s="77">
        <f>SUM(Kranskop:Baobab!AW239)</f>
        <v>0</v>
      </c>
      <c r="AX239" s="77">
        <f>SUM(Kranskop:Baobab!AX239)</f>
        <v>0</v>
      </c>
      <c r="AY239" s="77">
        <f>SUM(Kranskop:Baobab!AY239)</f>
        <v>0</v>
      </c>
      <c r="AZ239" s="77">
        <f>SUM(Kranskop:Baobab!AZ239)</f>
        <v>0</v>
      </c>
      <c r="BA239" s="77">
        <f>SUM(Kranskop:Baobab!BA239)</f>
        <v>0</v>
      </c>
      <c r="BB239" s="77">
        <f>SUM(Kranskop:Baobab!BB239)</f>
        <v>0</v>
      </c>
      <c r="BC239" s="77">
        <f>SUM(Kranskop:Baobab!BC239)</f>
        <v>0</v>
      </c>
      <c r="BD239" s="77">
        <f>SUM(Kranskop:Baobab!BD239)</f>
        <v>0</v>
      </c>
      <c r="BE239" s="76">
        <f>SUM(Kranskop:Baobab!BE239)</f>
        <v>0</v>
      </c>
      <c r="BF239" s="78">
        <f>SUM(Kranskop:Baobab!BF239)</f>
        <v>0</v>
      </c>
      <c r="BG239" s="77">
        <f>SUM(Kranskop:Baobab!BG239)</f>
        <v>0</v>
      </c>
      <c r="BH239" s="77">
        <f>SUM(Kranskop:Baobab!BH239)</f>
        <v>0</v>
      </c>
      <c r="BI239" s="77">
        <f>SUM(Kranskop:Baobab!BI239)</f>
        <v>0</v>
      </c>
      <c r="BJ239" s="77">
        <f>SUM(Kranskop:Baobab!BJ239)</f>
        <v>0</v>
      </c>
      <c r="BK239" s="77">
        <f>SUM(Kranskop:Baobab!BK239)</f>
        <v>0</v>
      </c>
      <c r="BL239" s="77">
        <f>SUM(Kranskop:Baobab!BL239)</f>
        <v>0</v>
      </c>
      <c r="BM239" s="77">
        <f>SUM(Kranskop:Baobab!BM239)</f>
        <v>0</v>
      </c>
      <c r="BN239" s="77">
        <f>SUM(Kranskop:Baobab!BN239)</f>
        <v>0</v>
      </c>
      <c r="BO239" s="77">
        <f>SUM(Kranskop:Baobab!BO239)</f>
        <v>0</v>
      </c>
      <c r="BP239" s="77">
        <f>SUM(Kranskop:Baobab!BP239)</f>
        <v>0</v>
      </c>
      <c r="BQ239" s="76">
        <f>SUM(Kranskop:Baobab!BQ239)</f>
        <v>0</v>
      </c>
      <c r="BR239" s="78">
        <f>SUM(Kranskop:Baobab!BR239)</f>
        <v>0</v>
      </c>
      <c r="BS239" s="77">
        <f>SUM(Kranskop:Baobab!BS239)</f>
        <v>0</v>
      </c>
      <c r="BT239" s="77">
        <f>SUM(Kranskop:Baobab!BT239)</f>
        <v>0</v>
      </c>
      <c r="BU239" s="77">
        <f>SUM(Kranskop:Baobab!BU239)</f>
        <v>0</v>
      </c>
      <c r="BV239" s="77">
        <f>SUM(Kranskop:Baobab!BV239)</f>
        <v>0</v>
      </c>
      <c r="BW239" s="77">
        <f>SUM(Kranskop:Baobab!BW239)</f>
        <v>0</v>
      </c>
      <c r="BX239" s="77">
        <f>SUM(Kranskop:Baobab!BX239)</f>
        <v>0</v>
      </c>
      <c r="BY239" s="77">
        <f>SUM(Kranskop:Baobab!BY239)</f>
        <v>0</v>
      </c>
      <c r="BZ239" s="77">
        <f>SUM(Kranskop:Baobab!BZ239)</f>
        <v>0</v>
      </c>
      <c r="CA239" s="77">
        <f>SUM(Kranskop:Baobab!CA239)</f>
        <v>0</v>
      </c>
      <c r="CB239" s="77">
        <f>SUM(Kranskop:Baobab!CB239)</f>
        <v>0</v>
      </c>
      <c r="CC239" s="76">
        <f>SUM(Kranskop:Baobab!CC239)</f>
        <v>0</v>
      </c>
      <c r="CD239" s="368"/>
    </row>
    <row r="240" spans="1:82" s="175" customFormat="1" ht="27" x14ac:dyDescent="0.75">
      <c r="B240" s="73" t="s">
        <v>426</v>
      </c>
      <c r="C240" s="129" t="s">
        <v>427</v>
      </c>
      <c r="D240" s="139" t="s">
        <v>86</v>
      </c>
      <c r="E240" s="295">
        <f>SUM(Kranskop:Baobab!F240)</f>
        <v>0</v>
      </c>
      <c r="F240" s="215" t="b">
        <f>(Kranskop!G240+Nyl!G240+Capricorn!G240+Baobab!G240)=G240</f>
        <v>1</v>
      </c>
      <c r="G240" s="74">
        <f t="shared" si="91"/>
        <v>0</v>
      </c>
      <c r="H240" s="75">
        <f>SUM(Kranskop:Baobab!H240)</f>
        <v>0</v>
      </c>
      <c r="I240" s="76">
        <f>SUM(Kranskop:Baobab!I240)</f>
        <v>0</v>
      </c>
      <c r="J240" s="75">
        <f>SUM(Kranskop:Baobab!J240)</f>
        <v>0</v>
      </c>
      <c r="K240" s="77">
        <f>SUM(Kranskop:Baobab!K240)</f>
        <v>0</v>
      </c>
      <c r="L240" s="77">
        <f>SUM(Kranskop:Baobab!L240)</f>
        <v>0</v>
      </c>
      <c r="M240" s="77">
        <f>SUM(Kranskop:Baobab!M240)</f>
        <v>0</v>
      </c>
      <c r="N240" s="77">
        <f>SUM(Kranskop:Baobab!N240)</f>
        <v>0</v>
      </c>
      <c r="O240" s="77">
        <f>SUM(Kranskop:Baobab!O240)</f>
        <v>0</v>
      </c>
      <c r="P240" s="77">
        <f>SUM(Kranskop:Baobab!P240)</f>
        <v>0</v>
      </c>
      <c r="Q240" s="77">
        <f>SUM(Kranskop:Baobab!Q240)</f>
        <v>0</v>
      </c>
      <c r="R240" s="77">
        <f>SUM(Kranskop:Baobab!R240)</f>
        <v>0</v>
      </c>
      <c r="S240" s="77">
        <f>SUM(Kranskop:Baobab!S240)</f>
        <v>0</v>
      </c>
      <c r="T240" s="77">
        <f>SUM(Kranskop:Baobab!T240)</f>
        <v>0</v>
      </c>
      <c r="U240" s="76">
        <f>SUM(Kranskop:Baobab!U240)</f>
        <v>0</v>
      </c>
      <c r="V240" s="75">
        <f>SUM(Kranskop:Baobab!V240)</f>
        <v>0</v>
      </c>
      <c r="W240" s="77">
        <f>SUM(Kranskop:Baobab!W240)</f>
        <v>0</v>
      </c>
      <c r="X240" s="77">
        <f>SUM(Kranskop:Baobab!X240)</f>
        <v>0</v>
      </c>
      <c r="Y240" s="77">
        <f>SUM(Kranskop:Baobab!Y240)</f>
        <v>0</v>
      </c>
      <c r="Z240" s="77">
        <f>SUM(Kranskop:Baobab!Z240)</f>
        <v>0</v>
      </c>
      <c r="AA240" s="77">
        <f>SUM(Kranskop:Baobab!AA240)</f>
        <v>0</v>
      </c>
      <c r="AB240" s="77">
        <f>SUM(Kranskop:Baobab!AB240)</f>
        <v>0</v>
      </c>
      <c r="AC240" s="77">
        <f>SUM(Kranskop:Baobab!AC240)</f>
        <v>0</v>
      </c>
      <c r="AD240" s="77">
        <f>SUM(Kranskop:Baobab!AD240)</f>
        <v>0</v>
      </c>
      <c r="AE240" s="77">
        <f>SUM(Kranskop:Baobab!AE240)</f>
        <v>0</v>
      </c>
      <c r="AF240" s="77">
        <f>SUM(Kranskop:Baobab!AF240)</f>
        <v>0</v>
      </c>
      <c r="AG240" s="76">
        <f>SUM(Kranskop:Baobab!AG240)</f>
        <v>0</v>
      </c>
      <c r="AH240" s="78">
        <f>SUM(Kranskop:Baobab!AH240)</f>
        <v>0</v>
      </c>
      <c r="AI240" s="77">
        <f>SUM(Kranskop:Baobab!AI240)</f>
        <v>0</v>
      </c>
      <c r="AJ240" s="77">
        <f>SUM(Kranskop:Baobab!AJ240)</f>
        <v>0</v>
      </c>
      <c r="AK240" s="77">
        <f>SUM(Kranskop:Baobab!AK240)</f>
        <v>0</v>
      </c>
      <c r="AL240" s="77">
        <f>SUM(Kranskop:Baobab!AL240)</f>
        <v>0</v>
      </c>
      <c r="AM240" s="77">
        <f>SUM(Kranskop:Baobab!AM240)</f>
        <v>0</v>
      </c>
      <c r="AN240" s="77">
        <f>SUM(Kranskop:Baobab!AN240)</f>
        <v>0</v>
      </c>
      <c r="AO240" s="77">
        <f>SUM(Kranskop:Baobab!AO240)</f>
        <v>0</v>
      </c>
      <c r="AP240" s="77">
        <f>SUM(Kranskop:Baobab!AP240)</f>
        <v>0</v>
      </c>
      <c r="AQ240" s="77">
        <f>SUM(Kranskop:Baobab!AQ240)</f>
        <v>0</v>
      </c>
      <c r="AR240" s="77">
        <f>SUM(Kranskop:Baobab!AR240)</f>
        <v>0</v>
      </c>
      <c r="AS240" s="76">
        <f>SUM(Kranskop:Baobab!AS240)</f>
        <v>0</v>
      </c>
      <c r="AT240" s="78">
        <f>SUM(Kranskop:Baobab!AT240)</f>
        <v>0</v>
      </c>
      <c r="AU240" s="77">
        <f>SUM(Kranskop:Baobab!AU240)</f>
        <v>0</v>
      </c>
      <c r="AV240" s="77">
        <f>SUM(Kranskop:Baobab!AV240)</f>
        <v>0</v>
      </c>
      <c r="AW240" s="77">
        <f>SUM(Kranskop:Baobab!AW240)</f>
        <v>0</v>
      </c>
      <c r="AX240" s="77">
        <f>SUM(Kranskop:Baobab!AX240)</f>
        <v>0</v>
      </c>
      <c r="AY240" s="77">
        <f>SUM(Kranskop:Baobab!AY240)</f>
        <v>0</v>
      </c>
      <c r="AZ240" s="77">
        <f>SUM(Kranskop:Baobab!AZ240)</f>
        <v>0</v>
      </c>
      <c r="BA240" s="77">
        <f>SUM(Kranskop:Baobab!BA240)</f>
        <v>0</v>
      </c>
      <c r="BB240" s="77">
        <f>SUM(Kranskop:Baobab!BB240)</f>
        <v>0</v>
      </c>
      <c r="BC240" s="77">
        <f>SUM(Kranskop:Baobab!BC240)</f>
        <v>0</v>
      </c>
      <c r="BD240" s="77">
        <f>SUM(Kranskop:Baobab!BD240)</f>
        <v>0</v>
      </c>
      <c r="BE240" s="76">
        <f>SUM(Kranskop:Baobab!BE240)</f>
        <v>0</v>
      </c>
      <c r="BF240" s="78">
        <f>SUM(Kranskop:Baobab!BF240)</f>
        <v>0</v>
      </c>
      <c r="BG240" s="77">
        <f>SUM(Kranskop:Baobab!BG240)</f>
        <v>0</v>
      </c>
      <c r="BH240" s="77">
        <f>SUM(Kranskop:Baobab!BH240)</f>
        <v>0</v>
      </c>
      <c r="BI240" s="77">
        <f>SUM(Kranskop:Baobab!BI240)</f>
        <v>0</v>
      </c>
      <c r="BJ240" s="77">
        <f>SUM(Kranskop:Baobab!BJ240)</f>
        <v>0</v>
      </c>
      <c r="BK240" s="77">
        <f>SUM(Kranskop:Baobab!BK240)</f>
        <v>0</v>
      </c>
      <c r="BL240" s="77">
        <f>SUM(Kranskop:Baobab!BL240)</f>
        <v>0</v>
      </c>
      <c r="BM240" s="77">
        <f>SUM(Kranskop:Baobab!BM240)</f>
        <v>0</v>
      </c>
      <c r="BN240" s="77">
        <f>SUM(Kranskop:Baobab!BN240)</f>
        <v>0</v>
      </c>
      <c r="BO240" s="77">
        <f>SUM(Kranskop:Baobab!BO240)</f>
        <v>0</v>
      </c>
      <c r="BP240" s="77">
        <f>SUM(Kranskop:Baobab!BP240)</f>
        <v>0</v>
      </c>
      <c r="BQ240" s="76">
        <f>SUM(Kranskop:Baobab!BQ240)</f>
        <v>0</v>
      </c>
      <c r="BR240" s="78">
        <f>SUM(Kranskop:Baobab!BR240)</f>
        <v>0</v>
      </c>
      <c r="BS240" s="77">
        <f>SUM(Kranskop:Baobab!BS240)</f>
        <v>0</v>
      </c>
      <c r="BT240" s="77">
        <f>SUM(Kranskop:Baobab!BT240)</f>
        <v>0</v>
      </c>
      <c r="BU240" s="77">
        <f>SUM(Kranskop:Baobab!BU240)</f>
        <v>0</v>
      </c>
      <c r="BV240" s="77">
        <f>SUM(Kranskop:Baobab!BV240)</f>
        <v>0</v>
      </c>
      <c r="BW240" s="77">
        <f>SUM(Kranskop:Baobab!BW240)</f>
        <v>0</v>
      </c>
      <c r="BX240" s="77">
        <f>SUM(Kranskop:Baobab!BX240)</f>
        <v>0</v>
      </c>
      <c r="BY240" s="77">
        <f>SUM(Kranskop:Baobab!BY240)</f>
        <v>0</v>
      </c>
      <c r="BZ240" s="77">
        <f>SUM(Kranskop:Baobab!BZ240)</f>
        <v>0</v>
      </c>
      <c r="CA240" s="77">
        <f>SUM(Kranskop:Baobab!CA240)</f>
        <v>0</v>
      </c>
      <c r="CB240" s="77">
        <f>SUM(Kranskop:Baobab!CB240)</f>
        <v>0</v>
      </c>
      <c r="CC240" s="76">
        <f>SUM(Kranskop:Baobab!CC240)</f>
        <v>0</v>
      </c>
      <c r="CD240" s="368"/>
    </row>
    <row r="241" spans="1:82" x14ac:dyDescent="0.75">
      <c r="A241" s="39"/>
      <c r="B241" s="176" t="s">
        <v>428</v>
      </c>
      <c r="C241" s="177" t="s">
        <v>429</v>
      </c>
      <c r="D241" s="178" t="s">
        <v>86</v>
      </c>
      <c r="E241" s="295">
        <f>SUM(Kranskop:Baobab!F241)</f>
        <v>0</v>
      </c>
      <c r="F241" s="215" t="b">
        <f>(Kranskop!G241+Nyl!G241+Capricorn!G241+Baobab!G241)=G241</f>
        <v>1</v>
      </c>
      <c r="G241" s="174">
        <f t="shared" si="91"/>
        <v>0</v>
      </c>
      <c r="H241" s="75">
        <f>SUM(Kranskop:Baobab!H241)</f>
        <v>0</v>
      </c>
      <c r="I241" s="76">
        <f>SUM(Kranskop:Baobab!I241)</f>
        <v>0</v>
      </c>
      <c r="J241" s="75">
        <f>SUM(Kranskop:Baobab!J241)</f>
        <v>0</v>
      </c>
      <c r="K241" s="77">
        <f>SUM(Kranskop:Baobab!K241)</f>
        <v>0</v>
      </c>
      <c r="L241" s="77">
        <f>SUM(Kranskop:Baobab!L241)</f>
        <v>0</v>
      </c>
      <c r="M241" s="77">
        <f>SUM(Kranskop:Baobab!M241)</f>
        <v>0</v>
      </c>
      <c r="N241" s="77">
        <f>SUM(Kranskop:Baobab!N241)</f>
        <v>0</v>
      </c>
      <c r="O241" s="77">
        <f>SUM(Kranskop:Baobab!O241)</f>
        <v>0</v>
      </c>
      <c r="P241" s="77">
        <f>SUM(Kranskop:Baobab!P241)</f>
        <v>0</v>
      </c>
      <c r="Q241" s="77">
        <f>SUM(Kranskop:Baobab!Q241)</f>
        <v>0</v>
      </c>
      <c r="R241" s="77">
        <f>SUM(Kranskop:Baobab!R241)</f>
        <v>0</v>
      </c>
      <c r="S241" s="77">
        <f>SUM(Kranskop:Baobab!S241)</f>
        <v>0</v>
      </c>
      <c r="T241" s="77">
        <f>SUM(Kranskop:Baobab!T241)</f>
        <v>0</v>
      </c>
      <c r="U241" s="76">
        <f>SUM(Kranskop:Baobab!U241)</f>
        <v>0</v>
      </c>
      <c r="V241" s="75">
        <f>SUM(Kranskop:Baobab!V241)</f>
        <v>0</v>
      </c>
      <c r="W241" s="77">
        <f>SUM(Kranskop:Baobab!W241)</f>
        <v>0</v>
      </c>
      <c r="X241" s="77">
        <f>SUM(Kranskop:Baobab!X241)</f>
        <v>0</v>
      </c>
      <c r="Y241" s="77">
        <f>SUM(Kranskop:Baobab!Y241)</f>
        <v>0</v>
      </c>
      <c r="Z241" s="77">
        <f>SUM(Kranskop:Baobab!Z241)</f>
        <v>0</v>
      </c>
      <c r="AA241" s="77">
        <f>SUM(Kranskop:Baobab!AA241)</f>
        <v>0</v>
      </c>
      <c r="AB241" s="77">
        <f>SUM(Kranskop:Baobab!AB241)</f>
        <v>0</v>
      </c>
      <c r="AC241" s="77">
        <f>SUM(Kranskop:Baobab!AC241)</f>
        <v>0</v>
      </c>
      <c r="AD241" s="77">
        <f>SUM(Kranskop:Baobab!AD241)</f>
        <v>0</v>
      </c>
      <c r="AE241" s="77">
        <f>SUM(Kranskop:Baobab!AE241)</f>
        <v>0</v>
      </c>
      <c r="AF241" s="77">
        <f>SUM(Kranskop:Baobab!AF241)</f>
        <v>0</v>
      </c>
      <c r="AG241" s="76">
        <f>SUM(Kranskop:Baobab!AG241)</f>
        <v>0</v>
      </c>
      <c r="AH241" s="78">
        <f>SUM(Kranskop:Baobab!AH241)</f>
        <v>0</v>
      </c>
      <c r="AI241" s="77">
        <f>SUM(Kranskop:Baobab!AI241)</f>
        <v>0</v>
      </c>
      <c r="AJ241" s="77">
        <f>SUM(Kranskop:Baobab!AJ241)</f>
        <v>0</v>
      </c>
      <c r="AK241" s="77">
        <f>SUM(Kranskop:Baobab!AK241)</f>
        <v>0</v>
      </c>
      <c r="AL241" s="77">
        <f>SUM(Kranskop:Baobab!AL241)</f>
        <v>0</v>
      </c>
      <c r="AM241" s="77">
        <f>SUM(Kranskop:Baobab!AM241)</f>
        <v>0</v>
      </c>
      <c r="AN241" s="77">
        <f>SUM(Kranskop:Baobab!AN241)</f>
        <v>0</v>
      </c>
      <c r="AO241" s="77">
        <f>SUM(Kranskop:Baobab!AO241)</f>
        <v>0</v>
      </c>
      <c r="AP241" s="77">
        <f>SUM(Kranskop:Baobab!AP241)</f>
        <v>0</v>
      </c>
      <c r="AQ241" s="77">
        <f>SUM(Kranskop:Baobab!AQ241)</f>
        <v>0</v>
      </c>
      <c r="AR241" s="77">
        <f>SUM(Kranskop:Baobab!AR241)</f>
        <v>0</v>
      </c>
      <c r="AS241" s="76">
        <f>SUM(Kranskop:Baobab!AS241)</f>
        <v>0</v>
      </c>
      <c r="AT241" s="78">
        <f>SUM(Kranskop:Baobab!AT241)</f>
        <v>0</v>
      </c>
      <c r="AU241" s="77">
        <f>SUM(Kranskop:Baobab!AU241)</f>
        <v>0</v>
      </c>
      <c r="AV241" s="77">
        <f>SUM(Kranskop:Baobab!AV241)</f>
        <v>0</v>
      </c>
      <c r="AW241" s="77">
        <f>SUM(Kranskop:Baobab!AW241)</f>
        <v>0</v>
      </c>
      <c r="AX241" s="77">
        <f>SUM(Kranskop:Baobab!AX241)</f>
        <v>0</v>
      </c>
      <c r="AY241" s="77">
        <f>SUM(Kranskop:Baobab!AY241)</f>
        <v>0</v>
      </c>
      <c r="AZ241" s="77">
        <f>SUM(Kranskop:Baobab!AZ241)</f>
        <v>0</v>
      </c>
      <c r="BA241" s="77">
        <f>SUM(Kranskop:Baobab!BA241)</f>
        <v>0</v>
      </c>
      <c r="BB241" s="77">
        <f>SUM(Kranskop:Baobab!BB241)</f>
        <v>0</v>
      </c>
      <c r="BC241" s="77">
        <f>SUM(Kranskop:Baobab!BC241)</f>
        <v>0</v>
      </c>
      <c r="BD241" s="77">
        <f>SUM(Kranskop:Baobab!BD241)</f>
        <v>0</v>
      </c>
      <c r="BE241" s="76">
        <f>SUM(Kranskop:Baobab!BE241)</f>
        <v>0</v>
      </c>
      <c r="BF241" s="78">
        <f>SUM(Kranskop:Baobab!BF241)</f>
        <v>0</v>
      </c>
      <c r="BG241" s="77">
        <f>SUM(Kranskop:Baobab!BG241)</f>
        <v>0</v>
      </c>
      <c r="BH241" s="77">
        <f>SUM(Kranskop:Baobab!BH241)</f>
        <v>0</v>
      </c>
      <c r="BI241" s="77">
        <f>SUM(Kranskop:Baobab!BI241)</f>
        <v>0</v>
      </c>
      <c r="BJ241" s="77">
        <f>SUM(Kranskop:Baobab!BJ241)</f>
        <v>0</v>
      </c>
      <c r="BK241" s="77">
        <f>SUM(Kranskop:Baobab!BK241)</f>
        <v>0</v>
      </c>
      <c r="BL241" s="77">
        <f>SUM(Kranskop:Baobab!BL241)</f>
        <v>0</v>
      </c>
      <c r="BM241" s="77">
        <f>SUM(Kranskop:Baobab!BM241)</f>
        <v>0</v>
      </c>
      <c r="BN241" s="77">
        <f>SUM(Kranskop:Baobab!BN241)</f>
        <v>0</v>
      </c>
      <c r="BO241" s="77">
        <f>SUM(Kranskop:Baobab!BO241)</f>
        <v>0</v>
      </c>
      <c r="BP241" s="77">
        <f>SUM(Kranskop:Baobab!BP241)</f>
        <v>0</v>
      </c>
      <c r="BQ241" s="76">
        <f>SUM(Kranskop:Baobab!BQ241)</f>
        <v>0</v>
      </c>
      <c r="BR241" s="78">
        <f>SUM(Kranskop:Baobab!BR241)</f>
        <v>0</v>
      </c>
      <c r="BS241" s="77">
        <f>SUM(Kranskop:Baobab!BS241)</f>
        <v>0</v>
      </c>
      <c r="BT241" s="77">
        <f>SUM(Kranskop:Baobab!BT241)</f>
        <v>0</v>
      </c>
      <c r="BU241" s="77">
        <f>SUM(Kranskop:Baobab!BU241)</f>
        <v>0</v>
      </c>
      <c r="BV241" s="77">
        <f>SUM(Kranskop:Baobab!BV241)</f>
        <v>0</v>
      </c>
      <c r="BW241" s="77">
        <f>SUM(Kranskop:Baobab!BW241)</f>
        <v>0</v>
      </c>
      <c r="BX241" s="77">
        <f>SUM(Kranskop:Baobab!BX241)</f>
        <v>0</v>
      </c>
      <c r="BY241" s="77">
        <f>SUM(Kranskop:Baobab!BY241)</f>
        <v>0</v>
      </c>
      <c r="BZ241" s="77">
        <f>SUM(Kranskop:Baobab!BZ241)</f>
        <v>0</v>
      </c>
      <c r="CA241" s="77">
        <f>SUM(Kranskop:Baobab!CA241)</f>
        <v>0</v>
      </c>
      <c r="CB241" s="77">
        <f>SUM(Kranskop:Baobab!CB241)</f>
        <v>0</v>
      </c>
      <c r="CC241" s="76">
        <f>SUM(Kranskop:Baobab!CC241)</f>
        <v>0</v>
      </c>
      <c r="CD241" s="368"/>
    </row>
    <row r="242" spans="1:82" ht="27" x14ac:dyDescent="0.75">
      <c r="A242" s="39"/>
      <c r="B242" s="176" t="s">
        <v>430</v>
      </c>
      <c r="C242" s="177" t="s">
        <v>431</v>
      </c>
      <c r="D242" s="178" t="s">
        <v>86</v>
      </c>
      <c r="E242" s="295">
        <f>SUM(Kranskop:Baobab!F242)</f>
        <v>0</v>
      </c>
      <c r="F242" s="215" t="b">
        <f>(Kranskop!G242+Nyl!G242+Capricorn!G242+Baobab!G242)=G242</f>
        <v>1</v>
      </c>
      <c r="G242" s="174">
        <f t="shared" si="91"/>
        <v>0</v>
      </c>
      <c r="H242" s="75">
        <f>SUM(Kranskop:Baobab!H242)</f>
        <v>0</v>
      </c>
      <c r="I242" s="76">
        <f>SUM(Kranskop:Baobab!I242)</f>
        <v>0</v>
      </c>
      <c r="J242" s="75">
        <f>SUM(Kranskop:Baobab!J242)</f>
        <v>0</v>
      </c>
      <c r="K242" s="77">
        <f>SUM(Kranskop:Baobab!K242)</f>
        <v>0</v>
      </c>
      <c r="L242" s="77">
        <f>SUM(Kranskop:Baobab!L242)</f>
        <v>0</v>
      </c>
      <c r="M242" s="77">
        <f>SUM(Kranskop:Baobab!M242)</f>
        <v>0</v>
      </c>
      <c r="N242" s="77">
        <f>SUM(Kranskop:Baobab!N242)</f>
        <v>0</v>
      </c>
      <c r="O242" s="77">
        <f>SUM(Kranskop:Baobab!O242)</f>
        <v>0</v>
      </c>
      <c r="P242" s="77">
        <f>SUM(Kranskop:Baobab!P242)</f>
        <v>0</v>
      </c>
      <c r="Q242" s="77">
        <f>SUM(Kranskop:Baobab!Q242)</f>
        <v>0</v>
      </c>
      <c r="R242" s="77">
        <f>SUM(Kranskop:Baobab!R242)</f>
        <v>0</v>
      </c>
      <c r="S242" s="77">
        <f>SUM(Kranskop:Baobab!S242)</f>
        <v>0</v>
      </c>
      <c r="T242" s="77">
        <f>SUM(Kranskop:Baobab!T242)</f>
        <v>0</v>
      </c>
      <c r="U242" s="76">
        <f>SUM(Kranskop:Baobab!U242)</f>
        <v>0</v>
      </c>
      <c r="V242" s="75">
        <f>SUM(Kranskop:Baobab!V242)</f>
        <v>0</v>
      </c>
      <c r="W242" s="77">
        <f>SUM(Kranskop:Baobab!W242)</f>
        <v>0</v>
      </c>
      <c r="X242" s="77">
        <f>SUM(Kranskop:Baobab!X242)</f>
        <v>0</v>
      </c>
      <c r="Y242" s="77">
        <f>SUM(Kranskop:Baobab!Y242)</f>
        <v>0</v>
      </c>
      <c r="Z242" s="77">
        <f>SUM(Kranskop:Baobab!Z242)</f>
        <v>0</v>
      </c>
      <c r="AA242" s="77">
        <f>SUM(Kranskop:Baobab!AA242)</f>
        <v>0</v>
      </c>
      <c r="AB242" s="77">
        <f>SUM(Kranskop:Baobab!AB242)</f>
        <v>0</v>
      </c>
      <c r="AC242" s="77">
        <f>SUM(Kranskop:Baobab!AC242)</f>
        <v>0</v>
      </c>
      <c r="AD242" s="77">
        <f>SUM(Kranskop:Baobab!AD242)</f>
        <v>0</v>
      </c>
      <c r="AE242" s="77">
        <f>SUM(Kranskop:Baobab!AE242)</f>
        <v>0</v>
      </c>
      <c r="AF242" s="77">
        <f>SUM(Kranskop:Baobab!AF242)</f>
        <v>0</v>
      </c>
      <c r="AG242" s="76">
        <f>SUM(Kranskop:Baobab!AG242)</f>
        <v>0</v>
      </c>
      <c r="AH242" s="78">
        <f>SUM(Kranskop:Baobab!AH242)</f>
        <v>0</v>
      </c>
      <c r="AI242" s="77">
        <f>SUM(Kranskop:Baobab!AI242)</f>
        <v>0</v>
      </c>
      <c r="AJ242" s="77">
        <f>SUM(Kranskop:Baobab!AJ242)</f>
        <v>0</v>
      </c>
      <c r="AK242" s="77">
        <f>SUM(Kranskop:Baobab!AK242)</f>
        <v>0</v>
      </c>
      <c r="AL242" s="77">
        <f>SUM(Kranskop:Baobab!AL242)</f>
        <v>0</v>
      </c>
      <c r="AM242" s="77">
        <f>SUM(Kranskop:Baobab!AM242)</f>
        <v>0</v>
      </c>
      <c r="AN242" s="77">
        <f>SUM(Kranskop:Baobab!AN242)</f>
        <v>0</v>
      </c>
      <c r="AO242" s="77">
        <f>SUM(Kranskop:Baobab!AO242)</f>
        <v>0</v>
      </c>
      <c r="AP242" s="77">
        <f>SUM(Kranskop:Baobab!AP242)</f>
        <v>0</v>
      </c>
      <c r="AQ242" s="77">
        <f>SUM(Kranskop:Baobab!AQ242)</f>
        <v>0</v>
      </c>
      <c r="AR242" s="77">
        <f>SUM(Kranskop:Baobab!AR242)</f>
        <v>0</v>
      </c>
      <c r="AS242" s="76">
        <f>SUM(Kranskop:Baobab!AS242)</f>
        <v>0</v>
      </c>
      <c r="AT242" s="78">
        <f>SUM(Kranskop:Baobab!AT242)</f>
        <v>0</v>
      </c>
      <c r="AU242" s="77">
        <f>SUM(Kranskop:Baobab!AU242)</f>
        <v>0</v>
      </c>
      <c r="AV242" s="77">
        <f>SUM(Kranskop:Baobab!AV242)</f>
        <v>0</v>
      </c>
      <c r="AW242" s="77">
        <f>SUM(Kranskop:Baobab!AW242)</f>
        <v>0</v>
      </c>
      <c r="AX242" s="77">
        <f>SUM(Kranskop:Baobab!AX242)</f>
        <v>0</v>
      </c>
      <c r="AY242" s="77">
        <f>SUM(Kranskop:Baobab!AY242)</f>
        <v>0</v>
      </c>
      <c r="AZ242" s="77">
        <f>SUM(Kranskop:Baobab!AZ242)</f>
        <v>0</v>
      </c>
      <c r="BA242" s="77">
        <f>SUM(Kranskop:Baobab!BA242)</f>
        <v>0</v>
      </c>
      <c r="BB242" s="77">
        <f>SUM(Kranskop:Baobab!BB242)</f>
        <v>0</v>
      </c>
      <c r="BC242" s="77">
        <f>SUM(Kranskop:Baobab!BC242)</f>
        <v>0</v>
      </c>
      <c r="BD242" s="77">
        <f>SUM(Kranskop:Baobab!BD242)</f>
        <v>0</v>
      </c>
      <c r="BE242" s="76">
        <f>SUM(Kranskop:Baobab!BE242)</f>
        <v>0</v>
      </c>
      <c r="BF242" s="78">
        <f>SUM(Kranskop:Baobab!BF242)</f>
        <v>0</v>
      </c>
      <c r="BG242" s="77">
        <f>SUM(Kranskop:Baobab!BG242)</f>
        <v>0</v>
      </c>
      <c r="BH242" s="77">
        <f>SUM(Kranskop:Baobab!BH242)</f>
        <v>0</v>
      </c>
      <c r="BI242" s="77">
        <f>SUM(Kranskop:Baobab!BI242)</f>
        <v>0</v>
      </c>
      <c r="BJ242" s="77">
        <f>SUM(Kranskop:Baobab!BJ242)</f>
        <v>0</v>
      </c>
      <c r="BK242" s="77">
        <f>SUM(Kranskop:Baobab!BK242)</f>
        <v>0</v>
      </c>
      <c r="BL242" s="77">
        <f>SUM(Kranskop:Baobab!BL242)</f>
        <v>0</v>
      </c>
      <c r="BM242" s="77">
        <f>SUM(Kranskop:Baobab!BM242)</f>
        <v>0</v>
      </c>
      <c r="BN242" s="77">
        <f>SUM(Kranskop:Baobab!BN242)</f>
        <v>0</v>
      </c>
      <c r="BO242" s="77">
        <f>SUM(Kranskop:Baobab!BO242)</f>
        <v>0</v>
      </c>
      <c r="BP242" s="77">
        <f>SUM(Kranskop:Baobab!BP242)</f>
        <v>0</v>
      </c>
      <c r="BQ242" s="76">
        <f>SUM(Kranskop:Baobab!BQ242)</f>
        <v>0</v>
      </c>
      <c r="BR242" s="78">
        <f>SUM(Kranskop:Baobab!BR242)</f>
        <v>0</v>
      </c>
      <c r="BS242" s="77">
        <f>SUM(Kranskop:Baobab!BS242)</f>
        <v>0</v>
      </c>
      <c r="BT242" s="77">
        <f>SUM(Kranskop:Baobab!BT242)</f>
        <v>0</v>
      </c>
      <c r="BU242" s="77">
        <f>SUM(Kranskop:Baobab!BU242)</f>
        <v>0</v>
      </c>
      <c r="BV242" s="77">
        <f>SUM(Kranskop:Baobab!BV242)</f>
        <v>0</v>
      </c>
      <c r="BW242" s="77">
        <f>SUM(Kranskop:Baobab!BW242)</f>
        <v>0</v>
      </c>
      <c r="BX242" s="77">
        <f>SUM(Kranskop:Baobab!BX242)</f>
        <v>0</v>
      </c>
      <c r="BY242" s="77">
        <f>SUM(Kranskop:Baobab!BY242)</f>
        <v>0</v>
      </c>
      <c r="BZ242" s="77">
        <f>SUM(Kranskop:Baobab!BZ242)</f>
        <v>0</v>
      </c>
      <c r="CA242" s="77">
        <f>SUM(Kranskop:Baobab!CA242)</f>
        <v>0</v>
      </c>
      <c r="CB242" s="77">
        <f>SUM(Kranskop:Baobab!CB242)</f>
        <v>0</v>
      </c>
      <c r="CC242" s="76">
        <f>SUM(Kranskop:Baobab!CC242)</f>
        <v>0</v>
      </c>
      <c r="CD242" s="368"/>
    </row>
    <row r="243" spans="1:82" s="39" customFormat="1" x14ac:dyDescent="0.75">
      <c r="A243" s="43"/>
      <c r="B243" s="176" t="s">
        <v>432</v>
      </c>
      <c r="C243" s="177" t="s">
        <v>433</v>
      </c>
      <c r="D243" s="178" t="s">
        <v>58</v>
      </c>
      <c r="E243" s="295">
        <f>SUM(Kranskop:Baobab!F243)</f>
        <v>0</v>
      </c>
      <c r="F243" s="215" t="b">
        <f>(Kranskop!G243+Nyl!G243+Capricorn!G243+Baobab!G243)=G243</f>
        <v>1</v>
      </c>
      <c r="G243" s="174">
        <f t="shared" si="91"/>
        <v>0</v>
      </c>
      <c r="H243" s="75">
        <f>SUM(Kranskop:Baobab!H243)</f>
        <v>0</v>
      </c>
      <c r="I243" s="76">
        <f>SUM(Kranskop:Baobab!I243)</f>
        <v>0</v>
      </c>
      <c r="J243" s="75">
        <f>SUM(Kranskop:Baobab!J243)</f>
        <v>0</v>
      </c>
      <c r="K243" s="77">
        <f>SUM(Kranskop:Baobab!K243)</f>
        <v>0</v>
      </c>
      <c r="L243" s="77">
        <f>SUM(Kranskop:Baobab!L243)</f>
        <v>0</v>
      </c>
      <c r="M243" s="77">
        <f>SUM(Kranskop:Baobab!M243)</f>
        <v>0</v>
      </c>
      <c r="N243" s="77">
        <f>SUM(Kranskop:Baobab!N243)</f>
        <v>0</v>
      </c>
      <c r="O243" s="77">
        <f>SUM(Kranskop:Baobab!O243)</f>
        <v>0</v>
      </c>
      <c r="P243" s="77">
        <f>SUM(Kranskop:Baobab!P243)</f>
        <v>0</v>
      </c>
      <c r="Q243" s="77">
        <f>SUM(Kranskop:Baobab!Q243)</f>
        <v>0</v>
      </c>
      <c r="R243" s="77">
        <f>SUM(Kranskop:Baobab!R243)</f>
        <v>0</v>
      </c>
      <c r="S243" s="77">
        <f>SUM(Kranskop:Baobab!S243)</f>
        <v>0</v>
      </c>
      <c r="T243" s="77">
        <f>SUM(Kranskop:Baobab!T243)</f>
        <v>0</v>
      </c>
      <c r="U243" s="76">
        <f>SUM(Kranskop:Baobab!U243)</f>
        <v>0</v>
      </c>
      <c r="V243" s="75">
        <f>SUM(Kranskop:Baobab!V243)</f>
        <v>0</v>
      </c>
      <c r="W243" s="77">
        <f>SUM(Kranskop:Baobab!W243)</f>
        <v>0</v>
      </c>
      <c r="X243" s="77">
        <f>SUM(Kranskop:Baobab!X243)</f>
        <v>0</v>
      </c>
      <c r="Y243" s="77">
        <f>SUM(Kranskop:Baobab!Y243)</f>
        <v>0</v>
      </c>
      <c r="Z243" s="77">
        <f>SUM(Kranskop:Baobab!Z243)</f>
        <v>0</v>
      </c>
      <c r="AA243" s="77">
        <f>SUM(Kranskop:Baobab!AA243)</f>
        <v>0</v>
      </c>
      <c r="AB243" s="77">
        <f>SUM(Kranskop:Baobab!AB243)</f>
        <v>0</v>
      </c>
      <c r="AC243" s="77">
        <f>SUM(Kranskop:Baobab!AC243)</f>
        <v>0</v>
      </c>
      <c r="AD243" s="77">
        <f>SUM(Kranskop:Baobab!AD243)</f>
        <v>0</v>
      </c>
      <c r="AE243" s="77">
        <f>SUM(Kranskop:Baobab!AE243)</f>
        <v>0</v>
      </c>
      <c r="AF243" s="77">
        <f>SUM(Kranskop:Baobab!AF243)</f>
        <v>0</v>
      </c>
      <c r="AG243" s="76">
        <f>SUM(Kranskop:Baobab!AG243)</f>
        <v>0</v>
      </c>
      <c r="AH243" s="78">
        <f>SUM(Kranskop:Baobab!AH243)</f>
        <v>0</v>
      </c>
      <c r="AI243" s="77">
        <f>SUM(Kranskop:Baobab!AI243)</f>
        <v>0</v>
      </c>
      <c r="AJ243" s="77">
        <f>SUM(Kranskop:Baobab!AJ243)</f>
        <v>0</v>
      </c>
      <c r="AK243" s="77">
        <f>SUM(Kranskop:Baobab!AK243)</f>
        <v>0</v>
      </c>
      <c r="AL243" s="77">
        <f>SUM(Kranskop:Baobab!AL243)</f>
        <v>0</v>
      </c>
      <c r="AM243" s="77">
        <f>SUM(Kranskop:Baobab!AM243)</f>
        <v>0</v>
      </c>
      <c r="AN243" s="77">
        <f>SUM(Kranskop:Baobab!AN243)</f>
        <v>0</v>
      </c>
      <c r="AO243" s="77">
        <f>SUM(Kranskop:Baobab!AO243)</f>
        <v>0</v>
      </c>
      <c r="AP243" s="77">
        <f>SUM(Kranskop:Baobab!AP243)</f>
        <v>0</v>
      </c>
      <c r="AQ243" s="77">
        <f>SUM(Kranskop:Baobab!AQ243)</f>
        <v>0</v>
      </c>
      <c r="AR243" s="77">
        <f>SUM(Kranskop:Baobab!AR243)</f>
        <v>0</v>
      </c>
      <c r="AS243" s="76">
        <f>SUM(Kranskop:Baobab!AS243)</f>
        <v>0</v>
      </c>
      <c r="AT243" s="78">
        <f>SUM(Kranskop:Baobab!AT243)</f>
        <v>0</v>
      </c>
      <c r="AU243" s="77">
        <f>SUM(Kranskop:Baobab!AU243)</f>
        <v>0</v>
      </c>
      <c r="AV243" s="77">
        <f>SUM(Kranskop:Baobab!AV243)</f>
        <v>0</v>
      </c>
      <c r="AW243" s="77">
        <f>SUM(Kranskop:Baobab!AW243)</f>
        <v>0</v>
      </c>
      <c r="AX243" s="77">
        <f>SUM(Kranskop:Baobab!AX243)</f>
        <v>0</v>
      </c>
      <c r="AY243" s="77">
        <f>SUM(Kranskop:Baobab!AY243)</f>
        <v>0</v>
      </c>
      <c r="AZ243" s="77">
        <f>SUM(Kranskop:Baobab!AZ243)</f>
        <v>0</v>
      </c>
      <c r="BA243" s="77">
        <f>SUM(Kranskop:Baobab!BA243)</f>
        <v>0</v>
      </c>
      <c r="BB243" s="77">
        <f>SUM(Kranskop:Baobab!BB243)</f>
        <v>0</v>
      </c>
      <c r="BC243" s="77">
        <f>SUM(Kranskop:Baobab!BC243)</f>
        <v>0</v>
      </c>
      <c r="BD243" s="77">
        <f>SUM(Kranskop:Baobab!BD243)</f>
        <v>0</v>
      </c>
      <c r="BE243" s="76">
        <f>SUM(Kranskop:Baobab!BE243)</f>
        <v>0</v>
      </c>
      <c r="BF243" s="78">
        <f>SUM(Kranskop:Baobab!BF243)</f>
        <v>0</v>
      </c>
      <c r="BG243" s="77">
        <f>SUM(Kranskop:Baobab!BG243)</f>
        <v>0</v>
      </c>
      <c r="BH243" s="77">
        <f>SUM(Kranskop:Baobab!BH243)</f>
        <v>0</v>
      </c>
      <c r="BI243" s="77">
        <f>SUM(Kranskop:Baobab!BI243)</f>
        <v>0</v>
      </c>
      <c r="BJ243" s="77">
        <f>SUM(Kranskop:Baobab!BJ243)</f>
        <v>0</v>
      </c>
      <c r="BK243" s="77">
        <f>SUM(Kranskop:Baobab!BK243)</f>
        <v>0</v>
      </c>
      <c r="BL243" s="77">
        <f>SUM(Kranskop:Baobab!BL243)</f>
        <v>0</v>
      </c>
      <c r="BM243" s="77">
        <f>SUM(Kranskop:Baobab!BM243)</f>
        <v>0</v>
      </c>
      <c r="BN243" s="77">
        <f>SUM(Kranskop:Baobab!BN243)</f>
        <v>0</v>
      </c>
      <c r="BO243" s="77">
        <f>SUM(Kranskop:Baobab!BO243)</f>
        <v>0</v>
      </c>
      <c r="BP243" s="77">
        <f>SUM(Kranskop:Baobab!BP243)</f>
        <v>0</v>
      </c>
      <c r="BQ243" s="76">
        <f>SUM(Kranskop:Baobab!BQ243)</f>
        <v>0</v>
      </c>
      <c r="BR243" s="78">
        <f>SUM(Kranskop:Baobab!BR243)</f>
        <v>0</v>
      </c>
      <c r="BS243" s="77">
        <f>SUM(Kranskop:Baobab!BS243)</f>
        <v>0</v>
      </c>
      <c r="BT243" s="77">
        <f>SUM(Kranskop:Baobab!BT243)</f>
        <v>0</v>
      </c>
      <c r="BU243" s="77">
        <f>SUM(Kranskop:Baobab!BU243)</f>
        <v>0</v>
      </c>
      <c r="BV243" s="77">
        <f>SUM(Kranskop:Baobab!BV243)</f>
        <v>0</v>
      </c>
      <c r="BW243" s="77">
        <f>SUM(Kranskop:Baobab!BW243)</f>
        <v>0</v>
      </c>
      <c r="BX243" s="77">
        <f>SUM(Kranskop:Baobab!BX243)</f>
        <v>0</v>
      </c>
      <c r="BY243" s="77">
        <f>SUM(Kranskop:Baobab!BY243)</f>
        <v>0</v>
      </c>
      <c r="BZ243" s="77">
        <f>SUM(Kranskop:Baobab!BZ243)</f>
        <v>0</v>
      </c>
      <c r="CA243" s="77">
        <f>SUM(Kranskop:Baobab!CA243)</f>
        <v>0</v>
      </c>
      <c r="CB243" s="77">
        <f>SUM(Kranskop:Baobab!CB243)</f>
        <v>0</v>
      </c>
      <c r="CC243" s="76">
        <f>SUM(Kranskop:Baobab!CC243)</f>
        <v>0</v>
      </c>
      <c r="CD243" s="368"/>
    </row>
    <row r="244" spans="1:82" s="39" customFormat="1" x14ac:dyDescent="0.75">
      <c r="A244" s="150"/>
      <c r="B244" s="176" t="s">
        <v>434</v>
      </c>
      <c r="C244" s="177" t="s">
        <v>435</v>
      </c>
      <c r="D244" s="178" t="s">
        <v>86</v>
      </c>
      <c r="E244" s="295">
        <f>SUM(Kranskop:Baobab!F244)</f>
        <v>0</v>
      </c>
      <c r="F244" s="215" t="b">
        <f>(Kranskop!G244+Nyl!G244+Capricorn!G244+Baobab!G244)=G244</f>
        <v>1</v>
      </c>
      <c r="G244" s="174">
        <f t="shared" si="91"/>
        <v>0</v>
      </c>
      <c r="H244" s="75">
        <f>SUM(Kranskop:Baobab!H244)</f>
        <v>0</v>
      </c>
      <c r="I244" s="76">
        <f>SUM(Kranskop:Baobab!I244)</f>
        <v>0</v>
      </c>
      <c r="J244" s="75">
        <f>SUM(Kranskop:Baobab!J244)</f>
        <v>0</v>
      </c>
      <c r="K244" s="77">
        <f>SUM(Kranskop:Baobab!K244)</f>
        <v>0</v>
      </c>
      <c r="L244" s="77">
        <f>SUM(Kranskop:Baobab!L244)</f>
        <v>0</v>
      </c>
      <c r="M244" s="77">
        <f>SUM(Kranskop:Baobab!M244)</f>
        <v>0</v>
      </c>
      <c r="N244" s="77">
        <f>SUM(Kranskop:Baobab!N244)</f>
        <v>0</v>
      </c>
      <c r="O244" s="77">
        <f>SUM(Kranskop:Baobab!O244)</f>
        <v>0</v>
      </c>
      <c r="P244" s="77">
        <f>SUM(Kranskop:Baobab!P244)</f>
        <v>0</v>
      </c>
      <c r="Q244" s="77">
        <f>SUM(Kranskop:Baobab!Q244)</f>
        <v>0</v>
      </c>
      <c r="R244" s="77">
        <f>SUM(Kranskop:Baobab!R244)</f>
        <v>0</v>
      </c>
      <c r="S244" s="77">
        <f>SUM(Kranskop:Baobab!S244)</f>
        <v>0</v>
      </c>
      <c r="T244" s="77">
        <f>SUM(Kranskop:Baobab!T244)</f>
        <v>0</v>
      </c>
      <c r="U244" s="76">
        <f>SUM(Kranskop:Baobab!U244)</f>
        <v>0</v>
      </c>
      <c r="V244" s="75">
        <f>SUM(Kranskop:Baobab!V244)</f>
        <v>0</v>
      </c>
      <c r="W244" s="77">
        <f>SUM(Kranskop:Baobab!W244)</f>
        <v>0</v>
      </c>
      <c r="X244" s="77">
        <f>SUM(Kranskop:Baobab!X244)</f>
        <v>0</v>
      </c>
      <c r="Y244" s="77">
        <f>SUM(Kranskop:Baobab!Y244)</f>
        <v>0</v>
      </c>
      <c r="Z244" s="77">
        <f>SUM(Kranskop:Baobab!Z244)</f>
        <v>0</v>
      </c>
      <c r="AA244" s="77">
        <f>SUM(Kranskop:Baobab!AA244)</f>
        <v>0</v>
      </c>
      <c r="AB244" s="77">
        <f>SUM(Kranskop:Baobab!AB244)</f>
        <v>0</v>
      </c>
      <c r="AC244" s="77">
        <f>SUM(Kranskop:Baobab!AC244)</f>
        <v>0</v>
      </c>
      <c r="AD244" s="77">
        <f>SUM(Kranskop:Baobab!AD244)</f>
        <v>0</v>
      </c>
      <c r="AE244" s="77">
        <f>SUM(Kranskop:Baobab!AE244)</f>
        <v>0</v>
      </c>
      <c r="AF244" s="77">
        <f>SUM(Kranskop:Baobab!AF244)</f>
        <v>0</v>
      </c>
      <c r="AG244" s="76">
        <f>SUM(Kranskop:Baobab!AG244)</f>
        <v>0</v>
      </c>
      <c r="AH244" s="78">
        <f>SUM(Kranskop:Baobab!AH244)</f>
        <v>0</v>
      </c>
      <c r="AI244" s="77">
        <f>SUM(Kranskop:Baobab!AI244)</f>
        <v>0</v>
      </c>
      <c r="AJ244" s="77">
        <f>SUM(Kranskop:Baobab!AJ244)</f>
        <v>0</v>
      </c>
      <c r="AK244" s="77">
        <f>SUM(Kranskop:Baobab!AK244)</f>
        <v>0</v>
      </c>
      <c r="AL244" s="77">
        <f>SUM(Kranskop:Baobab!AL244)</f>
        <v>0</v>
      </c>
      <c r="AM244" s="77">
        <f>SUM(Kranskop:Baobab!AM244)</f>
        <v>0</v>
      </c>
      <c r="AN244" s="77">
        <f>SUM(Kranskop:Baobab!AN244)</f>
        <v>0</v>
      </c>
      <c r="AO244" s="77">
        <f>SUM(Kranskop:Baobab!AO244)</f>
        <v>0</v>
      </c>
      <c r="AP244" s="77">
        <f>SUM(Kranskop:Baobab!AP244)</f>
        <v>0</v>
      </c>
      <c r="AQ244" s="77">
        <f>SUM(Kranskop:Baobab!AQ244)</f>
        <v>0</v>
      </c>
      <c r="AR244" s="77">
        <f>SUM(Kranskop:Baobab!AR244)</f>
        <v>0</v>
      </c>
      <c r="AS244" s="76">
        <f>SUM(Kranskop:Baobab!AS244)</f>
        <v>0</v>
      </c>
      <c r="AT244" s="78">
        <f>SUM(Kranskop:Baobab!AT244)</f>
        <v>0</v>
      </c>
      <c r="AU244" s="77">
        <f>SUM(Kranskop:Baobab!AU244)</f>
        <v>0</v>
      </c>
      <c r="AV244" s="77">
        <f>SUM(Kranskop:Baobab!AV244)</f>
        <v>0</v>
      </c>
      <c r="AW244" s="77">
        <f>SUM(Kranskop:Baobab!AW244)</f>
        <v>0</v>
      </c>
      <c r="AX244" s="77">
        <f>SUM(Kranskop:Baobab!AX244)</f>
        <v>0</v>
      </c>
      <c r="AY244" s="77">
        <f>SUM(Kranskop:Baobab!AY244)</f>
        <v>0</v>
      </c>
      <c r="AZ244" s="77">
        <f>SUM(Kranskop:Baobab!AZ244)</f>
        <v>0</v>
      </c>
      <c r="BA244" s="77">
        <f>SUM(Kranskop:Baobab!BA244)</f>
        <v>0</v>
      </c>
      <c r="BB244" s="77">
        <f>SUM(Kranskop:Baobab!BB244)</f>
        <v>0</v>
      </c>
      <c r="BC244" s="77">
        <f>SUM(Kranskop:Baobab!BC244)</f>
        <v>0</v>
      </c>
      <c r="BD244" s="77">
        <f>SUM(Kranskop:Baobab!BD244)</f>
        <v>0</v>
      </c>
      <c r="BE244" s="76">
        <f>SUM(Kranskop:Baobab!BE244)</f>
        <v>0</v>
      </c>
      <c r="BF244" s="78">
        <f>SUM(Kranskop:Baobab!BF244)</f>
        <v>0</v>
      </c>
      <c r="BG244" s="77">
        <f>SUM(Kranskop:Baobab!BG244)</f>
        <v>0</v>
      </c>
      <c r="BH244" s="77">
        <f>SUM(Kranskop:Baobab!BH244)</f>
        <v>0</v>
      </c>
      <c r="BI244" s="77">
        <f>SUM(Kranskop:Baobab!BI244)</f>
        <v>0</v>
      </c>
      <c r="BJ244" s="77">
        <f>SUM(Kranskop:Baobab!BJ244)</f>
        <v>0</v>
      </c>
      <c r="BK244" s="77">
        <f>SUM(Kranskop:Baobab!BK244)</f>
        <v>0</v>
      </c>
      <c r="BL244" s="77">
        <f>SUM(Kranskop:Baobab!BL244)</f>
        <v>0</v>
      </c>
      <c r="BM244" s="77">
        <f>SUM(Kranskop:Baobab!BM244)</f>
        <v>0</v>
      </c>
      <c r="BN244" s="77">
        <f>SUM(Kranskop:Baobab!BN244)</f>
        <v>0</v>
      </c>
      <c r="BO244" s="77">
        <f>SUM(Kranskop:Baobab!BO244)</f>
        <v>0</v>
      </c>
      <c r="BP244" s="77">
        <f>SUM(Kranskop:Baobab!BP244)</f>
        <v>0</v>
      </c>
      <c r="BQ244" s="76">
        <f>SUM(Kranskop:Baobab!BQ244)</f>
        <v>0</v>
      </c>
      <c r="BR244" s="78">
        <f>SUM(Kranskop:Baobab!BR244)</f>
        <v>0</v>
      </c>
      <c r="BS244" s="77">
        <f>SUM(Kranskop:Baobab!BS244)</f>
        <v>0</v>
      </c>
      <c r="BT244" s="77">
        <f>SUM(Kranskop:Baobab!BT244)</f>
        <v>0</v>
      </c>
      <c r="BU244" s="77">
        <f>SUM(Kranskop:Baobab!BU244)</f>
        <v>0</v>
      </c>
      <c r="BV244" s="77">
        <f>SUM(Kranskop:Baobab!BV244)</f>
        <v>0</v>
      </c>
      <c r="BW244" s="77">
        <f>SUM(Kranskop:Baobab!BW244)</f>
        <v>0</v>
      </c>
      <c r="BX244" s="77">
        <f>SUM(Kranskop:Baobab!BX244)</f>
        <v>0</v>
      </c>
      <c r="BY244" s="77">
        <f>SUM(Kranskop:Baobab!BY244)</f>
        <v>0</v>
      </c>
      <c r="BZ244" s="77">
        <f>SUM(Kranskop:Baobab!BZ244)</f>
        <v>0</v>
      </c>
      <c r="CA244" s="77">
        <f>SUM(Kranskop:Baobab!CA244)</f>
        <v>0</v>
      </c>
      <c r="CB244" s="77">
        <f>SUM(Kranskop:Baobab!CB244)</f>
        <v>0</v>
      </c>
      <c r="CC244" s="76">
        <f>SUM(Kranskop:Baobab!CC244)</f>
        <v>0</v>
      </c>
      <c r="CD244" s="368"/>
    </row>
    <row r="245" spans="1:82" s="39" customFormat="1" ht="27" x14ac:dyDescent="0.75">
      <c r="A245" s="150"/>
      <c r="B245" s="176" t="s">
        <v>436</v>
      </c>
      <c r="C245" s="177" t="s">
        <v>437</v>
      </c>
      <c r="D245" s="178" t="s">
        <v>86</v>
      </c>
      <c r="E245" s="295">
        <f>SUM(Kranskop:Baobab!F245)</f>
        <v>0</v>
      </c>
      <c r="F245" s="215" t="b">
        <f>(Kranskop!G245+Nyl!G245+Capricorn!G245+Baobab!G245)=G245</f>
        <v>1</v>
      </c>
      <c r="G245" s="174">
        <f t="shared" si="91"/>
        <v>0</v>
      </c>
      <c r="H245" s="75">
        <f>SUM(Kranskop:Baobab!H245)</f>
        <v>0</v>
      </c>
      <c r="I245" s="76">
        <f>SUM(Kranskop:Baobab!I245)</f>
        <v>0</v>
      </c>
      <c r="J245" s="75">
        <f>SUM(Kranskop:Baobab!J245)</f>
        <v>0</v>
      </c>
      <c r="K245" s="77">
        <f>SUM(Kranskop:Baobab!K245)</f>
        <v>0</v>
      </c>
      <c r="L245" s="77">
        <f>SUM(Kranskop:Baobab!L245)</f>
        <v>0</v>
      </c>
      <c r="M245" s="77">
        <f>SUM(Kranskop:Baobab!M245)</f>
        <v>0</v>
      </c>
      <c r="N245" s="77">
        <f>SUM(Kranskop:Baobab!N245)</f>
        <v>0</v>
      </c>
      <c r="O245" s="77">
        <f>SUM(Kranskop:Baobab!O245)</f>
        <v>0</v>
      </c>
      <c r="P245" s="77">
        <f>SUM(Kranskop:Baobab!P245)</f>
        <v>0</v>
      </c>
      <c r="Q245" s="77">
        <f>SUM(Kranskop:Baobab!Q245)</f>
        <v>0</v>
      </c>
      <c r="R245" s="77">
        <f>SUM(Kranskop:Baobab!R245)</f>
        <v>0</v>
      </c>
      <c r="S245" s="77">
        <f>SUM(Kranskop:Baobab!S245)</f>
        <v>0</v>
      </c>
      <c r="T245" s="77">
        <f>SUM(Kranskop:Baobab!T245)</f>
        <v>0</v>
      </c>
      <c r="U245" s="76">
        <f>SUM(Kranskop:Baobab!U245)</f>
        <v>0</v>
      </c>
      <c r="V245" s="75">
        <f>SUM(Kranskop:Baobab!V245)</f>
        <v>0</v>
      </c>
      <c r="W245" s="77">
        <f>SUM(Kranskop:Baobab!W245)</f>
        <v>0</v>
      </c>
      <c r="X245" s="77">
        <f>SUM(Kranskop:Baobab!X245)</f>
        <v>0</v>
      </c>
      <c r="Y245" s="77">
        <f>SUM(Kranskop:Baobab!Y245)</f>
        <v>0</v>
      </c>
      <c r="Z245" s="77">
        <f>SUM(Kranskop:Baobab!Z245)</f>
        <v>0</v>
      </c>
      <c r="AA245" s="77">
        <f>SUM(Kranskop:Baobab!AA245)</f>
        <v>0</v>
      </c>
      <c r="AB245" s="77">
        <f>SUM(Kranskop:Baobab!AB245)</f>
        <v>0</v>
      </c>
      <c r="AC245" s="77">
        <f>SUM(Kranskop:Baobab!AC245)</f>
        <v>0</v>
      </c>
      <c r="AD245" s="77">
        <f>SUM(Kranskop:Baobab!AD245)</f>
        <v>0</v>
      </c>
      <c r="AE245" s="77">
        <f>SUM(Kranskop:Baobab!AE245)</f>
        <v>0</v>
      </c>
      <c r="AF245" s="77">
        <f>SUM(Kranskop:Baobab!AF245)</f>
        <v>0</v>
      </c>
      <c r="AG245" s="76">
        <f>SUM(Kranskop:Baobab!AG245)</f>
        <v>0</v>
      </c>
      <c r="AH245" s="78">
        <f>SUM(Kranskop:Baobab!AH245)</f>
        <v>0</v>
      </c>
      <c r="AI245" s="77">
        <f>SUM(Kranskop:Baobab!AI245)</f>
        <v>0</v>
      </c>
      <c r="AJ245" s="77">
        <f>SUM(Kranskop:Baobab!AJ245)</f>
        <v>0</v>
      </c>
      <c r="AK245" s="77">
        <f>SUM(Kranskop:Baobab!AK245)</f>
        <v>0</v>
      </c>
      <c r="AL245" s="77">
        <f>SUM(Kranskop:Baobab!AL245)</f>
        <v>0</v>
      </c>
      <c r="AM245" s="77">
        <f>SUM(Kranskop:Baobab!AM245)</f>
        <v>0</v>
      </c>
      <c r="AN245" s="77">
        <f>SUM(Kranskop:Baobab!AN245)</f>
        <v>0</v>
      </c>
      <c r="AO245" s="77">
        <f>SUM(Kranskop:Baobab!AO245)</f>
        <v>0</v>
      </c>
      <c r="AP245" s="77">
        <f>SUM(Kranskop:Baobab!AP245)</f>
        <v>0</v>
      </c>
      <c r="AQ245" s="77">
        <f>SUM(Kranskop:Baobab!AQ245)</f>
        <v>0</v>
      </c>
      <c r="AR245" s="77">
        <f>SUM(Kranskop:Baobab!AR245)</f>
        <v>0</v>
      </c>
      <c r="AS245" s="76">
        <f>SUM(Kranskop:Baobab!AS245)</f>
        <v>0</v>
      </c>
      <c r="AT245" s="78">
        <f>SUM(Kranskop:Baobab!AT245)</f>
        <v>0</v>
      </c>
      <c r="AU245" s="77">
        <f>SUM(Kranskop:Baobab!AU245)</f>
        <v>0</v>
      </c>
      <c r="AV245" s="77">
        <f>SUM(Kranskop:Baobab!AV245)</f>
        <v>0</v>
      </c>
      <c r="AW245" s="77">
        <f>SUM(Kranskop:Baobab!AW245)</f>
        <v>0</v>
      </c>
      <c r="AX245" s="77">
        <f>SUM(Kranskop:Baobab!AX245)</f>
        <v>0</v>
      </c>
      <c r="AY245" s="77">
        <f>SUM(Kranskop:Baobab!AY245)</f>
        <v>0</v>
      </c>
      <c r="AZ245" s="77">
        <f>SUM(Kranskop:Baobab!AZ245)</f>
        <v>0</v>
      </c>
      <c r="BA245" s="77">
        <f>SUM(Kranskop:Baobab!BA245)</f>
        <v>0</v>
      </c>
      <c r="BB245" s="77">
        <f>SUM(Kranskop:Baobab!BB245)</f>
        <v>0</v>
      </c>
      <c r="BC245" s="77">
        <f>SUM(Kranskop:Baobab!BC245)</f>
        <v>0</v>
      </c>
      <c r="BD245" s="77">
        <f>SUM(Kranskop:Baobab!BD245)</f>
        <v>0</v>
      </c>
      <c r="BE245" s="76">
        <f>SUM(Kranskop:Baobab!BE245)</f>
        <v>0</v>
      </c>
      <c r="BF245" s="78">
        <f>SUM(Kranskop:Baobab!BF245)</f>
        <v>0</v>
      </c>
      <c r="BG245" s="77">
        <f>SUM(Kranskop:Baobab!BG245)</f>
        <v>0</v>
      </c>
      <c r="BH245" s="77">
        <f>SUM(Kranskop:Baobab!BH245)</f>
        <v>0</v>
      </c>
      <c r="BI245" s="77">
        <f>SUM(Kranskop:Baobab!BI245)</f>
        <v>0</v>
      </c>
      <c r="BJ245" s="77">
        <f>SUM(Kranskop:Baobab!BJ245)</f>
        <v>0</v>
      </c>
      <c r="BK245" s="77">
        <f>SUM(Kranskop:Baobab!BK245)</f>
        <v>0</v>
      </c>
      <c r="BL245" s="77">
        <f>SUM(Kranskop:Baobab!BL245)</f>
        <v>0</v>
      </c>
      <c r="BM245" s="77">
        <f>SUM(Kranskop:Baobab!BM245)</f>
        <v>0</v>
      </c>
      <c r="BN245" s="77">
        <f>SUM(Kranskop:Baobab!BN245)</f>
        <v>0</v>
      </c>
      <c r="BO245" s="77">
        <f>SUM(Kranskop:Baobab!BO245)</f>
        <v>0</v>
      </c>
      <c r="BP245" s="77">
        <f>SUM(Kranskop:Baobab!BP245)</f>
        <v>0</v>
      </c>
      <c r="BQ245" s="76">
        <f>SUM(Kranskop:Baobab!BQ245)</f>
        <v>0</v>
      </c>
      <c r="BR245" s="78">
        <f>SUM(Kranskop:Baobab!BR245)</f>
        <v>0</v>
      </c>
      <c r="BS245" s="77">
        <f>SUM(Kranskop:Baobab!BS245)</f>
        <v>0</v>
      </c>
      <c r="BT245" s="77">
        <f>SUM(Kranskop:Baobab!BT245)</f>
        <v>0</v>
      </c>
      <c r="BU245" s="77">
        <f>SUM(Kranskop:Baobab!BU245)</f>
        <v>0</v>
      </c>
      <c r="BV245" s="77">
        <f>SUM(Kranskop:Baobab!BV245)</f>
        <v>0</v>
      </c>
      <c r="BW245" s="77">
        <f>SUM(Kranskop:Baobab!BW245)</f>
        <v>0</v>
      </c>
      <c r="BX245" s="77">
        <f>SUM(Kranskop:Baobab!BX245)</f>
        <v>0</v>
      </c>
      <c r="BY245" s="77">
        <f>SUM(Kranskop:Baobab!BY245)</f>
        <v>0</v>
      </c>
      <c r="BZ245" s="77">
        <f>SUM(Kranskop:Baobab!BZ245)</f>
        <v>0</v>
      </c>
      <c r="CA245" s="77">
        <f>SUM(Kranskop:Baobab!CA245)</f>
        <v>0</v>
      </c>
      <c r="CB245" s="77">
        <f>SUM(Kranskop:Baobab!CB245)</f>
        <v>0</v>
      </c>
      <c r="CC245" s="76">
        <f>SUM(Kranskop:Baobab!CC245)</f>
        <v>0</v>
      </c>
      <c r="CD245" s="368"/>
    </row>
    <row r="246" spans="1:82" s="39" customFormat="1" ht="27" x14ac:dyDescent="0.75">
      <c r="A246" s="150"/>
      <c r="B246" s="73" t="s">
        <v>438</v>
      </c>
      <c r="C246" s="129" t="s">
        <v>439</v>
      </c>
      <c r="D246" s="139" t="s">
        <v>86</v>
      </c>
      <c r="E246" s="295">
        <f>SUM(Kranskop:Baobab!F246)</f>
        <v>0</v>
      </c>
      <c r="F246" s="215" t="b">
        <f>(Kranskop!G246+Nyl!G246+Capricorn!G246+Baobab!G246)=G246</f>
        <v>1</v>
      </c>
      <c r="G246" s="74">
        <f t="shared" si="91"/>
        <v>0</v>
      </c>
      <c r="H246" s="75">
        <f>SUM(Kranskop:Baobab!H246)</f>
        <v>0</v>
      </c>
      <c r="I246" s="76">
        <f>SUM(Kranskop:Baobab!I246)</f>
        <v>0</v>
      </c>
      <c r="J246" s="75">
        <f>SUM(Kranskop:Baobab!J246)</f>
        <v>0</v>
      </c>
      <c r="K246" s="77">
        <f>SUM(Kranskop:Baobab!K246)</f>
        <v>0</v>
      </c>
      <c r="L246" s="77">
        <f>SUM(Kranskop:Baobab!L246)</f>
        <v>0</v>
      </c>
      <c r="M246" s="77">
        <f>SUM(Kranskop:Baobab!M246)</f>
        <v>0</v>
      </c>
      <c r="N246" s="77">
        <f>SUM(Kranskop:Baobab!N246)</f>
        <v>0</v>
      </c>
      <c r="O246" s="77">
        <f>SUM(Kranskop:Baobab!O246)</f>
        <v>0</v>
      </c>
      <c r="P246" s="77">
        <f>SUM(Kranskop:Baobab!P246)</f>
        <v>0</v>
      </c>
      <c r="Q246" s="77">
        <f>SUM(Kranskop:Baobab!Q246)</f>
        <v>0</v>
      </c>
      <c r="R246" s="77">
        <f>SUM(Kranskop:Baobab!R246)</f>
        <v>0</v>
      </c>
      <c r="S246" s="77">
        <f>SUM(Kranskop:Baobab!S246)</f>
        <v>0</v>
      </c>
      <c r="T246" s="77">
        <f>SUM(Kranskop:Baobab!T246)</f>
        <v>0</v>
      </c>
      <c r="U246" s="76">
        <f>SUM(Kranskop:Baobab!U246)</f>
        <v>0</v>
      </c>
      <c r="V246" s="75">
        <f>SUM(Kranskop:Baobab!V246)</f>
        <v>0</v>
      </c>
      <c r="W246" s="77">
        <f>SUM(Kranskop:Baobab!W246)</f>
        <v>0</v>
      </c>
      <c r="X246" s="77">
        <f>SUM(Kranskop:Baobab!X246)</f>
        <v>0</v>
      </c>
      <c r="Y246" s="77">
        <f>SUM(Kranskop:Baobab!Y246)</f>
        <v>0</v>
      </c>
      <c r="Z246" s="77">
        <f>SUM(Kranskop:Baobab!Z246)</f>
        <v>0</v>
      </c>
      <c r="AA246" s="77">
        <f>SUM(Kranskop:Baobab!AA246)</f>
        <v>0</v>
      </c>
      <c r="AB246" s="77">
        <f>SUM(Kranskop:Baobab!AB246)</f>
        <v>0</v>
      </c>
      <c r="AC246" s="77">
        <f>SUM(Kranskop:Baobab!AC246)</f>
        <v>0</v>
      </c>
      <c r="AD246" s="77">
        <f>SUM(Kranskop:Baobab!AD246)</f>
        <v>0</v>
      </c>
      <c r="AE246" s="77">
        <f>SUM(Kranskop:Baobab!AE246)</f>
        <v>0</v>
      </c>
      <c r="AF246" s="77">
        <f>SUM(Kranskop:Baobab!AF246)</f>
        <v>0</v>
      </c>
      <c r="AG246" s="76">
        <f>SUM(Kranskop:Baobab!AG246)</f>
        <v>0</v>
      </c>
      <c r="AH246" s="78">
        <f>SUM(Kranskop:Baobab!AH246)</f>
        <v>0</v>
      </c>
      <c r="AI246" s="77">
        <f>SUM(Kranskop:Baobab!AI246)</f>
        <v>0</v>
      </c>
      <c r="AJ246" s="77">
        <f>SUM(Kranskop:Baobab!AJ246)</f>
        <v>0</v>
      </c>
      <c r="AK246" s="77">
        <f>SUM(Kranskop:Baobab!AK246)</f>
        <v>0</v>
      </c>
      <c r="AL246" s="77">
        <f>SUM(Kranskop:Baobab!AL246)</f>
        <v>0</v>
      </c>
      <c r="AM246" s="77">
        <f>SUM(Kranskop:Baobab!AM246)</f>
        <v>0</v>
      </c>
      <c r="AN246" s="77">
        <f>SUM(Kranskop:Baobab!AN246)</f>
        <v>0</v>
      </c>
      <c r="AO246" s="77">
        <f>SUM(Kranskop:Baobab!AO246)</f>
        <v>0</v>
      </c>
      <c r="AP246" s="77">
        <f>SUM(Kranskop:Baobab!AP246)</f>
        <v>0</v>
      </c>
      <c r="AQ246" s="77">
        <f>SUM(Kranskop:Baobab!AQ246)</f>
        <v>0</v>
      </c>
      <c r="AR246" s="77">
        <f>SUM(Kranskop:Baobab!AR246)</f>
        <v>0</v>
      </c>
      <c r="AS246" s="76">
        <f>SUM(Kranskop:Baobab!AS246)</f>
        <v>0</v>
      </c>
      <c r="AT246" s="78">
        <f>SUM(Kranskop:Baobab!AT246)</f>
        <v>0</v>
      </c>
      <c r="AU246" s="77">
        <f>SUM(Kranskop:Baobab!AU246)</f>
        <v>0</v>
      </c>
      <c r="AV246" s="77">
        <f>SUM(Kranskop:Baobab!AV246)</f>
        <v>0</v>
      </c>
      <c r="AW246" s="77">
        <f>SUM(Kranskop:Baobab!AW246)</f>
        <v>0</v>
      </c>
      <c r="AX246" s="77">
        <f>SUM(Kranskop:Baobab!AX246)</f>
        <v>0</v>
      </c>
      <c r="AY246" s="77">
        <f>SUM(Kranskop:Baobab!AY246)</f>
        <v>0</v>
      </c>
      <c r="AZ246" s="77">
        <f>SUM(Kranskop:Baobab!AZ246)</f>
        <v>0</v>
      </c>
      <c r="BA246" s="77">
        <f>SUM(Kranskop:Baobab!BA246)</f>
        <v>0</v>
      </c>
      <c r="BB246" s="77">
        <f>SUM(Kranskop:Baobab!BB246)</f>
        <v>0</v>
      </c>
      <c r="BC246" s="77">
        <f>SUM(Kranskop:Baobab!BC246)</f>
        <v>0</v>
      </c>
      <c r="BD246" s="77">
        <f>SUM(Kranskop:Baobab!BD246)</f>
        <v>0</v>
      </c>
      <c r="BE246" s="76">
        <f>SUM(Kranskop:Baobab!BE246)</f>
        <v>0</v>
      </c>
      <c r="BF246" s="78">
        <f>SUM(Kranskop:Baobab!BF246)</f>
        <v>0</v>
      </c>
      <c r="BG246" s="77">
        <f>SUM(Kranskop:Baobab!BG246)</f>
        <v>0</v>
      </c>
      <c r="BH246" s="77">
        <f>SUM(Kranskop:Baobab!BH246)</f>
        <v>0</v>
      </c>
      <c r="BI246" s="77">
        <f>SUM(Kranskop:Baobab!BI246)</f>
        <v>0</v>
      </c>
      <c r="BJ246" s="77">
        <f>SUM(Kranskop:Baobab!BJ246)</f>
        <v>0</v>
      </c>
      <c r="BK246" s="77">
        <f>SUM(Kranskop:Baobab!BK246)</f>
        <v>0</v>
      </c>
      <c r="BL246" s="77">
        <f>SUM(Kranskop:Baobab!BL246)</f>
        <v>0</v>
      </c>
      <c r="BM246" s="77">
        <f>SUM(Kranskop:Baobab!BM246)</f>
        <v>0</v>
      </c>
      <c r="BN246" s="77">
        <f>SUM(Kranskop:Baobab!BN246)</f>
        <v>0</v>
      </c>
      <c r="BO246" s="77">
        <f>SUM(Kranskop:Baobab!BO246)</f>
        <v>0</v>
      </c>
      <c r="BP246" s="77">
        <f>SUM(Kranskop:Baobab!BP246)</f>
        <v>0</v>
      </c>
      <c r="BQ246" s="76">
        <f>SUM(Kranskop:Baobab!BQ246)</f>
        <v>0</v>
      </c>
      <c r="BR246" s="78">
        <f>SUM(Kranskop:Baobab!BR246)</f>
        <v>0</v>
      </c>
      <c r="BS246" s="77">
        <f>SUM(Kranskop:Baobab!BS246)</f>
        <v>0</v>
      </c>
      <c r="BT246" s="77">
        <f>SUM(Kranskop:Baobab!BT246)</f>
        <v>0</v>
      </c>
      <c r="BU246" s="77">
        <f>SUM(Kranskop:Baobab!BU246)</f>
        <v>0</v>
      </c>
      <c r="BV246" s="77">
        <f>SUM(Kranskop:Baobab!BV246)</f>
        <v>0</v>
      </c>
      <c r="BW246" s="77">
        <f>SUM(Kranskop:Baobab!BW246)</f>
        <v>0</v>
      </c>
      <c r="BX246" s="77">
        <f>SUM(Kranskop:Baobab!BX246)</f>
        <v>0</v>
      </c>
      <c r="BY246" s="77">
        <f>SUM(Kranskop:Baobab!BY246)</f>
        <v>0</v>
      </c>
      <c r="BZ246" s="77">
        <f>SUM(Kranskop:Baobab!BZ246)</f>
        <v>0</v>
      </c>
      <c r="CA246" s="77">
        <f>SUM(Kranskop:Baobab!CA246)</f>
        <v>0</v>
      </c>
      <c r="CB246" s="77">
        <f>SUM(Kranskop:Baobab!CB246)</f>
        <v>0</v>
      </c>
      <c r="CC246" s="76">
        <f>SUM(Kranskop:Baobab!CC246)</f>
        <v>0</v>
      </c>
      <c r="CD246" s="368"/>
    </row>
    <row r="247" spans="1:82" s="39" customFormat="1" ht="27" x14ac:dyDescent="0.75">
      <c r="A247" s="150"/>
      <c r="B247" s="73" t="s">
        <v>440</v>
      </c>
      <c r="C247" s="129" t="s">
        <v>441</v>
      </c>
      <c r="D247" s="139" t="s">
        <v>86</v>
      </c>
      <c r="E247" s="295">
        <f>SUM(Kranskop:Baobab!F247)</f>
        <v>0</v>
      </c>
      <c r="F247" s="215" t="b">
        <f>(Kranskop!G247+Nyl!G247+Capricorn!G247+Baobab!G247)=G247</f>
        <v>1</v>
      </c>
      <c r="G247" s="74">
        <f t="shared" si="91"/>
        <v>0</v>
      </c>
      <c r="H247" s="75">
        <f>SUM(Kranskop:Baobab!H247)</f>
        <v>0</v>
      </c>
      <c r="I247" s="76">
        <f>SUM(Kranskop:Baobab!I247)</f>
        <v>0</v>
      </c>
      <c r="J247" s="75">
        <f>SUM(Kranskop:Baobab!J247)</f>
        <v>0</v>
      </c>
      <c r="K247" s="77">
        <f>SUM(Kranskop:Baobab!K247)</f>
        <v>0</v>
      </c>
      <c r="L247" s="77">
        <f>SUM(Kranskop:Baobab!L247)</f>
        <v>0</v>
      </c>
      <c r="M247" s="77">
        <f>SUM(Kranskop:Baobab!M247)</f>
        <v>0</v>
      </c>
      <c r="N247" s="77">
        <f>SUM(Kranskop:Baobab!N247)</f>
        <v>0</v>
      </c>
      <c r="O247" s="77">
        <f>SUM(Kranskop:Baobab!O247)</f>
        <v>0</v>
      </c>
      <c r="P247" s="77">
        <f>SUM(Kranskop:Baobab!P247)</f>
        <v>0</v>
      </c>
      <c r="Q247" s="77">
        <f>SUM(Kranskop:Baobab!Q247)</f>
        <v>0</v>
      </c>
      <c r="R247" s="77">
        <f>SUM(Kranskop:Baobab!R247)</f>
        <v>0</v>
      </c>
      <c r="S247" s="77">
        <f>SUM(Kranskop:Baobab!S247)</f>
        <v>0</v>
      </c>
      <c r="T247" s="77">
        <f>SUM(Kranskop:Baobab!T247)</f>
        <v>0</v>
      </c>
      <c r="U247" s="76">
        <f>SUM(Kranskop:Baobab!U247)</f>
        <v>0</v>
      </c>
      <c r="V247" s="75">
        <f>SUM(Kranskop:Baobab!V247)</f>
        <v>0</v>
      </c>
      <c r="W247" s="77">
        <f>SUM(Kranskop:Baobab!W247)</f>
        <v>0</v>
      </c>
      <c r="X247" s="77">
        <f>SUM(Kranskop:Baobab!X247)</f>
        <v>0</v>
      </c>
      <c r="Y247" s="77">
        <f>SUM(Kranskop:Baobab!Y247)</f>
        <v>0</v>
      </c>
      <c r="Z247" s="77">
        <f>SUM(Kranskop:Baobab!Z247)</f>
        <v>0</v>
      </c>
      <c r="AA247" s="77">
        <f>SUM(Kranskop:Baobab!AA247)</f>
        <v>0</v>
      </c>
      <c r="AB247" s="77">
        <f>SUM(Kranskop:Baobab!AB247)</f>
        <v>0</v>
      </c>
      <c r="AC247" s="77">
        <f>SUM(Kranskop:Baobab!AC247)</f>
        <v>0</v>
      </c>
      <c r="AD247" s="77">
        <f>SUM(Kranskop:Baobab!AD247)</f>
        <v>0</v>
      </c>
      <c r="AE247" s="77">
        <f>SUM(Kranskop:Baobab!AE247)</f>
        <v>0</v>
      </c>
      <c r="AF247" s="77">
        <f>SUM(Kranskop:Baobab!AF247)</f>
        <v>0</v>
      </c>
      <c r="AG247" s="76">
        <f>SUM(Kranskop:Baobab!AG247)</f>
        <v>0</v>
      </c>
      <c r="AH247" s="78">
        <f>SUM(Kranskop:Baobab!AH247)</f>
        <v>0</v>
      </c>
      <c r="AI247" s="77">
        <f>SUM(Kranskop:Baobab!AI247)</f>
        <v>0</v>
      </c>
      <c r="AJ247" s="77">
        <f>SUM(Kranskop:Baobab!AJ247)</f>
        <v>0</v>
      </c>
      <c r="AK247" s="77">
        <f>SUM(Kranskop:Baobab!AK247)</f>
        <v>0</v>
      </c>
      <c r="AL247" s="77">
        <f>SUM(Kranskop:Baobab!AL247)</f>
        <v>0</v>
      </c>
      <c r="AM247" s="77">
        <f>SUM(Kranskop:Baobab!AM247)</f>
        <v>0</v>
      </c>
      <c r="AN247" s="77">
        <f>SUM(Kranskop:Baobab!AN247)</f>
        <v>0</v>
      </c>
      <c r="AO247" s="77">
        <f>SUM(Kranskop:Baobab!AO247)</f>
        <v>0</v>
      </c>
      <c r="AP247" s="77">
        <f>SUM(Kranskop:Baobab!AP247)</f>
        <v>0</v>
      </c>
      <c r="AQ247" s="77">
        <f>SUM(Kranskop:Baobab!AQ247)</f>
        <v>0</v>
      </c>
      <c r="AR247" s="77">
        <f>SUM(Kranskop:Baobab!AR247)</f>
        <v>0</v>
      </c>
      <c r="AS247" s="76">
        <f>SUM(Kranskop:Baobab!AS247)</f>
        <v>0</v>
      </c>
      <c r="AT247" s="78">
        <f>SUM(Kranskop:Baobab!AT247)</f>
        <v>0</v>
      </c>
      <c r="AU247" s="77">
        <f>SUM(Kranskop:Baobab!AU247)</f>
        <v>0</v>
      </c>
      <c r="AV247" s="77">
        <f>SUM(Kranskop:Baobab!AV247)</f>
        <v>0</v>
      </c>
      <c r="AW247" s="77">
        <f>SUM(Kranskop:Baobab!AW247)</f>
        <v>0</v>
      </c>
      <c r="AX247" s="77">
        <f>SUM(Kranskop:Baobab!AX247)</f>
        <v>0</v>
      </c>
      <c r="AY247" s="77">
        <f>SUM(Kranskop:Baobab!AY247)</f>
        <v>0</v>
      </c>
      <c r="AZ247" s="77">
        <f>SUM(Kranskop:Baobab!AZ247)</f>
        <v>0</v>
      </c>
      <c r="BA247" s="77">
        <f>SUM(Kranskop:Baobab!BA247)</f>
        <v>0</v>
      </c>
      <c r="BB247" s="77">
        <f>SUM(Kranskop:Baobab!BB247)</f>
        <v>0</v>
      </c>
      <c r="BC247" s="77">
        <f>SUM(Kranskop:Baobab!BC247)</f>
        <v>0</v>
      </c>
      <c r="BD247" s="77">
        <f>SUM(Kranskop:Baobab!BD247)</f>
        <v>0</v>
      </c>
      <c r="BE247" s="76">
        <f>SUM(Kranskop:Baobab!BE247)</f>
        <v>0</v>
      </c>
      <c r="BF247" s="78">
        <f>SUM(Kranskop:Baobab!BF247)</f>
        <v>0</v>
      </c>
      <c r="BG247" s="77">
        <f>SUM(Kranskop:Baobab!BG247)</f>
        <v>0</v>
      </c>
      <c r="BH247" s="77">
        <f>SUM(Kranskop:Baobab!BH247)</f>
        <v>0</v>
      </c>
      <c r="BI247" s="77">
        <f>SUM(Kranskop:Baobab!BI247)</f>
        <v>0</v>
      </c>
      <c r="BJ247" s="77">
        <f>SUM(Kranskop:Baobab!BJ247)</f>
        <v>0</v>
      </c>
      <c r="BK247" s="77">
        <f>SUM(Kranskop:Baobab!BK247)</f>
        <v>0</v>
      </c>
      <c r="BL247" s="77">
        <f>SUM(Kranskop:Baobab!BL247)</f>
        <v>0</v>
      </c>
      <c r="BM247" s="77">
        <f>SUM(Kranskop:Baobab!BM247)</f>
        <v>0</v>
      </c>
      <c r="BN247" s="77">
        <f>SUM(Kranskop:Baobab!BN247)</f>
        <v>0</v>
      </c>
      <c r="BO247" s="77">
        <f>SUM(Kranskop:Baobab!BO247)</f>
        <v>0</v>
      </c>
      <c r="BP247" s="77">
        <f>SUM(Kranskop:Baobab!BP247)</f>
        <v>0</v>
      </c>
      <c r="BQ247" s="76">
        <f>SUM(Kranskop:Baobab!BQ247)</f>
        <v>0</v>
      </c>
      <c r="BR247" s="78">
        <f>SUM(Kranskop:Baobab!BR247)</f>
        <v>0</v>
      </c>
      <c r="BS247" s="77">
        <f>SUM(Kranskop:Baobab!BS247)</f>
        <v>0</v>
      </c>
      <c r="BT247" s="77">
        <f>SUM(Kranskop:Baobab!BT247)</f>
        <v>0</v>
      </c>
      <c r="BU247" s="77">
        <f>SUM(Kranskop:Baobab!BU247)</f>
        <v>0</v>
      </c>
      <c r="BV247" s="77">
        <f>SUM(Kranskop:Baobab!BV247)</f>
        <v>0</v>
      </c>
      <c r="BW247" s="77">
        <f>SUM(Kranskop:Baobab!BW247)</f>
        <v>0</v>
      </c>
      <c r="BX247" s="77">
        <f>SUM(Kranskop:Baobab!BX247)</f>
        <v>0</v>
      </c>
      <c r="BY247" s="77">
        <f>SUM(Kranskop:Baobab!BY247)</f>
        <v>0</v>
      </c>
      <c r="BZ247" s="77">
        <f>SUM(Kranskop:Baobab!BZ247)</f>
        <v>0</v>
      </c>
      <c r="CA247" s="77">
        <f>SUM(Kranskop:Baobab!CA247)</f>
        <v>0</v>
      </c>
      <c r="CB247" s="77">
        <f>SUM(Kranskop:Baobab!CB247)</f>
        <v>0</v>
      </c>
      <c r="CC247" s="76">
        <f>SUM(Kranskop:Baobab!CC247)</f>
        <v>0</v>
      </c>
      <c r="CD247" s="368"/>
    </row>
    <row r="248" spans="1:82" s="39" customFormat="1" x14ac:dyDescent="0.75">
      <c r="A248" s="150"/>
      <c r="B248" s="121" t="s">
        <v>442</v>
      </c>
      <c r="C248" s="151" t="s">
        <v>443</v>
      </c>
      <c r="D248" s="123"/>
      <c r="E248" s="294"/>
      <c r="F248" s="294"/>
      <c r="G248" s="124">
        <f>SUM(G249:G263)</f>
        <v>0</v>
      </c>
      <c r="H248" s="125">
        <f t="shared" ref="H248:BS248" si="92">SUM(H249:H263)</f>
        <v>0</v>
      </c>
      <c r="I248" s="126">
        <f t="shared" si="92"/>
        <v>0</v>
      </c>
      <c r="J248" s="125">
        <f t="shared" si="92"/>
        <v>0</v>
      </c>
      <c r="K248" s="127">
        <f t="shared" si="92"/>
        <v>0</v>
      </c>
      <c r="L248" s="127">
        <f t="shared" si="92"/>
        <v>0</v>
      </c>
      <c r="M248" s="127">
        <f t="shared" si="92"/>
        <v>0</v>
      </c>
      <c r="N248" s="127">
        <f t="shared" si="92"/>
        <v>0</v>
      </c>
      <c r="O248" s="127">
        <f t="shared" si="92"/>
        <v>0</v>
      </c>
      <c r="P248" s="127">
        <f t="shared" si="92"/>
        <v>0</v>
      </c>
      <c r="Q248" s="127">
        <f t="shared" si="92"/>
        <v>0</v>
      </c>
      <c r="R248" s="127">
        <f t="shared" si="92"/>
        <v>0</v>
      </c>
      <c r="S248" s="127">
        <f t="shared" si="92"/>
        <v>0</v>
      </c>
      <c r="T248" s="127">
        <f t="shared" si="92"/>
        <v>0</v>
      </c>
      <c r="U248" s="126">
        <f t="shared" si="92"/>
        <v>0</v>
      </c>
      <c r="V248" s="125">
        <f t="shared" si="92"/>
        <v>0</v>
      </c>
      <c r="W248" s="127">
        <f t="shared" si="92"/>
        <v>0</v>
      </c>
      <c r="X248" s="127">
        <f t="shared" si="92"/>
        <v>0</v>
      </c>
      <c r="Y248" s="127">
        <f t="shared" si="92"/>
        <v>0</v>
      </c>
      <c r="Z248" s="127">
        <f t="shared" si="92"/>
        <v>0</v>
      </c>
      <c r="AA248" s="127">
        <f t="shared" si="92"/>
        <v>0</v>
      </c>
      <c r="AB248" s="127">
        <f t="shared" si="92"/>
        <v>0</v>
      </c>
      <c r="AC248" s="127">
        <f t="shared" si="92"/>
        <v>0</v>
      </c>
      <c r="AD248" s="127">
        <f t="shared" si="92"/>
        <v>0</v>
      </c>
      <c r="AE248" s="127">
        <f t="shared" si="92"/>
        <v>0</v>
      </c>
      <c r="AF248" s="127">
        <f t="shared" si="92"/>
        <v>0</v>
      </c>
      <c r="AG248" s="126">
        <f t="shared" si="92"/>
        <v>0</v>
      </c>
      <c r="AH248" s="128">
        <f t="shared" si="92"/>
        <v>0</v>
      </c>
      <c r="AI248" s="127">
        <f t="shared" si="92"/>
        <v>0</v>
      </c>
      <c r="AJ248" s="127">
        <f t="shared" si="92"/>
        <v>0</v>
      </c>
      <c r="AK248" s="127">
        <f t="shared" si="92"/>
        <v>0</v>
      </c>
      <c r="AL248" s="127">
        <f t="shared" si="92"/>
        <v>0</v>
      </c>
      <c r="AM248" s="127">
        <f t="shared" si="92"/>
        <v>0</v>
      </c>
      <c r="AN248" s="127">
        <f t="shared" si="92"/>
        <v>0</v>
      </c>
      <c r="AO248" s="127">
        <f t="shared" si="92"/>
        <v>0</v>
      </c>
      <c r="AP248" s="127">
        <f t="shared" si="92"/>
        <v>0</v>
      </c>
      <c r="AQ248" s="127">
        <f t="shared" si="92"/>
        <v>0</v>
      </c>
      <c r="AR248" s="127">
        <f t="shared" si="92"/>
        <v>0</v>
      </c>
      <c r="AS248" s="126">
        <f t="shared" si="92"/>
        <v>0</v>
      </c>
      <c r="AT248" s="128">
        <f t="shared" si="92"/>
        <v>0</v>
      </c>
      <c r="AU248" s="127">
        <f t="shared" si="92"/>
        <v>0</v>
      </c>
      <c r="AV248" s="127">
        <f t="shared" si="92"/>
        <v>0</v>
      </c>
      <c r="AW248" s="127">
        <f t="shared" si="92"/>
        <v>0</v>
      </c>
      <c r="AX248" s="127">
        <f t="shared" si="92"/>
        <v>0</v>
      </c>
      <c r="AY248" s="127">
        <f t="shared" si="92"/>
        <v>0</v>
      </c>
      <c r="AZ248" s="127">
        <f t="shared" si="92"/>
        <v>0</v>
      </c>
      <c r="BA248" s="127">
        <f t="shared" si="92"/>
        <v>0</v>
      </c>
      <c r="BB248" s="127">
        <f t="shared" si="92"/>
        <v>0</v>
      </c>
      <c r="BC248" s="127">
        <f t="shared" si="92"/>
        <v>0</v>
      </c>
      <c r="BD248" s="127">
        <f t="shared" si="92"/>
        <v>0</v>
      </c>
      <c r="BE248" s="126">
        <f t="shared" si="92"/>
        <v>0</v>
      </c>
      <c r="BF248" s="128">
        <f t="shared" si="92"/>
        <v>0</v>
      </c>
      <c r="BG248" s="127">
        <f t="shared" si="92"/>
        <v>0</v>
      </c>
      <c r="BH248" s="127">
        <f t="shared" si="92"/>
        <v>0</v>
      </c>
      <c r="BI248" s="127">
        <f t="shared" si="92"/>
        <v>0</v>
      </c>
      <c r="BJ248" s="127">
        <f t="shared" si="92"/>
        <v>0</v>
      </c>
      <c r="BK248" s="127">
        <f t="shared" si="92"/>
        <v>0</v>
      </c>
      <c r="BL248" s="127">
        <f t="shared" si="92"/>
        <v>0</v>
      </c>
      <c r="BM248" s="127">
        <f t="shared" si="92"/>
        <v>0</v>
      </c>
      <c r="BN248" s="127">
        <f t="shared" si="92"/>
        <v>0</v>
      </c>
      <c r="BO248" s="127">
        <f t="shared" si="92"/>
        <v>0</v>
      </c>
      <c r="BP248" s="127">
        <f t="shared" si="92"/>
        <v>0</v>
      </c>
      <c r="BQ248" s="126">
        <f t="shared" si="92"/>
        <v>0</v>
      </c>
      <c r="BR248" s="128">
        <f t="shared" si="92"/>
        <v>0</v>
      </c>
      <c r="BS248" s="127">
        <f t="shared" si="92"/>
        <v>0</v>
      </c>
      <c r="BT248" s="127">
        <f t="shared" ref="BT248:CC248" si="93">SUM(BT249:BT263)</f>
        <v>0</v>
      </c>
      <c r="BU248" s="127">
        <f t="shared" si="93"/>
        <v>0</v>
      </c>
      <c r="BV248" s="127">
        <f t="shared" si="93"/>
        <v>0</v>
      </c>
      <c r="BW248" s="127">
        <f t="shared" si="93"/>
        <v>0</v>
      </c>
      <c r="BX248" s="127">
        <f t="shared" si="93"/>
        <v>0</v>
      </c>
      <c r="BY248" s="127">
        <f t="shared" si="93"/>
        <v>0</v>
      </c>
      <c r="BZ248" s="127">
        <f t="shared" si="93"/>
        <v>0</v>
      </c>
      <c r="CA248" s="127">
        <f t="shared" si="93"/>
        <v>0</v>
      </c>
      <c r="CB248" s="127">
        <f t="shared" si="93"/>
        <v>0</v>
      </c>
      <c r="CC248" s="126">
        <f t="shared" si="93"/>
        <v>0</v>
      </c>
      <c r="CD248" s="368"/>
    </row>
    <row r="249" spans="1:82" s="39" customFormat="1" ht="27" x14ac:dyDescent="0.75">
      <c r="A249" s="150"/>
      <c r="B249" s="176" t="s">
        <v>444</v>
      </c>
      <c r="C249" s="177" t="s">
        <v>445</v>
      </c>
      <c r="D249" s="178" t="s">
        <v>446</v>
      </c>
      <c r="E249" s="295">
        <f>SUM(Kranskop:Baobab!E249)</f>
        <v>0</v>
      </c>
      <c r="F249" s="215" t="b">
        <f>(Kranskop!G249+Nyl!G249+Capricorn!G249+Baobab!G249)=G249</f>
        <v>1</v>
      </c>
      <c r="G249" s="74">
        <f t="shared" ref="G249:G312" si="94">+SUM(H249:CC249)</f>
        <v>0</v>
      </c>
      <c r="H249" s="75">
        <f>SUM(Kranskop:Baobab!H249)</f>
        <v>0</v>
      </c>
      <c r="I249" s="76">
        <f>SUM(Kranskop:Baobab!I249)</f>
        <v>0</v>
      </c>
      <c r="J249" s="75">
        <f>SUM(Kranskop:Baobab!J249)</f>
        <v>0</v>
      </c>
      <c r="K249" s="77">
        <f>SUM(Kranskop:Baobab!K249)</f>
        <v>0</v>
      </c>
      <c r="L249" s="77">
        <f>SUM(Kranskop:Baobab!L249)</f>
        <v>0</v>
      </c>
      <c r="M249" s="77">
        <f>SUM(Kranskop:Baobab!M249)</f>
        <v>0</v>
      </c>
      <c r="N249" s="77">
        <f>SUM(Kranskop:Baobab!N249)</f>
        <v>0</v>
      </c>
      <c r="O249" s="77">
        <f>SUM(Kranskop:Baobab!O249)</f>
        <v>0</v>
      </c>
      <c r="P249" s="77">
        <f>SUM(Kranskop:Baobab!P249)</f>
        <v>0</v>
      </c>
      <c r="Q249" s="77">
        <f>SUM(Kranskop:Baobab!Q249)</f>
        <v>0</v>
      </c>
      <c r="R249" s="77">
        <f>SUM(Kranskop:Baobab!R249)</f>
        <v>0</v>
      </c>
      <c r="S249" s="77">
        <f>SUM(Kranskop:Baobab!S249)</f>
        <v>0</v>
      </c>
      <c r="T249" s="77">
        <f>SUM(Kranskop:Baobab!T249)</f>
        <v>0</v>
      </c>
      <c r="U249" s="76">
        <f>SUM(Kranskop:Baobab!U249)</f>
        <v>0</v>
      </c>
      <c r="V249" s="75">
        <f>SUM(Kranskop:Baobab!V249)</f>
        <v>0</v>
      </c>
      <c r="W249" s="77">
        <f>SUM(Kranskop:Baobab!W249)</f>
        <v>0</v>
      </c>
      <c r="X249" s="77">
        <f>SUM(Kranskop:Baobab!X249)</f>
        <v>0</v>
      </c>
      <c r="Y249" s="77">
        <f>SUM(Kranskop:Baobab!Y249)</f>
        <v>0</v>
      </c>
      <c r="Z249" s="77">
        <f>SUM(Kranskop:Baobab!Z249)</f>
        <v>0</v>
      </c>
      <c r="AA249" s="77">
        <f>SUM(Kranskop:Baobab!AA249)</f>
        <v>0</v>
      </c>
      <c r="AB249" s="77">
        <f>SUM(Kranskop:Baobab!AB249)</f>
        <v>0</v>
      </c>
      <c r="AC249" s="77">
        <f>SUM(Kranskop:Baobab!AC249)</f>
        <v>0</v>
      </c>
      <c r="AD249" s="77">
        <f>SUM(Kranskop:Baobab!AD249)</f>
        <v>0</v>
      </c>
      <c r="AE249" s="77">
        <f>SUM(Kranskop:Baobab!AE249)</f>
        <v>0</v>
      </c>
      <c r="AF249" s="77">
        <f>SUM(Kranskop:Baobab!AF249)</f>
        <v>0</v>
      </c>
      <c r="AG249" s="76">
        <f>SUM(Kranskop:Baobab!AG249)</f>
        <v>0</v>
      </c>
      <c r="AH249" s="78">
        <f>SUM(Kranskop:Baobab!AH249)</f>
        <v>0</v>
      </c>
      <c r="AI249" s="77">
        <f>SUM(Kranskop:Baobab!AI249)</f>
        <v>0</v>
      </c>
      <c r="AJ249" s="77">
        <f>SUM(Kranskop:Baobab!AJ249)</f>
        <v>0</v>
      </c>
      <c r="AK249" s="77">
        <f>SUM(Kranskop:Baobab!AK249)</f>
        <v>0</v>
      </c>
      <c r="AL249" s="77">
        <f>SUM(Kranskop:Baobab!AL249)</f>
        <v>0</v>
      </c>
      <c r="AM249" s="77">
        <f>SUM(Kranskop:Baobab!AM249)</f>
        <v>0</v>
      </c>
      <c r="AN249" s="77">
        <f>SUM(Kranskop:Baobab!AN249)</f>
        <v>0</v>
      </c>
      <c r="AO249" s="77">
        <f>SUM(Kranskop:Baobab!AO249)</f>
        <v>0</v>
      </c>
      <c r="AP249" s="77">
        <f>SUM(Kranskop:Baobab!AP249)</f>
        <v>0</v>
      </c>
      <c r="AQ249" s="77">
        <f>SUM(Kranskop:Baobab!AQ249)</f>
        <v>0</v>
      </c>
      <c r="AR249" s="77">
        <f>SUM(Kranskop:Baobab!AR249)</f>
        <v>0</v>
      </c>
      <c r="AS249" s="76">
        <f>SUM(Kranskop:Baobab!AS249)</f>
        <v>0</v>
      </c>
      <c r="AT249" s="78">
        <f>SUM(Kranskop:Baobab!AT249)</f>
        <v>0</v>
      </c>
      <c r="AU249" s="77">
        <f>SUM(Kranskop:Baobab!AU249)</f>
        <v>0</v>
      </c>
      <c r="AV249" s="77">
        <f>SUM(Kranskop:Baobab!AV249)</f>
        <v>0</v>
      </c>
      <c r="AW249" s="77">
        <f>SUM(Kranskop:Baobab!AW249)</f>
        <v>0</v>
      </c>
      <c r="AX249" s="77">
        <f>SUM(Kranskop:Baobab!AX249)</f>
        <v>0</v>
      </c>
      <c r="AY249" s="77">
        <f>SUM(Kranskop:Baobab!AY249)</f>
        <v>0</v>
      </c>
      <c r="AZ249" s="77">
        <f>SUM(Kranskop:Baobab!AZ249)</f>
        <v>0</v>
      </c>
      <c r="BA249" s="77">
        <f>SUM(Kranskop:Baobab!BA249)</f>
        <v>0</v>
      </c>
      <c r="BB249" s="77">
        <f>SUM(Kranskop:Baobab!BB249)</f>
        <v>0</v>
      </c>
      <c r="BC249" s="77">
        <f>SUM(Kranskop:Baobab!BC249)</f>
        <v>0</v>
      </c>
      <c r="BD249" s="77">
        <f>SUM(Kranskop:Baobab!BD249)</f>
        <v>0</v>
      </c>
      <c r="BE249" s="76">
        <f>SUM(Kranskop:Baobab!BE249)</f>
        <v>0</v>
      </c>
      <c r="BF249" s="78">
        <f>SUM(Kranskop:Baobab!BF249)</f>
        <v>0</v>
      </c>
      <c r="BG249" s="77">
        <f>SUM(Kranskop:Baobab!BG249)</f>
        <v>0</v>
      </c>
      <c r="BH249" s="77">
        <f>SUM(Kranskop:Baobab!BH249)</f>
        <v>0</v>
      </c>
      <c r="BI249" s="77">
        <f>SUM(Kranskop:Baobab!BI249)</f>
        <v>0</v>
      </c>
      <c r="BJ249" s="77">
        <f>SUM(Kranskop:Baobab!BJ249)</f>
        <v>0</v>
      </c>
      <c r="BK249" s="77">
        <f>SUM(Kranskop:Baobab!BK249)</f>
        <v>0</v>
      </c>
      <c r="BL249" s="77">
        <f>SUM(Kranskop:Baobab!BL249)</f>
        <v>0</v>
      </c>
      <c r="BM249" s="77">
        <f>SUM(Kranskop:Baobab!BM249)</f>
        <v>0</v>
      </c>
      <c r="BN249" s="77">
        <f>SUM(Kranskop:Baobab!BN249)</f>
        <v>0</v>
      </c>
      <c r="BO249" s="77">
        <f>SUM(Kranskop:Baobab!BO249)</f>
        <v>0</v>
      </c>
      <c r="BP249" s="77">
        <f>SUM(Kranskop:Baobab!BP249)</f>
        <v>0</v>
      </c>
      <c r="BQ249" s="76">
        <f>SUM(Kranskop:Baobab!BQ249)</f>
        <v>0</v>
      </c>
      <c r="BR249" s="78">
        <f>SUM(Kranskop:Baobab!BR249)</f>
        <v>0</v>
      </c>
      <c r="BS249" s="77">
        <f>SUM(Kranskop:Baobab!BS249)</f>
        <v>0</v>
      </c>
      <c r="BT249" s="77">
        <f>SUM(Kranskop:Baobab!BT249)</f>
        <v>0</v>
      </c>
      <c r="BU249" s="77">
        <f>SUM(Kranskop:Baobab!BU249)</f>
        <v>0</v>
      </c>
      <c r="BV249" s="77">
        <f>SUM(Kranskop:Baobab!BV249)</f>
        <v>0</v>
      </c>
      <c r="BW249" s="77">
        <f>SUM(Kranskop:Baobab!BW249)</f>
        <v>0</v>
      </c>
      <c r="BX249" s="77">
        <f>SUM(Kranskop:Baobab!BX249)</f>
        <v>0</v>
      </c>
      <c r="BY249" s="77">
        <f>SUM(Kranskop:Baobab!BY249)</f>
        <v>0</v>
      </c>
      <c r="BZ249" s="77">
        <f>SUM(Kranskop:Baobab!BZ249)</f>
        <v>0</v>
      </c>
      <c r="CA249" s="77">
        <f>SUM(Kranskop:Baobab!CA249)</f>
        <v>0</v>
      </c>
      <c r="CB249" s="77">
        <f>SUM(Kranskop:Baobab!CB249)</f>
        <v>0</v>
      </c>
      <c r="CC249" s="76">
        <f>SUM(Kranskop:Baobab!CC249)</f>
        <v>0</v>
      </c>
      <c r="CD249" s="368"/>
    </row>
    <row r="250" spans="1:82" s="39" customFormat="1" ht="27" x14ac:dyDescent="0.75">
      <c r="A250" s="150"/>
      <c r="B250" s="176" t="s">
        <v>447</v>
      </c>
      <c r="C250" s="177" t="s">
        <v>448</v>
      </c>
      <c r="D250" s="178" t="s">
        <v>446</v>
      </c>
      <c r="E250" s="295">
        <f>SUM(Kranskop:Baobab!E250)</f>
        <v>0</v>
      </c>
      <c r="F250" s="215" t="b">
        <f>(Kranskop!G250+Nyl!G250+Capricorn!G250+Baobab!G250)=G250</f>
        <v>1</v>
      </c>
      <c r="G250" s="74">
        <f t="shared" si="94"/>
        <v>0</v>
      </c>
      <c r="H250" s="75">
        <f>SUM(Kranskop:Baobab!H250)</f>
        <v>0</v>
      </c>
      <c r="I250" s="76">
        <f>SUM(Kranskop:Baobab!I250)</f>
        <v>0</v>
      </c>
      <c r="J250" s="75">
        <f>SUM(Kranskop:Baobab!J250)</f>
        <v>0</v>
      </c>
      <c r="K250" s="77">
        <f>SUM(Kranskop:Baobab!K250)</f>
        <v>0</v>
      </c>
      <c r="L250" s="77">
        <f>SUM(Kranskop:Baobab!L250)</f>
        <v>0</v>
      </c>
      <c r="M250" s="77">
        <f>SUM(Kranskop:Baobab!M250)</f>
        <v>0</v>
      </c>
      <c r="N250" s="77">
        <f>SUM(Kranskop:Baobab!N250)</f>
        <v>0</v>
      </c>
      <c r="O250" s="77">
        <f>SUM(Kranskop:Baobab!O250)</f>
        <v>0</v>
      </c>
      <c r="P250" s="77">
        <f>SUM(Kranskop:Baobab!P250)</f>
        <v>0</v>
      </c>
      <c r="Q250" s="77">
        <f>SUM(Kranskop:Baobab!Q250)</f>
        <v>0</v>
      </c>
      <c r="R250" s="77">
        <f>SUM(Kranskop:Baobab!R250)</f>
        <v>0</v>
      </c>
      <c r="S250" s="77">
        <f>SUM(Kranskop:Baobab!S250)</f>
        <v>0</v>
      </c>
      <c r="T250" s="77">
        <f>SUM(Kranskop:Baobab!T250)</f>
        <v>0</v>
      </c>
      <c r="U250" s="76">
        <f>SUM(Kranskop:Baobab!U250)</f>
        <v>0</v>
      </c>
      <c r="V250" s="75">
        <f>SUM(Kranskop:Baobab!V250)</f>
        <v>0</v>
      </c>
      <c r="W250" s="77">
        <f>SUM(Kranskop:Baobab!W250)</f>
        <v>0</v>
      </c>
      <c r="X250" s="77">
        <f>SUM(Kranskop:Baobab!X250)</f>
        <v>0</v>
      </c>
      <c r="Y250" s="77">
        <f>SUM(Kranskop:Baobab!Y250)</f>
        <v>0</v>
      </c>
      <c r="Z250" s="77">
        <f>SUM(Kranskop:Baobab!Z250)</f>
        <v>0</v>
      </c>
      <c r="AA250" s="77">
        <f>SUM(Kranskop:Baobab!AA250)</f>
        <v>0</v>
      </c>
      <c r="AB250" s="77">
        <f>SUM(Kranskop:Baobab!AB250)</f>
        <v>0</v>
      </c>
      <c r="AC250" s="77">
        <f>SUM(Kranskop:Baobab!AC250)</f>
        <v>0</v>
      </c>
      <c r="AD250" s="77">
        <f>SUM(Kranskop:Baobab!AD250)</f>
        <v>0</v>
      </c>
      <c r="AE250" s="77">
        <f>SUM(Kranskop:Baobab!AE250)</f>
        <v>0</v>
      </c>
      <c r="AF250" s="77">
        <f>SUM(Kranskop:Baobab!AF250)</f>
        <v>0</v>
      </c>
      <c r="AG250" s="76">
        <f>SUM(Kranskop:Baobab!AG250)</f>
        <v>0</v>
      </c>
      <c r="AH250" s="78">
        <f>SUM(Kranskop:Baobab!AH250)</f>
        <v>0</v>
      </c>
      <c r="AI250" s="77">
        <f>SUM(Kranskop:Baobab!AI250)</f>
        <v>0</v>
      </c>
      <c r="AJ250" s="77">
        <f>SUM(Kranskop:Baobab!AJ250)</f>
        <v>0</v>
      </c>
      <c r="AK250" s="77">
        <f>SUM(Kranskop:Baobab!AK250)</f>
        <v>0</v>
      </c>
      <c r="AL250" s="77">
        <f>SUM(Kranskop:Baobab!AL250)</f>
        <v>0</v>
      </c>
      <c r="AM250" s="77">
        <f>SUM(Kranskop:Baobab!AM250)</f>
        <v>0</v>
      </c>
      <c r="AN250" s="77">
        <f>SUM(Kranskop:Baobab!AN250)</f>
        <v>0</v>
      </c>
      <c r="AO250" s="77">
        <f>SUM(Kranskop:Baobab!AO250)</f>
        <v>0</v>
      </c>
      <c r="AP250" s="77">
        <f>SUM(Kranskop:Baobab!AP250)</f>
        <v>0</v>
      </c>
      <c r="AQ250" s="77">
        <f>SUM(Kranskop:Baobab!AQ250)</f>
        <v>0</v>
      </c>
      <c r="AR250" s="77">
        <f>SUM(Kranskop:Baobab!AR250)</f>
        <v>0</v>
      </c>
      <c r="AS250" s="76">
        <f>SUM(Kranskop:Baobab!AS250)</f>
        <v>0</v>
      </c>
      <c r="AT250" s="78">
        <f>SUM(Kranskop:Baobab!AT250)</f>
        <v>0</v>
      </c>
      <c r="AU250" s="77">
        <f>SUM(Kranskop:Baobab!AU250)</f>
        <v>0</v>
      </c>
      <c r="AV250" s="77">
        <f>SUM(Kranskop:Baobab!AV250)</f>
        <v>0</v>
      </c>
      <c r="AW250" s="77">
        <f>SUM(Kranskop:Baobab!AW250)</f>
        <v>0</v>
      </c>
      <c r="AX250" s="77">
        <f>SUM(Kranskop:Baobab!AX250)</f>
        <v>0</v>
      </c>
      <c r="AY250" s="77">
        <f>SUM(Kranskop:Baobab!AY250)</f>
        <v>0</v>
      </c>
      <c r="AZ250" s="77">
        <f>SUM(Kranskop:Baobab!AZ250)</f>
        <v>0</v>
      </c>
      <c r="BA250" s="77">
        <f>SUM(Kranskop:Baobab!BA250)</f>
        <v>0</v>
      </c>
      <c r="BB250" s="77">
        <f>SUM(Kranskop:Baobab!BB250)</f>
        <v>0</v>
      </c>
      <c r="BC250" s="77">
        <f>SUM(Kranskop:Baobab!BC250)</f>
        <v>0</v>
      </c>
      <c r="BD250" s="77">
        <f>SUM(Kranskop:Baobab!BD250)</f>
        <v>0</v>
      </c>
      <c r="BE250" s="76">
        <f>SUM(Kranskop:Baobab!BE250)</f>
        <v>0</v>
      </c>
      <c r="BF250" s="78">
        <f>SUM(Kranskop:Baobab!BF250)</f>
        <v>0</v>
      </c>
      <c r="BG250" s="77">
        <f>SUM(Kranskop:Baobab!BG250)</f>
        <v>0</v>
      </c>
      <c r="BH250" s="77">
        <f>SUM(Kranskop:Baobab!BH250)</f>
        <v>0</v>
      </c>
      <c r="BI250" s="77">
        <f>SUM(Kranskop:Baobab!BI250)</f>
        <v>0</v>
      </c>
      <c r="BJ250" s="77">
        <f>SUM(Kranskop:Baobab!BJ250)</f>
        <v>0</v>
      </c>
      <c r="BK250" s="77">
        <f>SUM(Kranskop:Baobab!BK250)</f>
        <v>0</v>
      </c>
      <c r="BL250" s="77">
        <f>SUM(Kranskop:Baobab!BL250)</f>
        <v>0</v>
      </c>
      <c r="BM250" s="77">
        <f>SUM(Kranskop:Baobab!BM250)</f>
        <v>0</v>
      </c>
      <c r="BN250" s="77">
        <f>SUM(Kranskop:Baobab!BN250)</f>
        <v>0</v>
      </c>
      <c r="BO250" s="77">
        <f>SUM(Kranskop:Baobab!BO250)</f>
        <v>0</v>
      </c>
      <c r="BP250" s="77">
        <f>SUM(Kranskop:Baobab!BP250)</f>
        <v>0</v>
      </c>
      <c r="BQ250" s="76">
        <f>SUM(Kranskop:Baobab!BQ250)</f>
        <v>0</v>
      </c>
      <c r="BR250" s="78">
        <f>SUM(Kranskop:Baobab!BR250)</f>
        <v>0</v>
      </c>
      <c r="BS250" s="77">
        <f>SUM(Kranskop:Baobab!BS250)</f>
        <v>0</v>
      </c>
      <c r="BT250" s="77">
        <f>SUM(Kranskop:Baobab!BT250)</f>
        <v>0</v>
      </c>
      <c r="BU250" s="77">
        <f>SUM(Kranskop:Baobab!BU250)</f>
        <v>0</v>
      </c>
      <c r="BV250" s="77">
        <f>SUM(Kranskop:Baobab!BV250)</f>
        <v>0</v>
      </c>
      <c r="BW250" s="77">
        <f>SUM(Kranskop:Baobab!BW250)</f>
        <v>0</v>
      </c>
      <c r="BX250" s="77">
        <f>SUM(Kranskop:Baobab!BX250)</f>
        <v>0</v>
      </c>
      <c r="BY250" s="77">
        <f>SUM(Kranskop:Baobab!BY250)</f>
        <v>0</v>
      </c>
      <c r="BZ250" s="77">
        <f>SUM(Kranskop:Baobab!BZ250)</f>
        <v>0</v>
      </c>
      <c r="CA250" s="77">
        <f>SUM(Kranskop:Baobab!CA250)</f>
        <v>0</v>
      </c>
      <c r="CB250" s="77">
        <f>SUM(Kranskop:Baobab!CB250)</f>
        <v>0</v>
      </c>
      <c r="CC250" s="76">
        <f>SUM(Kranskop:Baobab!CC250)</f>
        <v>0</v>
      </c>
      <c r="CD250" s="368"/>
    </row>
    <row r="251" spans="1:82" s="39" customFormat="1" x14ac:dyDescent="0.75">
      <c r="A251" s="150"/>
      <c r="B251" s="176" t="s">
        <v>449</v>
      </c>
      <c r="C251" s="177" t="s">
        <v>450</v>
      </c>
      <c r="D251" s="178" t="s">
        <v>446</v>
      </c>
      <c r="E251" s="295">
        <f>SUM(Kranskop:Baobab!E251)</f>
        <v>0</v>
      </c>
      <c r="F251" s="215" t="b">
        <f>(Kranskop!G251+Nyl!G251+Capricorn!G251+Baobab!G251)=G251</f>
        <v>1</v>
      </c>
      <c r="G251" s="74">
        <f t="shared" si="94"/>
        <v>0</v>
      </c>
      <c r="H251" s="75">
        <f>SUM(Kranskop:Baobab!H251)</f>
        <v>0</v>
      </c>
      <c r="I251" s="76">
        <f>SUM(Kranskop:Baobab!I251)</f>
        <v>0</v>
      </c>
      <c r="J251" s="75">
        <f>SUM(Kranskop:Baobab!J251)</f>
        <v>0</v>
      </c>
      <c r="K251" s="77">
        <f>SUM(Kranskop:Baobab!K251)</f>
        <v>0</v>
      </c>
      <c r="L251" s="77">
        <f>SUM(Kranskop:Baobab!L251)</f>
        <v>0</v>
      </c>
      <c r="M251" s="77">
        <f>SUM(Kranskop:Baobab!M251)</f>
        <v>0</v>
      </c>
      <c r="N251" s="77">
        <f>SUM(Kranskop:Baobab!N251)</f>
        <v>0</v>
      </c>
      <c r="O251" s="77">
        <f>SUM(Kranskop:Baobab!O251)</f>
        <v>0</v>
      </c>
      <c r="P251" s="77">
        <f>SUM(Kranskop:Baobab!P251)</f>
        <v>0</v>
      </c>
      <c r="Q251" s="77">
        <f>SUM(Kranskop:Baobab!Q251)</f>
        <v>0</v>
      </c>
      <c r="R251" s="77">
        <f>SUM(Kranskop:Baobab!R251)</f>
        <v>0</v>
      </c>
      <c r="S251" s="77">
        <f>SUM(Kranskop:Baobab!S251)</f>
        <v>0</v>
      </c>
      <c r="T251" s="77">
        <f>SUM(Kranskop:Baobab!T251)</f>
        <v>0</v>
      </c>
      <c r="U251" s="76">
        <f>SUM(Kranskop:Baobab!U251)</f>
        <v>0</v>
      </c>
      <c r="V251" s="75">
        <f>SUM(Kranskop:Baobab!V251)</f>
        <v>0</v>
      </c>
      <c r="W251" s="77">
        <f>SUM(Kranskop:Baobab!W251)</f>
        <v>0</v>
      </c>
      <c r="X251" s="77">
        <f>SUM(Kranskop:Baobab!X251)</f>
        <v>0</v>
      </c>
      <c r="Y251" s="77">
        <f>SUM(Kranskop:Baobab!Y251)</f>
        <v>0</v>
      </c>
      <c r="Z251" s="77">
        <f>SUM(Kranskop:Baobab!Z251)</f>
        <v>0</v>
      </c>
      <c r="AA251" s="77">
        <f>SUM(Kranskop:Baobab!AA251)</f>
        <v>0</v>
      </c>
      <c r="AB251" s="77">
        <f>SUM(Kranskop:Baobab!AB251)</f>
        <v>0</v>
      </c>
      <c r="AC251" s="77">
        <f>SUM(Kranskop:Baobab!AC251)</f>
        <v>0</v>
      </c>
      <c r="AD251" s="77">
        <f>SUM(Kranskop:Baobab!AD251)</f>
        <v>0</v>
      </c>
      <c r="AE251" s="77">
        <f>SUM(Kranskop:Baobab!AE251)</f>
        <v>0</v>
      </c>
      <c r="AF251" s="77">
        <f>SUM(Kranskop:Baobab!AF251)</f>
        <v>0</v>
      </c>
      <c r="AG251" s="76">
        <f>SUM(Kranskop:Baobab!AG251)</f>
        <v>0</v>
      </c>
      <c r="AH251" s="78">
        <f>SUM(Kranskop:Baobab!AH251)</f>
        <v>0</v>
      </c>
      <c r="AI251" s="77">
        <f>SUM(Kranskop:Baobab!AI251)</f>
        <v>0</v>
      </c>
      <c r="AJ251" s="77">
        <f>SUM(Kranskop:Baobab!AJ251)</f>
        <v>0</v>
      </c>
      <c r="AK251" s="77">
        <f>SUM(Kranskop:Baobab!AK251)</f>
        <v>0</v>
      </c>
      <c r="AL251" s="77">
        <f>SUM(Kranskop:Baobab!AL251)</f>
        <v>0</v>
      </c>
      <c r="AM251" s="77">
        <f>SUM(Kranskop:Baobab!AM251)</f>
        <v>0</v>
      </c>
      <c r="AN251" s="77">
        <f>SUM(Kranskop:Baobab!AN251)</f>
        <v>0</v>
      </c>
      <c r="AO251" s="77">
        <f>SUM(Kranskop:Baobab!AO251)</f>
        <v>0</v>
      </c>
      <c r="AP251" s="77">
        <f>SUM(Kranskop:Baobab!AP251)</f>
        <v>0</v>
      </c>
      <c r="AQ251" s="77">
        <f>SUM(Kranskop:Baobab!AQ251)</f>
        <v>0</v>
      </c>
      <c r="AR251" s="77">
        <f>SUM(Kranskop:Baobab!AR251)</f>
        <v>0</v>
      </c>
      <c r="AS251" s="76">
        <f>SUM(Kranskop:Baobab!AS251)</f>
        <v>0</v>
      </c>
      <c r="AT251" s="78">
        <f>SUM(Kranskop:Baobab!AT251)</f>
        <v>0</v>
      </c>
      <c r="AU251" s="77">
        <f>SUM(Kranskop:Baobab!AU251)</f>
        <v>0</v>
      </c>
      <c r="AV251" s="77">
        <f>SUM(Kranskop:Baobab!AV251)</f>
        <v>0</v>
      </c>
      <c r="AW251" s="77">
        <f>SUM(Kranskop:Baobab!AW251)</f>
        <v>0</v>
      </c>
      <c r="AX251" s="77">
        <f>SUM(Kranskop:Baobab!AX251)</f>
        <v>0</v>
      </c>
      <c r="AY251" s="77">
        <f>SUM(Kranskop:Baobab!AY251)</f>
        <v>0</v>
      </c>
      <c r="AZ251" s="77">
        <f>SUM(Kranskop:Baobab!AZ251)</f>
        <v>0</v>
      </c>
      <c r="BA251" s="77">
        <f>SUM(Kranskop:Baobab!BA251)</f>
        <v>0</v>
      </c>
      <c r="BB251" s="77">
        <f>SUM(Kranskop:Baobab!BB251)</f>
        <v>0</v>
      </c>
      <c r="BC251" s="77">
        <f>SUM(Kranskop:Baobab!BC251)</f>
        <v>0</v>
      </c>
      <c r="BD251" s="77">
        <f>SUM(Kranskop:Baobab!BD251)</f>
        <v>0</v>
      </c>
      <c r="BE251" s="76">
        <f>SUM(Kranskop:Baobab!BE251)</f>
        <v>0</v>
      </c>
      <c r="BF251" s="78">
        <f>SUM(Kranskop:Baobab!BF251)</f>
        <v>0</v>
      </c>
      <c r="BG251" s="77">
        <f>SUM(Kranskop:Baobab!BG251)</f>
        <v>0</v>
      </c>
      <c r="BH251" s="77">
        <f>SUM(Kranskop:Baobab!BH251)</f>
        <v>0</v>
      </c>
      <c r="BI251" s="77">
        <f>SUM(Kranskop:Baobab!BI251)</f>
        <v>0</v>
      </c>
      <c r="BJ251" s="77">
        <f>SUM(Kranskop:Baobab!BJ251)</f>
        <v>0</v>
      </c>
      <c r="BK251" s="77">
        <f>SUM(Kranskop:Baobab!BK251)</f>
        <v>0</v>
      </c>
      <c r="BL251" s="77">
        <f>SUM(Kranskop:Baobab!BL251)</f>
        <v>0</v>
      </c>
      <c r="BM251" s="77">
        <f>SUM(Kranskop:Baobab!BM251)</f>
        <v>0</v>
      </c>
      <c r="BN251" s="77">
        <f>SUM(Kranskop:Baobab!BN251)</f>
        <v>0</v>
      </c>
      <c r="BO251" s="77">
        <f>SUM(Kranskop:Baobab!BO251)</f>
        <v>0</v>
      </c>
      <c r="BP251" s="77">
        <f>SUM(Kranskop:Baobab!BP251)</f>
        <v>0</v>
      </c>
      <c r="BQ251" s="76">
        <f>SUM(Kranskop:Baobab!BQ251)</f>
        <v>0</v>
      </c>
      <c r="BR251" s="78">
        <f>SUM(Kranskop:Baobab!BR251)</f>
        <v>0</v>
      </c>
      <c r="BS251" s="77">
        <f>SUM(Kranskop:Baobab!BS251)</f>
        <v>0</v>
      </c>
      <c r="BT251" s="77">
        <f>SUM(Kranskop:Baobab!BT251)</f>
        <v>0</v>
      </c>
      <c r="BU251" s="77">
        <f>SUM(Kranskop:Baobab!BU251)</f>
        <v>0</v>
      </c>
      <c r="BV251" s="77">
        <f>SUM(Kranskop:Baobab!BV251)</f>
        <v>0</v>
      </c>
      <c r="BW251" s="77">
        <f>SUM(Kranskop:Baobab!BW251)</f>
        <v>0</v>
      </c>
      <c r="BX251" s="77">
        <f>SUM(Kranskop:Baobab!BX251)</f>
        <v>0</v>
      </c>
      <c r="BY251" s="77">
        <f>SUM(Kranskop:Baobab!BY251)</f>
        <v>0</v>
      </c>
      <c r="BZ251" s="77">
        <f>SUM(Kranskop:Baobab!BZ251)</f>
        <v>0</v>
      </c>
      <c r="CA251" s="77">
        <f>SUM(Kranskop:Baobab!CA251)</f>
        <v>0</v>
      </c>
      <c r="CB251" s="77">
        <f>SUM(Kranskop:Baobab!CB251)</f>
        <v>0</v>
      </c>
      <c r="CC251" s="76">
        <f>SUM(Kranskop:Baobab!CC251)</f>
        <v>0</v>
      </c>
      <c r="CD251" s="368"/>
    </row>
    <row r="252" spans="1:82" s="39" customFormat="1" ht="27" x14ac:dyDescent="0.75">
      <c r="A252" s="150"/>
      <c r="B252" s="176" t="s">
        <v>451</v>
      </c>
      <c r="C252" s="177" t="s">
        <v>452</v>
      </c>
      <c r="D252" s="178" t="s">
        <v>446</v>
      </c>
      <c r="E252" s="295">
        <f>SUM(Kranskop:Baobab!E252)</f>
        <v>0</v>
      </c>
      <c r="F252" s="215" t="b">
        <f>(Kranskop!G252+Nyl!G252+Capricorn!G252+Baobab!G252)=G252</f>
        <v>1</v>
      </c>
      <c r="G252" s="74">
        <f t="shared" si="94"/>
        <v>0</v>
      </c>
      <c r="H252" s="75">
        <f>SUM(Kranskop:Baobab!H252)</f>
        <v>0</v>
      </c>
      <c r="I252" s="76">
        <f>SUM(Kranskop:Baobab!I252)</f>
        <v>0</v>
      </c>
      <c r="J252" s="75">
        <f>SUM(Kranskop:Baobab!J252)</f>
        <v>0</v>
      </c>
      <c r="K252" s="77">
        <f>SUM(Kranskop:Baobab!K252)</f>
        <v>0</v>
      </c>
      <c r="L252" s="77">
        <f>SUM(Kranskop:Baobab!L252)</f>
        <v>0</v>
      </c>
      <c r="M252" s="77">
        <f>SUM(Kranskop:Baobab!M252)</f>
        <v>0</v>
      </c>
      <c r="N252" s="77">
        <f>SUM(Kranskop:Baobab!N252)</f>
        <v>0</v>
      </c>
      <c r="O252" s="77">
        <f>SUM(Kranskop:Baobab!O252)</f>
        <v>0</v>
      </c>
      <c r="P252" s="77">
        <f>SUM(Kranskop:Baobab!P252)</f>
        <v>0</v>
      </c>
      <c r="Q252" s="77">
        <f>SUM(Kranskop:Baobab!Q252)</f>
        <v>0</v>
      </c>
      <c r="R252" s="77">
        <f>SUM(Kranskop:Baobab!R252)</f>
        <v>0</v>
      </c>
      <c r="S252" s="77">
        <f>SUM(Kranskop:Baobab!S252)</f>
        <v>0</v>
      </c>
      <c r="T252" s="77">
        <f>SUM(Kranskop:Baobab!T252)</f>
        <v>0</v>
      </c>
      <c r="U252" s="76">
        <f>SUM(Kranskop:Baobab!U252)</f>
        <v>0</v>
      </c>
      <c r="V252" s="75">
        <f>SUM(Kranskop:Baobab!V252)</f>
        <v>0</v>
      </c>
      <c r="W252" s="77">
        <f>SUM(Kranskop:Baobab!W252)</f>
        <v>0</v>
      </c>
      <c r="X252" s="77">
        <f>SUM(Kranskop:Baobab!X252)</f>
        <v>0</v>
      </c>
      <c r="Y252" s="77">
        <f>SUM(Kranskop:Baobab!Y252)</f>
        <v>0</v>
      </c>
      <c r="Z252" s="77">
        <f>SUM(Kranskop:Baobab!Z252)</f>
        <v>0</v>
      </c>
      <c r="AA252" s="77">
        <f>SUM(Kranskop:Baobab!AA252)</f>
        <v>0</v>
      </c>
      <c r="AB252" s="77">
        <f>SUM(Kranskop:Baobab!AB252)</f>
        <v>0</v>
      </c>
      <c r="AC252" s="77">
        <f>SUM(Kranskop:Baobab!AC252)</f>
        <v>0</v>
      </c>
      <c r="AD252" s="77">
        <f>SUM(Kranskop:Baobab!AD252)</f>
        <v>0</v>
      </c>
      <c r="AE252" s="77">
        <f>SUM(Kranskop:Baobab!AE252)</f>
        <v>0</v>
      </c>
      <c r="AF252" s="77">
        <f>SUM(Kranskop:Baobab!AF252)</f>
        <v>0</v>
      </c>
      <c r="AG252" s="76">
        <f>SUM(Kranskop:Baobab!AG252)</f>
        <v>0</v>
      </c>
      <c r="AH252" s="78">
        <f>SUM(Kranskop:Baobab!AH252)</f>
        <v>0</v>
      </c>
      <c r="AI252" s="77">
        <f>SUM(Kranskop:Baobab!AI252)</f>
        <v>0</v>
      </c>
      <c r="AJ252" s="77">
        <f>SUM(Kranskop:Baobab!AJ252)</f>
        <v>0</v>
      </c>
      <c r="AK252" s="77">
        <f>SUM(Kranskop:Baobab!AK252)</f>
        <v>0</v>
      </c>
      <c r="AL252" s="77">
        <f>SUM(Kranskop:Baobab!AL252)</f>
        <v>0</v>
      </c>
      <c r="AM252" s="77">
        <f>SUM(Kranskop:Baobab!AM252)</f>
        <v>0</v>
      </c>
      <c r="AN252" s="77">
        <f>SUM(Kranskop:Baobab!AN252)</f>
        <v>0</v>
      </c>
      <c r="AO252" s="77">
        <f>SUM(Kranskop:Baobab!AO252)</f>
        <v>0</v>
      </c>
      <c r="AP252" s="77">
        <f>SUM(Kranskop:Baobab!AP252)</f>
        <v>0</v>
      </c>
      <c r="AQ252" s="77">
        <f>SUM(Kranskop:Baobab!AQ252)</f>
        <v>0</v>
      </c>
      <c r="AR252" s="77">
        <f>SUM(Kranskop:Baobab!AR252)</f>
        <v>0</v>
      </c>
      <c r="AS252" s="76">
        <f>SUM(Kranskop:Baobab!AS252)</f>
        <v>0</v>
      </c>
      <c r="AT252" s="78">
        <f>SUM(Kranskop:Baobab!AT252)</f>
        <v>0</v>
      </c>
      <c r="AU252" s="77">
        <f>SUM(Kranskop:Baobab!AU252)</f>
        <v>0</v>
      </c>
      <c r="AV252" s="77">
        <f>SUM(Kranskop:Baobab!AV252)</f>
        <v>0</v>
      </c>
      <c r="AW252" s="77">
        <f>SUM(Kranskop:Baobab!AW252)</f>
        <v>0</v>
      </c>
      <c r="AX252" s="77">
        <f>SUM(Kranskop:Baobab!AX252)</f>
        <v>0</v>
      </c>
      <c r="AY252" s="77">
        <f>SUM(Kranskop:Baobab!AY252)</f>
        <v>0</v>
      </c>
      <c r="AZ252" s="77">
        <f>SUM(Kranskop:Baobab!AZ252)</f>
        <v>0</v>
      </c>
      <c r="BA252" s="77">
        <f>SUM(Kranskop:Baobab!BA252)</f>
        <v>0</v>
      </c>
      <c r="BB252" s="77">
        <f>SUM(Kranskop:Baobab!BB252)</f>
        <v>0</v>
      </c>
      <c r="BC252" s="77">
        <f>SUM(Kranskop:Baobab!BC252)</f>
        <v>0</v>
      </c>
      <c r="BD252" s="77">
        <f>SUM(Kranskop:Baobab!BD252)</f>
        <v>0</v>
      </c>
      <c r="BE252" s="76">
        <f>SUM(Kranskop:Baobab!BE252)</f>
        <v>0</v>
      </c>
      <c r="BF252" s="78">
        <f>SUM(Kranskop:Baobab!BF252)</f>
        <v>0</v>
      </c>
      <c r="BG252" s="77">
        <f>SUM(Kranskop:Baobab!BG252)</f>
        <v>0</v>
      </c>
      <c r="BH252" s="77">
        <f>SUM(Kranskop:Baobab!BH252)</f>
        <v>0</v>
      </c>
      <c r="BI252" s="77">
        <f>SUM(Kranskop:Baobab!BI252)</f>
        <v>0</v>
      </c>
      <c r="BJ252" s="77">
        <f>SUM(Kranskop:Baobab!BJ252)</f>
        <v>0</v>
      </c>
      <c r="BK252" s="77">
        <f>SUM(Kranskop:Baobab!BK252)</f>
        <v>0</v>
      </c>
      <c r="BL252" s="77">
        <f>SUM(Kranskop:Baobab!BL252)</f>
        <v>0</v>
      </c>
      <c r="BM252" s="77">
        <f>SUM(Kranskop:Baobab!BM252)</f>
        <v>0</v>
      </c>
      <c r="BN252" s="77">
        <f>SUM(Kranskop:Baobab!BN252)</f>
        <v>0</v>
      </c>
      <c r="BO252" s="77">
        <f>SUM(Kranskop:Baobab!BO252)</f>
        <v>0</v>
      </c>
      <c r="BP252" s="77">
        <f>SUM(Kranskop:Baobab!BP252)</f>
        <v>0</v>
      </c>
      <c r="BQ252" s="76">
        <f>SUM(Kranskop:Baobab!BQ252)</f>
        <v>0</v>
      </c>
      <c r="BR252" s="78">
        <f>SUM(Kranskop:Baobab!BR252)</f>
        <v>0</v>
      </c>
      <c r="BS252" s="77">
        <f>SUM(Kranskop:Baobab!BS252)</f>
        <v>0</v>
      </c>
      <c r="BT252" s="77">
        <f>SUM(Kranskop:Baobab!BT252)</f>
        <v>0</v>
      </c>
      <c r="BU252" s="77">
        <f>SUM(Kranskop:Baobab!BU252)</f>
        <v>0</v>
      </c>
      <c r="BV252" s="77">
        <f>SUM(Kranskop:Baobab!BV252)</f>
        <v>0</v>
      </c>
      <c r="BW252" s="77">
        <f>SUM(Kranskop:Baobab!BW252)</f>
        <v>0</v>
      </c>
      <c r="BX252" s="77">
        <f>SUM(Kranskop:Baobab!BX252)</f>
        <v>0</v>
      </c>
      <c r="BY252" s="77">
        <f>SUM(Kranskop:Baobab!BY252)</f>
        <v>0</v>
      </c>
      <c r="BZ252" s="77">
        <f>SUM(Kranskop:Baobab!BZ252)</f>
        <v>0</v>
      </c>
      <c r="CA252" s="77">
        <f>SUM(Kranskop:Baobab!CA252)</f>
        <v>0</v>
      </c>
      <c r="CB252" s="77">
        <f>SUM(Kranskop:Baobab!CB252)</f>
        <v>0</v>
      </c>
      <c r="CC252" s="76">
        <f>SUM(Kranskop:Baobab!CC252)</f>
        <v>0</v>
      </c>
      <c r="CD252" s="368"/>
    </row>
    <row r="253" spans="1:82" s="39" customFormat="1" ht="27" x14ac:dyDescent="0.75">
      <c r="A253" s="152"/>
      <c r="B253" s="176" t="s">
        <v>453</v>
      </c>
      <c r="C253" s="177" t="s">
        <v>454</v>
      </c>
      <c r="D253" s="178" t="s">
        <v>446</v>
      </c>
      <c r="E253" s="295">
        <f>SUM(Kranskop:Baobab!E253)</f>
        <v>0</v>
      </c>
      <c r="F253" s="215" t="b">
        <f>(Kranskop!G253+Nyl!G253+Capricorn!G253+Baobab!G253)=G253</f>
        <v>1</v>
      </c>
      <c r="G253" s="74">
        <f t="shared" si="94"/>
        <v>0</v>
      </c>
      <c r="H253" s="75">
        <f>SUM(Kranskop:Baobab!H253)</f>
        <v>0</v>
      </c>
      <c r="I253" s="76">
        <f>SUM(Kranskop:Baobab!I253)</f>
        <v>0</v>
      </c>
      <c r="J253" s="75">
        <f>SUM(Kranskop:Baobab!J253)</f>
        <v>0</v>
      </c>
      <c r="K253" s="77">
        <f>SUM(Kranskop:Baobab!K253)</f>
        <v>0</v>
      </c>
      <c r="L253" s="77">
        <f>SUM(Kranskop:Baobab!L253)</f>
        <v>0</v>
      </c>
      <c r="M253" s="77">
        <f>SUM(Kranskop:Baobab!M253)</f>
        <v>0</v>
      </c>
      <c r="N253" s="77">
        <f>SUM(Kranskop:Baobab!N253)</f>
        <v>0</v>
      </c>
      <c r="O253" s="77">
        <f>SUM(Kranskop:Baobab!O253)</f>
        <v>0</v>
      </c>
      <c r="P253" s="77">
        <f>SUM(Kranskop:Baobab!P253)</f>
        <v>0</v>
      </c>
      <c r="Q253" s="77">
        <f>SUM(Kranskop:Baobab!Q253)</f>
        <v>0</v>
      </c>
      <c r="R253" s="77">
        <f>SUM(Kranskop:Baobab!R253)</f>
        <v>0</v>
      </c>
      <c r="S253" s="77">
        <f>SUM(Kranskop:Baobab!S253)</f>
        <v>0</v>
      </c>
      <c r="T253" s="77">
        <f>SUM(Kranskop:Baobab!T253)</f>
        <v>0</v>
      </c>
      <c r="U253" s="76">
        <f>SUM(Kranskop:Baobab!U253)</f>
        <v>0</v>
      </c>
      <c r="V253" s="75">
        <f>SUM(Kranskop:Baobab!V253)</f>
        <v>0</v>
      </c>
      <c r="W253" s="77">
        <f>SUM(Kranskop:Baobab!W253)</f>
        <v>0</v>
      </c>
      <c r="X253" s="77">
        <f>SUM(Kranskop:Baobab!X253)</f>
        <v>0</v>
      </c>
      <c r="Y253" s="77">
        <f>SUM(Kranskop:Baobab!Y253)</f>
        <v>0</v>
      </c>
      <c r="Z253" s="77">
        <f>SUM(Kranskop:Baobab!Z253)</f>
        <v>0</v>
      </c>
      <c r="AA253" s="77">
        <f>SUM(Kranskop:Baobab!AA253)</f>
        <v>0</v>
      </c>
      <c r="AB253" s="77">
        <f>SUM(Kranskop:Baobab!AB253)</f>
        <v>0</v>
      </c>
      <c r="AC253" s="77">
        <f>SUM(Kranskop:Baobab!AC253)</f>
        <v>0</v>
      </c>
      <c r="AD253" s="77">
        <f>SUM(Kranskop:Baobab!AD253)</f>
        <v>0</v>
      </c>
      <c r="AE253" s="77">
        <f>SUM(Kranskop:Baobab!AE253)</f>
        <v>0</v>
      </c>
      <c r="AF253" s="77">
        <f>SUM(Kranskop:Baobab!AF253)</f>
        <v>0</v>
      </c>
      <c r="AG253" s="76">
        <f>SUM(Kranskop:Baobab!AG253)</f>
        <v>0</v>
      </c>
      <c r="AH253" s="78">
        <f>SUM(Kranskop:Baobab!AH253)</f>
        <v>0</v>
      </c>
      <c r="AI253" s="77">
        <f>SUM(Kranskop:Baobab!AI253)</f>
        <v>0</v>
      </c>
      <c r="AJ253" s="77">
        <f>SUM(Kranskop:Baobab!AJ253)</f>
        <v>0</v>
      </c>
      <c r="AK253" s="77">
        <f>SUM(Kranskop:Baobab!AK253)</f>
        <v>0</v>
      </c>
      <c r="AL253" s="77">
        <f>SUM(Kranskop:Baobab!AL253)</f>
        <v>0</v>
      </c>
      <c r="AM253" s="77">
        <f>SUM(Kranskop:Baobab!AM253)</f>
        <v>0</v>
      </c>
      <c r="AN253" s="77">
        <f>SUM(Kranskop:Baobab!AN253)</f>
        <v>0</v>
      </c>
      <c r="AO253" s="77">
        <f>SUM(Kranskop:Baobab!AO253)</f>
        <v>0</v>
      </c>
      <c r="AP253" s="77">
        <f>SUM(Kranskop:Baobab!AP253)</f>
        <v>0</v>
      </c>
      <c r="AQ253" s="77">
        <f>SUM(Kranskop:Baobab!AQ253)</f>
        <v>0</v>
      </c>
      <c r="AR253" s="77">
        <f>SUM(Kranskop:Baobab!AR253)</f>
        <v>0</v>
      </c>
      <c r="AS253" s="76">
        <f>SUM(Kranskop:Baobab!AS253)</f>
        <v>0</v>
      </c>
      <c r="AT253" s="78">
        <f>SUM(Kranskop:Baobab!AT253)</f>
        <v>0</v>
      </c>
      <c r="AU253" s="77">
        <f>SUM(Kranskop:Baobab!AU253)</f>
        <v>0</v>
      </c>
      <c r="AV253" s="77">
        <f>SUM(Kranskop:Baobab!AV253)</f>
        <v>0</v>
      </c>
      <c r="AW253" s="77">
        <f>SUM(Kranskop:Baobab!AW253)</f>
        <v>0</v>
      </c>
      <c r="AX253" s="77">
        <f>SUM(Kranskop:Baobab!AX253)</f>
        <v>0</v>
      </c>
      <c r="AY253" s="77">
        <f>SUM(Kranskop:Baobab!AY253)</f>
        <v>0</v>
      </c>
      <c r="AZ253" s="77">
        <f>SUM(Kranskop:Baobab!AZ253)</f>
        <v>0</v>
      </c>
      <c r="BA253" s="77">
        <f>SUM(Kranskop:Baobab!BA253)</f>
        <v>0</v>
      </c>
      <c r="BB253" s="77">
        <f>SUM(Kranskop:Baobab!BB253)</f>
        <v>0</v>
      </c>
      <c r="BC253" s="77">
        <f>SUM(Kranskop:Baobab!BC253)</f>
        <v>0</v>
      </c>
      <c r="BD253" s="77">
        <f>SUM(Kranskop:Baobab!BD253)</f>
        <v>0</v>
      </c>
      <c r="BE253" s="76">
        <f>SUM(Kranskop:Baobab!BE253)</f>
        <v>0</v>
      </c>
      <c r="BF253" s="78">
        <f>SUM(Kranskop:Baobab!BF253)</f>
        <v>0</v>
      </c>
      <c r="BG253" s="77">
        <f>SUM(Kranskop:Baobab!BG253)</f>
        <v>0</v>
      </c>
      <c r="BH253" s="77">
        <f>SUM(Kranskop:Baobab!BH253)</f>
        <v>0</v>
      </c>
      <c r="BI253" s="77">
        <f>SUM(Kranskop:Baobab!BI253)</f>
        <v>0</v>
      </c>
      <c r="BJ253" s="77">
        <f>SUM(Kranskop:Baobab!BJ253)</f>
        <v>0</v>
      </c>
      <c r="BK253" s="77">
        <f>SUM(Kranskop:Baobab!BK253)</f>
        <v>0</v>
      </c>
      <c r="BL253" s="77">
        <f>SUM(Kranskop:Baobab!BL253)</f>
        <v>0</v>
      </c>
      <c r="BM253" s="77">
        <f>SUM(Kranskop:Baobab!BM253)</f>
        <v>0</v>
      </c>
      <c r="BN253" s="77">
        <f>SUM(Kranskop:Baobab!BN253)</f>
        <v>0</v>
      </c>
      <c r="BO253" s="77">
        <f>SUM(Kranskop:Baobab!BO253)</f>
        <v>0</v>
      </c>
      <c r="BP253" s="77">
        <f>SUM(Kranskop:Baobab!BP253)</f>
        <v>0</v>
      </c>
      <c r="BQ253" s="76">
        <f>SUM(Kranskop:Baobab!BQ253)</f>
        <v>0</v>
      </c>
      <c r="BR253" s="78">
        <f>SUM(Kranskop:Baobab!BR253)</f>
        <v>0</v>
      </c>
      <c r="BS253" s="77">
        <f>SUM(Kranskop:Baobab!BS253)</f>
        <v>0</v>
      </c>
      <c r="BT253" s="77">
        <f>SUM(Kranskop:Baobab!BT253)</f>
        <v>0</v>
      </c>
      <c r="BU253" s="77">
        <f>SUM(Kranskop:Baobab!BU253)</f>
        <v>0</v>
      </c>
      <c r="BV253" s="77">
        <f>SUM(Kranskop:Baobab!BV253)</f>
        <v>0</v>
      </c>
      <c r="BW253" s="77">
        <f>SUM(Kranskop:Baobab!BW253)</f>
        <v>0</v>
      </c>
      <c r="BX253" s="77">
        <f>SUM(Kranskop:Baobab!BX253)</f>
        <v>0</v>
      </c>
      <c r="BY253" s="77">
        <f>SUM(Kranskop:Baobab!BY253)</f>
        <v>0</v>
      </c>
      <c r="BZ253" s="77">
        <f>SUM(Kranskop:Baobab!BZ253)</f>
        <v>0</v>
      </c>
      <c r="CA253" s="77">
        <f>SUM(Kranskop:Baobab!CA253)</f>
        <v>0</v>
      </c>
      <c r="CB253" s="77">
        <f>SUM(Kranskop:Baobab!CB253)</f>
        <v>0</v>
      </c>
      <c r="CC253" s="76">
        <f>SUM(Kranskop:Baobab!CC253)</f>
        <v>0</v>
      </c>
      <c r="CD253" s="368"/>
    </row>
    <row r="254" spans="1:82" s="39" customFormat="1" x14ac:dyDescent="0.75">
      <c r="A254" s="152"/>
      <c r="B254" s="176" t="s">
        <v>455</v>
      </c>
      <c r="C254" s="177" t="s">
        <v>382</v>
      </c>
      <c r="D254" s="178" t="s">
        <v>86</v>
      </c>
      <c r="E254" s="295">
        <f>SUM(Kranskop:Baobab!E254)</f>
        <v>0</v>
      </c>
      <c r="F254" s="215" t="b">
        <f>(Kranskop!G254+Nyl!G254+Capricorn!G254+Baobab!G254)=G254</f>
        <v>1</v>
      </c>
      <c r="G254" s="74">
        <f t="shared" si="94"/>
        <v>0</v>
      </c>
      <c r="H254" s="75">
        <f>SUM(Kranskop:Baobab!H254)</f>
        <v>0</v>
      </c>
      <c r="I254" s="76">
        <f>SUM(Kranskop:Baobab!I254)</f>
        <v>0</v>
      </c>
      <c r="J254" s="75">
        <f>SUM(Kranskop:Baobab!J254)</f>
        <v>0</v>
      </c>
      <c r="K254" s="77">
        <f>SUM(Kranskop:Baobab!K254)</f>
        <v>0</v>
      </c>
      <c r="L254" s="77">
        <f>SUM(Kranskop:Baobab!L254)</f>
        <v>0</v>
      </c>
      <c r="M254" s="77">
        <f>SUM(Kranskop:Baobab!M254)</f>
        <v>0</v>
      </c>
      <c r="N254" s="77">
        <f>SUM(Kranskop:Baobab!N254)</f>
        <v>0</v>
      </c>
      <c r="O254" s="77">
        <f>SUM(Kranskop:Baobab!O254)</f>
        <v>0</v>
      </c>
      <c r="P254" s="77">
        <f>SUM(Kranskop:Baobab!P254)</f>
        <v>0</v>
      </c>
      <c r="Q254" s="77">
        <f>SUM(Kranskop:Baobab!Q254)</f>
        <v>0</v>
      </c>
      <c r="R254" s="77">
        <f>SUM(Kranskop:Baobab!R254)</f>
        <v>0</v>
      </c>
      <c r="S254" s="77">
        <f>SUM(Kranskop:Baobab!S254)</f>
        <v>0</v>
      </c>
      <c r="T254" s="77">
        <f>SUM(Kranskop:Baobab!T254)</f>
        <v>0</v>
      </c>
      <c r="U254" s="76">
        <f>SUM(Kranskop:Baobab!U254)</f>
        <v>0</v>
      </c>
      <c r="V254" s="75">
        <f>SUM(Kranskop:Baobab!V254)</f>
        <v>0</v>
      </c>
      <c r="W254" s="77">
        <f>SUM(Kranskop:Baobab!W254)</f>
        <v>0</v>
      </c>
      <c r="X254" s="77">
        <f>SUM(Kranskop:Baobab!X254)</f>
        <v>0</v>
      </c>
      <c r="Y254" s="77">
        <f>SUM(Kranskop:Baobab!Y254)</f>
        <v>0</v>
      </c>
      <c r="Z254" s="77">
        <f>SUM(Kranskop:Baobab!Z254)</f>
        <v>0</v>
      </c>
      <c r="AA254" s="77">
        <f>SUM(Kranskop:Baobab!AA254)</f>
        <v>0</v>
      </c>
      <c r="AB254" s="77">
        <f>SUM(Kranskop:Baobab!AB254)</f>
        <v>0</v>
      </c>
      <c r="AC254" s="77">
        <f>SUM(Kranskop:Baobab!AC254)</f>
        <v>0</v>
      </c>
      <c r="AD254" s="77">
        <f>SUM(Kranskop:Baobab!AD254)</f>
        <v>0</v>
      </c>
      <c r="AE254" s="77">
        <f>SUM(Kranskop:Baobab!AE254)</f>
        <v>0</v>
      </c>
      <c r="AF254" s="77">
        <f>SUM(Kranskop:Baobab!AF254)</f>
        <v>0</v>
      </c>
      <c r="AG254" s="76">
        <f>SUM(Kranskop:Baobab!AG254)</f>
        <v>0</v>
      </c>
      <c r="AH254" s="78">
        <f>SUM(Kranskop:Baobab!AH254)</f>
        <v>0</v>
      </c>
      <c r="AI254" s="77">
        <f>SUM(Kranskop:Baobab!AI254)</f>
        <v>0</v>
      </c>
      <c r="AJ254" s="77">
        <f>SUM(Kranskop:Baobab!AJ254)</f>
        <v>0</v>
      </c>
      <c r="AK254" s="77">
        <f>SUM(Kranskop:Baobab!AK254)</f>
        <v>0</v>
      </c>
      <c r="AL254" s="77">
        <f>SUM(Kranskop:Baobab!AL254)</f>
        <v>0</v>
      </c>
      <c r="AM254" s="77">
        <f>SUM(Kranskop:Baobab!AM254)</f>
        <v>0</v>
      </c>
      <c r="AN254" s="77">
        <f>SUM(Kranskop:Baobab!AN254)</f>
        <v>0</v>
      </c>
      <c r="AO254" s="77">
        <f>SUM(Kranskop:Baobab!AO254)</f>
        <v>0</v>
      </c>
      <c r="AP254" s="77">
        <f>SUM(Kranskop:Baobab!AP254)</f>
        <v>0</v>
      </c>
      <c r="AQ254" s="77">
        <f>SUM(Kranskop:Baobab!AQ254)</f>
        <v>0</v>
      </c>
      <c r="AR254" s="77">
        <f>SUM(Kranskop:Baobab!AR254)</f>
        <v>0</v>
      </c>
      <c r="AS254" s="76">
        <f>SUM(Kranskop:Baobab!AS254)</f>
        <v>0</v>
      </c>
      <c r="AT254" s="78">
        <f>SUM(Kranskop:Baobab!AT254)</f>
        <v>0</v>
      </c>
      <c r="AU254" s="77">
        <f>SUM(Kranskop:Baobab!AU254)</f>
        <v>0</v>
      </c>
      <c r="AV254" s="77">
        <f>SUM(Kranskop:Baobab!AV254)</f>
        <v>0</v>
      </c>
      <c r="AW254" s="77">
        <f>SUM(Kranskop:Baobab!AW254)</f>
        <v>0</v>
      </c>
      <c r="AX254" s="77">
        <f>SUM(Kranskop:Baobab!AX254)</f>
        <v>0</v>
      </c>
      <c r="AY254" s="77">
        <f>SUM(Kranskop:Baobab!AY254)</f>
        <v>0</v>
      </c>
      <c r="AZ254" s="77">
        <f>SUM(Kranskop:Baobab!AZ254)</f>
        <v>0</v>
      </c>
      <c r="BA254" s="77">
        <f>SUM(Kranskop:Baobab!BA254)</f>
        <v>0</v>
      </c>
      <c r="BB254" s="77">
        <f>SUM(Kranskop:Baobab!BB254)</f>
        <v>0</v>
      </c>
      <c r="BC254" s="77">
        <f>SUM(Kranskop:Baobab!BC254)</f>
        <v>0</v>
      </c>
      <c r="BD254" s="77">
        <f>SUM(Kranskop:Baobab!BD254)</f>
        <v>0</v>
      </c>
      <c r="BE254" s="76">
        <f>SUM(Kranskop:Baobab!BE254)</f>
        <v>0</v>
      </c>
      <c r="BF254" s="78">
        <f>SUM(Kranskop:Baobab!BF254)</f>
        <v>0</v>
      </c>
      <c r="BG254" s="77">
        <f>SUM(Kranskop:Baobab!BG254)</f>
        <v>0</v>
      </c>
      <c r="BH254" s="77">
        <f>SUM(Kranskop:Baobab!BH254)</f>
        <v>0</v>
      </c>
      <c r="BI254" s="77">
        <f>SUM(Kranskop:Baobab!BI254)</f>
        <v>0</v>
      </c>
      <c r="BJ254" s="77">
        <f>SUM(Kranskop:Baobab!BJ254)</f>
        <v>0</v>
      </c>
      <c r="BK254" s="77">
        <f>SUM(Kranskop:Baobab!BK254)</f>
        <v>0</v>
      </c>
      <c r="BL254" s="77">
        <f>SUM(Kranskop:Baobab!BL254)</f>
        <v>0</v>
      </c>
      <c r="BM254" s="77">
        <f>SUM(Kranskop:Baobab!BM254)</f>
        <v>0</v>
      </c>
      <c r="BN254" s="77">
        <f>SUM(Kranskop:Baobab!BN254)</f>
        <v>0</v>
      </c>
      <c r="BO254" s="77">
        <f>SUM(Kranskop:Baobab!BO254)</f>
        <v>0</v>
      </c>
      <c r="BP254" s="77">
        <f>SUM(Kranskop:Baobab!BP254)</f>
        <v>0</v>
      </c>
      <c r="BQ254" s="76">
        <f>SUM(Kranskop:Baobab!BQ254)</f>
        <v>0</v>
      </c>
      <c r="BR254" s="78">
        <f>SUM(Kranskop:Baobab!BR254)</f>
        <v>0</v>
      </c>
      <c r="BS254" s="77">
        <f>SUM(Kranskop:Baobab!BS254)</f>
        <v>0</v>
      </c>
      <c r="BT254" s="77">
        <f>SUM(Kranskop:Baobab!BT254)</f>
        <v>0</v>
      </c>
      <c r="BU254" s="77">
        <f>SUM(Kranskop:Baobab!BU254)</f>
        <v>0</v>
      </c>
      <c r="BV254" s="77">
        <f>SUM(Kranskop:Baobab!BV254)</f>
        <v>0</v>
      </c>
      <c r="BW254" s="77">
        <f>SUM(Kranskop:Baobab!BW254)</f>
        <v>0</v>
      </c>
      <c r="BX254" s="77">
        <f>SUM(Kranskop:Baobab!BX254)</f>
        <v>0</v>
      </c>
      <c r="BY254" s="77">
        <f>SUM(Kranskop:Baobab!BY254)</f>
        <v>0</v>
      </c>
      <c r="BZ254" s="77">
        <f>SUM(Kranskop:Baobab!BZ254)</f>
        <v>0</v>
      </c>
      <c r="CA254" s="77">
        <f>SUM(Kranskop:Baobab!CA254)</f>
        <v>0</v>
      </c>
      <c r="CB254" s="77">
        <f>SUM(Kranskop:Baobab!CB254)</f>
        <v>0</v>
      </c>
      <c r="CC254" s="76">
        <f>SUM(Kranskop:Baobab!CC254)</f>
        <v>0</v>
      </c>
      <c r="CD254" s="368"/>
    </row>
    <row r="255" spans="1:82" s="39" customFormat="1" x14ac:dyDescent="0.75">
      <c r="A255" s="152"/>
      <c r="B255" s="176" t="s">
        <v>456</v>
      </c>
      <c r="C255" s="177" t="s">
        <v>380</v>
      </c>
      <c r="D255" s="178" t="s">
        <v>86</v>
      </c>
      <c r="E255" s="295">
        <f>SUM(Kranskop:Baobab!E255)</f>
        <v>0</v>
      </c>
      <c r="F255" s="215" t="b">
        <f>(Kranskop!G255+Nyl!G255+Capricorn!G255+Baobab!G255)=G255</f>
        <v>1</v>
      </c>
      <c r="G255" s="74">
        <f t="shared" si="94"/>
        <v>0</v>
      </c>
      <c r="H255" s="75">
        <f>SUM(Kranskop:Baobab!H255)</f>
        <v>0</v>
      </c>
      <c r="I255" s="76">
        <f>SUM(Kranskop:Baobab!I255)</f>
        <v>0</v>
      </c>
      <c r="J255" s="75">
        <f>SUM(Kranskop:Baobab!J255)</f>
        <v>0</v>
      </c>
      <c r="K255" s="77">
        <f>SUM(Kranskop:Baobab!K255)</f>
        <v>0</v>
      </c>
      <c r="L255" s="77">
        <f>SUM(Kranskop:Baobab!L255)</f>
        <v>0</v>
      </c>
      <c r="M255" s="77">
        <f>SUM(Kranskop:Baobab!M255)</f>
        <v>0</v>
      </c>
      <c r="N255" s="77">
        <f>SUM(Kranskop:Baobab!N255)</f>
        <v>0</v>
      </c>
      <c r="O255" s="77">
        <f>SUM(Kranskop:Baobab!O255)</f>
        <v>0</v>
      </c>
      <c r="P255" s="77">
        <f>SUM(Kranskop:Baobab!P255)</f>
        <v>0</v>
      </c>
      <c r="Q255" s="77">
        <f>SUM(Kranskop:Baobab!Q255)</f>
        <v>0</v>
      </c>
      <c r="R255" s="77">
        <f>SUM(Kranskop:Baobab!R255)</f>
        <v>0</v>
      </c>
      <c r="S255" s="77">
        <f>SUM(Kranskop:Baobab!S255)</f>
        <v>0</v>
      </c>
      <c r="T255" s="77">
        <f>SUM(Kranskop:Baobab!T255)</f>
        <v>0</v>
      </c>
      <c r="U255" s="76">
        <f>SUM(Kranskop:Baobab!U255)</f>
        <v>0</v>
      </c>
      <c r="V255" s="75">
        <f>SUM(Kranskop:Baobab!V255)</f>
        <v>0</v>
      </c>
      <c r="W255" s="77">
        <f>SUM(Kranskop:Baobab!W255)</f>
        <v>0</v>
      </c>
      <c r="X255" s="77">
        <f>SUM(Kranskop:Baobab!X255)</f>
        <v>0</v>
      </c>
      <c r="Y255" s="77">
        <f>SUM(Kranskop:Baobab!Y255)</f>
        <v>0</v>
      </c>
      <c r="Z255" s="77">
        <f>SUM(Kranskop:Baobab!Z255)</f>
        <v>0</v>
      </c>
      <c r="AA255" s="77">
        <f>SUM(Kranskop:Baobab!AA255)</f>
        <v>0</v>
      </c>
      <c r="AB255" s="77">
        <f>SUM(Kranskop:Baobab!AB255)</f>
        <v>0</v>
      </c>
      <c r="AC255" s="77">
        <f>SUM(Kranskop:Baobab!AC255)</f>
        <v>0</v>
      </c>
      <c r="AD255" s="77">
        <f>SUM(Kranskop:Baobab!AD255)</f>
        <v>0</v>
      </c>
      <c r="AE255" s="77">
        <f>SUM(Kranskop:Baobab!AE255)</f>
        <v>0</v>
      </c>
      <c r="AF255" s="77">
        <f>SUM(Kranskop:Baobab!AF255)</f>
        <v>0</v>
      </c>
      <c r="AG255" s="76">
        <f>SUM(Kranskop:Baobab!AG255)</f>
        <v>0</v>
      </c>
      <c r="AH255" s="78">
        <f>SUM(Kranskop:Baobab!AH255)</f>
        <v>0</v>
      </c>
      <c r="AI255" s="77">
        <f>SUM(Kranskop:Baobab!AI255)</f>
        <v>0</v>
      </c>
      <c r="AJ255" s="77">
        <f>SUM(Kranskop:Baobab!AJ255)</f>
        <v>0</v>
      </c>
      <c r="AK255" s="77">
        <f>SUM(Kranskop:Baobab!AK255)</f>
        <v>0</v>
      </c>
      <c r="AL255" s="77">
        <f>SUM(Kranskop:Baobab!AL255)</f>
        <v>0</v>
      </c>
      <c r="AM255" s="77">
        <f>SUM(Kranskop:Baobab!AM255)</f>
        <v>0</v>
      </c>
      <c r="AN255" s="77">
        <f>SUM(Kranskop:Baobab!AN255)</f>
        <v>0</v>
      </c>
      <c r="AO255" s="77">
        <f>SUM(Kranskop:Baobab!AO255)</f>
        <v>0</v>
      </c>
      <c r="AP255" s="77">
        <f>SUM(Kranskop:Baobab!AP255)</f>
        <v>0</v>
      </c>
      <c r="AQ255" s="77">
        <f>SUM(Kranskop:Baobab!AQ255)</f>
        <v>0</v>
      </c>
      <c r="AR255" s="77">
        <f>SUM(Kranskop:Baobab!AR255)</f>
        <v>0</v>
      </c>
      <c r="AS255" s="76">
        <f>SUM(Kranskop:Baobab!AS255)</f>
        <v>0</v>
      </c>
      <c r="AT255" s="78">
        <f>SUM(Kranskop:Baobab!AT255)</f>
        <v>0</v>
      </c>
      <c r="AU255" s="77">
        <f>SUM(Kranskop:Baobab!AU255)</f>
        <v>0</v>
      </c>
      <c r="AV255" s="77">
        <f>SUM(Kranskop:Baobab!AV255)</f>
        <v>0</v>
      </c>
      <c r="AW255" s="77">
        <f>SUM(Kranskop:Baobab!AW255)</f>
        <v>0</v>
      </c>
      <c r="AX255" s="77">
        <f>SUM(Kranskop:Baobab!AX255)</f>
        <v>0</v>
      </c>
      <c r="AY255" s="77">
        <f>SUM(Kranskop:Baobab!AY255)</f>
        <v>0</v>
      </c>
      <c r="AZ255" s="77">
        <f>SUM(Kranskop:Baobab!AZ255)</f>
        <v>0</v>
      </c>
      <c r="BA255" s="77">
        <f>SUM(Kranskop:Baobab!BA255)</f>
        <v>0</v>
      </c>
      <c r="BB255" s="77">
        <f>SUM(Kranskop:Baobab!BB255)</f>
        <v>0</v>
      </c>
      <c r="BC255" s="77">
        <f>SUM(Kranskop:Baobab!BC255)</f>
        <v>0</v>
      </c>
      <c r="BD255" s="77">
        <f>SUM(Kranskop:Baobab!BD255)</f>
        <v>0</v>
      </c>
      <c r="BE255" s="76">
        <f>SUM(Kranskop:Baobab!BE255)</f>
        <v>0</v>
      </c>
      <c r="BF255" s="78">
        <f>SUM(Kranskop:Baobab!BF255)</f>
        <v>0</v>
      </c>
      <c r="BG255" s="77">
        <f>SUM(Kranskop:Baobab!BG255)</f>
        <v>0</v>
      </c>
      <c r="BH255" s="77">
        <f>SUM(Kranskop:Baobab!BH255)</f>
        <v>0</v>
      </c>
      <c r="BI255" s="77">
        <f>SUM(Kranskop:Baobab!BI255)</f>
        <v>0</v>
      </c>
      <c r="BJ255" s="77">
        <f>SUM(Kranskop:Baobab!BJ255)</f>
        <v>0</v>
      </c>
      <c r="BK255" s="77">
        <f>SUM(Kranskop:Baobab!BK255)</f>
        <v>0</v>
      </c>
      <c r="BL255" s="77">
        <f>SUM(Kranskop:Baobab!BL255)</f>
        <v>0</v>
      </c>
      <c r="BM255" s="77">
        <f>SUM(Kranskop:Baobab!BM255)</f>
        <v>0</v>
      </c>
      <c r="BN255" s="77">
        <f>SUM(Kranskop:Baobab!BN255)</f>
        <v>0</v>
      </c>
      <c r="BO255" s="77">
        <f>SUM(Kranskop:Baobab!BO255)</f>
        <v>0</v>
      </c>
      <c r="BP255" s="77">
        <f>SUM(Kranskop:Baobab!BP255)</f>
        <v>0</v>
      </c>
      <c r="BQ255" s="76">
        <f>SUM(Kranskop:Baobab!BQ255)</f>
        <v>0</v>
      </c>
      <c r="BR255" s="78">
        <f>SUM(Kranskop:Baobab!BR255)</f>
        <v>0</v>
      </c>
      <c r="BS255" s="77">
        <f>SUM(Kranskop:Baobab!BS255)</f>
        <v>0</v>
      </c>
      <c r="BT255" s="77">
        <f>SUM(Kranskop:Baobab!BT255)</f>
        <v>0</v>
      </c>
      <c r="BU255" s="77">
        <f>SUM(Kranskop:Baobab!BU255)</f>
        <v>0</v>
      </c>
      <c r="BV255" s="77">
        <f>SUM(Kranskop:Baobab!BV255)</f>
        <v>0</v>
      </c>
      <c r="BW255" s="77">
        <f>SUM(Kranskop:Baobab!BW255)</f>
        <v>0</v>
      </c>
      <c r="BX255" s="77">
        <f>SUM(Kranskop:Baobab!BX255)</f>
        <v>0</v>
      </c>
      <c r="BY255" s="77">
        <f>SUM(Kranskop:Baobab!BY255)</f>
        <v>0</v>
      </c>
      <c r="BZ255" s="77">
        <f>SUM(Kranskop:Baobab!BZ255)</f>
        <v>0</v>
      </c>
      <c r="CA255" s="77">
        <f>SUM(Kranskop:Baobab!CA255)</f>
        <v>0</v>
      </c>
      <c r="CB255" s="77">
        <f>SUM(Kranskop:Baobab!CB255)</f>
        <v>0</v>
      </c>
      <c r="CC255" s="76">
        <f>SUM(Kranskop:Baobab!CC255)</f>
        <v>0</v>
      </c>
      <c r="CD255" s="368"/>
    </row>
    <row r="256" spans="1:82" s="39" customFormat="1" x14ac:dyDescent="0.75">
      <c r="A256" s="152"/>
      <c r="B256" s="176" t="s">
        <v>457</v>
      </c>
      <c r="C256" s="177" t="s">
        <v>458</v>
      </c>
      <c r="D256" s="178" t="s">
        <v>86</v>
      </c>
      <c r="E256" s="295">
        <f>SUM(Kranskop:Baobab!E256)</f>
        <v>0</v>
      </c>
      <c r="F256" s="215" t="b">
        <f>(Kranskop!G256+Nyl!G256+Capricorn!G256+Baobab!G256)=G256</f>
        <v>1</v>
      </c>
      <c r="G256" s="74">
        <f t="shared" si="94"/>
        <v>0</v>
      </c>
      <c r="H256" s="75">
        <f>SUM(Kranskop:Baobab!H256)</f>
        <v>0</v>
      </c>
      <c r="I256" s="76">
        <f>SUM(Kranskop:Baobab!I256)</f>
        <v>0</v>
      </c>
      <c r="J256" s="75">
        <f>SUM(Kranskop:Baobab!J256)</f>
        <v>0</v>
      </c>
      <c r="K256" s="77">
        <f>SUM(Kranskop:Baobab!K256)</f>
        <v>0</v>
      </c>
      <c r="L256" s="77">
        <f>SUM(Kranskop:Baobab!L256)</f>
        <v>0</v>
      </c>
      <c r="M256" s="77">
        <f>SUM(Kranskop:Baobab!M256)</f>
        <v>0</v>
      </c>
      <c r="N256" s="77">
        <f>SUM(Kranskop:Baobab!N256)</f>
        <v>0</v>
      </c>
      <c r="O256" s="77">
        <f>SUM(Kranskop:Baobab!O256)</f>
        <v>0</v>
      </c>
      <c r="P256" s="77">
        <f>SUM(Kranskop:Baobab!P256)</f>
        <v>0</v>
      </c>
      <c r="Q256" s="77">
        <f>SUM(Kranskop:Baobab!Q256)</f>
        <v>0</v>
      </c>
      <c r="R256" s="77">
        <f>SUM(Kranskop:Baobab!R256)</f>
        <v>0</v>
      </c>
      <c r="S256" s="77">
        <f>SUM(Kranskop:Baobab!S256)</f>
        <v>0</v>
      </c>
      <c r="T256" s="77">
        <f>SUM(Kranskop:Baobab!T256)</f>
        <v>0</v>
      </c>
      <c r="U256" s="76">
        <f>SUM(Kranskop:Baobab!U256)</f>
        <v>0</v>
      </c>
      <c r="V256" s="75">
        <f>SUM(Kranskop:Baobab!V256)</f>
        <v>0</v>
      </c>
      <c r="W256" s="77">
        <f>SUM(Kranskop:Baobab!W256)</f>
        <v>0</v>
      </c>
      <c r="X256" s="77">
        <f>SUM(Kranskop:Baobab!X256)</f>
        <v>0</v>
      </c>
      <c r="Y256" s="77">
        <f>SUM(Kranskop:Baobab!Y256)</f>
        <v>0</v>
      </c>
      <c r="Z256" s="77">
        <f>SUM(Kranskop:Baobab!Z256)</f>
        <v>0</v>
      </c>
      <c r="AA256" s="77">
        <f>SUM(Kranskop:Baobab!AA256)</f>
        <v>0</v>
      </c>
      <c r="AB256" s="77">
        <f>SUM(Kranskop:Baobab!AB256)</f>
        <v>0</v>
      </c>
      <c r="AC256" s="77">
        <f>SUM(Kranskop:Baobab!AC256)</f>
        <v>0</v>
      </c>
      <c r="AD256" s="77">
        <f>SUM(Kranskop:Baobab!AD256)</f>
        <v>0</v>
      </c>
      <c r="AE256" s="77">
        <f>SUM(Kranskop:Baobab!AE256)</f>
        <v>0</v>
      </c>
      <c r="AF256" s="77">
        <f>SUM(Kranskop:Baobab!AF256)</f>
        <v>0</v>
      </c>
      <c r="AG256" s="76">
        <f>SUM(Kranskop:Baobab!AG256)</f>
        <v>0</v>
      </c>
      <c r="AH256" s="78">
        <f>SUM(Kranskop:Baobab!AH256)</f>
        <v>0</v>
      </c>
      <c r="AI256" s="77">
        <f>SUM(Kranskop:Baobab!AI256)</f>
        <v>0</v>
      </c>
      <c r="AJ256" s="77">
        <f>SUM(Kranskop:Baobab!AJ256)</f>
        <v>0</v>
      </c>
      <c r="AK256" s="77">
        <f>SUM(Kranskop:Baobab!AK256)</f>
        <v>0</v>
      </c>
      <c r="AL256" s="77">
        <f>SUM(Kranskop:Baobab!AL256)</f>
        <v>0</v>
      </c>
      <c r="AM256" s="77">
        <f>SUM(Kranskop:Baobab!AM256)</f>
        <v>0</v>
      </c>
      <c r="AN256" s="77">
        <f>SUM(Kranskop:Baobab!AN256)</f>
        <v>0</v>
      </c>
      <c r="AO256" s="77">
        <f>SUM(Kranskop:Baobab!AO256)</f>
        <v>0</v>
      </c>
      <c r="AP256" s="77">
        <f>SUM(Kranskop:Baobab!AP256)</f>
        <v>0</v>
      </c>
      <c r="AQ256" s="77">
        <f>SUM(Kranskop:Baobab!AQ256)</f>
        <v>0</v>
      </c>
      <c r="AR256" s="77">
        <f>SUM(Kranskop:Baobab!AR256)</f>
        <v>0</v>
      </c>
      <c r="AS256" s="76">
        <f>SUM(Kranskop:Baobab!AS256)</f>
        <v>0</v>
      </c>
      <c r="AT256" s="78">
        <f>SUM(Kranskop:Baobab!AT256)</f>
        <v>0</v>
      </c>
      <c r="AU256" s="77">
        <f>SUM(Kranskop:Baobab!AU256)</f>
        <v>0</v>
      </c>
      <c r="AV256" s="77">
        <f>SUM(Kranskop:Baobab!AV256)</f>
        <v>0</v>
      </c>
      <c r="AW256" s="77">
        <f>SUM(Kranskop:Baobab!AW256)</f>
        <v>0</v>
      </c>
      <c r="AX256" s="77">
        <f>SUM(Kranskop:Baobab!AX256)</f>
        <v>0</v>
      </c>
      <c r="AY256" s="77">
        <f>SUM(Kranskop:Baobab!AY256)</f>
        <v>0</v>
      </c>
      <c r="AZ256" s="77">
        <f>SUM(Kranskop:Baobab!AZ256)</f>
        <v>0</v>
      </c>
      <c r="BA256" s="77">
        <f>SUM(Kranskop:Baobab!BA256)</f>
        <v>0</v>
      </c>
      <c r="BB256" s="77">
        <f>SUM(Kranskop:Baobab!BB256)</f>
        <v>0</v>
      </c>
      <c r="BC256" s="77">
        <f>SUM(Kranskop:Baobab!BC256)</f>
        <v>0</v>
      </c>
      <c r="BD256" s="77">
        <f>SUM(Kranskop:Baobab!BD256)</f>
        <v>0</v>
      </c>
      <c r="BE256" s="76">
        <f>SUM(Kranskop:Baobab!BE256)</f>
        <v>0</v>
      </c>
      <c r="BF256" s="78">
        <f>SUM(Kranskop:Baobab!BF256)</f>
        <v>0</v>
      </c>
      <c r="BG256" s="77">
        <f>SUM(Kranskop:Baobab!BG256)</f>
        <v>0</v>
      </c>
      <c r="BH256" s="77">
        <f>SUM(Kranskop:Baobab!BH256)</f>
        <v>0</v>
      </c>
      <c r="BI256" s="77">
        <f>SUM(Kranskop:Baobab!BI256)</f>
        <v>0</v>
      </c>
      <c r="BJ256" s="77">
        <f>SUM(Kranskop:Baobab!BJ256)</f>
        <v>0</v>
      </c>
      <c r="BK256" s="77">
        <f>SUM(Kranskop:Baobab!BK256)</f>
        <v>0</v>
      </c>
      <c r="BL256" s="77">
        <f>SUM(Kranskop:Baobab!BL256)</f>
        <v>0</v>
      </c>
      <c r="BM256" s="77">
        <f>SUM(Kranskop:Baobab!BM256)</f>
        <v>0</v>
      </c>
      <c r="BN256" s="77">
        <f>SUM(Kranskop:Baobab!BN256)</f>
        <v>0</v>
      </c>
      <c r="BO256" s="77">
        <f>SUM(Kranskop:Baobab!BO256)</f>
        <v>0</v>
      </c>
      <c r="BP256" s="77">
        <f>SUM(Kranskop:Baobab!BP256)</f>
        <v>0</v>
      </c>
      <c r="BQ256" s="76">
        <f>SUM(Kranskop:Baobab!BQ256)</f>
        <v>0</v>
      </c>
      <c r="BR256" s="78">
        <f>SUM(Kranskop:Baobab!BR256)</f>
        <v>0</v>
      </c>
      <c r="BS256" s="77">
        <f>SUM(Kranskop:Baobab!BS256)</f>
        <v>0</v>
      </c>
      <c r="BT256" s="77">
        <f>SUM(Kranskop:Baobab!BT256)</f>
        <v>0</v>
      </c>
      <c r="BU256" s="77">
        <f>SUM(Kranskop:Baobab!BU256)</f>
        <v>0</v>
      </c>
      <c r="BV256" s="77">
        <f>SUM(Kranskop:Baobab!BV256)</f>
        <v>0</v>
      </c>
      <c r="BW256" s="77">
        <f>SUM(Kranskop:Baobab!BW256)</f>
        <v>0</v>
      </c>
      <c r="BX256" s="77">
        <f>SUM(Kranskop:Baobab!BX256)</f>
        <v>0</v>
      </c>
      <c r="BY256" s="77">
        <f>SUM(Kranskop:Baobab!BY256)</f>
        <v>0</v>
      </c>
      <c r="BZ256" s="77">
        <f>SUM(Kranskop:Baobab!BZ256)</f>
        <v>0</v>
      </c>
      <c r="CA256" s="77">
        <f>SUM(Kranskop:Baobab!CA256)</f>
        <v>0</v>
      </c>
      <c r="CB256" s="77">
        <f>SUM(Kranskop:Baobab!CB256)</f>
        <v>0</v>
      </c>
      <c r="CC256" s="76">
        <f>SUM(Kranskop:Baobab!CC256)</f>
        <v>0</v>
      </c>
      <c r="CD256" s="368"/>
    </row>
    <row r="257" spans="1:82" s="39" customFormat="1" ht="27" x14ac:dyDescent="0.75">
      <c r="A257" s="152"/>
      <c r="B257" s="176" t="s">
        <v>459</v>
      </c>
      <c r="C257" s="177" t="s">
        <v>460</v>
      </c>
      <c r="D257" s="178" t="s">
        <v>446</v>
      </c>
      <c r="E257" s="295">
        <f>SUM(Kranskop:Baobab!E257)</f>
        <v>0</v>
      </c>
      <c r="F257" s="215" t="b">
        <f>(Kranskop!G257+Nyl!G257+Capricorn!G257+Baobab!G257)=G257</f>
        <v>1</v>
      </c>
      <c r="G257" s="74">
        <f t="shared" si="94"/>
        <v>0</v>
      </c>
      <c r="H257" s="75">
        <f>SUM(Kranskop:Baobab!H257)</f>
        <v>0</v>
      </c>
      <c r="I257" s="76">
        <f>SUM(Kranskop:Baobab!I257)</f>
        <v>0</v>
      </c>
      <c r="J257" s="75">
        <f>SUM(Kranskop:Baobab!J257)</f>
        <v>0</v>
      </c>
      <c r="K257" s="77">
        <f>SUM(Kranskop:Baobab!K257)</f>
        <v>0</v>
      </c>
      <c r="L257" s="77">
        <f>SUM(Kranskop:Baobab!L257)</f>
        <v>0</v>
      </c>
      <c r="M257" s="77">
        <f>SUM(Kranskop:Baobab!M257)</f>
        <v>0</v>
      </c>
      <c r="N257" s="77">
        <f>SUM(Kranskop:Baobab!N257)</f>
        <v>0</v>
      </c>
      <c r="O257" s="77">
        <f>SUM(Kranskop:Baobab!O257)</f>
        <v>0</v>
      </c>
      <c r="P257" s="77">
        <f>SUM(Kranskop:Baobab!P257)</f>
        <v>0</v>
      </c>
      <c r="Q257" s="77">
        <f>SUM(Kranskop:Baobab!Q257)</f>
        <v>0</v>
      </c>
      <c r="R257" s="77">
        <f>SUM(Kranskop:Baobab!R257)</f>
        <v>0</v>
      </c>
      <c r="S257" s="77">
        <f>SUM(Kranskop:Baobab!S257)</f>
        <v>0</v>
      </c>
      <c r="T257" s="77">
        <f>SUM(Kranskop:Baobab!T257)</f>
        <v>0</v>
      </c>
      <c r="U257" s="76">
        <f>SUM(Kranskop:Baobab!U257)</f>
        <v>0</v>
      </c>
      <c r="V257" s="75">
        <f>SUM(Kranskop:Baobab!V257)</f>
        <v>0</v>
      </c>
      <c r="W257" s="77">
        <f>SUM(Kranskop:Baobab!W257)</f>
        <v>0</v>
      </c>
      <c r="X257" s="77">
        <f>SUM(Kranskop:Baobab!X257)</f>
        <v>0</v>
      </c>
      <c r="Y257" s="77">
        <f>SUM(Kranskop:Baobab!Y257)</f>
        <v>0</v>
      </c>
      <c r="Z257" s="77">
        <f>SUM(Kranskop:Baobab!Z257)</f>
        <v>0</v>
      </c>
      <c r="AA257" s="77">
        <f>SUM(Kranskop:Baobab!AA257)</f>
        <v>0</v>
      </c>
      <c r="AB257" s="77">
        <f>SUM(Kranskop:Baobab!AB257)</f>
        <v>0</v>
      </c>
      <c r="AC257" s="77">
        <f>SUM(Kranskop:Baobab!AC257)</f>
        <v>0</v>
      </c>
      <c r="AD257" s="77">
        <f>SUM(Kranskop:Baobab!AD257)</f>
        <v>0</v>
      </c>
      <c r="AE257" s="77">
        <f>SUM(Kranskop:Baobab!AE257)</f>
        <v>0</v>
      </c>
      <c r="AF257" s="77">
        <f>SUM(Kranskop:Baobab!AF257)</f>
        <v>0</v>
      </c>
      <c r="AG257" s="76">
        <f>SUM(Kranskop:Baobab!AG257)</f>
        <v>0</v>
      </c>
      <c r="AH257" s="78">
        <f>SUM(Kranskop:Baobab!AH257)</f>
        <v>0</v>
      </c>
      <c r="AI257" s="77">
        <f>SUM(Kranskop:Baobab!AI257)</f>
        <v>0</v>
      </c>
      <c r="AJ257" s="77">
        <f>SUM(Kranskop:Baobab!AJ257)</f>
        <v>0</v>
      </c>
      <c r="AK257" s="77">
        <f>SUM(Kranskop:Baobab!AK257)</f>
        <v>0</v>
      </c>
      <c r="AL257" s="77">
        <f>SUM(Kranskop:Baobab!AL257)</f>
        <v>0</v>
      </c>
      <c r="AM257" s="77">
        <f>SUM(Kranskop:Baobab!AM257)</f>
        <v>0</v>
      </c>
      <c r="AN257" s="77">
        <f>SUM(Kranskop:Baobab!AN257)</f>
        <v>0</v>
      </c>
      <c r="AO257" s="77">
        <f>SUM(Kranskop:Baobab!AO257)</f>
        <v>0</v>
      </c>
      <c r="AP257" s="77">
        <f>SUM(Kranskop:Baobab!AP257)</f>
        <v>0</v>
      </c>
      <c r="AQ257" s="77">
        <f>SUM(Kranskop:Baobab!AQ257)</f>
        <v>0</v>
      </c>
      <c r="AR257" s="77">
        <f>SUM(Kranskop:Baobab!AR257)</f>
        <v>0</v>
      </c>
      <c r="AS257" s="76">
        <f>SUM(Kranskop:Baobab!AS257)</f>
        <v>0</v>
      </c>
      <c r="AT257" s="78">
        <f>SUM(Kranskop:Baobab!AT257)</f>
        <v>0</v>
      </c>
      <c r="AU257" s="77">
        <f>SUM(Kranskop:Baobab!AU257)</f>
        <v>0</v>
      </c>
      <c r="AV257" s="77">
        <f>SUM(Kranskop:Baobab!AV257)</f>
        <v>0</v>
      </c>
      <c r="AW257" s="77">
        <f>SUM(Kranskop:Baobab!AW257)</f>
        <v>0</v>
      </c>
      <c r="AX257" s="77">
        <f>SUM(Kranskop:Baobab!AX257)</f>
        <v>0</v>
      </c>
      <c r="AY257" s="77">
        <f>SUM(Kranskop:Baobab!AY257)</f>
        <v>0</v>
      </c>
      <c r="AZ257" s="77">
        <f>SUM(Kranskop:Baobab!AZ257)</f>
        <v>0</v>
      </c>
      <c r="BA257" s="77">
        <f>SUM(Kranskop:Baobab!BA257)</f>
        <v>0</v>
      </c>
      <c r="BB257" s="77">
        <f>SUM(Kranskop:Baobab!BB257)</f>
        <v>0</v>
      </c>
      <c r="BC257" s="77">
        <f>SUM(Kranskop:Baobab!BC257)</f>
        <v>0</v>
      </c>
      <c r="BD257" s="77">
        <f>SUM(Kranskop:Baobab!BD257)</f>
        <v>0</v>
      </c>
      <c r="BE257" s="76">
        <f>SUM(Kranskop:Baobab!BE257)</f>
        <v>0</v>
      </c>
      <c r="BF257" s="78">
        <f>SUM(Kranskop:Baobab!BF257)</f>
        <v>0</v>
      </c>
      <c r="BG257" s="77">
        <f>SUM(Kranskop:Baobab!BG257)</f>
        <v>0</v>
      </c>
      <c r="BH257" s="77">
        <f>SUM(Kranskop:Baobab!BH257)</f>
        <v>0</v>
      </c>
      <c r="BI257" s="77">
        <f>SUM(Kranskop:Baobab!BI257)</f>
        <v>0</v>
      </c>
      <c r="BJ257" s="77">
        <f>SUM(Kranskop:Baobab!BJ257)</f>
        <v>0</v>
      </c>
      <c r="BK257" s="77">
        <f>SUM(Kranskop:Baobab!BK257)</f>
        <v>0</v>
      </c>
      <c r="BL257" s="77">
        <f>SUM(Kranskop:Baobab!BL257)</f>
        <v>0</v>
      </c>
      <c r="BM257" s="77">
        <f>SUM(Kranskop:Baobab!BM257)</f>
        <v>0</v>
      </c>
      <c r="BN257" s="77">
        <f>SUM(Kranskop:Baobab!BN257)</f>
        <v>0</v>
      </c>
      <c r="BO257" s="77">
        <f>SUM(Kranskop:Baobab!BO257)</f>
        <v>0</v>
      </c>
      <c r="BP257" s="77">
        <f>SUM(Kranskop:Baobab!BP257)</f>
        <v>0</v>
      </c>
      <c r="BQ257" s="76">
        <f>SUM(Kranskop:Baobab!BQ257)</f>
        <v>0</v>
      </c>
      <c r="BR257" s="78">
        <f>SUM(Kranskop:Baobab!BR257)</f>
        <v>0</v>
      </c>
      <c r="BS257" s="77">
        <f>SUM(Kranskop:Baobab!BS257)</f>
        <v>0</v>
      </c>
      <c r="BT257" s="77">
        <f>SUM(Kranskop:Baobab!BT257)</f>
        <v>0</v>
      </c>
      <c r="BU257" s="77">
        <f>SUM(Kranskop:Baobab!BU257)</f>
        <v>0</v>
      </c>
      <c r="BV257" s="77">
        <f>SUM(Kranskop:Baobab!BV257)</f>
        <v>0</v>
      </c>
      <c r="BW257" s="77">
        <f>SUM(Kranskop:Baobab!BW257)</f>
        <v>0</v>
      </c>
      <c r="BX257" s="77">
        <f>SUM(Kranskop:Baobab!BX257)</f>
        <v>0</v>
      </c>
      <c r="BY257" s="77">
        <f>SUM(Kranskop:Baobab!BY257)</f>
        <v>0</v>
      </c>
      <c r="BZ257" s="77">
        <f>SUM(Kranskop:Baobab!BZ257)</f>
        <v>0</v>
      </c>
      <c r="CA257" s="77">
        <f>SUM(Kranskop:Baobab!CA257)</f>
        <v>0</v>
      </c>
      <c r="CB257" s="77">
        <f>SUM(Kranskop:Baobab!CB257)</f>
        <v>0</v>
      </c>
      <c r="CC257" s="76">
        <f>SUM(Kranskop:Baobab!CC257)</f>
        <v>0</v>
      </c>
      <c r="CD257" s="368"/>
    </row>
    <row r="258" spans="1:82" s="39" customFormat="1" x14ac:dyDescent="0.75">
      <c r="A258" s="152"/>
      <c r="B258" s="176" t="s">
        <v>461</v>
      </c>
      <c r="C258" s="177" t="s">
        <v>462</v>
      </c>
      <c r="D258" s="178" t="s">
        <v>446</v>
      </c>
      <c r="E258" s="295">
        <f>SUM(Kranskop:Baobab!E258)</f>
        <v>0</v>
      </c>
      <c r="F258" s="215" t="b">
        <f>(Kranskop!G258+Nyl!G258+Capricorn!G258+Baobab!G258)=G258</f>
        <v>1</v>
      </c>
      <c r="G258" s="74">
        <f t="shared" si="94"/>
        <v>0</v>
      </c>
      <c r="H258" s="75">
        <f>SUM(Kranskop:Baobab!H258)</f>
        <v>0</v>
      </c>
      <c r="I258" s="76">
        <f>SUM(Kranskop:Baobab!I258)</f>
        <v>0</v>
      </c>
      <c r="J258" s="75">
        <f>SUM(Kranskop:Baobab!J258)</f>
        <v>0</v>
      </c>
      <c r="K258" s="77">
        <f>SUM(Kranskop:Baobab!K258)</f>
        <v>0</v>
      </c>
      <c r="L258" s="77">
        <f>SUM(Kranskop:Baobab!L258)</f>
        <v>0</v>
      </c>
      <c r="M258" s="77">
        <f>SUM(Kranskop:Baobab!M258)</f>
        <v>0</v>
      </c>
      <c r="N258" s="77">
        <f>SUM(Kranskop:Baobab!N258)</f>
        <v>0</v>
      </c>
      <c r="O258" s="77">
        <f>SUM(Kranskop:Baobab!O258)</f>
        <v>0</v>
      </c>
      <c r="P258" s="77">
        <f>SUM(Kranskop:Baobab!P258)</f>
        <v>0</v>
      </c>
      <c r="Q258" s="77">
        <f>SUM(Kranskop:Baobab!Q258)</f>
        <v>0</v>
      </c>
      <c r="R258" s="77">
        <f>SUM(Kranskop:Baobab!R258)</f>
        <v>0</v>
      </c>
      <c r="S258" s="77">
        <f>SUM(Kranskop:Baobab!S258)</f>
        <v>0</v>
      </c>
      <c r="T258" s="77">
        <f>SUM(Kranskop:Baobab!T258)</f>
        <v>0</v>
      </c>
      <c r="U258" s="76">
        <f>SUM(Kranskop:Baobab!U258)</f>
        <v>0</v>
      </c>
      <c r="V258" s="75">
        <f>SUM(Kranskop:Baobab!V258)</f>
        <v>0</v>
      </c>
      <c r="W258" s="77">
        <f>SUM(Kranskop:Baobab!W258)</f>
        <v>0</v>
      </c>
      <c r="X258" s="77">
        <f>SUM(Kranskop:Baobab!X258)</f>
        <v>0</v>
      </c>
      <c r="Y258" s="77">
        <f>SUM(Kranskop:Baobab!Y258)</f>
        <v>0</v>
      </c>
      <c r="Z258" s="77">
        <f>SUM(Kranskop:Baobab!Z258)</f>
        <v>0</v>
      </c>
      <c r="AA258" s="77">
        <f>SUM(Kranskop:Baobab!AA258)</f>
        <v>0</v>
      </c>
      <c r="AB258" s="77">
        <f>SUM(Kranskop:Baobab!AB258)</f>
        <v>0</v>
      </c>
      <c r="AC258" s="77">
        <f>SUM(Kranskop:Baobab!AC258)</f>
        <v>0</v>
      </c>
      <c r="AD258" s="77">
        <f>SUM(Kranskop:Baobab!AD258)</f>
        <v>0</v>
      </c>
      <c r="AE258" s="77">
        <f>SUM(Kranskop:Baobab!AE258)</f>
        <v>0</v>
      </c>
      <c r="AF258" s="77">
        <f>SUM(Kranskop:Baobab!AF258)</f>
        <v>0</v>
      </c>
      <c r="AG258" s="76">
        <f>SUM(Kranskop:Baobab!AG258)</f>
        <v>0</v>
      </c>
      <c r="AH258" s="78">
        <f>SUM(Kranskop:Baobab!AH258)</f>
        <v>0</v>
      </c>
      <c r="AI258" s="77">
        <f>SUM(Kranskop:Baobab!AI258)</f>
        <v>0</v>
      </c>
      <c r="AJ258" s="77">
        <f>SUM(Kranskop:Baobab!AJ258)</f>
        <v>0</v>
      </c>
      <c r="AK258" s="77">
        <f>SUM(Kranskop:Baobab!AK258)</f>
        <v>0</v>
      </c>
      <c r="AL258" s="77">
        <f>SUM(Kranskop:Baobab!AL258)</f>
        <v>0</v>
      </c>
      <c r="AM258" s="77">
        <f>SUM(Kranskop:Baobab!AM258)</f>
        <v>0</v>
      </c>
      <c r="AN258" s="77">
        <f>SUM(Kranskop:Baobab!AN258)</f>
        <v>0</v>
      </c>
      <c r="AO258" s="77">
        <f>SUM(Kranskop:Baobab!AO258)</f>
        <v>0</v>
      </c>
      <c r="AP258" s="77">
        <f>SUM(Kranskop:Baobab!AP258)</f>
        <v>0</v>
      </c>
      <c r="AQ258" s="77">
        <f>SUM(Kranskop:Baobab!AQ258)</f>
        <v>0</v>
      </c>
      <c r="AR258" s="77">
        <f>SUM(Kranskop:Baobab!AR258)</f>
        <v>0</v>
      </c>
      <c r="AS258" s="76">
        <f>SUM(Kranskop:Baobab!AS258)</f>
        <v>0</v>
      </c>
      <c r="AT258" s="78">
        <f>SUM(Kranskop:Baobab!AT258)</f>
        <v>0</v>
      </c>
      <c r="AU258" s="77">
        <f>SUM(Kranskop:Baobab!AU258)</f>
        <v>0</v>
      </c>
      <c r="AV258" s="77">
        <f>SUM(Kranskop:Baobab!AV258)</f>
        <v>0</v>
      </c>
      <c r="AW258" s="77">
        <f>SUM(Kranskop:Baobab!AW258)</f>
        <v>0</v>
      </c>
      <c r="AX258" s="77">
        <f>SUM(Kranskop:Baobab!AX258)</f>
        <v>0</v>
      </c>
      <c r="AY258" s="77">
        <f>SUM(Kranskop:Baobab!AY258)</f>
        <v>0</v>
      </c>
      <c r="AZ258" s="77">
        <f>SUM(Kranskop:Baobab!AZ258)</f>
        <v>0</v>
      </c>
      <c r="BA258" s="77">
        <f>SUM(Kranskop:Baobab!BA258)</f>
        <v>0</v>
      </c>
      <c r="BB258" s="77">
        <f>SUM(Kranskop:Baobab!BB258)</f>
        <v>0</v>
      </c>
      <c r="BC258" s="77">
        <f>SUM(Kranskop:Baobab!BC258)</f>
        <v>0</v>
      </c>
      <c r="BD258" s="77">
        <f>SUM(Kranskop:Baobab!BD258)</f>
        <v>0</v>
      </c>
      <c r="BE258" s="76">
        <f>SUM(Kranskop:Baobab!BE258)</f>
        <v>0</v>
      </c>
      <c r="BF258" s="78">
        <f>SUM(Kranskop:Baobab!BF258)</f>
        <v>0</v>
      </c>
      <c r="BG258" s="77">
        <f>SUM(Kranskop:Baobab!BG258)</f>
        <v>0</v>
      </c>
      <c r="BH258" s="77">
        <f>SUM(Kranskop:Baobab!BH258)</f>
        <v>0</v>
      </c>
      <c r="BI258" s="77">
        <f>SUM(Kranskop:Baobab!BI258)</f>
        <v>0</v>
      </c>
      <c r="BJ258" s="77">
        <f>SUM(Kranskop:Baobab!BJ258)</f>
        <v>0</v>
      </c>
      <c r="BK258" s="77">
        <f>SUM(Kranskop:Baobab!BK258)</f>
        <v>0</v>
      </c>
      <c r="BL258" s="77">
        <f>SUM(Kranskop:Baobab!BL258)</f>
        <v>0</v>
      </c>
      <c r="BM258" s="77">
        <f>SUM(Kranskop:Baobab!BM258)</f>
        <v>0</v>
      </c>
      <c r="BN258" s="77">
        <f>SUM(Kranskop:Baobab!BN258)</f>
        <v>0</v>
      </c>
      <c r="BO258" s="77">
        <f>SUM(Kranskop:Baobab!BO258)</f>
        <v>0</v>
      </c>
      <c r="BP258" s="77">
        <f>SUM(Kranskop:Baobab!BP258)</f>
        <v>0</v>
      </c>
      <c r="BQ258" s="76">
        <f>SUM(Kranskop:Baobab!BQ258)</f>
        <v>0</v>
      </c>
      <c r="BR258" s="78">
        <f>SUM(Kranskop:Baobab!BR258)</f>
        <v>0</v>
      </c>
      <c r="BS258" s="77">
        <f>SUM(Kranskop:Baobab!BS258)</f>
        <v>0</v>
      </c>
      <c r="BT258" s="77">
        <f>SUM(Kranskop:Baobab!BT258)</f>
        <v>0</v>
      </c>
      <c r="BU258" s="77">
        <f>SUM(Kranskop:Baobab!BU258)</f>
        <v>0</v>
      </c>
      <c r="BV258" s="77">
        <f>SUM(Kranskop:Baobab!BV258)</f>
        <v>0</v>
      </c>
      <c r="BW258" s="77">
        <f>SUM(Kranskop:Baobab!BW258)</f>
        <v>0</v>
      </c>
      <c r="BX258" s="77">
        <f>SUM(Kranskop:Baobab!BX258)</f>
        <v>0</v>
      </c>
      <c r="BY258" s="77">
        <f>SUM(Kranskop:Baobab!BY258)</f>
        <v>0</v>
      </c>
      <c r="BZ258" s="77">
        <f>SUM(Kranskop:Baobab!BZ258)</f>
        <v>0</v>
      </c>
      <c r="CA258" s="77">
        <f>SUM(Kranskop:Baobab!CA258)</f>
        <v>0</v>
      </c>
      <c r="CB258" s="77">
        <f>SUM(Kranskop:Baobab!CB258)</f>
        <v>0</v>
      </c>
      <c r="CC258" s="76">
        <f>SUM(Kranskop:Baobab!CC258)</f>
        <v>0</v>
      </c>
      <c r="CD258" s="368"/>
    </row>
    <row r="259" spans="1:82" s="39" customFormat="1" ht="27" x14ac:dyDescent="0.75">
      <c r="B259" s="176" t="s">
        <v>463</v>
      </c>
      <c r="C259" s="177" t="s">
        <v>464</v>
      </c>
      <c r="D259" s="178" t="s">
        <v>446</v>
      </c>
      <c r="E259" s="295">
        <f>SUM(Kranskop:Baobab!E259)</f>
        <v>0</v>
      </c>
      <c r="F259" s="215" t="b">
        <f>(Kranskop!G259+Nyl!G259+Capricorn!G259+Baobab!G259)=G259</f>
        <v>1</v>
      </c>
      <c r="G259" s="74">
        <f t="shared" si="94"/>
        <v>0</v>
      </c>
      <c r="H259" s="75">
        <f>SUM(Kranskop:Baobab!H259)</f>
        <v>0</v>
      </c>
      <c r="I259" s="76">
        <f>SUM(Kranskop:Baobab!I259)</f>
        <v>0</v>
      </c>
      <c r="J259" s="75">
        <f>SUM(Kranskop:Baobab!J259)</f>
        <v>0</v>
      </c>
      <c r="K259" s="77">
        <f>SUM(Kranskop:Baobab!K259)</f>
        <v>0</v>
      </c>
      <c r="L259" s="77">
        <f>SUM(Kranskop:Baobab!L259)</f>
        <v>0</v>
      </c>
      <c r="M259" s="77">
        <f>SUM(Kranskop:Baobab!M259)</f>
        <v>0</v>
      </c>
      <c r="N259" s="77">
        <f>SUM(Kranskop:Baobab!N259)</f>
        <v>0</v>
      </c>
      <c r="O259" s="77">
        <f>SUM(Kranskop:Baobab!O259)</f>
        <v>0</v>
      </c>
      <c r="P259" s="77">
        <f>SUM(Kranskop:Baobab!P259)</f>
        <v>0</v>
      </c>
      <c r="Q259" s="77">
        <f>SUM(Kranskop:Baobab!Q259)</f>
        <v>0</v>
      </c>
      <c r="R259" s="77">
        <f>SUM(Kranskop:Baobab!R259)</f>
        <v>0</v>
      </c>
      <c r="S259" s="77">
        <f>SUM(Kranskop:Baobab!S259)</f>
        <v>0</v>
      </c>
      <c r="T259" s="77">
        <f>SUM(Kranskop:Baobab!T259)</f>
        <v>0</v>
      </c>
      <c r="U259" s="76">
        <f>SUM(Kranskop:Baobab!U259)</f>
        <v>0</v>
      </c>
      <c r="V259" s="75">
        <f>SUM(Kranskop:Baobab!V259)</f>
        <v>0</v>
      </c>
      <c r="W259" s="77">
        <f>SUM(Kranskop:Baobab!W259)</f>
        <v>0</v>
      </c>
      <c r="X259" s="77">
        <f>SUM(Kranskop:Baobab!X259)</f>
        <v>0</v>
      </c>
      <c r="Y259" s="77">
        <f>SUM(Kranskop:Baobab!Y259)</f>
        <v>0</v>
      </c>
      <c r="Z259" s="77">
        <f>SUM(Kranskop:Baobab!Z259)</f>
        <v>0</v>
      </c>
      <c r="AA259" s="77">
        <f>SUM(Kranskop:Baobab!AA259)</f>
        <v>0</v>
      </c>
      <c r="AB259" s="77">
        <f>SUM(Kranskop:Baobab!AB259)</f>
        <v>0</v>
      </c>
      <c r="AC259" s="77">
        <f>SUM(Kranskop:Baobab!AC259)</f>
        <v>0</v>
      </c>
      <c r="AD259" s="77">
        <f>SUM(Kranskop:Baobab!AD259)</f>
        <v>0</v>
      </c>
      <c r="AE259" s="77">
        <f>SUM(Kranskop:Baobab!AE259)</f>
        <v>0</v>
      </c>
      <c r="AF259" s="77">
        <f>SUM(Kranskop:Baobab!AF259)</f>
        <v>0</v>
      </c>
      <c r="AG259" s="76">
        <f>SUM(Kranskop:Baobab!AG259)</f>
        <v>0</v>
      </c>
      <c r="AH259" s="78">
        <f>SUM(Kranskop:Baobab!AH259)</f>
        <v>0</v>
      </c>
      <c r="AI259" s="77">
        <f>SUM(Kranskop:Baobab!AI259)</f>
        <v>0</v>
      </c>
      <c r="AJ259" s="77">
        <f>SUM(Kranskop:Baobab!AJ259)</f>
        <v>0</v>
      </c>
      <c r="AK259" s="77">
        <f>SUM(Kranskop:Baobab!AK259)</f>
        <v>0</v>
      </c>
      <c r="AL259" s="77">
        <f>SUM(Kranskop:Baobab!AL259)</f>
        <v>0</v>
      </c>
      <c r="AM259" s="77">
        <f>SUM(Kranskop:Baobab!AM259)</f>
        <v>0</v>
      </c>
      <c r="AN259" s="77">
        <f>SUM(Kranskop:Baobab!AN259)</f>
        <v>0</v>
      </c>
      <c r="AO259" s="77">
        <f>SUM(Kranskop:Baobab!AO259)</f>
        <v>0</v>
      </c>
      <c r="AP259" s="77">
        <f>SUM(Kranskop:Baobab!AP259)</f>
        <v>0</v>
      </c>
      <c r="AQ259" s="77">
        <f>SUM(Kranskop:Baobab!AQ259)</f>
        <v>0</v>
      </c>
      <c r="AR259" s="77">
        <f>SUM(Kranskop:Baobab!AR259)</f>
        <v>0</v>
      </c>
      <c r="AS259" s="76">
        <f>SUM(Kranskop:Baobab!AS259)</f>
        <v>0</v>
      </c>
      <c r="AT259" s="78">
        <f>SUM(Kranskop:Baobab!AT259)</f>
        <v>0</v>
      </c>
      <c r="AU259" s="77">
        <f>SUM(Kranskop:Baobab!AU259)</f>
        <v>0</v>
      </c>
      <c r="AV259" s="77">
        <f>SUM(Kranskop:Baobab!AV259)</f>
        <v>0</v>
      </c>
      <c r="AW259" s="77">
        <f>SUM(Kranskop:Baobab!AW259)</f>
        <v>0</v>
      </c>
      <c r="AX259" s="77">
        <f>SUM(Kranskop:Baobab!AX259)</f>
        <v>0</v>
      </c>
      <c r="AY259" s="77">
        <f>SUM(Kranskop:Baobab!AY259)</f>
        <v>0</v>
      </c>
      <c r="AZ259" s="77">
        <f>SUM(Kranskop:Baobab!AZ259)</f>
        <v>0</v>
      </c>
      <c r="BA259" s="77">
        <f>SUM(Kranskop:Baobab!BA259)</f>
        <v>0</v>
      </c>
      <c r="BB259" s="77">
        <f>SUM(Kranskop:Baobab!BB259)</f>
        <v>0</v>
      </c>
      <c r="BC259" s="77">
        <f>SUM(Kranskop:Baobab!BC259)</f>
        <v>0</v>
      </c>
      <c r="BD259" s="77">
        <f>SUM(Kranskop:Baobab!BD259)</f>
        <v>0</v>
      </c>
      <c r="BE259" s="76">
        <f>SUM(Kranskop:Baobab!BE259)</f>
        <v>0</v>
      </c>
      <c r="BF259" s="78">
        <f>SUM(Kranskop:Baobab!BF259)</f>
        <v>0</v>
      </c>
      <c r="BG259" s="77">
        <f>SUM(Kranskop:Baobab!BG259)</f>
        <v>0</v>
      </c>
      <c r="BH259" s="77">
        <f>SUM(Kranskop:Baobab!BH259)</f>
        <v>0</v>
      </c>
      <c r="BI259" s="77">
        <f>SUM(Kranskop:Baobab!BI259)</f>
        <v>0</v>
      </c>
      <c r="BJ259" s="77">
        <f>SUM(Kranskop:Baobab!BJ259)</f>
        <v>0</v>
      </c>
      <c r="BK259" s="77">
        <f>SUM(Kranskop:Baobab!BK259)</f>
        <v>0</v>
      </c>
      <c r="BL259" s="77">
        <f>SUM(Kranskop:Baobab!BL259)</f>
        <v>0</v>
      </c>
      <c r="BM259" s="77">
        <f>SUM(Kranskop:Baobab!BM259)</f>
        <v>0</v>
      </c>
      <c r="BN259" s="77">
        <f>SUM(Kranskop:Baobab!BN259)</f>
        <v>0</v>
      </c>
      <c r="BO259" s="77">
        <f>SUM(Kranskop:Baobab!BO259)</f>
        <v>0</v>
      </c>
      <c r="BP259" s="77">
        <f>SUM(Kranskop:Baobab!BP259)</f>
        <v>0</v>
      </c>
      <c r="BQ259" s="76">
        <f>SUM(Kranskop:Baobab!BQ259)</f>
        <v>0</v>
      </c>
      <c r="BR259" s="78">
        <f>SUM(Kranskop:Baobab!BR259)</f>
        <v>0</v>
      </c>
      <c r="BS259" s="77">
        <f>SUM(Kranskop:Baobab!BS259)</f>
        <v>0</v>
      </c>
      <c r="BT259" s="77">
        <f>SUM(Kranskop:Baobab!BT259)</f>
        <v>0</v>
      </c>
      <c r="BU259" s="77">
        <f>SUM(Kranskop:Baobab!BU259)</f>
        <v>0</v>
      </c>
      <c r="BV259" s="77">
        <f>SUM(Kranskop:Baobab!BV259)</f>
        <v>0</v>
      </c>
      <c r="BW259" s="77">
        <f>SUM(Kranskop:Baobab!BW259)</f>
        <v>0</v>
      </c>
      <c r="BX259" s="77">
        <f>SUM(Kranskop:Baobab!BX259)</f>
        <v>0</v>
      </c>
      <c r="BY259" s="77">
        <f>SUM(Kranskop:Baobab!BY259)</f>
        <v>0</v>
      </c>
      <c r="BZ259" s="77">
        <f>SUM(Kranskop:Baobab!BZ259)</f>
        <v>0</v>
      </c>
      <c r="CA259" s="77">
        <f>SUM(Kranskop:Baobab!CA259)</f>
        <v>0</v>
      </c>
      <c r="CB259" s="77">
        <f>SUM(Kranskop:Baobab!CB259)</f>
        <v>0</v>
      </c>
      <c r="CC259" s="76">
        <f>SUM(Kranskop:Baobab!CC259)</f>
        <v>0</v>
      </c>
      <c r="CD259" s="368"/>
    </row>
    <row r="260" spans="1:82" s="39" customFormat="1" ht="27" x14ac:dyDescent="0.75">
      <c r="B260" s="185" t="s">
        <v>465</v>
      </c>
      <c r="C260" s="186" t="s">
        <v>466</v>
      </c>
      <c r="D260" s="187" t="s">
        <v>446</v>
      </c>
      <c r="E260" s="295">
        <f>SUM(Kranskop:Baobab!E260)</f>
        <v>0</v>
      </c>
      <c r="F260" s="215" t="b">
        <f>(Kranskop!G260+Nyl!G260+Capricorn!G260+Baobab!G260)=G260</f>
        <v>1</v>
      </c>
      <c r="G260" s="74">
        <f t="shared" si="94"/>
        <v>0</v>
      </c>
      <c r="H260" s="75">
        <f>SUM(Kranskop:Baobab!H260)</f>
        <v>0</v>
      </c>
      <c r="I260" s="76">
        <f>SUM(Kranskop:Baobab!I260)</f>
        <v>0</v>
      </c>
      <c r="J260" s="75">
        <f>SUM(Kranskop:Baobab!J260)</f>
        <v>0</v>
      </c>
      <c r="K260" s="77">
        <f>SUM(Kranskop:Baobab!K260)</f>
        <v>0</v>
      </c>
      <c r="L260" s="77">
        <f>SUM(Kranskop:Baobab!L260)</f>
        <v>0</v>
      </c>
      <c r="M260" s="77">
        <f>SUM(Kranskop:Baobab!M260)</f>
        <v>0</v>
      </c>
      <c r="N260" s="77">
        <f>SUM(Kranskop:Baobab!N260)</f>
        <v>0</v>
      </c>
      <c r="O260" s="77">
        <f>SUM(Kranskop:Baobab!O260)</f>
        <v>0</v>
      </c>
      <c r="P260" s="77">
        <f>SUM(Kranskop:Baobab!P260)</f>
        <v>0</v>
      </c>
      <c r="Q260" s="77">
        <f>SUM(Kranskop:Baobab!Q260)</f>
        <v>0</v>
      </c>
      <c r="R260" s="77">
        <f>SUM(Kranskop:Baobab!R260)</f>
        <v>0</v>
      </c>
      <c r="S260" s="77">
        <f>SUM(Kranskop:Baobab!S260)</f>
        <v>0</v>
      </c>
      <c r="T260" s="77">
        <f>SUM(Kranskop:Baobab!T260)</f>
        <v>0</v>
      </c>
      <c r="U260" s="76">
        <f>SUM(Kranskop:Baobab!U260)</f>
        <v>0</v>
      </c>
      <c r="V260" s="75">
        <f>SUM(Kranskop:Baobab!V260)</f>
        <v>0</v>
      </c>
      <c r="W260" s="77">
        <f>SUM(Kranskop:Baobab!W260)</f>
        <v>0</v>
      </c>
      <c r="X260" s="77">
        <f>SUM(Kranskop:Baobab!X260)</f>
        <v>0</v>
      </c>
      <c r="Y260" s="77">
        <f>SUM(Kranskop:Baobab!Y260)</f>
        <v>0</v>
      </c>
      <c r="Z260" s="77">
        <f>SUM(Kranskop:Baobab!Z260)</f>
        <v>0</v>
      </c>
      <c r="AA260" s="77">
        <f>SUM(Kranskop:Baobab!AA260)</f>
        <v>0</v>
      </c>
      <c r="AB260" s="77">
        <f>SUM(Kranskop:Baobab!AB260)</f>
        <v>0</v>
      </c>
      <c r="AC260" s="77">
        <f>SUM(Kranskop:Baobab!AC260)</f>
        <v>0</v>
      </c>
      <c r="AD260" s="77">
        <f>SUM(Kranskop:Baobab!AD260)</f>
        <v>0</v>
      </c>
      <c r="AE260" s="77">
        <f>SUM(Kranskop:Baobab!AE260)</f>
        <v>0</v>
      </c>
      <c r="AF260" s="77">
        <f>SUM(Kranskop:Baobab!AF260)</f>
        <v>0</v>
      </c>
      <c r="AG260" s="76">
        <f>SUM(Kranskop:Baobab!AG260)</f>
        <v>0</v>
      </c>
      <c r="AH260" s="78">
        <f>SUM(Kranskop:Baobab!AH260)</f>
        <v>0</v>
      </c>
      <c r="AI260" s="77">
        <f>SUM(Kranskop:Baobab!AI260)</f>
        <v>0</v>
      </c>
      <c r="AJ260" s="77">
        <f>SUM(Kranskop:Baobab!AJ260)</f>
        <v>0</v>
      </c>
      <c r="AK260" s="77">
        <f>SUM(Kranskop:Baobab!AK260)</f>
        <v>0</v>
      </c>
      <c r="AL260" s="77">
        <f>SUM(Kranskop:Baobab!AL260)</f>
        <v>0</v>
      </c>
      <c r="AM260" s="77">
        <f>SUM(Kranskop:Baobab!AM260)</f>
        <v>0</v>
      </c>
      <c r="AN260" s="77">
        <f>SUM(Kranskop:Baobab!AN260)</f>
        <v>0</v>
      </c>
      <c r="AO260" s="77">
        <f>SUM(Kranskop:Baobab!AO260)</f>
        <v>0</v>
      </c>
      <c r="AP260" s="77">
        <f>SUM(Kranskop:Baobab!AP260)</f>
        <v>0</v>
      </c>
      <c r="AQ260" s="77">
        <f>SUM(Kranskop:Baobab!AQ260)</f>
        <v>0</v>
      </c>
      <c r="AR260" s="77">
        <f>SUM(Kranskop:Baobab!AR260)</f>
        <v>0</v>
      </c>
      <c r="AS260" s="76">
        <f>SUM(Kranskop:Baobab!AS260)</f>
        <v>0</v>
      </c>
      <c r="AT260" s="78">
        <f>SUM(Kranskop:Baobab!AT260)</f>
        <v>0</v>
      </c>
      <c r="AU260" s="77">
        <f>SUM(Kranskop:Baobab!AU260)</f>
        <v>0</v>
      </c>
      <c r="AV260" s="77">
        <f>SUM(Kranskop:Baobab!AV260)</f>
        <v>0</v>
      </c>
      <c r="AW260" s="77">
        <f>SUM(Kranskop:Baobab!AW260)</f>
        <v>0</v>
      </c>
      <c r="AX260" s="77">
        <f>SUM(Kranskop:Baobab!AX260)</f>
        <v>0</v>
      </c>
      <c r="AY260" s="77">
        <f>SUM(Kranskop:Baobab!AY260)</f>
        <v>0</v>
      </c>
      <c r="AZ260" s="77">
        <f>SUM(Kranskop:Baobab!AZ260)</f>
        <v>0</v>
      </c>
      <c r="BA260" s="77">
        <f>SUM(Kranskop:Baobab!BA260)</f>
        <v>0</v>
      </c>
      <c r="BB260" s="77">
        <f>SUM(Kranskop:Baobab!BB260)</f>
        <v>0</v>
      </c>
      <c r="BC260" s="77">
        <f>SUM(Kranskop:Baobab!BC260)</f>
        <v>0</v>
      </c>
      <c r="BD260" s="77">
        <f>SUM(Kranskop:Baobab!BD260)</f>
        <v>0</v>
      </c>
      <c r="BE260" s="76">
        <f>SUM(Kranskop:Baobab!BE260)</f>
        <v>0</v>
      </c>
      <c r="BF260" s="78">
        <f>SUM(Kranskop:Baobab!BF260)</f>
        <v>0</v>
      </c>
      <c r="BG260" s="77">
        <f>SUM(Kranskop:Baobab!BG260)</f>
        <v>0</v>
      </c>
      <c r="BH260" s="77">
        <f>SUM(Kranskop:Baobab!BH260)</f>
        <v>0</v>
      </c>
      <c r="BI260" s="77">
        <f>SUM(Kranskop:Baobab!BI260)</f>
        <v>0</v>
      </c>
      <c r="BJ260" s="77">
        <f>SUM(Kranskop:Baobab!BJ260)</f>
        <v>0</v>
      </c>
      <c r="BK260" s="77">
        <f>SUM(Kranskop:Baobab!BK260)</f>
        <v>0</v>
      </c>
      <c r="BL260" s="77">
        <f>SUM(Kranskop:Baobab!BL260)</f>
        <v>0</v>
      </c>
      <c r="BM260" s="77">
        <f>SUM(Kranskop:Baobab!BM260)</f>
        <v>0</v>
      </c>
      <c r="BN260" s="77">
        <f>SUM(Kranskop:Baobab!BN260)</f>
        <v>0</v>
      </c>
      <c r="BO260" s="77">
        <f>SUM(Kranskop:Baobab!BO260)</f>
        <v>0</v>
      </c>
      <c r="BP260" s="77">
        <f>SUM(Kranskop:Baobab!BP260)</f>
        <v>0</v>
      </c>
      <c r="BQ260" s="76">
        <f>SUM(Kranskop:Baobab!BQ260)</f>
        <v>0</v>
      </c>
      <c r="BR260" s="78">
        <f>SUM(Kranskop:Baobab!BR260)</f>
        <v>0</v>
      </c>
      <c r="BS260" s="77">
        <f>SUM(Kranskop:Baobab!BS260)</f>
        <v>0</v>
      </c>
      <c r="BT260" s="77">
        <f>SUM(Kranskop:Baobab!BT260)</f>
        <v>0</v>
      </c>
      <c r="BU260" s="77">
        <f>SUM(Kranskop:Baobab!BU260)</f>
        <v>0</v>
      </c>
      <c r="BV260" s="77">
        <f>SUM(Kranskop:Baobab!BV260)</f>
        <v>0</v>
      </c>
      <c r="BW260" s="77">
        <f>SUM(Kranskop:Baobab!BW260)</f>
        <v>0</v>
      </c>
      <c r="BX260" s="77">
        <f>SUM(Kranskop:Baobab!BX260)</f>
        <v>0</v>
      </c>
      <c r="BY260" s="77">
        <f>SUM(Kranskop:Baobab!BY260)</f>
        <v>0</v>
      </c>
      <c r="BZ260" s="77">
        <f>SUM(Kranskop:Baobab!BZ260)</f>
        <v>0</v>
      </c>
      <c r="CA260" s="77">
        <f>SUM(Kranskop:Baobab!CA260)</f>
        <v>0</v>
      </c>
      <c r="CB260" s="77">
        <f>SUM(Kranskop:Baobab!CB260)</f>
        <v>0</v>
      </c>
      <c r="CC260" s="76">
        <f>SUM(Kranskop:Baobab!CC260)</f>
        <v>0</v>
      </c>
      <c r="CD260" s="368"/>
    </row>
    <row r="261" spans="1:82" s="39" customFormat="1" ht="40.5" x14ac:dyDescent="0.75">
      <c r="B261" s="185" t="s">
        <v>467</v>
      </c>
      <c r="C261" s="186" t="s">
        <v>468</v>
      </c>
      <c r="D261" s="187" t="s">
        <v>446</v>
      </c>
      <c r="E261" s="295">
        <f>SUM(Kranskop:Baobab!E261)</f>
        <v>0</v>
      </c>
      <c r="F261" s="215" t="b">
        <f>(Kranskop!G261+Nyl!G261+Capricorn!G261+Baobab!G261)=G261</f>
        <v>1</v>
      </c>
      <c r="G261" s="74">
        <f t="shared" si="94"/>
        <v>0</v>
      </c>
      <c r="H261" s="75">
        <f>SUM(Kranskop:Baobab!H261)</f>
        <v>0</v>
      </c>
      <c r="I261" s="76">
        <f>SUM(Kranskop:Baobab!I261)</f>
        <v>0</v>
      </c>
      <c r="J261" s="75">
        <f>SUM(Kranskop:Baobab!J261)</f>
        <v>0</v>
      </c>
      <c r="K261" s="77">
        <f>SUM(Kranskop:Baobab!K261)</f>
        <v>0</v>
      </c>
      <c r="L261" s="77">
        <f>SUM(Kranskop:Baobab!L261)</f>
        <v>0</v>
      </c>
      <c r="M261" s="77">
        <f>SUM(Kranskop:Baobab!M261)</f>
        <v>0</v>
      </c>
      <c r="N261" s="77">
        <f>SUM(Kranskop:Baobab!N261)</f>
        <v>0</v>
      </c>
      <c r="O261" s="77">
        <f>SUM(Kranskop:Baobab!O261)</f>
        <v>0</v>
      </c>
      <c r="P261" s="77">
        <f>SUM(Kranskop:Baobab!P261)</f>
        <v>0</v>
      </c>
      <c r="Q261" s="77">
        <f>SUM(Kranskop:Baobab!Q261)</f>
        <v>0</v>
      </c>
      <c r="R261" s="77">
        <f>SUM(Kranskop:Baobab!R261)</f>
        <v>0</v>
      </c>
      <c r="S261" s="77">
        <f>SUM(Kranskop:Baobab!S261)</f>
        <v>0</v>
      </c>
      <c r="T261" s="77">
        <f>SUM(Kranskop:Baobab!T261)</f>
        <v>0</v>
      </c>
      <c r="U261" s="76">
        <f>SUM(Kranskop:Baobab!U261)</f>
        <v>0</v>
      </c>
      <c r="V261" s="75">
        <f>SUM(Kranskop:Baobab!V261)</f>
        <v>0</v>
      </c>
      <c r="W261" s="77">
        <f>SUM(Kranskop:Baobab!W261)</f>
        <v>0</v>
      </c>
      <c r="X261" s="77">
        <f>SUM(Kranskop:Baobab!X261)</f>
        <v>0</v>
      </c>
      <c r="Y261" s="77">
        <f>SUM(Kranskop:Baobab!Y261)</f>
        <v>0</v>
      </c>
      <c r="Z261" s="77">
        <f>SUM(Kranskop:Baobab!Z261)</f>
        <v>0</v>
      </c>
      <c r="AA261" s="77">
        <f>SUM(Kranskop:Baobab!AA261)</f>
        <v>0</v>
      </c>
      <c r="AB261" s="77">
        <f>SUM(Kranskop:Baobab!AB261)</f>
        <v>0</v>
      </c>
      <c r="AC261" s="77">
        <f>SUM(Kranskop:Baobab!AC261)</f>
        <v>0</v>
      </c>
      <c r="AD261" s="77">
        <f>SUM(Kranskop:Baobab!AD261)</f>
        <v>0</v>
      </c>
      <c r="AE261" s="77">
        <f>SUM(Kranskop:Baobab!AE261)</f>
        <v>0</v>
      </c>
      <c r="AF261" s="77">
        <f>SUM(Kranskop:Baobab!AF261)</f>
        <v>0</v>
      </c>
      <c r="AG261" s="76">
        <f>SUM(Kranskop:Baobab!AG261)</f>
        <v>0</v>
      </c>
      <c r="AH261" s="78">
        <f>SUM(Kranskop:Baobab!AH261)</f>
        <v>0</v>
      </c>
      <c r="AI261" s="77">
        <f>SUM(Kranskop:Baobab!AI261)</f>
        <v>0</v>
      </c>
      <c r="AJ261" s="77">
        <f>SUM(Kranskop:Baobab!AJ261)</f>
        <v>0</v>
      </c>
      <c r="AK261" s="77">
        <f>SUM(Kranskop:Baobab!AK261)</f>
        <v>0</v>
      </c>
      <c r="AL261" s="77">
        <f>SUM(Kranskop:Baobab!AL261)</f>
        <v>0</v>
      </c>
      <c r="AM261" s="77">
        <f>SUM(Kranskop:Baobab!AM261)</f>
        <v>0</v>
      </c>
      <c r="AN261" s="77">
        <f>SUM(Kranskop:Baobab!AN261)</f>
        <v>0</v>
      </c>
      <c r="AO261" s="77">
        <f>SUM(Kranskop:Baobab!AO261)</f>
        <v>0</v>
      </c>
      <c r="AP261" s="77">
        <f>SUM(Kranskop:Baobab!AP261)</f>
        <v>0</v>
      </c>
      <c r="AQ261" s="77">
        <f>SUM(Kranskop:Baobab!AQ261)</f>
        <v>0</v>
      </c>
      <c r="AR261" s="77">
        <f>SUM(Kranskop:Baobab!AR261)</f>
        <v>0</v>
      </c>
      <c r="AS261" s="76">
        <f>SUM(Kranskop:Baobab!AS261)</f>
        <v>0</v>
      </c>
      <c r="AT261" s="78">
        <f>SUM(Kranskop:Baobab!AT261)</f>
        <v>0</v>
      </c>
      <c r="AU261" s="77">
        <f>SUM(Kranskop:Baobab!AU261)</f>
        <v>0</v>
      </c>
      <c r="AV261" s="77">
        <f>SUM(Kranskop:Baobab!AV261)</f>
        <v>0</v>
      </c>
      <c r="AW261" s="77">
        <f>SUM(Kranskop:Baobab!AW261)</f>
        <v>0</v>
      </c>
      <c r="AX261" s="77">
        <f>SUM(Kranskop:Baobab!AX261)</f>
        <v>0</v>
      </c>
      <c r="AY261" s="77">
        <f>SUM(Kranskop:Baobab!AY261)</f>
        <v>0</v>
      </c>
      <c r="AZ261" s="77">
        <f>SUM(Kranskop:Baobab!AZ261)</f>
        <v>0</v>
      </c>
      <c r="BA261" s="77">
        <f>SUM(Kranskop:Baobab!BA261)</f>
        <v>0</v>
      </c>
      <c r="BB261" s="77">
        <f>SUM(Kranskop:Baobab!BB261)</f>
        <v>0</v>
      </c>
      <c r="BC261" s="77">
        <f>SUM(Kranskop:Baobab!BC261)</f>
        <v>0</v>
      </c>
      <c r="BD261" s="77">
        <f>SUM(Kranskop:Baobab!BD261)</f>
        <v>0</v>
      </c>
      <c r="BE261" s="76">
        <f>SUM(Kranskop:Baobab!BE261)</f>
        <v>0</v>
      </c>
      <c r="BF261" s="78">
        <f>SUM(Kranskop:Baobab!BF261)</f>
        <v>0</v>
      </c>
      <c r="BG261" s="77">
        <f>SUM(Kranskop:Baobab!BG261)</f>
        <v>0</v>
      </c>
      <c r="BH261" s="77">
        <f>SUM(Kranskop:Baobab!BH261)</f>
        <v>0</v>
      </c>
      <c r="BI261" s="77">
        <f>SUM(Kranskop:Baobab!BI261)</f>
        <v>0</v>
      </c>
      <c r="BJ261" s="77">
        <f>SUM(Kranskop:Baobab!BJ261)</f>
        <v>0</v>
      </c>
      <c r="BK261" s="77">
        <f>SUM(Kranskop:Baobab!BK261)</f>
        <v>0</v>
      </c>
      <c r="BL261" s="77">
        <f>SUM(Kranskop:Baobab!BL261)</f>
        <v>0</v>
      </c>
      <c r="BM261" s="77">
        <f>SUM(Kranskop:Baobab!BM261)</f>
        <v>0</v>
      </c>
      <c r="BN261" s="77">
        <f>SUM(Kranskop:Baobab!BN261)</f>
        <v>0</v>
      </c>
      <c r="BO261" s="77">
        <f>SUM(Kranskop:Baobab!BO261)</f>
        <v>0</v>
      </c>
      <c r="BP261" s="77">
        <f>SUM(Kranskop:Baobab!BP261)</f>
        <v>0</v>
      </c>
      <c r="BQ261" s="76">
        <f>SUM(Kranskop:Baobab!BQ261)</f>
        <v>0</v>
      </c>
      <c r="BR261" s="78">
        <f>SUM(Kranskop:Baobab!BR261)</f>
        <v>0</v>
      </c>
      <c r="BS261" s="77">
        <f>SUM(Kranskop:Baobab!BS261)</f>
        <v>0</v>
      </c>
      <c r="BT261" s="77">
        <f>SUM(Kranskop:Baobab!BT261)</f>
        <v>0</v>
      </c>
      <c r="BU261" s="77">
        <f>SUM(Kranskop:Baobab!BU261)</f>
        <v>0</v>
      </c>
      <c r="BV261" s="77">
        <f>SUM(Kranskop:Baobab!BV261)</f>
        <v>0</v>
      </c>
      <c r="BW261" s="77">
        <f>SUM(Kranskop:Baobab!BW261)</f>
        <v>0</v>
      </c>
      <c r="BX261" s="77">
        <f>SUM(Kranskop:Baobab!BX261)</f>
        <v>0</v>
      </c>
      <c r="BY261" s="77">
        <f>SUM(Kranskop:Baobab!BY261)</f>
        <v>0</v>
      </c>
      <c r="BZ261" s="77">
        <f>SUM(Kranskop:Baobab!BZ261)</f>
        <v>0</v>
      </c>
      <c r="CA261" s="77">
        <f>SUM(Kranskop:Baobab!CA261)</f>
        <v>0</v>
      </c>
      <c r="CB261" s="77">
        <f>SUM(Kranskop:Baobab!CB261)</f>
        <v>0</v>
      </c>
      <c r="CC261" s="76">
        <f>SUM(Kranskop:Baobab!CC261)</f>
        <v>0</v>
      </c>
      <c r="CD261" s="368"/>
    </row>
    <row r="262" spans="1:82" s="39" customFormat="1" ht="27" x14ac:dyDescent="0.75">
      <c r="B262" s="185" t="s">
        <v>469</v>
      </c>
      <c r="C262" s="186" t="s">
        <v>470</v>
      </c>
      <c r="D262" s="188" t="s">
        <v>86</v>
      </c>
      <c r="E262" s="295">
        <f>SUM(Kranskop:Baobab!E262)</f>
        <v>0</v>
      </c>
      <c r="F262" s="215" t="b">
        <f>(Kranskop!G262+Nyl!G262+Capricorn!G262+Baobab!G262)=G262</f>
        <v>1</v>
      </c>
      <c r="G262" s="74">
        <f t="shared" si="94"/>
        <v>0</v>
      </c>
      <c r="H262" s="75">
        <f>SUM(Kranskop:Baobab!H262)</f>
        <v>0</v>
      </c>
      <c r="I262" s="76">
        <f>SUM(Kranskop:Baobab!I262)</f>
        <v>0</v>
      </c>
      <c r="J262" s="75">
        <f>SUM(Kranskop:Baobab!J262)</f>
        <v>0</v>
      </c>
      <c r="K262" s="77">
        <f>SUM(Kranskop:Baobab!K262)</f>
        <v>0</v>
      </c>
      <c r="L262" s="77">
        <f>SUM(Kranskop:Baobab!L262)</f>
        <v>0</v>
      </c>
      <c r="M262" s="77">
        <f>SUM(Kranskop:Baobab!M262)</f>
        <v>0</v>
      </c>
      <c r="N262" s="77">
        <f>SUM(Kranskop:Baobab!N262)</f>
        <v>0</v>
      </c>
      <c r="O262" s="77">
        <f>SUM(Kranskop:Baobab!O262)</f>
        <v>0</v>
      </c>
      <c r="P262" s="77">
        <f>SUM(Kranskop:Baobab!P262)</f>
        <v>0</v>
      </c>
      <c r="Q262" s="77">
        <f>SUM(Kranskop:Baobab!Q262)</f>
        <v>0</v>
      </c>
      <c r="R262" s="77">
        <f>SUM(Kranskop:Baobab!R262)</f>
        <v>0</v>
      </c>
      <c r="S262" s="77">
        <f>SUM(Kranskop:Baobab!S262)</f>
        <v>0</v>
      </c>
      <c r="T262" s="77">
        <f>SUM(Kranskop:Baobab!T262)</f>
        <v>0</v>
      </c>
      <c r="U262" s="76">
        <f>SUM(Kranskop:Baobab!U262)</f>
        <v>0</v>
      </c>
      <c r="V262" s="75">
        <f>SUM(Kranskop:Baobab!V262)</f>
        <v>0</v>
      </c>
      <c r="W262" s="77">
        <f>SUM(Kranskop:Baobab!W262)</f>
        <v>0</v>
      </c>
      <c r="X262" s="77">
        <f>SUM(Kranskop:Baobab!X262)</f>
        <v>0</v>
      </c>
      <c r="Y262" s="77">
        <f>SUM(Kranskop:Baobab!Y262)</f>
        <v>0</v>
      </c>
      <c r="Z262" s="77">
        <f>SUM(Kranskop:Baobab!Z262)</f>
        <v>0</v>
      </c>
      <c r="AA262" s="77">
        <f>SUM(Kranskop:Baobab!AA262)</f>
        <v>0</v>
      </c>
      <c r="AB262" s="77">
        <f>SUM(Kranskop:Baobab!AB262)</f>
        <v>0</v>
      </c>
      <c r="AC262" s="77">
        <f>SUM(Kranskop:Baobab!AC262)</f>
        <v>0</v>
      </c>
      <c r="AD262" s="77">
        <f>SUM(Kranskop:Baobab!AD262)</f>
        <v>0</v>
      </c>
      <c r="AE262" s="77">
        <f>SUM(Kranskop:Baobab!AE262)</f>
        <v>0</v>
      </c>
      <c r="AF262" s="77">
        <f>SUM(Kranskop:Baobab!AF262)</f>
        <v>0</v>
      </c>
      <c r="AG262" s="76">
        <f>SUM(Kranskop:Baobab!AG262)</f>
        <v>0</v>
      </c>
      <c r="AH262" s="78">
        <f>SUM(Kranskop:Baobab!AH262)</f>
        <v>0</v>
      </c>
      <c r="AI262" s="77">
        <f>SUM(Kranskop:Baobab!AI262)</f>
        <v>0</v>
      </c>
      <c r="AJ262" s="77">
        <f>SUM(Kranskop:Baobab!AJ262)</f>
        <v>0</v>
      </c>
      <c r="AK262" s="77">
        <f>SUM(Kranskop:Baobab!AK262)</f>
        <v>0</v>
      </c>
      <c r="AL262" s="77">
        <f>SUM(Kranskop:Baobab!AL262)</f>
        <v>0</v>
      </c>
      <c r="AM262" s="77">
        <f>SUM(Kranskop:Baobab!AM262)</f>
        <v>0</v>
      </c>
      <c r="AN262" s="77">
        <f>SUM(Kranskop:Baobab!AN262)</f>
        <v>0</v>
      </c>
      <c r="AO262" s="77">
        <f>SUM(Kranskop:Baobab!AO262)</f>
        <v>0</v>
      </c>
      <c r="AP262" s="77">
        <f>SUM(Kranskop:Baobab!AP262)</f>
        <v>0</v>
      </c>
      <c r="AQ262" s="77">
        <f>SUM(Kranskop:Baobab!AQ262)</f>
        <v>0</v>
      </c>
      <c r="AR262" s="77">
        <f>SUM(Kranskop:Baobab!AR262)</f>
        <v>0</v>
      </c>
      <c r="AS262" s="76">
        <f>SUM(Kranskop:Baobab!AS262)</f>
        <v>0</v>
      </c>
      <c r="AT262" s="78">
        <f>SUM(Kranskop:Baobab!AT262)</f>
        <v>0</v>
      </c>
      <c r="AU262" s="77">
        <f>SUM(Kranskop:Baobab!AU262)</f>
        <v>0</v>
      </c>
      <c r="AV262" s="77">
        <f>SUM(Kranskop:Baobab!AV262)</f>
        <v>0</v>
      </c>
      <c r="AW262" s="77">
        <f>SUM(Kranskop:Baobab!AW262)</f>
        <v>0</v>
      </c>
      <c r="AX262" s="77">
        <f>SUM(Kranskop:Baobab!AX262)</f>
        <v>0</v>
      </c>
      <c r="AY262" s="77">
        <f>SUM(Kranskop:Baobab!AY262)</f>
        <v>0</v>
      </c>
      <c r="AZ262" s="77">
        <f>SUM(Kranskop:Baobab!AZ262)</f>
        <v>0</v>
      </c>
      <c r="BA262" s="77">
        <f>SUM(Kranskop:Baobab!BA262)</f>
        <v>0</v>
      </c>
      <c r="BB262" s="77">
        <f>SUM(Kranskop:Baobab!BB262)</f>
        <v>0</v>
      </c>
      <c r="BC262" s="77">
        <f>SUM(Kranskop:Baobab!BC262)</f>
        <v>0</v>
      </c>
      <c r="BD262" s="77">
        <f>SUM(Kranskop:Baobab!BD262)</f>
        <v>0</v>
      </c>
      <c r="BE262" s="76">
        <f>SUM(Kranskop:Baobab!BE262)</f>
        <v>0</v>
      </c>
      <c r="BF262" s="78">
        <f>SUM(Kranskop:Baobab!BF262)</f>
        <v>0</v>
      </c>
      <c r="BG262" s="77">
        <f>SUM(Kranskop:Baobab!BG262)</f>
        <v>0</v>
      </c>
      <c r="BH262" s="77">
        <f>SUM(Kranskop:Baobab!BH262)</f>
        <v>0</v>
      </c>
      <c r="BI262" s="77">
        <f>SUM(Kranskop:Baobab!BI262)</f>
        <v>0</v>
      </c>
      <c r="BJ262" s="77">
        <f>SUM(Kranskop:Baobab!BJ262)</f>
        <v>0</v>
      </c>
      <c r="BK262" s="77">
        <f>SUM(Kranskop:Baobab!BK262)</f>
        <v>0</v>
      </c>
      <c r="BL262" s="77">
        <f>SUM(Kranskop:Baobab!BL262)</f>
        <v>0</v>
      </c>
      <c r="BM262" s="77">
        <f>SUM(Kranskop:Baobab!BM262)</f>
        <v>0</v>
      </c>
      <c r="BN262" s="77">
        <f>SUM(Kranskop:Baobab!BN262)</f>
        <v>0</v>
      </c>
      <c r="BO262" s="77">
        <f>SUM(Kranskop:Baobab!BO262)</f>
        <v>0</v>
      </c>
      <c r="BP262" s="77">
        <f>SUM(Kranskop:Baobab!BP262)</f>
        <v>0</v>
      </c>
      <c r="BQ262" s="76">
        <f>SUM(Kranskop:Baobab!BQ262)</f>
        <v>0</v>
      </c>
      <c r="BR262" s="78">
        <f>SUM(Kranskop:Baobab!BR262)</f>
        <v>0</v>
      </c>
      <c r="BS262" s="77">
        <f>SUM(Kranskop:Baobab!BS262)</f>
        <v>0</v>
      </c>
      <c r="BT262" s="77">
        <f>SUM(Kranskop:Baobab!BT262)</f>
        <v>0</v>
      </c>
      <c r="BU262" s="77">
        <f>SUM(Kranskop:Baobab!BU262)</f>
        <v>0</v>
      </c>
      <c r="BV262" s="77">
        <f>SUM(Kranskop:Baobab!BV262)</f>
        <v>0</v>
      </c>
      <c r="BW262" s="77">
        <f>SUM(Kranskop:Baobab!BW262)</f>
        <v>0</v>
      </c>
      <c r="BX262" s="77">
        <f>SUM(Kranskop:Baobab!BX262)</f>
        <v>0</v>
      </c>
      <c r="BY262" s="77">
        <f>SUM(Kranskop:Baobab!BY262)</f>
        <v>0</v>
      </c>
      <c r="BZ262" s="77">
        <f>SUM(Kranskop:Baobab!BZ262)</f>
        <v>0</v>
      </c>
      <c r="CA262" s="77">
        <f>SUM(Kranskop:Baobab!CA262)</f>
        <v>0</v>
      </c>
      <c r="CB262" s="77">
        <f>SUM(Kranskop:Baobab!CB262)</f>
        <v>0</v>
      </c>
      <c r="CC262" s="76">
        <f>SUM(Kranskop:Baobab!CC262)</f>
        <v>0</v>
      </c>
      <c r="CD262" s="368"/>
    </row>
    <row r="263" spans="1:82" s="39" customFormat="1" ht="27" x14ac:dyDescent="0.75">
      <c r="B263" s="282" t="s">
        <v>471</v>
      </c>
      <c r="C263" s="190" t="s">
        <v>472</v>
      </c>
      <c r="D263" s="191" t="s">
        <v>86</v>
      </c>
      <c r="E263" s="295">
        <f>SUM(Kranskop:Baobab!E263)</f>
        <v>0</v>
      </c>
      <c r="F263" s="215" t="b">
        <f>(Kranskop!G263+Nyl!G263+Capricorn!G263+Baobab!G263)=G263</f>
        <v>1</v>
      </c>
      <c r="G263" s="74">
        <f t="shared" si="94"/>
        <v>0</v>
      </c>
      <c r="H263" s="75">
        <f>SUM(Kranskop:Baobab!H263)</f>
        <v>0</v>
      </c>
      <c r="I263" s="76">
        <f>SUM(Kranskop:Baobab!I263)</f>
        <v>0</v>
      </c>
      <c r="J263" s="75">
        <f>SUM(Kranskop:Baobab!J263)</f>
        <v>0</v>
      </c>
      <c r="K263" s="77">
        <f>SUM(Kranskop:Baobab!K263)</f>
        <v>0</v>
      </c>
      <c r="L263" s="77">
        <f>SUM(Kranskop:Baobab!L263)</f>
        <v>0</v>
      </c>
      <c r="M263" s="77">
        <f>SUM(Kranskop:Baobab!M263)</f>
        <v>0</v>
      </c>
      <c r="N263" s="77">
        <f>SUM(Kranskop:Baobab!N263)</f>
        <v>0</v>
      </c>
      <c r="O263" s="77">
        <f>SUM(Kranskop:Baobab!O263)</f>
        <v>0</v>
      </c>
      <c r="P263" s="77">
        <f>SUM(Kranskop:Baobab!P263)</f>
        <v>0</v>
      </c>
      <c r="Q263" s="77">
        <f>SUM(Kranskop:Baobab!Q263)</f>
        <v>0</v>
      </c>
      <c r="R263" s="77">
        <f>SUM(Kranskop:Baobab!R263)</f>
        <v>0</v>
      </c>
      <c r="S263" s="77">
        <f>SUM(Kranskop:Baobab!S263)</f>
        <v>0</v>
      </c>
      <c r="T263" s="77">
        <f>SUM(Kranskop:Baobab!T263)</f>
        <v>0</v>
      </c>
      <c r="U263" s="76">
        <f>SUM(Kranskop:Baobab!U263)</f>
        <v>0</v>
      </c>
      <c r="V263" s="75">
        <f>SUM(Kranskop:Baobab!V263)</f>
        <v>0</v>
      </c>
      <c r="W263" s="77">
        <f>SUM(Kranskop:Baobab!W263)</f>
        <v>0</v>
      </c>
      <c r="X263" s="77">
        <f>SUM(Kranskop:Baobab!X263)</f>
        <v>0</v>
      </c>
      <c r="Y263" s="77">
        <f>SUM(Kranskop:Baobab!Y263)</f>
        <v>0</v>
      </c>
      <c r="Z263" s="77">
        <f>SUM(Kranskop:Baobab!Z263)</f>
        <v>0</v>
      </c>
      <c r="AA263" s="77">
        <f>SUM(Kranskop:Baobab!AA263)</f>
        <v>0</v>
      </c>
      <c r="AB263" s="77">
        <f>SUM(Kranskop:Baobab!AB263)</f>
        <v>0</v>
      </c>
      <c r="AC263" s="77">
        <f>SUM(Kranskop:Baobab!AC263)</f>
        <v>0</v>
      </c>
      <c r="AD263" s="77">
        <f>SUM(Kranskop:Baobab!AD263)</f>
        <v>0</v>
      </c>
      <c r="AE263" s="77">
        <f>SUM(Kranskop:Baobab!AE263)</f>
        <v>0</v>
      </c>
      <c r="AF263" s="77">
        <f>SUM(Kranskop:Baobab!AF263)</f>
        <v>0</v>
      </c>
      <c r="AG263" s="76">
        <f>SUM(Kranskop:Baobab!AG263)</f>
        <v>0</v>
      </c>
      <c r="AH263" s="78">
        <f>SUM(Kranskop:Baobab!AH263)</f>
        <v>0</v>
      </c>
      <c r="AI263" s="77">
        <f>SUM(Kranskop:Baobab!AI263)</f>
        <v>0</v>
      </c>
      <c r="AJ263" s="77">
        <f>SUM(Kranskop:Baobab!AJ263)</f>
        <v>0</v>
      </c>
      <c r="AK263" s="77">
        <f>SUM(Kranskop:Baobab!AK263)</f>
        <v>0</v>
      </c>
      <c r="AL263" s="77">
        <f>SUM(Kranskop:Baobab!AL263)</f>
        <v>0</v>
      </c>
      <c r="AM263" s="77">
        <f>SUM(Kranskop:Baobab!AM263)</f>
        <v>0</v>
      </c>
      <c r="AN263" s="77">
        <f>SUM(Kranskop:Baobab!AN263)</f>
        <v>0</v>
      </c>
      <c r="AO263" s="77">
        <f>SUM(Kranskop:Baobab!AO263)</f>
        <v>0</v>
      </c>
      <c r="AP263" s="77">
        <f>SUM(Kranskop:Baobab!AP263)</f>
        <v>0</v>
      </c>
      <c r="AQ263" s="77">
        <f>SUM(Kranskop:Baobab!AQ263)</f>
        <v>0</v>
      </c>
      <c r="AR263" s="77">
        <f>SUM(Kranskop:Baobab!AR263)</f>
        <v>0</v>
      </c>
      <c r="AS263" s="76">
        <f>SUM(Kranskop:Baobab!AS263)</f>
        <v>0</v>
      </c>
      <c r="AT263" s="78">
        <f>SUM(Kranskop:Baobab!AT263)</f>
        <v>0</v>
      </c>
      <c r="AU263" s="77">
        <f>SUM(Kranskop:Baobab!AU263)</f>
        <v>0</v>
      </c>
      <c r="AV263" s="77">
        <f>SUM(Kranskop:Baobab!AV263)</f>
        <v>0</v>
      </c>
      <c r="AW263" s="77">
        <f>SUM(Kranskop:Baobab!AW263)</f>
        <v>0</v>
      </c>
      <c r="AX263" s="77">
        <f>SUM(Kranskop:Baobab!AX263)</f>
        <v>0</v>
      </c>
      <c r="AY263" s="77">
        <f>SUM(Kranskop:Baobab!AY263)</f>
        <v>0</v>
      </c>
      <c r="AZ263" s="77">
        <f>SUM(Kranskop:Baobab!AZ263)</f>
        <v>0</v>
      </c>
      <c r="BA263" s="77">
        <f>SUM(Kranskop:Baobab!BA263)</f>
        <v>0</v>
      </c>
      <c r="BB263" s="77">
        <f>SUM(Kranskop:Baobab!BB263)</f>
        <v>0</v>
      </c>
      <c r="BC263" s="77">
        <f>SUM(Kranskop:Baobab!BC263)</f>
        <v>0</v>
      </c>
      <c r="BD263" s="77">
        <f>SUM(Kranskop:Baobab!BD263)</f>
        <v>0</v>
      </c>
      <c r="BE263" s="76">
        <f>SUM(Kranskop:Baobab!BE263)</f>
        <v>0</v>
      </c>
      <c r="BF263" s="78">
        <f>SUM(Kranskop:Baobab!BF263)</f>
        <v>0</v>
      </c>
      <c r="BG263" s="77">
        <f>SUM(Kranskop:Baobab!BG263)</f>
        <v>0</v>
      </c>
      <c r="BH263" s="77">
        <f>SUM(Kranskop:Baobab!BH263)</f>
        <v>0</v>
      </c>
      <c r="BI263" s="77">
        <f>SUM(Kranskop:Baobab!BI263)</f>
        <v>0</v>
      </c>
      <c r="BJ263" s="77">
        <f>SUM(Kranskop:Baobab!BJ263)</f>
        <v>0</v>
      </c>
      <c r="BK263" s="77">
        <f>SUM(Kranskop:Baobab!BK263)</f>
        <v>0</v>
      </c>
      <c r="BL263" s="77">
        <f>SUM(Kranskop:Baobab!BL263)</f>
        <v>0</v>
      </c>
      <c r="BM263" s="77">
        <f>SUM(Kranskop:Baobab!BM263)</f>
        <v>0</v>
      </c>
      <c r="BN263" s="77">
        <f>SUM(Kranskop:Baobab!BN263)</f>
        <v>0</v>
      </c>
      <c r="BO263" s="77">
        <f>SUM(Kranskop:Baobab!BO263)</f>
        <v>0</v>
      </c>
      <c r="BP263" s="77">
        <f>SUM(Kranskop:Baobab!BP263)</f>
        <v>0</v>
      </c>
      <c r="BQ263" s="76">
        <f>SUM(Kranskop:Baobab!BQ263)</f>
        <v>0</v>
      </c>
      <c r="BR263" s="78">
        <f>SUM(Kranskop:Baobab!BR263)</f>
        <v>0</v>
      </c>
      <c r="BS263" s="77">
        <f>SUM(Kranskop:Baobab!BS263)</f>
        <v>0</v>
      </c>
      <c r="BT263" s="77">
        <f>SUM(Kranskop:Baobab!BT263)</f>
        <v>0</v>
      </c>
      <c r="BU263" s="77">
        <f>SUM(Kranskop:Baobab!BU263)</f>
        <v>0</v>
      </c>
      <c r="BV263" s="77">
        <f>SUM(Kranskop:Baobab!BV263)</f>
        <v>0</v>
      </c>
      <c r="BW263" s="77">
        <f>SUM(Kranskop:Baobab!BW263)</f>
        <v>0</v>
      </c>
      <c r="BX263" s="77">
        <f>SUM(Kranskop:Baobab!BX263)</f>
        <v>0</v>
      </c>
      <c r="BY263" s="77">
        <f>SUM(Kranskop:Baobab!BY263)</f>
        <v>0</v>
      </c>
      <c r="BZ263" s="77">
        <f>SUM(Kranskop:Baobab!BZ263)</f>
        <v>0</v>
      </c>
      <c r="CA263" s="77">
        <f>SUM(Kranskop:Baobab!CA263)</f>
        <v>0</v>
      </c>
      <c r="CB263" s="77">
        <f>SUM(Kranskop:Baobab!CB263)</f>
        <v>0</v>
      </c>
      <c r="CC263" s="76">
        <f>SUM(Kranskop:Baobab!CC263)</f>
        <v>0</v>
      </c>
      <c r="CD263" s="368"/>
    </row>
    <row r="264" spans="1:82" s="39" customFormat="1" x14ac:dyDescent="0.75">
      <c r="B264" s="121" t="s">
        <v>473</v>
      </c>
      <c r="C264" s="122" t="s">
        <v>474</v>
      </c>
      <c r="D264" s="123"/>
      <c r="E264" s="153"/>
      <c r="F264" s="153"/>
      <c r="G264" s="124">
        <f>SUM(G265:G407)</f>
        <v>9500000</v>
      </c>
      <c r="H264" s="125">
        <f t="shared" ref="H264" si="95">SUM(H265:H407)</f>
        <v>0</v>
      </c>
      <c r="I264" s="126">
        <f t="shared" ref="I264" si="96">SUM(I265:I407)</f>
        <v>0</v>
      </c>
      <c r="J264" s="125">
        <f t="shared" ref="J264:BT264" si="97">SUM(J265:J407)</f>
        <v>131944.46</v>
      </c>
      <c r="K264" s="127">
        <f t="shared" si="97"/>
        <v>131944.46</v>
      </c>
      <c r="L264" s="127">
        <f t="shared" si="97"/>
        <v>131944.46</v>
      </c>
      <c r="M264" s="127">
        <f t="shared" si="97"/>
        <v>131944.46</v>
      </c>
      <c r="N264" s="127">
        <f t="shared" si="97"/>
        <v>131944.46</v>
      </c>
      <c r="O264" s="127">
        <f t="shared" si="97"/>
        <v>131944.46</v>
      </c>
      <c r="P264" s="127">
        <f t="shared" si="97"/>
        <v>131944.46</v>
      </c>
      <c r="Q264" s="127">
        <f t="shared" si="97"/>
        <v>131944.46</v>
      </c>
      <c r="R264" s="127">
        <f t="shared" si="97"/>
        <v>131944.46</v>
      </c>
      <c r="S264" s="127">
        <f t="shared" si="97"/>
        <v>131944.46</v>
      </c>
      <c r="T264" s="127">
        <f t="shared" si="97"/>
        <v>131944.46</v>
      </c>
      <c r="U264" s="126">
        <f t="shared" si="97"/>
        <v>131944.46</v>
      </c>
      <c r="V264" s="125">
        <f t="shared" si="97"/>
        <v>131944.46</v>
      </c>
      <c r="W264" s="127">
        <f t="shared" si="97"/>
        <v>131944.46</v>
      </c>
      <c r="X264" s="127">
        <f t="shared" si="97"/>
        <v>131944.46</v>
      </c>
      <c r="Y264" s="127">
        <f t="shared" si="97"/>
        <v>131944.46</v>
      </c>
      <c r="Z264" s="127">
        <f t="shared" si="97"/>
        <v>131944.46</v>
      </c>
      <c r="AA264" s="127">
        <f t="shared" si="97"/>
        <v>131944.46</v>
      </c>
      <c r="AB264" s="127">
        <f t="shared" si="97"/>
        <v>131944.46</v>
      </c>
      <c r="AC264" s="127">
        <f t="shared" si="97"/>
        <v>131944.46</v>
      </c>
      <c r="AD264" s="127">
        <f t="shared" si="97"/>
        <v>131944.46</v>
      </c>
      <c r="AE264" s="127">
        <f t="shared" si="97"/>
        <v>131944.46</v>
      </c>
      <c r="AF264" s="127">
        <f t="shared" si="97"/>
        <v>131944.46</v>
      </c>
      <c r="AG264" s="126">
        <f t="shared" si="97"/>
        <v>131944.46</v>
      </c>
      <c r="AH264" s="128">
        <f t="shared" si="97"/>
        <v>131944.46</v>
      </c>
      <c r="AI264" s="127">
        <f t="shared" si="97"/>
        <v>131944.46</v>
      </c>
      <c r="AJ264" s="127">
        <f t="shared" si="97"/>
        <v>131944.46</v>
      </c>
      <c r="AK264" s="127">
        <f t="shared" si="97"/>
        <v>131944.46</v>
      </c>
      <c r="AL264" s="127">
        <f t="shared" si="97"/>
        <v>131944.46</v>
      </c>
      <c r="AM264" s="127">
        <f t="shared" si="97"/>
        <v>131944.46</v>
      </c>
      <c r="AN264" s="127">
        <f t="shared" si="97"/>
        <v>131944.46</v>
      </c>
      <c r="AO264" s="127">
        <f t="shared" si="97"/>
        <v>131944.46</v>
      </c>
      <c r="AP264" s="127">
        <f t="shared" si="97"/>
        <v>131944.46</v>
      </c>
      <c r="AQ264" s="127">
        <f t="shared" si="97"/>
        <v>131944.46</v>
      </c>
      <c r="AR264" s="127">
        <f t="shared" si="97"/>
        <v>131944.46</v>
      </c>
      <c r="AS264" s="126">
        <f t="shared" si="97"/>
        <v>131944.46</v>
      </c>
      <c r="AT264" s="128">
        <f t="shared" si="97"/>
        <v>131944.46</v>
      </c>
      <c r="AU264" s="127">
        <f t="shared" si="97"/>
        <v>131944.46</v>
      </c>
      <c r="AV264" s="127">
        <f t="shared" si="97"/>
        <v>131944.46</v>
      </c>
      <c r="AW264" s="127">
        <f t="shared" si="97"/>
        <v>131944.46</v>
      </c>
      <c r="AX264" s="127">
        <f t="shared" si="97"/>
        <v>131944.46</v>
      </c>
      <c r="AY264" s="127">
        <f t="shared" si="97"/>
        <v>131944.46</v>
      </c>
      <c r="AZ264" s="127">
        <f t="shared" si="97"/>
        <v>131944.46</v>
      </c>
      <c r="BA264" s="127">
        <f t="shared" si="97"/>
        <v>131944.46</v>
      </c>
      <c r="BB264" s="127">
        <f t="shared" si="97"/>
        <v>131944.46</v>
      </c>
      <c r="BC264" s="127">
        <f t="shared" si="97"/>
        <v>131944.46</v>
      </c>
      <c r="BD264" s="127">
        <f t="shared" si="97"/>
        <v>131944.46</v>
      </c>
      <c r="BE264" s="126">
        <f t="shared" si="97"/>
        <v>131944.46</v>
      </c>
      <c r="BF264" s="128">
        <f t="shared" si="97"/>
        <v>131944.46</v>
      </c>
      <c r="BG264" s="127">
        <f t="shared" si="97"/>
        <v>131944.46</v>
      </c>
      <c r="BH264" s="127">
        <f t="shared" si="97"/>
        <v>131944.46</v>
      </c>
      <c r="BI264" s="127">
        <f t="shared" si="97"/>
        <v>131944.46</v>
      </c>
      <c r="BJ264" s="127">
        <f t="shared" si="97"/>
        <v>131944.46</v>
      </c>
      <c r="BK264" s="127">
        <f t="shared" si="97"/>
        <v>131944.46</v>
      </c>
      <c r="BL264" s="127">
        <f t="shared" si="97"/>
        <v>131944.46</v>
      </c>
      <c r="BM264" s="127">
        <f t="shared" si="97"/>
        <v>131944.46</v>
      </c>
      <c r="BN264" s="127">
        <f t="shared" si="97"/>
        <v>131944.46</v>
      </c>
      <c r="BO264" s="127">
        <f t="shared" si="97"/>
        <v>131944.46</v>
      </c>
      <c r="BP264" s="127">
        <f t="shared" si="97"/>
        <v>131944.46</v>
      </c>
      <c r="BQ264" s="126">
        <f t="shared" si="97"/>
        <v>131944.46</v>
      </c>
      <c r="BR264" s="128">
        <f t="shared" si="97"/>
        <v>131944.46</v>
      </c>
      <c r="BS264" s="127">
        <f t="shared" si="97"/>
        <v>131944.46</v>
      </c>
      <c r="BT264" s="127">
        <f t="shared" si="97"/>
        <v>131944.46</v>
      </c>
      <c r="BU264" s="127">
        <f t="shared" ref="BU264:CC264" si="98">SUM(BU265:BU407)</f>
        <v>131944.46</v>
      </c>
      <c r="BV264" s="127">
        <f t="shared" si="98"/>
        <v>131944.46</v>
      </c>
      <c r="BW264" s="127">
        <f t="shared" si="98"/>
        <v>131944.46</v>
      </c>
      <c r="BX264" s="127">
        <f t="shared" si="98"/>
        <v>131944.46</v>
      </c>
      <c r="BY264" s="127">
        <f t="shared" si="98"/>
        <v>131944.46</v>
      </c>
      <c r="BZ264" s="127">
        <f t="shared" si="98"/>
        <v>131944.46</v>
      </c>
      <c r="CA264" s="127">
        <f t="shared" si="98"/>
        <v>131944.46</v>
      </c>
      <c r="CB264" s="127">
        <f t="shared" si="98"/>
        <v>131944.46</v>
      </c>
      <c r="CC264" s="126">
        <f t="shared" si="98"/>
        <v>131943.34</v>
      </c>
      <c r="CD264" s="368"/>
    </row>
    <row r="265" spans="1:82" s="39" customFormat="1" x14ac:dyDescent="0.75">
      <c r="B265" s="73" t="s">
        <v>614</v>
      </c>
      <c r="C265" s="129" t="s">
        <v>615</v>
      </c>
      <c r="D265" s="130" t="s">
        <v>446</v>
      </c>
      <c r="E265" s="255">
        <f>SUM(Kranskop:Baobab!E265)</f>
        <v>0</v>
      </c>
      <c r="F265" s="215" t="b">
        <f>(Kranskop!G265+Nyl!G265+Capricorn!G265+Baobab!G265)=G265</f>
        <v>1</v>
      </c>
      <c r="G265" s="74">
        <f t="shared" si="94"/>
        <v>0</v>
      </c>
      <c r="H265" s="75">
        <f>SUM(Kranskop:Baobab!H265)</f>
        <v>0</v>
      </c>
      <c r="I265" s="76">
        <f>SUM(Kranskop:Baobab!I265)</f>
        <v>0</v>
      </c>
      <c r="J265" s="75">
        <f>SUM(Kranskop:Baobab!J265)</f>
        <v>0</v>
      </c>
      <c r="K265" s="77">
        <f>SUM(Kranskop:Baobab!K265)</f>
        <v>0</v>
      </c>
      <c r="L265" s="77">
        <f>SUM(Kranskop:Baobab!L265)</f>
        <v>0</v>
      </c>
      <c r="M265" s="77">
        <f>SUM(Kranskop:Baobab!M265)</f>
        <v>0</v>
      </c>
      <c r="N265" s="77">
        <f>SUM(Kranskop:Baobab!N265)</f>
        <v>0</v>
      </c>
      <c r="O265" s="77">
        <f>SUM(Kranskop:Baobab!O265)</f>
        <v>0</v>
      </c>
      <c r="P265" s="77">
        <f>SUM(Kranskop:Baobab!P265)</f>
        <v>0</v>
      </c>
      <c r="Q265" s="77">
        <f>SUM(Kranskop:Baobab!Q265)</f>
        <v>0</v>
      </c>
      <c r="R265" s="77">
        <f>SUM(Kranskop:Baobab!R265)</f>
        <v>0</v>
      </c>
      <c r="S265" s="77">
        <f>SUM(Kranskop:Baobab!S265)</f>
        <v>0</v>
      </c>
      <c r="T265" s="77">
        <f>SUM(Kranskop:Baobab!T265)</f>
        <v>0</v>
      </c>
      <c r="U265" s="76">
        <f>SUM(Kranskop:Baobab!U265)</f>
        <v>0</v>
      </c>
      <c r="V265" s="78">
        <f>SUM(Kranskop:Baobab!V265)</f>
        <v>0</v>
      </c>
      <c r="W265" s="77">
        <f>SUM(Kranskop:Baobab!W265)</f>
        <v>0</v>
      </c>
      <c r="X265" s="77">
        <f>SUM(Kranskop:Baobab!X265)</f>
        <v>0</v>
      </c>
      <c r="Y265" s="77">
        <f>SUM(Kranskop:Baobab!Y265)</f>
        <v>0</v>
      </c>
      <c r="Z265" s="77">
        <f>SUM(Kranskop:Baobab!Z265)</f>
        <v>0</v>
      </c>
      <c r="AA265" s="77">
        <f>SUM(Kranskop:Baobab!AA265)</f>
        <v>0</v>
      </c>
      <c r="AB265" s="77">
        <f>SUM(Kranskop:Baobab!AB265)</f>
        <v>0</v>
      </c>
      <c r="AC265" s="77">
        <f>SUM(Kranskop:Baobab!AC265)</f>
        <v>0</v>
      </c>
      <c r="AD265" s="77">
        <f>SUM(Kranskop:Baobab!AD265)</f>
        <v>0</v>
      </c>
      <c r="AE265" s="77">
        <f>SUM(Kranskop:Baobab!AE265)</f>
        <v>0</v>
      </c>
      <c r="AF265" s="77">
        <f>SUM(Kranskop:Baobab!AF265)</f>
        <v>0</v>
      </c>
      <c r="AG265" s="76">
        <f>SUM(Kranskop:Baobab!AG265)</f>
        <v>0</v>
      </c>
      <c r="AH265" s="78">
        <f>SUM(Kranskop:Baobab!AH265)</f>
        <v>0</v>
      </c>
      <c r="AI265" s="77">
        <f>SUM(Kranskop:Baobab!AI265)</f>
        <v>0</v>
      </c>
      <c r="AJ265" s="77">
        <f>SUM(Kranskop:Baobab!AJ265)</f>
        <v>0</v>
      </c>
      <c r="AK265" s="77">
        <f>SUM(Kranskop:Baobab!AK265)</f>
        <v>0</v>
      </c>
      <c r="AL265" s="77">
        <f>SUM(Kranskop:Baobab!AL265)</f>
        <v>0</v>
      </c>
      <c r="AM265" s="77">
        <f>SUM(Kranskop:Baobab!AM265)</f>
        <v>0</v>
      </c>
      <c r="AN265" s="77">
        <f>SUM(Kranskop:Baobab!AN265)</f>
        <v>0</v>
      </c>
      <c r="AO265" s="77">
        <f>SUM(Kranskop:Baobab!AO265)</f>
        <v>0</v>
      </c>
      <c r="AP265" s="77">
        <f>SUM(Kranskop:Baobab!AP265)</f>
        <v>0</v>
      </c>
      <c r="AQ265" s="77">
        <f>SUM(Kranskop:Baobab!AQ265)</f>
        <v>0</v>
      </c>
      <c r="AR265" s="77">
        <f>SUM(Kranskop:Baobab!AR265)</f>
        <v>0</v>
      </c>
      <c r="AS265" s="76">
        <f>SUM(Kranskop:Baobab!AS265)</f>
        <v>0</v>
      </c>
      <c r="AT265" s="78">
        <f>SUM(Kranskop:Baobab!AT265)</f>
        <v>0</v>
      </c>
      <c r="AU265" s="77">
        <f>SUM(Kranskop:Baobab!AU265)</f>
        <v>0</v>
      </c>
      <c r="AV265" s="77">
        <f>SUM(Kranskop:Baobab!AV265)</f>
        <v>0</v>
      </c>
      <c r="AW265" s="77">
        <f>SUM(Kranskop:Baobab!AW265)</f>
        <v>0</v>
      </c>
      <c r="AX265" s="77">
        <f>SUM(Kranskop:Baobab!AX265)</f>
        <v>0</v>
      </c>
      <c r="AY265" s="77">
        <f>SUM(Kranskop:Baobab!AY265)</f>
        <v>0</v>
      </c>
      <c r="AZ265" s="77">
        <f>SUM(Kranskop:Baobab!AZ265)</f>
        <v>0</v>
      </c>
      <c r="BA265" s="77">
        <f>SUM(Kranskop:Baobab!BA265)</f>
        <v>0</v>
      </c>
      <c r="BB265" s="77">
        <f>SUM(Kranskop:Baobab!BB265)</f>
        <v>0</v>
      </c>
      <c r="BC265" s="77">
        <f>SUM(Kranskop:Baobab!BC265)</f>
        <v>0</v>
      </c>
      <c r="BD265" s="77">
        <f>SUM(Kranskop:Baobab!BD265)</f>
        <v>0</v>
      </c>
      <c r="BE265" s="76">
        <f>SUM(Kranskop:Baobab!BE265)</f>
        <v>0</v>
      </c>
      <c r="BF265" s="78">
        <f>SUM(Kranskop:Baobab!BF265)</f>
        <v>0</v>
      </c>
      <c r="BG265" s="77">
        <f>SUM(Kranskop:Baobab!BG265)</f>
        <v>0</v>
      </c>
      <c r="BH265" s="77">
        <f>SUM(Kranskop:Baobab!BH265)</f>
        <v>0</v>
      </c>
      <c r="BI265" s="77">
        <f>SUM(Kranskop:Baobab!BI265)</f>
        <v>0</v>
      </c>
      <c r="BJ265" s="77">
        <f>SUM(Kranskop:Baobab!BJ265)</f>
        <v>0</v>
      </c>
      <c r="BK265" s="77">
        <f>SUM(Kranskop:Baobab!BK265)</f>
        <v>0</v>
      </c>
      <c r="BL265" s="77">
        <f>SUM(Kranskop:Baobab!BL265)</f>
        <v>0</v>
      </c>
      <c r="BM265" s="77">
        <f>SUM(Kranskop:Baobab!BM265)</f>
        <v>0</v>
      </c>
      <c r="BN265" s="77">
        <f>SUM(Kranskop:Baobab!BN265)</f>
        <v>0</v>
      </c>
      <c r="BO265" s="77">
        <f>SUM(Kranskop:Baobab!BO265)</f>
        <v>0</v>
      </c>
      <c r="BP265" s="77">
        <f>SUM(Kranskop:Baobab!BP265)</f>
        <v>0</v>
      </c>
      <c r="BQ265" s="76">
        <f>SUM(Kranskop:Baobab!BQ265)</f>
        <v>0</v>
      </c>
      <c r="BR265" s="78">
        <f>SUM(Kranskop:Baobab!BR265)</f>
        <v>0</v>
      </c>
      <c r="BS265" s="77">
        <f>SUM(Kranskop:Baobab!BS265)</f>
        <v>0</v>
      </c>
      <c r="BT265" s="77">
        <f>SUM(Kranskop:Baobab!BT265)</f>
        <v>0</v>
      </c>
      <c r="BU265" s="77">
        <f>SUM(Kranskop:Baobab!BU265)</f>
        <v>0</v>
      </c>
      <c r="BV265" s="77">
        <f>SUM(Kranskop:Baobab!BV265)</f>
        <v>0</v>
      </c>
      <c r="BW265" s="77">
        <f>SUM(Kranskop:Baobab!BW265)</f>
        <v>0</v>
      </c>
      <c r="BX265" s="77">
        <f>SUM(Kranskop:Baobab!BX265)</f>
        <v>0</v>
      </c>
      <c r="BY265" s="77">
        <f>SUM(Kranskop:Baobab!BY265)</f>
        <v>0</v>
      </c>
      <c r="BZ265" s="77">
        <f>SUM(Kranskop:Baobab!BZ265)</f>
        <v>0</v>
      </c>
      <c r="CA265" s="77">
        <f>SUM(Kranskop:Baobab!CA265)</f>
        <v>0</v>
      </c>
      <c r="CB265" s="77">
        <f>SUM(Kranskop:Baobab!CB265)</f>
        <v>0</v>
      </c>
      <c r="CC265" s="76">
        <f>SUM(Kranskop:Baobab!CC265)</f>
        <v>0</v>
      </c>
      <c r="CD265" s="368"/>
    </row>
    <row r="266" spans="1:82" s="39" customFormat="1" x14ac:dyDescent="0.75">
      <c r="B266" s="73" t="s">
        <v>616</v>
      </c>
      <c r="C266" s="129" t="s">
        <v>617</v>
      </c>
      <c r="D266" s="130" t="s">
        <v>446</v>
      </c>
      <c r="E266" s="255">
        <f>SUM(Kranskop:Baobab!E266)</f>
        <v>0</v>
      </c>
      <c r="F266" s="215" t="b">
        <f>(Kranskop!G266+Nyl!G266+Capricorn!G266+Baobab!G266)=G266</f>
        <v>1</v>
      </c>
      <c r="G266" s="74">
        <f t="shared" si="94"/>
        <v>0</v>
      </c>
      <c r="H266" s="75">
        <f>SUM(Kranskop:Baobab!H266)</f>
        <v>0</v>
      </c>
      <c r="I266" s="76">
        <f>SUM(Kranskop:Baobab!I266)</f>
        <v>0</v>
      </c>
      <c r="J266" s="75">
        <f>SUM(Kranskop:Baobab!J266)</f>
        <v>0</v>
      </c>
      <c r="K266" s="77">
        <f>SUM(Kranskop:Baobab!K266)</f>
        <v>0</v>
      </c>
      <c r="L266" s="77">
        <f>SUM(Kranskop:Baobab!L266)</f>
        <v>0</v>
      </c>
      <c r="M266" s="77">
        <f>SUM(Kranskop:Baobab!M266)</f>
        <v>0</v>
      </c>
      <c r="N266" s="77">
        <f>SUM(Kranskop:Baobab!N266)</f>
        <v>0</v>
      </c>
      <c r="O266" s="77">
        <f>SUM(Kranskop:Baobab!O266)</f>
        <v>0</v>
      </c>
      <c r="P266" s="77">
        <f>SUM(Kranskop:Baobab!P266)</f>
        <v>0</v>
      </c>
      <c r="Q266" s="77">
        <f>SUM(Kranskop:Baobab!Q266)</f>
        <v>0</v>
      </c>
      <c r="R266" s="77">
        <f>SUM(Kranskop:Baobab!R266)</f>
        <v>0</v>
      </c>
      <c r="S266" s="77">
        <f>SUM(Kranskop:Baobab!S266)</f>
        <v>0</v>
      </c>
      <c r="T266" s="77">
        <f>SUM(Kranskop:Baobab!T266)</f>
        <v>0</v>
      </c>
      <c r="U266" s="76">
        <f>SUM(Kranskop:Baobab!U266)</f>
        <v>0</v>
      </c>
      <c r="V266" s="78">
        <f>SUM(Kranskop:Baobab!V266)</f>
        <v>0</v>
      </c>
      <c r="W266" s="77">
        <f>SUM(Kranskop:Baobab!W266)</f>
        <v>0</v>
      </c>
      <c r="X266" s="77">
        <f>SUM(Kranskop:Baobab!X266)</f>
        <v>0</v>
      </c>
      <c r="Y266" s="77">
        <f>SUM(Kranskop:Baobab!Y266)</f>
        <v>0</v>
      </c>
      <c r="Z266" s="77">
        <f>SUM(Kranskop:Baobab!Z266)</f>
        <v>0</v>
      </c>
      <c r="AA266" s="77">
        <f>SUM(Kranskop:Baobab!AA266)</f>
        <v>0</v>
      </c>
      <c r="AB266" s="77">
        <f>SUM(Kranskop:Baobab!AB266)</f>
        <v>0</v>
      </c>
      <c r="AC266" s="77">
        <f>SUM(Kranskop:Baobab!AC266)</f>
        <v>0</v>
      </c>
      <c r="AD266" s="77">
        <f>SUM(Kranskop:Baobab!AD266)</f>
        <v>0</v>
      </c>
      <c r="AE266" s="77">
        <f>SUM(Kranskop:Baobab!AE266)</f>
        <v>0</v>
      </c>
      <c r="AF266" s="77">
        <f>SUM(Kranskop:Baobab!AF266)</f>
        <v>0</v>
      </c>
      <c r="AG266" s="76">
        <f>SUM(Kranskop:Baobab!AG266)</f>
        <v>0</v>
      </c>
      <c r="AH266" s="78">
        <f>SUM(Kranskop:Baobab!AH266)</f>
        <v>0</v>
      </c>
      <c r="AI266" s="77">
        <f>SUM(Kranskop:Baobab!AI266)</f>
        <v>0</v>
      </c>
      <c r="AJ266" s="77">
        <f>SUM(Kranskop:Baobab!AJ266)</f>
        <v>0</v>
      </c>
      <c r="AK266" s="77">
        <f>SUM(Kranskop:Baobab!AK266)</f>
        <v>0</v>
      </c>
      <c r="AL266" s="77">
        <f>SUM(Kranskop:Baobab!AL266)</f>
        <v>0</v>
      </c>
      <c r="AM266" s="77">
        <f>SUM(Kranskop:Baobab!AM266)</f>
        <v>0</v>
      </c>
      <c r="AN266" s="77">
        <f>SUM(Kranskop:Baobab!AN266)</f>
        <v>0</v>
      </c>
      <c r="AO266" s="77">
        <f>SUM(Kranskop:Baobab!AO266)</f>
        <v>0</v>
      </c>
      <c r="AP266" s="77">
        <f>SUM(Kranskop:Baobab!AP266)</f>
        <v>0</v>
      </c>
      <c r="AQ266" s="77">
        <f>SUM(Kranskop:Baobab!AQ266)</f>
        <v>0</v>
      </c>
      <c r="AR266" s="77">
        <f>SUM(Kranskop:Baobab!AR266)</f>
        <v>0</v>
      </c>
      <c r="AS266" s="76">
        <f>SUM(Kranskop:Baobab!AS266)</f>
        <v>0</v>
      </c>
      <c r="AT266" s="78">
        <f>SUM(Kranskop:Baobab!AT266)</f>
        <v>0</v>
      </c>
      <c r="AU266" s="77">
        <f>SUM(Kranskop:Baobab!AU266)</f>
        <v>0</v>
      </c>
      <c r="AV266" s="77">
        <f>SUM(Kranskop:Baobab!AV266)</f>
        <v>0</v>
      </c>
      <c r="AW266" s="77">
        <f>SUM(Kranskop:Baobab!AW266)</f>
        <v>0</v>
      </c>
      <c r="AX266" s="77">
        <f>SUM(Kranskop:Baobab!AX266)</f>
        <v>0</v>
      </c>
      <c r="AY266" s="77">
        <f>SUM(Kranskop:Baobab!AY266)</f>
        <v>0</v>
      </c>
      <c r="AZ266" s="77">
        <f>SUM(Kranskop:Baobab!AZ266)</f>
        <v>0</v>
      </c>
      <c r="BA266" s="77">
        <f>SUM(Kranskop:Baobab!BA266)</f>
        <v>0</v>
      </c>
      <c r="BB266" s="77">
        <f>SUM(Kranskop:Baobab!BB266)</f>
        <v>0</v>
      </c>
      <c r="BC266" s="77">
        <f>SUM(Kranskop:Baobab!BC266)</f>
        <v>0</v>
      </c>
      <c r="BD266" s="77">
        <f>SUM(Kranskop:Baobab!BD266)</f>
        <v>0</v>
      </c>
      <c r="BE266" s="76">
        <f>SUM(Kranskop:Baobab!BE266)</f>
        <v>0</v>
      </c>
      <c r="BF266" s="78">
        <f>SUM(Kranskop:Baobab!BF266)</f>
        <v>0</v>
      </c>
      <c r="BG266" s="77">
        <f>SUM(Kranskop:Baobab!BG266)</f>
        <v>0</v>
      </c>
      <c r="BH266" s="77">
        <f>SUM(Kranskop:Baobab!BH266)</f>
        <v>0</v>
      </c>
      <c r="BI266" s="77">
        <f>SUM(Kranskop:Baobab!BI266)</f>
        <v>0</v>
      </c>
      <c r="BJ266" s="77">
        <f>SUM(Kranskop:Baobab!BJ266)</f>
        <v>0</v>
      </c>
      <c r="BK266" s="77">
        <f>SUM(Kranskop:Baobab!BK266)</f>
        <v>0</v>
      </c>
      <c r="BL266" s="77">
        <f>SUM(Kranskop:Baobab!BL266)</f>
        <v>0</v>
      </c>
      <c r="BM266" s="77">
        <f>SUM(Kranskop:Baobab!BM266)</f>
        <v>0</v>
      </c>
      <c r="BN266" s="77">
        <f>SUM(Kranskop:Baobab!BN266)</f>
        <v>0</v>
      </c>
      <c r="BO266" s="77">
        <f>SUM(Kranskop:Baobab!BO266)</f>
        <v>0</v>
      </c>
      <c r="BP266" s="77">
        <f>SUM(Kranskop:Baobab!BP266)</f>
        <v>0</v>
      </c>
      <c r="BQ266" s="76">
        <f>SUM(Kranskop:Baobab!BQ266)</f>
        <v>0</v>
      </c>
      <c r="BR266" s="78">
        <f>SUM(Kranskop:Baobab!BR266)</f>
        <v>0</v>
      </c>
      <c r="BS266" s="77">
        <f>SUM(Kranskop:Baobab!BS266)</f>
        <v>0</v>
      </c>
      <c r="BT266" s="77">
        <f>SUM(Kranskop:Baobab!BT266)</f>
        <v>0</v>
      </c>
      <c r="BU266" s="77">
        <f>SUM(Kranskop:Baobab!BU266)</f>
        <v>0</v>
      </c>
      <c r="BV266" s="77">
        <f>SUM(Kranskop:Baobab!BV266)</f>
        <v>0</v>
      </c>
      <c r="BW266" s="77">
        <f>SUM(Kranskop:Baobab!BW266)</f>
        <v>0</v>
      </c>
      <c r="BX266" s="77">
        <f>SUM(Kranskop:Baobab!BX266)</f>
        <v>0</v>
      </c>
      <c r="BY266" s="77">
        <f>SUM(Kranskop:Baobab!BY266)</f>
        <v>0</v>
      </c>
      <c r="BZ266" s="77">
        <f>SUM(Kranskop:Baobab!BZ266)</f>
        <v>0</v>
      </c>
      <c r="CA266" s="77">
        <f>SUM(Kranskop:Baobab!CA266)</f>
        <v>0</v>
      </c>
      <c r="CB266" s="77">
        <f>SUM(Kranskop:Baobab!CB266)</f>
        <v>0</v>
      </c>
      <c r="CC266" s="76">
        <f>SUM(Kranskop:Baobab!CC266)</f>
        <v>0</v>
      </c>
      <c r="CD266" s="368"/>
    </row>
    <row r="267" spans="1:82" s="39" customFormat="1" x14ac:dyDescent="0.75">
      <c r="B267" s="73" t="s">
        <v>618</v>
      </c>
      <c r="C267" s="129" t="s">
        <v>619</v>
      </c>
      <c r="D267" s="130" t="s">
        <v>446</v>
      </c>
      <c r="E267" s="255">
        <f>SUM(Kranskop:Baobab!E267)</f>
        <v>0</v>
      </c>
      <c r="F267" s="215" t="b">
        <f>(Kranskop!G267+Nyl!G267+Capricorn!G267+Baobab!G267)=G267</f>
        <v>1</v>
      </c>
      <c r="G267" s="74">
        <f t="shared" si="94"/>
        <v>0</v>
      </c>
      <c r="H267" s="75">
        <f>SUM(Kranskop:Baobab!H267)</f>
        <v>0</v>
      </c>
      <c r="I267" s="76">
        <f>SUM(Kranskop:Baobab!I267)</f>
        <v>0</v>
      </c>
      <c r="J267" s="75">
        <f>SUM(Kranskop:Baobab!J267)</f>
        <v>0</v>
      </c>
      <c r="K267" s="77">
        <f>SUM(Kranskop:Baobab!K267)</f>
        <v>0</v>
      </c>
      <c r="L267" s="77">
        <f>SUM(Kranskop:Baobab!L267)</f>
        <v>0</v>
      </c>
      <c r="M267" s="77">
        <f>SUM(Kranskop:Baobab!M267)</f>
        <v>0</v>
      </c>
      <c r="N267" s="77">
        <f>SUM(Kranskop:Baobab!N267)</f>
        <v>0</v>
      </c>
      <c r="O267" s="77">
        <f>SUM(Kranskop:Baobab!O267)</f>
        <v>0</v>
      </c>
      <c r="P267" s="77">
        <f>SUM(Kranskop:Baobab!P267)</f>
        <v>0</v>
      </c>
      <c r="Q267" s="77">
        <f>SUM(Kranskop:Baobab!Q267)</f>
        <v>0</v>
      </c>
      <c r="R267" s="77">
        <f>SUM(Kranskop:Baobab!R267)</f>
        <v>0</v>
      </c>
      <c r="S267" s="77">
        <f>SUM(Kranskop:Baobab!S267)</f>
        <v>0</v>
      </c>
      <c r="T267" s="77">
        <f>SUM(Kranskop:Baobab!T267)</f>
        <v>0</v>
      </c>
      <c r="U267" s="76">
        <f>SUM(Kranskop:Baobab!U267)</f>
        <v>0</v>
      </c>
      <c r="V267" s="78">
        <f>SUM(Kranskop:Baobab!V267)</f>
        <v>0</v>
      </c>
      <c r="W267" s="77">
        <f>SUM(Kranskop:Baobab!W267)</f>
        <v>0</v>
      </c>
      <c r="X267" s="77">
        <f>SUM(Kranskop:Baobab!X267)</f>
        <v>0</v>
      </c>
      <c r="Y267" s="77">
        <f>SUM(Kranskop:Baobab!Y267)</f>
        <v>0</v>
      </c>
      <c r="Z267" s="77">
        <f>SUM(Kranskop:Baobab!Z267)</f>
        <v>0</v>
      </c>
      <c r="AA267" s="77">
        <f>SUM(Kranskop:Baobab!AA267)</f>
        <v>0</v>
      </c>
      <c r="AB267" s="77">
        <f>SUM(Kranskop:Baobab!AB267)</f>
        <v>0</v>
      </c>
      <c r="AC267" s="77">
        <f>SUM(Kranskop:Baobab!AC267)</f>
        <v>0</v>
      </c>
      <c r="AD267" s="77">
        <f>SUM(Kranskop:Baobab!AD267)</f>
        <v>0</v>
      </c>
      <c r="AE267" s="77">
        <f>SUM(Kranskop:Baobab!AE267)</f>
        <v>0</v>
      </c>
      <c r="AF267" s="77">
        <f>SUM(Kranskop:Baobab!AF267)</f>
        <v>0</v>
      </c>
      <c r="AG267" s="76">
        <f>SUM(Kranskop:Baobab!AG267)</f>
        <v>0</v>
      </c>
      <c r="AH267" s="78">
        <f>SUM(Kranskop:Baobab!AH267)</f>
        <v>0</v>
      </c>
      <c r="AI267" s="77">
        <f>SUM(Kranskop:Baobab!AI267)</f>
        <v>0</v>
      </c>
      <c r="AJ267" s="77">
        <f>SUM(Kranskop:Baobab!AJ267)</f>
        <v>0</v>
      </c>
      <c r="AK267" s="77">
        <f>SUM(Kranskop:Baobab!AK267)</f>
        <v>0</v>
      </c>
      <c r="AL267" s="77">
        <f>SUM(Kranskop:Baobab!AL267)</f>
        <v>0</v>
      </c>
      <c r="AM267" s="77">
        <f>SUM(Kranskop:Baobab!AM267)</f>
        <v>0</v>
      </c>
      <c r="AN267" s="77">
        <f>SUM(Kranskop:Baobab!AN267)</f>
        <v>0</v>
      </c>
      <c r="AO267" s="77">
        <f>SUM(Kranskop:Baobab!AO267)</f>
        <v>0</v>
      </c>
      <c r="AP267" s="77">
        <f>SUM(Kranskop:Baobab!AP267)</f>
        <v>0</v>
      </c>
      <c r="AQ267" s="77">
        <f>SUM(Kranskop:Baobab!AQ267)</f>
        <v>0</v>
      </c>
      <c r="AR267" s="77">
        <f>SUM(Kranskop:Baobab!AR267)</f>
        <v>0</v>
      </c>
      <c r="AS267" s="76">
        <f>SUM(Kranskop:Baobab!AS267)</f>
        <v>0</v>
      </c>
      <c r="AT267" s="78">
        <f>SUM(Kranskop:Baobab!AT267)</f>
        <v>0</v>
      </c>
      <c r="AU267" s="77">
        <f>SUM(Kranskop:Baobab!AU267)</f>
        <v>0</v>
      </c>
      <c r="AV267" s="77">
        <f>SUM(Kranskop:Baobab!AV267)</f>
        <v>0</v>
      </c>
      <c r="AW267" s="77">
        <f>SUM(Kranskop:Baobab!AW267)</f>
        <v>0</v>
      </c>
      <c r="AX267" s="77">
        <f>SUM(Kranskop:Baobab!AX267)</f>
        <v>0</v>
      </c>
      <c r="AY267" s="77">
        <f>SUM(Kranskop:Baobab!AY267)</f>
        <v>0</v>
      </c>
      <c r="AZ267" s="77">
        <f>SUM(Kranskop:Baobab!AZ267)</f>
        <v>0</v>
      </c>
      <c r="BA267" s="77">
        <f>SUM(Kranskop:Baobab!BA267)</f>
        <v>0</v>
      </c>
      <c r="BB267" s="77">
        <f>SUM(Kranskop:Baobab!BB267)</f>
        <v>0</v>
      </c>
      <c r="BC267" s="77">
        <f>SUM(Kranskop:Baobab!BC267)</f>
        <v>0</v>
      </c>
      <c r="BD267" s="77">
        <f>SUM(Kranskop:Baobab!BD267)</f>
        <v>0</v>
      </c>
      <c r="BE267" s="76">
        <f>SUM(Kranskop:Baobab!BE267)</f>
        <v>0</v>
      </c>
      <c r="BF267" s="78">
        <f>SUM(Kranskop:Baobab!BF267)</f>
        <v>0</v>
      </c>
      <c r="BG267" s="77">
        <f>SUM(Kranskop:Baobab!BG267)</f>
        <v>0</v>
      </c>
      <c r="BH267" s="77">
        <f>SUM(Kranskop:Baobab!BH267)</f>
        <v>0</v>
      </c>
      <c r="BI267" s="77">
        <f>SUM(Kranskop:Baobab!BI267)</f>
        <v>0</v>
      </c>
      <c r="BJ267" s="77">
        <f>SUM(Kranskop:Baobab!BJ267)</f>
        <v>0</v>
      </c>
      <c r="BK267" s="77">
        <f>SUM(Kranskop:Baobab!BK267)</f>
        <v>0</v>
      </c>
      <c r="BL267" s="77">
        <f>SUM(Kranskop:Baobab!BL267)</f>
        <v>0</v>
      </c>
      <c r="BM267" s="77">
        <f>SUM(Kranskop:Baobab!BM267)</f>
        <v>0</v>
      </c>
      <c r="BN267" s="77">
        <f>SUM(Kranskop:Baobab!BN267)</f>
        <v>0</v>
      </c>
      <c r="BO267" s="77">
        <f>SUM(Kranskop:Baobab!BO267)</f>
        <v>0</v>
      </c>
      <c r="BP267" s="77">
        <f>SUM(Kranskop:Baobab!BP267)</f>
        <v>0</v>
      </c>
      <c r="BQ267" s="76">
        <f>SUM(Kranskop:Baobab!BQ267)</f>
        <v>0</v>
      </c>
      <c r="BR267" s="78">
        <f>SUM(Kranskop:Baobab!BR267)</f>
        <v>0</v>
      </c>
      <c r="BS267" s="77">
        <f>SUM(Kranskop:Baobab!BS267)</f>
        <v>0</v>
      </c>
      <c r="BT267" s="77">
        <f>SUM(Kranskop:Baobab!BT267)</f>
        <v>0</v>
      </c>
      <c r="BU267" s="77">
        <f>SUM(Kranskop:Baobab!BU267)</f>
        <v>0</v>
      </c>
      <c r="BV267" s="77">
        <f>SUM(Kranskop:Baobab!BV267)</f>
        <v>0</v>
      </c>
      <c r="BW267" s="77">
        <f>SUM(Kranskop:Baobab!BW267)</f>
        <v>0</v>
      </c>
      <c r="BX267" s="77">
        <f>SUM(Kranskop:Baobab!BX267)</f>
        <v>0</v>
      </c>
      <c r="BY267" s="77">
        <f>SUM(Kranskop:Baobab!BY267)</f>
        <v>0</v>
      </c>
      <c r="BZ267" s="77">
        <f>SUM(Kranskop:Baobab!BZ267)</f>
        <v>0</v>
      </c>
      <c r="CA267" s="77">
        <f>SUM(Kranskop:Baobab!CA267)</f>
        <v>0</v>
      </c>
      <c r="CB267" s="77">
        <f>SUM(Kranskop:Baobab!CB267)</f>
        <v>0</v>
      </c>
      <c r="CC267" s="76">
        <f>SUM(Kranskop:Baobab!CC267)</f>
        <v>0</v>
      </c>
      <c r="CD267" s="368"/>
    </row>
    <row r="268" spans="1:82" s="39" customFormat="1" x14ac:dyDescent="0.75">
      <c r="B268" s="73" t="s">
        <v>620</v>
      </c>
      <c r="C268" s="129" t="s">
        <v>621</v>
      </c>
      <c r="D268" s="130" t="s">
        <v>446</v>
      </c>
      <c r="E268" s="255">
        <f>SUM(Kranskop:Baobab!E268)</f>
        <v>0</v>
      </c>
      <c r="F268" s="215" t="b">
        <f>(Kranskop!G268+Nyl!G268+Capricorn!G268+Baobab!G268)=G268</f>
        <v>1</v>
      </c>
      <c r="G268" s="74">
        <f t="shared" si="94"/>
        <v>0</v>
      </c>
      <c r="H268" s="75">
        <f>SUM(Kranskop:Baobab!H268)</f>
        <v>0</v>
      </c>
      <c r="I268" s="76">
        <f>SUM(Kranskop:Baobab!I268)</f>
        <v>0</v>
      </c>
      <c r="J268" s="75">
        <f>SUM(Kranskop:Baobab!J268)</f>
        <v>0</v>
      </c>
      <c r="K268" s="77">
        <f>SUM(Kranskop:Baobab!K268)</f>
        <v>0</v>
      </c>
      <c r="L268" s="77">
        <f>SUM(Kranskop:Baobab!L268)</f>
        <v>0</v>
      </c>
      <c r="M268" s="77">
        <f>SUM(Kranskop:Baobab!M268)</f>
        <v>0</v>
      </c>
      <c r="N268" s="77">
        <f>SUM(Kranskop:Baobab!N268)</f>
        <v>0</v>
      </c>
      <c r="O268" s="77">
        <f>SUM(Kranskop:Baobab!O268)</f>
        <v>0</v>
      </c>
      <c r="P268" s="77">
        <f>SUM(Kranskop:Baobab!P268)</f>
        <v>0</v>
      </c>
      <c r="Q268" s="77">
        <f>SUM(Kranskop:Baobab!Q268)</f>
        <v>0</v>
      </c>
      <c r="R268" s="77">
        <f>SUM(Kranskop:Baobab!R268)</f>
        <v>0</v>
      </c>
      <c r="S268" s="77">
        <f>SUM(Kranskop:Baobab!S268)</f>
        <v>0</v>
      </c>
      <c r="T268" s="77">
        <f>SUM(Kranskop:Baobab!T268)</f>
        <v>0</v>
      </c>
      <c r="U268" s="76">
        <f>SUM(Kranskop:Baobab!U268)</f>
        <v>0</v>
      </c>
      <c r="V268" s="78">
        <f>SUM(Kranskop:Baobab!V268)</f>
        <v>0</v>
      </c>
      <c r="W268" s="77">
        <f>SUM(Kranskop:Baobab!W268)</f>
        <v>0</v>
      </c>
      <c r="X268" s="77">
        <f>SUM(Kranskop:Baobab!X268)</f>
        <v>0</v>
      </c>
      <c r="Y268" s="77">
        <f>SUM(Kranskop:Baobab!Y268)</f>
        <v>0</v>
      </c>
      <c r="Z268" s="77">
        <f>SUM(Kranskop:Baobab!Z268)</f>
        <v>0</v>
      </c>
      <c r="AA268" s="77">
        <f>SUM(Kranskop:Baobab!AA268)</f>
        <v>0</v>
      </c>
      <c r="AB268" s="77">
        <f>SUM(Kranskop:Baobab!AB268)</f>
        <v>0</v>
      </c>
      <c r="AC268" s="77">
        <f>SUM(Kranskop:Baobab!AC268)</f>
        <v>0</v>
      </c>
      <c r="AD268" s="77">
        <f>SUM(Kranskop:Baobab!AD268)</f>
        <v>0</v>
      </c>
      <c r="AE268" s="77">
        <f>SUM(Kranskop:Baobab!AE268)</f>
        <v>0</v>
      </c>
      <c r="AF268" s="77">
        <f>SUM(Kranskop:Baobab!AF268)</f>
        <v>0</v>
      </c>
      <c r="AG268" s="76">
        <f>SUM(Kranskop:Baobab!AG268)</f>
        <v>0</v>
      </c>
      <c r="AH268" s="78">
        <f>SUM(Kranskop:Baobab!AH268)</f>
        <v>0</v>
      </c>
      <c r="AI268" s="77">
        <f>SUM(Kranskop:Baobab!AI268)</f>
        <v>0</v>
      </c>
      <c r="AJ268" s="77">
        <f>SUM(Kranskop:Baobab!AJ268)</f>
        <v>0</v>
      </c>
      <c r="AK268" s="77">
        <f>SUM(Kranskop:Baobab!AK268)</f>
        <v>0</v>
      </c>
      <c r="AL268" s="77">
        <f>SUM(Kranskop:Baobab!AL268)</f>
        <v>0</v>
      </c>
      <c r="AM268" s="77">
        <f>SUM(Kranskop:Baobab!AM268)</f>
        <v>0</v>
      </c>
      <c r="AN268" s="77">
        <f>SUM(Kranskop:Baobab!AN268)</f>
        <v>0</v>
      </c>
      <c r="AO268" s="77">
        <f>SUM(Kranskop:Baobab!AO268)</f>
        <v>0</v>
      </c>
      <c r="AP268" s="77">
        <f>SUM(Kranskop:Baobab!AP268)</f>
        <v>0</v>
      </c>
      <c r="AQ268" s="77">
        <f>SUM(Kranskop:Baobab!AQ268)</f>
        <v>0</v>
      </c>
      <c r="AR268" s="77">
        <f>SUM(Kranskop:Baobab!AR268)</f>
        <v>0</v>
      </c>
      <c r="AS268" s="76">
        <f>SUM(Kranskop:Baobab!AS268)</f>
        <v>0</v>
      </c>
      <c r="AT268" s="78">
        <f>SUM(Kranskop:Baobab!AT268)</f>
        <v>0</v>
      </c>
      <c r="AU268" s="77">
        <f>SUM(Kranskop:Baobab!AU268)</f>
        <v>0</v>
      </c>
      <c r="AV268" s="77">
        <f>SUM(Kranskop:Baobab!AV268)</f>
        <v>0</v>
      </c>
      <c r="AW268" s="77">
        <f>SUM(Kranskop:Baobab!AW268)</f>
        <v>0</v>
      </c>
      <c r="AX268" s="77">
        <f>SUM(Kranskop:Baobab!AX268)</f>
        <v>0</v>
      </c>
      <c r="AY268" s="77">
        <f>SUM(Kranskop:Baobab!AY268)</f>
        <v>0</v>
      </c>
      <c r="AZ268" s="77">
        <f>SUM(Kranskop:Baobab!AZ268)</f>
        <v>0</v>
      </c>
      <c r="BA268" s="77">
        <f>SUM(Kranskop:Baobab!BA268)</f>
        <v>0</v>
      </c>
      <c r="BB268" s="77">
        <f>SUM(Kranskop:Baobab!BB268)</f>
        <v>0</v>
      </c>
      <c r="BC268" s="77">
        <f>SUM(Kranskop:Baobab!BC268)</f>
        <v>0</v>
      </c>
      <c r="BD268" s="77">
        <f>SUM(Kranskop:Baobab!BD268)</f>
        <v>0</v>
      </c>
      <c r="BE268" s="76">
        <f>SUM(Kranskop:Baobab!BE268)</f>
        <v>0</v>
      </c>
      <c r="BF268" s="78">
        <f>SUM(Kranskop:Baobab!BF268)</f>
        <v>0</v>
      </c>
      <c r="BG268" s="77">
        <f>SUM(Kranskop:Baobab!BG268)</f>
        <v>0</v>
      </c>
      <c r="BH268" s="77">
        <f>SUM(Kranskop:Baobab!BH268)</f>
        <v>0</v>
      </c>
      <c r="BI268" s="77">
        <f>SUM(Kranskop:Baobab!BI268)</f>
        <v>0</v>
      </c>
      <c r="BJ268" s="77">
        <f>SUM(Kranskop:Baobab!BJ268)</f>
        <v>0</v>
      </c>
      <c r="BK268" s="77">
        <f>SUM(Kranskop:Baobab!BK268)</f>
        <v>0</v>
      </c>
      <c r="BL268" s="77">
        <f>SUM(Kranskop:Baobab!BL268)</f>
        <v>0</v>
      </c>
      <c r="BM268" s="77">
        <f>SUM(Kranskop:Baobab!BM268)</f>
        <v>0</v>
      </c>
      <c r="BN268" s="77">
        <f>SUM(Kranskop:Baobab!BN268)</f>
        <v>0</v>
      </c>
      <c r="BO268" s="77">
        <f>SUM(Kranskop:Baobab!BO268)</f>
        <v>0</v>
      </c>
      <c r="BP268" s="77">
        <f>SUM(Kranskop:Baobab!BP268)</f>
        <v>0</v>
      </c>
      <c r="BQ268" s="76">
        <f>SUM(Kranskop:Baobab!BQ268)</f>
        <v>0</v>
      </c>
      <c r="BR268" s="78">
        <f>SUM(Kranskop:Baobab!BR268)</f>
        <v>0</v>
      </c>
      <c r="BS268" s="77">
        <f>SUM(Kranskop:Baobab!BS268)</f>
        <v>0</v>
      </c>
      <c r="BT268" s="77">
        <f>SUM(Kranskop:Baobab!BT268)</f>
        <v>0</v>
      </c>
      <c r="BU268" s="77">
        <f>SUM(Kranskop:Baobab!BU268)</f>
        <v>0</v>
      </c>
      <c r="BV268" s="77">
        <f>SUM(Kranskop:Baobab!BV268)</f>
        <v>0</v>
      </c>
      <c r="BW268" s="77">
        <f>SUM(Kranskop:Baobab!BW268)</f>
        <v>0</v>
      </c>
      <c r="BX268" s="77">
        <f>SUM(Kranskop:Baobab!BX268)</f>
        <v>0</v>
      </c>
      <c r="BY268" s="77">
        <f>SUM(Kranskop:Baobab!BY268)</f>
        <v>0</v>
      </c>
      <c r="BZ268" s="77">
        <f>SUM(Kranskop:Baobab!BZ268)</f>
        <v>0</v>
      </c>
      <c r="CA268" s="77">
        <f>SUM(Kranskop:Baobab!CA268)</f>
        <v>0</v>
      </c>
      <c r="CB268" s="77">
        <f>SUM(Kranskop:Baobab!CB268)</f>
        <v>0</v>
      </c>
      <c r="CC268" s="76">
        <f>SUM(Kranskop:Baobab!CC268)</f>
        <v>0</v>
      </c>
      <c r="CD268" s="368"/>
    </row>
    <row r="269" spans="1:82" s="39" customFormat="1" x14ac:dyDescent="0.75">
      <c r="B269" s="73" t="s">
        <v>622</v>
      </c>
      <c r="C269" s="129" t="s">
        <v>623</v>
      </c>
      <c r="D269" s="130" t="s">
        <v>446</v>
      </c>
      <c r="E269" s="255">
        <f>SUM(Kranskop:Baobab!E269)</f>
        <v>6</v>
      </c>
      <c r="F269" s="215" t="b">
        <f>(Kranskop!G269+Nyl!G269+Capricorn!G269+Baobab!G269)=G269</f>
        <v>1</v>
      </c>
      <c r="G269" s="74">
        <f t="shared" si="94"/>
        <v>0</v>
      </c>
      <c r="H269" s="75">
        <f>SUM(Kranskop:Baobab!H269)</f>
        <v>0</v>
      </c>
      <c r="I269" s="76">
        <f>SUM(Kranskop:Baobab!I269)</f>
        <v>0</v>
      </c>
      <c r="J269" s="75">
        <f>SUM(Kranskop:Baobab!J269)</f>
        <v>0</v>
      </c>
      <c r="K269" s="77">
        <f>SUM(Kranskop:Baobab!K269)</f>
        <v>0</v>
      </c>
      <c r="L269" s="77">
        <f>SUM(Kranskop:Baobab!L269)</f>
        <v>0</v>
      </c>
      <c r="M269" s="77">
        <f>SUM(Kranskop:Baobab!M269)</f>
        <v>0</v>
      </c>
      <c r="N269" s="77">
        <f>SUM(Kranskop:Baobab!N269)</f>
        <v>0</v>
      </c>
      <c r="O269" s="77">
        <f>SUM(Kranskop:Baobab!O269)</f>
        <v>0</v>
      </c>
      <c r="P269" s="77">
        <f>SUM(Kranskop:Baobab!P269)</f>
        <v>0</v>
      </c>
      <c r="Q269" s="77">
        <f>SUM(Kranskop:Baobab!Q269)</f>
        <v>0</v>
      </c>
      <c r="R269" s="77">
        <f>SUM(Kranskop:Baobab!R269)</f>
        <v>0</v>
      </c>
      <c r="S269" s="77">
        <f>SUM(Kranskop:Baobab!S269)</f>
        <v>0</v>
      </c>
      <c r="T269" s="77">
        <f>SUM(Kranskop:Baobab!T269)</f>
        <v>0</v>
      </c>
      <c r="U269" s="76">
        <f>SUM(Kranskop:Baobab!U269)</f>
        <v>0</v>
      </c>
      <c r="V269" s="78">
        <f>SUM(Kranskop:Baobab!V269)</f>
        <v>0</v>
      </c>
      <c r="W269" s="77">
        <f>SUM(Kranskop:Baobab!W269)</f>
        <v>0</v>
      </c>
      <c r="X269" s="77">
        <f>SUM(Kranskop:Baobab!X269)</f>
        <v>0</v>
      </c>
      <c r="Y269" s="77">
        <f>SUM(Kranskop:Baobab!Y269)</f>
        <v>0</v>
      </c>
      <c r="Z269" s="77">
        <f>SUM(Kranskop:Baobab!Z269)</f>
        <v>0</v>
      </c>
      <c r="AA269" s="77">
        <f>SUM(Kranskop:Baobab!AA269)</f>
        <v>0</v>
      </c>
      <c r="AB269" s="77">
        <f>SUM(Kranskop:Baobab!AB269)</f>
        <v>0</v>
      </c>
      <c r="AC269" s="77">
        <f>SUM(Kranskop:Baobab!AC269)</f>
        <v>0</v>
      </c>
      <c r="AD269" s="77">
        <f>SUM(Kranskop:Baobab!AD269)</f>
        <v>0</v>
      </c>
      <c r="AE269" s="77">
        <f>SUM(Kranskop:Baobab!AE269)</f>
        <v>0</v>
      </c>
      <c r="AF269" s="77">
        <f>SUM(Kranskop:Baobab!AF269)</f>
        <v>0</v>
      </c>
      <c r="AG269" s="76">
        <f>SUM(Kranskop:Baobab!AG269)</f>
        <v>0</v>
      </c>
      <c r="AH269" s="78">
        <f>SUM(Kranskop:Baobab!AH269)</f>
        <v>0</v>
      </c>
      <c r="AI269" s="77">
        <f>SUM(Kranskop:Baobab!AI269)</f>
        <v>0</v>
      </c>
      <c r="AJ269" s="77">
        <f>SUM(Kranskop:Baobab!AJ269)</f>
        <v>0</v>
      </c>
      <c r="AK269" s="77">
        <f>SUM(Kranskop:Baobab!AK269)</f>
        <v>0</v>
      </c>
      <c r="AL269" s="77">
        <f>SUM(Kranskop:Baobab!AL269)</f>
        <v>0</v>
      </c>
      <c r="AM269" s="77">
        <f>SUM(Kranskop:Baobab!AM269)</f>
        <v>0</v>
      </c>
      <c r="AN269" s="77">
        <f>SUM(Kranskop:Baobab!AN269)</f>
        <v>0</v>
      </c>
      <c r="AO269" s="77">
        <f>SUM(Kranskop:Baobab!AO269)</f>
        <v>0</v>
      </c>
      <c r="AP269" s="77">
        <f>SUM(Kranskop:Baobab!AP269)</f>
        <v>0</v>
      </c>
      <c r="AQ269" s="77">
        <f>SUM(Kranskop:Baobab!AQ269)</f>
        <v>0</v>
      </c>
      <c r="AR269" s="77">
        <f>SUM(Kranskop:Baobab!AR269)</f>
        <v>0</v>
      </c>
      <c r="AS269" s="76">
        <f>SUM(Kranskop:Baobab!AS269)</f>
        <v>0</v>
      </c>
      <c r="AT269" s="78">
        <f>SUM(Kranskop:Baobab!AT269)</f>
        <v>0</v>
      </c>
      <c r="AU269" s="77">
        <f>SUM(Kranskop:Baobab!AU269)</f>
        <v>0</v>
      </c>
      <c r="AV269" s="77">
        <f>SUM(Kranskop:Baobab!AV269)</f>
        <v>0</v>
      </c>
      <c r="AW269" s="77">
        <f>SUM(Kranskop:Baobab!AW269)</f>
        <v>0</v>
      </c>
      <c r="AX269" s="77">
        <f>SUM(Kranskop:Baobab!AX269)</f>
        <v>0</v>
      </c>
      <c r="AY269" s="77">
        <f>SUM(Kranskop:Baobab!AY269)</f>
        <v>0</v>
      </c>
      <c r="AZ269" s="77">
        <f>SUM(Kranskop:Baobab!AZ269)</f>
        <v>0</v>
      </c>
      <c r="BA269" s="77">
        <f>SUM(Kranskop:Baobab!BA269)</f>
        <v>0</v>
      </c>
      <c r="BB269" s="77">
        <f>SUM(Kranskop:Baobab!BB269)</f>
        <v>0</v>
      </c>
      <c r="BC269" s="77">
        <f>SUM(Kranskop:Baobab!BC269)</f>
        <v>0</v>
      </c>
      <c r="BD269" s="77">
        <f>SUM(Kranskop:Baobab!BD269)</f>
        <v>0</v>
      </c>
      <c r="BE269" s="76">
        <f>SUM(Kranskop:Baobab!BE269)</f>
        <v>0</v>
      </c>
      <c r="BF269" s="78">
        <f>SUM(Kranskop:Baobab!BF269)</f>
        <v>0</v>
      </c>
      <c r="BG269" s="77">
        <f>SUM(Kranskop:Baobab!BG269)</f>
        <v>0</v>
      </c>
      <c r="BH269" s="77">
        <f>SUM(Kranskop:Baobab!BH269)</f>
        <v>0</v>
      </c>
      <c r="BI269" s="77">
        <f>SUM(Kranskop:Baobab!BI269)</f>
        <v>0</v>
      </c>
      <c r="BJ269" s="77">
        <f>SUM(Kranskop:Baobab!BJ269)</f>
        <v>0</v>
      </c>
      <c r="BK269" s="77">
        <f>SUM(Kranskop:Baobab!BK269)</f>
        <v>0</v>
      </c>
      <c r="BL269" s="77">
        <f>SUM(Kranskop:Baobab!BL269)</f>
        <v>0</v>
      </c>
      <c r="BM269" s="77">
        <f>SUM(Kranskop:Baobab!BM269)</f>
        <v>0</v>
      </c>
      <c r="BN269" s="77">
        <f>SUM(Kranskop:Baobab!BN269)</f>
        <v>0</v>
      </c>
      <c r="BO269" s="77">
        <f>SUM(Kranskop:Baobab!BO269)</f>
        <v>0</v>
      </c>
      <c r="BP269" s="77">
        <f>SUM(Kranskop:Baobab!BP269)</f>
        <v>0</v>
      </c>
      <c r="BQ269" s="76">
        <f>SUM(Kranskop:Baobab!BQ269)</f>
        <v>0</v>
      </c>
      <c r="BR269" s="78">
        <f>SUM(Kranskop:Baobab!BR269)</f>
        <v>0</v>
      </c>
      <c r="BS269" s="77">
        <f>SUM(Kranskop:Baobab!BS269)</f>
        <v>0</v>
      </c>
      <c r="BT269" s="77">
        <f>SUM(Kranskop:Baobab!BT269)</f>
        <v>0</v>
      </c>
      <c r="BU269" s="77">
        <f>SUM(Kranskop:Baobab!BU269)</f>
        <v>0</v>
      </c>
      <c r="BV269" s="77">
        <f>SUM(Kranskop:Baobab!BV269)</f>
        <v>0</v>
      </c>
      <c r="BW269" s="77">
        <f>SUM(Kranskop:Baobab!BW269)</f>
        <v>0</v>
      </c>
      <c r="BX269" s="77">
        <f>SUM(Kranskop:Baobab!BX269)</f>
        <v>0</v>
      </c>
      <c r="BY269" s="77">
        <f>SUM(Kranskop:Baobab!BY269)</f>
        <v>0</v>
      </c>
      <c r="BZ269" s="77">
        <f>SUM(Kranskop:Baobab!BZ269)</f>
        <v>0</v>
      </c>
      <c r="CA269" s="77">
        <f>SUM(Kranskop:Baobab!CA269)</f>
        <v>0</v>
      </c>
      <c r="CB269" s="77">
        <f>SUM(Kranskop:Baobab!CB269)</f>
        <v>0</v>
      </c>
      <c r="CC269" s="76">
        <f>SUM(Kranskop:Baobab!CC269)</f>
        <v>0</v>
      </c>
      <c r="CD269" s="368"/>
    </row>
    <row r="270" spans="1:82" s="39" customFormat="1" x14ac:dyDescent="0.75">
      <c r="B270" s="73" t="s">
        <v>624</v>
      </c>
      <c r="C270" s="129" t="s">
        <v>625</v>
      </c>
      <c r="D270" s="130" t="s">
        <v>446</v>
      </c>
      <c r="E270" s="255">
        <f>SUM(Kranskop:Baobab!E270)</f>
        <v>8</v>
      </c>
      <c r="F270" s="215" t="b">
        <f>(Kranskop!G270+Nyl!G270+Capricorn!G270+Baobab!G270)=G270</f>
        <v>1</v>
      </c>
      <c r="G270" s="74">
        <f t="shared" si="94"/>
        <v>0</v>
      </c>
      <c r="H270" s="75">
        <f>SUM(Kranskop:Baobab!H270)</f>
        <v>0</v>
      </c>
      <c r="I270" s="76">
        <f>SUM(Kranskop:Baobab!I270)</f>
        <v>0</v>
      </c>
      <c r="J270" s="75">
        <f>SUM(Kranskop:Baobab!J270)</f>
        <v>0</v>
      </c>
      <c r="K270" s="77">
        <f>SUM(Kranskop:Baobab!K270)</f>
        <v>0</v>
      </c>
      <c r="L270" s="77">
        <f>SUM(Kranskop:Baobab!L270)</f>
        <v>0</v>
      </c>
      <c r="M270" s="77">
        <f>SUM(Kranskop:Baobab!M270)</f>
        <v>0</v>
      </c>
      <c r="N270" s="77">
        <f>SUM(Kranskop:Baobab!N270)</f>
        <v>0</v>
      </c>
      <c r="O270" s="77">
        <f>SUM(Kranskop:Baobab!O270)</f>
        <v>0</v>
      </c>
      <c r="P270" s="77">
        <f>SUM(Kranskop:Baobab!P270)</f>
        <v>0</v>
      </c>
      <c r="Q270" s="77">
        <f>SUM(Kranskop:Baobab!Q270)</f>
        <v>0</v>
      </c>
      <c r="R270" s="77">
        <f>SUM(Kranskop:Baobab!R270)</f>
        <v>0</v>
      </c>
      <c r="S270" s="77">
        <f>SUM(Kranskop:Baobab!S270)</f>
        <v>0</v>
      </c>
      <c r="T270" s="77">
        <f>SUM(Kranskop:Baobab!T270)</f>
        <v>0</v>
      </c>
      <c r="U270" s="76">
        <f>SUM(Kranskop:Baobab!U270)</f>
        <v>0</v>
      </c>
      <c r="V270" s="78">
        <f>SUM(Kranskop:Baobab!V270)</f>
        <v>0</v>
      </c>
      <c r="W270" s="77">
        <f>SUM(Kranskop:Baobab!W270)</f>
        <v>0</v>
      </c>
      <c r="X270" s="77">
        <f>SUM(Kranskop:Baobab!X270)</f>
        <v>0</v>
      </c>
      <c r="Y270" s="77">
        <f>SUM(Kranskop:Baobab!Y270)</f>
        <v>0</v>
      </c>
      <c r="Z270" s="77">
        <f>SUM(Kranskop:Baobab!Z270)</f>
        <v>0</v>
      </c>
      <c r="AA270" s="77">
        <f>SUM(Kranskop:Baobab!AA270)</f>
        <v>0</v>
      </c>
      <c r="AB270" s="77">
        <f>SUM(Kranskop:Baobab!AB270)</f>
        <v>0</v>
      </c>
      <c r="AC270" s="77">
        <f>SUM(Kranskop:Baobab!AC270)</f>
        <v>0</v>
      </c>
      <c r="AD270" s="77">
        <f>SUM(Kranskop:Baobab!AD270)</f>
        <v>0</v>
      </c>
      <c r="AE270" s="77">
        <f>SUM(Kranskop:Baobab!AE270)</f>
        <v>0</v>
      </c>
      <c r="AF270" s="77">
        <f>SUM(Kranskop:Baobab!AF270)</f>
        <v>0</v>
      </c>
      <c r="AG270" s="76">
        <f>SUM(Kranskop:Baobab!AG270)</f>
        <v>0</v>
      </c>
      <c r="AH270" s="78">
        <f>SUM(Kranskop:Baobab!AH270)</f>
        <v>0</v>
      </c>
      <c r="AI270" s="77">
        <f>SUM(Kranskop:Baobab!AI270)</f>
        <v>0</v>
      </c>
      <c r="AJ270" s="77">
        <f>SUM(Kranskop:Baobab!AJ270)</f>
        <v>0</v>
      </c>
      <c r="AK270" s="77">
        <f>SUM(Kranskop:Baobab!AK270)</f>
        <v>0</v>
      </c>
      <c r="AL270" s="77">
        <f>SUM(Kranskop:Baobab!AL270)</f>
        <v>0</v>
      </c>
      <c r="AM270" s="77">
        <f>SUM(Kranskop:Baobab!AM270)</f>
        <v>0</v>
      </c>
      <c r="AN270" s="77">
        <f>SUM(Kranskop:Baobab!AN270)</f>
        <v>0</v>
      </c>
      <c r="AO270" s="77">
        <f>SUM(Kranskop:Baobab!AO270)</f>
        <v>0</v>
      </c>
      <c r="AP270" s="77">
        <f>SUM(Kranskop:Baobab!AP270)</f>
        <v>0</v>
      </c>
      <c r="AQ270" s="77">
        <f>SUM(Kranskop:Baobab!AQ270)</f>
        <v>0</v>
      </c>
      <c r="AR270" s="77">
        <f>SUM(Kranskop:Baobab!AR270)</f>
        <v>0</v>
      </c>
      <c r="AS270" s="76">
        <f>SUM(Kranskop:Baobab!AS270)</f>
        <v>0</v>
      </c>
      <c r="AT270" s="78">
        <f>SUM(Kranskop:Baobab!AT270)</f>
        <v>0</v>
      </c>
      <c r="AU270" s="77">
        <f>SUM(Kranskop:Baobab!AU270)</f>
        <v>0</v>
      </c>
      <c r="AV270" s="77">
        <f>SUM(Kranskop:Baobab!AV270)</f>
        <v>0</v>
      </c>
      <c r="AW270" s="77">
        <f>SUM(Kranskop:Baobab!AW270)</f>
        <v>0</v>
      </c>
      <c r="AX270" s="77">
        <f>SUM(Kranskop:Baobab!AX270)</f>
        <v>0</v>
      </c>
      <c r="AY270" s="77">
        <f>SUM(Kranskop:Baobab!AY270)</f>
        <v>0</v>
      </c>
      <c r="AZ270" s="77">
        <f>SUM(Kranskop:Baobab!AZ270)</f>
        <v>0</v>
      </c>
      <c r="BA270" s="77">
        <f>SUM(Kranskop:Baobab!BA270)</f>
        <v>0</v>
      </c>
      <c r="BB270" s="77">
        <f>SUM(Kranskop:Baobab!BB270)</f>
        <v>0</v>
      </c>
      <c r="BC270" s="77">
        <f>SUM(Kranskop:Baobab!BC270)</f>
        <v>0</v>
      </c>
      <c r="BD270" s="77">
        <f>SUM(Kranskop:Baobab!BD270)</f>
        <v>0</v>
      </c>
      <c r="BE270" s="76">
        <f>SUM(Kranskop:Baobab!BE270)</f>
        <v>0</v>
      </c>
      <c r="BF270" s="78">
        <f>SUM(Kranskop:Baobab!BF270)</f>
        <v>0</v>
      </c>
      <c r="BG270" s="77">
        <f>SUM(Kranskop:Baobab!BG270)</f>
        <v>0</v>
      </c>
      <c r="BH270" s="77">
        <f>SUM(Kranskop:Baobab!BH270)</f>
        <v>0</v>
      </c>
      <c r="BI270" s="77">
        <f>SUM(Kranskop:Baobab!BI270)</f>
        <v>0</v>
      </c>
      <c r="BJ270" s="77">
        <f>SUM(Kranskop:Baobab!BJ270)</f>
        <v>0</v>
      </c>
      <c r="BK270" s="77">
        <f>SUM(Kranskop:Baobab!BK270)</f>
        <v>0</v>
      </c>
      <c r="BL270" s="77">
        <f>SUM(Kranskop:Baobab!BL270)</f>
        <v>0</v>
      </c>
      <c r="BM270" s="77">
        <f>SUM(Kranskop:Baobab!BM270)</f>
        <v>0</v>
      </c>
      <c r="BN270" s="77">
        <f>SUM(Kranskop:Baobab!BN270)</f>
        <v>0</v>
      </c>
      <c r="BO270" s="77">
        <f>SUM(Kranskop:Baobab!BO270)</f>
        <v>0</v>
      </c>
      <c r="BP270" s="77">
        <f>SUM(Kranskop:Baobab!BP270)</f>
        <v>0</v>
      </c>
      <c r="BQ270" s="76">
        <f>SUM(Kranskop:Baobab!BQ270)</f>
        <v>0</v>
      </c>
      <c r="BR270" s="78">
        <f>SUM(Kranskop:Baobab!BR270)</f>
        <v>0</v>
      </c>
      <c r="BS270" s="77">
        <f>SUM(Kranskop:Baobab!BS270)</f>
        <v>0</v>
      </c>
      <c r="BT270" s="77">
        <f>SUM(Kranskop:Baobab!BT270)</f>
        <v>0</v>
      </c>
      <c r="BU270" s="77">
        <f>SUM(Kranskop:Baobab!BU270)</f>
        <v>0</v>
      </c>
      <c r="BV270" s="77">
        <f>SUM(Kranskop:Baobab!BV270)</f>
        <v>0</v>
      </c>
      <c r="BW270" s="77">
        <f>SUM(Kranskop:Baobab!BW270)</f>
        <v>0</v>
      </c>
      <c r="BX270" s="77">
        <f>SUM(Kranskop:Baobab!BX270)</f>
        <v>0</v>
      </c>
      <c r="BY270" s="77">
        <f>SUM(Kranskop:Baobab!BY270)</f>
        <v>0</v>
      </c>
      <c r="BZ270" s="77">
        <f>SUM(Kranskop:Baobab!BZ270)</f>
        <v>0</v>
      </c>
      <c r="CA270" s="77">
        <f>SUM(Kranskop:Baobab!CA270)</f>
        <v>0</v>
      </c>
      <c r="CB270" s="77">
        <f>SUM(Kranskop:Baobab!CB270)</f>
        <v>0</v>
      </c>
      <c r="CC270" s="76">
        <f>SUM(Kranskop:Baobab!CC270)</f>
        <v>0</v>
      </c>
      <c r="CD270" s="368"/>
    </row>
    <row r="271" spans="1:82" s="39" customFormat="1" x14ac:dyDescent="0.75">
      <c r="B271" s="73" t="s">
        <v>626</v>
      </c>
      <c r="C271" s="129" t="s">
        <v>627</v>
      </c>
      <c r="D271" s="130" t="s">
        <v>446</v>
      </c>
      <c r="E271" s="255">
        <f>SUM(Kranskop:Baobab!E271)</f>
        <v>8</v>
      </c>
      <c r="F271" s="215" t="b">
        <f>(Kranskop!G271+Nyl!G271+Capricorn!G271+Baobab!G271)=G271</f>
        <v>1</v>
      </c>
      <c r="G271" s="74">
        <f t="shared" si="94"/>
        <v>0</v>
      </c>
      <c r="H271" s="75">
        <f>SUM(Kranskop:Baobab!H271)</f>
        <v>0</v>
      </c>
      <c r="I271" s="76">
        <f>SUM(Kranskop:Baobab!I271)</f>
        <v>0</v>
      </c>
      <c r="J271" s="75">
        <f>SUM(Kranskop:Baobab!J271)</f>
        <v>0</v>
      </c>
      <c r="K271" s="77">
        <f>SUM(Kranskop:Baobab!K271)</f>
        <v>0</v>
      </c>
      <c r="L271" s="77">
        <f>SUM(Kranskop:Baobab!L271)</f>
        <v>0</v>
      </c>
      <c r="M271" s="77">
        <f>SUM(Kranskop:Baobab!M271)</f>
        <v>0</v>
      </c>
      <c r="N271" s="77">
        <f>SUM(Kranskop:Baobab!N271)</f>
        <v>0</v>
      </c>
      <c r="O271" s="77">
        <f>SUM(Kranskop:Baobab!O271)</f>
        <v>0</v>
      </c>
      <c r="P271" s="77">
        <f>SUM(Kranskop:Baobab!P271)</f>
        <v>0</v>
      </c>
      <c r="Q271" s="77">
        <f>SUM(Kranskop:Baobab!Q271)</f>
        <v>0</v>
      </c>
      <c r="R271" s="77">
        <f>SUM(Kranskop:Baobab!R271)</f>
        <v>0</v>
      </c>
      <c r="S271" s="77">
        <f>SUM(Kranskop:Baobab!S271)</f>
        <v>0</v>
      </c>
      <c r="T271" s="77">
        <f>SUM(Kranskop:Baobab!T271)</f>
        <v>0</v>
      </c>
      <c r="U271" s="76">
        <f>SUM(Kranskop:Baobab!U271)</f>
        <v>0</v>
      </c>
      <c r="V271" s="78">
        <f>SUM(Kranskop:Baobab!V271)</f>
        <v>0</v>
      </c>
      <c r="W271" s="77">
        <f>SUM(Kranskop:Baobab!W271)</f>
        <v>0</v>
      </c>
      <c r="X271" s="77">
        <f>SUM(Kranskop:Baobab!X271)</f>
        <v>0</v>
      </c>
      <c r="Y271" s="77">
        <f>SUM(Kranskop:Baobab!Y271)</f>
        <v>0</v>
      </c>
      <c r="Z271" s="77">
        <f>SUM(Kranskop:Baobab!Z271)</f>
        <v>0</v>
      </c>
      <c r="AA271" s="77">
        <f>SUM(Kranskop:Baobab!AA271)</f>
        <v>0</v>
      </c>
      <c r="AB271" s="77">
        <f>SUM(Kranskop:Baobab!AB271)</f>
        <v>0</v>
      </c>
      <c r="AC271" s="77">
        <f>SUM(Kranskop:Baobab!AC271)</f>
        <v>0</v>
      </c>
      <c r="AD271" s="77">
        <f>SUM(Kranskop:Baobab!AD271)</f>
        <v>0</v>
      </c>
      <c r="AE271" s="77">
        <f>SUM(Kranskop:Baobab!AE271)</f>
        <v>0</v>
      </c>
      <c r="AF271" s="77">
        <f>SUM(Kranskop:Baobab!AF271)</f>
        <v>0</v>
      </c>
      <c r="AG271" s="76">
        <f>SUM(Kranskop:Baobab!AG271)</f>
        <v>0</v>
      </c>
      <c r="AH271" s="78">
        <f>SUM(Kranskop:Baobab!AH271)</f>
        <v>0</v>
      </c>
      <c r="AI271" s="77">
        <f>SUM(Kranskop:Baobab!AI271)</f>
        <v>0</v>
      </c>
      <c r="AJ271" s="77">
        <f>SUM(Kranskop:Baobab!AJ271)</f>
        <v>0</v>
      </c>
      <c r="AK271" s="77">
        <f>SUM(Kranskop:Baobab!AK271)</f>
        <v>0</v>
      </c>
      <c r="AL271" s="77">
        <f>SUM(Kranskop:Baobab!AL271)</f>
        <v>0</v>
      </c>
      <c r="AM271" s="77">
        <f>SUM(Kranskop:Baobab!AM271)</f>
        <v>0</v>
      </c>
      <c r="AN271" s="77">
        <f>SUM(Kranskop:Baobab!AN271)</f>
        <v>0</v>
      </c>
      <c r="AO271" s="77">
        <f>SUM(Kranskop:Baobab!AO271)</f>
        <v>0</v>
      </c>
      <c r="AP271" s="77">
        <f>SUM(Kranskop:Baobab!AP271)</f>
        <v>0</v>
      </c>
      <c r="AQ271" s="77">
        <f>SUM(Kranskop:Baobab!AQ271)</f>
        <v>0</v>
      </c>
      <c r="AR271" s="77">
        <f>SUM(Kranskop:Baobab!AR271)</f>
        <v>0</v>
      </c>
      <c r="AS271" s="76">
        <f>SUM(Kranskop:Baobab!AS271)</f>
        <v>0</v>
      </c>
      <c r="AT271" s="78">
        <f>SUM(Kranskop:Baobab!AT271)</f>
        <v>0</v>
      </c>
      <c r="AU271" s="77">
        <f>SUM(Kranskop:Baobab!AU271)</f>
        <v>0</v>
      </c>
      <c r="AV271" s="77">
        <f>SUM(Kranskop:Baobab!AV271)</f>
        <v>0</v>
      </c>
      <c r="AW271" s="77">
        <f>SUM(Kranskop:Baobab!AW271)</f>
        <v>0</v>
      </c>
      <c r="AX271" s="77">
        <f>SUM(Kranskop:Baobab!AX271)</f>
        <v>0</v>
      </c>
      <c r="AY271" s="77">
        <f>SUM(Kranskop:Baobab!AY271)</f>
        <v>0</v>
      </c>
      <c r="AZ271" s="77">
        <f>SUM(Kranskop:Baobab!AZ271)</f>
        <v>0</v>
      </c>
      <c r="BA271" s="77">
        <f>SUM(Kranskop:Baobab!BA271)</f>
        <v>0</v>
      </c>
      <c r="BB271" s="77">
        <f>SUM(Kranskop:Baobab!BB271)</f>
        <v>0</v>
      </c>
      <c r="BC271" s="77">
        <f>SUM(Kranskop:Baobab!BC271)</f>
        <v>0</v>
      </c>
      <c r="BD271" s="77">
        <f>SUM(Kranskop:Baobab!BD271)</f>
        <v>0</v>
      </c>
      <c r="BE271" s="76">
        <f>SUM(Kranskop:Baobab!BE271)</f>
        <v>0</v>
      </c>
      <c r="BF271" s="78">
        <f>SUM(Kranskop:Baobab!BF271)</f>
        <v>0</v>
      </c>
      <c r="BG271" s="77">
        <f>SUM(Kranskop:Baobab!BG271)</f>
        <v>0</v>
      </c>
      <c r="BH271" s="77">
        <f>SUM(Kranskop:Baobab!BH271)</f>
        <v>0</v>
      </c>
      <c r="BI271" s="77">
        <f>SUM(Kranskop:Baobab!BI271)</f>
        <v>0</v>
      </c>
      <c r="BJ271" s="77">
        <f>SUM(Kranskop:Baobab!BJ271)</f>
        <v>0</v>
      </c>
      <c r="BK271" s="77">
        <f>SUM(Kranskop:Baobab!BK271)</f>
        <v>0</v>
      </c>
      <c r="BL271" s="77">
        <f>SUM(Kranskop:Baobab!BL271)</f>
        <v>0</v>
      </c>
      <c r="BM271" s="77">
        <f>SUM(Kranskop:Baobab!BM271)</f>
        <v>0</v>
      </c>
      <c r="BN271" s="77">
        <f>SUM(Kranskop:Baobab!BN271)</f>
        <v>0</v>
      </c>
      <c r="BO271" s="77">
        <f>SUM(Kranskop:Baobab!BO271)</f>
        <v>0</v>
      </c>
      <c r="BP271" s="77">
        <f>SUM(Kranskop:Baobab!BP271)</f>
        <v>0</v>
      </c>
      <c r="BQ271" s="76">
        <f>SUM(Kranskop:Baobab!BQ271)</f>
        <v>0</v>
      </c>
      <c r="BR271" s="78">
        <f>SUM(Kranskop:Baobab!BR271)</f>
        <v>0</v>
      </c>
      <c r="BS271" s="77">
        <f>SUM(Kranskop:Baobab!BS271)</f>
        <v>0</v>
      </c>
      <c r="BT271" s="77">
        <f>SUM(Kranskop:Baobab!BT271)</f>
        <v>0</v>
      </c>
      <c r="BU271" s="77">
        <f>SUM(Kranskop:Baobab!BU271)</f>
        <v>0</v>
      </c>
      <c r="BV271" s="77">
        <f>SUM(Kranskop:Baobab!BV271)</f>
        <v>0</v>
      </c>
      <c r="BW271" s="77">
        <f>SUM(Kranskop:Baobab!BW271)</f>
        <v>0</v>
      </c>
      <c r="BX271" s="77">
        <f>SUM(Kranskop:Baobab!BX271)</f>
        <v>0</v>
      </c>
      <c r="BY271" s="77">
        <f>SUM(Kranskop:Baobab!BY271)</f>
        <v>0</v>
      </c>
      <c r="BZ271" s="77">
        <f>SUM(Kranskop:Baobab!BZ271)</f>
        <v>0</v>
      </c>
      <c r="CA271" s="77">
        <f>SUM(Kranskop:Baobab!CA271)</f>
        <v>0</v>
      </c>
      <c r="CB271" s="77">
        <f>SUM(Kranskop:Baobab!CB271)</f>
        <v>0</v>
      </c>
      <c r="CC271" s="76">
        <f>SUM(Kranskop:Baobab!CC271)</f>
        <v>0</v>
      </c>
      <c r="CD271" s="368"/>
    </row>
    <row r="272" spans="1:82" s="39" customFormat="1" x14ac:dyDescent="0.75">
      <c r="B272" s="73" t="s">
        <v>628</v>
      </c>
      <c r="C272" s="129" t="s">
        <v>475</v>
      </c>
      <c r="D272" s="130" t="s">
        <v>476</v>
      </c>
      <c r="E272" s="255">
        <f>SUM(Kranskop:Baobab!E272)</f>
        <v>7800</v>
      </c>
      <c r="F272" s="215" t="b">
        <f>(Kranskop!G272+Nyl!G272+Capricorn!G272+Baobab!G272)=G272</f>
        <v>1</v>
      </c>
      <c r="G272" s="74">
        <f t="shared" si="94"/>
        <v>0</v>
      </c>
      <c r="H272" s="75">
        <f>SUM(Kranskop:Baobab!H272)</f>
        <v>0</v>
      </c>
      <c r="I272" s="76">
        <f>SUM(Kranskop:Baobab!I272)</f>
        <v>0</v>
      </c>
      <c r="J272" s="75">
        <f>SUM(Kranskop:Baobab!J272)</f>
        <v>0</v>
      </c>
      <c r="K272" s="77">
        <f>SUM(Kranskop:Baobab!K272)</f>
        <v>0</v>
      </c>
      <c r="L272" s="77">
        <f>SUM(Kranskop:Baobab!L272)</f>
        <v>0</v>
      </c>
      <c r="M272" s="77">
        <f>SUM(Kranskop:Baobab!M272)</f>
        <v>0</v>
      </c>
      <c r="N272" s="77">
        <f>SUM(Kranskop:Baobab!N272)</f>
        <v>0</v>
      </c>
      <c r="O272" s="77">
        <f>SUM(Kranskop:Baobab!O272)</f>
        <v>0</v>
      </c>
      <c r="P272" s="77">
        <f>SUM(Kranskop:Baobab!P272)</f>
        <v>0</v>
      </c>
      <c r="Q272" s="77">
        <f>SUM(Kranskop:Baobab!Q272)</f>
        <v>0</v>
      </c>
      <c r="R272" s="77">
        <f>SUM(Kranskop:Baobab!R272)</f>
        <v>0</v>
      </c>
      <c r="S272" s="77">
        <f>SUM(Kranskop:Baobab!S272)</f>
        <v>0</v>
      </c>
      <c r="T272" s="77">
        <f>SUM(Kranskop:Baobab!T272)</f>
        <v>0</v>
      </c>
      <c r="U272" s="76">
        <f>SUM(Kranskop:Baobab!U272)</f>
        <v>0</v>
      </c>
      <c r="V272" s="78">
        <f>SUM(Kranskop:Baobab!V272)</f>
        <v>0</v>
      </c>
      <c r="W272" s="77">
        <f>SUM(Kranskop:Baobab!W272)</f>
        <v>0</v>
      </c>
      <c r="X272" s="77">
        <f>SUM(Kranskop:Baobab!X272)</f>
        <v>0</v>
      </c>
      <c r="Y272" s="77">
        <f>SUM(Kranskop:Baobab!Y272)</f>
        <v>0</v>
      </c>
      <c r="Z272" s="77">
        <f>SUM(Kranskop:Baobab!Z272)</f>
        <v>0</v>
      </c>
      <c r="AA272" s="77">
        <f>SUM(Kranskop:Baobab!AA272)</f>
        <v>0</v>
      </c>
      <c r="AB272" s="77">
        <f>SUM(Kranskop:Baobab!AB272)</f>
        <v>0</v>
      </c>
      <c r="AC272" s="77">
        <f>SUM(Kranskop:Baobab!AC272)</f>
        <v>0</v>
      </c>
      <c r="AD272" s="77">
        <f>SUM(Kranskop:Baobab!AD272)</f>
        <v>0</v>
      </c>
      <c r="AE272" s="77">
        <f>SUM(Kranskop:Baobab!AE272)</f>
        <v>0</v>
      </c>
      <c r="AF272" s="77">
        <f>SUM(Kranskop:Baobab!AF272)</f>
        <v>0</v>
      </c>
      <c r="AG272" s="76">
        <f>SUM(Kranskop:Baobab!AG272)</f>
        <v>0</v>
      </c>
      <c r="AH272" s="78">
        <f>SUM(Kranskop:Baobab!AH272)</f>
        <v>0</v>
      </c>
      <c r="AI272" s="77">
        <f>SUM(Kranskop:Baobab!AI272)</f>
        <v>0</v>
      </c>
      <c r="AJ272" s="77">
        <f>SUM(Kranskop:Baobab!AJ272)</f>
        <v>0</v>
      </c>
      <c r="AK272" s="77">
        <f>SUM(Kranskop:Baobab!AK272)</f>
        <v>0</v>
      </c>
      <c r="AL272" s="77">
        <f>SUM(Kranskop:Baobab!AL272)</f>
        <v>0</v>
      </c>
      <c r="AM272" s="77">
        <f>SUM(Kranskop:Baobab!AM272)</f>
        <v>0</v>
      </c>
      <c r="AN272" s="77">
        <f>SUM(Kranskop:Baobab!AN272)</f>
        <v>0</v>
      </c>
      <c r="AO272" s="77">
        <f>SUM(Kranskop:Baobab!AO272)</f>
        <v>0</v>
      </c>
      <c r="AP272" s="77">
        <f>SUM(Kranskop:Baobab!AP272)</f>
        <v>0</v>
      </c>
      <c r="AQ272" s="77">
        <f>SUM(Kranskop:Baobab!AQ272)</f>
        <v>0</v>
      </c>
      <c r="AR272" s="77">
        <f>SUM(Kranskop:Baobab!AR272)</f>
        <v>0</v>
      </c>
      <c r="AS272" s="76">
        <f>SUM(Kranskop:Baobab!AS272)</f>
        <v>0</v>
      </c>
      <c r="AT272" s="78">
        <f>SUM(Kranskop:Baobab!AT272)</f>
        <v>0</v>
      </c>
      <c r="AU272" s="77">
        <f>SUM(Kranskop:Baobab!AU272)</f>
        <v>0</v>
      </c>
      <c r="AV272" s="77">
        <f>SUM(Kranskop:Baobab!AV272)</f>
        <v>0</v>
      </c>
      <c r="AW272" s="77">
        <f>SUM(Kranskop:Baobab!AW272)</f>
        <v>0</v>
      </c>
      <c r="AX272" s="77">
        <f>SUM(Kranskop:Baobab!AX272)</f>
        <v>0</v>
      </c>
      <c r="AY272" s="77">
        <f>SUM(Kranskop:Baobab!AY272)</f>
        <v>0</v>
      </c>
      <c r="AZ272" s="77">
        <f>SUM(Kranskop:Baobab!AZ272)</f>
        <v>0</v>
      </c>
      <c r="BA272" s="77">
        <f>SUM(Kranskop:Baobab!BA272)</f>
        <v>0</v>
      </c>
      <c r="BB272" s="77">
        <f>SUM(Kranskop:Baobab!BB272)</f>
        <v>0</v>
      </c>
      <c r="BC272" s="77">
        <f>SUM(Kranskop:Baobab!BC272)</f>
        <v>0</v>
      </c>
      <c r="BD272" s="77">
        <f>SUM(Kranskop:Baobab!BD272)</f>
        <v>0</v>
      </c>
      <c r="BE272" s="76">
        <f>SUM(Kranskop:Baobab!BE272)</f>
        <v>0</v>
      </c>
      <c r="BF272" s="78">
        <f>SUM(Kranskop:Baobab!BF272)</f>
        <v>0</v>
      </c>
      <c r="BG272" s="77">
        <f>SUM(Kranskop:Baobab!BG272)</f>
        <v>0</v>
      </c>
      <c r="BH272" s="77">
        <f>SUM(Kranskop:Baobab!BH272)</f>
        <v>0</v>
      </c>
      <c r="BI272" s="77">
        <f>SUM(Kranskop:Baobab!BI272)</f>
        <v>0</v>
      </c>
      <c r="BJ272" s="77">
        <f>SUM(Kranskop:Baobab!BJ272)</f>
        <v>0</v>
      </c>
      <c r="BK272" s="77">
        <f>SUM(Kranskop:Baobab!BK272)</f>
        <v>0</v>
      </c>
      <c r="BL272" s="77">
        <f>SUM(Kranskop:Baobab!BL272)</f>
        <v>0</v>
      </c>
      <c r="BM272" s="77">
        <f>SUM(Kranskop:Baobab!BM272)</f>
        <v>0</v>
      </c>
      <c r="BN272" s="77">
        <f>SUM(Kranskop:Baobab!BN272)</f>
        <v>0</v>
      </c>
      <c r="BO272" s="77">
        <f>SUM(Kranskop:Baobab!BO272)</f>
        <v>0</v>
      </c>
      <c r="BP272" s="77">
        <f>SUM(Kranskop:Baobab!BP272)</f>
        <v>0</v>
      </c>
      <c r="BQ272" s="76">
        <f>SUM(Kranskop:Baobab!BQ272)</f>
        <v>0</v>
      </c>
      <c r="BR272" s="78">
        <f>SUM(Kranskop:Baobab!BR272)</f>
        <v>0</v>
      </c>
      <c r="BS272" s="77">
        <f>SUM(Kranskop:Baobab!BS272)</f>
        <v>0</v>
      </c>
      <c r="BT272" s="77">
        <f>SUM(Kranskop:Baobab!BT272)</f>
        <v>0</v>
      </c>
      <c r="BU272" s="77">
        <f>SUM(Kranskop:Baobab!BU272)</f>
        <v>0</v>
      </c>
      <c r="BV272" s="77">
        <f>SUM(Kranskop:Baobab!BV272)</f>
        <v>0</v>
      </c>
      <c r="BW272" s="77">
        <f>SUM(Kranskop:Baobab!BW272)</f>
        <v>0</v>
      </c>
      <c r="BX272" s="77">
        <f>SUM(Kranskop:Baobab!BX272)</f>
        <v>0</v>
      </c>
      <c r="BY272" s="77">
        <f>SUM(Kranskop:Baobab!BY272)</f>
        <v>0</v>
      </c>
      <c r="BZ272" s="77">
        <f>SUM(Kranskop:Baobab!BZ272)</f>
        <v>0</v>
      </c>
      <c r="CA272" s="77">
        <f>SUM(Kranskop:Baobab!CA272)</f>
        <v>0</v>
      </c>
      <c r="CB272" s="77">
        <f>SUM(Kranskop:Baobab!CB272)</f>
        <v>0</v>
      </c>
      <c r="CC272" s="76">
        <f>SUM(Kranskop:Baobab!CC272)</f>
        <v>0</v>
      </c>
      <c r="CD272" s="368"/>
    </row>
    <row r="273" spans="2:82" s="39" customFormat="1" x14ac:dyDescent="0.75">
      <c r="B273" s="73" t="s">
        <v>629</v>
      </c>
      <c r="C273" s="320" t="s">
        <v>477</v>
      </c>
      <c r="D273" s="321" t="s">
        <v>318</v>
      </c>
      <c r="E273" s="322">
        <f>SUM(Kranskop:Baobab!F273)</f>
        <v>2500000</v>
      </c>
      <c r="F273" s="215" t="b">
        <f>(Kranskop!G273+Nyl!G273+Capricorn!G273+Baobab!G273)=G273</f>
        <v>1</v>
      </c>
      <c r="G273" s="74">
        <f t="shared" si="94"/>
        <v>2500000</v>
      </c>
      <c r="H273" s="75">
        <f>SUM(Kranskop:Baobab!H273)</f>
        <v>0</v>
      </c>
      <c r="I273" s="76">
        <f>SUM(Kranskop:Baobab!I273)</f>
        <v>0</v>
      </c>
      <c r="J273" s="75">
        <f>SUM(Kranskop:Baobab!J273)</f>
        <v>34722.22</v>
      </c>
      <c r="K273" s="77">
        <f>SUM(Kranskop:Baobab!K273)</f>
        <v>34722.22</v>
      </c>
      <c r="L273" s="77">
        <f>SUM(Kranskop:Baobab!L273)</f>
        <v>34722.22</v>
      </c>
      <c r="M273" s="77">
        <f>SUM(Kranskop:Baobab!M273)</f>
        <v>34722.22</v>
      </c>
      <c r="N273" s="77">
        <f>SUM(Kranskop:Baobab!N273)</f>
        <v>34722.22</v>
      </c>
      <c r="O273" s="77">
        <f>SUM(Kranskop:Baobab!O273)</f>
        <v>34722.22</v>
      </c>
      <c r="P273" s="77">
        <f>SUM(Kranskop:Baobab!P273)</f>
        <v>34722.22</v>
      </c>
      <c r="Q273" s="77">
        <f>SUM(Kranskop:Baobab!Q273)</f>
        <v>34722.22</v>
      </c>
      <c r="R273" s="77">
        <f>SUM(Kranskop:Baobab!R273)</f>
        <v>34722.22</v>
      </c>
      <c r="S273" s="77">
        <f>SUM(Kranskop:Baobab!S273)</f>
        <v>34722.22</v>
      </c>
      <c r="T273" s="77">
        <f>SUM(Kranskop:Baobab!T273)</f>
        <v>34722.22</v>
      </c>
      <c r="U273" s="76">
        <f>SUM(Kranskop:Baobab!U273)</f>
        <v>34722.22</v>
      </c>
      <c r="V273" s="78">
        <f>SUM(Kranskop:Baobab!V273)</f>
        <v>34722.22</v>
      </c>
      <c r="W273" s="77">
        <f>SUM(Kranskop:Baobab!W273)</f>
        <v>34722.22</v>
      </c>
      <c r="X273" s="77">
        <f>SUM(Kranskop:Baobab!X273)</f>
        <v>34722.22</v>
      </c>
      <c r="Y273" s="77">
        <f>SUM(Kranskop:Baobab!Y273)</f>
        <v>34722.22</v>
      </c>
      <c r="Z273" s="77">
        <f>SUM(Kranskop:Baobab!Z273)</f>
        <v>34722.22</v>
      </c>
      <c r="AA273" s="77">
        <f>SUM(Kranskop:Baobab!AA273)</f>
        <v>34722.22</v>
      </c>
      <c r="AB273" s="77">
        <f>SUM(Kranskop:Baobab!AB273)</f>
        <v>34722.22</v>
      </c>
      <c r="AC273" s="77">
        <f>SUM(Kranskop:Baobab!AC273)</f>
        <v>34722.22</v>
      </c>
      <c r="AD273" s="77">
        <f>SUM(Kranskop:Baobab!AD273)</f>
        <v>34722.22</v>
      </c>
      <c r="AE273" s="77">
        <f>SUM(Kranskop:Baobab!AE273)</f>
        <v>34722.22</v>
      </c>
      <c r="AF273" s="77">
        <f>SUM(Kranskop:Baobab!AF273)</f>
        <v>34722.22</v>
      </c>
      <c r="AG273" s="76">
        <f>SUM(Kranskop:Baobab!AG273)</f>
        <v>34722.22</v>
      </c>
      <c r="AH273" s="78">
        <f>SUM(Kranskop:Baobab!AH273)</f>
        <v>34722.22</v>
      </c>
      <c r="AI273" s="77">
        <f>SUM(Kranskop:Baobab!AI273)</f>
        <v>34722.22</v>
      </c>
      <c r="AJ273" s="77">
        <f>SUM(Kranskop:Baobab!AJ273)</f>
        <v>34722.22</v>
      </c>
      <c r="AK273" s="77">
        <f>SUM(Kranskop:Baobab!AK273)</f>
        <v>34722.22</v>
      </c>
      <c r="AL273" s="77">
        <f>SUM(Kranskop:Baobab!AL273)</f>
        <v>34722.22</v>
      </c>
      <c r="AM273" s="77">
        <f>SUM(Kranskop:Baobab!AM273)</f>
        <v>34722.22</v>
      </c>
      <c r="AN273" s="77">
        <f>SUM(Kranskop:Baobab!AN273)</f>
        <v>34722.22</v>
      </c>
      <c r="AO273" s="77">
        <f>SUM(Kranskop:Baobab!AO273)</f>
        <v>34722.22</v>
      </c>
      <c r="AP273" s="77">
        <f>SUM(Kranskop:Baobab!AP273)</f>
        <v>34722.22</v>
      </c>
      <c r="AQ273" s="77">
        <f>SUM(Kranskop:Baobab!AQ273)</f>
        <v>34722.22</v>
      </c>
      <c r="AR273" s="77">
        <f>SUM(Kranskop:Baobab!AR273)</f>
        <v>34722.22</v>
      </c>
      <c r="AS273" s="76">
        <f>SUM(Kranskop:Baobab!AS273)</f>
        <v>34722.22</v>
      </c>
      <c r="AT273" s="78">
        <f>SUM(Kranskop:Baobab!AT273)</f>
        <v>34722.22</v>
      </c>
      <c r="AU273" s="77">
        <f>SUM(Kranskop:Baobab!AU273)</f>
        <v>34722.22</v>
      </c>
      <c r="AV273" s="77">
        <f>SUM(Kranskop:Baobab!AV273)</f>
        <v>34722.22</v>
      </c>
      <c r="AW273" s="77">
        <f>SUM(Kranskop:Baobab!AW273)</f>
        <v>34722.22</v>
      </c>
      <c r="AX273" s="77">
        <f>SUM(Kranskop:Baobab!AX273)</f>
        <v>34722.22</v>
      </c>
      <c r="AY273" s="77">
        <f>SUM(Kranskop:Baobab!AY273)</f>
        <v>34722.22</v>
      </c>
      <c r="AZ273" s="77">
        <f>SUM(Kranskop:Baobab!AZ273)</f>
        <v>34722.22</v>
      </c>
      <c r="BA273" s="77">
        <f>SUM(Kranskop:Baobab!BA273)</f>
        <v>34722.22</v>
      </c>
      <c r="BB273" s="77">
        <f>SUM(Kranskop:Baobab!BB273)</f>
        <v>34722.22</v>
      </c>
      <c r="BC273" s="77">
        <f>SUM(Kranskop:Baobab!BC273)</f>
        <v>34722.22</v>
      </c>
      <c r="BD273" s="77">
        <f>SUM(Kranskop:Baobab!BD273)</f>
        <v>34722.22</v>
      </c>
      <c r="BE273" s="76">
        <f>SUM(Kranskop:Baobab!BE273)</f>
        <v>34722.22</v>
      </c>
      <c r="BF273" s="78">
        <f>SUM(Kranskop:Baobab!BF273)</f>
        <v>34722.22</v>
      </c>
      <c r="BG273" s="77">
        <f>SUM(Kranskop:Baobab!BG273)</f>
        <v>34722.22</v>
      </c>
      <c r="BH273" s="77">
        <f>SUM(Kranskop:Baobab!BH273)</f>
        <v>34722.22</v>
      </c>
      <c r="BI273" s="77">
        <f>SUM(Kranskop:Baobab!BI273)</f>
        <v>34722.22</v>
      </c>
      <c r="BJ273" s="77">
        <f>SUM(Kranskop:Baobab!BJ273)</f>
        <v>34722.22</v>
      </c>
      <c r="BK273" s="77">
        <f>SUM(Kranskop:Baobab!BK273)</f>
        <v>34722.22</v>
      </c>
      <c r="BL273" s="77">
        <f>SUM(Kranskop:Baobab!BL273)</f>
        <v>34722.22</v>
      </c>
      <c r="BM273" s="77">
        <f>SUM(Kranskop:Baobab!BM273)</f>
        <v>34722.22</v>
      </c>
      <c r="BN273" s="77">
        <f>SUM(Kranskop:Baobab!BN273)</f>
        <v>34722.22</v>
      </c>
      <c r="BO273" s="77">
        <f>SUM(Kranskop:Baobab!BO273)</f>
        <v>34722.22</v>
      </c>
      <c r="BP273" s="77">
        <f>SUM(Kranskop:Baobab!BP273)</f>
        <v>34722.22</v>
      </c>
      <c r="BQ273" s="76">
        <f>SUM(Kranskop:Baobab!BQ273)</f>
        <v>34722.22</v>
      </c>
      <c r="BR273" s="78">
        <f>SUM(Kranskop:Baobab!BR273)</f>
        <v>34722.22</v>
      </c>
      <c r="BS273" s="77">
        <f>SUM(Kranskop:Baobab!BS273)</f>
        <v>34722.22</v>
      </c>
      <c r="BT273" s="77">
        <f>SUM(Kranskop:Baobab!BT273)</f>
        <v>34722.22</v>
      </c>
      <c r="BU273" s="77">
        <f>SUM(Kranskop:Baobab!BU273)</f>
        <v>34722.22</v>
      </c>
      <c r="BV273" s="77">
        <f>SUM(Kranskop:Baobab!BV273)</f>
        <v>34722.22</v>
      </c>
      <c r="BW273" s="77">
        <f>SUM(Kranskop:Baobab!BW273)</f>
        <v>34722.22</v>
      </c>
      <c r="BX273" s="77">
        <f>SUM(Kranskop:Baobab!BX273)</f>
        <v>34722.22</v>
      </c>
      <c r="BY273" s="77">
        <f>SUM(Kranskop:Baobab!BY273)</f>
        <v>34722.22</v>
      </c>
      <c r="BZ273" s="77">
        <f>SUM(Kranskop:Baobab!BZ273)</f>
        <v>34722.22</v>
      </c>
      <c r="CA273" s="77">
        <f>SUM(Kranskop:Baobab!CA273)</f>
        <v>34722.22</v>
      </c>
      <c r="CB273" s="77">
        <f>SUM(Kranskop:Baobab!CB273)</f>
        <v>34722.22</v>
      </c>
      <c r="CC273" s="76">
        <f>SUM(Kranskop:Baobab!CC273)</f>
        <v>34722.379999999997</v>
      </c>
      <c r="CD273" s="368"/>
    </row>
    <row r="274" spans="2:82" s="39" customFormat="1" x14ac:dyDescent="0.75">
      <c r="B274" s="73" t="s">
        <v>630</v>
      </c>
      <c r="C274" s="320" t="str">
        <f>C273&amp;" - "&amp;"Overhead charges and profit in respect of "&amp;B273&amp;" (" &amp; TEXT(F274,"#.##%") &amp; ")"</f>
        <v>Electrical : Supply and Installation - Overhead charges and profit in respect of B-4002-a (TRUE)</v>
      </c>
      <c r="D274" s="323" t="s">
        <v>320</v>
      </c>
      <c r="E274" s="369">
        <f>SUM(Kranskop:Baobab!F274)</f>
        <v>0</v>
      </c>
      <c r="F274" s="215" t="b">
        <f>(Kranskop!G274+Nyl!G274+Capricorn!G274+Baobab!G274)=G274</f>
        <v>1</v>
      </c>
      <c r="G274" s="173">
        <f t="shared" si="94"/>
        <v>0</v>
      </c>
      <c r="H274" s="75">
        <f>SUM(Kranskop:Baobab!H274)</f>
        <v>0</v>
      </c>
      <c r="I274" s="76">
        <f>SUM(Kranskop:Baobab!I274)</f>
        <v>0</v>
      </c>
      <c r="J274" s="75">
        <f>SUM(Kranskop:Baobab!J274)</f>
        <v>0</v>
      </c>
      <c r="K274" s="77">
        <f>SUM(Kranskop:Baobab!K274)</f>
        <v>0</v>
      </c>
      <c r="L274" s="77">
        <f>SUM(Kranskop:Baobab!L274)</f>
        <v>0</v>
      </c>
      <c r="M274" s="77">
        <f>SUM(Kranskop:Baobab!M274)</f>
        <v>0</v>
      </c>
      <c r="N274" s="77">
        <f>SUM(Kranskop:Baobab!N274)</f>
        <v>0</v>
      </c>
      <c r="O274" s="77">
        <f>SUM(Kranskop:Baobab!O274)</f>
        <v>0</v>
      </c>
      <c r="P274" s="77">
        <f>SUM(Kranskop:Baobab!P274)</f>
        <v>0</v>
      </c>
      <c r="Q274" s="77">
        <f>SUM(Kranskop:Baobab!Q274)</f>
        <v>0</v>
      </c>
      <c r="R274" s="77">
        <f>SUM(Kranskop:Baobab!R274)</f>
        <v>0</v>
      </c>
      <c r="S274" s="77">
        <f>SUM(Kranskop:Baobab!S274)</f>
        <v>0</v>
      </c>
      <c r="T274" s="77">
        <f>SUM(Kranskop:Baobab!T274)</f>
        <v>0</v>
      </c>
      <c r="U274" s="76">
        <f>SUM(Kranskop:Baobab!U274)</f>
        <v>0</v>
      </c>
      <c r="V274" s="78">
        <f>SUM(Kranskop:Baobab!V274)</f>
        <v>0</v>
      </c>
      <c r="W274" s="77">
        <f>SUM(Kranskop:Baobab!W274)</f>
        <v>0</v>
      </c>
      <c r="X274" s="77">
        <f>SUM(Kranskop:Baobab!X274)</f>
        <v>0</v>
      </c>
      <c r="Y274" s="77">
        <f>SUM(Kranskop:Baobab!Y274)</f>
        <v>0</v>
      </c>
      <c r="Z274" s="77">
        <f>SUM(Kranskop:Baobab!Z274)</f>
        <v>0</v>
      </c>
      <c r="AA274" s="77">
        <f>SUM(Kranskop:Baobab!AA274)</f>
        <v>0</v>
      </c>
      <c r="AB274" s="77">
        <f>SUM(Kranskop:Baobab!AB274)</f>
        <v>0</v>
      </c>
      <c r="AC274" s="77">
        <f>SUM(Kranskop:Baobab!AC274)</f>
        <v>0</v>
      </c>
      <c r="AD274" s="77">
        <f>SUM(Kranskop:Baobab!AD274)</f>
        <v>0</v>
      </c>
      <c r="AE274" s="77">
        <f>SUM(Kranskop:Baobab!AE274)</f>
        <v>0</v>
      </c>
      <c r="AF274" s="77">
        <f>SUM(Kranskop:Baobab!AF274)</f>
        <v>0</v>
      </c>
      <c r="AG274" s="76">
        <f>SUM(Kranskop:Baobab!AG274)</f>
        <v>0</v>
      </c>
      <c r="AH274" s="78">
        <f>SUM(Kranskop:Baobab!AH274)</f>
        <v>0</v>
      </c>
      <c r="AI274" s="77">
        <f>SUM(Kranskop:Baobab!AI274)</f>
        <v>0</v>
      </c>
      <c r="AJ274" s="77">
        <f>SUM(Kranskop:Baobab!AJ274)</f>
        <v>0</v>
      </c>
      <c r="AK274" s="77">
        <f>SUM(Kranskop:Baobab!AK274)</f>
        <v>0</v>
      </c>
      <c r="AL274" s="77">
        <f>SUM(Kranskop:Baobab!AL274)</f>
        <v>0</v>
      </c>
      <c r="AM274" s="77">
        <f>SUM(Kranskop:Baobab!AM274)</f>
        <v>0</v>
      </c>
      <c r="AN274" s="77">
        <f>SUM(Kranskop:Baobab!AN274)</f>
        <v>0</v>
      </c>
      <c r="AO274" s="77">
        <f>SUM(Kranskop:Baobab!AO274)</f>
        <v>0</v>
      </c>
      <c r="AP274" s="77">
        <f>SUM(Kranskop:Baobab!AP274)</f>
        <v>0</v>
      </c>
      <c r="AQ274" s="77">
        <f>SUM(Kranskop:Baobab!AQ274)</f>
        <v>0</v>
      </c>
      <c r="AR274" s="77">
        <f>SUM(Kranskop:Baobab!AR274)</f>
        <v>0</v>
      </c>
      <c r="AS274" s="76">
        <f>SUM(Kranskop:Baobab!AS274)</f>
        <v>0</v>
      </c>
      <c r="AT274" s="78">
        <f>SUM(Kranskop:Baobab!AT274)</f>
        <v>0</v>
      </c>
      <c r="AU274" s="77">
        <f>SUM(Kranskop:Baobab!AU274)</f>
        <v>0</v>
      </c>
      <c r="AV274" s="77">
        <f>SUM(Kranskop:Baobab!AV274)</f>
        <v>0</v>
      </c>
      <c r="AW274" s="77">
        <f>SUM(Kranskop:Baobab!AW274)</f>
        <v>0</v>
      </c>
      <c r="AX274" s="77">
        <f>SUM(Kranskop:Baobab!AX274)</f>
        <v>0</v>
      </c>
      <c r="AY274" s="77">
        <f>SUM(Kranskop:Baobab!AY274)</f>
        <v>0</v>
      </c>
      <c r="AZ274" s="77">
        <f>SUM(Kranskop:Baobab!AZ274)</f>
        <v>0</v>
      </c>
      <c r="BA274" s="77">
        <f>SUM(Kranskop:Baobab!BA274)</f>
        <v>0</v>
      </c>
      <c r="BB274" s="77">
        <f>SUM(Kranskop:Baobab!BB274)</f>
        <v>0</v>
      </c>
      <c r="BC274" s="77">
        <f>SUM(Kranskop:Baobab!BC274)</f>
        <v>0</v>
      </c>
      <c r="BD274" s="77">
        <f>SUM(Kranskop:Baobab!BD274)</f>
        <v>0</v>
      </c>
      <c r="BE274" s="76">
        <f>SUM(Kranskop:Baobab!BE274)</f>
        <v>0</v>
      </c>
      <c r="BF274" s="78">
        <f>SUM(Kranskop:Baobab!BF274)</f>
        <v>0</v>
      </c>
      <c r="BG274" s="77">
        <f>SUM(Kranskop:Baobab!BG274)</f>
        <v>0</v>
      </c>
      <c r="BH274" s="77">
        <f>SUM(Kranskop:Baobab!BH274)</f>
        <v>0</v>
      </c>
      <c r="BI274" s="77">
        <f>SUM(Kranskop:Baobab!BI274)</f>
        <v>0</v>
      </c>
      <c r="BJ274" s="77">
        <f>SUM(Kranskop:Baobab!BJ274)</f>
        <v>0</v>
      </c>
      <c r="BK274" s="77">
        <f>SUM(Kranskop:Baobab!BK274)</f>
        <v>0</v>
      </c>
      <c r="BL274" s="77">
        <f>SUM(Kranskop:Baobab!BL274)</f>
        <v>0</v>
      </c>
      <c r="BM274" s="77">
        <f>SUM(Kranskop:Baobab!BM274)</f>
        <v>0</v>
      </c>
      <c r="BN274" s="77">
        <f>SUM(Kranskop:Baobab!BN274)</f>
        <v>0</v>
      </c>
      <c r="BO274" s="77">
        <f>SUM(Kranskop:Baobab!BO274)</f>
        <v>0</v>
      </c>
      <c r="BP274" s="77">
        <f>SUM(Kranskop:Baobab!BP274)</f>
        <v>0</v>
      </c>
      <c r="BQ274" s="76">
        <f>SUM(Kranskop:Baobab!BQ274)</f>
        <v>0</v>
      </c>
      <c r="BR274" s="78">
        <f>SUM(Kranskop:Baobab!BR274)</f>
        <v>0</v>
      </c>
      <c r="BS274" s="77">
        <f>SUM(Kranskop:Baobab!BS274)</f>
        <v>0</v>
      </c>
      <c r="BT274" s="77">
        <f>SUM(Kranskop:Baobab!BT274)</f>
        <v>0</v>
      </c>
      <c r="BU274" s="77">
        <f>SUM(Kranskop:Baobab!BU274)</f>
        <v>0</v>
      </c>
      <c r="BV274" s="77">
        <f>SUM(Kranskop:Baobab!BV274)</f>
        <v>0</v>
      </c>
      <c r="BW274" s="77">
        <f>SUM(Kranskop:Baobab!BW274)</f>
        <v>0</v>
      </c>
      <c r="BX274" s="77">
        <f>SUM(Kranskop:Baobab!BX274)</f>
        <v>0</v>
      </c>
      <c r="BY274" s="77">
        <f>SUM(Kranskop:Baobab!BY274)</f>
        <v>0</v>
      </c>
      <c r="BZ274" s="77">
        <f>SUM(Kranskop:Baobab!BZ274)</f>
        <v>0</v>
      </c>
      <c r="CA274" s="77">
        <f>SUM(Kranskop:Baobab!CA274)</f>
        <v>0</v>
      </c>
      <c r="CB274" s="77">
        <f>SUM(Kranskop:Baobab!CB274)</f>
        <v>0</v>
      </c>
      <c r="CC274" s="76">
        <f>SUM(Kranskop:Baobab!CC274)</f>
        <v>0</v>
      </c>
      <c r="CD274" s="368"/>
    </row>
    <row r="275" spans="2:82" s="39" customFormat="1" x14ac:dyDescent="0.75">
      <c r="B275" s="73" t="s">
        <v>631</v>
      </c>
      <c r="C275" s="320" t="s">
        <v>632</v>
      </c>
      <c r="D275" s="321" t="s">
        <v>86</v>
      </c>
      <c r="E275" s="255">
        <f>SUM(Kranskop:Baobab!F275)</f>
        <v>0</v>
      </c>
      <c r="F275" s="215" t="b">
        <f>(Kranskop!G275+Nyl!G275+Capricorn!G275+Baobab!G275)=G275</f>
        <v>1</v>
      </c>
      <c r="G275" s="74">
        <f t="shared" si="94"/>
        <v>0</v>
      </c>
      <c r="H275" s="75">
        <f>SUM(Kranskop:Baobab!H275)</f>
        <v>0</v>
      </c>
      <c r="I275" s="76">
        <f>SUM(Kranskop:Baobab!I275)</f>
        <v>0</v>
      </c>
      <c r="J275" s="75">
        <f>SUM(Kranskop:Baobab!J275)</f>
        <v>0</v>
      </c>
      <c r="K275" s="77">
        <f>SUM(Kranskop:Baobab!K275)</f>
        <v>0</v>
      </c>
      <c r="L275" s="77">
        <f>SUM(Kranskop:Baobab!L275)</f>
        <v>0</v>
      </c>
      <c r="M275" s="77">
        <f>SUM(Kranskop:Baobab!M275)</f>
        <v>0</v>
      </c>
      <c r="N275" s="77">
        <f>SUM(Kranskop:Baobab!N275)</f>
        <v>0</v>
      </c>
      <c r="O275" s="77">
        <f>SUM(Kranskop:Baobab!O275)</f>
        <v>0</v>
      </c>
      <c r="P275" s="77">
        <f>SUM(Kranskop:Baobab!P275)</f>
        <v>0</v>
      </c>
      <c r="Q275" s="77">
        <f>SUM(Kranskop:Baobab!Q275)</f>
        <v>0</v>
      </c>
      <c r="R275" s="77">
        <f>SUM(Kranskop:Baobab!R275)</f>
        <v>0</v>
      </c>
      <c r="S275" s="77">
        <f>SUM(Kranskop:Baobab!S275)</f>
        <v>0</v>
      </c>
      <c r="T275" s="77">
        <f>SUM(Kranskop:Baobab!T275)</f>
        <v>0</v>
      </c>
      <c r="U275" s="76">
        <f>SUM(Kranskop:Baobab!U275)</f>
        <v>0</v>
      </c>
      <c r="V275" s="78">
        <f>SUM(Kranskop:Baobab!V275)</f>
        <v>0</v>
      </c>
      <c r="W275" s="77">
        <f>SUM(Kranskop:Baobab!W275)</f>
        <v>0</v>
      </c>
      <c r="X275" s="77">
        <f>SUM(Kranskop:Baobab!X275)</f>
        <v>0</v>
      </c>
      <c r="Y275" s="77">
        <f>SUM(Kranskop:Baobab!Y275)</f>
        <v>0</v>
      </c>
      <c r="Z275" s="77">
        <f>SUM(Kranskop:Baobab!Z275)</f>
        <v>0</v>
      </c>
      <c r="AA275" s="77">
        <f>SUM(Kranskop:Baobab!AA275)</f>
        <v>0</v>
      </c>
      <c r="AB275" s="77">
        <f>SUM(Kranskop:Baobab!AB275)</f>
        <v>0</v>
      </c>
      <c r="AC275" s="77">
        <f>SUM(Kranskop:Baobab!AC275)</f>
        <v>0</v>
      </c>
      <c r="AD275" s="77">
        <f>SUM(Kranskop:Baobab!AD275)</f>
        <v>0</v>
      </c>
      <c r="AE275" s="77">
        <f>SUM(Kranskop:Baobab!AE275)</f>
        <v>0</v>
      </c>
      <c r="AF275" s="77">
        <f>SUM(Kranskop:Baobab!AF275)</f>
        <v>0</v>
      </c>
      <c r="AG275" s="76">
        <f>SUM(Kranskop:Baobab!AG275)</f>
        <v>0</v>
      </c>
      <c r="AH275" s="78">
        <f>SUM(Kranskop:Baobab!AH275)</f>
        <v>0</v>
      </c>
      <c r="AI275" s="77">
        <f>SUM(Kranskop:Baobab!AI275)</f>
        <v>0</v>
      </c>
      <c r="AJ275" s="77">
        <f>SUM(Kranskop:Baobab!AJ275)</f>
        <v>0</v>
      </c>
      <c r="AK275" s="77">
        <f>SUM(Kranskop:Baobab!AK275)</f>
        <v>0</v>
      </c>
      <c r="AL275" s="77">
        <f>SUM(Kranskop:Baobab!AL275)</f>
        <v>0</v>
      </c>
      <c r="AM275" s="77">
        <f>SUM(Kranskop:Baobab!AM275)</f>
        <v>0</v>
      </c>
      <c r="AN275" s="77">
        <f>SUM(Kranskop:Baobab!AN275)</f>
        <v>0</v>
      </c>
      <c r="AO275" s="77">
        <f>SUM(Kranskop:Baobab!AO275)</f>
        <v>0</v>
      </c>
      <c r="AP275" s="77">
        <f>SUM(Kranskop:Baobab!AP275)</f>
        <v>0</v>
      </c>
      <c r="AQ275" s="77">
        <f>SUM(Kranskop:Baobab!AQ275)</f>
        <v>0</v>
      </c>
      <c r="AR275" s="77">
        <f>SUM(Kranskop:Baobab!AR275)</f>
        <v>0</v>
      </c>
      <c r="AS275" s="76">
        <f>SUM(Kranskop:Baobab!AS275)</f>
        <v>0</v>
      </c>
      <c r="AT275" s="78">
        <f>SUM(Kranskop:Baobab!AT275)</f>
        <v>0</v>
      </c>
      <c r="AU275" s="77">
        <f>SUM(Kranskop:Baobab!AU275)</f>
        <v>0</v>
      </c>
      <c r="AV275" s="77">
        <f>SUM(Kranskop:Baobab!AV275)</f>
        <v>0</v>
      </c>
      <c r="AW275" s="77">
        <f>SUM(Kranskop:Baobab!AW275)</f>
        <v>0</v>
      </c>
      <c r="AX275" s="77">
        <f>SUM(Kranskop:Baobab!AX275)</f>
        <v>0</v>
      </c>
      <c r="AY275" s="77">
        <f>SUM(Kranskop:Baobab!AY275)</f>
        <v>0</v>
      </c>
      <c r="AZ275" s="77">
        <f>SUM(Kranskop:Baobab!AZ275)</f>
        <v>0</v>
      </c>
      <c r="BA275" s="77">
        <f>SUM(Kranskop:Baobab!BA275)</f>
        <v>0</v>
      </c>
      <c r="BB275" s="77">
        <f>SUM(Kranskop:Baobab!BB275)</f>
        <v>0</v>
      </c>
      <c r="BC275" s="77">
        <f>SUM(Kranskop:Baobab!BC275)</f>
        <v>0</v>
      </c>
      <c r="BD275" s="77">
        <f>SUM(Kranskop:Baobab!BD275)</f>
        <v>0</v>
      </c>
      <c r="BE275" s="76">
        <f>SUM(Kranskop:Baobab!BE275)</f>
        <v>0</v>
      </c>
      <c r="BF275" s="78">
        <f>SUM(Kranskop:Baobab!BF275)</f>
        <v>0</v>
      </c>
      <c r="BG275" s="77">
        <f>SUM(Kranskop:Baobab!BG275)</f>
        <v>0</v>
      </c>
      <c r="BH275" s="77">
        <f>SUM(Kranskop:Baobab!BH275)</f>
        <v>0</v>
      </c>
      <c r="BI275" s="77">
        <f>SUM(Kranskop:Baobab!BI275)</f>
        <v>0</v>
      </c>
      <c r="BJ275" s="77">
        <f>SUM(Kranskop:Baobab!BJ275)</f>
        <v>0</v>
      </c>
      <c r="BK275" s="77">
        <f>SUM(Kranskop:Baobab!BK275)</f>
        <v>0</v>
      </c>
      <c r="BL275" s="77">
        <f>SUM(Kranskop:Baobab!BL275)</f>
        <v>0</v>
      </c>
      <c r="BM275" s="77">
        <f>SUM(Kranskop:Baobab!BM275)</f>
        <v>0</v>
      </c>
      <c r="BN275" s="77">
        <f>SUM(Kranskop:Baobab!BN275)</f>
        <v>0</v>
      </c>
      <c r="BO275" s="77">
        <f>SUM(Kranskop:Baobab!BO275)</f>
        <v>0</v>
      </c>
      <c r="BP275" s="77">
        <f>SUM(Kranskop:Baobab!BP275)</f>
        <v>0</v>
      </c>
      <c r="BQ275" s="76">
        <f>SUM(Kranskop:Baobab!BQ275)</f>
        <v>0</v>
      </c>
      <c r="BR275" s="78">
        <f>SUM(Kranskop:Baobab!BR275)</f>
        <v>0</v>
      </c>
      <c r="BS275" s="77">
        <f>SUM(Kranskop:Baobab!BS275)</f>
        <v>0</v>
      </c>
      <c r="BT275" s="77">
        <f>SUM(Kranskop:Baobab!BT275)</f>
        <v>0</v>
      </c>
      <c r="BU275" s="77">
        <f>SUM(Kranskop:Baobab!BU275)</f>
        <v>0</v>
      </c>
      <c r="BV275" s="77">
        <f>SUM(Kranskop:Baobab!BV275)</f>
        <v>0</v>
      </c>
      <c r="BW275" s="77">
        <f>SUM(Kranskop:Baobab!BW275)</f>
        <v>0</v>
      </c>
      <c r="BX275" s="77">
        <f>SUM(Kranskop:Baobab!BX275)</f>
        <v>0</v>
      </c>
      <c r="BY275" s="77">
        <f>SUM(Kranskop:Baobab!BY275)</f>
        <v>0</v>
      </c>
      <c r="BZ275" s="77">
        <f>SUM(Kranskop:Baobab!BZ275)</f>
        <v>0</v>
      </c>
      <c r="CA275" s="77">
        <f>SUM(Kranskop:Baobab!CA275)</f>
        <v>0</v>
      </c>
      <c r="CB275" s="77">
        <f>SUM(Kranskop:Baobab!CB275)</f>
        <v>0</v>
      </c>
      <c r="CC275" s="76">
        <f>SUM(Kranskop:Baobab!CC275)</f>
        <v>0</v>
      </c>
      <c r="CD275" s="368"/>
    </row>
    <row r="276" spans="2:82" s="39" customFormat="1" x14ac:dyDescent="0.75">
      <c r="B276" s="73" t="s">
        <v>633</v>
      </c>
      <c r="C276" s="320" t="s">
        <v>634</v>
      </c>
      <c r="D276" s="321" t="s">
        <v>86</v>
      </c>
      <c r="E276" s="255">
        <f>SUM(Kranskop:Baobab!F276)</f>
        <v>0</v>
      </c>
      <c r="F276" s="215" t="b">
        <f>(Kranskop!G276+Nyl!G276+Capricorn!G276+Baobab!G276)=G276</f>
        <v>1</v>
      </c>
      <c r="G276" s="74">
        <f t="shared" si="94"/>
        <v>0</v>
      </c>
      <c r="H276" s="75">
        <f>SUM(Kranskop:Baobab!H276)</f>
        <v>0</v>
      </c>
      <c r="I276" s="76">
        <f>SUM(Kranskop:Baobab!I276)</f>
        <v>0</v>
      </c>
      <c r="J276" s="75">
        <f>SUM(Kranskop:Baobab!J276)</f>
        <v>0</v>
      </c>
      <c r="K276" s="77">
        <f>SUM(Kranskop:Baobab!K276)</f>
        <v>0</v>
      </c>
      <c r="L276" s="77">
        <f>SUM(Kranskop:Baobab!L276)</f>
        <v>0</v>
      </c>
      <c r="M276" s="77">
        <f>SUM(Kranskop:Baobab!M276)</f>
        <v>0</v>
      </c>
      <c r="N276" s="77">
        <f>SUM(Kranskop:Baobab!N276)</f>
        <v>0</v>
      </c>
      <c r="O276" s="77">
        <f>SUM(Kranskop:Baobab!O276)</f>
        <v>0</v>
      </c>
      <c r="P276" s="77">
        <f>SUM(Kranskop:Baobab!P276)</f>
        <v>0</v>
      </c>
      <c r="Q276" s="77">
        <f>SUM(Kranskop:Baobab!Q276)</f>
        <v>0</v>
      </c>
      <c r="R276" s="77">
        <f>SUM(Kranskop:Baobab!R276)</f>
        <v>0</v>
      </c>
      <c r="S276" s="77">
        <f>SUM(Kranskop:Baobab!S276)</f>
        <v>0</v>
      </c>
      <c r="T276" s="77">
        <f>SUM(Kranskop:Baobab!T276)</f>
        <v>0</v>
      </c>
      <c r="U276" s="76">
        <f>SUM(Kranskop:Baobab!U276)</f>
        <v>0</v>
      </c>
      <c r="V276" s="78">
        <f>SUM(Kranskop:Baobab!V276)</f>
        <v>0</v>
      </c>
      <c r="W276" s="77">
        <f>SUM(Kranskop:Baobab!W276)</f>
        <v>0</v>
      </c>
      <c r="X276" s="77">
        <f>SUM(Kranskop:Baobab!X276)</f>
        <v>0</v>
      </c>
      <c r="Y276" s="77">
        <f>SUM(Kranskop:Baobab!Y276)</f>
        <v>0</v>
      </c>
      <c r="Z276" s="77">
        <f>SUM(Kranskop:Baobab!Z276)</f>
        <v>0</v>
      </c>
      <c r="AA276" s="77">
        <f>SUM(Kranskop:Baobab!AA276)</f>
        <v>0</v>
      </c>
      <c r="AB276" s="77">
        <f>SUM(Kranskop:Baobab!AB276)</f>
        <v>0</v>
      </c>
      <c r="AC276" s="77">
        <f>SUM(Kranskop:Baobab!AC276)</f>
        <v>0</v>
      </c>
      <c r="AD276" s="77">
        <f>SUM(Kranskop:Baobab!AD276)</f>
        <v>0</v>
      </c>
      <c r="AE276" s="77">
        <f>SUM(Kranskop:Baobab!AE276)</f>
        <v>0</v>
      </c>
      <c r="AF276" s="77">
        <f>SUM(Kranskop:Baobab!AF276)</f>
        <v>0</v>
      </c>
      <c r="AG276" s="76">
        <f>SUM(Kranskop:Baobab!AG276)</f>
        <v>0</v>
      </c>
      <c r="AH276" s="78">
        <f>SUM(Kranskop:Baobab!AH276)</f>
        <v>0</v>
      </c>
      <c r="AI276" s="77">
        <f>SUM(Kranskop:Baobab!AI276)</f>
        <v>0</v>
      </c>
      <c r="AJ276" s="77">
        <f>SUM(Kranskop:Baobab!AJ276)</f>
        <v>0</v>
      </c>
      <c r="AK276" s="77">
        <f>SUM(Kranskop:Baobab!AK276)</f>
        <v>0</v>
      </c>
      <c r="AL276" s="77">
        <f>SUM(Kranskop:Baobab!AL276)</f>
        <v>0</v>
      </c>
      <c r="AM276" s="77">
        <f>SUM(Kranskop:Baobab!AM276)</f>
        <v>0</v>
      </c>
      <c r="AN276" s="77">
        <f>SUM(Kranskop:Baobab!AN276)</f>
        <v>0</v>
      </c>
      <c r="AO276" s="77">
        <f>SUM(Kranskop:Baobab!AO276)</f>
        <v>0</v>
      </c>
      <c r="AP276" s="77">
        <f>SUM(Kranskop:Baobab!AP276)</f>
        <v>0</v>
      </c>
      <c r="AQ276" s="77">
        <f>SUM(Kranskop:Baobab!AQ276)</f>
        <v>0</v>
      </c>
      <c r="AR276" s="77">
        <f>SUM(Kranskop:Baobab!AR276)</f>
        <v>0</v>
      </c>
      <c r="AS276" s="76">
        <f>SUM(Kranskop:Baobab!AS276)</f>
        <v>0</v>
      </c>
      <c r="AT276" s="78">
        <f>SUM(Kranskop:Baobab!AT276)</f>
        <v>0</v>
      </c>
      <c r="AU276" s="77">
        <f>SUM(Kranskop:Baobab!AU276)</f>
        <v>0</v>
      </c>
      <c r="AV276" s="77">
        <f>SUM(Kranskop:Baobab!AV276)</f>
        <v>0</v>
      </c>
      <c r="AW276" s="77">
        <f>SUM(Kranskop:Baobab!AW276)</f>
        <v>0</v>
      </c>
      <c r="AX276" s="77">
        <f>SUM(Kranskop:Baobab!AX276)</f>
        <v>0</v>
      </c>
      <c r="AY276" s="77">
        <f>SUM(Kranskop:Baobab!AY276)</f>
        <v>0</v>
      </c>
      <c r="AZ276" s="77">
        <f>SUM(Kranskop:Baobab!AZ276)</f>
        <v>0</v>
      </c>
      <c r="BA276" s="77">
        <f>SUM(Kranskop:Baobab!BA276)</f>
        <v>0</v>
      </c>
      <c r="BB276" s="77">
        <f>SUM(Kranskop:Baobab!BB276)</f>
        <v>0</v>
      </c>
      <c r="BC276" s="77">
        <f>SUM(Kranskop:Baobab!BC276)</f>
        <v>0</v>
      </c>
      <c r="BD276" s="77">
        <f>SUM(Kranskop:Baobab!BD276)</f>
        <v>0</v>
      </c>
      <c r="BE276" s="76">
        <f>SUM(Kranskop:Baobab!BE276)</f>
        <v>0</v>
      </c>
      <c r="BF276" s="78">
        <f>SUM(Kranskop:Baobab!BF276)</f>
        <v>0</v>
      </c>
      <c r="BG276" s="77">
        <f>SUM(Kranskop:Baobab!BG276)</f>
        <v>0</v>
      </c>
      <c r="BH276" s="77">
        <f>SUM(Kranskop:Baobab!BH276)</f>
        <v>0</v>
      </c>
      <c r="BI276" s="77">
        <f>SUM(Kranskop:Baobab!BI276)</f>
        <v>0</v>
      </c>
      <c r="BJ276" s="77">
        <f>SUM(Kranskop:Baobab!BJ276)</f>
        <v>0</v>
      </c>
      <c r="BK276" s="77">
        <f>SUM(Kranskop:Baobab!BK276)</f>
        <v>0</v>
      </c>
      <c r="BL276" s="77">
        <f>SUM(Kranskop:Baobab!BL276)</f>
        <v>0</v>
      </c>
      <c r="BM276" s="77">
        <f>SUM(Kranskop:Baobab!BM276)</f>
        <v>0</v>
      </c>
      <c r="BN276" s="77">
        <f>SUM(Kranskop:Baobab!BN276)</f>
        <v>0</v>
      </c>
      <c r="BO276" s="77">
        <f>SUM(Kranskop:Baobab!BO276)</f>
        <v>0</v>
      </c>
      <c r="BP276" s="77">
        <f>SUM(Kranskop:Baobab!BP276)</f>
        <v>0</v>
      </c>
      <c r="BQ276" s="76">
        <f>SUM(Kranskop:Baobab!BQ276)</f>
        <v>0</v>
      </c>
      <c r="BR276" s="78">
        <f>SUM(Kranskop:Baobab!BR276)</f>
        <v>0</v>
      </c>
      <c r="BS276" s="77">
        <f>SUM(Kranskop:Baobab!BS276)</f>
        <v>0</v>
      </c>
      <c r="BT276" s="77">
        <f>SUM(Kranskop:Baobab!BT276)</f>
        <v>0</v>
      </c>
      <c r="BU276" s="77">
        <f>SUM(Kranskop:Baobab!BU276)</f>
        <v>0</v>
      </c>
      <c r="BV276" s="77">
        <f>SUM(Kranskop:Baobab!BV276)</f>
        <v>0</v>
      </c>
      <c r="BW276" s="77">
        <f>SUM(Kranskop:Baobab!BW276)</f>
        <v>0</v>
      </c>
      <c r="BX276" s="77">
        <f>SUM(Kranskop:Baobab!BX276)</f>
        <v>0</v>
      </c>
      <c r="BY276" s="77">
        <f>SUM(Kranskop:Baobab!BY276)</f>
        <v>0</v>
      </c>
      <c r="BZ276" s="77">
        <f>SUM(Kranskop:Baobab!BZ276)</f>
        <v>0</v>
      </c>
      <c r="CA276" s="77">
        <f>SUM(Kranskop:Baobab!CA276)</f>
        <v>0</v>
      </c>
      <c r="CB276" s="77">
        <f>SUM(Kranskop:Baobab!CB276)</f>
        <v>0</v>
      </c>
      <c r="CC276" s="76">
        <f>SUM(Kranskop:Baobab!CC276)</f>
        <v>0</v>
      </c>
      <c r="CD276" s="368"/>
    </row>
    <row r="277" spans="2:82" s="39" customFormat="1" x14ac:dyDescent="0.75">
      <c r="B277" s="73" t="s">
        <v>635</v>
      </c>
      <c r="C277" s="320" t="s">
        <v>636</v>
      </c>
      <c r="D277" s="321" t="s">
        <v>86</v>
      </c>
      <c r="E277" s="255">
        <f>SUM(Kranskop:Baobab!F277)</f>
        <v>0</v>
      </c>
      <c r="F277" s="215" t="b">
        <f>(Kranskop!G277+Nyl!G277+Capricorn!G277+Baobab!G277)=G277</f>
        <v>1</v>
      </c>
      <c r="G277" s="74">
        <f t="shared" si="94"/>
        <v>0</v>
      </c>
      <c r="H277" s="75">
        <f>SUM(Kranskop:Baobab!H277)</f>
        <v>0</v>
      </c>
      <c r="I277" s="76">
        <f>SUM(Kranskop:Baobab!I277)</f>
        <v>0</v>
      </c>
      <c r="J277" s="75">
        <f>SUM(Kranskop:Baobab!J277)</f>
        <v>0</v>
      </c>
      <c r="K277" s="77">
        <f>SUM(Kranskop:Baobab!K277)</f>
        <v>0</v>
      </c>
      <c r="L277" s="77">
        <f>SUM(Kranskop:Baobab!L277)</f>
        <v>0</v>
      </c>
      <c r="M277" s="77">
        <f>SUM(Kranskop:Baobab!M277)</f>
        <v>0</v>
      </c>
      <c r="N277" s="77">
        <f>SUM(Kranskop:Baobab!N277)</f>
        <v>0</v>
      </c>
      <c r="O277" s="77">
        <f>SUM(Kranskop:Baobab!O277)</f>
        <v>0</v>
      </c>
      <c r="P277" s="77">
        <f>SUM(Kranskop:Baobab!P277)</f>
        <v>0</v>
      </c>
      <c r="Q277" s="77">
        <f>SUM(Kranskop:Baobab!Q277)</f>
        <v>0</v>
      </c>
      <c r="R277" s="77">
        <f>SUM(Kranskop:Baobab!R277)</f>
        <v>0</v>
      </c>
      <c r="S277" s="77">
        <f>SUM(Kranskop:Baobab!S277)</f>
        <v>0</v>
      </c>
      <c r="T277" s="77">
        <f>SUM(Kranskop:Baobab!T277)</f>
        <v>0</v>
      </c>
      <c r="U277" s="76">
        <f>SUM(Kranskop:Baobab!U277)</f>
        <v>0</v>
      </c>
      <c r="V277" s="78">
        <f>SUM(Kranskop:Baobab!V277)</f>
        <v>0</v>
      </c>
      <c r="W277" s="77">
        <f>SUM(Kranskop:Baobab!W277)</f>
        <v>0</v>
      </c>
      <c r="X277" s="77">
        <f>SUM(Kranskop:Baobab!X277)</f>
        <v>0</v>
      </c>
      <c r="Y277" s="77">
        <f>SUM(Kranskop:Baobab!Y277)</f>
        <v>0</v>
      </c>
      <c r="Z277" s="77">
        <f>SUM(Kranskop:Baobab!Z277)</f>
        <v>0</v>
      </c>
      <c r="AA277" s="77">
        <f>SUM(Kranskop:Baobab!AA277)</f>
        <v>0</v>
      </c>
      <c r="AB277" s="77">
        <f>SUM(Kranskop:Baobab!AB277)</f>
        <v>0</v>
      </c>
      <c r="AC277" s="77">
        <f>SUM(Kranskop:Baobab!AC277)</f>
        <v>0</v>
      </c>
      <c r="AD277" s="77">
        <f>SUM(Kranskop:Baobab!AD277)</f>
        <v>0</v>
      </c>
      <c r="AE277" s="77">
        <f>SUM(Kranskop:Baobab!AE277)</f>
        <v>0</v>
      </c>
      <c r="AF277" s="77">
        <f>SUM(Kranskop:Baobab!AF277)</f>
        <v>0</v>
      </c>
      <c r="AG277" s="76">
        <f>SUM(Kranskop:Baobab!AG277)</f>
        <v>0</v>
      </c>
      <c r="AH277" s="78">
        <f>SUM(Kranskop:Baobab!AH277)</f>
        <v>0</v>
      </c>
      <c r="AI277" s="77">
        <f>SUM(Kranskop:Baobab!AI277)</f>
        <v>0</v>
      </c>
      <c r="AJ277" s="77">
        <f>SUM(Kranskop:Baobab!AJ277)</f>
        <v>0</v>
      </c>
      <c r="AK277" s="77">
        <f>SUM(Kranskop:Baobab!AK277)</f>
        <v>0</v>
      </c>
      <c r="AL277" s="77">
        <f>SUM(Kranskop:Baobab!AL277)</f>
        <v>0</v>
      </c>
      <c r="AM277" s="77">
        <f>SUM(Kranskop:Baobab!AM277)</f>
        <v>0</v>
      </c>
      <c r="AN277" s="77">
        <f>SUM(Kranskop:Baobab!AN277)</f>
        <v>0</v>
      </c>
      <c r="AO277" s="77">
        <f>SUM(Kranskop:Baobab!AO277)</f>
        <v>0</v>
      </c>
      <c r="AP277" s="77">
        <f>SUM(Kranskop:Baobab!AP277)</f>
        <v>0</v>
      </c>
      <c r="AQ277" s="77">
        <f>SUM(Kranskop:Baobab!AQ277)</f>
        <v>0</v>
      </c>
      <c r="AR277" s="77">
        <f>SUM(Kranskop:Baobab!AR277)</f>
        <v>0</v>
      </c>
      <c r="AS277" s="76">
        <f>SUM(Kranskop:Baobab!AS277)</f>
        <v>0</v>
      </c>
      <c r="AT277" s="78">
        <f>SUM(Kranskop:Baobab!AT277)</f>
        <v>0</v>
      </c>
      <c r="AU277" s="77">
        <f>SUM(Kranskop:Baobab!AU277)</f>
        <v>0</v>
      </c>
      <c r="AV277" s="77">
        <f>SUM(Kranskop:Baobab!AV277)</f>
        <v>0</v>
      </c>
      <c r="AW277" s="77">
        <f>SUM(Kranskop:Baobab!AW277)</f>
        <v>0</v>
      </c>
      <c r="AX277" s="77">
        <f>SUM(Kranskop:Baobab!AX277)</f>
        <v>0</v>
      </c>
      <c r="AY277" s="77">
        <f>SUM(Kranskop:Baobab!AY277)</f>
        <v>0</v>
      </c>
      <c r="AZ277" s="77">
        <f>SUM(Kranskop:Baobab!AZ277)</f>
        <v>0</v>
      </c>
      <c r="BA277" s="77">
        <f>SUM(Kranskop:Baobab!BA277)</f>
        <v>0</v>
      </c>
      <c r="BB277" s="77">
        <f>SUM(Kranskop:Baobab!BB277)</f>
        <v>0</v>
      </c>
      <c r="BC277" s="77">
        <f>SUM(Kranskop:Baobab!BC277)</f>
        <v>0</v>
      </c>
      <c r="BD277" s="77">
        <f>SUM(Kranskop:Baobab!BD277)</f>
        <v>0</v>
      </c>
      <c r="BE277" s="76">
        <f>SUM(Kranskop:Baobab!BE277)</f>
        <v>0</v>
      </c>
      <c r="BF277" s="78">
        <f>SUM(Kranskop:Baobab!BF277)</f>
        <v>0</v>
      </c>
      <c r="BG277" s="77">
        <f>SUM(Kranskop:Baobab!BG277)</f>
        <v>0</v>
      </c>
      <c r="BH277" s="77">
        <f>SUM(Kranskop:Baobab!BH277)</f>
        <v>0</v>
      </c>
      <c r="BI277" s="77">
        <f>SUM(Kranskop:Baobab!BI277)</f>
        <v>0</v>
      </c>
      <c r="BJ277" s="77">
        <f>SUM(Kranskop:Baobab!BJ277)</f>
        <v>0</v>
      </c>
      <c r="BK277" s="77">
        <f>SUM(Kranskop:Baobab!BK277)</f>
        <v>0</v>
      </c>
      <c r="BL277" s="77">
        <f>SUM(Kranskop:Baobab!BL277)</f>
        <v>0</v>
      </c>
      <c r="BM277" s="77">
        <f>SUM(Kranskop:Baobab!BM277)</f>
        <v>0</v>
      </c>
      <c r="BN277" s="77">
        <f>SUM(Kranskop:Baobab!BN277)</f>
        <v>0</v>
      </c>
      <c r="BO277" s="77">
        <f>SUM(Kranskop:Baobab!BO277)</f>
        <v>0</v>
      </c>
      <c r="BP277" s="77">
        <f>SUM(Kranskop:Baobab!BP277)</f>
        <v>0</v>
      </c>
      <c r="BQ277" s="76">
        <f>SUM(Kranskop:Baobab!BQ277)</f>
        <v>0</v>
      </c>
      <c r="BR277" s="78">
        <f>SUM(Kranskop:Baobab!BR277)</f>
        <v>0</v>
      </c>
      <c r="BS277" s="77">
        <f>SUM(Kranskop:Baobab!BS277)</f>
        <v>0</v>
      </c>
      <c r="BT277" s="77">
        <f>SUM(Kranskop:Baobab!BT277)</f>
        <v>0</v>
      </c>
      <c r="BU277" s="77">
        <f>SUM(Kranskop:Baobab!BU277)</f>
        <v>0</v>
      </c>
      <c r="BV277" s="77">
        <f>SUM(Kranskop:Baobab!BV277)</f>
        <v>0</v>
      </c>
      <c r="BW277" s="77">
        <f>SUM(Kranskop:Baobab!BW277)</f>
        <v>0</v>
      </c>
      <c r="BX277" s="77">
        <f>SUM(Kranskop:Baobab!BX277)</f>
        <v>0</v>
      </c>
      <c r="BY277" s="77">
        <f>SUM(Kranskop:Baobab!BY277)</f>
        <v>0</v>
      </c>
      <c r="BZ277" s="77">
        <f>SUM(Kranskop:Baobab!BZ277)</f>
        <v>0</v>
      </c>
      <c r="CA277" s="77">
        <f>SUM(Kranskop:Baobab!CA277)</f>
        <v>0</v>
      </c>
      <c r="CB277" s="77">
        <f>SUM(Kranskop:Baobab!CB277)</f>
        <v>0</v>
      </c>
      <c r="CC277" s="76">
        <f>SUM(Kranskop:Baobab!CC277)</f>
        <v>0</v>
      </c>
      <c r="CD277" s="368"/>
    </row>
    <row r="278" spans="2:82" s="39" customFormat="1" x14ac:dyDescent="0.75">
      <c r="B278" s="73" t="s">
        <v>637</v>
      </c>
      <c r="C278" s="320" t="s">
        <v>638</v>
      </c>
      <c r="D278" s="321" t="s">
        <v>318</v>
      </c>
      <c r="E278" s="255">
        <f>SUM(Kranskop:Baobab!F278)</f>
        <v>400000</v>
      </c>
      <c r="F278" s="215" t="b">
        <f>(Kranskop!G278+Nyl!G278+Capricorn!G278+Baobab!G278)=G278</f>
        <v>1</v>
      </c>
      <c r="G278" s="74">
        <f t="shared" si="94"/>
        <v>400000</v>
      </c>
      <c r="H278" s="75">
        <f>SUM(Kranskop:Baobab!H278)</f>
        <v>0</v>
      </c>
      <c r="I278" s="76">
        <f>SUM(Kranskop:Baobab!I278)</f>
        <v>0</v>
      </c>
      <c r="J278" s="75">
        <f>SUM(Kranskop:Baobab!J278)</f>
        <v>5555.56</v>
      </c>
      <c r="K278" s="77">
        <f>SUM(Kranskop:Baobab!K278)</f>
        <v>5555.56</v>
      </c>
      <c r="L278" s="77">
        <f>SUM(Kranskop:Baobab!L278)</f>
        <v>5555.56</v>
      </c>
      <c r="M278" s="77">
        <f>SUM(Kranskop:Baobab!M278)</f>
        <v>5555.56</v>
      </c>
      <c r="N278" s="77">
        <f>SUM(Kranskop:Baobab!N278)</f>
        <v>5555.56</v>
      </c>
      <c r="O278" s="77">
        <f>SUM(Kranskop:Baobab!O278)</f>
        <v>5555.56</v>
      </c>
      <c r="P278" s="77">
        <f>SUM(Kranskop:Baobab!P278)</f>
        <v>5555.56</v>
      </c>
      <c r="Q278" s="77">
        <f>SUM(Kranskop:Baobab!Q278)</f>
        <v>5555.56</v>
      </c>
      <c r="R278" s="77">
        <f>SUM(Kranskop:Baobab!R278)</f>
        <v>5555.56</v>
      </c>
      <c r="S278" s="77">
        <f>SUM(Kranskop:Baobab!S278)</f>
        <v>5555.56</v>
      </c>
      <c r="T278" s="77">
        <f>SUM(Kranskop:Baobab!T278)</f>
        <v>5555.56</v>
      </c>
      <c r="U278" s="76">
        <f>SUM(Kranskop:Baobab!U278)</f>
        <v>5555.56</v>
      </c>
      <c r="V278" s="78">
        <f>SUM(Kranskop:Baobab!V278)</f>
        <v>5555.56</v>
      </c>
      <c r="W278" s="77">
        <f>SUM(Kranskop:Baobab!W278)</f>
        <v>5555.56</v>
      </c>
      <c r="X278" s="77">
        <f>SUM(Kranskop:Baobab!X278)</f>
        <v>5555.56</v>
      </c>
      <c r="Y278" s="77">
        <f>SUM(Kranskop:Baobab!Y278)</f>
        <v>5555.56</v>
      </c>
      <c r="Z278" s="77">
        <f>SUM(Kranskop:Baobab!Z278)</f>
        <v>5555.56</v>
      </c>
      <c r="AA278" s="77">
        <f>SUM(Kranskop:Baobab!AA278)</f>
        <v>5555.56</v>
      </c>
      <c r="AB278" s="77">
        <f>SUM(Kranskop:Baobab!AB278)</f>
        <v>5555.56</v>
      </c>
      <c r="AC278" s="77">
        <f>SUM(Kranskop:Baobab!AC278)</f>
        <v>5555.56</v>
      </c>
      <c r="AD278" s="77">
        <f>SUM(Kranskop:Baobab!AD278)</f>
        <v>5555.56</v>
      </c>
      <c r="AE278" s="77">
        <f>SUM(Kranskop:Baobab!AE278)</f>
        <v>5555.56</v>
      </c>
      <c r="AF278" s="77">
        <f>SUM(Kranskop:Baobab!AF278)</f>
        <v>5555.56</v>
      </c>
      <c r="AG278" s="76">
        <f>SUM(Kranskop:Baobab!AG278)</f>
        <v>5555.56</v>
      </c>
      <c r="AH278" s="78">
        <f>SUM(Kranskop:Baobab!AH278)</f>
        <v>5555.56</v>
      </c>
      <c r="AI278" s="77">
        <f>SUM(Kranskop:Baobab!AI278)</f>
        <v>5555.56</v>
      </c>
      <c r="AJ278" s="77">
        <f>SUM(Kranskop:Baobab!AJ278)</f>
        <v>5555.56</v>
      </c>
      <c r="AK278" s="77">
        <f>SUM(Kranskop:Baobab!AK278)</f>
        <v>5555.56</v>
      </c>
      <c r="AL278" s="77">
        <f>SUM(Kranskop:Baobab!AL278)</f>
        <v>5555.56</v>
      </c>
      <c r="AM278" s="77">
        <f>SUM(Kranskop:Baobab!AM278)</f>
        <v>5555.56</v>
      </c>
      <c r="AN278" s="77">
        <f>SUM(Kranskop:Baobab!AN278)</f>
        <v>5555.56</v>
      </c>
      <c r="AO278" s="77">
        <f>SUM(Kranskop:Baobab!AO278)</f>
        <v>5555.56</v>
      </c>
      <c r="AP278" s="77">
        <f>SUM(Kranskop:Baobab!AP278)</f>
        <v>5555.56</v>
      </c>
      <c r="AQ278" s="77">
        <f>SUM(Kranskop:Baobab!AQ278)</f>
        <v>5555.56</v>
      </c>
      <c r="AR278" s="77">
        <f>SUM(Kranskop:Baobab!AR278)</f>
        <v>5555.56</v>
      </c>
      <c r="AS278" s="76">
        <f>SUM(Kranskop:Baobab!AS278)</f>
        <v>5555.56</v>
      </c>
      <c r="AT278" s="78">
        <f>SUM(Kranskop:Baobab!AT278)</f>
        <v>5555.56</v>
      </c>
      <c r="AU278" s="77">
        <f>SUM(Kranskop:Baobab!AU278)</f>
        <v>5555.56</v>
      </c>
      <c r="AV278" s="77">
        <f>SUM(Kranskop:Baobab!AV278)</f>
        <v>5555.56</v>
      </c>
      <c r="AW278" s="77">
        <f>SUM(Kranskop:Baobab!AW278)</f>
        <v>5555.56</v>
      </c>
      <c r="AX278" s="77">
        <f>SUM(Kranskop:Baobab!AX278)</f>
        <v>5555.56</v>
      </c>
      <c r="AY278" s="77">
        <f>SUM(Kranskop:Baobab!AY278)</f>
        <v>5555.56</v>
      </c>
      <c r="AZ278" s="77">
        <f>SUM(Kranskop:Baobab!AZ278)</f>
        <v>5555.56</v>
      </c>
      <c r="BA278" s="77">
        <f>SUM(Kranskop:Baobab!BA278)</f>
        <v>5555.56</v>
      </c>
      <c r="BB278" s="77">
        <f>SUM(Kranskop:Baobab!BB278)</f>
        <v>5555.56</v>
      </c>
      <c r="BC278" s="77">
        <f>SUM(Kranskop:Baobab!BC278)</f>
        <v>5555.56</v>
      </c>
      <c r="BD278" s="77">
        <f>SUM(Kranskop:Baobab!BD278)</f>
        <v>5555.56</v>
      </c>
      <c r="BE278" s="76">
        <f>SUM(Kranskop:Baobab!BE278)</f>
        <v>5555.56</v>
      </c>
      <c r="BF278" s="78">
        <f>SUM(Kranskop:Baobab!BF278)</f>
        <v>5555.56</v>
      </c>
      <c r="BG278" s="77">
        <f>SUM(Kranskop:Baobab!BG278)</f>
        <v>5555.56</v>
      </c>
      <c r="BH278" s="77">
        <f>SUM(Kranskop:Baobab!BH278)</f>
        <v>5555.56</v>
      </c>
      <c r="BI278" s="77">
        <f>SUM(Kranskop:Baobab!BI278)</f>
        <v>5555.56</v>
      </c>
      <c r="BJ278" s="77">
        <f>SUM(Kranskop:Baobab!BJ278)</f>
        <v>5555.56</v>
      </c>
      <c r="BK278" s="77">
        <f>SUM(Kranskop:Baobab!BK278)</f>
        <v>5555.56</v>
      </c>
      <c r="BL278" s="77">
        <f>SUM(Kranskop:Baobab!BL278)</f>
        <v>5555.56</v>
      </c>
      <c r="BM278" s="77">
        <f>SUM(Kranskop:Baobab!BM278)</f>
        <v>5555.56</v>
      </c>
      <c r="BN278" s="77">
        <f>SUM(Kranskop:Baobab!BN278)</f>
        <v>5555.56</v>
      </c>
      <c r="BO278" s="77">
        <f>SUM(Kranskop:Baobab!BO278)</f>
        <v>5555.56</v>
      </c>
      <c r="BP278" s="77">
        <f>SUM(Kranskop:Baobab!BP278)</f>
        <v>5555.56</v>
      </c>
      <c r="BQ278" s="76">
        <f>SUM(Kranskop:Baobab!BQ278)</f>
        <v>5555.56</v>
      </c>
      <c r="BR278" s="78">
        <f>SUM(Kranskop:Baobab!BR278)</f>
        <v>5555.56</v>
      </c>
      <c r="BS278" s="77">
        <f>SUM(Kranskop:Baobab!BS278)</f>
        <v>5555.56</v>
      </c>
      <c r="BT278" s="77">
        <f>SUM(Kranskop:Baobab!BT278)</f>
        <v>5555.56</v>
      </c>
      <c r="BU278" s="77">
        <f>SUM(Kranskop:Baobab!BU278)</f>
        <v>5555.56</v>
      </c>
      <c r="BV278" s="77">
        <f>SUM(Kranskop:Baobab!BV278)</f>
        <v>5555.56</v>
      </c>
      <c r="BW278" s="77">
        <f>SUM(Kranskop:Baobab!BW278)</f>
        <v>5555.56</v>
      </c>
      <c r="BX278" s="77">
        <f>SUM(Kranskop:Baobab!BX278)</f>
        <v>5555.56</v>
      </c>
      <c r="BY278" s="77">
        <f>SUM(Kranskop:Baobab!BY278)</f>
        <v>5555.56</v>
      </c>
      <c r="BZ278" s="77">
        <f>SUM(Kranskop:Baobab!BZ278)</f>
        <v>5555.56</v>
      </c>
      <c r="CA278" s="77">
        <f>SUM(Kranskop:Baobab!CA278)</f>
        <v>5555.56</v>
      </c>
      <c r="CB278" s="77">
        <f>SUM(Kranskop:Baobab!CB278)</f>
        <v>5555.56</v>
      </c>
      <c r="CC278" s="76">
        <f>SUM(Kranskop:Baobab!CC278)</f>
        <v>5555.24</v>
      </c>
      <c r="CD278" s="368"/>
    </row>
    <row r="279" spans="2:82" s="39" customFormat="1" x14ac:dyDescent="0.75">
      <c r="B279" s="73" t="s">
        <v>639</v>
      </c>
      <c r="C279" s="320" t="s">
        <v>640</v>
      </c>
      <c r="D279" s="321" t="s">
        <v>226</v>
      </c>
      <c r="E279" s="255">
        <f>SUM(Kranskop:Baobab!E279)</f>
        <v>80</v>
      </c>
      <c r="F279" s="215" t="b">
        <f>(Kranskop!G279+Nyl!G279+Capricorn!G279+Baobab!G279)=G279</f>
        <v>1</v>
      </c>
      <c r="G279" s="74">
        <f t="shared" si="94"/>
        <v>0</v>
      </c>
      <c r="H279" s="75">
        <f>SUM(Kranskop:Baobab!H279)</f>
        <v>0</v>
      </c>
      <c r="I279" s="76">
        <f>SUM(Kranskop:Baobab!I279)</f>
        <v>0</v>
      </c>
      <c r="J279" s="75">
        <f>SUM(Kranskop:Baobab!J279)</f>
        <v>0</v>
      </c>
      <c r="K279" s="77">
        <f>SUM(Kranskop:Baobab!K279)</f>
        <v>0</v>
      </c>
      <c r="L279" s="77">
        <f>SUM(Kranskop:Baobab!L279)</f>
        <v>0</v>
      </c>
      <c r="M279" s="77">
        <f>SUM(Kranskop:Baobab!M279)</f>
        <v>0</v>
      </c>
      <c r="N279" s="77">
        <f>SUM(Kranskop:Baobab!N279)</f>
        <v>0</v>
      </c>
      <c r="O279" s="77">
        <f>SUM(Kranskop:Baobab!O279)</f>
        <v>0</v>
      </c>
      <c r="P279" s="77">
        <f>SUM(Kranskop:Baobab!P279)</f>
        <v>0</v>
      </c>
      <c r="Q279" s="77">
        <f>SUM(Kranskop:Baobab!Q279)</f>
        <v>0</v>
      </c>
      <c r="R279" s="77">
        <f>SUM(Kranskop:Baobab!R279)</f>
        <v>0</v>
      </c>
      <c r="S279" s="77">
        <f>SUM(Kranskop:Baobab!S279)</f>
        <v>0</v>
      </c>
      <c r="T279" s="77">
        <f>SUM(Kranskop:Baobab!T279)</f>
        <v>0</v>
      </c>
      <c r="U279" s="76">
        <f>SUM(Kranskop:Baobab!U279)</f>
        <v>0</v>
      </c>
      <c r="V279" s="78">
        <f>SUM(Kranskop:Baobab!V279)</f>
        <v>0</v>
      </c>
      <c r="W279" s="77">
        <f>SUM(Kranskop:Baobab!W279)</f>
        <v>0</v>
      </c>
      <c r="X279" s="77">
        <f>SUM(Kranskop:Baobab!X279)</f>
        <v>0</v>
      </c>
      <c r="Y279" s="77">
        <f>SUM(Kranskop:Baobab!Y279)</f>
        <v>0</v>
      </c>
      <c r="Z279" s="77">
        <f>SUM(Kranskop:Baobab!Z279)</f>
        <v>0</v>
      </c>
      <c r="AA279" s="77">
        <f>SUM(Kranskop:Baobab!AA279)</f>
        <v>0</v>
      </c>
      <c r="AB279" s="77">
        <f>SUM(Kranskop:Baobab!AB279)</f>
        <v>0</v>
      </c>
      <c r="AC279" s="77">
        <f>SUM(Kranskop:Baobab!AC279)</f>
        <v>0</v>
      </c>
      <c r="AD279" s="77">
        <f>SUM(Kranskop:Baobab!AD279)</f>
        <v>0</v>
      </c>
      <c r="AE279" s="77">
        <f>SUM(Kranskop:Baobab!AE279)</f>
        <v>0</v>
      </c>
      <c r="AF279" s="77">
        <f>SUM(Kranskop:Baobab!AF279)</f>
        <v>0</v>
      </c>
      <c r="AG279" s="76">
        <f>SUM(Kranskop:Baobab!AG279)</f>
        <v>0</v>
      </c>
      <c r="AH279" s="78">
        <f>SUM(Kranskop:Baobab!AH279)</f>
        <v>0</v>
      </c>
      <c r="AI279" s="77">
        <f>SUM(Kranskop:Baobab!AI279)</f>
        <v>0</v>
      </c>
      <c r="AJ279" s="77">
        <f>SUM(Kranskop:Baobab!AJ279)</f>
        <v>0</v>
      </c>
      <c r="AK279" s="77">
        <f>SUM(Kranskop:Baobab!AK279)</f>
        <v>0</v>
      </c>
      <c r="AL279" s="77">
        <f>SUM(Kranskop:Baobab!AL279)</f>
        <v>0</v>
      </c>
      <c r="AM279" s="77">
        <f>SUM(Kranskop:Baobab!AM279)</f>
        <v>0</v>
      </c>
      <c r="AN279" s="77">
        <f>SUM(Kranskop:Baobab!AN279)</f>
        <v>0</v>
      </c>
      <c r="AO279" s="77">
        <f>SUM(Kranskop:Baobab!AO279)</f>
        <v>0</v>
      </c>
      <c r="AP279" s="77">
        <f>SUM(Kranskop:Baobab!AP279)</f>
        <v>0</v>
      </c>
      <c r="AQ279" s="77">
        <f>SUM(Kranskop:Baobab!AQ279)</f>
        <v>0</v>
      </c>
      <c r="AR279" s="77">
        <f>SUM(Kranskop:Baobab!AR279)</f>
        <v>0</v>
      </c>
      <c r="AS279" s="76">
        <f>SUM(Kranskop:Baobab!AS279)</f>
        <v>0</v>
      </c>
      <c r="AT279" s="78">
        <f>SUM(Kranskop:Baobab!AT279)</f>
        <v>0</v>
      </c>
      <c r="AU279" s="77">
        <f>SUM(Kranskop:Baobab!AU279)</f>
        <v>0</v>
      </c>
      <c r="AV279" s="77">
        <f>SUM(Kranskop:Baobab!AV279)</f>
        <v>0</v>
      </c>
      <c r="AW279" s="77">
        <f>SUM(Kranskop:Baobab!AW279)</f>
        <v>0</v>
      </c>
      <c r="AX279" s="77">
        <f>SUM(Kranskop:Baobab!AX279)</f>
        <v>0</v>
      </c>
      <c r="AY279" s="77">
        <f>SUM(Kranskop:Baobab!AY279)</f>
        <v>0</v>
      </c>
      <c r="AZ279" s="77">
        <f>SUM(Kranskop:Baobab!AZ279)</f>
        <v>0</v>
      </c>
      <c r="BA279" s="77">
        <f>SUM(Kranskop:Baobab!BA279)</f>
        <v>0</v>
      </c>
      <c r="BB279" s="77">
        <f>SUM(Kranskop:Baobab!BB279)</f>
        <v>0</v>
      </c>
      <c r="BC279" s="77">
        <f>SUM(Kranskop:Baobab!BC279)</f>
        <v>0</v>
      </c>
      <c r="BD279" s="77">
        <f>SUM(Kranskop:Baobab!BD279)</f>
        <v>0</v>
      </c>
      <c r="BE279" s="76">
        <f>SUM(Kranskop:Baobab!BE279)</f>
        <v>0</v>
      </c>
      <c r="BF279" s="78">
        <f>SUM(Kranskop:Baobab!BF279)</f>
        <v>0</v>
      </c>
      <c r="BG279" s="77">
        <f>SUM(Kranskop:Baobab!BG279)</f>
        <v>0</v>
      </c>
      <c r="BH279" s="77">
        <f>SUM(Kranskop:Baobab!BH279)</f>
        <v>0</v>
      </c>
      <c r="BI279" s="77">
        <f>SUM(Kranskop:Baobab!BI279)</f>
        <v>0</v>
      </c>
      <c r="BJ279" s="77">
        <f>SUM(Kranskop:Baobab!BJ279)</f>
        <v>0</v>
      </c>
      <c r="BK279" s="77">
        <f>SUM(Kranskop:Baobab!BK279)</f>
        <v>0</v>
      </c>
      <c r="BL279" s="77">
        <f>SUM(Kranskop:Baobab!BL279)</f>
        <v>0</v>
      </c>
      <c r="BM279" s="77">
        <f>SUM(Kranskop:Baobab!BM279)</f>
        <v>0</v>
      </c>
      <c r="BN279" s="77">
        <f>SUM(Kranskop:Baobab!BN279)</f>
        <v>0</v>
      </c>
      <c r="BO279" s="77">
        <f>SUM(Kranskop:Baobab!BO279)</f>
        <v>0</v>
      </c>
      <c r="BP279" s="77">
        <f>SUM(Kranskop:Baobab!BP279)</f>
        <v>0</v>
      </c>
      <c r="BQ279" s="76">
        <f>SUM(Kranskop:Baobab!BQ279)</f>
        <v>0</v>
      </c>
      <c r="BR279" s="78">
        <f>SUM(Kranskop:Baobab!BR279)</f>
        <v>0</v>
      </c>
      <c r="BS279" s="77">
        <f>SUM(Kranskop:Baobab!BS279)</f>
        <v>0</v>
      </c>
      <c r="BT279" s="77">
        <f>SUM(Kranskop:Baobab!BT279)</f>
        <v>0</v>
      </c>
      <c r="BU279" s="77">
        <f>SUM(Kranskop:Baobab!BU279)</f>
        <v>0</v>
      </c>
      <c r="BV279" s="77">
        <f>SUM(Kranskop:Baobab!BV279)</f>
        <v>0</v>
      </c>
      <c r="BW279" s="77">
        <f>SUM(Kranskop:Baobab!BW279)</f>
        <v>0</v>
      </c>
      <c r="BX279" s="77">
        <f>SUM(Kranskop:Baobab!BX279)</f>
        <v>0</v>
      </c>
      <c r="BY279" s="77">
        <f>SUM(Kranskop:Baobab!BY279)</f>
        <v>0</v>
      </c>
      <c r="BZ279" s="77">
        <f>SUM(Kranskop:Baobab!BZ279)</f>
        <v>0</v>
      </c>
      <c r="CA279" s="77">
        <f>SUM(Kranskop:Baobab!CA279)</f>
        <v>0</v>
      </c>
      <c r="CB279" s="77">
        <f>SUM(Kranskop:Baobab!CB279)</f>
        <v>0</v>
      </c>
      <c r="CC279" s="76">
        <f>SUM(Kranskop:Baobab!CC279)</f>
        <v>0</v>
      </c>
      <c r="CD279" s="368"/>
    </row>
    <row r="280" spans="2:82" s="39" customFormat="1" x14ac:dyDescent="0.75">
      <c r="B280" s="73" t="s">
        <v>641</v>
      </c>
      <c r="C280" s="320" t="s">
        <v>642</v>
      </c>
      <c r="D280" s="321" t="s">
        <v>226</v>
      </c>
      <c r="E280" s="255">
        <f>SUM(Kranskop:Baobab!E280)</f>
        <v>20</v>
      </c>
      <c r="F280" s="215" t="b">
        <f>(Kranskop!G280+Nyl!G280+Capricorn!G280+Baobab!G280)=G280</f>
        <v>1</v>
      </c>
      <c r="G280" s="74">
        <f t="shared" si="94"/>
        <v>0</v>
      </c>
      <c r="H280" s="75">
        <f>SUM(Kranskop:Baobab!H280)</f>
        <v>0</v>
      </c>
      <c r="I280" s="76">
        <f>SUM(Kranskop:Baobab!I280)</f>
        <v>0</v>
      </c>
      <c r="J280" s="75">
        <f>SUM(Kranskop:Baobab!J280)</f>
        <v>0</v>
      </c>
      <c r="K280" s="77">
        <f>SUM(Kranskop:Baobab!K280)</f>
        <v>0</v>
      </c>
      <c r="L280" s="77">
        <f>SUM(Kranskop:Baobab!L280)</f>
        <v>0</v>
      </c>
      <c r="M280" s="77">
        <f>SUM(Kranskop:Baobab!M280)</f>
        <v>0</v>
      </c>
      <c r="N280" s="77">
        <f>SUM(Kranskop:Baobab!N280)</f>
        <v>0</v>
      </c>
      <c r="O280" s="77">
        <f>SUM(Kranskop:Baobab!O280)</f>
        <v>0</v>
      </c>
      <c r="P280" s="77">
        <f>SUM(Kranskop:Baobab!P280)</f>
        <v>0</v>
      </c>
      <c r="Q280" s="77">
        <f>SUM(Kranskop:Baobab!Q280)</f>
        <v>0</v>
      </c>
      <c r="R280" s="77">
        <f>SUM(Kranskop:Baobab!R280)</f>
        <v>0</v>
      </c>
      <c r="S280" s="77">
        <f>SUM(Kranskop:Baobab!S280)</f>
        <v>0</v>
      </c>
      <c r="T280" s="77">
        <f>SUM(Kranskop:Baobab!T280)</f>
        <v>0</v>
      </c>
      <c r="U280" s="76">
        <f>SUM(Kranskop:Baobab!U280)</f>
        <v>0</v>
      </c>
      <c r="V280" s="78">
        <f>SUM(Kranskop:Baobab!V280)</f>
        <v>0</v>
      </c>
      <c r="W280" s="77">
        <f>SUM(Kranskop:Baobab!W280)</f>
        <v>0</v>
      </c>
      <c r="X280" s="77">
        <f>SUM(Kranskop:Baobab!X280)</f>
        <v>0</v>
      </c>
      <c r="Y280" s="77">
        <f>SUM(Kranskop:Baobab!Y280)</f>
        <v>0</v>
      </c>
      <c r="Z280" s="77">
        <f>SUM(Kranskop:Baobab!Z280)</f>
        <v>0</v>
      </c>
      <c r="AA280" s="77">
        <f>SUM(Kranskop:Baobab!AA280)</f>
        <v>0</v>
      </c>
      <c r="AB280" s="77">
        <f>SUM(Kranskop:Baobab!AB280)</f>
        <v>0</v>
      </c>
      <c r="AC280" s="77">
        <f>SUM(Kranskop:Baobab!AC280)</f>
        <v>0</v>
      </c>
      <c r="AD280" s="77">
        <f>SUM(Kranskop:Baobab!AD280)</f>
        <v>0</v>
      </c>
      <c r="AE280" s="77">
        <f>SUM(Kranskop:Baobab!AE280)</f>
        <v>0</v>
      </c>
      <c r="AF280" s="77">
        <f>SUM(Kranskop:Baobab!AF280)</f>
        <v>0</v>
      </c>
      <c r="AG280" s="76">
        <f>SUM(Kranskop:Baobab!AG280)</f>
        <v>0</v>
      </c>
      <c r="AH280" s="78">
        <f>SUM(Kranskop:Baobab!AH280)</f>
        <v>0</v>
      </c>
      <c r="AI280" s="77">
        <f>SUM(Kranskop:Baobab!AI280)</f>
        <v>0</v>
      </c>
      <c r="AJ280" s="77">
        <f>SUM(Kranskop:Baobab!AJ280)</f>
        <v>0</v>
      </c>
      <c r="AK280" s="77">
        <f>SUM(Kranskop:Baobab!AK280)</f>
        <v>0</v>
      </c>
      <c r="AL280" s="77">
        <f>SUM(Kranskop:Baobab!AL280)</f>
        <v>0</v>
      </c>
      <c r="AM280" s="77">
        <f>SUM(Kranskop:Baobab!AM280)</f>
        <v>0</v>
      </c>
      <c r="AN280" s="77">
        <f>SUM(Kranskop:Baobab!AN280)</f>
        <v>0</v>
      </c>
      <c r="AO280" s="77">
        <f>SUM(Kranskop:Baobab!AO280)</f>
        <v>0</v>
      </c>
      <c r="AP280" s="77">
        <f>SUM(Kranskop:Baobab!AP280)</f>
        <v>0</v>
      </c>
      <c r="AQ280" s="77">
        <f>SUM(Kranskop:Baobab!AQ280)</f>
        <v>0</v>
      </c>
      <c r="AR280" s="77">
        <f>SUM(Kranskop:Baobab!AR280)</f>
        <v>0</v>
      </c>
      <c r="AS280" s="76">
        <f>SUM(Kranskop:Baobab!AS280)</f>
        <v>0</v>
      </c>
      <c r="AT280" s="78">
        <f>SUM(Kranskop:Baobab!AT280)</f>
        <v>0</v>
      </c>
      <c r="AU280" s="77">
        <f>SUM(Kranskop:Baobab!AU280)</f>
        <v>0</v>
      </c>
      <c r="AV280" s="77">
        <f>SUM(Kranskop:Baobab!AV280)</f>
        <v>0</v>
      </c>
      <c r="AW280" s="77">
        <f>SUM(Kranskop:Baobab!AW280)</f>
        <v>0</v>
      </c>
      <c r="AX280" s="77">
        <f>SUM(Kranskop:Baobab!AX280)</f>
        <v>0</v>
      </c>
      <c r="AY280" s="77">
        <f>SUM(Kranskop:Baobab!AY280)</f>
        <v>0</v>
      </c>
      <c r="AZ280" s="77">
        <f>SUM(Kranskop:Baobab!AZ280)</f>
        <v>0</v>
      </c>
      <c r="BA280" s="77">
        <f>SUM(Kranskop:Baobab!BA280)</f>
        <v>0</v>
      </c>
      <c r="BB280" s="77">
        <f>SUM(Kranskop:Baobab!BB280)</f>
        <v>0</v>
      </c>
      <c r="BC280" s="77">
        <f>SUM(Kranskop:Baobab!BC280)</f>
        <v>0</v>
      </c>
      <c r="BD280" s="77">
        <f>SUM(Kranskop:Baobab!BD280)</f>
        <v>0</v>
      </c>
      <c r="BE280" s="76">
        <f>SUM(Kranskop:Baobab!BE280)</f>
        <v>0</v>
      </c>
      <c r="BF280" s="78">
        <f>SUM(Kranskop:Baobab!BF280)</f>
        <v>0</v>
      </c>
      <c r="BG280" s="77">
        <f>SUM(Kranskop:Baobab!BG280)</f>
        <v>0</v>
      </c>
      <c r="BH280" s="77">
        <f>SUM(Kranskop:Baobab!BH280)</f>
        <v>0</v>
      </c>
      <c r="BI280" s="77">
        <f>SUM(Kranskop:Baobab!BI280)</f>
        <v>0</v>
      </c>
      <c r="BJ280" s="77">
        <f>SUM(Kranskop:Baobab!BJ280)</f>
        <v>0</v>
      </c>
      <c r="BK280" s="77">
        <f>SUM(Kranskop:Baobab!BK280)</f>
        <v>0</v>
      </c>
      <c r="BL280" s="77">
        <f>SUM(Kranskop:Baobab!BL280)</f>
        <v>0</v>
      </c>
      <c r="BM280" s="77">
        <f>SUM(Kranskop:Baobab!BM280)</f>
        <v>0</v>
      </c>
      <c r="BN280" s="77">
        <f>SUM(Kranskop:Baobab!BN280)</f>
        <v>0</v>
      </c>
      <c r="BO280" s="77">
        <f>SUM(Kranskop:Baobab!BO280)</f>
        <v>0</v>
      </c>
      <c r="BP280" s="77">
        <f>SUM(Kranskop:Baobab!BP280)</f>
        <v>0</v>
      </c>
      <c r="BQ280" s="76">
        <f>SUM(Kranskop:Baobab!BQ280)</f>
        <v>0</v>
      </c>
      <c r="BR280" s="78">
        <f>SUM(Kranskop:Baobab!BR280)</f>
        <v>0</v>
      </c>
      <c r="BS280" s="77">
        <f>SUM(Kranskop:Baobab!BS280)</f>
        <v>0</v>
      </c>
      <c r="BT280" s="77">
        <f>SUM(Kranskop:Baobab!BT280)</f>
        <v>0</v>
      </c>
      <c r="BU280" s="77">
        <f>SUM(Kranskop:Baobab!BU280)</f>
        <v>0</v>
      </c>
      <c r="BV280" s="77">
        <f>SUM(Kranskop:Baobab!BV280)</f>
        <v>0</v>
      </c>
      <c r="BW280" s="77">
        <f>SUM(Kranskop:Baobab!BW280)</f>
        <v>0</v>
      </c>
      <c r="BX280" s="77">
        <f>SUM(Kranskop:Baobab!BX280)</f>
        <v>0</v>
      </c>
      <c r="BY280" s="77">
        <f>SUM(Kranskop:Baobab!BY280)</f>
        <v>0</v>
      </c>
      <c r="BZ280" s="77">
        <f>SUM(Kranskop:Baobab!BZ280)</f>
        <v>0</v>
      </c>
      <c r="CA280" s="77">
        <f>SUM(Kranskop:Baobab!CA280)</f>
        <v>0</v>
      </c>
      <c r="CB280" s="77">
        <f>SUM(Kranskop:Baobab!CB280)</f>
        <v>0</v>
      </c>
      <c r="CC280" s="76">
        <f>SUM(Kranskop:Baobab!CC280)</f>
        <v>0</v>
      </c>
      <c r="CD280" s="368"/>
    </row>
    <row r="281" spans="2:82" s="39" customFormat="1" x14ac:dyDescent="0.75">
      <c r="B281" s="73" t="s">
        <v>643</v>
      </c>
      <c r="C281" s="320" t="s">
        <v>644</v>
      </c>
      <c r="D281" s="321" t="s">
        <v>226</v>
      </c>
      <c r="E281" s="255">
        <f>SUM(Kranskop:Baobab!E281)</f>
        <v>40</v>
      </c>
      <c r="F281" s="215" t="b">
        <f>(Kranskop!G281+Nyl!G281+Capricorn!G281+Baobab!G281)=G281</f>
        <v>1</v>
      </c>
      <c r="G281" s="74">
        <f t="shared" si="94"/>
        <v>0</v>
      </c>
      <c r="H281" s="75">
        <f>SUM(Kranskop:Baobab!H281)</f>
        <v>0</v>
      </c>
      <c r="I281" s="76">
        <f>SUM(Kranskop:Baobab!I281)</f>
        <v>0</v>
      </c>
      <c r="J281" s="75">
        <f>SUM(Kranskop:Baobab!J281)</f>
        <v>0</v>
      </c>
      <c r="K281" s="77">
        <f>SUM(Kranskop:Baobab!K281)</f>
        <v>0</v>
      </c>
      <c r="L281" s="77">
        <f>SUM(Kranskop:Baobab!L281)</f>
        <v>0</v>
      </c>
      <c r="M281" s="77">
        <f>SUM(Kranskop:Baobab!M281)</f>
        <v>0</v>
      </c>
      <c r="N281" s="77">
        <f>SUM(Kranskop:Baobab!N281)</f>
        <v>0</v>
      </c>
      <c r="O281" s="77">
        <f>SUM(Kranskop:Baobab!O281)</f>
        <v>0</v>
      </c>
      <c r="P281" s="77">
        <f>SUM(Kranskop:Baobab!P281)</f>
        <v>0</v>
      </c>
      <c r="Q281" s="77">
        <f>SUM(Kranskop:Baobab!Q281)</f>
        <v>0</v>
      </c>
      <c r="R281" s="77">
        <f>SUM(Kranskop:Baobab!R281)</f>
        <v>0</v>
      </c>
      <c r="S281" s="77">
        <f>SUM(Kranskop:Baobab!S281)</f>
        <v>0</v>
      </c>
      <c r="T281" s="77">
        <f>SUM(Kranskop:Baobab!T281)</f>
        <v>0</v>
      </c>
      <c r="U281" s="76">
        <f>SUM(Kranskop:Baobab!U281)</f>
        <v>0</v>
      </c>
      <c r="V281" s="78">
        <f>SUM(Kranskop:Baobab!V281)</f>
        <v>0</v>
      </c>
      <c r="W281" s="77">
        <f>SUM(Kranskop:Baobab!W281)</f>
        <v>0</v>
      </c>
      <c r="X281" s="77">
        <f>SUM(Kranskop:Baobab!X281)</f>
        <v>0</v>
      </c>
      <c r="Y281" s="77">
        <f>SUM(Kranskop:Baobab!Y281)</f>
        <v>0</v>
      </c>
      <c r="Z281" s="77">
        <f>SUM(Kranskop:Baobab!Z281)</f>
        <v>0</v>
      </c>
      <c r="AA281" s="77">
        <f>SUM(Kranskop:Baobab!AA281)</f>
        <v>0</v>
      </c>
      <c r="AB281" s="77">
        <f>SUM(Kranskop:Baobab!AB281)</f>
        <v>0</v>
      </c>
      <c r="AC281" s="77">
        <f>SUM(Kranskop:Baobab!AC281)</f>
        <v>0</v>
      </c>
      <c r="AD281" s="77">
        <f>SUM(Kranskop:Baobab!AD281)</f>
        <v>0</v>
      </c>
      <c r="AE281" s="77">
        <f>SUM(Kranskop:Baobab!AE281)</f>
        <v>0</v>
      </c>
      <c r="AF281" s="77">
        <f>SUM(Kranskop:Baobab!AF281)</f>
        <v>0</v>
      </c>
      <c r="AG281" s="76">
        <f>SUM(Kranskop:Baobab!AG281)</f>
        <v>0</v>
      </c>
      <c r="AH281" s="78">
        <f>SUM(Kranskop:Baobab!AH281)</f>
        <v>0</v>
      </c>
      <c r="AI281" s="77">
        <f>SUM(Kranskop:Baobab!AI281)</f>
        <v>0</v>
      </c>
      <c r="AJ281" s="77">
        <f>SUM(Kranskop:Baobab!AJ281)</f>
        <v>0</v>
      </c>
      <c r="AK281" s="77">
        <f>SUM(Kranskop:Baobab!AK281)</f>
        <v>0</v>
      </c>
      <c r="AL281" s="77">
        <f>SUM(Kranskop:Baobab!AL281)</f>
        <v>0</v>
      </c>
      <c r="AM281" s="77">
        <f>SUM(Kranskop:Baobab!AM281)</f>
        <v>0</v>
      </c>
      <c r="AN281" s="77">
        <f>SUM(Kranskop:Baobab!AN281)</f>
        <v>0</v>
      </c>
      <c r="AO281" s="77">
        <f>SUM(Kranskop:Baobab!AO281)</f>
        <v>0</v>
      </c>
      <c r="AP281" s="77">
        <f>SUM(Kranskop:Baobab!AP281)</f>
        <v>0</v>
      </c>
      <c r="AQ281" s="77">
        <f>SUM(Kranskop:Baobab!AQ281)</f>
        <v>0</v>
      </c>
      <c r="AR281" s="77">
        <f>SUM(Kranskop:Baobab!AR281)</f>
        <v>0</v>
      </c>
      <c r="AS281" s="76">
        <f>SUM(Kranskop:Baobab!AS281)</f>
        <v>0</v>
      </c>
      <c r="AT281" s="78">
        <f>SUM(Kranskop:Baobab!AT281)</f>
        <v>0</v>
      </c>
      <c r="AU281" s="77">
        <f>SUM(Kranskop:Baobab!AU281)</f>
        <v>0</v>
      </c>
      <c r="AV281" s="77">
        <f>SUM(Kranskop:Baobab!AV281)</f>
        <v>0</v>
      </c>
      <c r="AW281" s="77">
        <f>SUM(Kranskop:Baobab!AW281)</f>
        <v>0</v>
      </c>
      <c r="AX281" s="77">
        <f>SUM(Kranskop:Baobab!AX281)</f>
        <v>0</v>
      </c>
      <c r="AY281" s="77">
        <f>SUM(Kranskop:Baobab!AY281)</f>
        <v>0</v>
      </c>
      <c r="AZ281" s="77">
        <f>SUM(Kranskop:Baobab!AZ281)</f>
        <v>0</v>
      </c>
      <c r="BA281" s="77">
        <f>SUM(Kranskop:Baobab!BA281)</f>
        <v>0</v>
      </c>
      <c r="BB281" s="77">
        <f>SUM(Kranskop:Baobab!BB281)</f>
        <v>0</v>
      </c>
      <c r="BC281" s="77">
        <f>SUM(Kranskop:Baobab!BC281)</f>
        <v>0</v>
      </c>
      <c r="BD281" s="77">
        <f>SUM(Kranskop:Baobab!BD281)</f>
        <v>0</v>
      </c>
      <c r="BE281" s="76">
        <f>SUM(Kranskop:Baobab!BE281)</f>
        <v>0</v>
      </c>
      <c r="BF281" s="78">
        <f>SUM(Kranskop:Baobab!BF281)</f>
        <v>0</v>
      </c>
      <c r="BG281" s="77">
        <f>SUM(Kranskop:Baobab!BG281)</f>
        <v>0</v>
      </c>
      <c r="BH281" s="77">
        <f>SUM(Kranskop:Baobab!BH281)</f>
        <v>0</v>
      </c>
      <c r="BI281" s="77">
        <f>SUM(Kranskop:Baobab!BI281)</f>
        <v>0</v>
      </c>
      <c r="BJ281" s="77">
        <f>SUM(Kranskop:Baobab!BJ281)</f>
        <v>0</v>
      </c>
      <c r="BK281" s="77">
        <f>SUM(Kranskop:Baobab!BK281)</f>
        <v>0</v>
      </c>
      <c r="BL281" s="77">
        <f>SUM(Kranskop:Baobab!BL281)</f>
        <v>0</v>
      </c>
      <c r="BM281" s="77">
        <f>SUM(Kranskop:Baobab!BM281)</f>
        <v>0</v>
      </c>
      <c r="BN281" s="77">
        <f>SUM(Kranskop:Baobab!BN281)</f>
        <v>0</v>
      </c>
      <c r="BO281" s="77">
        <f>SUM(Kranskop:Baobab!BO281)</f>
        <v>0</v>
      </c>
      <c r="BP281" s="77">
        <f>SUM(Kranskop:Baobab!BP281)</f>
        <v>0</v>
      </c>
      <c r="BQ281" s="76">
        <f>SUM(Kranskop:Baobab!BQ281)</f>
        <v>0</v>
      </c>
      <c r="BR281" s="78">
        <f>SUM(Kranskop:Baobab!BR281)</f>
        <v>0</v>
      </c>
      <c r="BS281" s="77">
        <f>SUM(Kranskop:Baobab!BS281)</f>
        <v>0</v>
      </c>
      <c r="BT281" s="77">
        <f>SUM(Kranskop:Baobab!BT281)</f>
        <v>0</v>
      </c>
      <c r="BU281" s="77">
        <f>SUM(Kranskop:Baobab!BU281)</f>
        <v>0</v>
      </c>
      <c r="BV281" s="77">
        <f>SUM(Kranskop:Baobab!BV281)</f>
        <v>0</v>
      </c>
      <c r="BW281" s="77">
        <f>SUM(Kranskop:Baobab!BW281)</f>
        <v>0</v>
      </c>
      <c r="BX281" s="77">
        <f>SUM(Kranskop:Baobab!BX281)</f>
        <v>0</v>
      </c>
      <c r="BY281" s="77">
        <f>SUM(Kranskop:Baobab!BY281)</f>
        <v>0</v>
      </c>
      <c r="BZ281" s="77">
        <f>SUM(Kranskop:Baobab!BZ281)</f>
        <v>0</v>
      </c>
      <c r="CA281" s="77">
        <f>SUM(Kranskop:Baobab!CA281)</f>
        <v>0</v>
      </c>
      <c r="CB281" s="77">
        <f>SUM(Kranskop:Baobab!CB281)</f>
        <v>0</v>
      </c>
      <c r="CC281" s="76">
        <f>SUM(Kranskop:Baobab!CC281)</f>
        <v>0</v>
      </c>
      <c r="CD281" s="368"/>
    </row>
    <row r="282" spans="2:82" s="39" customFormat="1" x14ac:dyDescent="0.75">
      <c r="B282" s="73" t="s">
        <v>645</v>
      </c>
      <c r="C282" s="320" t="s">
        <v>646</v>
      </c>
      <c r="D282" s="321" t="s">
        <v>226</v>
      </c>
      <c r="E282" s="255">
        <f>SUM(Kranskop:Baobab!E282)</f>
        <v>20</v>
      </c>
      <c r="F282" s="215" t="b">
        <f>(Kranskop!G282+Nyl!G282+Capricorn!G282+Baobab!G282)=G282</f>
        <v>1</v>
      </c>
      <c r="G282" s="74">
        <f t="shared" si="94"/>
        <v>0</v>
      </c>
      <c r="H282" s="75">
        <f>SUM(Kranskop:Baobab!H282)</f>
        <v>0</v>
      </c>
      <c r="I282" s="76">
        <f>SUM(Kranskop:Baobab!I282)</f>
        <v>0</v>
      </c>
      <c r="J282" s="75">
        <f>SUM(Kranskop:Baobab!J282)</f>
        <v>0</v>
      </c>
      <c r="K282" s="77">
        <f>SUM(Kranskop:Baobab!K282)</f>
        <v>0</v>
      </c>
      <c r="L282" s="77">
        <f>SUM(Kranskop:Baobab!L282)</f>
        <v>0</v>
      </c>
      <c r="M282" s="77">
        <f>SUM(Kranskop:Baobab!M282)</f>
        <v>0</v>
      </c>
      <c r="N282" s="77">
        <f>SUM(Kranskop:Baobab!N282)</f>
        <v>0</v>
      </c>
      <c r="O282" s="77">
        <f>SUM(Kranskop:Baobab!O282)</f>
        <v>0</v>
      </c>
      <c r="P282" s="77">
        <f>SUM(Kranskop:Baobab!P282)</f>
        <v>0</v>
      </c>
      <c r="Q282" s="77">
        <f>SUM(Kranskop:Baobab!Q282)</f>
        <v>0</v>
      </c>
      <c r="R282" s="77">
        <f>SUM(Kranskop:Baobab!R282)</f>
        <v>0</v>
      </c>
      <c r="S282" s="77">
        <f>SUM(Kranskop:Baobab!S282)</f>
        <v>0</v>
      </c>
      <c r="T282" s="77">
        <f>SUM(Kranskop:Baobab!T282)</f>
        <v>0</v>
      </c>
      <c r="U282" s="76">
        <f>SUM(Kranskop:Baobab!U282)</f>
        <v>0</v>
      </c>
      <c r="V282" s="78">
        <f>SUM(Kranskop:Baobab!V282)</f>
        <v>0</v>
      </c>
      <c r="W282" s="77">
        <f>SUM(Kranskop:Baobab!W282)</f>
        <v>0</v>
      </c>
      <c r="X282" s="77">
        <f>SUM(Kranskop:Baobab!X282)</f>
        <v>0</v>
      </c>
      <c r="Y282" s="77">
        <f>SUM(Kranskop:Baobab!Y282)</f>
        <v>0</v>
      </c>
      <c r="Z282" s="77">
        <f>SUM(Kranskop:Baobab!Z282)</f>
        <v>0</v>
      </c>
      <c r="AA282" s="77">
        <f>SUM(Kranskop:Baobab!AA282)</f>
        <v>0</v>
      </c>
      <c r="AB282" s="77">
        <f>SUM(Kranskop:Baobab!AB282)</f>
        <v>0</v>
      </c>
      <c r="AC282" s="77">
        <f>SUM(Kranskop:Baobab!AC282)</f>
        <v>0</v>
      </c>
      <c r="AD282" s="77">
        <f>SUM(Kranskop:Baobab!AD282)</f>
        <v>0</v>
      </c>
      <c r="AE282" s="77">
        <f>SUM(Kranskop:Baobab!AE282)</f>
        <v>0</v>
      </c>
      <c r="AF282" s="77">
        <f>SUM(Kranskop:Baobab!AF282)</f>
        <v>0</v>
      </c>
      <c r="AG282" s="76">
        <f>SUM(Kranskop:Baobab!AG282)</f>
        <v>0</v>
      </c>
      <c r="AH282" s="78">
        <f>SUM(Kranskop:Baobab!AH282)</f>
        <v>0</v>
      </c>
      <c r="AI282" s="77">
        <f>SUM(Kranskop:Baobab!AI282)</f>
        <v>0</v>
      </c>
      <c r="AJ282" s="77">
        <f>SUM(Kranskop:Baobab!AJ282)</f>
        <v>0</v>
      </c>
      <c r="AK282" s="77">
        <f>SUM(Kranskop:Baobab!AK282)</f>
        <v>0</v>
      </c>
      <c r="AL282" s="77">
        <f>SUM(Kranskop:Baobab!AL282)</f>
        <v>0</v>
      </c>
      <c r="AM282" s="77">
        <f>SUM(Kranskop:Baobab!AM282)</f>
        <v>0</v>
      </c>
      <c r="AN282" s="77">
        <f>SUM(Kranskop:Baobab!AN282)</f>
        <v>0</v>
      </c>
      <c r="AO282" s="77">
        <f>SUM(Kranskop:Baobab!AO282)</f>
        <v>0</v>
      </c>
      <c r="AP282" s="77">
        <f>SUM(Kranskop:Baobab!AP282)</f>
        <v>0</v>
      </c>
      <c r="AQ282" s="77">
        <f>SUM(Kranskop:Baobab!AQ282)</f>
        <v>0</v>
      </c>
      <c r="AR282" s="77">
        <f>SUM(Kranskop:Baobab!AR282)</f>
        <v>0</v>
      </c>
      <c r="AS282" s="76">
        <f>SUM(Kranskop:Baobab!AS282)</f>
        <v>0</v>
      </c>
      <c r="AT282" s="78">
        <f>SUM(Kranskop:Baobab!AT282)</f>
        <v>0</v>
      </c>
      <c r="AU282" s="77">
        <f>SUM(Kranskop:Baobab!AU282)</f>
        <v>0</v>
      </c>
      <c r="AV282" s="77">
        <f>SUM(Kranskop:Baobab!AV282)</f>
        <v>0</v>
      </c>
      <c r="AW282" s="77">
        <f>SUM(Kranskop:Baobab!AW282)</f>
        <v>0</v>
      </c>
      <c r="AX282" s="77">
        <f>SUM(Kranskop:Baobab!AX282)</f>
        <v>0</v>
      </c>
      <c r="AY282" s="77">
        <f>SUM(Kranskop:Baobab!AY282)</f>
        <v>0</v>
      </c>
      <c r="AZ282" s="77">
        <f>SUM(Kranskop:Baobab!AZ282)</f>
        <v>0</v>
      </c>
      <c r="BA282" s="77">
        <f>SUM(Kranskop:Baobab!BA282)</f>
        <v>0</v>
      </c>
      <c r="BB282" s="77">
        <f>SUM(Kranskop:Baobab!BB282)</f>
        <v>0</v>
      </c>
      <c r="BC282" s="77">
        <f>SUM(Kranskop:Baobab!BC282)</f>
        <v>0</v>
      </c>
      <c r="BD282" s="77">
        <f>SUM(Kranskop:Baobab!BD282)</f>
        <v>0</v>
      </c>
      <c r="BE282" s="76">
        <f>SUM(Kranskop:Baobab!BE282)</f>
        <v>0</v>
      </c>
      <c r="BF282" s="78">
        <f>SUM(Kranskop:Baobab!BF282)</f>
        <v>0</v>
      </c>
      <c r="BG282" s="77">
        <f>SUM(Kranskop:Baobab!BG282)</f>
        <v>0</v>
      </c>
      <c r="BH282" s="77">
        <f>SUM(Kranskop:Baobab!BH282)</f>
        <v>0</v>
      </c>
      <c r="BI282" s="77">
        <f>SUM(Kranskop:Baobab!BI282)</f>
        <v>0</v>
      </c>
      <c r="BJ282" s="77">
        <f>SUM(Kranskop:Baobab!BJ282)</f>
        <v>0</v>
      </c>
      <c r="BK282" s="77">
        <f>SUM(Kranskop:Baobab!BK282)</f>
        <v>0</v>
      </c>
      <c r="BL282" s="77">
        <f>SUM(Kranskop:Baobab!BL282)</f>
        <v>0</v>
      </c>
      <c r="BM282" s="77">
        <f>SUM(Kranskop:Baobab!BM282)</f>
        <v>0</v>
      </c>
      <c r="BN282" s="77">
        <f>SUM(Kranskop:Baobab!BN282)</f>
        <v>0</v>
      </c>
      <c r="BO282" s="77">
        <f>SUM(Kranskop:Baobab!BO282)</f>
        <v>0</v>
      </c>
      <c r="BP282" s="77">
        <f>SUM(Kranskop:Baobab!BP282)</f>
        <v>0</v>
      </c>
      <c r="BQ282" s="76">
        <f>SUM(Kranskop:Baobab!BQ282)</f>
        <v>0</v>
      </c>
      <c r="BR282" s="78">
        <f>SUM(Kranskop:Baobab!BR282)</f>
        <v>0</v>
      </c>
      <c r="BS282" s="77">
        <f>SUM(Kranskop:Baobab!BS282)</f>
        <v>0</v>
      </c>
      <c r="BT282" s="77">
        <f>SUM(Kranskop:Baobab!BT282)</f>
        <v>0</v>
      </c>
      <c r="BU282" s="77">
        <f>SUM(Kranskop:Baobab!BU282)</f>
        <v>0</v>
      </c>
      <c r="BV282" s="77">
        <f>SUM(Kranskop:Baobab!BV282)</f>
        <v>0</v>
      </c>
      <c r="BW282" s="77">
        <f>SUM(Kranskop:Baobab!BW282)</f>
        <v>0</v>
      </c>
      <c r="BX282" s="77">
        <f>SUM(Kranskop:Baobab!BX282)</f>
        <v>0</v>
      </c>
      <c r="BY282" s="77">
        <f>SUM(Kranskop:Baobab!BY282)</f>
        <v>0</v>
      </c>
      <c r="BZ282" s="77">
        <f>SUM(Kranskop:Baobab!BZ282)</f>
        <v>0</v>
      </c>
      <c r="CA282" s="77">
        <f>SUM(Kranskop:Baobab!CA282)</f>
        <v>0</v>
      </c>
      <c r="CB282" s="77">
        <f>SUM(Kranskop:Baobab!CB282)</f>
        <v>0</v>
      </c>
      <c r="CC282" s="76">
        <f>SUM(Kranskop:Baobab!CC282)</f>
        <v>0</v>
      </c>
      <c r="CD282" s="368"/>
    </row>
    <row r="283" spans="2:82" s="39" customFormat="1" x14ac:dyDescent="0.75">
      <c r="B283" s="73" t="s">
        <v>647</v>
      </c>
      <c r="C283" s="320" t="s">
        <v>648</v>
      </c>
      <c r="D283" s="321" t="s">
        <v>86</v>
      </c>
      <c r="E283" s="255">
        <f>SUM(Kranskop:Baobab!F283)</f>
        <v>0</v>
      </c>
      <c r="F283" s="215" t="b">
        <f>(Kranskop!G283+Nyl!G283+Capricorn!G283+Baobab!G283)=G283</f>
        <v>1</v>
      </c>
      <c r="G283" s="74">
        <f t="shared" si="94"/>
        <v>0</v>
      </c>
      <c r="H283" s="75">
        <f>SUM(Kranskop:Baobab!H283)</f>
        <v>0</v>
      </c>
      <c r="I283" s="76">
        <f>SUM(Kranskop:Baobab!I283)</f>
        <v>0</v>
      </c>
      <c r="J283" s="75">
        <f>SUM(Kranskop:Baobab!J283)</f>
        <v>0</v>
      </c>
      <c r="K283" s="77">
        <f>SUM(Kranskop:Baobab!K283)</f>
        <v>0</v>
      </c>
      <c r="L283" s="77">
        <f>SUM(Kranskop:Baobab!L283)</f>
        <v>0</v>
      </c>
      <c r="M283" s="77">
        <f>SUM(Kranskop:Baobab!M283)</f>
        <v>0</v>
      </c>
      <c r="N283" s="77">
        <f>SUM(Kranskop:Baobab!N283)</f>
        <v>0</v>
      </c>
      <c r="O283" s="77">
        <f>SUM(Kranskop:Baobab!O283)</f>
        <v>0</v>
      </c>
      <c r="P283" s="77">
        <f>SUM(Kranskop:Baobab!P283)</f>
        <v>0</v>
      </c>
      <c r="Q283" s="77">
        <f>SUM(Kranskop:Baobab!Q283)</f>
        <v>0</v>
      </c>
      <c r="R283" s="77">
        <f>SUM(Kranskop:Baobab!R283)</f>
        <v>0</v>
      </c>
      <c r="S283" s="77">
        <f>SUM(Kranskop:Baobab!S283)</f>
        <v>0</v>
      </c>
      <c r="T283" s="77">
        <f>SUM(Kranskop:Baobab!T283)</f>
        <v>0</v>
      </c>
      <c r="U283" s="76">
        <f>SUM(Kranskop:Baobab!U283)</f>
        <v>0</v>
      </c>
      <c r="V283" s="78">
        <f>SUM(Kranskop:Baobab!V283)</f>
        <v>0</v>
      </c>
      <c r="W283" s="77">
        <f>SUM(Kranskop:Baobab!W283)</f>
        <v>0</v>
      </c>
      <c r="X283" s="77">
        <f>SUM(Kranskop:Baobab!X283)</f>
        <v>0</v>
      </c>
      <c r="Y283" s="77">
        <f>SUM(Kranskop:Baobab!Y283)</f>
        <v>0</v>
      </c>
      <c r="Z283" s="77">
        <f>SUM(Kranskop:Baobab!Z283)</f>
        <v>0</v>
      </c>
      <c r="AA283" s="77">
        <f>SUM(Kranskop:Baobab!AA283)</f>
        <v>0</v>
      </c>
      <c r="AB283" s="77">
        <f>SUM(Kranskop:Baobab!AB283)</f>
        <v>0</v>
      </c>
      <c r="AC283" s="77">
        <f>SUM(Kranskop:Baobab!AC283)</f>
        <v>0</v>
      </c>
      <c r="AD283" s="77">
        <f>SUM(Kranskop:Baobab!AD283)</f>
        <v>0</v>
      </c>
      <c r="AE283" s="77">
        <f>SUM(Kranskop:Baobab!AE283)</f>
        <v>0</v>
      </c>
      <c r="AF283" s="77">
        <f>SUM(Kranskop:Baobab!AF283)</f>
        <v>0</v>
      </c>
      <c r="AG283" s="76">
        <f>SUM(Kranskop:Baobab!AG283)</f>
        <v>0</v>
      </c>
      <c r="AH283" s="78">
        <f>SUM(Kranskop:Baobab!AH283)</f>
        <v>0</v>
      </c>
      <c r="AI283" s="77">
        <f>SUM(Kranskop:Baobab!AI283)</f>
        <v>0</v>
      </c>
      <c r="AJ283" s="77">
        <f>SUM(Kranskop:Baobab!AJ283)</f>
        <v>0</v>
      </c>
      <c r="AK283" s="77">
        <f>SUM(Kranskop:Baobab!AK283)</f>
        <v>0</v>
      </c>
      <c r="AL283" s="77">
        <f>SUM(Kranskop:Baobab!AL283)</f>
        <v>0</v>
      </c>
      <c r="AM283" s="77">
        <f>SUM(Kranskop:Baobab!AM283)</f>
        <v>0</v>
      </c>
      <c r="AN283" s="77">
        <f>SUM(Kranskop:Baobab!AN283)</f>
        <v>0</v>
      </c>
      <c r="AO283" s="77">
        <f>SUM(Kranskop:Baobab!AO283)</f>
        <v>0</v>
      </c>
      <c r="AP283" s="77">
        <f>SUM(Kranskop:Baobab!AP283)</f>
        <v>0</v>
      </c>
      <c r="AQ283" s="77">
        <f>SUM(Kranskop:Baobab!AQ283)</f>
        <v>0</v>
      </c>
      <c r="AR283" s="77">
        <f>SUM(Kranskop:Baobab!AR283)</f>
        <v>0</v>
      </c>
      <c r="AS283" s="76">
        <f>SUM(Kranskop:Baobab!AS283)</f>
        <v>0</v>
      </c>
      <c r="AT283" s="78">
        <f>SUM(Kranskop:Baobab!AT283)</f>
        <v>0</v>
      </c>
      <c r="AU283" s="77">
        <f>SUM(Kranskop:Baobab!AU283)</f>
        <v>0</v>
      </c>
      <c r="AV283" s="77">
        <f>SUM(Kranskop:Baobab!AV283)</f>
        <v>0</v>
      </c>
      <c r="AW283" s="77">
        <f>SUM(Kranskop:Baobab!AW283)</f>
        <v>0</v>
      </c>
      <c r="AX283" s="77">
        <f>SUM(Kranskop:Baobab!AX283)</f>
        <v>0</v>
      </c>
      <c r="AY283" s="77">
        <f>SUM(Kranskop:Baobab!AY283)</f>
        <v>0</v>
      </c>
      <c r="AZ283" s="77">
        <f>SUM(Kranskop:Baobab!AZ283)</f>
        <v>0</v>
      </c>
      <c r="BA283" s="77">
        <f>SUM(Kranskop:Baobab!BA283)</f>
        <v>0</v>
      </c>
      <c r="BB283" s="77">
        <f>SUM(Kranskop:Baobab!BB283)</f>
        <v>0</v>
      </c>
      <c r="BC283" s="77">
        <f>SUM(Kranskop:Baobab!BC283)</f>
        <v>0</v>
      </c>
      <c r="BD283" s="77">
        <f>SUM(Kranskop:Baobab!BD283)</f>
        <v>0</v>
      </c>
      <c r="BE283" s="76">
        <f>SUM(Kranskop:Baobab!BE283)</f>
        <v>0</v>
      </c>
      <c r="BF283" s="78">
        <f>SUM(Kranskop:Baobab!BF283)</f>
        <v>0</v>
      </c>
      <c r="BG283" s="77">
        <f>SUM(Kranskop:Baobab!BG283)</f>
        <v>0</v>
      </c>
      <c r="BH283" s="77">
        <f>SUM(Kranskop:Baobab!BH283)</f>
        <v>0</v>
      </c>
      <c r="BI283" s="77">
        <f>SUM(Kranskop:Baobab!BI283)</f>
        <v>0</v>
      </c>
      <c r="BJ283" s="77">
        <f>SUM(Kranskop:Baobab!BJ283)</f>
        <v>0</v>
      </c>
      <c r="BK283" s="77">
        <f>SUM(Kranskop:Baobab!BK283)</f>
        <v>0</v>
      </c>
      <c r="BL283" s="77">
        <f>SUM(Kranskop:Baobab!BL283)</f>
        <v>0</v>
      </c>
      <c r="BM283" s="77">
        <f>SUM(Kranskop:Baobab!BM283)</f>
        <v>0</v>
      </c>
      <c r="BN283" s="77">
        <f>SUM(Kranskop:Baobab!BN283)</f>
        <v>0</v>
      </c>
      <c r="BO283" s="77">
        <f>SUM(Kranskop:Baobab!BO283)</f>
        <v>0</v>
      </c>
      <c r="BP283" s="77">
        <f>SUM(Kranskop:Baobab!BP283)</f>
        <v>0</v>
      </c>
      <c r="BQ283" s="76">
        <f>SUM(Kranskop:Baobab!BQ283)</f>
        <v>0</v>
      </c>
      <c r="BR283" s="78">
        <f>SUM(Kranskop:Baobab!BR283)</f>
        <v>0</v>
      </c>
      <c r="BS283" s="77">
        <f>SUM(Kranskop:Baobab!BS283)</f>
        <v>0</v>
      </c>
      <c r="BT283" s="77">
        <f>SUM(Kranskop:Baobab!BT283)</f>
        <v>0</v>
      </c>
      <c r="BU283" s="77">
        <f>SUM(Kranskop:Baobab!BU283)</f>
        <v>0</v>
      </c>
      <c r="BV283" s="77">
        <f>SUM(Kranskop:Baobab!BV283)</f>
        <v>0</v>
      </c>
      <c r="BW283" s="77">
        <f>SUM(Kranskop:Baobab!BW283)</f>
        <v>0</v>
      </c>
      <c r="BX283" s="77">
        <f>SUM(Kranskop:Baobab!BX283)</f>
        <v>0</v>
      </c>
      <c r="BY283" s="77">
        <f>SUM(Kranskop:Baobab!BY283)</f>
        <v>0</v>
      </c>
      <c r="BZ283" s="77">
        <f>SUM(Kranskop:Baobab!BZ283)</f>
        <v>0</v>
      </c>
      <c r="CA283" s="77">
        <f>SUM(Kranskop:Baobab!CA283)</f>
        <v>0</v>
      </c>
      <c r="CB283" s="77">
        <f>SUM(Kranskop:Baobab!CB283)</f>
        <v>0</v>
      </c>
      <c r="CC283" s="76">
        <f>SUM(Kranskop:Baobab!CC283)</f>
        <v>0</v>
      </c>
      <c r="CD283" s="368"/>
    </row>
    <row r="284" spans="2:82" s="39" customFormat="1" x14ac:dyDescent="0.75">
      <c r="B284" s="73" t="s">
        <v>649</v>
      </c>
      <c r="C284" s="320" t="s">
        <v>650</v>
      </c>
      <c r="D284" s="321" t="s">
        <v>86</v>
      </c>
      <c r="E284" s="255">
        <f>SUM(Kranskop:Baobab!F284)</f>
        <v>0</v>
      </c>
      <c r="F284" s="215" t="b">
        <f>(Kranskop!G284+Nyl!G284+Capricorn!G284+Baobab!G284)=G284</f>
        <v>1</v>
      </c>
      <c r="G284" s="74">
        <f t="shared" si="94"/>
        <v>0</v>
      </c>
      <c r="H284" s="75">
        <f>SUM(Kranskop:Baobab!H284)</f>
        <v>0</v>
      </c>
      <c r="I284" s="76">
        <f>SUM(Kranskop:Baobab!I284)</f>
        <v>0</v>
      </c>
      <c r="J284" s="75">
        <f>SUM(Kranskop:Baobab!J284)</f>
        <v>0</v>
      </c>
      <c r="K284" s="77">
        <f>SUM(Kranskop:Baobab!K284)</f>
        <v>0</v>
      </c>
      <c r="L284" s="77">
        <f>SUM(Kranskop:Baobab!L284)</f>
        <v>0</v>
      </c>
      <c r="M284" s="77">
        <f>SUM(Kranskop:Baobab!M284)</f>
        <v>0</v>
      </c>
      <c r="N284" s="77">
        <f>SUM(Kranskop:Baobab!N284)</f>
        <v>0</v>
      </c>
      <c r="O284" s="77">
        <f>SUM(Kranskop:Baobab!O284)</f>
        <v>0</v>
      </c>
      <c r="P284" s="77">
        <f>SUM(Kranskop:Baobab!P284)</f>
        <v>0</v>
      </c>
      <c r="Q284" s="77">
        <f>SUM(Kranskop:Baobab!Q284)</f>
        <v>0</v>
      </c>
      <c r="R284" s="77">
        <f>SUM(Kranskop:Baobab!R284)</f>
        <v>0</v>
      </c>
      <c r="S284" s="77">
        <f>SUM(Kranskop:Baobab!S284)</f>
        <v>0</v>
      </c>
      <c r="T284" s="77">
        <f>SUM(Kranskop:Baobab!T284)</f>
        <v>0</v>
      </c>
      <c r="U284" s="76">
        <f>SUM(Kranskop:Baobab!U284)</f>
        <v>0</v>
      </c>
      <c r="V284" s="78">
        <f>SUM(Kranskop:Baobab!V284)</f>
        <v>0</v>
      </c>
      <c r="W284" s="77">
        <f>SUM(Kranskop:Baobab!W284)</f>
        <v>0</v>
      </c>
      <c r="X284" s="77">
        <f>SUM(Kranskop:Baobab!X284)</f>
        <v>0</v>
      </c>
      <c r="Y284" s="77">
        <f>SUM(Kranskop:Baobab!Y284)</f>
        <v>0</v>
      </c>
      <c r="Z284" s="77">
        <f>SUM(Kranskop:Baobab!Z284)</f>
        <v>0</v>
      </c>
      <c r="AA284" s="77">
        <f>SUM(Kranskop:Baobab!AA284)</f>
        <v>0</v>
      </c>
      <c r="AB284" s="77">
        <f>SUM(Kranskop:Baobab!AB284)</f>
        <v>0</v>
      </c>
      <c r="AC284" s="77">
        <f>SUM(Kranskop:Baobab!AC284)</f>
        <v>0</v>
      </c>
      <c r="AD284" s="77">
        <f>SUM(Kranskop:Baobab!AD284)</f>
        <v>0</v>
      </c>
      <c r="AE284" s="77">
        <f>SUM(Kranskop:Baobab!AE284)</f>
        <v>0</v>
      </c>
      <c r="AF284" s="77">
        <f>SUM(Kranskop:Baobab!AF284)</f>
        <v>0</v>
      </c>
      <c r="AG284" s="76">
        <f>SUM(Kranskop:Baobab!AG284)</f>
        <v>0</v>
      </c>
      <c r="AH284" s="78">
        <f>SUM(Kranskop:Baobab!AH284)</f>
        <v>0</v>
      </c>
      <c r="AI284" s="77">
        <f>SUM(Kranskop:Baobab!AI284)</f>
        <v>0</v>
      </c>
      <c r="AJ284" s="77">
        <f>SUM(Kranskop:Baobab!AJ284)</f>
        <v>0</v>
      </c>
      <c r="AK284" s="77">
        <f>SUM(Kranskop:Baobab!AK284)</f>
        <v>0</v>
      </c>
      <c r="AL284" s="77">
        <f>SUM(Kranskop:Baobab!AL284)</f>
        <v>0</v>
      </c>
      <c r="AM284" s="77">
        <f>SUM(Kranskop:Baobab!AM284)</f>
        <v>0</v>
      </c>
      <c r="AN284" s="77">
        <f>SUM(Kranskop:Baobab!AN284)</f>
        <v>0</v>
      </c>
      <c r="AO284" s="77">
        <f>SUM(Kranskop:Baobab!AO284)</f>
        <v>0</v>
      </c>
      <c r="AP284" s="77">
        <f>SUM(Kranskop:Baobab!AP284)</f>
        <v>0</v>
      </c>
      <c r="AQ284" s="77">
        <f>SUM(Kranskop:Baobab!AQ284)</f>
        <v>0</v>
      </c>
      <c r="AR284" s="77">
        <f>SUM(Kranskop:Baobab!AR284)</f>
        <v>0</v>
      </c>
      <c r="AS284" s="76">
        <f>SUM(Kranskop:Baobab!AS284)</f>
        <v>0</v>
      </c>
      <c r="AT284" s="78">
        <f>SUM(Kranskop:Baobab!AT284)</f>
        <v>0</v>
      </c>
      <c r="AU284" s="77">
        <f>SUM(Kranskop:Baobab!AU284)</f>
        <v>0</v>
      </c>
      <c r="AV284" s="77">
        <f>SUM(Kranskop:Baobab!AV284)</f>
        <v>0</v>
      </c>
      <c r="AW284" s="77">
        <f>SUM(Kranskop:Baobab!AW284)</f>
        <v>0</v>
      </c>
      <c r="AX284" s="77">
        <f>SUM(Kranskop:Baobab!AX284)</f>
        <v>0</v>
      </c>
      <c r="AY284" s="77">
        <f>SUM(Kranskop:Baobab!AY284)</f>
        <v>0</v>
      </c>
      <c r="AZ284" s="77">
        <f>SUM(Kranskop:Baobab!AZ284)</f>
        <v>0</v>
      </c>
      <c r="BA284" s="77">
        <f>SUM(Kranskop:Baobab!BA284)</f>
        <v>0</v>
      </c>
      <c r="BB284" s="77">
        <f>SUM(Kranskop:Baobab!BB284)</f>
        <v>0</v>
      </c>
      <c r="BC284" s="77">
        <f>SUM(Kranskop:Baobab!BC284)</f>
        <v>0</v>
      </c>
      <c r="BD284" s="77">
        <f>SUM(Kranskop:Baobab!BD284)</f>
        <v>0</v>
      </c>
      <c r="BE284" s="76">
        <f>SUM(Kranskop:Baobab!BE284)</f>
        <v>0</v>
      </c>
      <c r="BF284" s="78">
        <f>SUM(Kranskop:Baobab!BF284)</f>
        <v>0</v>
      </c>
      <c r="BG284" s="77">
        <f>SUM(Kranskop:Baobab!BG284)</f>
        <v>0</v>
      </c>
      <c r="BH284" s="77">
        <f>SUM(Kranskop:Baobab!BH284)</f>
        <v>0</v>
      </c>
      <c r="BI284" s="77">
        <f>SUM(Kranskop:Baobab!BI284)</f>
        <v>0</v>
      </c>
      <c r="BJ284" s="77">
        <f>SUM(Kranskop:Baobab!BJ284)</f>
        <v>0</v>
      </c>
      <c r="BK284" s="77">
        <f>SUM(Kranskop:Baobab!BK284)</f>
        <v>0</v>
      </c>
      <c r="BL284" s="77">
        <f>SUM(Kranskop:Baobab!BL284)</f>
        <v>0</v>
      </c>
      <c r="BM284" s="77">
        <f>SUM(Kranskop:Baobab!BM284)</f>
        <v>0</v>
      </c>
      <c r="BN284" s="77">
        <f>SUM(Kranskop:Baobab!BN284)</f>
        <v>0</v>
      </c>
      <c r="BO284" s="77">
        <f>SUM(Kranskop:Baobab!BO284)</f>
        <v>0</v>
      </c>
      <c r="BP284" s="77">
        <f>SUM(Kranskop:Baobab!BP284)</f>
        <v>0</v>
      </c>
      <c r="BQ284" s="76">
        <f>SUM(Kranskop:Baobab!BQ284)</f>
        <v>0</v>
      </c>
      <c r="BR284" s="78">
        <f>SUM(Kranskop:Baobab!BR284)</f>
        <v>0</v>
      </c>
      <c r="BS284" s="77">
        <f>SUM(Kranskop:Baobab!BS284)</f>
        <v>0</v>
      </c>
      <c r="BT284" s="77">
        <f>SUM(Kranskop:Baobab!BT284)</f>
        <v>0</v>
      </c>
      <c r="BU284" s="77">
        <f>SUM(Kranskop:Baobab!BU284)</f>
        <v>0</v>
      </c>
      <c r="BV284" s="77">
        <f>SUM(Kranskop:Baobab!BV284)</f>
        <v>0</v>
      </c>
      <c r="BW284" s="77">
        <f>SUM(Kranskop:Baobab!BW284)</f>
        <v>0</v>
      </c>
      <c r="BX284" s="77">
        <f>SUM(Kranskop:Baobab!BX284)</f>
        <v>0</v>
      </c>
      <c r="BY284" s="77">
        <f>SUM(Kranskop:Baobab!BY284)</f>
        <v>0</v>
      </c>
      <c r="BZ284" s="77">
        <f>SUM(Kranskop:Baobab!BZ284)</f>
        <v>0</v>
      </c>
      <c r="CA284" s="77">
        <f>SUM(Kranskop:Baobab!CA284)</f>
        <v>0</v>
      </c>
      <c r="CB284" s="77">
        <f>SUM(Kranskop:Baobab!CB284)</f>
        <v>0</v>
      </c>
      <c r="CC284" s="76">
        <f>SUM(Kranskop:Baobab!CC284)</f>
        <v>0</v>
      </c>
      <c r="CD284" s="368"/>
    </row>
    <row r="285" spans="2:82" s="39" customFormat="1" x14ac:dyDescent="0.75">
      <c r="B285" s="73" t="s">
        <v>651</v>
      </c>
      <c r="C285" s="320" t="s">
        <v>652</v>
      </c>
      <c r="D285" s="321" t="s">
        <v>86</v>
      </c>
      <c r="E285" s="255">
        <f>SUM(Kranskop:Baobab!F285)</f>
        <v>0</v>
      </c>
      <c r="F285" s="215" t="b">
        <f>(Kranskop!G285+Nyl!G285+Capricorn!G285+Baobab!G285)=G285</f>
        <v>1</v>
      </c>
      <c r="G285" s="74">
        <f t="shared" si="94"/>
        <v>0</v>
      </c>
      <c r="H285" s="75">
        <f>SUM(Kranskop:Baobab!H285)</f>
        <v>0</v>
      </c>
      <c r="I285" s="76">
        <f>SUM(Kranskop:Baobab!I285)</f>
        <v>0</v>
      </c>
      <c r="J285" s="75">
        <f>SUM(Kranskop:Baobab!J285)</f>
        <v>0</v>
      </c>
      <c r="K285" s="77">
        <f>SUM(Kranskop:Baobab!K285)</f>
        <v>0</v>
      </c>
      <c r="L285" s="77">
        <f>SUM(Kranskop:Baobab!L285)</f>
        <v>0</v>
      </c>
      <c r="M285" s="77">
        <f>SUM(Kranskop:Baobab!M285)</f>
        <v>0</v>
      </c>
      <c r="N285" s="77">
        <f>SUM(Kranskop:Baobab!N285)</f>
        <v>0</v>
      </c>
      <c r="O285" s="77">
        <f>SUM(Kranskop:Baobab!O285)</f>
        <v>0</v>
      </c>
      <c r="P285" s="77">
        <f>SUM(Kranskop:Baobab!P285)</f>
        <v>0</v>
      </c>
      <c r="Q285" s="77">
        <f>SUM(Kranskop:Baobab!Q285)</f>
        <v>0</v>
      </c>
      <c r="R285" s="77">
        <f>SUM(Kranskop:Baobab!R285)</f>
        <v>0</v>
      </c>
      <c r="S285" s="77">
        <f>SUM(Kranskop:Baobab!S285)</f>
        <v>0</v>
      </c>
      <c r="T285" s="77">
        <f>SUM(Kranskop:Baobab!T285)</f>
        <v>0</v>
      </c>
      <c r="U285" s="76">
        <f>SUM(Kranskop:Baobab!U285)</f>
        <v>0</v>
      </c>
      <c r="V285" s="78">
        <f>SUM(Kranskop:Baobab!V285)</f>
        <v>0</v>
      </c>
      <c r="W285" s="77">
        <f>SUM(Kranskop:Baobab!W285)</f>
        <v>0</v>
      </c>
      <c r="X285" s="77">
        <f>SUM(Kranskop:Baobab!X285)</f>
        <v>0</v>
      </c>
      <c r="Y285" s="77">
        <f>SUM(Kranskop:Baobab!Y285)</f>
        <v>0</v>
      </c>
      <c r="Z285" s="77">
        <f>SUM(Kranskop:Baobab!Z285)</f>
        <v>0</v>
      </c>
      <c r="AA285" s="77">
        <f>SUM(Kranskop:Baobab!AA285)</f>
        <v>0</v>
      </c>
      <c r="AB285" s="77">
        <f>SUM(Kranskop:Baobab!AB285)</f>
        <v>0</v>
      </c>
      <c r="AC285" s="77">
        <f>SUM(Kranskop:Baobab!AC285)</f>
        <v>0</v>
      </c>
      <c r="AD285" s="77">
        <f>SUM(Kranskop:Baobab!AD285)</f>
        <v>0</v>
      </c>
      <c r="AE285" s="77">
        <f>SUM(Kranskop:Baobab!AE285)</f>
        <v>0</v>
      </c>
      <c r="AF285" s="77">
        <f>SUM(Kranskop:Baobab!AF285)</f>
        <v>0</v>
      </c>
      <c r="AG285" s="76">
        <f>SUM(Kranskop:Baobab!AG285)</f>
        <v>0</v>
      </c>
      <c r="AH285" s="78">
        <f>SUM(Kranskop:Baobab!AH285)</f>
        <v>0</v>
      </c>
      <c r="AI285" s="77">
        <f>SUM(Kranskop:Baobab!AI285)</f>
        <v>0</v>
      </c>
      <c r="AJ285" s="77">
        <f>SUM(Kranskop:Baobab!AJ285)</f>
        <v>0</v>
      </c>
      <c r="AK285" s="77">
        <f>SUM(Kranskop:Baobab!AK285)</f>
        <v>0</v>
      </c>
      <c r="AL285" s="77">
        <f>SUM(Kranskop:Baobab!AL285)</f>
        <v>0</v>
      </c>
      <c r="AM285" s="77">
        <f>SUM(Kranskop:Baobab!AM285)</f>
        <v>0</v>
      </c>
      <c r="AN285" s="77">
        <f>SUM(Kranskop:Baobab!AN285)</f>
        <v>0</v>
      </c>
      <c r="AO285" s="77">
        <f>SUM(Kranskop:Baobab!AO285)</f>
        <v>0</v>
      </c>
      <c r="AP285" s="77">
        <f>SUM(Kranskop:Baobab!AP285)</f>
        <v>0</v>
      </c>
      <c r="AQ285" s="77">
        <f>SUM(Kranskop:Baobab!AQ285)</f>
        <v>0</v>
      </c>
      <c r="AR285" s="77">
        <f>SUM(Kranskop:Baobab!AR285)</f>
        <v>0</v>
      </c>
      <c r="AS285" s="76">
        <f>SUM(Kranskop:Baobab!AS285)</f>
        <v>0</v>
      </c>
      <c r="AT285" s="78">
        <f>SUM(Kranskop:Baobab!AT285)</f>
        <v>0</v>
      </c>
      <c r="AU285" s="77">
        <f>SUM(Kranskop:Baobab!AU285)</f>
        <v>0</v>
      </c>
      <c r="AV285" s="77">
        <f>SUM(Kranskop:Baobab!AV285)</f>
        <v>0</v>
      </c>
      <c r="AW285" s="77">
        <f>SUM(Kranskop:Baobab!AW285)</f>
        <v>0</v>
      </c>
      <c r="AX285" s="77">
        <f>SUM(Kranskop:Baobab!AX285)</f>
        <v>0</v>
      </c>
      <c r="AY285" s="77">
        <f>SUM(Kranskop:Baobab!AY285)</f>
        <v>0</v>
      </c>
      <c r="AZ285" s="77">
        <f>SUM(Kranskop:Baobab!AZ285)</f>
        <v>0</v>
      </c>
      <c r="BA285" s="77">
        <f>SUM(Kranskop:Baobab!BA285)</f>
        <v>0</v>
      </c>
      <c r="BB285" s="77">
        <f>SUM(Kranskop:Baobab!BB285)</f>
        <v>0</v>
      </c>
      <c r="BC285" s="77">
        <f>SUM(Kranskop:Baobab!BC285)</f>
        <v>0</v>
      </c>
      <c r="BD285" s="77">
        <f>SUM(Kranskop:Baobab!BD285)</f>
        <v>0</v>
      </c>
      <c r="BE285" s="76">
        <f>SUM(Kranskop:Baobab!BE285)</f>
        <v>0</v>
      </c>
      <c r="BF285" s="78">
        <f>SUM(Kranskop:Baobab!BF285)</f>
        <v>0</v>
      </c>
      <c r="BG285" s="77">
        <f>SUM(Kranskop:Baobab!BG285)</f>
        <v>0</v>
      </c>
      <c r="BH285" s="77">
        <f>SUM(Kranskop:Baobab!BH285)</f>
        <v>0</v>
      </c>
      <c r="BI285" s="77">
        <f>SUM(Kranskop:Baobab!BI285)</f>
        <v>0</v>
      </c>
      <c r="BJ285" s="77">
        <f>SUM(Kranskop:Baobab!BJ285)</f>
        <v>0</v>
      </c>
      <c r="BK285" s="77">
        <f>SUM(Kranskop:Baobab!BK285)</f>
        <v>0</v>
      </c>
      <c r="BL285" s="77">
        <f>SUM(Kranskop:Baobab!BL285)</f>
        <v>0</v>
      </c>
      <c r="BM285" s="77">
        <f>SUM(Kranskop:Baobab!BM285)</f>
        <v>0</v>
      </c>
      <c r="BN285" s="77">
        <f>SUM(Kranskop:Baobab!BN285)</f>
        <v>0</v>
      </c>
      <c r="BO285" s="77">
        <f>SUM(Kranskop:Baobab!BO285)</f>
        <v>0</v>
      </c>
      <c r="BP285" s="77">
        <f>SUM(Kranskop:Baobab!BP285)</f>
        <v>0</v>
      </c>
      <c r="BQ285" s="76">
        <f>SUM(Kranskop:Baobab!BQ285)</f>
        <v>0</v>
      </c>
      <c r="BR285" s="78">
        <f>SUM(Kranskop:Baobab!BR285)</f>
        <v>0</v>
      </c>
      <c r="BS285" s="77">
        <f>SUM(Kranskop:Baobab!BS285)</f>
        <v>0</v>
      </c>
      <c r="BT285" s="77">
        <f>SUM(Kranskop:Baobab!BT285)</f>
        <v>0</v>
      </c>
      <c r="BU285" s="77">
        <f>SUM(Kranskop:Baobab!BU285)</f>
        <v>0</v>
      </c>
      <c r="BV285" s="77">
        <f>SUM(Kranskop:Baobab!BV285)</f>
        <v>0</v>
      </c>
      <c r="BW285" s="77">
        <f>SUM(Kranskop:Baobab!BW285)</f>
        <v>0</v>
      </c>
      <c r="BX285" s="77">
        <f>SUM(Kranskop:Baobab!BX285)</f>
        <v>0</v>
      </c>
      <c r="BY285" s="77">
        <f>SUM(Kranskop:Baobab!BY285)</f>
        <v>0</v>
      </c>
      <c r="BZ285" s="77">
        <f>SUM(Kranskop:Baobab!BZ285)</f>
        <v>0</v>
      </c>
      <c r="CA285" s="77">
        <f>SUM(Kranskop:Baobab!CA285)</f>
        <v>0</v>
      </c>
      <c r="CB285" s="77">
        <f>SUM(Kranskop:Baobab!CB285)</f>
        <v>0</v>
      </c>
      <c r="CC285" s="76">
        <f>SUM(Kranskop:Baobab!CC285)</f>
        <v>0</v>
      </c>
      <c r="CD285" s="368"/>
    </row>
    <row r="286" spans="2:82" s="39" customFormat="1" x14ac:dyDescent="0.75">
      <c r="B286" s="73" t="s">
        <v>653</v>
      </c>
      <c r="C286" s="320" t="s">
        <v>654</v>
      </c>
      <c r="D286" s="321" t="s">
        <v>318</v>
      </c>
      <c r="E286" s="255">
        <f>SUM(Kranskop:Baobab!F286)</f>
        <v>4000000</v>
      </c>
      <c r="F286" s="215" t="b">
        <f>(Kranskop!G286+Nyl!G286+Capricorn!G286+Baobab!G286)=G286</f>
        <v>1</v>
      </c>
      <c r="G286" s="74">
        <f t="shared" si="94"/>
        <v>4000000</v>
      </c>
      <c r="H286" s="75">
        <f>SUM(Kranskop:Baobab!H286)</f>
        <v>0</v>
      </c>
      <c r="I286" s="76">
        <f>SUM(Kranskop:Baobab!I286)</f>
        <v>0</v>
      </c>
      <c r="J286" s="75">
        <f>SUM(Kranskop:Baobab!J286)</f>
        <v>55555.56</v>
      </c>
      <c r="K286" s="77">
        <f>SUM(Kranskop:Baobab!K286)</f>
        <v>55555.56</v>
      </c>
      <c r="L286" s="77">
        <f>SUM(Kranskop:Baobab!L286)</f>
        <v>55555.56</v>
      </c>
      <c r="M286" s="77">
        <f>SUM(Kranskop:Baobab!M286)</f>
        <v>55555.56</v>
      </c>
      <c r="N286" s="77">
        <f>SUM(Kranskop:Baobab!N286)</f>
        <v>55555.56</v>
      </c>
      <c r="O286" s="77">
        <f>SUM(Kranskop:Baobab!O286)</f>
        <v>55555.56</v>
      </c>
      <c r="P286" s="77">
        <f>SUM(Kranskop:Baobab!P286)</f>
        <v>55555.56</v>
      </c>
      <c r="Q286" s="77">
        <f>SUM(Kranskop:Baobab!Q286)</f>
        <v>55555.56</v>
      </c>
      <c r="R286" s="77">
        <f>SUM(Kranskop:Baobab!R286)</f>
        <v>55555.56</v>
      </c>
      <c r="S286" s="77">
        <f>SUM(Kranskop:Baobab!S286)</f>
        <v>55555.56</v>
      </c>
      <c r="T286" s="77">
        <f>SUM(Kranskop:Baobab!T286)</f>
        <v>55555.56</v>
      </c>
      <c r="U286" s="76">
        <f>SUM(Kranskop:Baobab!U286)</f>
        <v>55555.56</v>
      </c>
      <c r="V286" s="78">
        <f>SUM(Kranskop:Baobab!V286)</f>
        <v>55555.56</v>
      </c>
      <c r="W286" s="77">
        <f>SUM(Kranskop:Baobab!W286)</f>
        <v>55555.56</v>
      </c>
      <c r="X286" s="77">
        <f>SUM(Kranskop:Baobab!X286)</f>
        <v>55555.56</v>
      </c>
      <c r="Y286" s="77">
        <f>SUM(Kranskop:Baobab!Y286)</f>
        <v>55555.56</v>
      </c>
      <c r="Z286" s="77">
        <f>SUM(Kranskop:Baobab!Z286)</f>
        <v>55555.56</v>
      </c>
      <c r="AA286" s="77">
        <f>SUM(Kranskop:Baobab!AA286)</f>
        <v>55555.56</v>
      </c>
      <c r="AB286" s="77">
        <f>SUM(Kranskop:Baobab!AB286)</f>
        <v>55555.56</v>
      </c>
      <c r="AC286" s="77">
        <f>SUM(Kranskop:Baobab!AC286)</f>
        <v>55555.56</v>
      </c>
      <c r="AD286" s="77">
        <f>SUM(Kranskop:Baobab!AD286)</f>
        <v>55555.56</v>
      </c>
      <c r="AE286" s="77">
        <f>SUM(Kranskop:Baobab!AE286)</f>
        <v>55555.56</v>
      </c>
      <c r="AF286" s="77">
        <f>SUM(Kranskop:Baobab!AF286)</f>
        <v>55555.56</v>
      </c>
      <c r="AG286" s="76">
        <f>SUM(Kranskop:Baobab!AG286)</f>
        <v>55555.56</v>
      </c>
      <c r="AH286" s="78">
        <f>SUM(Kranskop:Baobab!AH286)</f>
        <v>55555.56</v>
      </c>
      <c r="AI286" s="77">
        <f>SUM(Kranskop:Baobab!AI286)</f>
        <v>55555.56</v>
      </c>
      <c r="AJ286" s="77">
        <f>SUM(Kranskop:Baobab!AJ286)</f>
        <v>55555.56</v>
      </c>
      <c r="AK286" s="77">
        <f>SUM(Kranskop:Baobab!AK286)</f>
        <v>55555.56</v>
      </c>
      <c r="AL286" s="77">
        <f>SUM(Kranskop:Baobab!AL286)</f>
        <v>55555.56</v>
      </c>
      <c r="AM286" s="77">
        <f>SUM(Kranskop:Baobab!AM286)</f>
        <v>55555.56</v>
      </c>
      <c r="AN286" s="77">
        <f>SUM(Kranskop:Baobab!AN286)</f>
        <v>55555.56</v>
      </c>
      <c r="AO286" s="77">
        <f>SUM(Kranskop:Baobab!AO286)</f>
        <v>55555.56</v>
      </c>
      <c r="AP286" s="77">
        <f>SUM(Kranskop:Baobab!AP286)</f>
        <v>55555.56</v>
      </c>
      <c r="AQ286" s="77">
        <f>SUM(Kranskop:Baobab!AQ286)</f>
        <v>55555.56</v>
      </c>
      <c r="AR286" s="77">
        <f>SUM(Kranskop:Baobab!AR286)</f>
        <v>55555.56</v>
      </c>
      <c r="AS286" s="76">
        <f>SUM(Kranskop:Baobab!AS286)</f>
        <v>55555.56</v>
      </c>
      <c r="AT286" s="78">
        <f>SUM(Kranskop:Baobab!AT286)</f>
        <v>55555.56</v>
      </c>
      <c r="AU286" s="77">
        <f>SUM(Kranskop:Baobab!AU286)</f>
        <v>55555.56</v>
      </c>
      <c r="AV286" s="77">
        <f>SUM(Kranskop:Baobab!AV286)</f>
        <v>55555.56</v>
      </c>
      <c r="AW286" s="77">
        <f>SUM(Kranskop:Baobab!AW286)</f>
        <v>55555.56</v>
      </c>
      <c r="AX286" s="77">
        <f>SUM(Kranskop:Baobab!AX286)</f>
        <v>55555.56</v>
      </c>
      <c r="AY286" s="77">
        <f>SUM(Kranskop:Baobab!AY286)</f>
        <v>55555.56</v>
      </c>
      <c r="AZ286" s="77">
        <f>SUM(Kranskop:Baobab!AZ286)</f>
        <v>55555.56</v>
      </c>
      <c r="BA286" s="77">
        <f>SUM(Kranskop:Baobab!BA286)</f>
        <v>55555.56</v>
      </c>
      <c r="BB286" s="77">
        <f>SUM(Kranskop:Baobab!BB286)</f>
        <v>55555.56</v>
      </c>
      <c r="BC286" s="77">
        <f>SUM(Kranskop:Baobab!BC286)</f>
        <v>55555.56</v>
      </c>
      <c r="BD286" s="77">
        <f>SUM(Kranskop:Baobab!BD286)</f>
        <v>55555.56</v>
      </c>
      <c r="BE286" s="76">
        <f>SUM(Kranskop:Baobab!BE286)</f>
        <v>55555.56</v>
      </c>
      <c r="BF286" s="78">
        <f>SUM(Kranskop:Baobab!BF286)</f>
        <v>55555.56</v>
      </c>
      <c r="BG286" s="77">
        <f>SUM(Kranskop:Baobab!BG286)</f>
        <v>55555.56</v>
      </c>
      <c r="BH286" s="77">
        <f>SUM(Kranskop:Baobab!BH286)</f>
        <v>55555.56</v>
      </c>
      <c r="BI286" s="77">
        <f>SUM(Kranskop:Baobab!BI286)</f>
        <v>55555.56</v>
      </c>
      <c r="BJ286" s="77">
        <f>SUM(Kranskop:Baobab!BJ286)</f>
        <v>55555.56</v>
      </c>
      <c r="BK286" s="77">
        <f>SUM(Kranskop:Baobab!BK286)</f>
        <v>55555.56</v>
      </c>
      <c r="BL286" s="77">
        <f>SUM(Kranskop:Baobab!BL286)</f>
        <v>55555.56</v>
      </c>
      <c r="BM286" s="77">
        <f>SUM(Kranskop:Baobab!BM286)</f>
        <v>55555.56</v>
      </c>
      <c r="BN286" s="77">
        <f>SUM(Kranskop:Baobab!BN286)</f>
        <v>55555.56</v>
      </c>
      <c r="BO286" s="77">
        <f>SUM(Kranskop:Baobab!BO286)</f>
        <v>55555.56</v>
      </c>
      <c r="BP286" s="77">
        <f>SUM(Kranskop:Baobab!BP286)</f>
        <v>55555.56</v>
      </c>
      <c r="BQ286" s="76">
        <f>SUM(Kranskop:Baobab!BQ286)</f>
        <v>55555.56</v>
      </c>
      <c r="BR286" s="78">
        <f>SUM(Kranskop:Baobab!BR286)</f>
        <v>55555.56</v>
      </c>
      <c r="BS286" s="77">
        <f>SUM(Kranskop:Baobab!BS286)</f>
        <v>55555.56</v>
      </c>
      <c r="BT286" s="77">
        <f>SUM(Kranskop:Baobab!BT286)</f>
        <v>55555.56</v>
      </c>
      <c r="BU286" s="77">
        <f>SUM(Kranskop:Baobab!BU286)</f>
        <v>55555.56</v>
      </c>
      <c r="BV286" s="77">
        <f>SUM(Kranskop:Baobab!BV286)</f>
        <v>55555.56</v>
      </c>
      <c r="BW286" s="77">
        <f>SUM(Kranskop:Baobab!BW286)</f>
        <v>55555.56</v>
      </c>
      <c r="BX286" s="77">
        <f>SUM(Kranskop:Baobab!BX286)</f>
        <v>55555.56</v>
      </c>
      <c r="BY286" s="77">
        <f>SUM(Kranskop:Baobab!BY286)</f>
        <v>55555.56</v>
      </c>
      <c r="BZ286" s="77">
        <f>SUM(Kranskop:Baobab!BZ286)</f>
        <v>55555.56</v>
      </c>
      <c r="CA286" s="77">
        <f>SUM(Kranskop:Baobab!CA286)</f>
        <v>55555.56</v>
      </c>
      <c r="CB286" s="77">
        <f>SUM(Kranskop:Baobab!CB286)</f>
        <v>55555.56</v>
      </c>
      <c r="CC286" s="76">
        <f>SUM(Kranskop:Baobab!CC286)</f>
        <v>55555.24</v>
      </c>
      <c r="CD286" s="368"/>
    </row>
    <row r="287" spans="2:82" s="39" customFormat="1" ht="27" x14ac:dyDescent="0.75">
      <c r="B287" s="73" t="s">
        <v>655</v>
      </c>
      <c r="C287" s="320" t="str">
        <f>C286&amp;" - "&amp;"Overhead charges and profit in respect of "&amp;B286&amp;" (" &amp; TEXT(F274,"#.##%") &amp; ")"</f>
        <v>Replacement of outdated luminaries with new energy-efficient LED technology luminaries - Overhead charges and profit in respect of B-4005-a (TRUE)</v>
      </c>
      <c r="D287" s="323" t="s">
        <v>320</v>
      </c>
      <c r="E287" s="369">
        <f>SUM(Kranskop:Baobab!F287)</f>
        <v>0</v>
      </c>
      <c r="F287" s="215" t="b">
        <f>(Kranskop!G287+Nyl!G287+Capricorn!G287+Baobab!G287)=G287</f>
        <v>1</v>
      </c>
      <c r="G287" s="173">
        <f t="shared" si="94"/>
        <v>0</v>
      </c>
      <c r="H287" s="75">
        <f>SUM(Kranskop:Baobab!H287)</f>
        <v>0</v>
      </c>
      <c r="I287" s="76">
        <f>SUM(Kranskop:Baobab!I287)</f>
        <v>0</v>
      </c>
      <c r="J287" s="75">
        <f>SUM(Kranskop:Baobab!J287)</f>
        <v>0</v>
      </c>
      <c r="K287" s="77">
        <f>SUM(Kranskop:Baobab!K287)</f>
        <v>0</v>
      </c>
      <c r="L287" s="77">
        <f>SUM(Kranskop:Baobab!L287)</f>
        <v>0</v>
      </c>
      <c r="M287" s="77">
        <f>SUM(Kranskop:Baobab!M287)</f>
        <v>0</v>
      </c>
      <c r="N287" s="77">
        <f>SUM(Kranskop:Baobab!N287)</f>
        <v>0</v>
      </c>
      <c r="O287" s="77">
        <f>SUM(Kranskop:Baobab!O287)</f>
        <v>0</v>
      </c>
      <c r="P287" s="77">
        <f>SUM(Kranskop:Baobab!P287)</f>
        <v>0</v>
      </c>
      <c r="Q287" s="77">
        <f>SUM(Kranskop:Baobab!Q287)</f>
        <v>0</v>
      </c>
      <c r="R287" s="77">
        <f>SUM(Kranskop:Baobab!R287)</f>
        <v>0</v>
      </c>
      <c r="S287" s="77">
        <f>SUM(Kranskop:Baobab!S287)</f>
        <v>0</v>
      </c>
      <c r="T287" s="77">
        <f>SUM(Kranskop:Baobab!T287)</f>
        <v>0</v>
      </c>
      <c r="U287" s="76">
        <f>SUM(Kranskop:Baobab!U287)</f>
        <v>0</v>
      </c>
      <c r="V287" s="78">
        <f>SUM(Kranskop:Baobab!V287)</f>
        <v>0</v>
      </c>
      <c r="W287" s="77">
        <f>SUM(Kranskop:Baobab!W287)</f>
        <v>0</v>
      </c>
      <c r="X287" s="77">
        <f>SUM(Kranskop:Baobab!X287)</f>
        <v>0</v>
      </c>
      <c r="Y287" s="77">
        <f>SUM(Kranskop:Baobab!Y287)</f>
        <v>0</v>
      </c>
      <c r="Z287" s="77">
        <f>SUM(Kranskop:Baobab!Z287)</f>
        <v>0</v>
      </c>
      <c r="AA287" s="77">
        <f>SUM(Kranskop:Baobab!AA287)</f>
        <v>0</v>
      </c>
      <c r="AB287" s="77">
        <f>SUM(Kranskop:Baobab!AB287)</f>
        <v>0</v>
      </c>
      <c r="AC287" s="77">
        <f>SUM(Kranskop:Baobab!AC287)</f>
        <v>0</v>
      </c>
      <c r="AD287" s="77">
        <f>SUM(Kranskop:Baobab!AD287)</f>
        <v>0</v>
      </c>
      <c r="AE287" s="77">
        <f>SUM(Kranskop:Baobab!AE287)</f>
        <v>0</v>
      </c>
      <c r="AF287" s="77">
        <f>SUM(Kranskop:Baobab!AF287)</f>
        <v>0</v>
      </c>
      <c r="AG287" s="76">
        <f>SUM(Kranskop:Baobab!AG287)</f>
        <v>0</v>
      </c>
      <c r="AH287" s="78">
        <f>SUM(Kranskop:Baobab!AH287)</f>
        <v>0</v>
      </c>
      <c r="AI287" s="77">
        <f>SUM(Kranskop:Baobab!AI287)</f>
        <v>0</v>
      </c>
      <c r="AJ287" s="77">
        <f>SUM(Kranskop:Baobab!AJ287)</f>
        <v>0</v>
      </c>
      <c r="AK287" s="77">
        <f>SUM(Kranskop:Baobab!AK287)</f>
        <v>0</v>
      </c>
      <c r="AL287" s="77">
        <f>SUM(Kranskop:Baobab!AL287)</f>
        <v>0</v>
      </c>
      <c r="AM287" s="77">
        <f>SUM(Kranskop:Baobab!AM287)</f>
        <v>0</v>
      </c>
      <c r="AN287" s="77">
        <f>SUM(Kranskop:Baobab!AN287)</f>
        <v>0</v>
      </c>
      <c r="AO287" s="77">
        <f>SUM(Kranskop:Baobab!AO287)</f>
        <v>0</v>
      </c>
      <c r="AP287" s="77">
        <f>SUM(Kranskop:Baobab!AP287)</f>
        <v>0</v>
      </c>
      <c r="AQ287" s="77">
        <f>SUM(Kranskop:Baobab!AQ287)</f>
        <v>0</v>
      </c>
      <c r="AR287" s="77">
        <f>SUM(Kranskop:Baobab!AR287)</f>
        <v>0</v>
      </c>
      <c r="AS287" s="76">
        <f>SUM(Kranskop:Baobab!AS287)</f>
        <v>0</v>
      </c>
      <c r="AT287" s="78">
        <f>SUM(Kranskop:Baobab!AT287)</f>
        <v>0</v>
      </c>
      <c r="AU287" s="77">
        <f>SUM(Kranskop:Baobab!AU287)</f>
        <v>0</v>
      </c>
      <c r="AV287" s="77">
        <f>SUM(Kranskop:Baobab!AV287)</f>
        <v>0</v>
      </c>
      <c r="AW287" s="77">
        <f>SUM(Kranskop:Baobab!AW287)</f>
        <v>0</v>
      </c>
      <c r="AX287" s="77">
        <f>SUM(Kranskop:Baobab!AX287)</f>
        <v>0</v>
      </c>
      <c r="AY287" s="77">
        <f>SUM(Kranskop:Baobab!AY287)</f>
        <v>0</v>
      </c>
      <c r="AZ287" s="77">
        <f>SUM(Kranskop:Baobab!AZ287)</f>
        <v>0</v>
      </c>
      <c r="BA287" s="77">
        <f>SUM(Kranskop:Baobab!BA287)</f>
        <v>0</v>
      </c>
      <c r="BB287" s="77">
        <f>SUM(Kranskop:Baobab!BB287)</f>
        <v>0</v>
      </c>
      <c r="BC287" s="77">
        <f>SUM(Kranskop:Baobab!BC287)</f>
        <v>0</v>
      </c>
      <c r="BD287" s="77">
        <f>SUM(Kranskop:Baobab!BD287)</f>
        <v>0</v>
      </c>
      <c r="BE287" s="76">
        <f>SUM(Kranskop:Baobab!BE287)</f>
        <v>0</v>
      </c>
      <c r="BF287" s="78">
        <f>SUM(Kranskop:Baobab!BF287)</f>
        <v>0</v>
      </c>
      <c r="BG287" s="77">
        <f>SUM(Kranskop:Baobab!BG287)</f>
        <v>0</v>
      </c>
      <c r="BH287" s="77">
        <f>SUM(Kranskop:Baobab!BH287)</f>
        <v>0</v>
      </c>
      <c r="BI287" s="77">
        <f>SUM(Kranskop:Baobab!BI287)</f>
        <v>0</v>
      </c>
      <c r="BJ287" s="77">
        <f>SUM(Kranskop:Baobab!BJ287)</f>
        <v>0</v>
      </c>
      <c r="BK287" s="77">
        <f>SUM(Kranskop:Baobab!BK287)</f>
        <v>0</v>
      </c>
      <c r="BL287" s="77">
        <f>SUM(Kranskop:Baobab!BL287)</f>
        <v>0</v>
      </c>
      <c r="BM287" s="77">
        <f>SUM(Kranskop:Baobab!BM287)</f>
        <v>0</v>
      </c>
      <c r="BN287" s="77">
        <f>SUM(Kranskop:Baobab!BN287)</f>
        <v>0</v>
      </c>
      <c r="BO287" s="77">
        <f>SUM(Kranskop:Baobab!BO287)</f>
        <v>0</v>
      </c>
      <c r="BP287" s="77">
        <f>SUM(Kranskop:Baobab!BP287)</f>
        <v>0</v>
      </c>
      <c r="BQ287" s="76">
        <f>SUM(Kranskop:Baobab!BQ287)</f>
        <v>0</v>
      </c>
      <c r="BR287" s="78">
        <f>SUM(Kranskop:Baobab!BR287)</f>
        <v>0</v>
      </c>
      <c r="BS287" s="77">
        <f>SUM(Kranskop:Baobab!BS287)</f>
        <v>0</v>
      </c>
      <c r="BT287" s="77">
        <f>SUM(Kranskop:Baobab!BT287)</f>
        <v>0</v>
      </c>
      <c r="BU287" s="77">
        <f>SUM(Kranskop:Baobab!BU287)</f>
        <v>0</v>
      </c>
      <c r="BV287" s="77">
        <f>SUM(Kranskop:Baobab!BV287)</f>
        <v>0</v>
      </c>
      <c r="BW287" s="77">
        <f>SUM(Kranskop:Baobab!BW287)</f>
        <v>0</v>
      </c>
      <c r="BX287" s="77">
        <f>SUM(Kranskop:Baobab!BX287)</f>
        <v>0</v>
      </c>
      <c r="BY287" s="77">
        <f>SUM(Kranskop:Baobab!BY287)</f>
        <v>0</v>
      </c>
      <c r="BZ287" s="77">
        <f>SUM(Kranskop:Baobab!BZ287)</f>
        <v>0</v>
      </c>
      <c r="CA287" s="77">
        <f>SUM(Kranskop:Baobab!CA287)</f>
        <v>0</v>
      </c>
      <c r="CB287" s="77">
        <f>SUM(Kranskop:Baobab!CB287)</f>
        <v>0</v>
      </c>
      <c r="CC287" s="76">
        <f>SUM(Kranskop:Baobab!CC287)</f>
        <v>0</v>
      </c>
      <c r="CD287" s="368"/>
    </row>
    <row r="288" spans="2:82" s="39" customFormat="1" x14ac:dyDescent="0.75">
      <c r="B288" s="73" t="s">
        <v>656</v>
      </c>
      <c r="C288" s="320" t="s">
        <v>657</v>
      </c>
      <c r="D288" s="130" t="s">
        <v>446</v>
      </c>
      <c r="E288" s="255">
        <f>SUM(Kranskop:Baobab!E288)</f>
        <v>760</v>
      </c>
      <c r="F288" s="215" t="b">
        <f>(Kranskop!G288+Nyl!G288+Capricorn!G288+Baobab!G288)=G288</f>
        <v>1</v>
      </c>
      <c r="G288" s="74">
        <f t="shared" si="94"/>
        <v>0</v>
      </c>
      <c r="H288" s="75">
        <f>SUM(Kranskop:Baobab!H288)</f>
        <v>0</v>
      </c>
      <c r="I288" s="76">
        <f>SUM(Kranskop:Baobab!I288)</f>
        <v>0</v>
      </c>
      <c r="J288" s="75">
        <f>SUM(Kranskop:Baobab!J288)</f>
        <v>0</v>
      </c>
      <c r="K288" s="77">
        <f>SUM(Kranskop:Baobab!K288)</f>
        <v>0</v>
      </c>
      <c r="L288" s="77">
        <f>SUM(Kranskop:Baobab!L288)</f>
        <v>0</v>
      </c>
      <c r="M288" s="77">
        <f>SUM(Kranskop:Baobab!M288)</f>
        <v>0</v>
      </c>
      <c r="N288" s="77">
        <f>SUM(Kranskop:Baobab!N288)</f>
        <v>0</v>
      </c>
      <c r="O288" s="77">
        <f>SUM(Kranskop:Baobab!O288)</f>
        <v>0</v>
      </c>
      <c r="P288" s="77">
        <f>SUM(Kranskop:Baobab!P288)</f>
        <v>0</v>
      </c>
      <c r="Q288" s="77">
        <f>SUM(Kranskop:Baobab!Q288)</f>
        <v>0</v>
      </c>
      <c r="R288" s="77">
        <f>SUM(Kranskop:Baobab!R288)</f>
        <v>0</v>
      </c>
      <c r="S288" s="77">
        <f>SUM(Kranskop:Baobab!S288)</f>
        <v>0</v>
      </c>
      <c r="T288" s="77">
        <f>SUM(Kranskop:Baobab!T288)</f>
        <v>0</v>
      </c>
      <c r="U288" s="76">
        <f>SUM(Kranskop:Baobab!U288)</f>
        <v>0</v>
      </c>
      <c r="V288" s="78">
        <f>SUM(Kranskop:Baobab!V288)</f>
        <v>0</v>
      </c>
      <c r="W288" s="77">
        <f>SUM(Kranskop:Baobab!W288)</f>
        <v>0</v>
      </c>
      <c r="X288" s="77">
        <f>SUM(Kranskop:Baobab!X288)</f>
        <v>0</v>
      </c>
      <c r="Y288" s="77">
        <f>SUM(Kranskop:Baobab!Y288)</f>
        <v>0</v>
      </c>
      <c r="Z288" s="77">
        <f>SUM(Kranskop:Baobab!Z288)</f>
        <v>0</v>
      </c>
      <c r="AA288" s="77">
        <f>SUM(Kranskop:Baobab!AA288)</f>
        <v>0</v>
      </c>
      <c r="AB288" s="77">
        <f>SUM(Kranskop:Baobab!AB288)</f>
        <v>0</v>
      </c>
      <c r="AC288" s="77">
        <f>SUM(Kranskop:Baobab!AC288)</f>
        <v>0</v>
      </c>
      <c r="AD288" s="77">
        <f>SUM(Kranskop:Baobab!AD288)</f>
        <v>0</v>
      </c>
      <c r="AE288" s="77">
        <f>SUM(Kranskop:Baobab!AE288)</f>
        <v>0</v>
      </c>
      <c r="AF288" s="77">
        <f>SUM(Kranskop:Baobab!AF288)</f>
        <v>0</v>
      </c>
      <c r="AG288" s="76">
        <f>SUM(Kranskop:Baobab!AG288)</f>
        <v>0</v>
      </c>
      <c r="AH288" s="78">
        <f>SUM(Kranskop:Baobab!AH288)</f>
        <v>0</v>
      </c>
      <c r="AI288" s="77">
        <f>SUM(Kranskop:Baobab!AI288)</f>
        <v>0</v>
      </c>
      <c r="AJ288" s="77">
        <f>SUM(Kranskop:Baobab!AJ288)</f>
        <v>0</v>
      </c>
      <c r="AK288" s="77">
        <f>SUM(Kranskop:Baobab!AK288)</f>
        <v>0</v>
      </c>
      <c r="AL288" s="77">
        <f>SUM(Kranskop:Baobab!AL288)</f>
        <v>0</v>
      </c>
      <c r="AM288" s="77">
        <f>SUM(Kranskop:Baobab!AM288)</f>
        <v>0</v>
      </c>
      <c r="AN288" s="77">
        <f>SUM(Kranskop:Baobab!AN288)</f>
        <v>0</v>
      </c>
      <c r="AO288" s="77">
        <f>SUM(Kranskop:Baobab!AO288)</f>
        <v>0</v>
      </c>
      <c r="AP288" s="77">
        <f>SUM(Kranskop:Baobab!AP288)</f>
        <v>0</v>
      </c>
      <c r="AQ288" s="77">
        <f>SUM(Kranskop:Baobab!AQ288)</f>
        <v>0</v>
      </c>
      <c r="AR288" s="77">
        <f>SUM(Kranskop:Baobab!AR288)</f>
        <v>0</v>
      </c>
      <c r="AS288" s="76">
        <f>SUM(Kranskop:Baobab!AS288)</f>
        <v>0</v>
      </c>
      <c r="AT288" s="78">
        <f>SUM(Kranskop:Baobab!AT288)</f>
        <v>0</v>
      </c>
      <c r="AU288" s="77">
        <f>SUM(Kranskop:Baobab!AU288)</f>
        <v>0</v>
      </c>
      <c r="AV288" s="77">
        <f>SUM(Kranskop:Baobab!AV288)</f>
        <v>0</v>
      </c>
      <c r="AW288" s="77">
        <f>SUM(Kranskop:Baobab!AW288)</f>
        <v>0</v>
      </c>
      <c r="AX288" s="77">
        <f>SUM(Kranskop:Baobab!AX288)</f>
        <v>0</v>
      </c>
      <c r="AY288" s="77">
        <f>SUM(Kranskop:Baobab!AY288)</f>
        <v>0</v>
      </c>
      <c r="AZ288" s="77">
        <f>SUM(Kranskop:Baobab!AZ288)</f>
        <v>0</v>
      </c>
      <c r="BA288" s="77">
        <f>SUM(Kranskop:Baobab!BA288)</f>
        <v>0</v>
      </c>
      <c r="BB288" s="77">
        <f>SUM(Kranskop:Baobab!BB288)</f>
        <v>0</v>
      </c>
      <c r="BC288" s="77">
        <f>SUM(Kranskop:Baobab!BC288)</f>
        <v>0</v>
      </c>
      <c r="BD288" s="77">
        <f>SUM(Kranskop:Baobab!BD288)</f>
        <v>0</v>
      </c>
      <c r="BE288" s="76">
        <f>SUM(Kranskop:Baobab!BE288)</f>
        <v>0</v>
      </c>
      <c r="BF288" s="78">
        <f>SUM(Kranskop:Baobab!BF288)</f>
        <v>0</v>
      </c>
      <c r="BG288" s="77">
        <f>SUM(Kranskop:Baobab!BG288)</f>
        <v>0</v>
      </c>
      <c r="BH288" s="77">
        <f>SUM(Kranskop:Baobab!BH288)</f>
        <v>0</v>
      </c>
      <c r="BI288" s="77">
        <f>SUM(Kranskop:Baobab!BI288)</f>
        <v>0</v>
      </c>
      <c r="BJ288" s="77">
        <f>SUM(Kranskop:Baobab!BJ288)</f>
        <v>0</v>
      </c>
      <c r="BK288" s="77">
        <f>SUM(Kranskop:Baobab!BK288)</f>
        <v>0</v>
      </c>
      <c r="BL288" s="77">
        <f>SUM(Kranskop:Baobab!BL288)</f>
        <v>0</v>
      </c>
      <c r="BM288" s="77">
        <f>SUM(Kranskop:Baobab!BM288)</f>
        <v>0</v>
      </c>
      <c r="BN288" s="77">
        <f>SUM(Kranskop:Baobab!BN288)</f>
        <v>0</v>
      </c>
      <c r="BO288" s="77">
        <f>SUM(Kranskop:Baobab!BO288)</f>
        <v>0</v>
      </c>
      <c r="BP288" s="77">
        <f>SUM(Kranskop:Baobab!BP288)</f>
        <v>0</v>
      </c>
      <c r="BQ288" s="76">
        <f>SUM(Kranskop:Baobab!BQ288)</f>
        <v>0</v>
      </c>
      <c r="BR288" s="78">
        <f>SUM(Kranskop:Baobab!BR288)</f>
        <v>0</v>
      </c>
      <c r="BS288" s="77">
        <f>SUM(Kranskop:Baobab!BS288)</f>
        <v>0</v>
      </c>
      <c r="BT288" s="77">
        <f>SUM(Kranskop:Baobab!BT288)</f>
        <v>0</v>
      </c>
      <c r="BU288" s="77">
        <f>SUM(Kranskop:Baobab!BU288)</f>
        <v>0</v>
      </c>
      <c r="BV288" s="77">
        <f>SUM(Kranskop:Baobab!BV288)</f>
        <v>0</v>
      </c>
      <c r="BW288" s="77">
        <f>SUM(Kranskop:Baobab!BW288)</f>
        <v>0</v>
      </c>
      <c r="BX288" s="77">
        <f>SUM(Kranskop:Baobab!BX288)</f>
        <v>0</v>
      </c>
      <c r="BY288" s="77">
        <f>SUM(Kranskop:Baobab!BY288)</f>
        <v>0</v>
      </c>
      <c r="BZ288" s="77">
        <f>SUM(Kranskop:Baobab!BZ288)</f>
        <v>0</v>
      </c>
      <c r="CA288" s="77">
        <f>SUM(Kranskop:Baobab!CA288)</f>
        <v>0</v>
      </c>
      <c r="CB288" s="77">
        <f>SUM(Kranskop:Baobab!CB288)</f>
        <v>0</v>
      </c>
      <c r="CC288" s="76">
        <f>SUM(Kranskop:Baobab!CC288)</f>
        <v>0</v>
      </c>
      <c r="CD288" s="368"/>
    </row>
    <row r="289" spans="2:82" s="39" customFormat="1" x14ac:dyDescent="0.75">
      <c r="B289" s="73" t="s">
        <v>658</v>
      </c>
      <c r="C289" s="129" t="s">
        <v>659</v>
      </c>
      <c r="D289" s="130" t="s">
        <v>446</v>
      </c>
      <c r="E289" s="255">
        <f>SUM(Kranskop:Baobab!E289)</f>
        <v>760</v>
      </c>
      <c r="F289" s="215" t="b">
        <f>(Kranskop!G289+Nyl!G289+Capricorn!G289+Baobab!G289)=G289</f>
        <v>1</v>
      </c>
      <c r="G289" s="74">
        <f t="shared" si="94"/>
        <v>0</v>
      </c>
      <c r="H289" s="75">
        <f>SUM(Kranskop:Baobab!H289)</f>
        <v>0</v>
      </c>
      <c r="I289" s="76">
        <f>SUM(Kranskop:Baobab!I289)</f>
        <v>0</v>
      </c>
      <c r="J289" s="75">
        <f>SUM(Kranskop:Baobab!J289)</f>
        <v>0</v>
      </c>
      <c r="K289" s="77">
        <f>SUM(Kranskop:Baobab!K289)</f>
        <v>0</v>
      </c>
      <c r="L289" s="77">
        <f>SUM(Kranskop:Baobab!L289)</f>
        <v>0</v>
      </c>
      <c r="M289" s="77">
        <f>SUM(Kranskop:Baobab!M289)</f>
        <v>0</v>
      </c>
      <c r="N289" s="77">
        <f>SUM(Kranskop:Baobab!N289)</f>
        <v>0</v>
      </c>
      <c r="O289" s="77">
        <f>SUM(Kranskop:Baobab!O289)</f>
        <v>0</v>
      </c>
      <c r="P289" s="77">
        <f>SUM(Kranskop:Baobab!P289)</f>
        <v>0</v>
      </c>
      <c r="Q289" s="77">
        <f>SUM(Kranskop:Baobab!Q289)</f>
        <v>0</v>
      </c>
      <c r="R289" s="77">
        <f>SUM(Kranskop:Baobab!R289)</f>
        <v>0</v>
      </c>
      <c r="S289" s="77">
        <f>SUM(Kranskop:Baobab!S289)</f>
        <v>0</v>
      </c>
      <c r="T289" s="77">
        <f>SUM(Kranskop:Baobab!T289)</f>
        <v>0</v>
      </c>
      <c r="U289" s="76">
        <f>SUM(Kranskop:Baobab!U289)</f>
        <v>0</v>
      </c>
      <c r="V289" s="78">
        <f>SUM(Kranskop:Baobab!V289)</f>
        <v>0</v>
      </c>
      <c r="W289" s="77">
        <f>SUM(Kranskop:Baobab!W289)</f>
        <v>0</v>
      </c>
      <c r="X289" s="77">
        <f>SUM(Kranskop:Baobab!X289)</f>
        <v>0</v>
      </c>
      <c r="Y289" s="77">
        <f>SUM(Kranskop:Baobab!Y289)</f>
        <v>0</v>
      </c>
      <c r="Z289" s="77">
        <f>SUM(Kranskop:Baobab!Z289)</f>
        <v>0</v>
      </c>
      <c r="AA289" s="77">
        <f>SUM(Kranskop:Baobab!AA289)</f>
        <v>0</v>
      </c>
      <c r="AB289" s="77">
        <f>SUM(Kranskop:Baobab!AB289)</f>
        <v>0</v>
      </c>
      <c r="AC289" s="77">
        <f>SUM(Kranskop:Baobab!AC289)</f>
        <v>0</v>
      </c>
      <c r="AD289" s="77">
        <f>SUM(Kranskop:Baobab!AD289)</f>
        <v>0</v>
      </c>
      <c r="AE289" s="77">
        <f>SUM(Kranskop:Baobab!AE289)</f>
        <v>0</v>
      </c>
      <c r="AF289" s="77">
        <f>SUM(Kranskop:Baobab!AF289)</f>
        <v>0</v>
      </c>
      <c r="AG289" s="76">
        <f>SUM(Kranskop:Baobab!AG289)</f>
        <v>0</v>
      </c>
      <c r="AH289" s="78">
        <f>SUM(Kranskop:Baobab!AH289)</f>
        <v>0</v>
      </c>
      <c r="AI289" s="77">
        <f>SUM(Kranskop:Baobab!AI289)</f>
        <v>0</v>
      </c>
      <c r="AJ289" s="77">
        <f>SUM(Kranskop:Baobab!AJ289)</f>
        <v>0</v>
      </c>
      <c r="AK289" s="77">
        <f>SUM(Kranskop:Baobab!AK289)</f>
        <v>0</v>
      </c>
      <c r="AL289" s="77">
        <f>SUM(Kranskop:Baobab!AL289)</f>
        <v>0</v>
      </c>
      <c r="AM289" s="77">
        <f>SUM(Kranskop:Baobab!AM289)</f>
        <v>0</v>
      </c>
      <c r="AN289" s="77">
        <f>SUM(Kranskop:Baobab!AN289)</f>
        <v>0</v>
      </c>
      <c r="AO289" s="77">
        <f>SUM(Kranskop:Baobab!AO289)</f>
        <v>0</v>
      </c>
      <c r="AP289" s="77">
        <f>SUM(Kranskop:Baobab!AP289)</f>
        <v>0</v>
      </c>
      <c r="AQ289" s="77">
        <f>SUM(Kranskop:Baobab!AQ289)</f>
        <v>0</v>
      </c>
      <c r="AR289" s="77">
        <f>SUM(Kranskop:Baobab!AR289)</f>
        <v>0</v>
      </c>
      <c r="AS289" s="76">
        <f>SUM(Kranskop:Baobab!AS289)</f>
        <v>0</v>
      </c>
      <c r="AT289" s="78">
        <f>SUM(Kranskop:Baobab!AT289)</f>
        <v>0</v>
      </c>
      <c r="AU289" s="77">
        <f>SUM(Kranskop:Baobab!AU289)</f>
        <v>0</v>
      </c>
      <c r="AV289" s="77">
        <f>SUM(Kranskop:Baobab!AV289)</f>
        <v>0</v>
      </c>
      <c r="AW289" s="77">
        <f>SUM(Kranskop:Baobab!AW289)</f>
        <v>0</v>
      </c>
      <c r="AX289" s="77">
        <f>SUM(Kranskop:Baobab!AX289)</f>
        <v>0</v>
      </c>
      <c r="AY289" s="77">
        <f>SUM(Kranskop:Baobab!AY289)</f>
        <v>0</v>
      </c>
      <c r="AZ289" s="77">
        <f>SUM(Kranskop:Baobab!AZ289)</f>
        <v>0</v>
      </c>
      <c r="BA289" s="77">
        <f>SUM(Kranskop:Baobab!BA289)</f>
        <v>0</v>
      </c>
      <c r="BB289" s="77">
        <f>SUM(Kranskop:Baobab!BB289)</f>
        <v>0</v>
      </c>
      <c r="BC289" s="77">
        <f>SUM(Kranskop:Baobab!BC289)</f>
        <v>0</v>
      </c>
      <c r="BD289" s="77">
        <f>SUM(Kranskop:Baobab!BD289)</f>
        <v>0</v>
      </c>
      <c r="BE289" s="76">
        <f>SUM(Kranskop:Baobab!BE289)</f>
        <v>0</v>
      </c>
      <c r="BF289" s="78">
        <f>SUM(Kranskop:Baobab!BF289)</f>
        <v>0</v>
      </c>
      <c r="BG289" s="77">
        <f>SUM(Kranskop:Baobab!BG289)</f>
        <v>0</v>
      </c>
      <c r="BH289" s="77">
        <f>SUM(Kranskop:Baobab!BH289)</f>
        <v>0</v>
      </c>
      <c r="BI289" s="77">
        <f>SUM(Kranskop:Baobab!BI289)</f>
        <v>0</v>
      </c>
      <c r="BJ289" s="77">
        <f>SUM(Kranskop:Baobab!BJ289)</f>
        <v>0</v>
      </c>
      <c r="BK289" s="77">
        <f>SUM(Kranskop:Baobab!BK289)</f>
        <v>0</v>
      </c>
      <c r="BL289" s="77">
        <f>SUM(Kranskop:Baobab!BL289)</f>
        <v>0</v>
      </c>
      <c r="BM289" s="77">
        <f>SUM(Kranskop:Baobab!BM289)</f>
        <v>0</v>
      </c>
      <c r="BN289" s="77">
        <f>SUM(Kranskop:Baobab!BN289)</f>
        <v>0</v>
      </c>
      <c r="BO289" s="77">
        <f>SUM(Kranskop:Baobab!BO289)</f>
        <v>0</v>
      </c>
      <c r="BP289" s="77">
        <f>SUM(Kranskop:Baobab!BP289)</f>
        <v>0</v>
      </c>
      <c r="BQ289" s="76">
        <f>SUM(Kranskop:Baobab!BQ289)</f>
        <v>0</v>
      </c>
      <c r="BR289" s="78">
        <f>SUM(Kranskop:Baobab!BR289)</f>
        <v>0</v>
      </c>
      <c r="BS289" s="77">
        <f>SUM(Kranskop:Baobab!BS289)</f>
        <v>0</v>
      </c>
      <c r="BT289" s="77">
        <f>SUM(Kranskop:Baobab!BT289)</f>
        <v>0</v>
      </c>
      <c r="BU289" s="77">
        <f>SUM(Kranskop:Baobab!BU289)</f>
        <v>0</v>
      </c>
      <c r="BV289" s="77">
        <f>SUM(Kranskop:Baobab!BV289)</f>
        <v>0</v>
      </c>
      <c r="BW289" s="77">
        <f>SUM(Kranskop:Baobab!BW289)</f>
        <v>0</v>
      </c>
      <c r="BX289" s="77">
        <f>SUM(Kranskop:Baobab!BX289)</f>
        <v>0</v>
      </c>
      <c r="BY289" s="77">
        <f>SUM(Kranskop:Baobab!BY289)</f>
        <v>0</v>
      </c>
      <c r="BZ289" s="77">
        <f>SUM(Kranskop:Baobab!BZ289)</f>
        <v>0</v>
      </c>
      <c r="CA289" s="77">
        <f>SUM(Kranskop:Baobab!CA289)</f>
        <v>0</v>
      </c>
      <c r="CB289" s="77">
        <f>SUM(Kranskop:Baobab!CB289)</f>
        <v>0</v>
      </c>
      <c r="CC289" s="76">
        <f>SUM(Kranskop:Baobab!CC289)</f>
        <v>0</v>
      </c>
      <c r="CD289" s="368"/>
    </row>
    <row r="290" spans="2:82" s="39" customFormat="1" x14ac:dyDescent="0.75">
      <c r="B290" s="73" t="s">
        <v>660</v>
      </c>
      <c r="C290" s="129" t="s">
        <v>661</v>
      </c>
      <c r="D290" s="130" t="s">
        <v>446</v>
      </c>
      <c r="E290" s="255">
        <f>SUM(Kranskop:Baobab!E290)</f>
        <v>280</v>
      </c>
      <c r="F290" s="215" t="b">
        <f>(Kranskop!G290+Nyl!G290+Capricorn!G290+Baobab!G290)=G290</f>
        <v>1</v>
      </c>
      <c r="G290" s="74">
        <f t="shared" si="94"/>
        <v>0</v>
      </c>
      <c r="H290" s="75">
        <f>SUM(Kranskop:Baobab!H290)</f>
        <v>0</v>
      </c>
      <c r="I290" s="76">
        <f>SUM(Kranskop:Baobab!I290)</f>
        <v>0</v>
      </c>
      <c r="J290" s="75">
        <f>SUM(Kranskop:Baobab!J290)</f>
        <v>0</v>
      </c>
      <c r="K290" s="77">
        <f>SUM(Kranskop:Baobab!K290)</f>
        <v>0</v>
      </c>
      <c r="L290" s="77">
        <f>SUM(Kranskop:Baobab!L290)</f>
        <v>0</v>
      </c>
      <c r="M290" s="77">
        <f>SUM(Kranskop:Baobab!M290)</f>
        <v>0</v>
      </c>
      <c r="N290" s="77">
        <f>SUM(Kranskop:Baobab!N290)</f>
        <v>0</v>
      </c>
      <c r="O290" s="77">
        <f>SUM(Kranskop:Baobab!O290)</f>
        <v>0</v>
      </c>
      <c r="P290" s="77">
        <f>SUM(Kranskop:Baobab!P290)</f>
        <v>0</v>
      </c>
      <c r="Q290" s="77">
        <f>SUM(Kranskop:Baobab!Q290)</f>
        <v>0</v>
      </c>
      <c r="R290" s="77">
        <f>SUM(Kranskop:Baobab!R290)</f>
        <v>0</v>
      </c>
      <c r="S290" s="77">
        <f>SUM(Kranskop:Baobab!S290)</f>
        <v>0</v>
      </c>
      <c r="T290" s="77">
        <f>SUM(Kranskop:Baobab!T290)</f>
        <v>0</v>
      </c>
      <c r="U290" s="76">
        <f>SUM(Kranskop:Baobab!U290)</f>
        <v>0</v>
      </c>
      <c r="V290" s="78">
        <f>SUM(Kranskop:Baobab!V290)</f>
        <v>0</v>
      </c>
      <c r="W290" s="77">
        <f>SUM(Kranskop:Baobab!W290)</f>
        <v>0</v>
      </c>
      <c r="X290" s="77">
        <f>SUM(Kranskop:Baobab!X290)</f>
        <v>0</v>
      </c>
      <c r="Y290" s="77">
        <f>SUM(Kranskop:Baobab!Y290)</f>
        <v>0</v>
      </c>
      <c r="Z290" s="77">
        <f>SUM(Kranskop:Baobab!Z290)</f>
        <v>0</v>
      </c>
      <c r="AA290" s="77">
        <f>SUM(Kranskop:Baobab!AA290)</f>
        <v>0</v>
      </c>
      <c r="AB290" s="77">
        <f>SUM(Kranskop:Baobab!AB290)</f>
        <v>0</v>
      </c>
      <c r="AC290" s="77">
        <f>SUM(Kranskop:Baobab!AC290)</f>
        <v>0</v>
      </c>
      <c r="AD290" s="77">
        <f>SUM(Kranskop:Baobab!AD290)</f>
        <v>0</v>
      </c>
      <c r="AE290" s="77">
        <f>SUM(Kranskop:Baobab!AE290)</f>
        <v>0</v>
      </c>
      <c r="AF290" s="77">
        <f>SUM(Kranskop:Baobab!AF290)</f>
        <v>0</v>
      </c>
      <c r="AG290" s="76">
        <f>SUM(Kranskop:Baobab!AG290)</f>
        <v>0</v>
      </c>
      <c r="AH290" s="78">
        <f>SUM(Kranskop:Baobab!AH290)</f>
        <v>0</v>
      </c>
      <c r="AI290" s="77">
        <f>SUM(Kranskop:Baobab!AI290)</f>
        <v>0</v>
      </c>
      <c r="AJ290" s="77">
        <f>SUM(Kranskop:Baobab!AJ290)</f>
        <v>0</v>
      </c>
      <c r="AK290" s="77">
        <f>SUM(Kranskop:Baobab!AK290)</f>
        <v>0</v>
      </c>
      <c r="AL290" s="77">
        <f>SUM(Kranskop:Baobab!AL290)</f>
        <v>0</v>
      </c>
      <c r="AM290" s="77">
        <f>SUM(Kranskop:Baobab!AM290)</f>
        <v>0</v>
      </c>
      <c r="AN290" s="77">
        <f>SUM(Kranskop:Baobab!AN290)</f>
        <v>0</v>
      </c>
      <c r="AO290" s="77">
        <f>SUM(Kranskop:Baobab!AO290)</f>
        <v>0</v>
      </c>
      <c r="AP290" s="77">
        <f>SUM(Kranskop:Baobab!AP290)</f>
        <v>0</v>
      </c>
      <c r="AQ290" s="77">
        <f>SUM(Kranskop:Baobab!AQ290)</f>
        <v>0</v>
      </c>
      <c r="AR290" s="77">
        <f>SUM(Kranskop:Baobab!AR290)</f>
        <v>0</v>
      </c>
      <c r="AS290" s="76">
        <f>SUM(Kranskop:Baobab!AS290)</f>
        <v>0</v>
      </c>
      <c r="AT290" s="78">
        <f>SUM(Kranskop:Baobab!AT290)</f>
        <v>0</v>
      </c>
      <c r="AU290" s="77">
        <f>SUM(Kranskop:Baobab!AU290)</f>
        <v>0</v>
      </c>
      <c r="AV290" s="77">
        <f>SUM(Kranskop:Baobab!AV290)</f>
        <v>0</v>
      </c>
      <c r="AW290" s="77">
        <f>SUM(Kranskop:Baobab!AW290)</f>
        <v>0</v>
      </c>
      <c r="AX290" s="77">
        <f>SUM(Kranskop:Baobab!AX290)</f>
        <v>0</v>
      </c>
      <c r="AY290" s="77">
        <f>SUM(Kranskop:Baobab!AY290)</f>
        <v>0</v>
      </c>
      <c r="AZ290" s="77">
        <f>SUM(Kranskop:Baobab!AZ290)</f>
        <v>0</v>
      </c>
      <c r="BA290" s="77">
        <f>SUM(Kranskop:Baobab!BA290)</f>
        <v>0</v>
      </c>
      <c r="BB290" s="77">
        <f>SUM(Kranskop:Baobab!BB290)</f>
        <v>0</v>
      </c>
      <c r="BC290" s="77">
        <f>SUM(Kranskop:Baobab!BC290)</f>
        <v>0</v>
      </c>
      <c r="BD290" s="77">
        <f>SUM(Kranskop:Baobab!BD290)</f>
        <v>0</v>
      </c>
      <c r="BE290" s="76">
        <f>SUM(Kranskop:Baobab!BE290)</f>
        <v>0</v>
      </c>
      <c r="BF290" s="78">
        <f>SUM(Kranskop:Baobab!BF290)</f>
        <v>0</v>
      </c>
      <c r="BG290" s="77">
        <f>SUM(Kranskop:Baobab!BG290)</f>
        <v>0</v>
      </c>
      <c r="BH290" s="77">
        <f>SUM(Kranskop:Baobab!BH290)</f>
        <v>0</v>
      </c>
      <c r="BI290" s="77">
        <f>SUM(Kranskop:Baobab!BI290)</f>
        <v>0</v>
      </c>
      <c r="BJ290" s="77">
        <f>SUM(Kranskop:Baobab!BJ290)</f>
        <v>0</v>
      </c>
      <c r="BK290" s="77">
        <f>SUM(Kranskop:Baobab!BK290)</f>
        <v>0</v>
      </c>
      <c r="BL290" s="77">
        <f>SUM(Kranskop:Baobab!BL290)</f>
        <v>0</v>
      </c>
      <c r="BM290" s="77">
        <f>SUM(Kranskop:Baobab!BM290)</f>
        <v>0</v>
      </c>
      <c r="BN290" s="77">
        <f>SUM(Kranskop:Baobab!BN290)</f>
        <v>0</v>
      </c>
      <c r="BO290" s="77">
        <f>SUM(Kranskop:Baobab!BO290)</f>
        <v>0</v>
      </c>
      <c r="BP290" s="77">
        <f>SUM(Kranskop:Baobab!BP290)</f>
        <v>0</v>
      </c>
      <c r="BQ290" s="76">
        <f>SUM(Kranskop:Baobab!BQ290)</f>
        <v>0</v>
      </c>
      <c r="BR290" s="78">
        <f>SUM(Kranskop:Baobab!BR290)</f>
        <v>0</v>
      </c>
      <c r="BS290" s="77">
        <f>SUM(Kranskop:Baobab!BS290)</f>
        <v>0</v>
      </c>
      <c r="BT290" s="77">
        <f>SUM(Kranskop:Baobab!BT290)</f>
        <v>0</v>
      </c>
      <c r="BU290" s="77">
        <f>SUM(Kranskop:Baobab!BU290)</f>
        <v>0</v>
      </c>
      <c r="BV290" s="77">
        <f>SUM(Kranskop:Baobab!BV290)</f>
        <v>0</v>
      </c>
      <c r="BW290" s="77">
        <f>SUM(Kranskop:Baobab!BW290)</f>
        <v>0</v>
      </c>
      <c r="BX290" s="77">
        <f>SUM(Kranskop:Baobab!BX290)</f>
        <v>0</v>
      </c>
      <c r="BY290" s="77">
        <f>SUM(Kranskop:Baobab!BY290)</f>
        <v>0</v>
      </c>
      <c r="BZ290" s="77">
        <f>SUM(Kranskop:Baobab!BZ290)</f>
        <v>0</v>
      </c>
      <c r="CA290" s="77">
        <f>SUM(Kranskop:Baobab!CA290)</f>
        <v>0</v>
      </c>
      <c r="CB290" s="77">
        <f>SUM(Kranskop:Baobab!CB290)</f>
        <v>0</v>
      </c>
      <c r="CC290" s="76">
        <f>SUM(Kranskop:Baobab!CC290)</f>
        <v>0</v>
      </c>
      <c r="CD290" s="368"/>
    </row>
    <row r="291" spans="2:82" s="39" customFormat="1" ht="27" x14ac:dyDescent="0.75">
      <c r="B291" s="73" t="s">
        <v>662</v>
      </c>
      <c r="C291" s="129" t="s">
        <v>663</v>
      </c>
      <c r="D291" s="130" t="s">
        <v>446</v>
      </c>
      <c r="E291" s="255">
        <f>SUM(Kranskop:Baobab!E291)</f>
        <v>8</v>
      </c>
      <c r="F291" s="215" t="b">
        <f>(Kranskop!G291+Nyl!G291+Capricorn!G291+Baobab!G291)=G291</f>
        <v>1</v>
      </c>
      <c r="G291" s="74">
        <f t="shared" si="94"/>
        <v>0</v>
      </c>
      <c r="H291" s="75">
        <f>SUM(Kranskop:Baobab!H291)</f>
        <v>0</v>
      </c>
      <c r="I291" s="76">
        <f>SUM(Kranskop:Baobab!I291)</f>
        <v>0</v>
      </c>
      <c r="J291" s="75">
        <f>SUM(Kranskop:Baobab!J291)</f>
        <v>0</v>
      </c>
      <c r="K291" s="77">
        <f>SUM(Kranskop:Baobab!K291)</f>
        <v>0</v>
      </c>
      <c r="L291" s="77">
        <f>SUM(Kranskop:Baobab!L291)</f>
        <v>0</v>
      </c>
      <c r="M291" s="77">
        <f>SUM(Kranskop:Baobab!M291)</f>
        <v>0</v>
      </c>
      <c r="N291" s="77">
        <f>SUM(Kranskop:Baobab!N291)</f>
        <v>0</v>
      </c>
      <c r="O291" s="77">
        <f>SUM(Kranskop:Baobab!O291)</f>
        <v>0</v>
      </c>
      <c r="P291" s="77">
        <f>SUM(Kranskop:Baobab!P291)</f>
        <v>0</v>
      </c>
      <c r="Q291" s="77">
        <f>SUM(Kranskop:Baobab!Q291)</f>
        <v>0</v>
      </c>
      <c r="R291" s="77">
        <f>SUM(Kranskop:Baobab!R291)</f>
        <v>0</v>
      </c>
      <c r="S291" s="77">
        <f>SUM(Kranskop:Baobab!S291)</f>
        <v>0</v>
      </c>
      <c r="T291" s="77">
        <f>SUM(Kranskop:Baobab!T291)</f>
        <v>0</v>
      </c>
      <c r="U291" s="76">
        <f>SUM(Kranskop:Baobab!U291)</f>
        <v>0</v>
      </c>
      <c r="V291" s="78">
        <f>SUM(Kranskop:Baobab!V291)</f>
        <v>0</v>
      </c>
      <c r="W291" s="77">
        <f>SUM(Kranskop:Baobab!W291)</f>
        <v>0</v>
      </c>
      <c r="X291" s="77">
        <f>SUM(Kranskop:Baobab!X291)</f>
        <v>0</v>
      </c>
      <c r="Y291" s="77">
        <f>SUM(Kranskop:Baobab!Y291)</f>
        <v>0</v>
      </c>
      <c r="Z291" s="77">
        <f>SUM(Kranskop:Baobab!Z291)</f>
        <v>0</v>
      </c>
      <c r="AA291" s="77">
        <f>SUM(Kranskop:Baobab!AA291)</f>
        <v>0</v>
      </c>
      <c r="AB291" s="77">
        <f>SUM(Kranskop:Baobab!AB291)</f>
        <v>0</v>
      </c>
      <c r="AC291" s="77">
        <f>SUM(Kranskop:Baobab!AC291)</f>
        <v>0</v>
      </c>
      <c r="AD291" s="77">
        <f>SUM(Kranskop:Baobab!AD291)</f>
        <v>0</v>
      </c>
      <c r="AE291" s="77">
        <f>SUM(Kranskop:Baobab!AE291)</f>
        <v>0</v>
      </c>
      <c r="AF291" s="77">
        <f>SUM(Kranskop:Baobab!AF291)</f>
        <v>0</v>
      </c>
      <c r="AG291" s="76">
        <f>SUM(Kranskop:Baobab!AG291)</f>
        <v>0</v>
      </c>
      <c r="AH291" s="78">
        <f>SUM(Kranskop:Baobab!AH291)</f>
        <v>0</v>
      </c>
      <c r="AI291" s="77">
        <f>SUM(Kranskop:Baobab!AI291)</f>
        <v>0</v>
      </c>
      <c r="AJ291" s="77">
        <f>SUM(Kranskop:Baobab!AJ291)</f>
        <v>0</v>
      </c>
      <c r="AK291" s="77">
        <f>SUM(Kranskop:Baobab!AK291)</f>
        <v>0</v>
      </c>
      <c r="AL291" s="77">
        <f>SUM(Kranskop:Baobab!AL291)</f>
        <v>0</v>
      </c>
      <c r="AM291" s="77">
        <f>SUM(Kranskop:Baobab!AM291)</f>
        <v>0</v>
      </c>
      <c r="AN291" s="77">
        <f>SUM(Kranskop:Baobab!AN291)</f>
        <v>0</v>
      </c>
      <c r="AO291" s="77">
        <f>SUM(Kranskop:Baobab!AO291)</f>
        <v>0</v>
      </c>
      <c r="AP291" s="77">
        <f>SUM(Kranskop:Baobab!AP291)</f>
        <v>0</v>
      </c>
      <c r="AQ291" s="77">
        <f>SUM(Kranskop:Baobab!AQ291)</f>
        <v>0</v>
      </c>
      <c r="AR291" s="77">
        <f>SUM(Kranskop:Baobab!AR291)</f>
        <v>0</v>
      </c>
      <c r="AS291" s="76">
        <f>SUM(Kranskop:Baobab!AS291)</f>
        <v>0</v>
      </c>
      <c r="AT291" s="78">
        <f>SUM(Kranskop:Baobab!AT291)</f>
        <v>0</v>
      </c>
      <c r="AU291" s="77">
        <f>SUM(Kranskop:Baobab!AU291)</f>
        <v>0</v>
      </c>
      <c r="AV291" s="77">
        <f>SUM(Kranskop:Baobab!AV291)</f>
        <v>0</v>
      </c>
      <c r="AW291" s="77">
        <f>SUM(Kranskop:Baobab!AW291)</f>
        <v>0</v>
      </c>
      <c r="AX291" s="77">
        <f>SUM(Kranskop:Baobab!AX291)</f>
        <v>0</v>
      </c>
      <c r="AY291" s="77">
        <f>SUM(Kranskop:Baobab!AY291)</f>
        <v>0</v>
      </c>
      <c r="AZ291" s="77">
        <f>SUM(Kranskop:Baobab!AZ291)</f>
        <v>0</v>
      </c>
      <c r="BA291" s="77">
        <f>SUM(Kranskop:Baobab!BA291)</f>
        <v>0</v>
      </c>
      <c r="BB291" s="77">
        <f>SUM(Kranskop:Baobab!BB291)</f>
        <v>0</v>
      </c>
      <c r="BC291" s="77">
        <f>SUM(Kranskop:Baobab!BC291)</f>
        <v>0</v>
      </c>
      <c r="BD291" s="77">
        <f>SUM(Kranskop:Baobab!BD291)</f>
        <v>0</v>
      </c>
      <c r="BE291" s="76">
        <f>SUM(Kranskop:Baobab!BE291)</f>
        <v>0</v>
      </c>
      <c r="BF291" s="78">
        <f>SUM(Kranskop:Baobab!BF291)</f>
        <v>0</v>
      </c>
      <c r="BG291" s="77">
        <f>SUM(Kranskop:Baobab!BG291)</f>
        <v>0</v>
      </c>
      <c r="BH291" s="77">
        <f>SUM(Kranskop:Baobab!BH291)</f>
        <v>0</v>
      </c>
      <c r="BI291" s="77">
        <f>SUM(Kranskop:Baobab!BI291)</f>
        <v>0</v>
      </c>
      <c r="BJ291" s="77">
        <f>SUM(Kranskop:Baobab!BJ291)</f>
        <v>0</v>
      </c>
      <c r="BK291" s="77">
        <f>SUM(Kranskop:Baobab!BK291)</f>
        <v>0</v>
      </c>
      <c r="BL291" s="77">
        <f>SUM(Kranskop:Baobab!BL291)</f>
        <v>0</v>
      </c>
      <c r="BM291" s="77">
        <f>SUM(Kranskop:Baobab!BM291)</f>
        <v>0</v>
      </c>
      <c r="BN291" s="77">
        <f>SUM(Kranskop:Baobab!BN291)</f>
        <v>0</v>
      </c>
      <c r="BO291" s="77">
        <f>SUM(Kranskop:Baobab!BO291)</f>
        <v>0</v>
      </c>
      <c r="BP291" s="77">
        <f>SUM(Kranskop:Baobab!BP291)</f>
        <v>0</v>
      </c>
      <c r="BQ291" s="76">
        <f>SUM(Kranskop:Baobab!BQ291)</f>
        <v>0</v>
      </c>
      <c r="BR291" s="78">
        <f>SUM(Kranskop:Baobab!BR291)</f>
        <v>0</v>
      </c>
      <c r="BS291" s="77">
        <f>SUM(Kranskop:Baobab!BS291)</f>
        <v>0</v>
      </c>
      <c r="BT291" s="77">
        <f>SUM(Kranskop:Baobab!BT291)</f>
        <v>0</v>
      </c>
      <c r="BU291" s="77">
        <f>SUM(Kranskop:Baobab!BU291)</f>
        <v>0</v>
      </c>
      <c r="BV291" s="77">
        <f>SUM(Kranskop:Baobab!BV291)</f>
        <v>0</v>
      </c>
      <c r="BW291" s="77">
        <f>SUM(Kranskop:Baobab!BW291)</f>
        <v>0</v>
      </c>
      <c r="BX291" s="77">
        <f>SUM(Kranskop:Baobab!BX291)</f>
        <v>0</v>
      </c>
      <c r="BY291" s="77">
        <f>SUM(Kranskop:Baobab!BY291)</f>
        <v>0</v>
      </c>
      <c r="BZ291" s="77">
        <f>SUM(Kranskop:Baobab!BZ291)</f>
        <v>0</v>
      </c>
      <c r="CA291" s="77">
        <f>SUM(Kranskop:Baobab!CA291)</f>
        <v>0</v>
      </c>
      <c r="CB291" s="77">
        <f>SUM(Kranskop:Baobab!CB291)</f>
        <v>0</v>
      </c>
      <c r="CC291" s="76">
        <f>SUM(Kranskop:Baobab!CC291)</f>
        <v>0</v>
      </c>
      <c r="CD291" s="368"/>
    </row>
    <row r="292" spans="2:82" s="39" customFormat="1" x14ac:dyDescent="0.75">
      <c r="B292" s="25" t="s">
        <v>664</v>
      </c>
      <c r="C292" s="140" t="s">
        <v>665</v>
      </c>
      <c r="D292" s="130" t="s">
        <v>67</v>
      </c>
      <c r="E292" s="130">
        <f>SUM(Kranskop:Baobab!E292)</f>
        <v>24</v>
      </c>
      <c r="F292" s="215" t="b">
        <f>(Kranskop!G292+Nyl!G292+Capricorn!G292+Baobab!G292)=G292</f>
        <v>1</v>
      </c>
      <c r="G292" s="247">
        <f t="shared" si="94"/>
        <v>0</v>
      </c>
      <c r="H292" s="75">
        <f>SUM(Kranskop:Baobab!H292)</f>
        <v>0</v>
      </c>
      <c r="I292" s="80">
        <f>SUM(Kranskop:Baobab!I292)</f>
        <v>0</v>
      </c>
      <c r="J292" s="75">
        <f>SUM(Kranskop:Baobab!J292)</f>
        <v>0</v>
      </c>
      <c r="K292" s="81">
        <f>SUM(Kranskop:Baobab!K292)</f>
        <v>0</v>
      </c>
      <c r="L292" s="81">
        <f>SUM(Kranskop:Baobab!L292)</f>
        <v>0</v>
      </c>
      <c r="M292" s="81">
        <f>SUM(Kranskop:Baobab!M292)</f>
        <v>0</v>
      </c>
      <c r="N292" s="81">
        <f>SUM(Kranskop:Baobab!N292)</f>
        <v>0</v>
      </c>
      <c r="O292" s="81">
        <f>SUM(Kranskop:Baobab!O292)</f>
        <v>0</v>
      </c>
      <c r="P292" s="81">
        <f>SUM(Kranskop:Baobab!P292)</f>
        <v>0</v>
      </c>
      <c r="Q292" s="81">
        <f>SUM(Kranskop:Baobab!Q292)</f>
        <v>0</v>
      </c>
      <c r="R292" s="81">
        <f>SUM(Kranskop:Baobab!R292)</f>
        <v>0</v>
      </c>
      <c r="S292" s="81">
        <f>SUM(Kranskop:Baobab!S292)</f>
        <v>0</v>
      </c>
      <c r="T292" s="81">
        <f>SUM(Kranskop:Baobab!T292)</f>
        <v>0</v>
      </c>
      <c r="U292" s="80">
        <f>SUM(Kranskop:Baobab!U292)</f>
        <v>0</v>
      </c>
      <c r="V292" s="327">
        <f>SUM(Kranskop:Baobab!V292)</f>
        <v>0</v>
      </c>
      <c r="W292" s="81">
        <f>SUM(Kranskop:Baobab!W292)</f>
        <v>0</v>
      </c>
      <c r="X292" s="81">
        <f>SUM(Kranskop:Baobab!X292)</f>
        <v>0</v>
      </c>
      <c r="Y292" s="81">
        <f>SUM(Kranskop:Baobab!Y292)</f>
        <v>0</v>
      </c>
      <c r="Z292" s="81">
        <f>SUM(Kranskop:Baobab!Z292)</f>
        <v>0</v>
      </c>
      <c r="AA292" s="81">
        <f>SUM(Kranskop:Baobab!AA292)</f>
        <v>0</v>
      </c>
      <c r="AB292" s="81">
        <f>SUM(Kranskop:Baobab!AB292)</f>
        <v>0</v>
      </c>
      <c r="AC292" s="81">
        <f>SUM(Kranskop:Baobab!AC292)</f>
        <v>0</v>
      </c>
      <c r="AD292" s="81">
        <f>SUM(Kranskop:Baobab!AD292)</f>
        <v>0</v>
      </c>
      <c r="AE292" s="81">
        <f>SUM(Kranskop:Baobab!AE292)</f>
        <v>0</v>
      </c>
      <c r="AF292" s="81">
        <f>SUM(Kranskop:Baobab!AF292)</f>
        <v>0</v>
      </c>
      <c r="AG292" s="80">
        <f>SUM(Kranskop:Baobab!AG292)</f>
        <v>0</v>
      </c>
      <c r="AH292" s="327">
        <f>SUM(Kranskop:Baobab!AH292)</f>
        <v>0</v>
      </c>
      <c r="AI292" s="81">
        <f>SUM(Kranskop:Baobab!AI292)</f>
        <v>0</v>
      </c>
      <c r="AJ292" s="81">
        <f>SUM(Kranskop:Baobab!AJ292)</f>
        <v>0</v>
      </c>
      <c r="AK292" s="81">
        <f>SUM(Kranskop:Baobab!AK292)</f>
        <v>0</v>
      </c>
      <c r="AL292" s="81">
        <f>SUM(Kranskop:Baobab!AL292)</f>
        <v>0</v>
      </c>
      <c r="AM292" s="81">
        <f>SUM(Kranskop:Baobab!AM292)</f>
        <v>0</v>
      </c>
      <c r="AN292" s="81">
        <f>SUM(Kranskop:Baobab!AN292)</f>
        <v>0</v>
      </c>
      <c r="AO292" s="81">
        <f>SUM(Kranskop:Baobab!AO292)</f>
        <v>0</v>
      </c>
      <c r="AP292" s="81">
        <f>SUM(Kranskop:Baobab!AP292)</f>
        <v>0</v>
      </c>
      <c r="AQ292" s="81">
        <f>SUM(Kranskop:Baobab!AQ292)</f>
        <v>0</v>
      </c>
      <c r="AR292" s="81">
        <f>SUM(Kranskop:Baobab!AR292)</f>
        <v>0</v>
      </c>
      <c r="AS292" s="80">
        <f>SUM(Kranskop:Baobab!AS292)</f>
        <v>0</v>
      </c>
      <c r="AT292" s="327">
        <f>SUM(Kranskop:Baobab!AT292)</f>
        <v>0</v>
      </c>
      <c r="AU292" s="81">
        <f>SUM(Kranskop:Baobab!AU292)</f>
        <v>0</v>
      </c>
      <c r="AV292" s="81">
        <f>SUM(Kranskop:Baobab!AV292)</f>
        <v>0</v>
      </c>
      <c r="AW292" s="81">
        <f>SUM(Kranskop:Baobab!AW292)</f>
        <v>0</v>
      </c>
      <c r="AX292" s="81">
        <f>SUM(Kranskop:Baobab!AX292)</f>
        <v>0</v>
      </c>
      <c r="AY292" s="81">
        <f>SUM(Kranskop:Baobab!AY292)</f>
        <v>0</v>
      </c>
      <c r="AZ292" s="81">
        <f>SUM(Kranskop:Baobab!AZ292)</f>
        <v>0</v>
      </c>
      <c r="BA292" s="81">
        <f>SUM(Kranskop:Baobab!BA292)</f>
        <v>0</v>
      </c>
      <c r="BB292" s="81">
        <f>SUM(Kranskop:Baobab!BB292)</f>
        <v>0</v>
      </c>
      <c r="BC292" s="81">
        <f>SUM(Kranskop:Baobab!BC292)</f>
        <v>0</v>
      </c>
      <c r="BD292" s="81">
        <f>SUM(Kranskop:Baobab!BD292)</f>
        <v>0</v>
      </c>
      <c r="BE292" s="80">
        <f>SUM(Kranskop:Baobab!BE292)</f>
        <v>0</v>
      </c>
      <c r="BF292" s="327">
        <f>SUM(Kranskop:Baobab!BF292)</f>
        <v>0</v>
      </c>
      <c r="BG292" s="81">
        <f>SUM(Kranskop:Baobab!BG292)</f>
        <v>0</v>
      </c>
      <c r="BH292" s="81">
        <f>SUM(Kranskop:Baobab!BH292)</f>
        <v>0</v>
      </c>
      <c r="BI292" s="81">
        <f>SUM(Kranskop:Baobab!BI292)</f>
        <v>0</v>
      </c>
      <c r="BJ292" s="81">
        <f>SUM(Kranskop:Baobab!BJ292)</f>
        <v>0</v>
      </c>
      <c r="BK292" s="81">
        <f>SUM(Kranskop:Baobab!BK292)</f>
        <v>0</v>
      </c>
      <c r="BL292" s="81">
        <f>SUM(Kranskop:Baobab!BL292)</f>
        <v>0</v>
      </c>
      <c r="BM292" s="81">
        <f>SUM(Kranskop:Baobab!BM292)</f>
        <v>0</v>
      </c>
      <c r="BN292" s="81">
        <f>SUM(Kranskop:Baobab!BN292)</f>
        <v>0</v>
      </c>
      <c r="BO292" s="81">
        <f>SUM(Kranskop:Baobab!BO292)</f>
        <v>0</v>
      </c>
      <c r="BP292" s="81">
        <f>SUM(Kranskop:Baobab!BP292)</f>
        <v>0</v>
      </c>
      <c r="BQ292" s="80">
        <f>SUM(Kranskop:Baobab!BQ292)</f>
        <v>0</v>
      </c>
      <c r="BR292" s="327">
        <f>SUM(Kranskop:Baobab!BR292)</f>
        <v>0</v>
      </c>
      <c r="BS292" s="81">
        <f>SUM(Kranskop:Baobab!BS292)</f>
        <v>0</v>
      </c>
      <c r="BT292" s="81">
        <f>SUM(Kranskop:Baobab!BT292)</f>
        <v>0</v>
      </c>
      <c r="BU292" s="81">
        <f>SUM(Kranskop:Baobab!BU292)</f>
        <v>0</v>
      </c>
      <c r="BV292" s="81">
        <f>SUM(Kranskop:Baobab!BV292)</f>
        <v>0</v>
      </c>
      <c r="BW292" s="81">
        <f>SUM(Kranskop:Baobab!BW292)</f>
        <v>0</v>
      </c>
      <c r="BX292" s="81">
        <f>SUM(Kranskop:Baobab!BX292)</f>
        <v>0</v>
      </c>
      <c r="BY292" s="81">
        <f>SUM(Kranskop:Baobab!BY292)</f>
        <v>0</v>
      </c>
      <c r="BZ292" s="81">
        <f>SUM(Kranskop:Baobab!BZ292)</f>
        <v>0</v>
      </c>
      <c r="CA292" s="81">
        <f>SUM(Kranskop:Baobab!CA292)</f>
        <v>0</v>
      </c>
      <c r="CB292" s="81">
        <f>SUM(Kranskop:Baobab!CB292)</f>
        <v>0</v>
      </c>
      <c r="CC292" s="80">
        <f>SUM(Kranskop:Baobab!CC292)</f>
        <v>0</v>
      </c>
      <c r="CD292" s="368"/>
    </row>
    <row r="293" spans="2:82" s="39" customFormat="1" ht="27" x14ac:dyDescent="0.75">
      <c r="B293" s="73" t="s">
        <v>666</v>
      </c>
      <c r="C293" s="129" t="s">
        <v>667</v>
      </c>
      <c r="D293" s="130" t="s">
        <v>446</v>
      </c>
      <c r="E293" s="255">
        <f>SUM(Kranskop:Baobab!E293)</f>
        <v>4</v>
      </c>
      <c r="F293" s="215" t="b">
        <f>(Kranskop!G293+Nyl!G293+Capricorn!G293+Baobab!G293)=G293</f>
        <v>1</v>
      </c>
      <c r="G293" s="74">
        <f t="shared" si="94"/>
        <v>0</v>
      </c>
      <c r="H293" s="75">
        <f>SUM(Kranskop:Baobab!H293)</f>
        <v>0</v>
      </c>
      <c r="I293" s="76">
        <f>SUM(Kranskop:Baobab!I293)</f>
        <v>0</v>
      </c>
      <c r="J293" s="75">
        <f>SUM(Kranskop:Baobab!J293)</f>
        <v>0</v>
      </c>
      <c r="K293" s="77">
        <f>SUM(Kranskop:Baobab!K293)</f>
        <v>0</v>
      </c>
      <c r="L293" s="77">
        <f>SUM(Kranskop:Baobab!L293)</f>
        <v>0</v>
      </c>
      <c r="M293" s="77">
        <f>SUM(Kranskop:Baobab!M293)</f>
        <v>0</v>
      </c>
      <c r="N293" s="77">
        <f>SUM(Kranskop:Baobab!N293)</f>
        <v>0</v>
      </c>
      <c r="O293" s="77">
        <f>SUM(Kranskop:Baobab!O293)</f>
        <v>0</v>
      </c>
      <c r="P293" s="77">
        <f>SUM(Kranskop:Baobab!P293)</f>
        <v>0</v>
      </c>
      <c r="Q293" s="77">
        <f>SUM(Kranskop:Baobab!Q293)</f>
        <v>0</v>
      </c>
      <c r="R293" s="77">
        <f>SUM(Kranskop:Baobab!R293)</f>
        <v>0</v>
      </c>
      <c r="S293" s="77">
        <f>SUM(Kranskop:Baobab!S293)</f>
        <v>0</v>
      </c>
      <c r="T293" s="77">
        <f>SUM(Kranskop:Baobab!T293)</f>
        <v>0</v>
      </c>
      <c r="U293" s="76">
        <f>SUM(Kranskop:Baobab!U293)</f>
        <v>0</v>
      </c>
      <c r="V293" s="78">
        <f>SUM(Kranskop:Baobab!V293)</f>
        <v>0</v>
      </c>
      <c r="W293" s="77">
        <f>SUM(Kranskop:Baobab!W293)</f>
        <v>0</v>
      </c>
      <c r="X293" s="77">
        <f>SUM(Kranskop:Baobab!X293)</f>
        <v>0</v>
      </c>
      <c r="Y293" s="77">
        <f>SUM(Kranskop:Baobab!Y293)</f>
        <v>0</v>
      </c>
      <c r="Z293" s="77">
        <f>SUM(Kranskop:Baobab!Z293)</f>
        <v>0</v>
      </c>
      <c r="AA293" s="77">
        <f>SUM(Kranskop:Baobab!AA293)</f>
        <v>0</v>
      </c>
      <c r="AB293" s="77">
        <f>SUM(Kranskop:Baobab!AB293)</f>
        <v>0</v>
      </c>
      <c r="AC293" s="77">
        <f>SUM(Kranskop:Baobab!AC293)</f>
        <v>0</v>
      </c>
      <c r="AD293" s="77">
        <f>SUM(Kranskop:Baobab!AD293)</f>
        <v>0</v>
      </c>
      <c r="AE293" s="77">
        <f>SUM(Kranskop:Baobab!AE293)</f>
        <v>0</v>
      </c>
      <c r="AF293" s="77">
        <f>SUM(Kranskop:Baobab!AF293)</f>
        <v>0</v>
      </c>
      <c r="AG293" s="76">
        <f>SUM(Kranskop:Baobab!AG293)</f>
        <v>0</v>
      </c>
      <c r="AH293" s="78">
        <f>SUM(Kranskop:Baobab!AH293)</f>
        <v>0</v>
      </c>
      <c r="AI293" s="77">
        <f>SUM(Kranskop:Baobab!AI293)</f>
        <v>0</v>
      </c>
      <c r="AJ293" s="77">
        <f>SUM(Kranskop:Baobab!AJ293)</f>
        <v>0</v>
      </c>
      <c r="AK293" s="77">
        <f>SUM(Kranskop:Baobab!AK293)</f>
        <v>0</v>
      </c>
      <c r="AL293" s="77">
        <f>SUM(Kranskop:Baobab!AL293)</f>
        <v>0</v>
      </c>
      <c r="AM293" s="77">
        <f>SUM(Kranskop:Baobab!AM293)</f>
        <v>0</v>
      </c>
      <c r="AN293" s="77">
        <f>SUM(Kranskop:Baobab!AN293)</f>
        <v>0</v>
      </c>
      <c r="AO293" s="77">
        <f>SUM(Kranskop:Baobab!AO293)</f>
        <v>0</v>
      </c>
      <c r="AP293" s="77">
        <f>SUM(Kranskop:Baobab!AP293)</f>
        <v>0</v>
      </c>
      <c r="AQ293" s="77">
        <f>SUM(Kranskop:Baobab!AQ293)</f>
        <v>0</v>
      </c>
      <c r="AR293" s="77">
        <f>SUM(Kranskop:Baobab!AR293)</f>
        <v>0</v>
      </c>
      <c r="AS293" s="76">
        <f>SUM(Kranskop:Baobab!AS293)</f>
        <v>0</v>
      </c>
      <c r="AT293" s="78">
        <f>SUM(Kranskop:Baobab!AT293)</f>
        <v>0</v>
      </c>
      <c r="AU293" s="77">
        <f>SUM(Kranskop:Baobab!AU293)</f>
        <v>0</v>
      </c>
      <c r="AV293" s="77">
        <f>SUM(Kranskop:Baobab!AV293)</f>
        <v>0</v>
      </c>
      <c r="AW293" s="77">
        <f>SUM(Kranskop:Baobab!AW293)</f>
        <v>0</v>
      </c>
      <c r="AX293" s="77">
        <f>SUM(Kranskop:Baobab!AX293)</f>
        <v>0</v>
      </c>
      <c r="AY293" s="77">
        <f>SUM(Kranskop:Baobab!AY293)</f>
        <v>0</v>
      </c>
      <c r="AZ293" s="77">
        <f>SUM(Kranskop:Baobab!AZ293)</f>
        <v>0</v>
      </c>
      <c r="BA293" s="77">
        <f>SUM(Kranskop:Baobab!BA293)</f>
        <v>0</v>
      </c>
      <c r="BB293" s="77">
        <f>SUM(Kranskop:Baobab!BB293)</f>
        <v>0</v>
      </c>
      <c r="BC293" s="77">
        <f>SUM(Kranskop:Baobab!BC293)</f>
        <v>0</v>
      </c>
      <c r="BD293" s="77">
        <f>SUM(Kranskop:Baobab!BD293)</f>
        <v>0</v>
      </c>
      <c r="BE293" s="76">
        <f>SUM(Kranskop:Baobab!BE293)</f>
        <v>0</v>
      </c>
      <c r="BF293" s="78">
        <f>SUM(Kranskop:Baobab!BF293)</f>
        <v>0</v>
      </c>
      <c r="BG293" s="77">
        <f>SUM(Kranskop:Baobab!BG293)</f>
        <v>0</v>
      </c>
      <c r="BH293" s="77">
        <f>SUM(Kranskop:Baobab!BH293)</f>
        <v>0</v>
      </c>
      <c r="BI293" s="77">
        <f>SUM(Kranskop:Baobab!BI293)</f>
        <v>0</v>
      </c>
      <c r="BJ293" s="77">
        <f>SUM(Kranskop:Baobab!BJ293)</f>
        <v>0</v>
      </c>
      <c r="BK293" s="77">
        <f>SUM(Kranskop:Baobab!BK293)</f>
        <v>0</v>
      </c>
      <c r="BL293" s="77">
        <f>SUM(Kranskop:Baobab!BL293)</f>
        <v>0</v>
      </c>
      <c r="BM293" s="77">
        <f>SUM(Kranskop:Baobab!BM293)</f>
        <v>0</v>
      </c>
      <c r="BN293" s="77">
        <f>SUM(Kranskop:Baobab!BN293)</f>
        <v>0</v>
      </c>
      <c r="BO293" s="77">
        <f>SUM(Kranskop:Baobab!BO293)</f>
        <v>0</v>
      </c>
      <c r="BP293" s="77">
        <f>SUM(Kranskop:Baobab!BP293)</f>
        <v>0</v>
      </c>
      <c r="BQ293" s="76">
        <f>SUM(Kranskop:Baobab!BQ293)</f>
        <v>0</v>
      </c>
      <c r="BR293" s="78">
        <f>SUM(Kranskop:Baobab!BR293)</f>
        <v>0</v>
      </c>
      <c r="BS293" s="77">
        <f>SUM(Kranskop:Baobab!BS293)</f>
        <v>0</v>
      </c>
      <c r="BT293" s="77">
        <f>SUM(Kranskop:Baobab!BT293)</f>
        <v>0</v>
      </c>
      <c r="BU293" s="77">
        <f>SUM(Kranskop:Baobab!BU293)</f>
        <v>0</v>
      </c>
      <c r="BV293" s="77">
        <f>SUM(Kranskop:Baobab!BV293)</f>
        <v>0</v>
      </c>
      <c r="BW293" s="77">
        <f>SUM(Kranskop:Baobab!BW293)</f>
        <v>0</v>
      </c>
      <c r="BX293" s="77">
        <f>SUM(Kranskop:Baobab!BX293)</f>
        <v>0</v>
      </c>
      <c r="BY293" s="77">
        <f>SUM(Kranskop:Baobab!BY293)</f>
        <v>0</v>
      </c>
      <c r="BZ293" s="77">
        <f>SUM(Kranskop:Baobab!BZ293)</f>
        <v>0</v>
      </c>
      <c r="CA293" s="77">
        <f>SUM(Kranskop:Baobab!CA293)</f>
        <v>0</v>
      </c>
      <c r="CB293" s="77">
        <f>SUM(Kranskop:Baobab!CB293)</f>
        <v>0</v>
      </c>
      <c r="CC293" s="76">
        <f>SUM(Kranskop:Baobab!CC293)</f>
        <v>0</v>
      </c>
      <c r="CD293" s="368"/>
    </row>
    <row r="294" spans="2:82" s="39" customFormat="1" ht="27" x14ac:dyDescent="0.75">
      <c r="B294" s="73" t="s">
        <v>668</v>
      </c>
      <c r="C294" s="129" t="s">
        <v>669</v>
      </c>
      <c r="D294" s="130" t="s">
        <v>446</v>
      </c>
      <c r="E294" s="255">
        <f>SUM(Kranskop:Baobab!E294)</f>
        <v>4</v>
      </c>
      <c r="F294" s="215" t="b">
        <f>(Kranskop!G294+Nyl!G294+Capricorn!G294+Baobab!G294)=G294</f>
        <v>1</v>
      </c>
      <c r="G294" s="74">
        <f t="shared" si="94"/>
        <v>0</v>
      </c>
      <c r="H294" s="75">
        <f>SUM(Kranskop:Baobab!H294)</f>
        <v>0</v>
      </c>
      <c r="I294" s="76">
        <f>SUM(Kranskop:Baobab!I294)</f>
        <v>0</v>
      </c>
      <c r="J294" s="75">
        <f>SUM(Kranskop:Baobab!J294)</f>
        <v>0</v>
      </c>
      <c r="K294" s="77">
        <f>SUM(Kranskop:Baobab!K294)</f>
        <v>0</v>
      </c>
      <c r="L294" s="77">
        <f>SUM(Kranskop:Baobab!L294)</f>
        <v>0</v>
      </c>
      <c r="M294" s="77">
        <f>SUM(Kranskop:Baobab!M294)</f>
        <v>0</v>
      </c>
      <c r="N294" s="77">
        <f>SUM(Kranskop:Baobab!N294)</f>
        <v>0</v>
      </c>
      <c r="O294" s="77">
        <f>SUM(Kranskop:Baobab!O294)</f>
        <v>0</v>
      </c>
      <c r="P294" s="77">
        <f>SUM(Kranskop:Baobab!P294)</f>
        <v>0</v>
      </c>
      <c r="Q294" s="77">
        <f>SUM(Kranskop:Baobab!Q294)</f>
        <v>0</v>
      </c>
      <c r="R294" s="77">
        <f>SUM(Kranskop:Baobab!R294)</f>
        <v>0</v>
      </c>
      <c r="S294" s="77">
        <f>SUM(Kranskop:Baobab!S294)</f>
        <v>0</v>
      </c>
      <c r="T294" s="77">
        <f>SUM(Kranskop:Baobab!T294)</f>
        <v>0</v>
      </c>
      <c r="U294" s="76">
        <f>SUM(Kranskop:Baobab!U294)</f>
        <v>0</v>
      </c>
      <c r="V294" s="78">
        <f>SUM(Kranskop:Baobab!V294)</f>
        <v>0</v>
      </c>
      <c r="W294" s="77">
        <f>SUM(Kranskop:Baobab!W294)</f>
        <v>0</v>
      </c>
      <c r="X294" s="77">
        <f>SUM(Kranskop:Baobab!X294)</f>
        <v>0</v>
      </c>
      <c r="Y294" s="77">
        <f>SUM(Kranskop:Baobab!Y294)</f>
        <v>0</v>
      </c>
      <c r="Z294" s="77">
        <f>SUM(Kranskop:Baobab!Z294)</f>
        <v>0</v>
      </c>
      <c r="AA294" s="77">
        <f>SUM(Kranskop:Baobab!AA294)</f>
        <v>0</v>
      </c>
      <c r="AB294" s="77">
        <f>SUM(Kranskop:Baobab!AB294)</f>
        <v>0</v>
      </c>
      <c r="AC294" s="77">
        <f>SUM(Kranskop:Baobab!AC294)</f>
        <v>0</v>
      </c>
      <c r="AD294" s="77">
        <f>SUM(Kranskop:Baobab!AD294)</f>
        <v>0</v>
      </c>
      <c r="AE294" s="77">
        <f>SUM(Kranskop:Baobab!AE294)</f>
        <v>0</v>
      </c>
      <c r="AF294" s="77">
        <f>SUM(Kranskop:Baobab!AF294)</f>
        <v>0</v>
      </c>
      <c r="AG294" s="76">
        <f>SUM(Kranskop:Baobab!AG294)</f>
        <v>0</v>
      </c>
      <c r="AH294" s="78">
        <f>SUM(Kranskop:Baobab!AH294)</f>
        <v>0</v>
      </c>
      <c r="AI294" s="77">
        <f>SUM(Kranskop:Baobab!AI294)</f>
        <v>0</v>
      </c>
      <c r="AJ294" s="77">
        <f>SUM(Kranskop:Baobab!AJ294)</f>
        <v>0</v>
      </c>
      <c r="AK294" s="77">
        <f>SUM(Kranskop:Baobab!AK294)</f>
        <v>0</v>
      </c>
      <c r="AL294" s="77">
        <f>SUM(Kranskop:Baobab!AL294)</f>
        <v>0</v>
      </c>
      <c r="AM294" s="77">
        <f>SUM(Kranskop:Baobab!AM294)</f>
        <v>0</v>
      </c>
      <c r="AN294" s="77">
        <f>SUM(Kranskop:Baobab!AN294)</f>
        <v>0</v>
      </c>
      <c r="AO294" s="77">
        <f>SUM(Kranskop:Baobab!AO294)</f>
        <v>0</v>
      </c>
      <c r="AP294" s="77">
        <f>SUM(Kranskop:Baobab!AP294)</f>
        <v>0</v>
      </c>
      <c r="AQ294" s="77">
        <f>SUM(Kranskop:Baobab!AQ294)</f>
        <v>0</v>
      </c>
      <c r="AR294" s="77">
        <f>SUM(Kranskop:Baobab!AR294)</f>
        <v>0</v>
      </c>
      <c r="AS294" s="76">
        <f>SUM(Kranskop:Baobab!AS294)</f>
        <v>0</v>
      </c>
      <c r="AT294" s="78">
        <f>SUM(Kranskop:Baobab!AT294)</f>
        <v>0</v>
      </c>
      <c r="AU294" s="77">
        <f>SUM(Kranskop:Baobab!AU294)</f>
        <v>0</v>
      </c>
      <c r="AV294" s="77">
        <f>SUM(Kranskop:Baobab!AV294)</f>
        <v>0</v>
      </c>
      <c r="AW294" s="77">
        <f>SUM(Kranskop:Baobab!AW294)</f>
        <v>0</v>
      </c>
      <c r="AX294" s="77">
        <f>SUM(Kranskop:Baobab!AX294)</f>
        <v>0</v>
      </c>
      <c r="AY294" s="77">
        <f>SUM(Kranskop:Baobab!AY294)</f>
        <v>0</v>
      </c>
      <c r="AZ294" s="77">
        <f>SUM(Kranskop:Baobab!AZ294)</f>
        <v>0</v>
      </c>
      <c r="BA294" s="77">
        <f>SUM(Kranskop:Baobab!BA294)</f>
        <v>0</v>
      </c>
      <c r="BB294" s="77">
        <f>SUM(Kranskop:Baobab!BB294)</f>
        <v>0</v>
      </c>
      <c r="BC294" s="77">
        <f>SUM(Kranskop:Baobab!BC294)</f>
        <v>0</v>
      </c>
      <c r="BD294" s="77">
        <f>SUM(Kranskop:Baobab!BD294)</f>
        <v>0</v>
      </c>
      <c r="BE294" s="76">
        <f>SUM(Kranskop:Baobab!BE294)</f>
        <v>0</v>
      </c>
      <c r="BF294" s="78">
        <f>SUM(Kranskop:Baobab!BF294)</f>
        <v>0</v>
      </c>
      <c r="BG294" s="77">
        <f>SUM(Kranskop:Baobab!BG294)</f>
        <v>0</v>
      </c>
      <c r="BH294" s="77">
        <f>SUM(Kranskop:Baobab!BH294)</f>
        <v>0</v>
      </c>
      <c r="BI294" s="77">
        <f>SUM(Kranskop:Baobab!BI294)</f>
        <v>0</v>
      </c>
      <c r="BJ294" s="77">
        <f>SUM(Kranskop:Baobab!BJ294)</f>
        <v>0</v>
      </c>
      <c r="BK294" s="77">
        <f>SUM(Kranskop:Baobab!BK294)</f>
        <v>0</v>
      </c>
      <c r="BL294" s="77">
        <f>SUM(Kranskop:Baobab!BL294)</f>
        <v>0</v>
      </c>
      <c r="BM294" s="77">
        <f>SUM(Kranskop:Baobab!BM294)</f>
        <v>0</v>
      </c>
      <c r="BN294" s="77">
        <f>SUM(Kranskop:Baobab!BN294)</f>
        <v>0</v>
      </c>
      <c r="BO294" s="77">
        <f>SUM(Kranskop:Baobab!BO294)</f>
        <v>0</v>
      </c>
      <c r="BP294" s="77">
        <f>SUM(Kranskop:Baobab!BP294)</f>
        <v>0</v>
      </c>
      <c r="BQ294" s="76">
        <f>SUM(Kranskop:Baobab!BQ294)</f>
        <v>0</v>
      </c>
      <c r="BR294" s="78">
        <f>SUM(Kranskop:Baobab!BR294)</f>
        <v>0</v>
      </c>
      <c r="BS294" s="77">
        <f>SUM(Kranskop:Baobab!BS294)</f>
        <v>0</v>
      </c>
      <c r="BT294" s="77">
        <f>SUM(Kranskop:Baobab!BT294)</f>
        <v>0</v>
      </c>
      <c r="BU294" s="77">
        <f>SUM(Kranskop:Baobab!BU294)</f>
        <v>0</v>
      </c>
      <c r="BV294" s="77">
        <f>SUM(Kranskop:Baobab!BV294)</f>
        <v>0</v>
      </c>
      <c r="BW294" s="77">
        <f>SUM(Kranskop:Baobab!BW294)</f>
        <v>0</v>
      </c>
      <c r="BX294" s="77">
        <f>SUM(Kranskop:Baobab!BX294)</f>
        <v>0</v>
      </c>
      <c r="BY294" s="77">
        <f>SUM(Kranskop:Baobab!BY294)</f>
        <v>0</v>
      </c>
      <c r="BZ294" s="77">
        <f>SUM(Kranskop:Baobab!BZ294)</f>
        <v>0</v>
      </c>
      <c r="CA294" s="77">
        <f>SUM(Kranskop:Baobab!CA294)</f>
        <v>0</v>
      </c>
      <c r="CB294" s="77">
        <f>SUM(Kranskop:Baobab!CB294)</f>
        <v>0</v>
      </c>
      <c r="CC294" s="76">
        <f>SUM(Kranskop:Baobab!CC294)</f>
        <v>0</v>
      </c>
      <c r="CD294" s="368"/>
    </row>
    <row r="295" spans="2:82" s="39" customFormat="1" ht="27" x14ac:dyDescent="0.75">
      <c r="B295" s="73" t="s">
        <v>670</v>
      </c>
      <c r="C295" s="129" t="s">
        <v>671</v>
      </c>
      <c r="D295" s="130" t="s">
        <v>446</v>
      </c>
      <c r="E295" s="255">
        <f>SUM(Kranskop:Baobab!E295)</f>
        <v>8</v>
      </c>
      <c r="F295" s="215" t="b">
        <f>(Kranskop!G295+Nyl!G295+Capricorn!G295+Baobab!G295)=G295</f>
        <v>1</v>
      </c>
      <c r="G295" s="74">
        <f t="shared" si="94"/>
        <v>0</v>
      </c>
      <c r="H295" s="75">
        <f>SUM(Kranskop:Baobab!H295)</f>
        <v>0</v>
      </c>
      <c r="I295" s="76">
        <f>SUM(Kranskop:Baobab!I295)</f>
        <v>0</v>
      </c>
      <c r="J295" s="75">
        <f>SUM(Kranskop:Baobab!J295)</f>
        <v>0</v>
      </c>
      <c r="K295" s="77">
        <f>SUM(Kranskop:Baobab!K295)</f>
        <v>0</v>
      </c>
      <c r="L295" s="77">
        <f>SUM(Kranskop:Baobab!L295)</f>
        <v>0</v>
      </c>
      <c r="M295" s="77">
        <f>SUM(Kranskop:Baobab!M295)</f>
        <v>0</v>
      </c>
      <c r="N295" s="77">
        <f>SUM(Kranskop:Baobab!N295)</f>
        <v>0</v>
      </c>
      <c r="O295" s="77">
        <f>SUM(Kranskop:Baobab!O295)</f>
        <v>0</v>
      </c>
      <c r="P295" s="77">
        <f>SUM(Kranskop:Baobab!P295)</f>
        <v>0</v>
      </c>
      <c r="Q295" s="77">
        <f>SUM(Kranskop:Baobab!Q295)</f>
        <v>0</v>
      </c>
      <c r="R295" s="77">
        <f>SUM(Kranskop:Baobab!R295)</f>
        <v>0</v>
      </c>
      <c r="S295" s="77">
        <f>SUM(Kranskop:Baobab!S295)</f>
        <v>0</v>
      </c>
      <c r="T295" s="77">
        <f>SUM(Kranskop:Baobab!T295)</f>
        <v>0</v>
      </c>
      <c r="U295" s="76">
        <f>SUM(Kranskop:Baobab!U295)</f>
        <v>0</v>
      </c>
      <c r="V295" s="78">
        <f>SUM(Kranskop:Baobab!V295)</f>
        <v>0</v>
      </c>
      <c r="W295" s="77">
        <f>SUM(Kranskop:Baobab!W295)</f>
        <v>0</v>
      </c>
      <c r="X295" s="77">
        <f>SUM(Kranskop:Baobab!X295)</f>
        <v>0</v>
      </c>
      <c r="Y295" s="77">
        <f>SUM(Kranskop:Baobab!Y295)</f>
        <v>0</v>
      </c>
      <c r="Z295" s="77">
        <f>SUM(Kranskop:Baobab!Z295)</f>
        <v>0</v>
      </c>
      <c r="AA295" s="77">
        <f>SUM(Kranskop:Baobab!AA295)</f>
        <v>0</v>
      </c>
      <c r="AB295" s="77">
        <f>SUM(Kranskop:Baobab!AB295)</f>
        <v>0</v>
      </c>
      <c r="AC295" s="77">
        <f>SUM(Kranskop:Baobab!AC295)</f>
        <v>0</v>
      </c>
      <c r="AD295" s="77">
        <f>SUM(Kranskop:Baobab!AD295)</f>
        <v>0</v>
      </c>
      <c r="AE295" s="77">
        <f>SUM(Kranskop:Baobab!AE295)</f>
        <v>0</v>
      </c>
      <c r="AF295" s="77">
        <f>SUM(Kranskop:Baobab!AF295)</f>
        <v>0</v>
      </c>
      <c r="AG295" s="76">
        <f>SUM(Kranskop:Baobab!AG295)</f>
        <v>0</v>
      </c>
      <c r="AH295" s="78">
        <f>SUM(Kranskop:Baobab!AH295)</f>
        <v>0</v>
      </c>
      <c r="AI295" s="77">
        <f>SUM(Kranskop:Baobab!AI295)</f>
        <v>0</v>
      </c>
      <c r="AJ295" s="77">
        <f>SUM(Kranskop:Baobab!AJ295)</f>
        <v>0</v>
      </c>
      <c r="AK295" s="77">
        <f>SUM(Kranskop:Baobab!AK295)</f>
        <v>0</v>
      </c>
      <c r="AL295" s="77">
        <f>SUM(Kranskop:Baobab!AL295)</f>
        <v>0</v>
      </c>
      <c r="AM295" s="77">
        <f>SUM(Kranskop:Baobab!AM295)</f>
        <v>0</v>
      </c>
      <c r="AN295" s="77">
        <f>SUM(Kranskop:Baobab!AN295)</f>
        <v>0</v>
      </c>
      <c r="AO295" s="77">
        <f>SUM(Kranskop:Baobab!AO295)</f>
        <v>0</v>
      </c>
      <c r="AP295" s="77">
        <f>SUM(Kranskop:Baobab!AP295)</f>
        <v>0</v>
      </c>
      <c r="AQ295" s="77">
        <f>SUM(Kranskop:Baobab!AQ295)</f>
        <v>0</v>
      </c>
      <c r="AR295" s="77">
        <f>SUM(Kranskop:Baobab!AR295)</f>
        <v>0</v>
      </c>
      <c r="AS295" s="76">
        <f>SUM(Kranskop:Baobab!AS295)</f>
        <v>0</v>
      </c>
      <c r="AT295" s="78">
        <f>SUM(Kranskop:Baobab!AT295)</f>
        <v>0</v>
      </c>
      <c r="AU295" s="77">
        <f>SUM(Kranskop:Baobab!AU295)</f>
        <v>0</v>
      </c>
      <c r="AV295" s="77">
        <f>SUM(Kranskop:Baobab!AV295)</f>
        <v>0</v>
      </c>
      <c r="AW295" s="77">
        <f>SUM(Kranskop:Baobab!AW295)</f>
        <v>0</v>
      </c>
      <c r="AX295" s="77">
        <f>SUM(Kranskop:Baobab!AX295)</f>
        <v>0</v>
      </c>
      <c r="AY295" s="77">
        <f>SUM(Kranskop:Baobab!AY295)</f>
        <v>0</v>
      </c>
      <c r="AZ295" s="77">
        <f>SUM(Kranskop:Baobab!AZ295)</f>
        <v>0</v>
      </c>
      <c r="BA295" s="77">
        <f>SUM(Kranskop:Baobab!BA295)</f>
        <v>0</v>
      </c>
      <c r="BB295" s="77">
        <f>SUM(Kranskop:Baobab!BB295)</f>
        <v>0</v>
      </c>
      <c r="BC295" s="77">
        <f>SUM(Kranskop:Baobab!BC295)</f>
        <v>0</v>
      </c>
      <c r="BD295" s="77">
        <f>SUM(Kranskop:Baobab!BD295)</f>
        <v>0</v>
      </c>
      <c r="BE295" s="76">
        <f>SUM(Kranskop:Baobab!BE295)</f>
        <v>0</v>
      </c>
      <c r="BF295" s="78">
        <f>SUM(Kranskop:Baobab!BF295)</f>
        <v>0</v>
      </c>
      <c r="BG295" s="77">
        <f>SUM(Kranskop:Baobab!BG295)</f>
        <v>0</v>
      </c>
      <c r="BH295" s="77">
        <f>SUM(Kranskop:Baobab!BH295)</f>
        <v>0</v>
      </c>
      <c r="BI295" s="77">
        <f>SUM(Kranskop:Baobab!BI295)</f>
        <v>0</v>
      </c>
      <c r="BJ295" s="77">
        <f>SUM(Kranskop:Baobab!BJ295)</f>
        <v>0</v>
      </c>
      <c r="BK295" s="77">
        <f>SUM(Kranskop:Baobab!BK295)</f>
        <v>0</v>
      </c>
      <c r="BL295" s="77">
        <f>SUM(Kranskop:Baobab!BL295)</f>
        <v>0</v>
      </c>
      <c r="BM295" s="77">
        <f>SUM(Kranskop:Baobab!BM295)</f>
        <v>0</v>
      </c>
      <c r="BN295" s="77">
        <f>SUM(Kranskop:Baobab!BN295)</f>
        <v>0</v>
      </c>
      <c r="BO295" s="77">
        <f>SUM(Kranskop:Baobab!BO295)</f>
        <v>0</v>
      </c>
      <c r="BP295" s="77">
        <f>SUM(Kranskop:Baobab!BP295)</f>
        <v>0</v>
      </c>
      <c r="BQ295" s="76">
        <f>SUM(Kranskop:Baobab!BQ295)</f>
        <v>0</v>
      </c>
      <c r="BR295" s="78">
        <f>SUM(Kranskop:Baobab!BR295)</f>
        <v>0</v>
      </c>
      <c r="BS295" s="77">
        <f>SUM(Kranskop:Baobab!BS295)</f>
        <v>0</v>
      </c>
      <c r="BT295" s="77">
        <f>SUM(Kranskop:Baobab!BT295)</f>
        <v>0</v>
      </c>
      <c r="BU295" s="77">
        <f>SUM(Kranskop:Baobab!BU295)</f>
        <v>0</v>
      </c>
      <c r="BV295" s="77">
        <f>SUM(Kranskop:Baobab!BV295)</f>
        <v>0</v>
      </c>
      <c r="BW295" s="77">
        <f>SUM(Kranskop:Baobab!BW295)</f>
        <v>0</v>
      </c>
      <c r="BX295" s="77">
        <f>SUM(Kranskop:Baobab!BX295)</f>
        <v>0</v>
      </c>
      <c r="BY295" s="77">
        <f>SUM(Kranskop:Baobab!BY295)</f>
        <v>0</v>
      </c>
      <c r="BZ295" s="77">
        <f>SUM(Kranskop:Baobab!BZ295)</f>
        <v>0</v>
      </c>
      <c r="CA295" s="77">
        <f>SUM(Kranskop:Baobab!CA295)</f>
        <v>0</v>
      </c>
      <c r="CB295" s="77">
        <f>SUM(Kranskop:Baobab!CB295)</f>
        <v>0</v>
      </c>
      <c r="CC295" s="76">
        <f>SUM(Kranskop:Baobab!CC295)</f>
        <v>0</v>
      </c>
      <c r="CD295" s="368"/>
    </row>
    <row r="296" spans="2:82" s="39" customFormat="1" ht="27" x14ac:dyDescent="0.75">
      <c r="B296" s="73" t="s">
        <v>672</v>
      </c>
      <c r="C296" s="129" t="s">
        <v>673</v>
      </c>
      <c r="D296" s="130" t="s">
        <v>446</v>
      </c>
      <c r="E296" s="255">
        <f>SUM(Kranskop:Baobab!E296)</f>
        <v>8</v>
      </c>
      <c r="F296" s="215" t="b">
        <f>(Kranskop!G296+Nyl!G296+Capricorn!G296+Baobab!G296)=G296</f>
        <v>1</v>
      </c>
      <c r="G296" s="74">
        <f t="shared" si="94"/>
        <v>0</v>
      </c>
      <c r="H296" s="75">
        <f>SUM(Kranskop:Baobab!H296)</f>
        <v>0</v>
      </c>
      <c r="I296" s="76">
        <f>SUM(Kranskop:Baobab!I296)</f>
        <v>0</v>
      </c>
      <c r="J296" s="75">
        <f>SUM(Kranskop:Baobab!J296)</f>
        <v>0</v>
      </c>
      <c r="K296" s="77">
        <f>SUM(Kranskop:Baobab!K296)</f>
        <v>0</v>
      </c>
      <c r="L296" s="77">
        <f>SUM(Kranskop:Baobab!L296)</f>
        <v>0</v>
      </c>
      <c r="M296" s="77">
        <f>SUM(Kranskop:Baobab!M296)</f>
        <v>0</v>
      </c>
      <c r="N296" s="77">
        <f>SUM(Kranskop:Baobab!N296)</f>
        <v>0</v>
      </c>
      <c r="O296" s="77">
        <f>SUM(Kranskop:Baobab!O296)</f>
        <v>0</v>
      </c>
      <c r="P296" s="77">
        <f>SUM(Kranskop:Baobab!P296)</f>
        <v>0</v>
      </c>
      <c r="Q296" s="77">
        <f>SUM(Kranskop:Baobab!Q296)</f>
        <v>0</v>
      </c>
      <c r="R296" s="77">
        <f>SUM(Kranskop:Baobab!R296)</f>
        <v>0</v>
      </c>
      <c r="S296" s="77">
        <f>SUM(Kranskop:Baobab!S296)</f>
        <v>0</v>
      </c>
      <c r="T296" s="77">
        <f>SUM(Kranskop:Baobab!T296)</f>
        <v>0</v>
      </c>
      <c r="U296" s="76">
        <f>SUM(Kranskop:Baobab!U296)</f>
        <v>0</v>
      </c>
      <c r="V296" s="78">
        <f>SUM(Kranskop:Baobab!V296)</f>
        <v>0</v>
      </c>
      <c r="W296" s="77">
        <f>SUM(Kranskop:Baobab!W296)</f>
        <v>0</v>
      </c>
      <c r="X296" s="77">
        <f>SUM(Kranskop:Baobab!X296)</f>
        <v>0</v>
      </c>
      <c r="Y296" s="77">
        <f>SUM(Kranskop:Baobab!Y296)</f>
        <v>0</v>
      </c>
      <c r="Z296" s="77">
        <f>SUM(Kranskop:Baobab!Z296)</f>
        <v>0</v>
      </c>
      <c r="AA296" s="77">
        <f>SUM(Kranskop:Baobab!AA296)</f>
        <v>0</v>
      </c>
      <c r="AB296" s="77">
        <f>SUM(Kranskop:Baobab!AB296)</f>
        <v>0</v>
      </c>
      <c r="AC296" s="77">
        <f>SUM(Kranskop:Baobab!AC296)</f>
        <v>0</v>
      </c>
      <c r="AD296" s="77">
        <f>SUM(Kranskop:Baobab!AD296)</f>
        <v>0</v>
      </c>
      <c r="AE296" s="77">
        <f>SUM(Kranskop:Baobab!AE296)</f>
        <v>0</v>
      </c>
      <c r="AF296" s="77">
        <f>SUM(Kranskop:Baobab!AF296)</f>
        <v>0</v>
      </c>
      <c r="AG296" s="76">
        <f>SUM(Kranskop:Baobab!AG296)</f>
        <v>0</v>
      </c>
      <c r="AH296" s="78">
        <f>SUM(Kranskop:Baobab!AH296)</f>
        <v>0</v>
      </c>
      <c r="AI296" s="77">
        <f>SUM(Kranskop:Baobab!AI296)</f>
        <v>0</v>
      </c>
      <c r="AJ296" s="77">
        <f>SUM(Kranskop:Baobab!AJ296)</f>
        <v>0</v>
      </c>
      <c r="AK296" s="77">
        <f>SUM(Kranskop:Baobab!AK296)</f>
        <v>0</v>
      </c>
      <c r="AL296" s="77">
        <f>SUM(Kranskop:Baobab!AL296)</f>
        <v>0</v>
      </c>
      <c r="AM296" s="77">
        <f>SUM(Kranskop:Baobab!AM296)</f>
        <v>0</v>
      </c>
      <c r="AN296" s="77">
        <f>SUM(Kranskop:Baobab!AN296)</f>
        <v>0</v>
      </c>
      <c r="AO296" s="77">
        <f>SUM(Kranskop:Baobab!AO296)</f>
        <v>0</v>
      </c>
      <c r="AP296" s="77">
        <f>SUM(Kranskop:Baobab!AP296)</f>
        <v>0</v>
      </c>
      <c r="AQ296" s="77">
        <f>SUM(Kranskop:Baobab!AQ296)</f>
        <v>0</v>
      </c>
      <c r="AR296" s="77">
        <f>SUM(Kranskop:Baobab!AR296)</f>
        <v>0</v>
      </c>
      <c r="AS296" s="76">
        <f>SUM(Kranskop:Baobab!AS296)</f>
        <v>0</v>
      </c>
      <c r="AT296" s="78">
        <f>SUM(Kranskop:Baobab!AT296)</f>
        <v>0</v>
      </c>
      <c r="AU296" s="77">
        <f>SUM(Kranskop:Baobab!AU296)</f>
        <v>0</v>
      </c>
      <c r="AV296" s="77">
        <f>SUM(Kranskop:Baobab!AV296)</f>
        <v>0</v>
      </c>
      <c r="AW296" s="77">
        <f>SUM(Kranskop:Baobab!AW296)</f>
        <v>0</v>
      </c>
      <c r="AX296" s="77">
        <f>SUM(Kranskop:Baobab!AX296)</f>
        <v>0</v>
      </c>
      <c r="AY296" s="77">
        <f>SUM(Kranskop:Baobab!AY296)</f>
        <v>0</v>
      </c>
      <c r="AZ296" s="77">
        <f>SUM(Kranskop:Baobab!AZ296)</f>
        <v>0</v>
      </c>
      <c r="BA296" s="77">
        <f>SUM(Kranskop:Baobab!BA296)</f>
        <v>0</v>
      </c>
      <c r="BB296" s="77">
        <f>SUM(Kranskop:Baobab!BB296)</f>
        <v>0</v>
      </c>
      <c r="BC296" s="77">
        <f>SUM(Kranskop:Baobab!BC296)</f>
        <v>0</v>
      </c>
      <c r="BD296" s="77">
        <f>SUM(Kranskop:Baobab!BD296)</f>
        <v>0</v>
      </c>
      <c r="BE296" s="76">
        <f>SUM(Kranskop:Baobab!BE296)</f>
        <v>0</v>
      </c>
      <c r="BF296" s="78">
        <f>SUM(Kranskop:Baobab!BF296)</f>
        <v>0</v>
      </c>
      <c r="BG296" s="77">
        <f>SUM(Kranskop:Baobab!BG296)</f>
        <v>0</v>
      </c>
      <c r="BH296" s="77">
        <f>SUM(Kranskop:Baobab!BH296)</f>
        <v>0</v>
      </c>
      <c r="BI296" s="77">
        <f>SUM(Kranskop:Baobab!BI296)</f>
        <v>0</v>
      </c>
      <c r="BJ296" s="77">
        <f>SUM(Kranskop:Baobab!BJ296)</f>
        <v>0</v>
      </c>
      <c r="BK296" s="77">
        <f>SUM(Kranskop:Baobab!BK296)</f>
        <v>0</v>
      </c>
      <c r="BL296" s="77">
        <f>SUM(Kranskop:Baobab!BL296)</f>
        <v>0</v>
      </c>
      <c r="BM296" s="77">
        <f>SUM(Kranskop:Baobab!BM296)</f>
        <v>0</v>
      </c>
      <c r="BN296" s="77">
        <f>SUM(Kranskop:Baobab!BN296)</f>
        <v>0</v>
      </c>
      <c r="BO296" s="77">
        <f>SUM(Kranskop:Baobab!BO296)</f>
        <v>0</v>
      </c>
      <c r="BP296" s="77">
        <f>SUM(Kranskop:Baobab!BP296)</f>
        <v>0</v>
      </c>
      <c r="BQ296" s="76">
        <f>SUM(Kranskop:Baobab!BQ296)</f>
        <v>0</v>
      </c>
      <c r="BR296" s="78">
        <f>SUM(Kranskop:Baobab!BR296)</f>
        <v>0</v>
      </c>
      <c r="BS296" s="77">
        <f>SUM(Kranskop:Baobab!BS296)</f>
        <v>0</v>
      </c>
      <c r="BT296" s="77">
        <f>SUM(Kranskop:Baobab!BT296)</f>
        <v>0</v>
      </c>
      <c r="BU296" s="77">
        <f>SUM(Kranskop:Baobab!BU296)</f>
        <v>0</v>
      </c>
      <c r="BV296" s="77">
        <f>SUM(Kranskop:Baobab!BV296)</f>
        <v>0</v>
      </c>
      <c r="BW296" s="77">
        <f>SUM(Kranskop:Baobab!BW296)</f>
        <v>0</v>
      </c>
      <c r="BX296" s="77">
        <f>SUM(Kranskop:Baobab!BX296)</f>
        <v>0</v>
      </c>
      <c r="BY296" s="77">
        <f>SUM(Kranskop:Baobab!BY296)</f>
        <v>0</v>
      </c>
      <c r="BZ296" s="77">
        <f>SUM(Kranskop:Baobab!BZ296)</f>
        <v>0</v>
      </c>
      <c r="CA296" s="77">
        <f>SUM(Kranskop:Baobab!CA296)</f>
        <v>0</v>
      </c>
      <c r="CB296" s="77">
        <f>SUM(Kranskop:Baobab!CB296)</f>
        <v>0</v>
      </c>
      <c r="CC296" s="76">
        <f>SUM(Kranskop:Baobab!CC296)</f>
        <v>0</v>
      </c>
      <c r="CD296" s="368"/>
    </row>
    <row r="297" spans="2:82" s="39" customFormat="1" ht="27" x14ac:dyDescent="0.75">
      <c r="B297" s="73" t="s">
        <v>674</v>
      </c>
      <c r="C297" s="129" t="s">
        <v>675</v>
      </c>
      <c r="D297" s="130" t="s">
        <v>446</v>
      </c>
      <c r="E297" s="255">
        <f>SUM(Kranskop:Baobab!E297)</f>
        <v>4</v>
      </c>
      <c r="F297" s="215" t="b">
        <f>(Kranskop!G297+Nyl!G297+Capricorn!G297+Baobab!G297)=G297</f>
        <v>1</v>
      </c>
      <c r="G297" s="74">
        <f t="shared" si="94"/>
        <v>0</v>
      </c>
      <c r="H297" s="75">
        <f>SUM(Kranskop:Baobab!H297)</f>
        <v>0</v>
      </c>
      <c r="I297" s="76">
        <f>SUM(Kranskop:Baobab!I297)</f>
        <v>0</v>
      </c>
      <c r="J297" s="75">
        <f>SUM(Kranskop:Baobab!J297)</f>
        <v>0</v>
      </c>
      <c r="K297" s="77">
        <f>SUM(Kranskop:Baobab!K297)</f>
        <v>0</v>
      </c>
      <c r="L297" s="77">
        <f>SUM(Kranskop:Baobab!L297)</f>
        <v>0</v>
      </c>
      <c r="M297" s="77">
        <f>SUM(Kranskop:Baobab!M297)</f>
        <v>0</v>
      </c>
      <c r="N297" s="77">
        <f>SUM(Kranskop:Baobab!N297)</f>
        <v>0</v>
      </c>
      <c r="O297" s="77">
        <f>SUM(Kranskop:Baobab!O297)</f>
        <v>0</v>
      </c>
      <c r="P297" s="77">
        <f>SUM(Kranskop:Baobab!P297)</f>
        <v>0</v>
      </c>
      <c r="Q297" s="77">
        <f>SUM(Kranskop:Baobab!Q297)</f>
        <v>0</v>
      </c>
      <c r="R297" s="77">
        <f>SUM(Kranskop:Baobab!R297)</f>
        <v>0</v>
      </c>
      <c r="S297" s="77">
        <f>SUM(Kranskop:Baobab!S297)</f>
        <v>0</v>
      </c>
      <c r="T297" s="77">
        <f>SUM(Kranskop:Baobab!T297)</f>
        <v>0</v>
      </c>
      <c r="U297" s="76">
        <f>SUM(Kranskop:Baobab!U297)</f>
        <v>0</v>
      </c>
      <c r="V297" s="78">
        <f>SUM(Kranskop:Baobab!V297)</f>
        <v>0</v>
      </c>
      <c r="W297" s="77">
        <f>SUM(Kranskop:Baobab!W297)</f>
        <v>0</v>
      </c>
      <c r="X297" s="77">
        <f>SUM(Kranskop:Baobab!X297)</f>
        <v>0</v>
      </c>
      <c r="Y297" s="77">
        <f>SUM(Kranskop:Baobab!Y297)</f>
        <v>0</v>
      </c>
      <c r="Z297" s="77">
        <f>SUM(Kranskop:Baobab!Z297)</f>
        <v>0</v>
      </c>
      <c r="AA297" s="77">
        <f>SUM(Kranskop:Baobab!AA297)</f>
        <v>0</v>
      </c>
      <c r="AB297" s="77">
        <f>SUM(Kranskop:Baobab!AB297)</f>
        <v>0</v>
      </c>
      <c r="AC297" s="77">
        <f>SUM(Kranskop:Baobab!AC297)</f>
        <v>0</v>
      </c>
      <c r="AD297" s="77">
        <f>SUM(Kranskop:Baobab!AD297)</f>
        <v>0</v>
      </c>
      <c r="AE297" s="77">
        <f>SUM(Kranskop:Baobab!AE297)</f>
        <v>0</v>
      </c>
      <c r="AF297" s="77">
        <f>SUM(Kranskop:Baobab!AF297)</f>
        <v>0</v>
      </c>
      <c r="AG297" s="76">
        <f>SUM(Kranskop:Baobab!AG297)</f>
        <v>0</v>
      </c>
      <c r="AH297" s="78">
        <f>SUM(Kranskop:Baobab!AH297)</f>
        <v>0</v>
      </c>
      <c r="AI297" s="77">
        <f>SUM(Kranskop:Baobab!AI297)</f>
        <v>0</v>
      </c>
      <c r="AJ297" s="77">
        <f>SUM(Kranskop:Baobab!AJ297)</f>
        <v>0</v>
      </c>
      <c r="AK297" s="77">
        <f>SUM(Kranskop:Baobab!AK297)</f>
        <v>0</v>
      </c>
      <c r="AL297" s="77">
        <f>SUM(Kranskop:Baobab!AL297)</f>
        <v>0</v>
      </c>
      <c r="AM297" s="77">
        <f>SUM(Kranskop:Baobab!AM297)</f>
        <v>0</v>
      </c>
      <c r="AN297" s="77">
        <f>SUM(Kranskop:Baobab!AN297)</f>
        <v>0</v>
      </c>
      <c r="AO297" s="77">
        <f>SUM(Kranskop:Baobab!AO297)</f>
        <v>0</v>
      </c>
      <c r="AP297" s="77">
        <f>SUM(Kranskop:Baobab!AP297)</f>
        <v>0</v>
      </c>
      <c r="AQ297" s="77">
        <f>SUM(Kranskop:Baobab!AQ297)</f>
        <v>0</v>
      </c>
      <c r="AR297" s="77">
        <f>SUM(Kranskop:Baobab!AR297)</f>
        <v>0</v>
      </c>
      <c r="AS297" s="76">
        <f>SUM(Kranskop:Baobab!AS297)</f>
        <v>0</v>
      </c>
      <c r="AT297" s="78">
        <f>SUM(Kranskop:Baobab!AT297)</f>
        <v>0</v>
      </c>
      <c r="AU297" s="77">
        <f>SUM(Kranskop:Baobab!AU297)</f>
        <v>0</v>
      </c>
      <c r="AV297" s="77">
        <f>SUM(Kranskop:Baobab!AV297)</f>
        <v>0</v>
      </c>
      <c r="AW297" s="77">
        <f>SUM(Kranskop:Baobab!AW297)</f>
        <v>0</v>
      </c>
      <c r="AX297" s="77">
        <f>SUM(Kranskop:Baobab!AX297)</f>
        <v>0</v>
      </c>
      <c r="AY297" s="77">
        <f>SUM(Kranskop:Baobab!AY297)</f>
        <v>0</v>
      </c>
      <c r="AZ297" s="77">
        <f>SUM(Kranskop:Baobab!AZ297)</f>
        <v>0</v>
      </c>
      <c r="BA297" s="77">
        <f>SUM(Kranskop:Baobab!BA297)</f>
        <v>0</v>
      </c>
      <c r="BB297" s="77">
        <f>SUM(Kranskop:Baobab!BB297)</f>
        <v>0</v>
      </c>
      <c r="BC297" s="77">
        <f>SUM(Kranskop:Baobab!BC297)</f>
        <v>0</v>
      </c>
      <c r="BD297" s="77">
        <f>SUM(Kranskop:Baobab!BD297)</f>
        <v>0</v>
      </c>
      <c r="BE297" s="76">
        <f>SUM(Kranskop:Baobab!BE297)</f>
        <v>0</v>
      </c>
      <c r="BF297" s="78">
        <f>SUM(Kranskop:Baobab!BF297)</f>
        <v>0</v>
      </c>
      <c r="BG297" s="77">
        <f>SUM(Kranskop:Baobab!BG297)</f>
        <v>0</v>
      </c>
      <c r="BH297" s="77">
        <f>SUM(Kranskop:Baobab!BH297)</f>
        <v>0</v>
      </c>
      <c r="BI297" s="77">
        <f>SUM(Kranskop:Baobab!BI297)</f>
        <v>0</v>
      </c>
      <c r="BJ297" s="77">
        <f>SUM(Kranskop:Baobab!BJ297)</f>
        <v>0</v>
      </c>
      <c r="BK297" s="77">
        <f>SUM(Kranskop:Baobab!BK297)</f>
        <v>0</v>
      </c>
      <c r="BL297" s="77">
        <f>SUM(Kranskop:Baobab!BL297)</f>
        <v>0</v>
      </c>
      <c r="BM297" s="77">
        <f>SUM(Kranskop:Baobab!BM297)</f>
        <v>0</v>
      </c>
      <c r="BN297" s="77">
        <f>SUM(Kranskop:Baobab!BN297)</f>
        <v>0</v>
      </c>
      <c r="BO297" s="77">
        <f>SUM(Kranskop:Baobab!BO297)</f>
        <v>0</v>
      </c>
      <c r="BP297" s="77">
        <f>SUM(Kranskop:Baobab!BP297)</f>
        <v>0</v>
      </c>
      <c r="BQ297" s="76">
        <f>SUM(Kranskop:Baobab!BQ297)</f>
        <v>0</v>
      </c>
      <c r="BR297" s="78">
        <f>SUM(Kranskop:Baobab!BR297)</f>
        <v>0</v>
      </c>
      <c r="BS297" s="77">
        <f>SUM(Kranskop:Baobab!BS297)</f>
        <v>0</v>
      </c>
      <c r="BT297" s="77">
        <f>SUM(Kranskop:Baobab!BT297)</f>
        <v>0</v>
      </c>
      <c r="BU297" s="77">
        <f>SUM(Kranskop:Baobab!BU297)</f>
        <v>0</v>
      </c>
      <c r="BV297" s="77">
        <f>SUM(Kranskop:Baobab!BV297)</f>
        <v>0</v>
      </c>
      <c r="BW297" s="77">
        <f>SUM(Kranskop:Baobab!BW297)</f>
        <v>0</v>
      </c>
      <c r="BX297" s="77">
        <f>SUM(Kranskop:Baobab!BX297)</f>
        <v>0</v>
      </c>
      <c r="BY297" s="77">
        <f>SUM(Kranskop:Baobab!BY297)</f>
        <v>0</v>
      </c>
      <c r="BZ297" s="77">
        <f>SUM(Kranskop:Baobab!BZ297)</f>
        <v>0</v>
      </c>
      <c r="CA297" s="77">
        <f>SUM(Kranskop:Baobab!CA297)</f>
        <v>0</v>
      </c>
      <c r="CB297" s="77">
        <f>SUM(Kranskop:Baobab!CB297)</f>
        <v>0</v>
      </c>
      <c r="CC297" s="76">
        <f>SUM(Kranskop:Baobab!CC297)</f>
        <v>0</v>
      </c>
      <c r="CD297" s="368"/>
    </row>
    <row r="298" spans="2:82" s="39" customFormat="1" ht="27" x14ac:dyDescent="0.75">
      <c r="B298" s="73" t="s">
        <v>676</v>
      </c>
      <c r="C298" s="129" t="s">
        <v>677</v>
      </c>
      <c r="D298" s="130" t="s">
        <v>446</v>
      </c>
      <c r="E298" s="255">
        <f>SUM(Kranskop:Baobab!E298)</f>
        <v>4</v>
      </c>
      <c r="F298" s="215" t="b">
        <f>(Kranskop!G298+Nyl!G298+Capricorn!G298+Baobab!G298)=G298</f>
        <v>1</v>
      </c>
      <c r="G298" s="74">
        <f t="shared" si="94"/>
        <v>0</v>
      </c>
      <c r="H298" s="75">
        <f>SUM(Kranskop:Baobab!H298)</f>
        <v>0</v>
      </c>
      <c r="I298" s="76">
        <f>SUM(Kranskop:Baobab!I298)</f>
        <v>0</v>
      </c>
      <c r="J298" s="75">
        <f>SUM(Kranskop:Baobab!J298)</f>
        <v>0</v>
      </c>
      <c r="K298" s="77">
        <f>SUM(Kranskop:Baobab!K298)</f>
        <v>0</v>
      </c>
      <c r="L298" s="77">
        <f>SUM(Kranskop:Baobab!L298)</f>
        <v>0</v>
      </c>
      <c r="M298" s="77">
        <f>SUM(Kranskop:Baobab!M298)</f>
        <v>0</v>
      </c>
      <c r="N298" s="77">
        <f>SUM(Kranskop:Baobab!N298)</f>
        <v>0</v>
      </c>
      <c r="O298" s="77">
        <f>SUM(Kranskop:Baobab!O298)</f>
        <v>0</v>
      </c>
      <c r="P298" s="77">
        <f>SUM(Kranskop:Baobab!P298)</f>
        <v>0</v>
      </c>
      <c r="Q298" s="77">
        <f>SUM(Kranskop:Baobab!Q298)</f>
        <v>0</v>
      </c>
      <c r="R298" s="77">
        <f>SUM(Kranskop:Baobab!R298)</f>
        <v>0</v>
      </c>
      <c r="S298" s="77">
        <f>SUM(Kranskop:Baobab!S298)</f>
        <v>0</v>
      </c>
      <c r="T298" s="77">
        <f>SUM(Kranskop:Baobab!T298)</f>
        <v>0</v>
      </c>
      <c r="U298" s="76">
        <f>SUM(Kranskop:Baobab!U298)</f>
        <v>0</v>
      </c>
      <c r="V298" s="78">
        <f>SUM(Kranskop:Baobab!V298)</f>
        <v>0</v>
      </c>
      <c r="W298" s="77">
        <f>SUM(Kranskop:Baobab!W298)</f>
        <v>0</v>
      </c>
      <c r="X298" s="77">
        <f>SUM(Kranskop:Baobab!X298)</f>
        <v>0</v>
      </c>
      <c r="Y298" s="77">
        <f>SUM(Kranskop:Baobab!Y298)</f>
        <v>0</v>
      </c>
      <c r="Z298" s="77">
        <f>SUM(Kranskop:Baobab!Z298)</f>
        <v>0</v>
      </c>
      <c r="AA298" s="77">
        <f>SUM(Kranskop:Baobab!AA298)</f>
        <v>0</v>
      </c>
      <c r="AB298" s="77">
        <f>SUM(Kranskop:Baobab!AB298)</f>
        <v>0</v>
      </c>
      <c r="AC298" s="77">
        <f>SUM(Kranskop:Baobab!AC298)</f>
        <v>0</v>
      </c>
      <c r="AD298" s="77">
        <f>SUM(Kranskop:Baobab!AD298)</f>
        <v>0</v>
      </c>
      <c r="AE298" s="77">
        <f>SUM(Kranskop:Baobab!AE298)</f>
        <v>0</v>
      </c>
      <c r="AF298" s="77">
        <f>SUM(Kranskop:Baobab!AF298)</f>
        <v>0</v>
      </c>
      <c r="AG298" s="76">
        <f>SUM(Kranskop:Baobab!AG298)</f>
        <v>0</v>
      </c>
      <c r="AH298" s="78">
        <f>SUM(Kranskop:Baobab!AH298)</f>
        <v>0</v>
      </c>
      <c r="AI298" s="77">
        <f>SUM(Kranskop:Baobab!AI298)</f>
        <v>0</v>
      </c>
      <c r="AJ298" s="77">
        <f>SUM(Kranskop:Baobab!AJ298)</f>
        <v>0</v>
      </c>
      <c r="AK298" s="77">
        <f>SUM(Kranskop:Baobab!AK298)</f>
        <v>0</v>
      </c>
      <c r="AL298" s="77">
        <f>SUM(Kranskop:Baobab!AL298)</f>
        <v>0</v>
      </c>
      <c r="AM298" s="77">
        <f>SUM(Kranskop:Baobab!AM298)</f>
        <v>0</v>
      </c>
      <c r="AN298" s="77">
        <f>SUM(Kranskop:Baobab!AN298)</f>
        <v>0</v>
      </c>
      <c r="AO298" s="77">
        <f>SUM(Kranskop:Baobab!AO298)</f>
        <v>0</v>
      </c>
      <c r="AP298" s="77">
        <f>SUM(Kranskop:Baobab!AP298)</f>
        <v>0</v>
      </c>
      <c r="AQ298" s="77">
        <f>SUM(Kranskop:Baobab!AQ298)</f>
        <v>0</v>
      </c>
      <c r="AR298" s="77">
        <f>SUM(Kranskop:Baobab!AR298)</f>
        <v>0</v>
      </c>
      <c r="AS298" s="76">
        <f>SUM(Kranskop:Baobab!AS298)</f>
        <v>0</v>
      </c>
      <c r="AT298" s="78">
        <f>SUM(Kranskop:Baobab!AT298)</f>
        <v>0</v>
      </c>
      <c r="AU298" s="77">
        <f>SUM(Kranskop:Baobab!AU298)</f>
        <v>0</v>
      </c>
      <c r="AV298" s="77">
        <f>SUM(Kranskop:Baobab!AV298)</f>
        <v>0</v>
      </c>
      <c r="AW298" s="77">
        <f>SUM(Kranskop:Baobab!AW298)</f>
        <v>0</v>
      </c>
      <c r="AX298" s="77">
        <f>SUM(Kranskop:Baobab!AX298)</f>
        <v>0</v>
      </c>
      <c r="AY298" s="77">
        <f>SUM(Kranskop:Baobab!AY298)</f>
        <v>0</v>
      </c>
      <c r="AZ298" s="77">
        <f>SUM(Kranskop:Baobab!AZ298)</f>
        <v>0</v>
      </c>
      <c r="BA298" s="77">
        <f>SUM(Kranskop:Baobab!BA298)</f>
        <v>0</v>
      </c>
      <c r="BB298" s="77">
        <f>SUM(Kranskop:Baobab!BB298)</f>
        <v>0</v>
      </c>
      <c r="BC298" s="77">
        <f>SUM(Kranskop:Baobab!BC298)</f>
        <v>0</v>
      </c>
      <c r="BD298" s="77">
        <f>SUM(Kranskop:Baobab!BD298)</f>
        <v>0</v>
      </c>
      <c r="BE298" s="76">
        <f>SUM(Kranskop:Baobab!BE298)</f>
        <v>0</v>
      </c>
      <c r="BF298" s="78">
        <f>SUM(Kranskop:Baobab!BF298)</f>
        <v>0</v>
      </c>
      <c r="BG298" s="77">
        <f>SUM(Kranskop:Baobab!BG298)</f>
        <v>0</v>
      </c>
      <c r="BH298" s="77">
        <f>SUM(Kranskop:Baobab!BH298)</f>
        <v>0</v>
      </c>
      <c r="BI298" s="77">
        <f>SUM(Kranskop:Baobab!BI298)</f>
        <v>0</v>
      </c>
      <c r="BJ298" s="77">
        <f>SUM(Kranskop:Baobab!BJ298)</f>
        <v>0</v>
      </c>
      <c r="BK298" s="77">
        <f>SUM(Kranskop:Baobab!BK298)</f>
        <v>0</v>
      </c>
      <c r="BL298" s="77">
        <f>SUM(Kranskop:Baobab!BL298)</f>
        <v>0</v>
      </c>
      <c r="BM298" s="77">
        <f>SUM(Kranskop:Baobab!BM298)</f>
        <v>0</v>
      </c>
      <c r="BN298" s="77">
        <f>SUM(Kranskop:Baobab!BN298)</f>
        <v>0</v>
      </c>
      <c r="BO298" s="77">
        <f>SUM(Kranskop:Baobab!BO298)</f>
        <v>0</v>
      </c>
      <c r="BP298" s="77">
        <f>SUM(Kranskop:Baobab!BP298)</f>
        <v>0</v>
      </c>
      <c r="BQ298" s="76">
        <f>SUM(Kranskop:Baobab!BQ298)</f>
        <v>0</v>
      </c>
      <c r="BR298" s="78">
        <f>SUM(Kranskop:Baobab!BR298)</f>
        <v>0</v>
      </c>
      <c r="BS298" s="77">
        <f>SUM(Kranskop:Baobab!BS298)</f>
        <v>0</v>
      </c>
      <c r="BT298" s="77">
        <f>SUM(Kranskop:Baobab!BT298)</f>
        <v>0</v>
      </c>
      <c r="BU298" s="77">
        <f>SUM(Kranskop:Baobab!BU298)</f>
        <v>0</v>
      </c>
      <c r="BV298" s="77">
        <f>SUM(Kranskop:Baobab!BV298)</f>
        <v>0</v>
      </c>
      <c r="BW298" s="77">
        <f>SUM(Kranskop:Baobab!BW298)</f>
        <v>0</v>
      </c>
      <c r="BX298" s="77">
        <f>SUM(Kranskop:Baobab!BX298)</f>
        <v>0</v>
      </c>
      <c r="BY298" s="77">
        <f>SUM(Kranskop:Baobab!BY298)</f>
        <v>0</v>
      </c>
      <c r="BZ298" s="77">
        <f>SUM(Kranskop:Baobab!BZ298)</f>
        <v>0</v>
      </c>
      <c r="CA298" s="77">
        <f>SUM(Kranskop:Baobab!CA298)</f>
        <v>0</v>
      </c>
      <c r="CB298" s="77">
        <f>SUM(Kranskop:Baobab!CB298)</f>
        <v>0</v>
      </c>
      <c r="CC298" s="76">
        <f>SUM(Kranskop:Baobab!CC298)</f>
        <v>0</v>
      </c>
      <c r="CD298" s="368"/>
    </row>
    <row r="299" spans="2:82" s="39" customFormat="1" x14ac:dyDescent="0.75">
      <c r="B299" s="73" t="s">
        <v>678</v>
      </c>
      <c r="C299" s="129" t="s">
        <v>679</v>
      </c>
      <c r="D299" s="130" t="s">
        <v>446</v>
      </c>
      <c r="E299" s="255">
        <f>SUM(Kranskop:Baobab!E299)</f>
        <v>8</v>
      </c>
      <c r="F299" s="215" t="b">
        <f>(Kranskop!G299+Nyl!G299+Capricorn!G299+Baobab!G299)=G299</f>
        <v>1</v>
      </c>
      <c r="G299" s="74">
        <f t="shared" si="94"/>
        <v>0</v>
      </c>
      <c r="H299" s="75">
        <f>SUM(Kranskop:Baobab!H299)</f>
        <v>0</v>
      </c>
      <c r="I299" s="76">
        <f>SUM(Kranskop:Baobab!I299)</f>
        <v>0</v>
      </c>
      <c r="J299" s="75">
        <f>SUM(Kranskop:Baobab!J299)</f>
        <v>0</v>
      </c>
      <c r="K299" s="77">
        <f>SUM(Kranskop:Baobab!K299)</f>
        <v>0</v>
      </c>
      <c r="L299" s="77">
        <f>SUM(Kranskop:Baobab!L299)</f>
        <v>0</v>
      </c>
      <c r="M299" s="77">
        <f>SUM(Kranskop:Baobab!M299)</f>
        <v>0</v>
      </c>
      <c r="N299" s="77">
        <f>SUM(Kranskop:Baobab!N299)</f>
        <v>0</v>
      </c>
      <c r="O299" s="77">
        <f>SUM(Kranskop:Baobab!O299)</f>
        <v>0</v>
      </c>
      <c r="P299" s="77">
        <f>SUM(Kranskop:Baobab!P299)</f>
        <v>0</v>
      </c>
      <c r="Q299" s="77">
        <f>SUM(Kranskop:Baobab!Q299)</f>
        <v>0</v>
      </c>
      <c r="R299" s="77">
        <f>SUM(Kranskop:Baobab!R299)</f>
        <v>0</v>
      </c>
      <c r="S299" s="77">
        <f>SUM(Kranskop:Baobab!S299)</f>
        <v>0</v>
      </c>
      <c r="T299" s="77">
        <f>SUM(Kranskop:Baobab!T299)</f>
        <v>0</v>
      </c>
      <c r="U299" s="76">
        <f>SUM(Kranskop:Baobab!U299)</f>
        <v>0</v>
      </c>
      <c r="V299" s="78">
        <f>SUM(Kranskop:Baobab!V299)</f>
        <v>0</v>
      </c>
      <c r="W299" s="77">
        <f>SUM(Kranskop:Baobab!W299)</f>
        <v>0</v>
      </c>
      <c r="X299" s="77">
        <f>SUM(Kranskop:Baobab!X299)</f>
        <v>0</v>
      </c>
      <c r="Y299" s="77">
        <f>SUM(Kranskop:Baobab!Y299)</f>
        <v>0</v>
      </c>
      <c r="Z299" s="77">
        <f>SUM(Kranskop:Baobab!Z299)</f>
        <v>0</v>
      </c>
      <c r="AA299" s="77">
        <f>SUM(Kranskop:Baobab!AA299)</f>
        <v>0</v>
      </c>
      <c r="AB299" s="77">
        <f>SUM(Kranskop:Baobab!AB299)</f>
        <v>0</v>
      </c>
      <c r="AC299" s="77">
        <f>SUM(Kranskop:Baobab!AC299)</f>
        <v>0</v>
      </c>
      <c r="AD299" s="77">
        <f>SUM(Kranskop:Baobab!AD299)</f>
        <v>0</v>
      </c>
      <c r="AE299" s="77">
        <f>SUM(Kranskop:Baobab!AE299)</f>
        <v>0</v>
      </c>
      <c r="AF299" s="77">
        <f>SUM(Kranskop:Baobab!AF299)</f>
        <v>0</v>
      </c>
      <c r="AG299" s="76">
        <f>SUM(Kranskop:Baobab!AG299)</f>
        <v>0</v>
      </c>
      <c r="AH299" s="78">
        <f>SUM(Kranskop:Baobab!AH299)</f>
        <v>0</v>
      </c>
      <c r="AI299" s="77">
        <f>SUM(Kranskop:Baobab!AI299)</f>
        <v>0</v>
      </c>
      <c r="AJ299" s="77">
        <f>SUM(Kranskop:Baobab!AJ299)</f>
        <v>0</v>
      </c>
      <c r="AK299" s="77">
        <f>SUM(Kranskop:Baobab!AK299)</f>
        <v>0</v>
      </c>
      <c r="AL299" s="77">
        <f>SUM(Kranskop:Baobab!AL299)</f>
        <v>0</v>
      </c>
      <c r="AM299" s="77">
        <f>SUM(Kranskop:Baobab!AM299)</f>
        <v>0</v>
      </c>
      <c r="AN299" s="77">
        <f>SUM(Kranskop:Baobab!AN299)</f>
        <v>0</v>
      </c>
      <c r="AO299" s="77">
        <f>SUM(Kranskop:Baobab!AO299)</f>
        <v>0</v>
      </c>
      <c r="AP299" s="77">
        <f>SUM(Kranskop:Baobab!AP299)</f>
        <v>0</v>
      </c>
      <c r="AQ299" s="77">
        <f>SUM(Kranskop:Baobab!AQ299)</f>
        <v>0</v>
      </c>
      <c r="AR299" s="77">
        <f>SUM(Kranskop:Baobab!AR299)</f>
        <v>0</v>
      </c>
      <c r="AS299" s="76">
        <f>SUM(Kranskop:Baobab!AS299)</f>
        <v>0</v>
      </c>
      <c r="AT299" s="78">
        <f>SUM(Kranskop:Baobab!AT299)</f>
        <v>0</v>
      </c>
      <c r="AU299" s="77">
        <f>SUM(Kranskop:Baobab!AU299)</f>
        <v>0</v>
      </c>
      <c r="AV299" s="77">
        <f>SUM(Kranskop:Baobab!AV299)</f>
        <v>0</v>
      </c>
      <c r="AW299" s="77">
        <f>SUM(Kranskop:Baobab!AW299)</f>
        <v>0</v>
      </c>
      <c r="AX299" s="77">
        <f>SUM(Kranskop:Baobab!AX299)</f>
        <v>0</v>
      </c>
      <c r="AY299" s="77">
        <f>SUM(Kranskop:Baobab!AY299)</f>
        <v>0</v>
      </c>
      <c r="AZ299" s="77">
        <f>SUM(Kranskop:Baobab!AZ299)</f>
        <v>0</v>
      </c>
      <c r="BA299" s="77">
        <f>SUM(Kranskop:Baobab!BA299)</f>
        <v>0</v>
      </c>
      <c r="BB299" s="77">
        <f>SUM(Kranskop:Baobab!BB299)</f>
        <v>0</v>
      </c>
      <c r="BC299" s="77">
        <f>SUM(Kranskop:Baobab!BC299)</f>
        <v>0</v>
      </c>
      <c r="BD299" s="77">
        <f>SUM(Kranskop:Baobab!BD299)</f>
        <v>0</v>
      </c>
      <c r="BE299" s="76">
        <f>SUM(Kranskop:Baobab!BE299)</f>
        <v>0</v>
      </c>
      <c r="BF299" s="78">
        <f>SUM(Kranskop:Baobab!BF299)</f>
        <v>0</v>
      </c>
      <c r="BG299" s="77">
        <f>SUM(Kranskop:Baobab!BG299)</f>
        <v>0</v>
      </c>
      <c r="BH299" s="77">
        <f>SUM(Kranskop:Baobab!BH299)</f>
        <v>0</v>
      </c>
      <c r="BI299" s="77">
        <f>SUM(Kranskop:Baobab!BI299)</f>
        <v>0</v>
      </c>
      <c r="BJ299" s="77">
        <f>SUM(Kranskop:Baobab!BJ299)</f>
        <v>0</v>
      </c>
      <c r="BK299" s="77">
        <f>SUM(Kranskop:Baobab!BK299)</f>
        <v>0</v>
      </c>
      <c r="BL299" s="77">
        <f>SUM(Kranskop:Baobab!BL299)</f>
        <v>0</v>
      </c>
      <c r="BM299" s="77">
        <f>SUM(Kranskop:Baobab!BM299)</f>
        <v>0</v>
      </c>
      <c r="BN299" s="77">
        <f>SUM(Kranskop:Baobab!BN299)</f>
        <v>0</v>
      </c>
      <c r="BO299" s="77">
        <f>SUM(Kranskop:Baobab!BO299)</f>
        <v>0</v>
      </c>
      <c r="BP299" s="77">
        <f>SUM(Kranskop:Baobab!BP299)</f>
        <v>0</v>
      </c>
      <c r="BQ299" s="76">
        <f>SUM(Kranskop:Baobab!BQ299)</f>
        <v>0</v>
      </c>
      <c r="BR299" s="78">
        <f>SUM(Kranskop:Baobab!BR299)</f>
        <v>0</v>
      </c>
      <c r="BS299" s="77">
        <f>SUM(Kranskop:Baobab!BS299)</f>
        <v>0</v>
      </c>
      <c r="BT299" s="77">
        <f>SUM(Kranskop:Baobab!BT299)</f>
        <v>0</v>
      </c>
      <c r="BU299" s="77">
        <f>SUM(Kranskop:Baobab!BU299)</f>
        <v>0</v>
      </c>
      <c r="BV299" s="77">
        <f>SUM(Kranskop:Baobab!BV299)</f>
        <v>0</v>
      </c>
      <c r="BW299" s="77">
        <f>SUM(Kranskop:Baobab!BW299)</f>
        <v>0</v>
      </c>
      <c r="BX299" s="77">
        <f>SUM(Kranskop:Baobab!BX299)</f>
        <v>0</v>
      </c>
      <c r="BY299" s="77">
        <f>SUM(Kranskop:Baobab!BY299)</f>
        <v>0</v>
      </c>
      <c r="BZ299" s="77">
        <f>SUM(Kranskop:Baobab!BZ299)</f>
        <v>0</v>
      </c>
      <c r="CA299" s="77">
        <f>SUM(Kranskop:Baobab!CA299)</f>
        <v>0</v>
      </c>
      <c r="CB299" s="77">
        <f>SUM(Kranskop:Baobab!CB299)</f>
        <v>0</v>
      </c>
      <c r="CC299" s="76">
        <f>SUM(Kranskop:Baobab!CC299)</f>
        <v>0</v>
      </c>
      <c r="CD299" s="368"/>
    </row>
    <row r="300" spans="2:82" s="39" customFormat="1" ht="27" x14ac:dyDescent="0.75">
      <c r="B300" s="73" t="s">
        <v>680</v>
      </c>
      <c r="C300" s="129" t="s">
        <v>681</v>
      </c>
      <c r="D300" s="130" t="s">
        <v>446</v>
      </c>
      <c r="E300" s="255">
        <f>SUM(Kranskop:Baobab!E300)</f>
        <v>8</v>
      </c>
      <c r="F300" s="215" t="b">
        <f>(Kranskop!G300+Nyl!G300+Capricorn!G300+Baobab!G300)=G300</f>
        <v>1</v>
      </c>
      <c r="G300" s="74">
        <f t="shared" si="94"/>
        <v>0</v>
      </c>
      <c r="H300" s="75">
        <f>SUM(Kranskop:Baobab!H300)</f>
        <v>0</v>
      </c>
      <c r="I300" s="76">
        <f>SUM(Kranskop:Baobab!I300)</f>
        <v>0</v>
      </c>
      <c r="J300" s="75">
        <f>SUM(Kranskop:Baobab!J300)</f>
        <v>0</v>
      </c>
      <c r="K300" s="77">
        <f>SUM(Kranskop:Baobab!K300)</f>
        <v>0</v>
      </c>
      <c r="L300" s="77">
        <f>SUM(Kranskop:Baobab!L300)</f>
        <v>0</v>
      </c>
      <c r="M300" s="77">
        <f>SUM(Kranskop:Baobab!M300)</f>
        <v>0</v>
      </c>
      <c r="N300" s="77">
        <f>SUM(Kranskop:Baobab!N300)</f>
        <v>0</v>
      </c>
      <c r="O300" s="77">
        <f>SUM(Kranskop:Baobab!O300)</f>
        <v>0</v>
      </c>
      <c r="P300" s="77">
        <f>SUM(Kranskop:Baobab!P300)</f>
        <v>0</v>
      </c>
      <c r="Q300" s="77">
        <f>SUM(Kranskop:Baobab!Q300)</f>
        <v>0</v>
      </c>
      <c r="R300" s="77">
        <f>SUM(Kranskop:Baobab!R300)</f>
        <v>0</v>
      </c>
      <c r="S300" s="77">
        <f>SUM(Kranskop:Baobab!S300)</f>
        <v>0</v>
      </c>
      <c r="T300" s="77">
        <f>SUM(Kranskop:Baobab!T300)</f>
        <v>0</v>
      </c>
      <c r="U300" s="76">
        <f>SUM(Kranskop:Baobab!U300)</f>
        <v>0</v>
      </c>
      <c r="V300" s="78">
        <f>SUM(Kranskop:Baobab!V300)</f>
        <v>0</v>
      </c>
      <c r="W300" s="77">
        <f>SUM(Kranskop:Baobab!W300)</f>
        <v>0</v>
      </c>
      <c r="X300" s="77">
        <f>SUM(Kranskop:Baobab!X300)</f>
        <v>0</v>
      </c>
      <c r="Y300" s="77">
        <f>SUM(Kranskop:Baobab!Y300)</f>
        <v>0</v>
      </c>
      <c r="Z300" s="77">
        <f>SUM(Kranskop:Baobab!Z300)</f>
        <v>0</v>
      </c>
      <c r="AA300" s="77">
        <f>SUM(Kranskop:Baobab!AA300)</f>
        <v>0</v>
      </c>
      <c r="AB300" s="77">
        <f>SUM(Kranskop:Baobab!AB300)</f>
        <v>0</v>
      </c>
      <c r="AC300" s="77">
        <f>SUM(Kranskop:Baobab!AC300)</f>
        <v>0</v>
      </c>
      <c r="AD300" s="77">
        <f>SUM(Kranskop:Baobab!AD300)</f>
        <v>0</v>
      </c>
      <c r="AE300" s="77">
        <f>SUM(Kranskop:Baobab!AE300)</f>
        <v>0</v>
      </c>
      <c r="AF300" s="77">
        <f>SUM(Kranskop:Baobab!AF300)</f>
        <v>0</v>
      </c>
      <c r="AG300" s="76">
        <f>SUM(Kranskop:Baobab!AG300)</f>
        <v>0</v>
      </c>
      <c r="AH300" s="78">
        <f>SUM(Kranskop:Baobab!AH300)</f>
        <v>0</v>
      </c>
      <c r="AI300" s="77">
        <f>SUM(Kranskop:Baobab!AI300)</f>
        <v>0</v>
      </c>
      <c r="AJ300" s="77">
        <f>SUM(Kranskop:Baobab!AJ300)</f>
        <v>0</v>
      </c>
      <c r="AK300" s="77">
        <f>SUM(Kranskop:Baobab!AK300)</f>
        <v>0</v>
      </c>
      <c r="AL300" s="77">
        <f>SUM(Kranskop:Baobab!AL300)</f>
        <v>0</v>
      </c>
      <c r="AM300" s="77">
        <f>SUM(Kranskop:Baobab!AM300)</f>
        <v>0</v>
      </c>
      <c r="AN300" s="77">
        <f>SUM(Kranskop:Baobab!AN300)</f>
        <v>0</v>
      </c>
      <c r="AO300" s="77">
        <f>SUM(Kranskop:Baobab!AO300)</f>
        <v>0</v>
      </c>
      <c r="AP300" s="77">
        <f>SUM(Kranskop:Baobab!AP300)</f>
        <v>0</v>
      </c>
      <c r="AQ300" s="77">
        <f>SUM(Kranskop:Baobab!AQ300)</f>
        <v>0</v>
      </c>
      <c r="AR300" s="77">
        <f>SUM(Kranskop:Baobab!AR300)</f>
        <v>0</v>
      </c>
      <c r="AS300" s="76">
        <f>SUM(Kranskop:Baobab!AS300)</f>
        <v>0</v>
      </c>
      <c r="AT300" s="78">
        <f>SUM(Kranskop:Baobab!AT300)</f>
        <v>0</v>
      </c>
      <c r="AU300" s="77">
        <f>SUM(Kranskop:Baobab!AU300)</f>
        <v>0</v>
      </c>
      <c r="AV300" s="77">
        <f>SUM(Kranskop:Baobab!AV300)</f>
        <v>0</v>
      </c>
      <c r="AW300" s="77">
        <f>SUM(Kranskop:Baobab!AW300)</f>
        <v>0</v>
      </c>
      <c r="AX300" s="77">
        <f>SUM(Kranskop:Baobab!AX300)</f>
        <v>0</v>
      </c>
      <c r="AY300" s="77">
        <f>SUM(Kranskop:Baobab!AY300)</f>
        <v>0</v>
      </c>
      <c r="AZ300" s="77">
        <f>SUM(Kranskop:Baobab!AZ300)</f>
        <v>0</v>
      </c>
      <c r="BA300" s="77">
        <f>SUM(Kranskop:Baobab!BA300)</f>
        <v>0</v>
      </c>
      <c r="BB300" s="77">
        <f>SUM(Kranskop:Baobab!BB300)</f>
        <v>0</v>
      </c>
      <c r="BC300" s="77">
        <f>SUM(Kranskop:Baobab!BC300)</f>
        <v>0</v>
      </c>
      <c r="BD300" s="77">
        <f>SUM(Kranskop:Baobab!BD300)</f>
        <v>0</v>
      </c>
      <c r="BE300" s="76">
        <f>SUM(Kranskop:Baobab!BE300)</f>
        <v>0</v>
      </c>
      <c r="BF300" s="78">
        <f>SUM(Kranskop:Baobab!BF300)</f>
        <v>0</v>
      </c>
      <c r="BG300" s="77">
        <f>SUM(Kranskop:Baobab!BG300)</f>
        <v>0</v>
      </c>
      <c r="BH300" s="77">
        <f>SUM(Kranskop:Baobab!BH300)</f>
        <v>0</v>
      </c>
      <c r="BI300" s="77">
        <f>SUM(Kranskop:Baobab!BI300)</f>
        <v>0</v>
      </c>
      <c r="BJ300" s="77">
        <f>SUM(Kranskop:Baobab!BJ300)</f>
        <v>0</v>
      </c>
      <c r="BK300" s="77">
        <f>SUM(Kranskop:Baobab!BK300)</f>
        <v>0</v>
      </c>
      <c r="BL300" s="77">
        <f>SUM(Kranskop:Baobab!BL300)</f>
        <v>0</v>
      </c>
      <c r="BM300" s="77">
        <f>SUM(Kranskop:Baobab!BM300)</f>
        <v>0</v>
      </c>
      <c r="BN300" s="77">
        <f>SUM(Kranskop:Baobab!BN300)</f>
        <v>0</v>
      </c>
      <c r="BO300" s="77">
        <f>SUM(Kranskop:Baobab!BO300)</f>
        <v>0</v>
      </c>
      <c r="BP300" s="77">
        <f>SUM(Kranskop:Baobab!BP300)</f>
        <v>0</v>
      </c>
      <c r="BQ300" s="76">
        <f>SUM(Kranskop:Baobab!BQ300)</f>
        <v>0</v>
      </c>
      <c r="BR300" s="78">
        <f>SUM(Kranskop:Baobab!BR300)</f>
        <v>0</v>
      </c>
      <c r="BS300" s="77">
        <f>SUM(Kranskop:Baobab!BS300)</f>
        <v>0</v>
      </c>
      <c r="BT300" s="77">
        <f>SUM(Kranskop:Baobab!BT300)</f>
        <v>0</v>
      </c>
      <c r="BU300" s="77">
        <f>SUM(Kranskop:Baobab!BU300)</f>
        <v>0</v>
      </c>
      <c r="BV300" s="77">
        <f>SUM(Kranskop:Baobab!BV300)</f>
        <v>0</v>
      </c>
      <c r="BW300" s="77">
        <f>SUM(Kranskop:Baobab!BW300)</f>
        <v>0</v>
      </c>
      <c r="BX300" s="77">
        <f>SUM(Kranskop:Baobab!BX300)</f>
        <v>0</v>
      </c>
      <c r="BY300" s="77">
        <f>SUM(Kranskop:Baobab!BY300)</f>
        <v>0</v>
      </c>
      <c r="BZ300" s="77">
        <f>SUM(Kranskop:Baobab!BZ300)</f>
        <v>0</v>
      </c>
      <c r="CA300" s="77">
        <f>SUM(Kranskop:Baobab!CA300)</f>
        <v>0</v>
      </c>
      <c r="CB300" s="77">
        <f>SUM(Kranskop:Baobab!CB300)</f>
        <v>0</v>
      </c>
      <c r="CC300" s="76">
        <f>SUM(Kranskop:Baobab!CC300)</f>
        <v>0</v>
      </c>
      <c r="CD300" s="368"/>
    </row>
    <row r="301" spans="2:82" s="39" customFormat="1" x14ac:dyDescent="0.75">
      <c r="B301" s="73" t="s">
        <v>682</v>
      </c>
      <c r="C301" s="129" t="s">
        <v>683</v>
      </c>
      <c r="D301" s="130" t="s">
        <v>446</v>
      </c>
      <c r="E301" s="255">
        <f>SUM(Kranskop:Baobab!E301)</f>
        <v>4</v>
      </c>
      <c r="F301" s="215" t="b">
        <f>(Kranskop!G301+Nyl!G301+Capricorn!G301+Baobab!G301)=G301</f>
        <v>1</v>
      </c>
      <c r="G301" s="74">
        <f t="shared" si="94"/>
        <v>0</v>
      </c>
      <c r="H301" s="75">
        <f>SUM(Kranskop:Baobab!H301)</f>
        <v>0</v>
      </c>
      <c r="I301" s="76">
        <f>SUM(Kranskop:Baobab!I301)</f>
        <v>0</v>
      </c>
      <c r="J301" s="75">
        <f>SUM(Kranskop:Baobab!J301)</f>
        <v>0</v>
      </c>
      <c r="K301" s="77">
        <f>SUM(Kranskop:Baobab!K301)</f>
        <v>0</v>
      </c>
      <c r="L301" s="77">
        <f>SUM(Kranskop:Baobab!L301)</f>
        <v>0</v>
      </c>
      <c r="M301" s="77">
        <f>SUM(Kranskop:Baobab!M301)</f>
        <v>0</v>
      </c>
      <c r="N301" s="77">
        <f>SUM(Kranskop:Baobab!N301)</f>
        <v>0</v>
      </c>
      <c r="O301" s="77">
        <f>SUM(Kranskop:Baobab!O301)</f>
        <v>0</v>
      </c>
      <c r="P301" s="77">
        <f>SUM(Kranskop:Baobab!P301)</f>
        <v>0</v>
      </c>
      <c r="Q301" s="77">
        <f>SUM(Kranskop:Baobab!Q301)</f>
        <v>0</v>
      </c>
      <c r="R301" s="77">
        <f>SUM(Kranskop:Baobab!R301)</f>
        <v>0</v>
      </c>
      <c r="S301" s="77">
        <f>SUM(Kranskop:Baobab!S301)</f>
        <v>0</v>
      </c>
      <c r="T301" s="77">
        <f>SUM(Kranskop:Baobab!T301)</f>
        <v>0</v>
      </c>
      <c r="U301" s="76">
        <f>SUM(Kranskop:Baobab!U301)</f>
        <v>0</v>
      </c>
      <c r="V301" s="78">
        <f>SUM(Kranskop:Baobab!V301)</f>
        <v>0</v>
      </c>
      <c r="W301" s="77">
        <f>SUM(Kranskop:Baobab!W301)</f>
        <v>0</v>
      </c>
      <c r="X301" s="77">
        <f>SUM(Kranskop:Baobab!X301)</f>
        <v>0</v>
      </c>
      <c r="Y301" s="77">
        <f>SUM(Kranskop:Baobab!Y301)</f>
        <v>0</v>
      </c>
      <c r="Z301" s="77">
        <f>SUM(Kranskop:Baobab!Z301)</f>
        <v>0</v>
      </c>
      <c r="AA301" s="77">
        <f>SUM(Kranskop:Baobab!AA301)</f>
        <v>0</v>
      </c>
      <c r="AB301" s="77">
        <f>SUM(Kranskop:Baobab!AB301)</f>
        <v>0</v>
      </c>
      <c r="AC301" s="77">
        <f>SUM(Kranskop:Baobab!AC301)</f>
        <v>0</v>
      </c>
      <c r="AD301" s="77">
        <f>SUM(Kranskop:Baobab!AD301)</f>
        <v>0</v>
      </c>
      <c r="AE301" s="77">
        <f>SUM(Kranskop:Baobab!AE301)</f>
        <v>0</v>
      </c>
      <c r="AF301" s="77">
        <f>SUM(Kranskop:Baobab!AF301)</f>
        <v>0</v>
      </c>
      <c r="AG301" s="76">
        <f>SUM(Kranskop:Baobab!AG301)</f>
        <v>0</v>
      </c>
      <c r="AH301" s="78">
        <f>SUM(Kranskop:Baobab!AH301)</f>
        <v>0</v>
      </c>
      <c r="AI301" s="77">
        <f>SUM(Kranskop:Baobab!AI301)</f>
        <v>0</v>
      </c>
      <c r="AJ301" s="77">
        <f>SUM(Kranskop:Baobab!AJ301)</f>
        <v>0</v>
      </c>
      <c r="AK301" s="77">
        <f>SUM(Kranskop:Baobab!AK301)</f>
        <v>0</v>
      </c>
      <c r="AL301" s="77">
        <f>SUM(Kranskop:Baobab!AL301)</f>
        <v>0</v>
      </c>
      <c r="AM301" s="77">
        <f>SUM(Kranskop:Baobab!AM301)</f>
        <v>0</v>
      </c>
      <c r="AN301" s="77">
        <f>SUM(Kranskop:Baobab!AN301)</f>
        <v>0</v>
      </c>
      <c r="AO301" s="77">
        <f>SUM(Kranskop:Baobab!AO301)</f>
        <v>0</v>
      </c>
      <c r="AP301" s="77">
        <f>SUM(Kranskop:Baobab!AP301)</f>
        <v>0</v>
      </c>
      <c r="AQ301" s="77">
        <f>SUM(Kranskop:Baobab!AQ301)</f>
        <v>0</v>
      </c>
      <c r="AR301" s="77">
        <f>SUM(Kranskop:Baobab!AR301)</f>
        <v>0</v>
      </c>
      <c r="AS301" s="76">
        <f>SUM(Kranskop:Baobab!AS301)</f>
        <v>0</v>
      </c>
      <c r="AT301" s="78">
        <f>SUM(Kranskop:Baobab!AT301)</f>
        <v>0</v>
      </c>
      <c r="AU301" s="77">
        <f>SUM(Kranskop:Baobab!AU301)</f>
        <v>0</v>
      </c>
      <c r="AV301" s="77">
        <f>SUM(Kranskop:Baobab!AV301)</f>
        <v>0</v>
      </c>
      <c r="AW301" s="77">
        <f>SUM(Kranskop:Baobab!AW301)</f>
        <v>0</v>
      </c>
      <c r="AX301" s="77">
        <f>SUM(Kranskop:Baobab!AX301)</f>
        <v>0</v>
      </c>
      <c r="AY301" s="77">
        <f>SUM(Kranskop:Baobab!AY301)</f>
        <v>0</v>
      </c>
      <c r="AZ301" s="77">
        <f>SUM(Kranskop:Baobab!AZ301)</f>
        <v>0</v>
      </c>
      <c r="BA301" s="77">
        <f>SUM(Kranskop:Baobab!BA301)</f>
        <v>0</v>
      </c>
      <c r="BB301" s="77">
        <f>SUM(Kranskop:Baobab!BB301)</f>
        <v>0</v>
      </c>
      <c r="BC301" s="77">
        <f>SUM(Kranskop:Baobab!BC301)</f>
        <v>0</v>
      </c>
      <c r="BD301" s="77">
        <f>SUM(Kranskop:Baobab!BD301)</f>
        <v>0</v>
      </c>
      <c r="BE301" s="76">
        <f>SUM(Kranskop:Baobab!BE301)</f>
        <v>0</v>
      </c>
      <c r="BF301" s="78">
        <f>SUM(Kranskop:Baobab!BF301)</f>
        <v>0</v>
      </c>
      <c r="BG301" s="77">
        <f>SUM(Kranskop:Baobab!BG301)</f>
        <v>0</v>
      </c>
      <c r="BH301" s="77">
        <f>SUM(Kranskop:Baobab!BH301)</f>
        <v>0</v>
      </c>
      <c r="BI301" s="77">
        <f>SUM(Kranskop:Baobab!BI301)</f>
        <v>0</v>
      </c>
      <c r="BJ301" s="77">
        <f>SUM(Kranskop:Baobab!BJ301)</f>
        <v>0</v>
      </c>
      <c r="BK301" s="77">
        <f>SUM(Kranskop:Baobab!BK301)</f>
        <v>0</v>
      </c>
      <c r="BL301" s="77">
        <f>SUM(Kranskop:Baobab!BL301)</f>
        <v>0</v>
      </c>
      <c r="BM301" s="77">
        <f>SUM(Kranskop:Baobab!BM301)</f>
        <v>0</v>
      </c>
      <c r="BN301" s="77">
        <f>SUM(Kranskop:Baobab!BN301)</f>
        <v>0</v>
      </c>
      <c r="BO301" s="77">
        <f>SUM(Kranskop:Baobab!BO301)</f>
        <v>0</v>
      </c>
      <c r="BP301" s="77">
        <f>SUM(Kranskop:Baobab!BP301)</f>
        <v>0</v>
      </c>
      <c r="BQ301" s="76">
        <f>SUM(Kranskop:Baobab!BQ301)</f>
        <v>0</v>
      </c>
      <c r="BR301" s="78">
        <f>SUM(Kranskop:Baobab!BR301)</f>
        <v>0</v>
      </c>
      <c r="BS301" s="77">
        <f>SUM(Kranskop:Baobab!BS301)</f>
        <v>0</v>
      </c>
      <c r="BT301" s="77">
        <f>SUM(Kranskop:Baobab!BT301)</f>
        <v>0</v>
      </c>
      <c r="BU301" s="77">
        <f>SUM(Kranskop:Baobab!BU301)</f>
        <v>0</v>
      </c>
      <c r="BV301" s="77">
        <f>SUM(Kranskop:Baobab!BV301)</f>
        <v>0</v>
      </c>
      <c r="BW301" s="77">
        <f>SUM(Kranskop:Baobab!BW301)</f>
        <v>0</v>
      </c>
      <c r="BX301" s="77">
        <f>SUM(Kranskop:Baobab!BX301)</f>
        <v>0</v>
      </c>
      <c r="BY301" s="77">
        <f>SUM(Kranskop:Baobab!BY301)</f>
        <v>0</v>
      </c>
      <c r="BZ301" s="77">
        <f>SUM(Kranskop:Baobab!BZ301)</f>
        <v>0</v>
      </c>
      <c r="CA301" s="77">
        <f>SUM(Kranskop:Baobab!CA301)</f>
        <v>0</v>
      </c>
      <c r="CB301" s="77">
        <f>SUM(Kranskop:Baobab!CB301)</f>
        <v>0</v>
      </c>
      <c r="CC301" s="76">
        <f>SUM(Kranskop:Baobab!CC301)</f>
        <v>0</v>
      </c>
      <c r="CD301" s="368"/>
    </row>
    <row r="302" spans="2:82" s="39" customFormat="1" ht="27" x14ac:dyDescent="0.75">
      <c r="B302" s="73" t="s">
        <v>684</v>
      </c>
      <c r="C302" s="129" t="s">
        <v>685</v>
      </c>
      <c r="D302" s="130" t="s">
        <v>446</v>
      </c>
      <c r="E302" s="255">
        <f>SUM(Kranskop:Baobab!E302)</f>
        <v>4</v>
      </c>
      <c r="F302" s="215" t="b">
        <f>(Kranskop!G302+Nyl!G302+Capricorn!G302+Baobab!G302)=G302</f>
        <v>1</v>
      </c>
      <c r="G302" s="74">
        <f t="shared" si="94"/>
        <v>0</v>
      </c>
      <c r="H302" s="75">
        <f>SUM(Kranskop:Baobab!H302)</f>
        <v>0</v>
      </c>
      <c r="I302" s="76">
        <f>SUM(Kranskop:Baobab!I302)</f>
        <v>0</v>
      </c>
      <c r="J302" s="75">
        <f>SUM(Kranskop:Baobab!J302)</f>
        <v>0</v>
      </c>
      <c r="K302" s="77">
        <f>SUM(Kranskop:Baobab!K302)</f>
        <v>0</v>
      </c>
      <c r="L302" s="77">
        <f>SUM(Kranskop:Baobab!L302)</f>
        <v>0</v>
      </c>
      <c r="M302" s="77">
        <f>SUM(Kranskop:Baobab!M302)</f>
        <v>0</v>
      </c>
      <c r="N302" s="77">
        <f>SUM(Kranskop:Baobab!N302)</f>
        <v>0</v>
      </c>
      <c r="O302" s="77">
        <f>SUM(Kranskop:Baobab!O302)</f>
        <v>0</v>
      </c>
      <c r="P302" s="77">
        <f>SUM(Kranskop:Baobab!P302)</f>
        <v>0</v>
      </c>
      <c r="Q302" s="77">
        <f>SUM(Kranskop:Baobab!Q302)</f>
        <v>0</v>
      </c>
      <c r="R302" s="77">
        <f>SUM(Kranskop:Baobab!R302)</f>
        <v>0</v>
      </c>
      <c r="S302" s="77">
        <f>SUM(Kranskop:Baobab!S302)</f>
        <v>0</v>
      </c>
      <c r="T302" s="77">
        <f>SUM(Kranskop:Baobab!T302)</f>
        <v>0</v>
      </c>
      <c r="U302" s="76">
        <f>SUM(Kranskop:Baobab!U302)</f>
        <v>0</v>
      </c>
      <c r="V302" s="78">
        <f>SUM(Kranskop:Baobab!V302)</f>
        <v>0</v>
      </c>
      <c r="W302" s="77">
        <f>SUM(Kranskop:Baobab!W302)</f>
        <v>0</v>
      </c>
      <c r="X302" s="77">
        <f>SUM(Kranskop:Baobab!X302)</f>
        <v>0</v>
      </c>
      <c r="Y302" s="77">
        <f>SUM(Kranskop:Baobab!Y302)</f>
        <v>0</v>
      </c>
      <c r="Z302" s="77">
        <f>SUM(Kranskop:Baobab!Z302)</f>
        <v>0</v>
      </c>
      <c r="AA302" s="77">
        <f>SUM(Kranskop:Baobab!AA302)</f>
        <v>0</v>
      </c>
      <c r="AB302" s="77">
        <f>SUM(Kranskop:Baobab!AB302)</f>
        <v>0</v>
      </c>
      <c r="AC302" s="77">
        <f>SUM(Kranskop:Baobab!AC302)</f>
        <v>0</v>
      </c>
      <c r="AD302" s="77">
        <f>SUM(Kranskop:Baobab!AD302)</f>
        <v>0</v>
      </c>
      <c r="AE302" s="77">
        <f>SUM(Kranskop:Baobab!AE302)</f>
        <v>0</v>
      </c>
      <c r="AF302" s="77">
        <f>SUM(Kranskop:Baobab!AF302)</f>
        <v>0</v>
      </c>
      <c r="AG302" s="76">
        <f>SUM(Kranskop:Baobab!AG302)</f>
        <v>0</v>
      </c>
      <c r="AH302" s="78">
        <f>SUM(Kranskop:Baobab!AH302)</f>
        <v>0</v>
      </c>
      <c r="AI302" s="77">
        <f>SUM(Kranskop:Baobab!AI302)</f>
        <v>0</v>
      </c>
      <c r="AJ302" s="77">
        <f>SUM(Kranskop:Baobab!AJ302)</f>
        <v>0</v>
      </c>
      <c r="AK302" s="77">
        <f>SUM(Kranskop:Baobab!AK302)</f>
        <v>0</v>
      </c>
      <c r="AL302" s="77">
        <f>SUM(Kranskop:Baobab!AL302)</f>
        <v>0</v>
      </c>
      <c r="AM302" s="77">
        <f>SUM(Kranskop:Baobab!AM302)</f>
        <v>0</v>
      </c>
      <c r="AN302" s="77">
        <f>SUM(Kranskop:Baobab!AN302)</f>
        <v>0</v>
      </c>
      <c r="AO302" s="77">
        <f>SUM(Kranskop:Baobab!AO302)</f>
        <v>0</v>
      </c>
      <c r="AP302" s="77">
        <f>SUM(Kranskop:Baobab!AP302)</f>
        <v>0</v>
      </c>
      <c r="AQ302" s="77">
        <f>SUM(Kranskop:Baobab!AQ302)</f>
        <v>0</v>
      </c>
      <c r="AR302" s="77">
        <f>SUM(Kranskop:Baobab!AR302)</f>
        <v>0</v>
      </c>
      <c r="AS302" s="76">
        <f>SUM(Kranskop:Baobab!AS302)</f>
        <v>0</v>
      </c>
      <c r="AT302" s="78">
        <f>SUM(Kranskop:Baobab!AT302)</f>
        <v>0</v>
      </c>
      <c r="AU302" s="77">
        <f>SUM(Kranskop:Baobab!AU302)</f>
        <v>0</v>
      </c>
      <c r="AV302" s="77">
        <f>SUM(Kranskop:Baobab!AV302)</f>
        <v>0</v>
      </c>
      <c r="AW302" s="77">
        <f>SUM(Kranskop:Baobab!AW302)</f>
        <v>0</v>
      </c>
      <c r="AX302" s="77">
        <f>SUM(Kranskop:Baobab!AX302)</f>
        <v>0</v>
      </c>
      <c r="AY302" s="77">
        <f>SUM(Kranskop:Baobab!AY302)</f>
        <v>0</v>
      </c>
      <c r="AZ302" s="77">
        <f>SUM(Kranskop:Baobab!AZ302)</f>
        <v>0</v>
      </c>
      <c r="BA302" s="77">
        <f>SUM(Kranskop:Baobab!BA302)</f>
        <v>0</v>
      </c>
      <c r="BB302" s="77">
        <f>SUM(Kranskop:Baobab!BB302)</f>
        <v>0</v>
      </c>
      <c r="BC302" s="77">
        <f>SUM(Kranskop:Baobab!BC302)</f>
        <v>0</v>
      </c>
      <c r="BD302" s="77">
        <f>SUM(Kranskop:Baobab!BD302)</f>
        <v>0</v>
      </c>
      <c r="BE302" s="76">
        <f>SUM(Kranskop:Baobab!BE302)</f>
        <v>0</v>
      </c>
      <c r="BF302" s="78">
        <f>SUM(Kranskop:Baobab!BF302)</f>
        <v>0</v>
      </c>
      <c r="BG302" s="77">
        <f>SUM(Kranskop:Baobab!BG302)</f>
        <v>0</v>
      </c>
      <c r="BH302" s="77">
        <f>SUM(Kranskop:Baobab!BH302)</f>
        <v>0</v>
      </c>
      <c r="BI302" s="77">
        <f>SUM(Kranskop:Baobab!BI302)</f>
        <v>0</v>
      </c>
      <c r="BJ302" s="77">
        <f>SUM(Kranskop:Baobab!BJ302)</f>
        <v>0</v>
      </c>
      <c r="BK302" s="77">
        <f>SUM(Kranskop:Baobab!BK302)</f>
        <v>0</v>
      </c>
      <c r="BL302" s="77">
        <f>SUM(Kranskop:Baobab!BL302)</f>
        <v>0</v>
      </c>
      <c r="BM302" s="77">
        <f>SUM(Kranskop:Baobab!BM302)</f>
        <v>0</v>
      </c>
      <c r="BN302" s="77">
        <f>SUM(Kranskop:Baobab!BN302)</f>
        <v>0</v>
      </c>
      <c r="BO302" s="77">
        <f>SUM(Kranskop:Baobab!BO302)</f>
        <v>0</v>
      </c>
      <c r="BP302" s="77">
        <f>SUM(Kranskop:Baobab!BP302)</f>
        <v>0</v>
      </c>
      <c r="BQ302" s="76">
        <f>SUM(Kranskop:Baobab!BQ302)</f>
        <v>0</v>
      </c>
      <c r="BR302" s="78">
        <f>SUM(Kranskop:Baobab!BR302)</f>
        <v>0</v>
      </c>
      <c r="BS302" s="77">
        <f>SUM(Kranskop:Baobab!BS302)</f>
        <v>0</v>
      </c>
      <c r="BT302" s="77">
        <f>SUM(Kranskop:Baobab!BT302)</f>
        <v>0</v>
      </c>
      <c r="BU302" s="77">
        <f>SUM(Kranskop:Baobab!BU302)</f>
        <v>0</v>
      </c>
      <c r="BV302" s="77">
        <f>SUM(Kranskop:Baobab!BV302)</f>
        <v>0</v>
      </c>
      <c r="BW302" s="77">
        <f>SUM(Kranskop:Baobab!BW302)</f>
        <v>0</v>
      </c>
      <c r="BX302" s="77">
        <f>SUM(Kranskop:Baobab!BX302)</f>
        <v>0</v>
      </c>
      <c r="BY302" s="77">
        <f>SUM(Kranskop:Baobab!BY302)</f>
        <v>0</v>
      </c>
      <c r="BZ302" s="77">
        <f>SUM(Kranskop:Baobab!BZ302)</f>
        <v>0</v>
      </c>
      <c r="CA302" s="77">
        <f>SUM(Kranskop:Baobab!CA302)</f>
        <v>0</v>
      </c>
      <c r="CB302" s="77">
        <f>SUM(Kranskop:Baobab!CB302)</f>
        <v>0</v>
      </c>
      <c r="CC302" s="76">
        <f>SUM(Kranskop:Baobab!CC302)</f>
        <v>0</v>
      </c>
      <c r="CD302" s="368"/>
    </row>
    <row r="303" spans="2:82" s="39" customFormat="1" ht="54" x14ac:dyDescent="0.75">
      <c r="B303" s="73" t="s">
        <v>686</v>
      </c>
      <c r="C303" s="129" t="s">
        <v>687</v>
      </c>
      <c r="D303" s="130" t="s">
        <v>688</v>
      </c>
      <c r="E303" s="255">
        <f>SUM(Kranskop:Baobab!E303)</f>
        <v>120</v>
      </c>
      <c r="F303" s="215" t="b">
        <f>(Kranskop!G303+Nyl!G303+Capricorn!G303+Baobab!G303)=G303</f>
        <v>1</v>
      </c>
      <c r="G303" s="74">
        <f t="shared" si="94"/>
        <v>0</v>
      </c>
      <c r="H303" s="75">
        <f>SUM(Kranskop:Baobab!H303)</f>
        <v>0</v>
      </c>
      <c r="I303" s="76">
        <f>SUM(Kranskop:Baobab!I303)</f>
        <v>0</v>
      </c>
      <c r="J303" s="75">
        <f>SUM(Kranskop:Baobab!J303)</f>
        <v>0</v>
      </c>
      <c r="K303" s="77">
        <f>SUM(Kranskop:Baobab!K303)</f>
        <v>0</v>
      </c>
      <c r="L303" s="77">
        <f>SUM(Kranskop:Baobab!L303)</f>
        <v>0</v>
      </c>
      <c r="M303" s="77">
        <f>SUM(Kranskop:Baobab!M303)</f>
        <v>0</v>
      </c>
      <c r="N303" s="77">
        <f>SUM(Kranskop:Baobab!N303)</f>
        <v>0</v>
      </c>
      <c r="O303" s="77">
        <f>SUM(Kranskop:Baobab!O303)</f>
        <v>0</v>
      </c>
      <c r="P303" s="77">
        <f>SUM(Kranskop:Baobab!P303)</f>
        <v>0</v>
      </c>
      <c r="Q303" s="77">
        <f>SUM(Kranskop:Baobab!Q303)</f>
        <v>0</v>
      </c>
      <c r="R303" s="77">
        <f>SUM(Kranskop:Baobab!R303)</f>
        <v>0</v>
      </c>
      <c r="S303" s="77">
        <f>SUM(Kranskop:Baobab!S303)</f>
        <v>0</v>
      </c>
      <c r="T303" s="77">
        <f>SUM(Kranskop:Baobab!T303)</f>
        <v>0</v>
      </c>
      <c r="U303" s="76">
        <f>SUM(Kranskop:Baobab!U303)</f>
        <v>0</v>
      </c>
      <c r="V303" s="78">
        <f>SUM(Kranskop:Baobab!V303)</f>
        <v>0</v>
      </c>
      <c r="W303" s="77">
        <f>SUM(Kranskop:Baobab!W303)</f>
        <v>0</v>
      </c>
      <c r="X303" s="77">
        <f>SUM(Kranskop:Baobab!X303)</f>
        <v>0</v>
      </c>
      <c r="Y303" s="77">
        <f>SUM(Kranskop:Baobab!Y303)</f>
        <v>0</v>
      </c>
      <c r="Z303" s="77">
        <f>SUM(Kranskop:Baobab!Z303)</f>
        <v>0</v>
      </c>
      <c r="AA303" s="77">
        <f>SUM(Kranskop:Baobab!AA303)</f>
        <v>0</v>
      </c>
      <c r="AB303" s="77">
        <f>SUM(Kranskop:Baobab!AB303)</f>
        <v>0</v>
      </c>
      <c r="AC303" s="77">
        <f>SUM(Kranskop:Baobab!AC303)</f>
        <v>0</v>
      </c>
      <c r="AD303" s="77">
        <f>SUM(Kranskop:Baobab!AD303)</f>
        <v>0</v>
      </c>
      <c r="AE303" s="77">
        <f>SUM(Kranskop:Baobab!AE303)</f>
        <v>0</v>
      </c>
      <c r="AF303" s="77">
        <f>SUM(Kranskop:Baobab!AF303)</f>
        <v>0</v>
      </c>
      <c r="AG303" s="76">
        <f>SUM(Kranskop:Baobab!AG303)</f>
        <v>0</v>
      </c>
      <c r="AH303" s="78">
        <f>SUM(Kranskop:Baobab!AH303)</f>
        <v>0</v>
      </c>
      <c r="AI303" s="77">
        <f>SUM(Kranskop:Baobab!AI303)</f>
        <v>0</v>
      </c>
      <c r="AJ303" s="77">
        <f>SUM(Kranskop:Baobab!AJ303)</f>
        <v>0</v>
      </c>
      <c r="AK303" s="77">
        <f>SUM(Kranskop:Baobab!AK303)</f>
        <v>0</v>
      </c>
      <c r="AL303" s="77">
        <f>SUM(Kranskop:Baobab!AL303)</f>
        <v>0</v>
      </c>
      <c r="AM303" s="77">
        <f>SUM(Kranskop:Baobab!AM303)</f>
        <v>0</v>
      </c>
      <c r="AN303" s="77">
        <f>SUM(Kranskop:Baobab!AN303)</f>
        <v>0</v>
      </c>
      <c r="AO303" s="77">
        <f>SUM(Kranskop:Baobab!AO303)</f>
        <v>0</v>
      </c>
      <c r="AP303" s="77">
        <f>SUM(Kranskop:Baobab!AP303)</f>
        <v>0</v>
      </c>
      <c r="AQ303" s="77">
        <f>SUM(Kranskop:Baobab!AQ303)</f>
        <v>0</v>
      </c>
      <c r="AR303" s="77">
        <f>SUM(Kranskop:Baobab!AR303)</f>
        <v>0</v>
      </c>
      <c r="AS303" s="76">
        <f>SUM(Kranskop:Baobab!AS303)</f>
        <v>0</v>
      </c>
      <c r="AT303" s="78">
        <f>SUM(Kranskop:Baobab!AT303)</f>
        <v>0</v>
      </c>
      <c r="AU303" s="77">
        <f>SUM(Kranskop:Baobab!AU303)</f>
        <v>0</v>
      </c>
      <c r="AV303" s="77">
        <f>SUM(Kranskop:Baobab!AV303)</f>
        <v>0</v>
      </c>
      <c r="AW303" s="77">
        <f>SUM(Kranskop:Baobab!AW303)</f>
        <v>0</v>
      </c>
      <c r="AX303" s="77">
        <f>SUM(Kranskop:Baobab!AX303)</f>
        <v>0</v>
      </c>
      <c r="AY303" s="77">
        <f>SUM(Kranskop:Baobab!AY303)</f>
        <v>0</v>
      </c>
      <c r="AZ303" s="77">
        <f>SUM(Kranskop:Baobab!AZ303)</f>
        <v>0</v>
      </c>
      <c r="BA303" s="77">
        <f>SUM(Kranskop:Baobab!BA303)</f>
        <v>0</v>
      </c>
      <c r="BB303" s="77">
        <f>SUM(Kranskop:Baobab!BB303)</f>
        <v>0</v>
      </c>
      <c r="BC303" s="77">
        <f>SUM(Kranskop:Baobab!BC303)</f>
        <v>0</v>
      </c>
      <c r="BD303" s="77">
        <f>SUM(Kranskop:Baobab!BD303)</f>
        <v>0</v>
      </c>
      <c r="BE303" s="76">
        <f>SUM(Kranskop:Baobab!BE303)</f>
        <v>0</v>
      </c>
      <c r="BF303" s="78">
        <f>SUM(Kranskop:Baobab!BF303)</f>
        <v>0</v>
      </c>
      <c r="BG303" s="77">
        <f>SUM(Kranskop:Baobab!BG303)</f>
        <v>0</v>
      </c>
      <c r="BH303" s="77">
        <f>SUM(Kranskop:Baobab!BH303)</f>
        <v>0</v>
      </c>
      <c r="BI303" s="77">
        <f>SUM(Kranskop:Baobab!BI303)</f>
        <v>0</v>
      </c>
      <c r="BJ303" s="77">
        <f>SUM(Kranskop:Baobab!BJ303)</f>
        <v>0</v>
      </c>
      <c r="BK303" s="77">
        <f>SUM(Kranskop:Baobab!BK303)</f>
        <v>0</v>
      </c>
      <c r="BL303" s="77">
        <f>SUM(Kranskop:Baobab!BL303)</f>
        <v>0</v>
      </c>
      <c r="BM303" s="77">
        <f>SUM(Kranskop:Baobab!BM303)</f>
        <v>0</v>
      </c>
      <c r="BN303" s="77">
        <f>SUM(Kranskop:Baobab!BN303)</f>
        <v>0</v>
      </c>
      <c r="BO303" s="77">
        <f>SUM(Kranskop:Baobab!BO303)</f>
        <v>0</v>
      </c>
      <c r="BP303" s="77">
        <f>SUM(Kranskop:Baobab!BP303)</f>
        <v>0</v>
      </c>
      <c r="BQ303" s="76">
        <f>SUM(Kranskop:Baobab!BQ303)</f>
        <v>0</v>
      </c>
      <c r="BR303" s="78">
        <f>SUM(Kranskop:Baobab!BR303)</f>
        <v>0</v>
      </c>
      <c r="BS303" s="77">
        <f>SUM(Kranskop:Baobab!BS303)</f>
        <v>0</v>
      </c>
      <c r="BT303" s="77">
        <f>SUM(Kranskop:Baobab!BT303)</f>
        <v>0</v>
      </c>
      <c r="BU303" s="77">
        <f>SUM(Kranskop:Baobab!BU303)</f>
        <v>0</v>
      </c>
      <c r="BV303" s="77">
        <f>SUM(Kranskop:Baobab!BV303)</f>
        <v>0</v>
      </c>
      <c r="BW303" s="77">
        <f>SUM(Kranskop:Baobab!BW303)</f>
        <v>0</v>
      </c>
      <c r="BX303" s="77">
        <f>SUM(Kranskop:Baobab!BX303)</f>
        <v>0</v>
      </c>
      <c r="BY303" s="77">
        <f>SUM(Kranskop:Baobab!BY303)</f>
        <v>0</v>
      </c>
      <c r="BZ303" s="77">
        <f>SUM(Kranskop:Baobab!BZ303)</f>
        <v>0</v>
      </c>
      <c r="CA303" s="77">
        <f>SUM(Kranskop:Baobab!CA303)</f>
        <v>0</v>
      </c>
      <c r="CB303" s="77">
        <f>SUM(Kranskop:Baobab!CB303)</f>
        <v>0</v>
      </c>
      <c r="CC303" s="76">
        <f>SUM(Kranskop:Baobab!CC303)</f>
        <v>0</v>
      </c>
      <c r="CD303" s="368"/>
    </row>
    <row r="304" spans="2:82" s="39" customFormat="1" x14ac:dyDescent="0.75">
      <c r="B304" s="73" t="s">
        <v>689</v>
      </c>
      <c r="C304" s="129" t="s">
        <v>690</v>
      </c>
      <c r="D304" s="130" t="s">
        <v>691</v>
      </c>
      <c r="E304" s="255">
        <f>SUM(Kranskop:Baobab!E304)</f>
        <v>688</v>
      </c>
      <c r="F304" s="215" t="b">
        <f>(Kranskop!G304+Nyl!G304+Capricorn!G304+Baobab!G304)=G304</f>
        <v>1</v>
      </c>
      <c r="G304" s="74">
        <f t="shared" si="94"/>
        <v>0</v>
      </c>
      <c r="H304" s="75">
        <f>SUM(Kranskop:Baobab!H304)</f>
        <v>0</v>
      </c>
      <c r="I304" s="76">
        <f>SUM(Kranskop:Baobab!I304)</f>
        <v>0</v>
      </c>
      <c r="J304" s="75">
        <f>SUM(Kranskop:Baobab!J304)</f>
        <v>0</v>
      </c>
      <c r="K304" s="77">
        <f>SUM(Kranskop:Baobab!K304)</f>
        <v>0</v>
      </c>
      <c r="L304" s="77">
        <f>SUM(Kranskop:Baobab!L304)</f>
        <v>0</v>
      </c>
      <c r="M304" s="77">
        <f>SUM(Kranskop:Baobab!M304)</f>
        <v>0</v>
      </c>
      <c r="N304" s="77">
        <f>SUM(Kranskop:Baobab!N304)</f>
        <v>0</v>
      </c>
      <c r="O304" s="77">
        <f>SUM(Kranskop:Baobab!O304)</f>
        <v>0</v>
      </c>
      <c r="P304" s="77">
        <f>SUM(Kranskop:Baobab!P304)</f>
        <v>0</v>
      </c>
      <c r="Q304" s="77">
        <f>SUM(Kranskop:Baobab!Q304)</f>
        <v>0</v>
      </c>
      <c r="R304" s="77">
        <f>SUM(Kranskop:Baobab!R304)</f>
        <v>0</v>
      </c>
      <c r="S304" s="77">
        <f>SUM(Kranskop:Baobab!S304)</f>
        <v>0</v>
      </c>
      <c r="T304" s="77">
        <f>SUM(Kranskop:Baobab!T304)</f>
        <v>0</v>
      </c>
      <c r="U304" s="76">
        <f>SUM(Kranskop:Baobab!U304)</f>
        <v>0</v>
      </c>
      <c r="V304" s="78">
        <f>SUM(Kranskop:Baobab!V304)</f>
        <v>0</v>
      </c>
      <c r="W304" s="77">
        <f>SUM(Kranskop:Baobab!W304)</f>
        <v>0</v>
      </c>
      <c r="X304" s="77">
        <f>SUM(Kranskop:Baobab!X304)</f>
        <v>0</v>
      </c>
      <c r="Y304" s="77">
        <f>SUM(Kranskop:Baobab!Y304)</f>
        <v>0</v>
      </c>
      <c r="Z304" s="77">
        <f>SUM(Kranskop:Baobab!Z304)</f>
        <v>0</v>
      </c>
      <c r="AA304" s="77">
        <f>SUM(Kranskop:Baobab!AA304)</f>
        <v>0</v>
      </c>
      <c r="AB304" s="77">
        <f>SUM(Kranskop:Baobab!AB304)</f>
        <v>0</v>
      </c>
      <c r="AC304" s="77">
        <f>SUM(Kranskop:Baobab!AC304)</f>
        <v>0</v>
      </c>
      <c r="AD304" s="77">
        <f>SUM(Kranskop:Baobab!AD304)</f>
        <v>0</v>
      </c>
      <c r="AE304" s="77">
        <f>SUM(Kranskop:Baobab!AE304)</f>
        <v>0</v>
      </c>
      <c r="AF304" s="77">
        <f>SUM(Kranskop:Baobab!AF304)</f>
        <v>0</v>
      </c>
      <c r="AG304" s="76">
        <f>SUM(Kranskop:Baobab!AG304)</f>
        <v>0</v>
      </c>
      <c r="AH304" s="78">
        <f>SUM(Kranskop:Baobab!AH304)</f>
        <v>0</v>
      </c>
      <c r="AI304" s="77">
        <f>SUM(Kranskop:Baobab!AI304)</f>
        <v>0</v>
      </c>
      <c r="AJ304" s="77">
        <f>SUM(Kranskop:Baobab!AJ304)</f>
        <v>0</v>
      </c>
      <c r="AK304" s="77">
        <f>SUM(Kranskop:Baobab!AK304)</f>
        <v>0</v>
      </c>
      <c r="AL304" s="77">
        <f>SUM(Kranskop:Baobab!AL304)</f>
        <v>0</v>
      </c>
      <c r="AM304" s="77">
        <f>SUM(Kranskop:Baobab!AM304)</f>
        <v>0</v>
      </c>
      <c r="AN304" s="77">
        <f>SUM(Kranskop:Baobab!AN304)</f>
        <v>0</v>
      </c>
      <c r="AO304" s="77">
        <f>SUM(Kranskop:Baobab!AO304)</f>
        <v>0</v>
      </c>
      <c r="AP304" s="77">
        <f>SUM(Kranskop:Baobab!AP304)</f>
        <v>0</v>
      </c>
      <c r="AQ304" s="77">
        <f>SUM(Kranskop:Baobab!AQ304)</f>
        <v>0</v>
      </c>
      <c r="AR304" s="77">
        <f>SUM(Kranskop:Baobab!AR304)</f>
        <v>0</v>
      </c>
      <c r="AS304" s="76">
        <f>SUM(Kranskop:Baobab!AS304)</f>
        <v>0</v>
      </c>
      <c r="AT304" s="78">
        <f>SUM(Kranskop:Baobab!AT304)</f>
        <v>0</v>
      </c>
      <c r="AU304" s="77">
        <f>SUM(Kranskop:Baobab!AU304)</f>
        <v>0</v>
      </c>
      <c r="AV304" s="77">
        <f>SUM(Kranskop:Baobab!AV304)</f>
        <v>0</v>
      </c>
      <c r="AW304" s="77">
        <f>SUM(Kranskop:Baobab!AW304)</f>
        <v>0</v>
      </c>
      <c r="AX304" s="77">
        <f>SUM(Kranskop:Baobab!AX304)</f>
        <v>0</v>
      </c>
      <c r="AY304" s="77">
        <f>SUM(Kranskop:Baobab!AY304)</f>
        <v>0</v>
      </c>
      <c r="AZ304" s="77">
        <f>SUM(Kranskop:Baobab!AZ304)</f>
        <v>0</v>
      </c>
      <c r="BA304" s="77">
        <f>SUM(Kranskop:Baobab!BA304)</f>
        <v>0</v>
      </c>
      <c r="BB304" s="77">
        <f>SUM(Kranskop:Baobab!BB304)</f>
        <v>0</v>
      </c>
      <c r="BC304" s="77">
        <f>SUM(Kranskop:Baobab!BC304)</f>
        <v>0</v>
      </c>
      <c r="BD304" s="77">
        <f>SUM(Kranskop:Baobab!BD304)</f>
        <v>0</v>
      </c>
      <c r="BE304" s="76">
        <f>SUM(Kranskop:Baobab!BE304)</f>
        <v>0</v>
      </c>
      <c r="BF304" s="78">
        <f>SUM(Kranskop:Baobab!BF304)</f>
        <v>0</v>
      </c>
      <c r="BG304" s="77">
        <f>SUM(Kranskop:Baobab!BG304)</f>
        <v>0</v>
      </c>
      <c r="BH304" s="77">
        <f>SUM(Kranskop:Baobab!BH304)</f>
        <v>0</v>
      </c>
      <c r="BI304" s="77">
        <f>SUM(Kranskop:Baobab!BI304)</f>
        <v>0</v>
      </c>
      <c r="BJ304" s="77">
        <f>SUM(Kranskop:Baobab!BJ304)</f>
        <v>0</v>
      </c>
      <c r="BK304" s="77">
        <f>SUM(Kranskop:Baobab!BK304)</f>
        <v>0</v>
      </c>
      <c r="BL304" s="77">
        <f>SUM(Kranskop:Baobab!BL304)</f>
        <v>0</v>
      </c>
      <c r="BM304" s="77">
        <f>SUM(Kranskop:Baobab!BM304)</f>
        <v>0</v>
      </c>
      <c r="BN304" s="77">
        <f>SUM(Kranskop:Baobab!BN304)</f>
        <v>0</v>
      </c>
      <c r="BO304" s="77">
        <f>SUM(Kranskop:Baobab!BO304)</f>
        <v>0</v>
      </c>
      <c r="BP304" s="77">
        <f>SUM(Kranskop:Baobab!BP304)</f>
        <v>0</v>
      </c>
      <c r="BQ304" s="76">
        <f>SUM(Kranskop:Baobab!BQ304)</f>
        <v>0</v>
      </c>
      <c r="BR304" s="78">
        <f>SUM(Kranskop:Baobab!BR304)</f>
        <v>0</v>
      </c>
      <c r="BS304" s="77">
        <f>SUM(Kranskop:Baobab!BS304)</f>
        <v>0</v>
      </c>
      <c r="BT304" s="77">
        <f>SUM(Kranskop:Baobab!BT304)</f>
        <v>0</v>
      </c>
      <c r="BU304" s="77">
        <f>SUM(Kranskop:Baobab!BU304)</f>
        <v>0</v>
      </c>
      <c r="BV304" s="77">
        <f>SUM(Kranskop:Baobab!BV304)</f>
        <v>0</v>
      </c>
      <c r="BW304" s="77">
        <f>SUM(Kranskop:Baobab!BW304)</f>
        <v>0</v>
      </c>
      <c r="BX304" s="77">
        <f>SUM(Kranskop:Baobab!BX304)</f>
        <v>0</v>
      </c>
      <c r="BY304" s="77">
        <f>SUM(Kranskop:Baobab!BY304)</f>
        <v>0</v>
      </c>
      <c r="BZ304" s="77">
        <f>SUM(Kranskop:Baobab!BZ304)</f>
        <v>0</v>
      </c>
      <c r="CA304" s="77">
        <f>SUM(Kranskop:Baobab!CA304)</f>
        <v>0</v>
      </c>
      <c r="CB304" s="77">
        <f>SUM(Kranskop:Baobab!CB304)</f>
        <v>0</v>
      </c>
      <c r="CC304" s="76">
        <f>SUM(Kranskop:Baobab!CC304)</f>
        <v>0</v>
      </c>
      <c r="CD304" s="368"/>
    </row>
    <row r="305" spans="2:82" s="39" customFormat="1" ht="27" x14ac:dyDescent="0.75">
      <c r="B305" s="73" t="s">
        <v>692</v>
      </c>
      <c r="C305" s="129" t="s">
        <v>693</v>
      </c>
      <c r="D305" s="130" t="s">
        <v>446</v>
      </c>
      <c r="E305" s="255">
        <f>SUM(Kranskop:Baobab!E305)</f>
        <v>80</v>
      </c>
      <c r="F305" s="215" t="b">
        <f>(Kranskop!G305+Nyl!G305+Capricorn!G305+Baobab!G305)=G305</f>
        <v>1</v>
      </c>
      <c r="G305" s="74">
        <f t="shared" si="94"/>
        <v>0</v>
      </c>
      <c r="H305" s="75">
        <f>SUM(Kranskop:Baobab!H305)</f>
        <v>0</v>
      </c>
      <c r="I305" s="76">
        <f>SUM(Kranskop:Baobab!I305)</f>
        <v>0</v>
      </c>
      <c r="J305" s="75">
        <f>SUM(Kranskop:Baobab!J305)</f>
        <v>0</v>
      </c>
      <c r="K305" s="77">
        <f>SUM(Kranskop:Baobab!K305)</f>
        <v>0</v>
      </c>
      <c r="L305" s="77">
        <f>SUM(Kranskop:Baobab!L305)</f>
        <v>0</v>
      </c>
      <c r="M305" s="77">
        <f>SUM(Kranskop:Baobab!M305)</f>
        <v>0</v>
      </c>
      <c r="N305" s="77">
        <f>SUM(Kranskop:Baobab!N305)</f>
        <v>0</v>
      </c>
      <c r="O305" s="77">
        <f>SUM(Kranskop:Baobab!O305)</f>
        <v>0</v>
      </c>
      <c r="P305" s="77">
        <f>SUM(Kranskop:Baobab!P305)</f>
        <v>0</v>
      </c>
      <c r="Q305" s="77">
        <f>SUM(Kranskop:Baobab!Q305)</f>
        <v>0</v>
      </c>
      <c r="R305" s="77">
        <f>SUM(Kranskop:Baobab!R305)</f>
        <v>0</v>
      </c>
      <c r="S305" s="77">
        <f>SUM(Kranskop:Baobab!S305)</f>
        <v>0</v>
      </c>
      <c r="T305" s="77">
        <f>SUM(Kranskop:Baobab!T305)</f>
        <v>0</v>
      </c>
      <c r="U305" s="76">
        <f>SUM(Kranskop:Baobab!U305)</f>
        <v>0</v>
      </c>
      <c r="V305" s="78">
        <f>SUM(Kranskop:Baobab!V305)</f>
        <v>0</v>
      </c>
      <c r="W305" s="77">
        <f>SUM(Kranskop:Baobab!W305)</f>
        <v>0</v>
      </c>
      <c r="X305" s="77">
        <f>SUM(Kranskop:Baobab!X305)</f>
        <v>0</v>
      </c>
      <c r="Y305" s="77">
        <f>SUM(Kranskop:Baobab!Y305)</f>
        <v>0</v>
      </c>
      <c r="Z305" s="77">
        <f>SUM(Kranskop:Baobab!Z305)</f>
        <v>0</v>
      </c>
      <c r="AA305" s="77">
        <f>SUM(Kranskop:Baobab!AA305)</f>
        <v>0</v>
      </c>
      <c r="AB305" s="77">
        <f>SUM(Kranskop:Baobab!AB305)</f>
        <v>0</v>
      </c>
      <c r="AC305" s="77">
        <f>SUM(Kranskop:Baobab!AC305)</f>
        <v>0</v>
      </c>
      <c r="AD305" s="77">
        <f>SUM(Kranskop:Baobab!AD305)</f>
        <v>0</v>
      </c>
      <c r="AE305" s="77">
        <f>SUM(Kranskop:Baobab!AE305)</f>
        <v>0</v>
      </c>
      <c r="AF305" s="77">
        <f>SUM(Kranskop:Baobab!AF305)</f>
        <v>0</v>
      </c>
      <c r="AG305" s="76">
        <f>SUM(Kranskop:Baobab!AG305)</f>
        <v>0</v>
      </c>
      <c r="AH305" s="78">
        <f>SUM(Kranskop:Baobab!AH305)</f>
        <v>0</v>
      </c>
      <c r="AI305" s="77">
        <f>SUM(Kranskop:Baobab!AI305)</f>
        <v>0</v>
      </c>
      <c r="AJ305" s="77">
        <f>SUM(Kranskop:Baobab!AJ305)</f>
        <v>0</v>
      </c>
      <c r="AK305" s="77">
        <f>SUM(Kranskop:Baobab!AK305)</f>
        <v>0</v>
      </c>
      <c r="AL305" s="77">
        <f>SUM(Kranskop:Baobab!AL305)</f>
        <v>0</v>
      </c>
      <c r="AM305" s="77">
        <f>SUM(Kranskop:Baobab!AM305)</f>
        <v>0</v>
      </c>
      <c r="AN305" s="77">
        <f>SUM(Kranskop:Baobab!AN305)</f>
        <v>0</v>
      </c>
      <c r="AO305" s="77">
        <f>SUM(Kranskop:Baobab!AO305)</f>
        <v>0</v>
      </c>
      <c r="AP305" s="77">
        <f>SUM(Kranskop:Baobab!AP305)</f>
        <v>0</v>
      </c>
      <c r="AQ305" s="77">
        <f>SUM(Kranskop:Baobab!AQ305)</f>
        <v>0</v>
      </c>
      <c r="AR305" s="77">
        <f>SUM(Kranskop:Baobab!AR305)</f>
        <v>0</v>
      </c>
      <c r="AS305" s="76">
        <f>SUM(Kranskop:Baobab!AS305)</f>
        <v>0</v>
      </c>
      <c r="AT305" s="78">
        <f>SUM(Kranskop:Baobab!AT305)</f>
        <v>0</v>
      </c>
      <c r="AU305" s="77">
        <f>SUM(Kranskop:Baobab!AU305)</f>
        <v>0</v>
      </c>
      <c r="AV305" s="77">
        <f>SUM(Kranskop:Baobab!AV305)</f>
        <v>0</v>
      </c>
      <c r="AW305" s="77">
        <f>SUM(Kranskop:Baobab!AW305)</f>
        <v>0</v>
      </c>
      <c r="AX305" s="77">
        <f>SUM(Kranskop:Baobab!AX305)</f>
        <v>0</v>
      </c>
      <c r="AY305" s="77">
        <f>SUM(Kranskop:Baobab!AY305)</f>
        <v>0</v>
      </c>
      <c r="AZ305" s="77">
        <f>SUM(Kranskop:Baobab!AZ305)</f>
        <v>0</v>
      </c>
      <c r="BA305" s="77">
        <f>SUM(Kranskop:Baobab!BA305)</f>
        <v>0</v>
      </c>
      <c r="BB305" s="77">
        <f>SUM(Kranskop:Baobab!BB305)</f>
        <v>0</v>
      </c>
      <c r="BC305" s="77">
        <f>SUM(Kranskop:Baobab!BC305)</f>
        <v>0</v>
      </c>
      <c r="BD305" s="77">
        <f>SUM(Kranskop:Baobab!BD305)</f>
        <v>0</v>
      </c>
      <c r="BE305" s="76">
        <f>SUM(Kranskop:Baobab!BE305)</f>
        <v>0</v>
      </c>
      <c r="BF305" s="78">
        <f>SUM(Kranskop:Baobab!BF305)</f>
        <v>0</v>
      </c>
      <c r="BG305" s="77">
        <f>SUM(Kranskop:Baobab!BG305)</f>
        <v>0</v>
      </c>
      <c r="BH305" s="77">
        <f>SUM(Kranskop:Baobab!BH305)</f>
        <v>0</v>
      </c>
      <c r="BI305" s="77">
        <f>SUM(Kranskop:Baobab!BI305)</f>
        <v>0</v>
      </c>
      <c r="BJ305" s="77">
        <f>SUM(Kranskop:Baobab!BJ305)</f>
        <v>0</v>
      </c>
      <c r="BK305" s="77">
        <f>SUM(Kranskop:Baobab!BK305)</f>
        <v>0</v>
      </c>
      <c r="BL305" s="77">
        <f>SUM(Kranskop:Baobab!BL305)</f>
        <v>0</v>
      </c>
      <c r="BM305" s="77">
        <f>SUM(Kranskop:Baobab!BM305)</f>
        <v>0</v>
      </c>
      <c r="BN305" s="77">
        <f>SUM(Kranskop:Baobab!BN305)</f>
        <v>0</v>
      </c>
      <c r="BO305" s="77">
        <f>SUM(Kranskop:Baobab!BO305)</f>
        <v>0</v>
      </c>
      <c r="BP305" s="77">
        <f>SUM(Kranskop:Baobab!BP305)</f>
        <v>0</v>
      </c>
      <c r="BQ305" s="76">
        <f>SUM(Kranskop:Baobab!BQ305)</f>
        <v>0</v>
      </c>
      <c r="BR305" s="78">
        <f>SUM(Kranskop:Baobab!BR305)</f>
        <v>0</v>
      </c>
      <c r="BS305" s="77">
        <f>SUM(Kranskop:Baobab!BS305)</f>
        <v>0</v>
      </c>
      <c r="BT305" s="77">
        <f>SUM(Kranskop:Baobab!BT305)</f>
        <v>0</v>
      </c>
      <c r="BU305" s="77">
        <f>SUM(Kranskop:Baobab!BU305)</f>
        <v>0</v>
      </c>
      <c r="BV305" s="77">
        <f>SUM(Kranskop:Baobab!BV305)</f>
        <v>0</v>
      </c>
      <c r="BW305" s="77">
        <f>SUM(Kranskop:Baobab!BW305)</f>
        <v>0</v>
      </c>
      <c r="BX305" s="77">
        <f>SUM(Kranskop:Baobab!BX305)</f>
        <v>0</v>
      </c>
      <c r="BY305" s="77">
        <f>SUM(Kranskop:Baobab!BY305)</f>
        <v>0</v>
      </c>
      <c r="BZ305" s="77">
        <f>SUM(Kranskop:Baobab!BZ305)</f>
        <v>0</v>
      </c>
      <c r="CA305" s="77">
        <f>SUM(Kranskop:Baobab!CA305)</f>
        <v>0</v>
      </c>
      <c r="CB305" s="77">
        <f>SUM(Kranskop:Baobab!CB305)</f>
        <v>0</v>
      </c>
      <c r="CC305" s="76">
        <f>SUM(Kranskop:Baobab!CC305)</f>
        <v>0</v>
      </c>
      <c r="CD305" s="368"/>
    </row>
    <row r="306" spans="2:82" s="39" customFormat="1" ht="27" x14ac:dyDescent="0.75">
      <c r="B306" s="73" t="s">
        <v>694</v>
      </c>
      <c r="C306" s="129" t="s">
        <v>695</v>
      </c>
      <c r="D306" s="130" t="s">
        <v>481</v>
      </c>
      <c r="E306" s="255">
        <f>SUM(Kranskop:Baobab!E306)</f>
        <v>2600</v>
      </c>
      <c r="F306" s="215" t="b">
        <f>(Kranskop!G306+Nyl!G306+Capricorn!G306+Baobab!G306)=G306</f>
        <v>1</v>
      </c>
      <c r="G306" s="74">
        <f t="shared" si="94"/>
        <v>0</v>
      </c>
      <c r="H306" s="75">
        <f>SUM(Kranskop:Baobab!H306)</f>
        <v>0</v>
      </c>
      <c r="I306" s="76">
        <f>SUM(Kranskop:Baobab!I306)</f>
        <v>0</v>
      </c>
      <c r="J306" s="75">
        <f>SUM(Kranskop:Baobab!J306)</f>
        <v>0</v>
      </c>
      <c r="K306" s="77">
        <f>SUM(Kranskop:Baobab!K306)</f>
        <v>0</v>
      </c>
      <c r="L306" s="77">
        <f>SUM(Kranskop:Baobab!L306)</f>
        <v>0</v>
      </c>
      <c r="M306" s="77">
        <f>SUM(Kranskop:Baobab!M306)</f>
        <v>0</v>
      </c>
      <c r="N306" s="77">
        <f>SUM(Kranskop:Baobab!N306)</f>
        <v>0</v>
      </c>
      <c r="O306" s="77">
        <f>SUM(Kranskop:Baobab!O306)</f>
        <v>0</v>
      </c>
      <c r="P306" s="77">
        <f>SUM(Kranskop:Baobab!P306)</f>
        <v>0</v>
      </c>
      <c r="Q306" s="77">
        <f>SUM(Kranskop:Baobab!Q306)</f>
        <v>0</v>
      </c>
      <c r="R306" s="77">
        <f>SUM(Kranskop:Baobab!R306)</f>
        <v>0</v>
      </c>
      <c r="S306" s="77">
        <f>SUM(Kranskop:Baobab!S306)</f>
        <v>0</v>
      </c>
      <c r="T306" s="77">
        <f>SUM(Kranskop:Baobab!T306)</f>
        <v>0</v>
      </c>
      <c r="U306" s="76">
        <f>SUM(Kranskop:Baobab!U306)</f>
        <v>0</v>
      </c>
      <c r="V306" s="78">
        <f>SUM(Kranskop:Baobab!V306)</f>
        <v>0</v>
      </c>
      <c r="W306" s="77">
        <f>SUM(Kranskop:Baobab!W306)</f>
        <v>0</v>
      </c>
      <c r="X306" s="77">
        <f>SUM(Kranskop:Baobab!X306)</f>
        <v>0</v>
      </c>
      <c r="Y306" s="77">
        <f>SUM(Kranskop:Baobab!Y306)</f>
        <v>0</v>
      </c>
      <c r="Z306" s="77">
        <f>SUM(Kranskop:Baobab!Z306)</f>
        <v>0</v>
      </c>
      <c r="AA306" s="77">
        <f>SUM(Kranskop:Baobab!AA306)</f>
        <v>0</v>
      </c>
      <c r="AB306" s="77">
        <f>SUM(Kranskop:Baobab!AB306)</f>
        <v>0</v>
      </c>
      <c r="AC306" s="77">
        <f>SUM(Kranskop:Baobab!AC306)</f>
        <v>0</v>
      </c>
      <c r="AD306" s="77">
        <f>SUM(Kranskop:Baobab!AD306)</f>
        <v>0</v>
      </c>
      <c r="AE306" s="77">
        <f>SUM(Kranskop:Baobab!AE306)</f>
        <v>0</v>
      </c>
      <c r="AF306" s="77">
        <f>SUM(Kranskop:Baobab!AF306)</f>
        <v>0</v>
      </c>
      <c r="AG306" s="76">
        <f>SUM(Kranskop:Baobab!AG306)</f>
        <v>0</v>
      </c>
      <c r="AH306" s="78">
        <f>SUM(Kranskop:Baobab!AH306)</f>
        <v>0</v>
      </c>
      <c r="AI306" s="77">
        <f>SUM(Kranskop:Baobab!AI306)</f>
        <v>0</v>
      </c>
      <c r="AJ306" s="77">
        <f>SUM(Kranskop:Baobab!AJ306)</f>
        <v>0</v>
      </c>
      <c r="AK306" s="77">
        <f>SUM(Kranskop:Baobab!AK306)</f>
        <v>0</v>
      </c>
      <c r="AL306" s="77">
        <f>SUM(Kranskop:Baobab!AL306)</f>
        <v>0</v>
      </c>
      <c r="AM306" s="77">
        <f>SUM(Kranskop:Baobab!AM306)</f>
        <v>0</v>
      </c>
      <c r="AN306" s="77">
        <f>SUM(Kranskop:Baobab!AN306)</f>
        <v>0</v>
      </c>
      <c r="AO306" s="77">
        <f>SUM(Kranskop:Baobab!AO306)</f>
        <v>0</v>
      </c>
      <c r="AP306" s="77">
        <f>SUM(Kranskop:Baobab!AP306)</f>
        <v>0</v>
      </c>
      <c r="AQ306" s="77">
        <f>SUM(Kranskop:Baobab!AQ306)</f>
        <v>0</v>
      </c>
      <c r="AR306" s="77">
        <f>SUM(Kranskop:Baobab!AR306)</f>
        <v>0</v>
      </c>
      <c r="AS306" s="76">
        <f>SUM(Kranskop:Baobab!AS306)</f>
        <v>0</v>
      </c>
      <c r="AT306" s="78">
        <f>SUM(Kranskop:Baobab!AT306)</f>
        <v>0</v>
      </c>
      <c r="AU306" s="77">
        <f>SUM(Kranskop:Baobab!AU306)</f>
        <v>0</v>
      </c>
      <c r="AV306" s="77">
        <f>SUM(Kranskop:Baobab!AV306)</f>
        <v>0</v>
      </c>
      <c r="AW306" s="77">
        <f>SUM(Kranskop:Baobab!AW306)</f>
        <v>0</v>
      </c>
      <c r="AX306" s="77">
        <f>SUM(Kranskop:Baobab!AX306)</f>
        <v>0</v>
      </c>
      <c r="AY306" s="77">
        <f>SUM(Kranskop:Baobab!AY306)</f>
        <v>0</v>
      </c>
      <c r="AZ306" s="77">
        <f>SUM(Kranskop:Baobab!AZ306)</f>
        <v>0</v>
      </c>
      <c r="BA306" s="77">
        <f>SUM(Kranskop:Baobab!BA306)</f>
        <v>0</v>
      </c>
      <c r="BB306" s="77">
        <f>SUM(Kranskop:Baobab!BB306)</f>
        <v>0</v>
      </c>
      <c r="BC306" s="77">
        <f>SUM(Kranskop:Baobab!BC306)</f>
        <v>0</v>
      </c>
      <c r="BD306" s="77">
        <f>SUM(Kranskop:Baobab!BD306)</f>
        <v>0</v>
      </c>
      <c r="BE306" s="76">
        <f>SUM(Kranskop:Baobab!BE306)</f>
        <v>0</v>
      </c>
      <c r="BF306" s="78">
        <f>SUM(Kranskop:Baobab!BF306)</f>
        <v>0</v>
      </c>
      <c r="BG306" s="77">
        <f>SUM(Kranskop:Baobab!BG306)</f>
        <v>0</v>
      </c>
      <c r="BH306" s="77">
        <f>SUM(Kranskop:Baobab!BH306)</f>
        <v>0</v>
      </c>
      <c r="BI306" s="77">
        <f>SUM(Kranskop:Baobab!BI306)</f>
        <v>0</v>
      </c>
      <c r="BJ306" s="77">
        <f>SUM(Kranskop:Baobab!BJ306)</f>
        <v>0</v>
      </c>
      <c r="BK306" s="77">
        <f>SUM(Kranskop:Baobab!BK306)</f>
        <v>0</v>
      </c>
      <c r="BL306" s="77">
        <f>SUM(Kranskop:Baobab!BL306)</f>
        <v>0</v>
      </c>
      <c r="BM306" s="77">
        <f>SUM(Kranskop:Baobab!BM306)</f>
        <v>0</v>
      </c>
      <c r="BN306" s="77">
        <f>SUM(Kranskop:Baobab!BN306)</f>
        <v>0</v>
      </c>
      <c r="BO306" s="77">
        <f>SUM(Kranskop:Baobab!BO306)</f>
        <v>0</v>
      </c>
      <c r="BP306" s="77">
        <f>SUM(Kranskop:Baobab!BP306)</f>
        <v>0</v>
      </c>
      <c r="BQ306" s="76">
        <f>SUM(Kranskop:Baobab!BQ306)</f>
        <v>0</v>
      </c>
      <c r="BR306" s="78">
        <f>SUM(Kranskop:Baobab!BR306)</f>
        <v>0</v>
      </c>
      <c r="BS306" s="77">
        <f>SUM(Kranskop:Baobab!BS306)</f>
        <v>0</v>
      </c>
      <c r="BT306" s="77">
        <f>SUM(Kranskop:Baobab!BT306)</f>
        <v>0</v>
      </c>
      <c r="BU306" s="77">
        <f>SUM(Kranskop:Baobab!BU306)</f>
        <v>0</v>
      </c>
      <c r="BV306" s="77">
        <f>SUM(Kranskop:Baobab!BV306)</f>
        <v>0</v>
      </c>
      <c r="BW306" s="77">
        <f>SUM(Kranskop:Baobab!BW306)</f>
        <v>0</v>
      </c>
      <c r="BX306" s="77">
        <f>SUM(Kranskop:Baobab!BX306)</f>
        <v>0</v>
      </c>
      <c r="BY306" s="77">
        <f>SUM(Kranskop:Baobab!BY306)</f>
        <v>0</v>
      </c>
      <c r="BZ306" s="77">
        <f>SUM(Kranskop:Baobab!BZ306)</f>
        <v>0</v>
      </c>
      <c r="CA306" s="77">
        <f>SUM(Kranskop:Baobab!CA306)</f>
        <v>0</v>
      </c>
      <c r="CB306" s="77">
        <f>SUM(Kranskop:Baobab!CB306)</f>
        <v>0</v>
      </c>
      <c r="CC306" s="76">
        <f>SUM(Kranskop:Baobab!CC306)</f>
        <v>0</v>
      </c>
      <c r="CD306" s="368"/>
    </row>
    <row r="307" spans="2:82" s="39" customFormat="1" x14ac:dyDescent="0.75">
      <c r="B307" s="73" t="s">
        <v>478</v>
      </c>
      <c r="C307" s="129" t="s">
        <v>696</v>
      </c>
      <c r="D307" s="130" t="s">
        <v>446</v>
      </c>
      <c r="E307" s="255">
        <f>SUM(Kranskop:Baobab!E307)</f>
        <v>8</v>
      </c>
      <c r="F307" s="215" t="b">
        <f>(Kranskop!G307+Nyl!G307+Capricorn!G307+Baobab!G307)=G307</f>
        <v>1</v>
      </c>
      <c r="G307" s="74">
        <f t="shared" si="94"/>
        <v>0</v>
      </c>
      <c r="H307" s="75">
        <f>SUM(Kranskop:Baobab!H307)</f>
        <v>0</v>
      </c>
      <c r="I307" s="76">
        <f>SUM(Kranskop:Baobab!I307)</f>
        <v>0</v>
      </c>
      <c r="J307" s="75">
        <f>SUM(Kranskop:Baobab!J307)</f>
        <v>0</v>
      </c>
      <c r="K307" s="77">
        <f>SUM(Kranskop:Baobab!K307)</f>
        <v>0</v>
      </c>
      <c r="L307" s="77">
        <f>SUM(Kranskop:Baobab!L307)</f>
        <v>0</v>
      </c>
      <c r="M307" s="77">
        <f>SUM(Kranskop:Baobab!M307)</f>
        <v>0</v>
      </c>
      <c r="N307" s="77">
        <f>SUM(Kranskop:Baobab!N307)</f>
        <v>0</v>
      </c>
      <c r="O307" s="77">
        <f>SUM(Kranskop:Baobab!O307)</f>
        <v>0</v>
      </c>
      <c r="P307" s="77">
        <f>SUM(Kranskop:Baobab!P307)</f>
        <v>0</v>
      </c>
      <c r="Q307" s="77">
        <f>SUM(Kranskop:Baobab!Q307)</f>
        <v>0</v>
      </c>
      <c r="R307" s="77">
        <f>SUM(Kranskop:Baobab!R307)</f>
        <v>0</v>
      </c>
      <c r="S307" s="77">
        <f>SUM(Kranskop:Baobab!S307)</f>
        <v>0</v>
      </c>
      <c r="T307" s="77">
        <f>SUM(Kranskop:Baobab!T307)</f>
        <v>0</v>
      </c>
      <c r="U307" s="76">
        <f>SUM(Kranskop:Baobab!U307)</f>
        <v>0</v>
      </c>
      <c r="V307" s="78">
        <f>SUM(Kranskop:Baobab!V307)</f>
        <v>0</v>
      </c>
      <c r="W307" s="77">
        <f>SUM(Kranskop:Baobab!W307)</f>
        <v>0</v>
      </c>
      <c r="X307" s="77">
        <f>SUM(Kranskop:Baobab!X307)</f>
        <v>0</v>
      </c>
      <c r="Y307" s="77">
        <f>SUM(Kranskop:Baobab!Y307)</f>
        <v>0</v>
      </c>
      <c r="Z307" s="77">
        <f>SUM(Kranskop:Baobab!Z307)</f>
        <v>0</v>
      </c>
      <c r="AA307" s="77">
        <f>SUM(Kranskop:Baobab!AA307)</f>
        <v>0</v>
      </c>
      <c r="AB307" s="77">
        <f>SUM(Kranskop:Baobab!AB307)</f>
        <v>0</v>
      </c>
      <c r="AC307" s="77">
        <f>SUM(Kranskop:Baobab!AC307)</f>
        <v>0</v>
      </c>
      <c r="AD307" s="77">
        <f>SUM(Kranskop:Baobab!AD307)</f>
        <v>0</v>
      </c>
      <c r="AE307" s="77">
        <f>SUM(Kranskop:Baobab!AE307)</f>
        <v>0</v>
      </c>
      <c r="AF307" s="77">
        <f>SUM(Kranskop:Baobab!AF307)</f>
        <v>0</v>
      </c>
      <c r="AG307" s="76">
        <f>SUM(Kranskop:Baobab!AG307)</f>
        <v>0</v>
      </c>
      <c r="AH307" s="78">
        <f>SUM(Kranskop:Baobab!AH307)</f>
        <v>0</v>
      </c>
      <c r="AI307" s="77">
        <f>SUM(Kranskop:Baobab!AI307)</f>
        <v>0</v>
      </c>
      <c r="AJ307" s="77">
        <f>SUM(Kranskop:Baobab!AJ307)</f>
        <v>0</v>
      </c>
      <c r="AK307" s="77">
        <f>SUM(Kranskop:Baobab!AK307)</f>
        <v>0</v>
      </c>
      <c r="AL307" s="77">
        <f>SUM(Kranskop:Baobab!AL307)</f>
        <v>0</v>
      </c>
      <c r="AM307" s="77">
        <f>SUM(Kranskop:Baobab!AM307)</f>
        <v>0</v>
      </c>
      <c r="AN307" s="77">
        <f>SUM(Kranskop:Baobab!AN307)</f>
        <v>0</v>
      </c>
      <c r="AO307" s="77">
        <f>SUM(Kranskop:Baobab!AO307)</f>
        <v>0</v>
      </c>
      <c r="AP307" s="77">
        <f>SUM(Kranskop:Baobab!AP307)</f>
        <v>0</v>
      </c>
      <c r="AQ307" s="77">
        <f>SUM(Kranskop:Baobab!AQ307)</f>
        <v>0</v>
      </c>
      <c r="AR307" s="77">
        <f>SUM(Kranskop:Baobab!AR307)</f>
        <v>0</v>
      </c>
      <c r="AS307" s="76">
        <f>SUM(Kranskop:Baobab!AS307)</f>
        <v>0</v>
      </c>
      <c r="AT307" s="78">
        <f>SUM(Kranskop:Baobab!AT307)</f>
        <v>0</v>
      </c>
      <c r="AU307" s="77">
        <f>SUM(Kranskop:Baobab!AU307)</f>
        <v>0</v>
      </c>
      <c r="AV307" s="77">
        <f>SUM(Kranskop:Baobab!AV307)</f>
        <v>0</v>
      </c>
      <c r="AW307" s="77">
        <f>SUM(Kranskop:Baobab!AW307)</f>
        <v>0</v>
      </c>
      <c r="AX307" s="77">
        <f>SUM(Kranskop:Baobab!AX307)</f>
        <v>0</v>
      </c>
      <c r="AY307" s="77">
        <f>SUM(Kranskop:Baobab!AY307)</f>
        <v>0</v>
      </c>
      <c r="AZ307" s="77">
        <f>SUM(Kranskop:Baobab!AZ307)</f>
        <v>0</v>
      </c>
      <c r="BA307" s="77">
        <f>SUM(Kranskop:Baobab!BA307)</f>
        <v>0</v>
      </c>
      <c r="BB307" s="77">
        <f>SUM(Kranskop:Baobab!BB307)</f>
        <v>0</v>
      </c>
      <c r="BC307" s="77">
        <f>SUM(Kranskop:Baobab!BC307)</f>
        <v>0</v>
      </c>
      <c r="BD307" s="77">
        <f>SUM(Kranskop:Baobab!BD307)</f>
        <v>0</v>
      </c>
      <c r="BE307" s="76">
        <f>SUM(Kranskop:Baobab!BE307)</f>
        <v>0</v>
      </c>
      <c r="BF307" s="78">
        <f>SUM(Kranskop:Baobab!BF307)</f>
        <v>0</v>
      </c>
      <c r="BG307" s="77">
        <f>SUM(Kranskop:Baobab!BG307)</f>
        <v>0</v>
      </c>
      <c r="BH307" s="77">
        <f>SUM(Kranskop:Baobab!BH307)</f>
        <v>0</v>
      </c>
      <c r="BI307" s="77">
        <f>SUM(Kranskop:Baobab!BI307)</f>
        <v>0</v>
      </c>
      <c r="BJ307" s="77">
        <f>SUM(Kranskop:Baobab!BJ307)</f>
        <v>0</v>
      </c>
      <c r="BK307" s="77">
        <f>SUM(Kranskop:Baobab!BK307)</f>
        <v>0</v>
      </c>
      <c r="BL307" s="77">
        <f>SUM(Kranskop:Baobab!BL307)</f>
        <v>0</v>
      </c>
      <c r="BM307" s="77">
        <f>SUM(Kranskop:Baobab!BM307)</f>
        <v>0</v>
      </c>
      <c r="BN307" s="77">
        <f>SUM(Kranskop:Baobab!BN307)</f>
        <v>0</v>
      </c>
      <c r="BO307" s="77">
        <f>SUM(Kranskop:Baobab!BO307)</f>
        <v>0</v>
      </c>
      <c r="BP307" s="77">
        <f>SUM(Kranskop:Baobab!BP307)</f>
        <v>0</v>
      </c>
      <c r="BQ307" s="76">
        <f>SUM(Kranskop:Baobab!BQ307)</f>
        <v>0</v>
      </c>
      <c r="BR307" s="78">
        <f>SUM(Kranskop:Baobab!BR307)</f>
        <v>0</v>
      </c>
      <c r="BS307" s="77">
        <f>SUM(Kranskop:Baobab!BS307)</f>
        <v>0</v>
      </c>
      <c r="BT307" s="77">
        <f>SUM(Kranskop:Baobab!BT307)</f>
        <v>0</v>
      </c>
      <c r="BU307" s="77">
        <f>SUM(Kranskop:Baobab!BU307)</f>
        <v>0</v>
      </c>
      <c r="BV307" s="77">
        <f>SUM(Kranskop:Baobab!BV307)</f>
        <v>0</v>
      </c>
      <c r="BW307" s="77">
        <f>SUM(Kranskop:Baobab!BW307)</f>
        <v>0</v>
      </c>
      <c r="BX307" s="77">
        <f>SUM(Kranskop:Baobab!BX307)</f>
        <v>0</v>
      </c>
      <c r="BY307" s="77">
        <f>SUM(Kranskop:Baobab!BY307)</f>
        <v>0</v>
      </c>
      <c r="BZ307" s="77">
        <f>SUM(Kranskop:Baobab!BZ307)</f>
        <v>0</v>
      </c>
      <c r="CA307" s="77">
        <f>SUM(Kranskop:Baobab!CA307)</f>
        <v>0</v>
      </c>
      <c r="CB307" s="77">
        <f>SUM(Kranskop:Baobab!CB307)</f>
        <v>0</v>
      </c>
      <c r="CC307" s="76">
        <f>SUM(Kranskop:Baobab!CC307)</f>
        <v>0</v>
      </c>
      <c r="CD307" s="368"/>
    </row>
    <row r="308" spans="2:82" s="39" customFormat="1" x14ac:dyDescent="0.75">
      <c r="B308" s="73" t="s">
        <v>697</v>
      </c>
      <c r="C308" s="129" t="s">
        <v>882</v>
      </c>
      <c r="D308" s="130" t="s">
        <v>446</v>
      </c>
      <c r="E308" s="255">
        <f>SUM(Kranskop:Baobab!E308)</f>
        <v>0</v>
      </c>
      <c r="F308" s="215" t="b">
        <f>(Kranskop!G308+Nyl!G308+Capricorn!G308+Baobab!G308)=G308</f>
        <v>1</v>
      </c>
      <c r="G308" s="74">
        <f t="shared" si="94"/>
        <v>0</v>
      </c>
      <c r="H308" s="75">
        <f>SUM(Kranskop:Baobab!H308)</f>
        <v>0</v>
      </c>
      <c r="I308" s="76">
        <f>SUM(Kranskop:Baobab!I308)</f>
        <v>0</v>
      </c>
      <c r="J308" s="75">
        <f>SUM(Kranskop:Baobab!J308)</f>
        <v>0</v>
      </c>
      <c r="K308" s="77">
        <f>SUM(Kranskop:Baobab!K308)</f>
        <v>0</v>
      </c>
      <c r="L308" s="77">
        <f>SUM(Kranskop:Baobab!L308)</f>
        <v>0</v>
      </c>
      <c r="M308" s="77">
        <f>SUM(Kranskop:Baobab!M308)</f>
        <v>0</v>
      </c>
      <c r="N308" s="77">
        <f>SUM(Kranskop:Baobab!N308)</f>
        <v>0</v>
      </c>
      <c r="O308" s="77">
        <f>SUM(Kranskop:Baobab!O308)</f>
        <v>0</v>
      </c>
      <c r="P308" s="77">
        <f>SUM(Kranskop:Baobab!P308)</f>
        <v>0</v>
      </c>
      <c r="Q308" s="77">
        <f>SUM(Kranskop:Baobab!Q308)</f>
        <v>0</v>
      </c>
      <c r="R308" s="77">
        <f>SUM(Kranskop:Baobab!R308)</f>
        <v>0</v>
      </c>
      <c r="S308" s="77">
        <f>SUM(Kranskop:Baobab!S308)</f>
        <v>0</v>
      </c>
      <c r="T308" s="77">
        <f>SUM(Kranskop:Baobab!T308)</f>
        <v>0</v>
      </c>
      <c r="U308" s="76">
        <f>SUM(Kranskop:Baobab!U308)</f>
        <v>0</v>
      </c>
      <c r="V308" s="78">
        <f>SUM(Kranskop:Baobab!V308)</f>
        <v>0</v>
      </c>
      <c r="W308" s="77">
        <f>SUM(Kranskop:Baobab!W308)</f>
        <v>0</v>
      </c>
      <c r="X308" s="77">
        <f>SUM(Kranskop:Baobab!X308)</f>
        <v>0</v>
      </c>
      <c r="Y308" s="77">
        <f>SUM(Kranskop:Baobab!Y308)</f>
        <v>0</v>
      </c>
      <c r="Z308" s="77">
        <f>SUM(Kranskop:Baobab!Z308)</f>
        <v>0</v>
      </c>
      <c r="AA308" s="77">
        <f>SUM(Kranskop:Baobab!AA308)</f>
        <v>0</v>
      </c>
      <c r="AB308" s="77">
        <f>SUM(Kranskop:Baobab!AB308)</f>
        <v>0</v>
      </c>
      <c r="AC308" s="77">
        <f>SUM(Kranskop:Baobab!AC308)</f>
        <v>0</v>
      </c>
      <c r="AD308" s="77">
        <f>SUM(Kranskop:Baobab!AD308)</f>
        <v>0</v>
      </c>
      <c r="AE308" s="77">
        <f>SUM(Kranskop:Baobab!AE308)</f>
        <v>0</v>
      </c>
      <c r="AF308" s="77">
        <f>SUM(Kranskop:Baobab!AF308)</f>
        <v>0</v>
      </c>
      <c r="AG308" s="76">
        <f>SUM(Kranskop:Baobab!AG308)</f>
        <v>0</v>
      </c>
      <c r="AH308" s="78">
        <f>SUM(Kranskop:Baobab!AH308)</f>
        <v>0</v>
      </c>
      <c r="AI308" s="77">
        <f>SUM(Kranskop:Baobab!AI308)</f>
        <v>0</v>
      </c>
      <c r="AJ308" s="77">
        <f>SUM(Kranskop:Baobab!AJ308)</f>
        <v>0</v>
      </c>
      <c r="AK308" s="77">
        <f>SUM(Kranskop:Baobab!AK308)</f>
        <v>0</v>
      </c>
      <c r="AL308" s="77">
        <f>SUM(Kranskop:Baobab!AL308)</f>
        <v>0</v>
      </c>
      <c r="AM308" s="77">
        <f>SUM(Kranskop:Baobab!AM308)</f>
        <v>0</v>
      </c>
      <c r="AN308" s="77">
        <f>SUM(Kranskop:Baobab!AN308)</f>
        <v>0</v>
      </c>
      <c r="AO308" s="77">
        <f>SUM(Kranskop:Baobab!AO308)</f>
        <v>0</v>
      </c>
      <c r="AP308" s="77">
        <f>SUM(Kranskop:Baobab!AP308)</f>
        <v>0</v>
      </c>
      <c r="AQ308" s="77">
        <f>SUM(Kranskop:Baobab!AQ308)</f>
        <v>0</v>
      </c>
      <c r="AR308" s="77">
        <f>SUM(Kranskop:Baobab!AR308)</f>
        <v>0</v>
      </c>
      <c r="AS308" s="76">
        <f>SUM(Kranskop:Baobab!AS308)</f>
        <v>0</v>
      </c>
      <c r="AT308" s="78">
        <f>SUM(Kranskop:Baobab!AT308)</f>
        <v>0</v>
      </c>
      <c r="AU308" s="77">
        <f>SUM(Kranskop:Baobab!AU308)</f>
        <v>0</v>
      </c>
      <c r="AV308" s="77">
        <f>SUM(Kranskop:Baobab!AV308)</f>
        <v>0</v>
      </c>
      <c r="AW308" s="77">
        <f>SUM(Kranskop:Baobab!AW308)</f>
        <v>0</v>
      </c>
      <c r="AX308" s="77">
        <f>SUM(Kranskop:Baobab!AX308)</f>
        <v>0</v>
      </c>
      <c r="AY308" s="77">
        <f>SUM(Kranskop:Baobab!AY308)</f>
        <v>0</v>
      </c>
      <c r="AZ308" s="77">
        <f>SUM(Kranskop:Baobab!AZ308)</f>
        <v>0</v>
      </c>
      <c r="BA308" s="77">
        <f>SUM(Kranskop:Baobab!BA308)</f>
        <v>0</v>
      </c>
      <c r="BB308" s="77">
        <f>SUM(Kranskop:Baobab!BB308)</f>
        <v>0</v>
      </c>
      <c r="BC308" s="77">
        <f>SUM(Kranskop:Baobab!BC308)</f>
        <v>0</v>
      </c>
      <c r="BD308" s="77">
        <f>SUM(Kranskop:Baobab!BD308)</f>
        <v>0</v>
      </c>
      <c r="BE308" s="76">
        <f>SUM(Kranskop:Baobab!BE308)</f>
        <v>0</v>
      </c>
      <c r="BF308" s="78">
        <f>SUM(Kranskop:Baobab!BF308)</f>
        <v>0</v>
      </c>
      <c r="BG308" s="77">
        <f>SUM(Kranskop:Baobab!BG308)</f>
        <v>0</v>
      </c>
      <c r="BH308" s="77">
        <f>SUM(Kranskop:Baobab!BH308)</f>
        <v>0</v>
      </c>
      <c r="BI308" s="77">
        <f>SUM(Kranskop:Baobab!BI308)</f>
        <v>0</v>
      </c>
      <c r="BJ308" s="77">
        <f>SUM(Kranskop:Baobab!BJ308)</f>
        <v>0</v>
      </c>
      <c r="BK308" s="77">
        <f>SUM(Kranskop:Baobab!BK308)</f>
        <v>0</v>
      </c>
      <c r="BL308" s="77">
        <f>SUM(Kranskop:Baobab!BL308)</f>
        <v>0</v>
      </c>
      <c r="BM308" s="77">
        <f>SUM(Kranskop:Baobab!BM308)</f>
        <v>0</v>
      </c>
      <c r="BN308" s="77">
        <f>SUM(Kranskop:Baobab!BN308)</f>
        <v>0</v>
      </c>
      <c r="BO308" s="77">
        <f>SUM(Kranskop:Baobab!BO308)</f>
        <v>0</v>
      </c>
      <c r="BP308" s="77">
        <f>SUM(Kranskop:Baobab!BP308)</f>
        <v>0</v>
      </c>
      <c r="BQ308" s="76">
        <f>SUM(Kranskop:Baobab!BQ308)</f>
        <v>0</v>
      </c>
      <c r="BR308" s="78">
        <f>SUM(Kranskop:Baobab!BR308)</f>
        <v>0</v>
      </c>
      <c r="BS308" s="77">
        <f>SUM(Kranskop:Baobab!BS308)</f>
        <v>0</v>
      </c>
      <c r="BT308" s="77">
        <f>SUM(Kranskop:Baobab!BT308)</f>
        <v>0</v>
      </c>
      <c r="BU308" s="77">
        <f>SUM(Kranskop:Baobab!BU308)</f>
        <v>0</v>
      </c>
      <c r="BV308" s="77">
        <f>SUM(Kranskop:Baobab!BV308)</f>
        <v>0</v>
      </c>
      <c r="BW308" s="77">
        <f>SUM(Kranskop:Baobab!BW308)</f>
        <v>0</v>
      </c>
      <c r="BX308" s="77">
        <f>SUM(Kranskop:Baobab!BX308)</f>
        <v>0</v>
      </c>
      <c r="BY308" s="77">
        <f>SUM(Kranskop:Baobab!BY308)</f>
        <v>0</v>
      </c>
      <c r="BZ308" s="77">
        <f>SUM(Kranskop:Baobab!BZ308)</f>
        <v>0</v>
      </c>
      <c r="CA308" s="77">
        <f>SUM(Kranskop:Baobab!CA308)</f>
        <v>0</v>
      </c>
      <c r="CB308" s="77">
        <f>SUM(Kranskop:Baobab!CB308)</f>
        <v>0</v>
      </c>
      <c r="CC308" s="76">
        <f>SUM(Kranskop:Baobab!CC308)</f>
        <v>0</v>
      </c>
      <c r="CD308" s="368"/>
    </row>
    <row r="309" spans="2:82" s="39" customFormat="1" x14ac:dyDescent="0.75">
      <c r="B309" s="73" t="s">
        <v>698</v>
      </c>
      <c r="C309" s="129" t="s">
        <v>883</v>
      </c>
      <c r="D309" s="130" t="s">
        <v>446</v>
      </c>
      <c r="E309" s="255">
        <f>SUM(Kranskop:Baobab!E309)</f>
        <v>0</v>
      </c>
      <c r="F309" s="215" t="b">
        <f>(Kranskop!G309+Nyl!G309+Capricorn!G309+Baobab!G309)=G309</f>
        <v>1</v>
      </c>
      <c r="G309" s="74">
        <f t="shared" si="94"/>
        <v>0</v>
      </c>
      <c r="H309" s="75">
        <f>SUM(Kranskop:Baobab!H309)</f>
        <v>0</v>
      </c>
      <c r="I309" s="76">
        <f>SUM(Kranskop:Baobab!I309)</f>
        <v>0</v>
      </c>
      <c r="J309" s="75">
        <f>SUM(Kranskop:Baobab!J309)</f>
        <v>0</v>
      </c>
      <c r="K309" s="77">
        <f>SUM(Kranskop:Baobab!K309)</f>
        <v>0</v>
      </c>
      <c r="L309" s="77">
        <f>SUM(Kranskop:Baobab!L309)</f>
        <v>0</v>
      </c>
      <c r="M309" s="77">
        <f>SUM(Kranskop:Baobab!M309)</f>
        <v>0</v>
      </c>
      <c r="N309" s="77">
        <f>SUM(Kranskop:Baobab!N309)</f>
        <v>0</v>
      </c>
      <c r="O309" s="77">
        <f>SUM(Kranskop:Baobab!O309)</f>
        <v>0</v>
      </c>
      <c r="P309" s="77">
        <f>SUM(Kranskop:Baobab!P309)</f>
        <v>0</v>
      </c>
      <c r="Q309" s="77">
        <f>SUM(Kranskop:Baobab!Q309)</f>
        <v>0</v>
      </c>
      <c r="R309" s="77">
        <f>SUM(Kranskop:Baobab!R309)</f>
        <v>0</v>
      </c>
      <c r="S309" s="77">
        <f>SUM(Kranskop:Baobab!S309)</f>
        <v>0</v>
      </c>
      <c r="T309" s="77">
        <f>SUM(Kranskop:Baobab!T309)</f>
        <v>0</v>
      </c>
      <c r="U309" s="76">
        <f>SUM(Kranskop:Baobab!U309)</f>
        <v>0</v>
      </c>
      <c r="V309" s="78">
        <f>SUM(Kranskop:Baobab!V309)</f>
        <v>0</v>
      </c>
      <c r="W309" s="77">
        <f>SUM(Kranskop:Baobab!W309)</f>
        <v>0</v>
      </c>
      <c r="X309" s="77">
        <f>SUM(Kranskop:Baobab!X309)</f>
        <v>0</v>
      </c>
      <c r="Y309" s="77">
        <f>SUM(Kranskop:Baobab!Y309)</f>
        <v>0</v>
      </c>
      <c r="Z309" s="77">
        <f>SUM(Kranskop:Baobab!Z309)</f>
        <v>0</v>
      </c>
      <c r="AA309" s="77">
        <f>SUM(Kranskop:Baobab!AA309)</f>
        <v>0</v>
      </c>
      <c r="AB309" s="77">
        <f>SUM(Kranskop:Baobab!AB309)</f>
        <v>0</v>
      </c>
      <c r="AC309" s="77">
        <f>SUM(Kranskop:Baobab!AC309)</f>
        <v>0</v>
      </c>
      <c r="AD309" s="77">
        <f>SUM(Kranskop:Baobab!AD309)</f>
        <v>0</v>
      </c>
      <c r="AE309" s="77">
        <f>SUM(Kranskop:Baobab!AE309)</f>
        <v>0</v>
      </c>
      <c r="AF309" s="77">
        <f>SUM(Kranskop:Baobab!AF309)</f>
        <v>0</v>
      </c>
      <c r="AG309" s="76">
        <f>SUM(Kranskop:Baobab!AG309)</f>
        <v>0</v>
      </c>
      <c r="AH309" s="78">
        <f>SUM(Kranskop:Baobab!AH309)</f>
        <v>0</v>
      </c>
      <c r="AI309" s="77">
        <f>SUM(Kranskop:Baobab!AI309)</f>
        <v>0</v>
      </c>
      <c r="AJ309" s="77">
        <f>SUM(Kranskop:Baobab!AJ309)</f>
        <v>0</v>
      </c>
      <c r="AK309" s="77">
        <f>SUM(Kranskop:Baobab!AK309)</f>
        <v>0</v>
      </c>
      <c r="AL309" s="77">
        <f>SUM(Kranskop:Baobab!AL309)</f>
        <v>0</v>
      </c>
      <c r="AM309" s="77">
        <f>SUM(Kranskop:Baobab!AM309)</f>
        <v>0</v>
      </c>
      <c r="AN309" s="77">
        <f>SUM(Kranskop:Baobab!AN309)</f>
        <v>0</v>
      </c>
      <c r="AO309" s="77">
        <f>SUM(Kranskop:Baobab!AO309)</f>
        <v>0</v>
      </c>
      <c r="AP309" s="77">
        <f>SUM(Kranskop:Baobab!AP309)</f>
        <v>0</v>
      </c>
      <c r="AQ309" s="77">
        <f>SUM(Kranskop:Baobab!AQ309)</f>
        <v>0</v>
      </c>
      <c r="AR309" s="77">
        <f>SUM(Kranskop:Baobab!AR309)</f>
        <v>0</v>
      </c>
      <c r="AS309" s="76">
        <f>SUM(Kranskop:Baobab!AS309)</f>
        <v>0</v>
      </c>
      <c r="AT309" s="78">
        <f>SUM(Kranskop:Baobab!AT309)</f>
        <v>0</v>
      </c>
      <c r="AU309" s="77">
        <f>SUM(Kranskop:Baobab!AU309)</f>
        <v>0</v>
      </c>
      <c r="AV309" s="77">
        <f>SUM(Kranskop:Baobab!AV309)</f>
        <v>0</v>
      </c>
      <c r="AW309" s="77">
        <f>SUM(Kranskop:Baobab!AW309)</f>
        <v>0</v>
      </c>
      <c r="AX309" s="77">
        <f>SUM(Kranskop:Baobab!AX309)</f>
        <v>0</v>
      </c>
      <c r="AY309" s="77">
        <f>SUM(Kranskop:Baobab!AY309)</f>
        <v>0</v>
      </c>
      <c r="AZ309" s="77">
        <f>SUM(Kranskop:Baobab!AZ309)</f>
        <v>0</v>
      </c>
      <c r="BA309" s="77">
        <f>SUM(Kranskop:Baobab!BA309)</f>
        <v>0</v>
      </c>
      <c r="BB309" s="77">
        <f>SUM(Kranskop:Baobab!BB309)</f>
        <v>0</v>
      </c>
      <c r="BC309" s="77">
        <f>SUM(Kranskop:Baobab!BC309)</f>
        <v>0</v>
      </c>
      <c r="BD309" s="77">
        <f>SUM(Kranskop:Baobab!BD309)</f>
        <v>0</v>
      </c>
      <c r="BE309" s="76">
        <f>SUM(Kranskop:Baobab!BE309)</f>
        <v>0</v>
      </c>
      <c r="BF309" s="78">
        <f>SUM(Kranskop:Baobab!BF309)</f>
        <v>0</v>
      </c>
      <c r="BG309" s="77">
        <f>SUM(Kranskop:Baobab!BG309)</f>
        <v>0</v>
      </c>
      <c r="BH309" s="77">
        <f>SUM(Kranskop:Baobab!BH309)</f>
        <v>0</v>
      </c>
      <c r="BI309" s="77">
        <f>SUM(Kranskop:Baobab!BI309)</f>
        <v>0</v>
      </c>
      <c r="BJ309" s="77">
        <f>SUM(Kranskop:Baobab!BJ309)</f>
        <v>0</v>
      </c>
      <c r="BK309" s="77">
        <f>SUM(Kranskop:Baobab!BK309)</f>
        <v>0</v>
      </c>
      <c r="BL309" s="77">
        <f>SUM(Kranskop:Baobab!BL309)</f>
        <v>0</v>
      </c>
      <c r="BM309" s="77">
        <f>SUM(Kranskop:Baobab!BM309)</f>
        <v>0</v>
      </c>
      <c r="BN309" s="77">
        <f>SUM(Kranskop:Baobab!BN309)</f>
        <v>0</v>
      </c>
      <c r="BO309" s="77">
        <f>SUM(Kranskop:Baobab!BO309)</f>
        <v>0</v>
      </c>
      <c r="BP309" s="77">
        <f>SUM(Kranskop:Baobab!BP309)</f>
        <v>0</v>
      </c>
      <c r="BQ309" s="76">
        <f>SUM(Kranskop:Baobab!BQ309)</f>
        <v>0</v>
      </c>
      <c r="BR309" s="78">
        <f>SUM(Kranskop:Baobab!BR309)</f>
        <v>0</v>
      </c>
      <c r="BS309" s="77">
        <f>SUM(Kranskop:Baobab!BS309)</f>
        <v>0</v>
      </c>
      <c r="BT309" s="77">
        <f>SUM(Kranskop:Baobab!BT309)</f>
        <v>0</v>
      </c>
      <c r="BU309" s="77">
        <f>SUM(Kranskop:Baobab!BU309)</f>
        <v>0</v>
      </c>
      <c r="BV309" s="77">
        <f>SUM(Kranskop:Baobab!BV309)</f>
        <v>0</v>
      </c>
      <c r="BW309" s="77">
        <f>SUM(Kranskop:Baobab!BW309)</f>
        <v>0</v>
      </c>
      <c r="BX309" s="77">
        <f>SUM(Kranskop:Baobab!BX309)</f>
        <v>0</v>
      </c>
      <c r="BY309" s="77">
        <f>SUM(Kranskop:Baobab!BY309)</f>
        <v>0</v>
      </c>
      <c r="BZ309" s="77">
        <f>SUM(Kranskop:Baobab!BZ309)</f>
        <v>0</v>
      </c>
      <c r="CA309" s="77">
        <f>SUM(Kranskop:Baobab!CA309)</f>
        <v>0</v>
      </c>
      <c r="CB309" s="77">
        <f>SUM(Kranskop:Baobab!CB309)</f>
        <v>0</v>
      </c>
      <c r="CC309" s="76">
        <f>SUM(Kranskop:Baobab!CC309)</f>
        <v>0</v>
      </c>
      <c r="CD309" s="368"/>
    </row>
    <row r="310" spans="2:82" s="39" customFormat="1" x14ac:dyDescent="0.75">
      <c r="B310" s="73" t="s">
        <v>699</v>
      </c>
      <c r="C310" s="129" t="s">
        <v>700</v>
      </c>
      <c r="D310" s="130" t="s">
        <v>446</v>
      </c>
      <c r="E310" s="255">
        <f>SUM(Kranskop:Baobab!E310)</f>
        <v>0</v>
      </c>
      <c r="F310" s="215" t="b">
        <f>(Kranskop!G310+Nyl!G310+Capricorn!G310+Baobab!G310)=G310</f>
        <v>1</v>
      </c>
      <c r="G310" s="74">
        <f t="shared" si="94"/>
        <v>0</v>
      </c>
      <c r="H310" s="75">
        <f>SUM(Kranskop:Baobab!H310)</f>
        <v>0</v>
      </c>
      <c r="I310" s="76">
        <f>SUM(Kranskop:Baobab!I310)</f>
        <v>0</v>
      </c>
      <c r="J310" s="75">
        <f>SUM(Kranskop:Baobab!J310)</f>
        <v>0</v>
      </c>
      <c r="K310" s="77">
        <f>SUM(Kranskop:Baobab!K310)</f>
        <v>0</v>
      </c>
      <c r="L310" s="77">
        <f>SUM(Kranskop:Baobab!L310)</f>
        <v>0</v>
      </c>
      <c r="M310" s="77">
        <f>SUM(Kranskop:Baobab!M310)</f>
        <v>0</v>
      </c>
      <c r="N310" s="77">
        <f>SUM(Kranskop:Baobab!N310)</f>
        <v>0</v>
      </c>
      <c r="O310" s="77">
        <f>SUM(Kranskop:Baobab!O310)</f>
        <v>0</v>
      </c>
      <c r="P310" s="77">
        <f>SUM(Kranskop:Baobab!P310)</f>
        <v>0</v>
      </c>
      <c r="Q310" s="77">
        <f>SUM(Kranskop:Baobab!Q310)</f>
        <v>0</v>
      </c>
      <c r="R310" s="77">
        <f>SUM(Kranskop:Baobab!R310)</f>
        <v>0</v>
      </c>
      <c r="S310" s="77">
        <f>SUM(Kranskop:Baobab!S310)</f>
        <v>0</v>
      </c>
      <c r="T310" s="77">
        <f>SUM(Kranskop:Baobab!T310)</f>
        <v>0</v>
      </c>
      <c r="U310" s="76">
        <f>SUM(Kranskop:Baobab!U310)</f>
        <v>0</v>
      </c>
      <c r="V310" s="78">
        <f>SUM(Kranskop:Baobab!V310)</f>
        <v>0</v>
      </c>
      <c r="W310" s="77">
        <f>SUM(Kranskop:Baobab!W310)</f>
        <v>0</v>
      </c>
      <c r="X310" s="77">
        <f>SUM(Kranskop:Baobab!X310)</f>
        <v>0</v>
      </c>
      <c r="Y310" s="77">
        <f>SUM(Kranskop:Baobab!Y310)</f>
        <v>0</v>
      </c>
      <c r="Z310" s="77">
        <f>SUM(Kranskop:Baobab!Z310)</f>
        <v>0</v>
      </c>
      <c r="AA310" s="77">
        <f>SUM(Kranskop:Baobab!AA310)</f>
        <v>0</v>
      </c>
      <c r="AB310" s="77">
        <f>SUM(Kranskop:Baobab!AB310)</f>
        <v>0</v>
      </c>
      <c r="AC310" s="77">
        <f>SUM(Kranskop:Baobab!AC310)</f>
        <v>0</v>
      </c>
      <c r="AD310" s="77">
        <f>SUM(Kranskop:Baobab!AD310)</f>
        <v>0</v>
      </c>
      <c r="AE310" s="77">
        <f>SUM(Kranskop:Baobab!AE310)</f>
        <v>0</v>
      </c>
      <c r="AF310" s="77">
        <f>SUM(Kranskop:Baobab!AF310)</f>
        <v>0</v>
      </c>
      <c r="AG310" s="76">
        <f>SUM(Kranskop:Baobab!AG310)</f>
        <v>0</v>
      </c>
      <c r="AH310" s="78">
        <f>SUM(Kranskop:Baobab!AH310)</f>
        <v>0</v>
      </c>
      <c r="AI310" s="77">
        <f>SUM(Kranskop:Baobab!AI310)</f>
        <v>0</v>
      </c>
      <c r="AJ310" s="77">
        <f>SUM(Kranskop:Baobab!AJ310)</f>
        <v>0</v>
      </c>
      <c r="AK310" s="77">
        <f>SUM(Kranskop:Baobab!AK310)</f>
        <v>0</v>
      </c>
      <c r="AL310" s="77">
        <f>SUM(Kranskop:Baobab!AL310)</f>
        <v>0</v>
      </c>
      <c r="AM310" s="77">
        <f>SUM(Kranskop:Baobab!AM310)</f>
        <v>0</v>
      </c>
      <c r="AN310" s="77">
        <f>SUM(Kranskop:Baobab!AN310)</f>
        <v>0</v>
      </c>
      <c r="AO310" s="77">
        <f>SUM(Kranskop:Baobab!AO310)</f>
        <v>0</v>
      </c>
      <c r="AP310" s="77">
        <f>SUM(Kranskop:Baobab!AP310)</f>
        <v>0</v>
      </c>
      <c r="AQ310" s="77">
        <f>SUM(Kranskop:Baobab!AQ310)</f>
        <v>0</v>
      </c>
      <c r="AR310" s="77">
        <f>SUM(Kranskop:Baobab!AR310)</f>
        <v>0</v>
      </c>
      <c r="AS310" s="76">
        <f>SUM(Kranskop:Baobab!AS310)</f>
        <v>0</v>
      </c>
      <c r="AT310" s="78">
        <f>SUM(Kranskop:Baobab!AT310)</f>
        <v>0</v>
      </c>
      <c r="AU310" s="77">
        <f>SUM(Kranskop:Baobab!AU310)</f>
        <v>0</v>
      </c>
      <c r="AV310" s="77">
        <f>SUM(Kranskop:Baobab!AV310)</f>
        <v>0</v>
      </c>
      <c r="AW310" s="77">
        <f>SUM(Kranskop:Baobab!AW310)</f>
        <v>0</v>
      </c>
      <c r="AX310" s="77">
        <f>SUM(Kranskop:Baobab!AX310)</f>
        <v>0</v>
      </c>
      <c r="AY310" s="77">
        <f>SUM(Kranskop:Baobab!AY310)</f>
        <v>0</v>
      </c>
      <c r="AZ310" s="77">
        <f>SUM(Kranskop:Baobab!AZ310)</f>
        <v>0</v>
      </c>
      <c r="BA310" s="77">
        <f>SUM(Kranskop:Baobab!BA310)</f>
        <v>0</v>
      </c>
      <c r="BB310" s="77">
        <f>SUM(Kranskop:Baobab!BB310)</f>
        <v>0</v>
      </c>
      <c r="BC310" s="77">
        <f>SUM(Kranskop:Baobab!BC310)</f>
        <v>0</v>
      </c>
      <c r="BD310" s="77">
        <f>SUM(Kranskop:Baobab!BD310)</f>
        <v>0</v>
      </c>
      <c r="BE310" s="76">
        <f>SUM(Kranskop:Baobab!BE310)</f>
        <v>0</v>
      </c>
      <c r="BF310" s="78">
        <f>SUM(Kranskop:Baobab!BF310)</f>
        <v>0</v>
      </c>
      <c r="BG310" s="77">
        <f>SUM(Kranskop:Baobab!BG310)</f>
        <v>0</v>
      </c>
      <c r="BH310" s="77">
        <f>SUM(Kranskop:Baobab!BH310)</f>
        <v>0</v>
      </c>
      <c r="BI310" s="77">
        <f>SUM(Kranskop:Baobab!BI310)</f>
        <v>0</v>
      </c>
      <c r="BJ310" s="77">
        <f>SUM(Kranskop:Baobab!BJ310)</f>
        <v>0</v>
      </c>
      <c r="BK310" s="77">
        <f>SUM(Kranskop:Baobab!BK310)</f>
        <v>0</v>
      </c>
      <c r="BL310" s="77">
        <f>SUM(Kranskop:Baobab!BL310)</f>
        <v>0</v>
      </c>
      <c r="BM310" s="77">
        <f>SUM(Kranskop:Baobab!BM310)</f>
        <v>0</v>
      </c>
      <c r="BN310" s="77">
        <f>SUM(Kranskop:Baobab!BN310)</f>
        <v>0</v>
      </c>
      <c r="BO310" s="77">
        <f>SUM(Kranskop:Baobab!BO310)</f>
        <v>0</v>
      </c>
      <c r="BP310" s="77">
        <f>SUM(Kranskop:Baobab!BP310)</f>
        <v>0</v>
      </c>
      <c r="BQ310" s="76">
        <f>SUM(Kranskop:Baobab!BQ310)</f>
        <v>0</v>
      </c>
      <c r="BR310" s="78">
        <f>SUM(Kranskop:Baobab!BR310)</f>
        <v>0</v>
      </c>
      <c r="BS310" s="77">
        <f>SUM(Kranskop:Baobab!BS310)</f>
        <v>0</v>
      </c>
      <c r="BT310" s="77">
        <f>SUM(Kranskop:Baobab!BT310)</f>
        <v>0</v>
      </c>
      <c r="BU310" s="77">
        <f>SUM(Kranskop:Baobab!BU310)</f>
        <v>0</v>
      </c>
      <c r="BV310" s="77">
        <f>SUM(Kranskop:Baobab!BV310)</f>
        <v>0</v>
      </c>
      <c r="BW310" s="77">
        <f>SUM(Kranskop:Baobab!BW310)</f>
        <v>0</v>
      </c>
      <c r="BX310" s="77">
        <f>SUM(Kranskop:Baobab!BX310)</f>
        <v>0</v>
      </c>
      <c r="BY310" s="77">
        <f>SUM(Kranskop:Baobab!BY310)</f>
        <v>0</v>
      </c>
      <c r="BZ310" s="77">
        <f>SUM(Kranskop:Baobab!BZ310)</f>
        <v>0</v>
      </c>
      <c r="CA310" s="77">
        <f>SUM(Kranskop:Baobab!CA310)</f>
        <v>0</v>
      </c>
      <c r="CB310" s="77">
        <f>SUM(Kranskop:Baobab!CB310)</f>
        <v>0</v>
      </c>
      <c r="CC310" s="76">
        <f>SUM(Kranskop:Baobab!CC310)</f>
        <v>0</v>
      </c>
      <c r="CD310" s="368"/>
    </row>
    <row r="311" spans="2:82" s="39" customFormat="1" x14ac:dyDescent="0.75">
      <c r="B311" s="73" t="s">
        <v>701</v>
      </c>
      <c r="C311" s="129" t="s">
        <v>884</v>
      </c>
      <c r="D311" s="130" t="s">
        <v>446</v>
      </c>
      <c r="E311" s="255">
        <f>SUM(Kranskop:Baobab!E311)</f>
        <v>0</v>
      </c>
      <c r="F311" s="215" t="b">
        <f>(Kranskop!G311+Nyl!G311+Capricorn!G311+Baobab!G311)=G311</f>
        <v>1</v>
      </c>
      <c r="G311" s="74">
        <f t="shared" si="94"/>
        <v>0</v>
      </c>
      <c r="H311" s="75">
        <f>SUM(Kranskop:Baobab!H311)</f>
        <v>0</v>
      </c>
      <c r="I311" s="76">
        <f>SUM(Kranskop:Baobab!I311)</f>
        <v>0</v>
      </c>
      <c r="J311" s="75">
        <f>SUM(Kranskop:Baobab!J311)</f>
        <v>0</v>
      </c>
      <c r="K311" s="77">
        <f>SUM(Kranskop:Baobab!K311)</f>
        <v>0</v>
      </c>
      <c r="L311" s="77">
        <f>SUM(Kranskop:Baobab!L311)</f>
        <v>0</v>
      </c>
      <c r="M311" s="77">
        <f>SUM(Kranskop:Baobab!M311)</f>
        <v>0</v>
      </c>
      <c r="N311" s="77">
        <f>SUM(Kranskop:Baobab!N311)</f>
        <v>0</v>
      </c>
      <c r="O311" s="77">
        <f>SUM(Kranskop:Baobab!O311)</f>
        <v>0</v>
      </c>
      <c r="P311" s="77">
        <f>SUM(Kranskop:Baobab!P311)</f>
        <v>0</v>
      </c>
      <c r="Q311" s="77">
        <f>SUM(Kranskop:Baobab!Q311)</f>
        <v>0</v>
      </c>
      <c r="R311" s="77">
        <f>SUM(Kranskop:Baobab!R311)</f>
        <v>0</v>
      </c>
      <c r="S311" s="77">
        <f>SUM(Kranskop:Baobab!S311)</f>
        <v>0</v>
      </c>
      <c r="T311" s="77">
        <f>SUM(Kranskop:Baobab!T311)</f>
        <v>0</v>
      </c>
      <c r="U311" s="76">
        <f>SUM(Kranskop:Baobab!U311)</f>
        <v>0</v>
      </c>
      <c r="V311" s="78">
        <f>SUM(Kranskop:Baobab!V311)</f>
        <v>0</v>
      </c>
      <c r="W311" s="77">
        <f>SUM(Kranskop:Baobab!W311)</f>
        <v>0</v>
      </c>
      <c r="X311" s="77">
        <f>SUM(Kranskop:Baobab!X311)</f>
        <v>0</v>
      </c>
      <c r="Y311" s="77">
        <f>SUM(Kranskop:Baobab!Y311)</f>
        <v>0</v>
      </c>
      <c r="Z311" s="77">
        <f>SUM(Kranskop:Baobab!Z311)</f>
        <v>0</v>
      </c>
      <c r="AA311" s="77">
        <f>SUM(Kranskop:Baobab!AA311)</f>
        <v>0</v>
      </c>
      <c r="AB311" s="77">
        <f>SUM(Kranskop:Baobab!AB311)</f>
        <v>0</v>
      </c>
      <c r="AC311" s="77">
        <f>SUM(Kranskop:Baobab!AC311)</f>
        <v>0</v>
      </c>
      <c r="AD311" s="77">
        <f>SUM(Kranskop:Baobab!AD311)</f>
        <v>0</v>
      </c>
      <c r="AE311" s="77">
        <f>SUM(Kranskop:Baobab!AE311)</f>
        <v>0</v>
      </c>
      <c r="AF311" s="77">
        <f>SUM(Kranskop:Baobab!AF311)</f>
        <v>0</v>
      </c>
      <c r="AG311" s="76">
        <f>SUM(Kranskop:Baobab!AG311)</f>
        <v>0</v>
      </c>
      <c r="AH311" s="78">
        <f>SUM(Kranskop:Baobab!AH311)</f>
        <v>0</v>
      </c>
      <c r="AI311" s="77">
        <f>SUM(Kranskop:Baobab!AI311)</f>
        <v>0</v>
      </c>
      <c r="AJ311" s="77">
        <f>SUM(Kranskop:Baobab!AJ311)</f>
        <v>0</v>
      </c>
      <c r="AK311" s="77">
        <f>SUM(Kranskop:Baobab!AK311)</f>
        <v>0</v>
      </c>
      <c r="AL311" s="77">
        <f>SUM(Kranskop:Baobab!AL311)</f>
        <v>0</v>
      </c>
      <c r="AM311" s="77">
        <f>SUM(Kranskop:Baobab!AM311)</f>
        <v>0</v>
      </c>
      <c r="AN311" s="77">
        <f>SUM(Kranskop:Baobab!AN311)</f>
        <v>0</v>
      </c>
      <c r="AO311" s="77">
        <f>SUM(Kranskop:Baobab!AO311)</f>
        <v>0</v>
      </c>
      <c r="AP311" s="77">
        <f>SUM(Kranskop:Baobab!AP311)</f>
        <v>0</v>
      </c>
      <c r="AQ311" s="77">
        <f>SUM(Kranskop:Baobab!AQ311)</f>
        <v>0</v>
      </c>
      <c r="AR311" s="77">
        <f>SUM(Kranskop:Baobab!AR311)</f>
        <v>0</v>
      </c>
      <c r="AS311" s="76">
        <f>SUM(Kranskop:Baobab!AS311)</f>
        <v>0</v>
      </c>
      <c r="AT311" s="78">
        <f>SUM(Kranskop:Baobab!AT311)</f>
        <v>0</v>
      </c>
      <c r="AU311" s="77">
        <f>SUM(Kranskop:Baobab!AU311)</f>
        <v>0</v>
      </c>
      <c r="AV311" s="77">
        <f>SUM(Kranskop:Baobab!AV311)</f>
        <v>0</v>
      </c>
      <c r="AW311" s="77">
        <f>SUM(Kranskop:Baobab!AW311)</f>
        <v>0</v>
      </c>
      <c r="AX311" s="77">
        <f>SUM(Kranskop:Baobab!AX311)</f>
        <v>0</v>
      </c>
      <c r="AY311" s="77">
        <f>SUM(Kranskop:Baobab!AY311)</f>
        <v>0</v>
      </c>
      <c r="AZ311" s="77">
        <f>SUM(Kranskop:Baobab!AZ311)</f>
        <v>0</v>
      </c>
      <c r="BA311" s="77">
        <f>SUM(Kranskop:Baobab!BA311)</f>
        <v>0</v>
      </c>
      <c r="BB311" s="77">
        <f>SUM(Kranskop:Baobab!BB311)</f>
        <v>0</v>
      </c>
      <c r="BC311" s="77">
        <f>SUM(Kranskop:Baobab!BC311)</f>
        <v>0</v>
      </c>
      <c r="BD311" s="77">
        <f>SUM(Kranskop:Baobab!BD311)</f>
        <v>0</v>
      </c>
      <c r="BE311" s="76">
        <f>SUM(Kranskop:Baobab!BE311)</f>
        <v>0</v>
      </c>
      <c r="BF311" s="78">
        <f>SUM(Kranskop:Baobab!BF311)</f>
        <v>0</v>
      </c>
      <c r="BG311" s="77">
        <f>SUM(Kranskop:Baobab!BG311)</f>
        <v>0</v>
      </c>
      <c r="BH311" s="77">
        <f>SUM(Kranskop:Baobab!BH311)</f>
        <v>0</v>
      </c>
      <c r="BI311" s="77">
        <f>SUM(Kranskop:Baobab!BI311)</f>
        <v>0</v>
      </c>
      <c r="BJ311" s="77">
        <f>SUM(Kranskop:Baobab!BJ311)</f>
        <v>0</v>
      </c>
      <c r="BK311" s="77">
        <f>SUM(Kranskop:Baobab!BK311)</f>
        <v>0</v>
      </c>
      <c r="BL311" s="77">
        <f>SUM(Kranskop:Baobab!BL311)</f>
        <v>0</v>
      </c>
      <c r="BM311" s="77">
        <f>SUM(Kranskop:Baobab!BM311)</f>
        <v>0</v>
      </c>
      <c r="BN311" s="77">
        <f>SUM(Kranskop:Baobab!BN311)</f>
        <v>0</v>
      </c>
      <c r="BO311" s="77">
        <f>SUM(Kranskop:Baobab!BO311)</f>
        <v>0</v>
      </c>
      <c r="BP311" s="77">
        <f>SUM(Kranskop:Baobab!BP311)</f>
        <v>0</v>
      </c>
      <c r="BQ311" s="76">
        <f>SUM(Kranskop:Baobab!BQ311)</f>
        <v>0</v>
      </c>
      <c r="BR311" s="78">
        <f>SUM(Kranskop:Baobab!BR311)</f>
        <v>0</v>
      </c>
      <c r="BS311" s="77">
        <f>SUM(Kranskop:Baobab!BS311)</f>
        <v>0</v>
      </c>
      <c r="BT311" s="77">
        <f>SUM(Kranskop:Baobab!BT311)</f>
        <v>0</v>
      </c>
      <c r="BU311" s="77">
        <f>SUM(Kranskop:Baobab!BU311)</f>
        <v>0</v>
      </c>
      <c r="BV311" s="77">
        <f>SUM(Kranskop:Baobab!BV311)</f>
        <v>0</v>
      </c>
      <c r="BW311" s="77">
        <f>SUM(Kranskop:Baobab!BW311)</f>
        <v>0</v>
      </c>
      <c r="BX311" s="77">
        <f>SUM(Kranskop:Baobab!BX311)</f>
        <v>0</v>
      </c>
      <c r="BY311" s="77">
        <f>SUM(Kranskop:Baobab!BY311)</f>
        <v>0</v>
      </c>
      <c r="BZ311" s="77">
        <f>SUM(Kranskop:Baobab!BZ311)</f>
        <v>0</v>
      </c>
      <c r="CA311" s="77">
        <f>SUM(Kranskop:Baobab!CA311)</f>
        <v>0</v>
      </c>
      <c r="CB311" s="77">
        <f>SUM(Kranskop:Baobab!CB311)</f>
        <v>0</v>
      </c>
      <c r="CC311" s="76">
        <f>SUM(Kranskop:Baobab!CC311)</f>
        <v>0</v>
      </c>
      <c r="CD311" s="368"/>
    </row>
    <row r="312" spans="2:82" s="39" customFormat="1" x14ac:dyDescent="0.75">
      <c r="B312" s="73" t="s">
        <v>702</v>
      </c>
      <c r="C312" s="129" t="s">
        <v>703</v>
      </c>
      <c r="D312" s="130" t="s">
        <v>446</v>
      </c>
      <c r="E312" s="255">
        <f>SUM(Kranskop:Baobab!E312)</f>
        <v>4</v>
      </c>
      <c r="F312" s="215" t="b">
        <f>(Kranskop!G312+Nyl!G312+Capricorn!G312+Baobab!G312)=G312</f>
        <v>1</v>
      </c>
      <c r="G312" s="74">
        <f t="shared" si="94"/>
        <v>0</v>
      </c>
      <c r="H312" s="75">
        <f>SUM(Kranskop:Baobab!H312)</f>
        <v>0</v>
      </c>
      <c r="I312" s="76">
        <f>SUM(Kranskop:Baobab!I312)</f>
        <v>0</v>
      </c>
      <c r="J312" s="75">
        <f>SUM(Kranskop:Baobab!J312)</f>
        <v>0</v>
      </c>
      <c r="K312" s="77">
        <f>SUM(Kranskop:Baobab!K312)</f>
        <v>0</v>
      </c>
      <c r="L312" s="77">
        <f>SUM(Kranskop:Baobab!L312)</f>
        <v>0</v>
      </c>
      <c r="M312" s="77">
        <f>SUM(Kranskop:Baobab!M312)</f>
        <v>0</v>
      </c>
      <c r="N312" s="77">
        <f>SUM(Kranskop:Baobab!N312)</f>
        <v>0</v>
      </c>
      <c r="O312" s="77">
        <f>SUM(Kranskop:Baobab!O312)</f>
        <v>0</v>
      </c>
      <c r="P312" s="77">
        <f>SUM(Kranskop:Baobab!P312)</f>
        <v>0</v>
      </c>
      <c r="Q312" s="77">
        <f>SUM(Kranskop:Baobab!Q312)</f>
        <v>0</v>
      </c>
      <c r="R312" s="77">
        <f>SUM(Kranskop:Baobab!R312)</f>
        <v>0</v>
      </c>
      <c r="S312" s="77">
        <f>SUM(Kranskop:Baobab!S312)</f>
        <v>0</v>
      </c>
      <c r="T312" s="77">
        <f>SUM(Kranskop:Baobab!T312)</f>
        <v>0</v>
      </c>
      <c r="U312" s="76">
        <f>SUM(Kranskop:Baobab!U312)</f>
        <v>0</v>
      </c>
      <c r="V312" s="78">
        <f>SUM(Kranskop:Baobab!V312)</f>
        <v>0</v>
      </c>
      <c r="W312" s="77">
        <f>SUM(Kranskop:Baobab!W312)</f>
        <v>0</v>
      </c>
      <c r="X312" s="77">
        <f>SUM(Kranskop:Baobab!X312)</f>
        <v>0</v>
      </c>
      <c r="Y312" s="77">
        <f>SUM(Kranskop:Baobab!Y312)</f>
        <v>0</v>
      </c>
      <c r="Z312" s="77">
        <f>SUM(Kranskop:Baobab!Z312)</f>
        <v>0</v>
      </c>
      <c r="AA312" s="77">
        <f>SUM(Kranskop:Baobab!AA312)</f>
        <v>0</v>
      </c>
      <c r="AB312" s="77">
        <f>SUM(Kranskop:Baobab!AB312)</f>
        <v>0</v>
      </c>
      <c r="AC312" s="77">
        <f>SUM(Kranskop:Baobab!AC312)</f>
        <v>0</v>
      </c>
      <c r="AD312" s="77">
        <f>SUM(Kranskop:Baobab!AD312)</f>
        <v>0</v>
      </c>
      <c r="AE312" s="77">
        <f>SUM(Kranskop:Baobab!AE312)</f>
        <v>0</v>
      </c>
      <c r="AF312" s="77">
        <f>SUM(Kranskop:Baobab!AF312)</f>
        <v>0</v>
      </c>
      <c r="AG312" s="76">
        <f>SUM(Kranskop:Baobab!AG312)</f>
        <v>0</v>
      </c>
      <c r="AH312" s="78">
        <f>SUM(Kranskop:Baobab!AH312)</f>
        <v>0</v>
      </c>
      <c r="AI312" s="77">
        <f>SUM(Kranskop:Baobab!AI312)</f>
        <v>0</v>
      </c>
      <c r="AJ312" s="77">
        <f>SUM(Kranskop:Baobab!AJ312)</f>
        <v>0</v>
      </c>
      <c r="AK312" s="77">
        <f>SUM(Kranskop:Baobab!AK312)</f>
        <v>0</v>
      </c>
      <c r="AL312" s="77">
        <f>SUM(Kranskop:Baobab!AL312)</f>
        <v>0</v>
      </c>
      <c r="AM312" s="77">
        <f>SUM(Kranskop:Baobab!AM312)</f>
        <v>0</v>
      </c>
      <c r="AN312" s="77">
        <f>SUM(Kranskop:Baobab!AN312)</f>
        <v>0</v>
      </c>
      <c r="AO312" s="77">
        <f>SUM(Kranskop:Baobab!AO312)</f>
        <v>0</v>
      </c>
      <c r="AP312" s="77">
        <f>SUM(Kranskop:Baobab!AP312)</f>
        <v>0</v>
      </c>
      <c r="AQ312" s="77">
        <f>SUM(Kranskop:Baobab!AQ312)</f>
        <v>0</v>
      </c>
      <c r="AR312" s="77">
        <f>SUM(Kranskop:Baobab!AR312)</f>
        <v>0</v>
      </c>
      <c r="AS312" s="76">
        <f>SUM(Kranskop:Baobab!AS312)</f>
        <v>0</v>
      </c>
      <c r="AT312" s="78">
        <f>SUM(Kranskop:Baobab!AT312)</f>
        <v>0</v>
      </c>
      <c r="AU312" s="77">
        <f>SUM(Kranskop:Baobab!AU312)</f>
        <v>0</v>
      </c>
      <c r="AV312" s="77">
        <f>SUM(Kranskop:Baobab!AV312)</f>
        <v>0</v>
      </c>
      <c r="AW312" s="77">
        <f>SUM(Kranskop:Baobab!AW312)</f>
        <v>0</v>
      </c>
      <c r="AX312" s="77">
        <f>SUM(Kranskop:Baobab!AX312)</f>
        <v>0</v>
      </c>
      <c r="AY312" s="77">
        <f>SUM(Kranskop:Baobab!AY312)</f>
        <v>0</v>
      </c>
      <c r="AZ312" s="77">
        <f>SUM(Kranskop:Baobab!AZ312)</f>
        <v>0</v>
      </c>
      <c r="BA312" s="77">
        <f>SUM(Kranskop:Baobab!BA312)</f>
        <v>0</v>
      </c>
      <c r="BB312" s="77">
        <f>SUM(Kranskop:Baobab!BB312)</f>
        <v>0</v>
      </c>
      <c r="BC312" s="77">
        <f>SUM(Kranskop:Baobab!BC312)</f>
        <v>0</v>
      </c>
      <c r="BD312" s="77">
        <f>SUM(Kranskop:Baobab!BD312)</f>
        <v>0</v>
      </c>
      <c r="BE312" s="76">
        <f>SUM(Kranskop:Baobab!BE312)</f>
        <v>0</v>
      </c>
      <c r="BF312" s="78">
        <f>SUM(Kranskop:Baobab!BF312)</f>
        <v>0</v>
      </c>
      <c r="BG312" s="77">
        <f>SUM(Kranskop:Baobab!BG312)</f>
        <v>0</v>
      </c>
      <c r="BH312" s="77">
        <f>SUM(Kranskop:Baobab!BH312)</f>
        <v>0</v>
      </c>
      <c r="BI312" s="77">
        <f>SUM(Kranskop:Baobab!BI312)</f>
        <v>0</v>
      </c>
      <c r="BJ312" s="77">
        <f>SUM(Kranskop:Baobab!BJ312)</f>
        <v>0</v>
      </c>
      <c r="BK312" s="77">
        <f>SUM(Kranskop:Baobab!BK312)</f>
        <v>0</v>
      </c>
      <c r="BL312" s="77">
        <f>SUM(Kranskop:Baobab!BL312)</f>
        <v>0</v>
      </c>
      <c r="BM312" s="77">
        <f>SUM(Kranskop:Baobab!BM312)</f>
        <v>0</v>
      </c>
      <c r="BN312" s="77">
        <f>SUM(Kranskop:Baobab!BN312)</f>
        <v>0</v>
      </c>
      <c r="BO312" s="77">
        <f>SUM(Kranskop:Baobab!BO312)</f>
        <v>0</v>
      </c>
      <c r="BP312" s="77">
        <f>SUM(Kranskop:Baobab!BP312)</f>
        <v>0</v>
      </c>
      <c r="BQ312" s="76">
        <f>SUM(Kranskop:Baobab!BQ312)</f>
        <v>0</v>
      </c>
      <c r="BR312" s="78">
        <f>SUM(Kranskop:Baobab!BR312)</f>
        <v>0</v>
      </c>
      <c r="BS312" s="77">
        <f>SUM(Kranskop:Baobab!BS312)</f>
        <v>0</v>
      </c>
      <c r="BT312" s="77">
        <f>SUM(Kranskop:Baobab!BT312)</f>
        <v>0</v>
      </c>
      <c r="BU312" s="77">
        <f>SUM(Kranskop:Baobab!BU312)</f>
        <v>0</v>
      </c>
      <c r="BV312" s="77">
        <f>SUM(Kranskop:Baobab!BV312)</f>
        <v>0</v>
      </c>
      <c r="BW312" s="77">
        <f>SUM(Kranskop:Baobab!BW312)</f>
        <v>0</v>
      </c>
      <c r="BX312" s="77">
        <f>SUM(Kranskop:Baobab!BX312)</f>
        <v>0</v>
      </c>
      <c r="BY312" s="77">
        <f>SUM(Kranskop:Baobab!BY312)</f>
        <v>0</v>
      </c>
      <c r="BZ312" s="77">
        <f>SUM(Kranskop:Baobab!BZ312)</f>
        <v>0</v>
      </c>
      <c r="CA312" s="77">
        <f>SUM(Kranskop:Baobab!CA312)</f>
        <v>0</v>
      </c>
      <c r="CB312" s="77">
        <f>SUM(Kranskop:Baobab!CB312)</f>
        <v>0</v>
      </c>
      <c r="CC312" s="76">
        <f>SUM(Kranskop:Baobab!CC312)</f>
        <v>0</v>
      </c>
      <c r="CD312" s="368"/>
    </row>
    <row r="313" spans="2:82" s="39" customFormat="1" x14ac:dyDescent="0.75">
      <c r="B313" s="73" t="s">
        <v>704</v>
      </c>
      <c r="C313" s="129" t="s">
        <v>705</v>
      </c>
      <c r="D313" s="130" t="s">
        <v>446</v>
      </c>
      <c r="E313" s="255">
        <f>SUM(Kranskop:Baobab!E313)</f>
        <v>4</v>
      </c>
      <c r="F313" s="215" t="b">
        <f>(Kranskop!G313+Nyl!G313+Capricorn!G313+Baobab!G313)=G313</f>
        <v>1</v>
      </c>
      <c r="G313" s="74">
        <f t="shared" ref="G313:G376" si="99">+SUM(H313:CC313)</f>
        <v>0</v>
      </c>
      <c r="H313" s="75">
        <f>SUM(Kranskop:Baobab!H313)</f>
        <v>0</v>
      </c>
      <c r="I313" s="76">
        <f>SUM(Kranskop:Baobab!I313)</f>
        <v>0</v>
      </c>
      <c r="J313" s="75">
        <f>SUM(Kranskop:Baobab!J313)</f>
        <v>0</v>
      </c>
      <c r="K313" s="77">
        <f>SUM(Kranskop:Baobab!K313)</f>
        <v>0</v>
      </c>
      <c r="L313" s="77">
        <f>SUM(Kranskop:Baobab!L313)</f>
        <v>0</v>
      </c>
      <c r="M313" s="77">
        <f>SUM(Kranskop:Baobab!M313)</f>
        <v>0</v>
      </c>
      <c r="N313" s="77">
        <f>SUM(Kranskop:Baobab!N313)</f>
        <v>0</v>
      </c>
      <c r="O313" s="77">
        <f>SUM(Kranskop:Baobab!O313)</f>
        <v>0</v>
      </c>
      <c r="P313" s="77">
        <f>SUM(Kranskop:Baobab!P313)</f>
        <v>0</v>
      </c>
      <c r="Q313" s="77">
        <f>SUM(Kranskop:Baobab!Q313)</f>
        <v>0</v>
      </c>
      <c r="R313" s="77">
        <f>SUM(Kranskop:Baobab!R313)</f>
        <v>0</v>
      </c>
      <c r="S313" s="77">
        <f>SUM(Kranskop:Baobab!S313)</f>
        <v>0</v>
      </c>
      <c r="T313" s="77">
        <f>SUM(Kranskop:Baobab!T313)</f>
        <v>0</v>
      </c>
      <c r="U313" s="76">
        <f>SUM(Kranskop:Baobab!U313)</f>
        <v>0</v>
      </c>
      <c r="V313" s="78">
        <f>SUM(Kranskop:Baobab!V313)</f>
        <v>0</v>
      </c>
      <c r="W313" s="77">
        <f>SUM(Kranskop:Baobab!W313)</f>
        <v>0</v>
      </c>
      <c r="X313" s="77">
        <f>SUM(Kranskop:Baobab!X313)</f>
        <v>0</v>
      </c>
      <c r="Y313" s="77">
        <f>SUM(Kranskop:Baobab!Y313)</f>
        <v>0</v>
      </c>
      <c r="Z313" s="77">
        <f>SUM(Kranskop:Baobab!Z313)</f>
        <v>0</v>
      </c>
      <c r="AA313" s="77">
        <f>SUM(Kranskop:Baobab!AA313)</f>
        <v>0</v>
      </c>
      <c r="AB313" s="77">
        <f>SUM(Kranskop:Baobab!AB313)</f>
        <v>0</v>
      </c>
      <c r="AC313" s="77">
        <f>SUM(Kranskop:Baobab!AC313)</f>
        <v>0</v>
      </c>
      <c r="AD313" s="77">
        <f>SUM(Kranskop:Baobab!AD313)</f>
        <v>0</v>
      </c>
      <c r="AE313" s="77">
        <f>SUM(Kranskop:Baobab!AE313)</f>
        <v>0</v>
      </c>
      <c r="AF313" s="77">
        <f>SUM(Kranskop:Baobab!AF313)</f>
        <v>0</v>
      </c>
      <c r="AG313" s="76">
        <f>SUM(Kranskop:Baobab!AG313)</f>
        <v>0</v>
      </c>
      <c r="AH313" s="78">
        <f>SUM(Kranskop:Baobab!AH313)</f>
        <v>0</v>
      </c>
      <c r="AI313" s="77">
        <f>SUM(Kranskop:Baobab!AI313)</f>
        <v>0</v>
      </c>
      <c r="AJ313" s="77">
        <f>SUM(Kranskop:Baobab!AJ313)</f>
        <v>0</v>
      </c>
      <c r="AK313" s="77">
        <f>SUM(Kranskop:Baobab!AK313)</f>
        <v>0</v>
      </c>
      <c r="AL313" s="77">
        <f>SUM(Kranskop:Baobab!AL313)</f>
        <v>0</v>
      </c>
      <c r="AM313" s="77">
        <f>SUM(Kranskop:Baobab!AM313)</f>
        <v>0</v>
      </c>
      <c r="AN313" s="77">
        <f>SUM(Kranskop:Baobab!AN313)</f>
        <v>0</v>
      </c>
      <c r="AO313" s="77">
        <f>SUM(Kranskop:Baobab!AO313)</f>
        <v>0</v>
      </c>
      <c r="AP313" s="77">
        <f>SUM(Kranskop:Baobab!AP313)</f>
        <v>0</v>
      </c>
      <c r="AQ313" s="77">
        <f>SUM(Kranskop:Baobab!AQ313)</f>
        <v>0</v>
      </c>
      <c r="AR313" s="77">
        <f>SUM(Kranskop:Baobab!AR313)</f>
        <v>0</v>
      </c>
      <c r="AS313" s="76">
        <f>SUM(Kranskop:Baobab!AS313)</f>
        <v>0</v>
      </c>
      <c r="AT313" s="78">
        <f>SUM(Kranskop:Baobab!AT313)</f>
        <v>0</v>
      </c>
      <c r="AU313" s="77">
        <f>SUM(Kranskop:Baobab!AU313)</f>
        <v>0</v>
      </c>
      <c r="AV313" s="77">
        <f>SUM(Kranskop:Baobab!AV313)</f>
        <v>0</v>
      </c>
      <c r="AW313" s="77">
        <f>SUM(Kranskop:Baobab!AW313)</f>
        <v>0</v>
      </c>
      <c r="AX313" s="77">
        <f>SUM(Kranskop:Baobab!AX313)</f>
        <v>0</v>
      </c>
      <c r="AY313" s="77">
        <f>SUM(Kranskop:Baobab!AY313)</f>
        <v>0</v>
      </c>
      <c r="AZ313" s="77">
        <f>SUM(Kranskop:Baobab!AZ313)</f>
        <v>0</v>
      </c>
      <c r="BA313" s="77">
        <f>SUM(Kranskop:Baobab!BA313)</f>
        <v>0</v>
      </c>
      <c r="BB313" s="77">
        <f>SUM(Kranskop:Baobab!BB313)</f>
        <v>0</v>
      </c>
      <c r="BC313" s="77">
        <f>SUM(Kranskop:Baobab!BC313)</f>
        <v>0</v>
      </c>
      <c r="BD313" s="77">
        <f>SUM(Kranskop:Baobab!BD313)</f>
        <v>0</v>
      </c>
      <c r="BE313" s="76">
        <f>SUM(Kranskop:Baobab!BE313)</f>
        <v>0</v>
      </c>
      <c r="BF313" s="78">
        <f>SUM(Kranskop:Baobab!BF313)</f>
        <v>0</v>
      </c>
      <c r="BG313" s="77">
        <f>SUM(Kranskop:Baobab!BG313)</f>
        <v>0</v>
      </c>
      <c r="BH313" s="77">
        <f>SUM(Kranskop:Baobab!BH313)</f>
        <v>0</v>
      </c>
      <c r="BI313" s="77">
        <f>SUM(Kranskop:Baobab!BI313)</f>
        <v>0</v>
      </c>
      <c r="BJ313" s="77">
        <f>SUM(Kranskop:Baobab!BJ313)</f>
        <v>0</v>
      </c>
      <c r="BK313" s="77">
        <f>SUM(Kranskop:Baobab!BK313)</f>
        <v>0</v>
      </c>
      <c r="BL313" s="77">
        <f>SUM(Kranskop:Baobab!BL313)</f>
        <v>0</v>
      </c>
      <c r="BM313" s="77">
        <f>SUM(Kranskop:Baobab!BM313)</f>
        <v>0</v>
      </c>
      <c r="BN313" s="77">
        <f>SUM(Kranskop:Baobab!BN313)</f>
        <v>0</v>
      </c>
      <c r="BO313" s="77">
        <f>SUM(Kranskop:Baobab!BO313)</f>
        <v>0</v>
      </c>
      <c r="BP313" s="77">
        <f>SUM(Kranskop:Baobab!BP313)</f>
        <v>0</v>
      </c>
      <c r="BQ313" s="76">
        <f>SUM(Kranskop:Baobab!BQ313)</f>
        <v>0</v>
      </c>
      <c r="BR313" s="78">
        <f>SUM(Kranskop:Baobab!BR313)</f>
        <v>0</v>
      </c>
      <c r="BS313" s="77">
        <f>SUM(Kranskop:Baobab!BS313)</f>
        <v>0</v>
      </c>
      <c r="BT313" s="77">
        <f>SUM(Kranskop:Baobab!BT313)</f>
        <v>0</v>
      </c>
      <c r="BU313" s="77">
        <f>SUM(Kranskop:Baobab!BU313)</f>
        <v>0</v>
      </c>
      <c r="BV313" s="77">
        <f>SUM(Kranskop:Baobab!BV313)</f>
        <v>0</v>
      </c>
      <c r="BW313" s="77">
        <f>SUM(Kranskop:Baobab!BW313)</f>
        <v>0</v>
      </c>
      <c r="BX313" s="77">
        <f>SUM(Kranskop:Baobab!BX313)</f>
        <v>0</v>
      </c>
      <c r="BY313" s="77">
        <f>SUM(Kranskop:Baobab!BY313)</f>
        <v>0</v>
      </c>
      <c r="BZ313" s="77">
        <f>SUM(Kranskop:Baobab!BZ313)</f>
        <v>0</v>
      </c>
      <c r="CA313" s="77">
        <f>SUM(Kranskop:Baobab!CA313)</f>
        <v>0</v>
      </c>
      <c r="CB313" s="77">
        <f>SUM(Kranskop:Baobab!CB313)</f>
        <v>0</v>
      </c>
      <c r="CC313" s="76">
        <f>SUM(Kranskop:Baobab!CC313)</f>
        <v>0</v>
      </c>
      <c r="CD313" s="368"/>
    </row>
    <row r="314" spans="2:82" s="39" customFormat="1" x14ac:dyDescent="0.75">
      <c r="B314" s="73" t="s">
        <v>706</v>
      </c>
      <c r="C314" s="129" t="s">
        <v>885</v>
      </c>
      <c r="D314" s="130" t="s">
        <v>446</v>
      </c>
      <c r="E314" s="255">
        <f>SUM(Kranskop:Baobab!E314)</f>
        <v>48</v>
      </c>
      <c r="F314" s="215" t="b">
        <f>(Kranskop!G314+Nyl!G314+Capricorn!G314+Baobab!G314)=G314</f>
        <v>1</v>
      </c>
      <c r="G314" s="74">
        <f t="shared" si="99"/>
        <v>0</v>
      </c>
      <c r="H314" s="75">
        <f>SUM(Kranskop:Baobab!H314)</f>
        <v>0</v>
      </c>
      <c r="I314" s="76">
        <f>SUM(Kranskop:Baobab!I314)</f>
        <v>0</v>
      </c>
      <c r="J314" s="75">
        <f>SUM(Kranskop:Baobab!J314)</f>
        <v>0</v>
      </c>
      <c r="K314" s="77">
        <f>SUM(Kranskop:Baobab!K314)</f>
        <v>0</v>
      </c>
      <c r="L314" s="77">
        <f>SUM(Kranskop:Baobab!L314)</f>
        <v>0</v>
      </c>
      <c r="M314" s="77">
        <f>SUM(Kranskop:Baobab!M314)</f>
        <v>0</v>
      </c>
      <c r="N314" s="77">
        <f>SUM(Kranskop:Baobab!N314)</f>
        <v>0</v>
      </c>
      <c r="O314" s="77">
        <f>SUM(Kranskop:Baobab!O314)</f>
        <v>0</v>
      </c>
      <c r="P314" s="77">
        <f>SUM(Kranskop:Baobab!P314)</f>
        <v>0</v>
      </c>
      <c r="Q314" s="77">
        <f>SUM(Kranskop:Baobab!Q314)</f>
        <v>0</v>
      </c>
      <c r="R314" s="77">
        <f>SUM(Kranskop:Baobab!R314)</f>
        <v>0</v>
      </c>
      <c r="S314" s="77">
        <f>SUM(Kranskop:Baobab!S314)</f>
        <v>0</v>
      </c>
      <c r="T314" s="77">
        <f>SUM(Kranskop:Baobab!T314)</f>
        <v>0</v>
      </c>
      <c r="U314" s="76">
        <f>SUM(Kranskop:Baobab!U314)</f>
        <v>0</v>
      </c>
      <c r="V314" s="78">
        <f>SUM(Kranskop:Baobab!V314)</f>
        <v>0</v>
      </c>
      <c r="W314" s="77">
        <f>SUM(Kranskop:Baobab!W314)</f>
        <v>0</v>
      </c>
      <c r="X314" s="77">
        <f>SUM(Kranskop:Baobab!X314)</f>
        <v>0</v>
      </c>
      <c r="Y314" s="77">
        <f>SUM(Kranskop:Baobab!Y314)</f>
        <v>0</v>
      </c>
      <c r="Z314" s="77">
        <f>SUM(Kranskop:Baobab!Z314)</f>
        <v>0</v>
      </c>
      <c r="AA314" s="77">
        <f>SUM(Kranskop:Baobab!AA314)</f>
        <v>0</v>
      </c>
      <c r="AB314" s="77">
        <f>SUM(Kranskop:Baobab!AB314)</f>
        <v>0</v>
      </c>
      <c r="AC314" s="77">
        <f>SUM(Kranskop:Baobab!AC314)</f>
        <v>0</v>
      </c>
      <c r="AD314" s="77">
        <f>SUM(Kranskop:Baobab!AD314)</f>
        <v>0</v>
      </c>
      <c r="AE314" s="77">
        <f>SUM(Kranskop:Baobab!AE314)</f>
        <v>0</v>
      </c>
      <c r="AF314" s="77">
        <f>SUM(Kranskop:Baobab!AF314)</f>
        <v>0</v>
      </c>
      <c r="AG314" s="76">
        <f>SUM(Kranskop:Baobab!AG314)</f>
        <v>0</v>
      </c>
      <c r="AH314" s="78">
        <f>SUM(Kranskop:Baobab!AH314)</f>
        <v>0</v>
      </c>
      <c r="AI314" s="77">
        <f>SUM(Kranskop:Baobab!AI314)</f>
        <v>0</v>
      </c>
      <c r="AJ314" s="77">
        <f>SUM(Kranskop:Baobab!AJ314)</f>
        <v>0</v>
      </c>
      <c r="AK314" s="77">
        <f>SUM(Kranskop:Baobab!AK314)</f>
        <v>0</v>
      </c>
      <c r="AL314" s="77">
        <f>SUM(Kranskop:Baobab!AL314)</f>
        <v>0</v>
      </c>
      <c r="AM314" s="77">
        <f>SUM(Kranskop:Baobab!AM314)</f>
        <v>0</v>
      </c>
      <c r="AN314" s="77">
        <f>SUM(Kranskop:Baobab!AN314)</f>
        <v>0</v>
      </c>
      <c r="AO314" s="77">
        <f>SUM(Kranskop:Baobab!AO314)</f>
        <v>0</v>
      </c>
      <c r="AP314" s="77">
        <f>SUM(Kranskop:Baobab!AP314)</f>
        <v>0</v>
      </c>
      <c r="AQ314" s="77">
        <f>SUM(Kranskop:Baobab!AQ314)</f>
        <v>0</v>
      </c>
      <c r="AR314" s="77">
        <f>SUM(Kranskop:Baobab!AR314)</f>
        <v>0</v>
      </c>
      <c r="AS314" s="76">
        <f>SUM(Kranskop:Baobab!AS314)</f>
        <v>0</v>
      </c>
      <c r="AT314" s="78">
        <f>SUM(Kranskop:Baobab!AT314)</f>
        <v>0</v>
      </c>
      <c r="AU314" s="77">
        <f>SUM(Kranskop:Baobab!AU314)</f>
        <v>0</v>
      </c>
      <c r="AV314" s="77">
        <f>SUM(Kranskop:Baobab!AV314)</f>
        <v>0</v>
      </c>
      <c r="AW314" s="77">
        <f>SUM(Kranskop:Baobab!AW314)</f>
        <v>0</v>
      </c>
      <c r="AX314" s="77">
        <f>SUM(Kranskop:Baobab!AX314)</f>
        <v>0</v>
      </c>
      <c r="AY314" s="77">
        <f>SUM(Kranskop:Baobab!AY314)</f>
        <v>0</v>
      </c>
      <c r="AZ314" s="77">
        <f>SUM(Kranskop:Baobab!AZ314)</f>
        <v>0</v>
      </c>
      <c r="BA314" s="77">
        <f>SUM(Kranskop:Baobab!BA314)</f>
        <v>0</v>
      </c>
      <c r="BB314" s="77">
        <f>SUM(Kranskop:Baobab!BB314)</f>
        <v>0</v>
      </c>
      <c r="BC314" s="77">
        <f>SUM(Kranskop:Baobab!BC314)</f>
        <v>0</v>
      </c>
      <c r="BD314" s="77">
        <f>SUM(Kranskop:Baobab!BD314)</f>
        <v>0</v>
      </c>
      <c r="BE314" s="76">
        <f>SUM(Kranskop:Baobab!BE314)</f>
        <v>0</v>
      </c>
      <c r="BF314" s="78">
        <f>SUM(Kranskop:Baobab!BF314)</f>
        <v>0</v>
      </c>
      <c r="BG314" s="77">
        <f>SUM(Kranskop:Baobab!BG314)</f>
        <v>0</v>
      </c>
      <c r="BH314" s="77">
        <f>SUM(Kranskop:Baobab!BH314)</f>
        <v>0</v>
      </c>
      <c r="BI314" s="77">
        <f>SUM(Kranskop:Baobab!BI314)</f>
        <v>0</v>
      </c>
      <c r="BJ314" s="77">
        <f>SUM(Kranskop:Baobab!BJ314)</f>
        <v>0</v>
      </c>
      <c r="BK314" s="77">
        <f>SUM(Kranskop:Baobab!BK314)</f>
        <v>0</v>
      </c>
      <c r="BL314" s="77">
        <f>SUM(Kranskop:Baobab!BL314)</f>
        <v>0</v>
      </c>
      <c r="BM314" s="77">
        <f>SUM(Kranskop:Baobab!BM314)</f>
        <v>0</v>
      </c>
      <c r="BN314" s="77">
        <f>SUM(Kranskop:Baobab!BN314)</f>
        <v>0</v>
      </c>
      <c r="BO314" s="77">
        <f>SUM(Kranskop:Baobab!BO314)</f>
        <v>0</v>
      </c>
      <c r="BP314" s="77">
        <f>SUM(Kranskop:Baobab!BP314)</f>
        <v>0</v>
      </c>
      <c r="BQ314" s="76">
        <f>SUM(Kranskop:Baobab!BQ314)</f>
        <v>0</v>
      </c>
      <c r="BR314" s="78">
        <f>SUM(Kranskop:Baobab!BR314)</f>
        <v>0</v>
      </c>
      <c r="BS314" s="77">
        <f>SUM(Kranskop:Baobab!BS314)</f>
        <v>0</v>
      </c>
      <c r="BT314" s="77">
        <f>SUM(Kranskop:Baobab!BT314)</f>
        <v>0</v>
      </c>
      <c r="BU314" s="77">
        <f>SUM(Kranskop:Baobab!BU314)</f>
        <v>0</v>
      </c>
      <c r="BV314" s="77">
        <f>SUM(Kranskop:Baobab!BV314)</f>
        <v>0</v>
      </c>
      <c r="BW314" s="77">
        <f>SUM(Kranskop:Baobab!BW314)</f>
        <v>0</v>
      </c>
      <c r="BX314" s="77">
        <f>SUM(Kranskop:Baobab!BX314)</f>
        <v>0</v>
      </c>
      <c r="BY314" s="77">
        <f>SUM(Kranskop:Baobab!BY314)</f>
        <v>0</v>
      </c>
      <c r="BZ314" s="77">
        <f>SUM(Kranskop:Baobab!BZ314)</f>
        <v>0</v>
      </c>
      <c r="CA314" s="77">
        <f>SUM(Kranskop:Baobab!CA314)</f>
        <v>0</v>
      </c>
      <c r="CB314" s="77">
        <f>SUM(Kranskop:Baobab!CB314)</f>
        <v>0</v>
      </c>
      <c r="CC314" s="76">
        <f>SUM(Kranskop:Baobab!CC314)</f>
        <v>0</v>
      </c>
      <c r="CD314" s="368"/>
    </row>
    <row r="315" spans="2:82" s="39" customFormat="1" x14ac:dyDescent="0.75">
      <c r="B315" s="73" t="s">
        <v>707</v>
      </c>
      <c r="C315" s="129" t="s">
        <v>708</v>
      </c>
      <c r="D315" s="130" t="s">
        <v>86</v>
      </c>
      <c r="E315" s="255">
        <f>SUM(Kranskop:Baobab!F315)</f>
        <v>0</v>
      </c>
      <c r="F315" s="215" t="b">
        <f>(Kranskop!G315+Nyl!G315+Capricorn!G315+Baobab!G315)=G315</f>
        <v>1</v>
      </c>
      <c r="G315" s="74">
        <f t="shared" si="99"/>
        <v>0</v>
      </c>
      <c r="H315" s="75">
        <f>SUM(Kranskop:Baobab!H315)</f>
        <v>0</v>
      </c>
      <c r="I315" s="76">
        <f>SUM(Kranskop:Baobab!I315)</f>
        <v>0</v>
      </c>
      <c r="J315" s="75">
        <f>SUM(Kranskop:Baobab!J315)</f>
        <v>0</v>
      </c>
      <c r="K315" s="77">
        <f>SUM(Kranskop:Baobab!K315)</f>
        <v>0</v>
      </c>
      <c r="L315" s="77">
        <f>SUM(Kranskop:Baobab!L315)</f>
        <v>0</v>
      </c>
      <c r="M315" s="77">
        <f>SUM(Kranskop:Baobab!M315)</f>
        <v>0</v>
      </c>
      <c r="N315" s="77">
        <f>SUM(Kranskop:Baobab!N315)</f>
        <v>0</v>
      </c>
      <c r="O315" s="77">
        <f>SUM(Kranskop:Baobab!O315)</f>
        <v>0</v>
      </c>
      <c r="P315" s="77">
        <f>SUM(Kranskop:Baobab!P315)</f>
        <v>0</v>
      </c>
      <c r="Q315" s="77">
        <f>SUM(Kranskop:Baobab!Q315)</f>
        <v>0</v>
      </c>
      <c r="R315" s="77">
        <f>SUM(Kranskop:Baobab!R315)</f>
        <v>0</v>
      </c>
      <c r="S315" s="77">
        <f>SUM(Kranskop:Baobab!S315)</f>
        <v>0</v>
      </c>
      <c r="T315" s="77">
        <f>SUM(Kranskop:Baobab!T315)</f>
        <v>0</v>
      </c>
      <c r="U315" s="76">
        <f>SUM(Kranskop:Baobab!U315)</f>
        <v>0</v>
      </c>
      <c r="V315" s="78">
        <f>SUM(Kranskop:Baobab!V315)</f>
        <v>0</v>
      </c>
      <c r="W315" s="77">
        <f>SUM(Kranskop:Baobab!W315)</f>
        <v>0</v>
      </c>
      <c r="X315" s="77">
        <f>SUM(Kranskop:Baobab!X315)</f>
        <v>0</v>
      </c>
      <c r="Y315" s="77">
        <f>SUM(Kranskop:Baobab!Y315)</f>
        <v>0</v>
      </c>
      <c r="Z315" s="77">
        <f>SUM(Kranskop:Baobab!Z315)</f>
        <v>0</v>
      </c>
      <c r="AA315" s="77">
        <f>SUM(Kranskop:Baobab!AA315)</f>
        <v>0</v>
      </c>
      <c r="AB315" s="77">
        <f>SUM(Kranskop:Baobab!AB315)</f>
        <v>0</v>
      </c>
      <c r="AC315" s="77">
        <f>SUM(Kranskop:Baobab!AC315)</f>
        <v>0</v>
      </c>
      <c r="AD315" s="77">
        <f>SUM(Kranskop:Baobab!AD315)</f>
        <v>0</v>
      </c>
      <c r="AE315" s="77">
        <f>SUM(Kranskop:Baobab!AE315)</f>
        <v>0</v>
      </c>
      <c r="AF315" s="77">
        <f>SUM(Kranskop:Baobab!AF315)</f>
        <v>0</v>
      </c>
      <c r="AG315" s="76">
        <f>SUM(Kranskop:Baobab!AG315)</f>
        <v>0</v>
      </c>
      <c r="AH315" s="78">
        <f>SUM(Kranskop:Baobab!AH315)</f>
        <v>0</v>
      </c>
      <c r="AI315" s="77">
        <f>SUM(Kranskop:Baobab!AI315)</f>
        <v>0</v>
      </c>
      <c r="AJ315" s="77">
        <f>SUM(Kranskop:Baobab!AJ315)</f>
        <v>0</v>
      </c>
      <c r="AK315" s="77">
        <f>SUM(Kranskop:Baobab!AK315)</f>
        <v>0</v>
      </c>
      <c r="AL315" s="77">
        <f>SUM(Kranskop:Baobab!AL315)</f>
        <v>0</v>
      </c>
      <c r="AM315" s="77">
        <f>SUM(Kranskop:Baobab!AM315)</f>
        <v>0</v>
      </c>
      <c r="AN315" s="77">
        <f>SUM(Kranskop:Baobab!AN315)</f>
        <v>0</v>
      </c>
      <c r="AO315" s="77">
        <f>SUM(Kranskop:Baobab!AO315)</f>
        <v>0</v>
      </c>
      <c r="AP315" s="77">
        <f>SUM(Kranskop:Baobab!AP315)</f>
        <v>0</v>
      </c>
      <c r="AQ315" s="77">
        <f>SUM(Kranskop:Baobab!AQ315)</f>
        <v>0</v>
      </c>
      <c r="AR315" s="77">
        <f>SUM(Kranskop:Baobab!AR315)</f>
        <v>0</v>
      </c>
      <c r="AS315" s="76">
        <f>SUM(Kranskop:Baobab!AS315)</f>
        <v>0</v>
      </c>
      <c r="AT315" s="78">
        <f>SUM(Kranskop:Baobab!AT315)</f>
        <v>0</v>
      </c>
      <c r="AU315" s="77">
        <f>SUM(Kranskop:Baobab!AU315)</f>
        <v>0</v>
      </c>
      <c r="AV315" s="77">
        <f>SUM(Kranskop:Baobab!AV315)</f>
        <v>0</v>
      </c>
      <c r="AW315" s="77">
        <f>SUM(Kranskop:Baobab!AW315)</f>
        <v>0</v>
      </c>
      <c r="AX315" s="77">
        <f>SUM(Kranskop:Baobab!AX315)</f>
        <v>0</v>
      </c>
      <c r="AY315" s="77">
        <f>SUM(Kranskop:Baobab!AY315)</f>
        <v>0</v>
      </c>
      <c r="AZ315" s="77">
        <f>SUM(Kranskop:Baobab!AZ315)</f>
        <v>0</v>
      </c>
      <c r="BA315" s="77">
        <f>SUM(Kranskop:Baobab!BA315)</f>
        <v>0</v>
      </c>
      <c r="BB315" s="77">
        <f>SUM(Kranskop:Baobab!BB315)</f>
        <v>0</v>
      </c>
      <c r="BC315" s="77">
        <f>SUM(Kranskop:Baobab!BC315)</f>
        <v>0</v>
      </c>
      <c r="BD315" s="77">
        <f>SUM(Kranskop:Baobab!BD315)</f>
        <v>0</v>
      </c>
      <c r="BE315" s="76">
        <f>SUM(Kranskop:Baobab!BE315)</f>
        <v>0</v>
      </c>
      <c r="BF315" s="78">
        <f>SUM(Kranskop:Baobab!BF315)</f>
        <v>0</v>
      </c>
      <c r="BG315" s="77">
        <f>SUM(Kranskop:Baobab!BG315)</f>
        <v>0</v>
      </c>
      <c r="BH315" s="77">
        <f>SUM(Kranskop:Baobab!BH315)</f>
        <v>0</v>
      </c>
      <c r="BI315" s="77">
        <f>SUM(Kranskop:Baobab!BI315)</f>
        <v>0</v>
      </c>
      <c r="BJ315" s="77">
        <f>SUM(Kranskop:Baobab!BJ315)</f>
        <v>0</v>
      </c>
      <c r="BK315" s="77">
        <f>SUM(Kranskop:Baobab!BK315)</f>
        <v>0</v>
      </c>
      <c r="BL315" s="77">
        <f>SUM(Kranskop:Baobab!BL315)</f>
        <v>0</v>
      </c>
      <c r="BM315" s="77">
        <f>SUM(Kranskop:Baobab!BM315)</f>
        <v>0</v>
      </c>
      <c r="BN315" s="77">
        <f>SUM(Kranskop:Baobab!BN315)</f>
        <v>0</v>
      </c>
      <c r="BO315" s="77">
        <f>SUM(Kranskop:Baobab!BO315)</f>
        <v>0</v>
      </c>
      <c r="BP315" s="77">
        <f>SUM(Kranskop:Baobab!BP315)</f>
        <v>0</v>
      </c>
      <c r="BQ315" s="76">
        <f>SUM(Kranskop:Baobab!BQ315)</f>
        <v>0</v>
      </c>
      <c r="BR315" s="78">
        <f>SUM(Kranskop:Baobab!BR315)</f>
        <v>0</v>
      </c>
      <c r="BS315" s="77">
        <f>SUM(Kranskop:Baobab!BS315)</f>
        <v>0</v>
      </c>
      <c r="BT315" s="77">
        <f>SUM(Kranskop:Baobab!BT315)</f>
        <v>0</v>
      </c>
      <c r="BU315" s="77">
        <f>SUM(Kranskop:Baobab!BU315)</f>
        <v>0</v>
      </c>
      <c r="BV315" s="77">
        <f>SUM(Kranskop:Baobab!BV315)</f>
        <v>0</v>
      </c>
      <c r="BW315" s="77">
        <f>SUM(Kranskop:Baobab!BW315)</f>
        <v>0</v>
      </c>
      <c r="BX315" s="77">
        <f>SUM(Kranskop:Baobab!BX315)</f>
        <v>0</v>
      </c>
      <c r="BY315" s="77">
        <f>SUM(Kranskop:Baobab!BY315)</f>
        <v>0</v>
      </c>
      <c r="BZ315" s="77">
        <f>SUM(Kranskop:Baobab!BZ315)</f>
        <v>0</v>
      </c>
      <c r="CA315" s="77">
        <f>SUM(Kranskop:Baobab!CA315)</f>
        <v>0</v>
      </c>
      <c r="CB315" s="77">
        <f>SUM(Kranskop:Baobab!CB315)</f>
        <v>0</v>
      </c>
      <c r="CC315" s="76">
        <f>SUM(Kranskop:Baobab!CC315)</f>
        <v>0</v>
      </c>
      <c r="CD315" s="368"/>
    </row>
    <row r="316" spans="2:82" s="39" customFormat="1" ht="27" x14ac:dyDescent="0.75">
      <c r="B316" s="73" t="s">
        <v>709</v>
      </c>
      <c r="C316" s="129" t="s">
        <v>710</v>
      </c>
      <c r="D316" s="130" t="s">
        <v>446</v>
      </c>
      <c r="E316" s="255">
        <f>SUM(Kranskop:Baobab!E316)</f>
        <v>4</v>
      </c>
      <c r="F316" s="215" t="b">
        <f>(Kranskop!G316+Nyl!G316+Capricorn!G316+Baobab!G316)=G316</f>
        <v>1</v>
      </c>
      <c r="G316" s="74">
        <f t="shared" si="99"/>
        <v>0</v>
      </c>
      <c r="H316" s="75">
        <f>SUM(Kranskop:Baobab!H316)</f>
        <v>0</v>
      </c>
      <c r="I316" s="76">
        <f>SUM(Kranskop:Baobab!I316)</f>
        <v>0</v>
      </c>
      <c r="J316" s="75">
        <f>SUM(Kranskop:Baobab!J316)</f>
        <v>0</v>
      </c>
      <c r="K316" s="77">
        <f>SUM(Kranskop:Baobab!K316)</f>
        <v>0</v>
      </c>
      <c r="L316" s="77">
        <f>SUM(Kranskop:Baobab!L316)</f>
        <v>0</v>
      </c>
      <c r="M316" s="77">
        <f>SUM(Kranskop:Baobab!M316)</f>
        <v>0</v>
      </c>
      <c r="N316" s="77">
        <f>SUM(Kranskop:Baobab!N316)</f>
        <v>0</v>
      </c>
      <c r="O316" s="77">
        <f>SUM(Kranskop:Baobab!O316)</f>
        <v>0</v>
      </c>
      <c r="P316" s="77">
        <f>SUM(Kranskop:Baobab!P316)</f>
        <v>0</v>
      </c>
      <c r="Q316" s="77">
        <f>SUM(Kranskop:Baobab!Q316)</f>
        <v>0</v>
      </c>
      <c r="R316" s="77">
        <f>SUM(Kranskop:Baobab!R316)</f>
        <v>0</v>
      </c>
      <c r="S316" s="77">
        <f>SUM(Kranskop:Baobab!S316)</f>
        <v>0</v>
      </c>
      <c r="T316" s="77">
        <f>SUM(Kranskop:Baobab!T316)</f>
        <v>0</v>
      </c>
      <c r="U316" s="76">
        <f>SUM(Kranskop:Baobab!U316)</f>
        <v>0</v>
      </c>
      <c r="V316" s="78">
        <f>SUM(Kranskop:Baobab!V316)</f>
        <v>0</v>
      </c>
      <c r="W316" s="77">
        <f>SUM(Kranskop:Baobab!W316)</f>
        <v>0</v>
      </c>
      <c r="X316" s="77">
        <f>SUM(Kranskop:Baobab!X316)</f>
        <v>0</v>
      </c>
      <c r="Y316" s="77">
        <f>SUM(Kranskop:Baobab!Y316)</f>
        <v>0</v>
      </c>
      <c r="Z316" s="77">
        <f>SUM(Kranskop:Baobab!Z316)</f>
        <v>0</v>
      </c>
      <c r="AA316" s="77">
        <f>SUM(Kranskop:Baobab!AA316)</f>
        <v>0</v>
      </c>
      <c r="AB316" s="77">
        <f>SUM(Kranskop:Baobab!AB316)</f>
        <v>0</v>
      </c>
      <c r="AC316" s="77">
        <f>SUM(Kranskop:Baobab!AC316)</f>
        <v>0</v>
      </c>
      <c r="AD316" s="77">
        <f>SUM(Kranskop:Baobab!AD316)</f>
        <v>0</v>
      </c>
      <c r="AE316" s="77">
        <f>SUM(Kranskop:Baobab!AE316)</f>
        <v>0</v>
      </c>
      <c r="AF316" s="77">
        <f>SUM(Kranskop:Baobab!AF316)</f>
        <v>0</v>
      </c>
      <c r="AG316" s="76">
        <f>SUM(Kranskop:Baobab!AG316)</f>
        <v>0</v>
      </c>
      <c r="AH316" s="78">
        <f>SUM(Kranskop:Baobab!AH316)</f>
        <v>0</v>
      </c>
      <c r="AI316" s="77">
        <f>SUM(Kranskop:Baobab!AI316)</f>
        <v>0</v>
      </c>
      <c r="AJ316" s="77">
        <f>SUM(Kranskop:Baobab!AJ316)</f>
        <v>0</v>
      </c>
      <c r="AK316" s="77">
        <f>SUM(Kranskop:Baobab!AK316)</f>
        <v>0</v>
      </c>
      <c r="AL316" s="77">
        <f>SUM(Kranskop:Baobab!AL316)</f>
        <v>0</v>
      </c>
      <c r="AM316" s="77">
        <f>SUM(Kranskop:Baobab!AM316)</f>
        <v>0</v>
      </c>
      <c r="AN316" s="77">
        <f>SUM(Kranskop:Baobab!AN316)</f>
        <v>0</v>
      </c>
      <c r="AO316" s="77">
        <f>SUM(Kranskop:Baobab!AO316)</f>
        <v>0</v>
      </c>
      <c r="AP316" s="77">
        <f>SUM(Kranskop:Baobab!AP316)</f>
        <v>0</v>
      </c>
      <c r="AQ316" s="77">
        <f>SUM(Kranskop:Baobab!AQ316)</f>
        <v>0</v>
      </c>
      <c r="AR316" s="77">
        <f>SUM(Kranskop:Baobab!AR316)</f>
        <v>0</v>
      </c>
      <c r="AS316" s="76">
        <f>SUM(Kranskop:Baobab!AS316)</f>
        <v>0</v>
      </c>
      <c r="AT316" s="78">
        <f>SUM(Kranskop:Baobab!AT316)</f>
        <v>0</v>
      </c>
      <c r="AU316" s="77">
        <f>SUM(Kranskop:Baobab!AU316)</f>
        <v>0</v>
      </c>
      <c r="AV316" s="77">
        <f>SUM(Kranskop:Baobab!AV316)</f>
        <v>0</v>
      </c>
      <c r="AW316" s="77">
        <f>SUM(Kranskop:Baobab!AW316)</f>
        <v>0</v>
      </c>
      <c r="AX316" s="77">
        <f>SUM(Kranskop:Baobab!AX316)</f>
        <v>0</v>
      </c>
      <c r="AY316" s="77">
        <f>SUM(Kranskop:Baobab!AY316)</f>
        <v>0</v>
      </c>
      <c r="AZ316" s="77">
        <f>SUM(Kranskop:Baobab!AZ316)</f>
        <v>0</v>
      </c>
      <c r="BA316" s="77">
        <f>SUM(Kranskop:Baobab!BA316)</f>
        <v>0</v>
      </c>
      <c r="BB316" s="77">
        <f>SUM(Kranskop:Baobab!BB316)</f>
        <v>0</v>
      </c>
      <c r="BC316" s="77">
        <f>SUM(Kranskop:Baobab!BC316)</f>
        <v>0</v>
      </c>
      <c r="BD316" s="77">
        <f>SUM(Kranskop:Baobab!BD316)</f>
        <v>0</v>
      </c>
      <c r="BE316" s="76">
        <f>SUM(Kranskop:Baobab!BE316)</f>
        <v>0</v>
      </c>
      <c r="BF316" s="78">
        <f>SUM(Kranskop:Baobab!BF316)</f>
        <v>0</v>
      </c>
      <c r="BG316" s="77">
        <f>SUM(Kranskop:Baobab!BG316)</f>
        <v>0</v>
      </c>
      <c r="BH316" s="77">
        <f>SUM(Kranskop:Baobab!BH316)</f>
        <v>0</v>
      </c>
      <c r="BI316" s="77">
        <f>SUM(Kranskop:Baobab!BI316)</f>
        <v>0</v>
      </c>
      <c r="BJ316" s="77">
        <f>SUM(Kranskop:Baobab!BJ316)</f>
        <v>0</v>
      </c>
      <c r="BK316" s="77">
        <f>SUM(Kranskop:Baobab!BK316)</f>
        <v>0</v>
      </c>
      <c r="BL316" s="77">
        <f>SUM(Kranskop:Baobab!BL316)</f>
        <v>0</v>
      </c>
      <c r="BM316" s="77">
        <f>SUM(Kranskop:Baobab!BM316)</f>
        <v>0</v>
      </c>
      <c r="BN316" s="77">
        <f>SUM(Kranskop:Baobab!BN316)</f>
        <v>0</v>
      </c>
      <c r="BO316" s="77">
        <f>SUM(Kranskop:Baobab!BO316)</f>
        <v>0</v>
      </c>
      <c r="BP316" s="77">
        <f>SUM(Kranskop:Baobab!BP316)</f>
        <v>0</v>
      </c>
      <c r="BQ316" s="76">
        <f>SUM(Kranskop:Baobab!BQ316)</f>
        <v>0</v>
      </c>
      <c r="BR316" s="78">
        <f>SUM(Kranskop:Baobab!BR316)</f>
        <v>0</v>
      </c>
      <c r="BS316" s="77">
        <f>SUM(Kranskop:Baobab!BS316)</f>
        <v>0</v>
      </c>
      <c r="BT316" s="77">
        <f>SUM(Kranskop:Baobab!BT316)</f>
        <v>0</v>
      </c>
      <c r="BU316" s="77">
        <f>SUM(Kranskop:Baobab!BU316)</f>
        <v>0</v>
      </c>
      <c r="BV316" s="77">
        <f>SUM(Kranskop:Baobab!BV316)</f>
        <v>0</v>
      </c>
      <c r="BW316" s="77">
        <f>SUM(Kranskop:Baobab!BW316)</f>
        <v>0</v>
      </c>
      <c r="BX316" s="77">
        <f>SUM(Kranskop:Baobab!BX316)</f>
        <v>0</v>
      </c>
      <c r="BY316" s="77">
        <f>SUM(Kranskop:Baobab!BY316)</f>
        <v>0</v>
      </c>
      <c r="BZ316" s="77">
        <f>SUM(Kranskop:Baobab!BZ316)</f>
        <v>0</v>
      </c>
      <c r="CA316" s="77">
        <f>SUM(Kranskop:Baobab!CA316)</f>
        <v>0</v>
      </c>
      <c r="CB316" s="77">
        <f>SUM(Kranskop:Baobab!CB316)</f>
        <v>0</v>
      </c>
      <c r="CC316" s="76">
        <f>SUM(Kranskop:Baobab!CC316)</f>
        <v>0</v>
      </c>
      <c r="CD316" s="368"/>
    </row>
    <row r="317" spans="2:82" s="39" customFormat="1" x14ac:dyDescent="0.75">
      <c r="B317" s="73" t="s">
        <v>711</v>
      </c>
      <c r="C317" s="129" t="s">
        <v>712</v>
      </c>
      <c r="D317" s="130" t="s">
        <v>446</v>
      </c>
      <c r="E317" s="255">
        <f>SUM(Kranskop:Baobab!E317)</f>
        <v>0</v>
      </c>
      <c r="F317" s="215" t="b">
        <f>(Kranskop!G317+Nyl!G317+Capricorn!G317+Baobab!G317)=G317</f>
        <v>1</v>
      </c>
      <c r="G317" s="74">
        <f t="shared" si="99"/>
        <v>0</v>
      </c>
      <c r="H317" s="75">
        <f>SUM(Kranskop:Baobab!H317)</f>
        <v>0</v>
      </c>
      <c r="I317" s="76">
        <f>SUM(Kranskop:Baobab!I317)</f>
        <v>0</v>
      </c>
      <c r="J317" s="75">
        <f>SUM(Kranskop:Baobab!J317)</f>
        <v>0</v>
      </c>
      <c r="K317" s="77">
        <f>SUM(Kranskop:Baobab!K317)</f>
        <v>0</v>
      </c>
      <c r="L317" s="77">
        <f>SUM(Kranskop:Baobab!L317)</f>
        <v>0</v>
      </c>
      <c r="M317" s="77">
        <f>SUM(Kranskop:Baobab!M317)</f>
        <v>0</v>
      </c>
      <c r="N317" s="77">
        <f>SUM(Kranskop:Baobab!N317)</f>
        <v>0</v>
      </c>
      <c r="O317" s="77">
        <f>SUM(Kranskop:Baobab!O317)</f>
        <v>0</v>
      </c>
      <c r="P317" s="77">
        <f>SUM(Kranskop:Baobab!P317)</f>
        <v>0</v>
      </c>
      <c r="Q317" s="77">
        <f>SUM(Kranskop:Baobab!Q317)</f>
        <v>0</v>
      </c>
      <c r="R317" s="77">
        <f>SUM(Kranskop:Baobab!R317)</f>
        <v>0</v>
      </c>
      <c r="S317" s="77">
        <f>SUM(Kranskop:Baobab!S317)</f>
        <v>0</v>
      </c>
      <c r="T317" s="77">
        <f>SUM(Kranskop:Baobab!T317)</f>
        <v>0</v>
      </c>
      <c r="U317" s="76">
        <f>SUM(Kranskop:Baobab!U317)</f>
        <v>0</v>
      </c>
      <c r="V317" s="78">
        <f>SUM(Kranskop:Baobab!V317)</f>
        <v>0</v>
      </c>
      <c r="W317" s="77">
        <f>SUM(Kranskop:Baobab!W317)</f>
        <v>0</v>
      </c>
      <c r="X317" s="77">
        <f>SUM(Kranskop:Baobab!X317)</f>
        <v>0</v>
      </c>
      <c r="Y317" s="77">
        <f>SUM(Kranskop:Baobab!Y317)</f>
        <v>0</v>
      </c>
      <c r="Z317" s="77">
        <f>SUM(Kranskop:Baobab!Z317)</f>
        <v>0</v>
      </c>
      <c r="AA317" s="77">
        <f>SUM(Kranskop:Baobab!AA317)</f>
        <v>0</v>
      </c>
      <c r="AB317" s="77">
        <f>SUM(Kranskop:Baobab!AB317)</f>
        <v>0</v>
      </c>
      <c r="AC317" s="77">
        <f>SUM(Kranskop:Baobab!AC317)</f>
        <v>0</v>
      </c>
      <c r="AD317" s="77">
        <f>SUM(Kranskop:Baobab!AD317)</f>
        <v>0</v>
      </c>
      <c r="AE317" s="77">
        <f>SUM(Kranskop:Baobab!AE317)</f>
        <v>0</v>
      </c>
      <c r="AF317" s="77">
        <f>SUM(Kranskop:Baobab!AF317)</f>
        <v>0</v>
      </c>
      <c r="AG317" s="76">
        <f>SUM(Kranskop:Baobab!AG317)</f>
        <v>0</v>
      </c>
      <c r="AH317" s="78">
        <f>SUM(Kranskop:Baobab!AH317)</f>
        <v>0</v>
      </c>
      <c r="AI317" s="77">
        <f>SUM(Kranskop:Baobab!AI317)</f>
        <v>0</v>
      </c>
      <c r="AJ317" s="77">
        <f>SUM(Kranskop:Baobab!AJ317)</f>
        <v>0</v>
      </c>
      <c r="AK317" s="77">
        <f>SUM(Kranskop:Baobab!AK317)</f>
        <v>0</v>
      </c>
      <c r="AL317" s="77">
        <f>SUM(Kranskop:Baobab!AL317)</f>
        <v>0</v>
      </c>
      <c r="AM317" s="77">
        <f>SUM(Kranskop:Baobab!AM317)</f>
        <v>0</v>
      </c>
      <c r="AN317" s="77">
        <f>SUM(Kranskop:Baobab!AN317)</f>
        <v>0</v>
      </c>
      <c r="AO317" s="77">
        <f>SUM(Kranskop:Baobab!AO317)</f>
        <v>0</v>
      </c>
      <c r="AP317" s="77">
        <f>SUM(Kranskop:Baobab!AP317)</f>
        <v>0</v>
      </c>
      <c r="AQ317" s="77">
        <f>SUM(Kranskop:Baobab!AQ317)</f>
        <v>0</v>
      </c>
      <c r="AR317" s="77">
        <f>SUM(Kranskop:Baobab!AR317)</f>
        <v>0</v>
      </c>
      <c r="AS317" s="76">
        <f>SUM(Kranskop:Baobab!AS317)</f>
        <v>0</v>
      </c>
      <c r="AT317" s="78">
        <f>SUM(Kranskop:Baobab!AT317)</f>
        <v>0</v>
      </c>
      <c r="AU317" s="77">
        <f>SUM(Kranskop:Baobab!AU317)</f>
        <v>0</v>
      </c>
      <c r="AV317" s="77">
        <f>SUM(Kranskop:Baobab!AV317)</f>
        <v>0</v>
      </c>
      <c r="AW317" s="77">
        <f>SUM(Kranskop:Baobab!AW317)</f>
        <v>0</v>
      </c>
      <c r="AX317" s="77">
        <f>SUM(Kranskop:Baobab!AX317)</f>
        <v>0</v>
      </c>
      <c r="AY317" s="77">
        <f>SUM(Kranskop:Baobab!AY317)</f>
        <v>0</v>
      </c>
      <c r="AZ317" s="77">
        <f>SUM(Kranskop:Baobab!AZ317)</f>
        <v>0</v>
      </c>
      <c r="BA317" s="77">
        <f>SUM(Kranskop:Baobab!BA317)</f>
        <v>0</v>
      </c>
      <c r="BB317" s="77">
        <f>SUM(Kranskop:Baobab!BB317)</f>
        <v>0</v>
      </c>
      <c r="BC317" s="77">
        <f>SUM(Kranskop:Baobab!BC317)</f>
        <v>0</v>
      </c>
      <c r="BD317" s="77">
        <f>SUM(Kranskop:Baobab!BD317)</f>
        <v>0</v>
      </c>
      <c r="BE317" s="76">
        <f>SUM(Kranskop:Baobab!BE317)</f>
        <v>0</v>
      </c>
      <c r="BF317" s="78">
        <f>SUM(Kranskop:Baobab!BF317)</f>
        <v>0</v>
      </c>
      <c r="BG317" s="77">
        <f>SUM(Kranskop:Baobab!BG317)</f>
        <v>0</v>
      </c>
      <c r="BH317" s="77">
        <f>SUM(Kranskop:Baobab!BH317)</f>
        <v>0</v>
      </c>
      <c r="BI317" s="77">
        <f>SUM(Kranskop:Baobab!BI317)</f>
        <v>0</v>
      </c>
      <c r="BJ317" s="77">
        <f>SUM(Kranskop:Baobab!BJ317)</f>
        <v>0</v>
      </c>
      <c r="BK317" s="77">
        <f>SUM(Kranskop:Baobab!BK317)</f>
        <v>0</v>
      </c>
      <c r="BL317" s="77">
        <f>SUM(Kranskop:Baobab!BL317)</f>
        <v>0</v>
      </c>
      <c r="BM317" s="77">
        <f>SUM(Kranskop:Baobab!BM317)</f>
        <v>0</v>
      </c>
      <c r="BN317" s="77">
        <f>SUM(Kranskop:Baobab!BN317)</f>
        <v>0</v>
      </c>
      <c r="BO317" s="77">
        <f>SUM(Kranskop:Baobab!BO317)</f>
        <v>0</v>
      </c>
      <c r="BP317" s="77">
        <f>SUM(Kranskop:Baobab!BP317)</f>
        <v>0</v>
      </c>
      <c r="BQ317" s="76">
        <f>SUM(Kranskop:Baobab!BQ317)</f>
        <v>0</v>
      </c>
      <c r="BR317" s="78">
        <f>SUM(Kranskop:Baobab!BR317)</f>
        <v>0</v>
      </c>
      <c r="BS317" s="77">
        <f>SUM(Kranskop:Baobab!BS317)</f>
        <v>0</v>
      </c>
      <c r="BT317" s="77">
        <f>SUM(Kranskop:Baobab!BT317)</f>
        <v>0</v>
      </c>
      <c r="BU317" s="77">
        <f>SUM(Kranskop:Baobab!BU317)</f>
        <v>0</v>
      </c>
      <c r="BV317" s="77">
        <f>SUM(Kranskop:Baobab!BV317)</f>
        <v>0</v>
      </c>
      <c r="BW317" s="77">
        <f>SUM(Kranskop:Baobab!BW317)</f>
        <v>0</v>
      </c>
      <c r="BX317" s="77">
        <f>SUM(Kranskop:Baobab!BX317)</f>
        <v>0</v>
      </c>
      <c r="BY317" s="77">
        <f>SUM(Kranskop:Baobab!BY317)</f>
        <v>0</v>
      </c>
      <c r="BZ317" s="77">
        <f>SUM(Kranskop:Baobab!BZ317)</f>
        <v>0</v>
      </c>
      <c r="CA317" s="77">
        <f>SUM(Kranskop:Baobab!CA317)</f>
        <v>0</v>
      </c>
      <c r="CB317" s="77">
        <f>SUM(Kranskop:Baobab!CB317)</f>
        <v>0</v>
      </c>
      <c r="CC317" s="76">
        <f>SUM(Kranskop:Baobab!CC317)</f>
        <v>0</v>
      </c>
      <c r="CD317" s="368"/>
    </row>
    <row r="318" spans="2:82" s="39" customFormat="1" x14ac:dyDescent="0.75">
      <c r="B318" s="73" t="s">
        <v>713</v>
      </c>
      <c r="C318" s="129" t="s">
        <v>714</v>
      </c>
      <c r="D318" s="130" t="s">
        <v>446</v>
      </c>
      <c r="E318" s="255">
        <f>SUM(Kranskop:Baobab!E318)</f>
        <v>0</v>
      </c>
      <c r="F318" s="215" t="b">
        <f>(Kranskop!G318+Nyl!G318+Capricorn!G318+Baobab!G318)=G318</f>
        <v>1</v>
      </c>
      <c r="G318" s="74">
        <f t="shared" si="99"/>
        <v>0</v>
      </c>
      <c r="H318" s="75">
        <f>SUM(Kranskop:Baobab!H318)</f>
        <v>0</v>
      </c>
      <c r="I318" s="76">
        <f>SUM(Kranskop:Baobab!I318)</f>
        <v>0</v>
      </c>
      <c r="J318" s="75">
        <f>SUM(Kranskop:Baobab!J318)</f>
        <v>0</v>
      </c>
      <c r="K318" s="77">
        <f>SUM(Kranskop:Baobab!K318)</f>
        <v>0</v>
      </c>
      <c r="L318" s="77">
        <f>SUM(Kranskop:Baobab!L318)</f>
        <v>0</v>
      </c>
      <c r="M318" s="77">
        <f>SUM(Kranskop:Baobab!M318)</f>
        <v>0</v>
      </c>
      <c r="N318" s="77">
        <f>SUM(Kranskop:Baobab!N318)</f>
        <v>0</v>
      </c>
      <c r="O318" s="77">
        <f>SUM(Kranskop:Baobab!O318)</f>
        <v>0</v>
      </c>
      <c r="P318" s="77">
        <f>SUM(Kranskop:Baobab!P318)</f>
        <v>0</v>
      </c>
      <c r="Q318" s="77">
        <f>SUM(Kranskop:Baobab!Q318)</f>
        <v>0</v>
      </c>
      <c r="R318" s="77">
        <f>SUM(Kranskop:Baobab!R318)</f>
        <v>0</v>
      </c>
      <c r="S318" s="77">
        <f>SUM(Kranskop:Baobab!S318)</f>
        <v>0</v>
      </c>
      <c r="T318" s="77">
        <f>SUM(Kranskop:Baobab!T318)</f>
        <v>0</v>
      </c>
      <c r="U318" s="76">
        <f>SUM(Kranskop:Baobab!U318)</f>
        <v>0</v>
      </c>
      <c r="V318" s="78">
        <f>SUM(Kranskop:Baobab!V318)</f>
        <v>0</v>
      </c>
      <c r="W318" s="77">
        <f>SUM(Kranskop:Baobab!W318)</f>
        <v>0</v>
      </c>
      <c r="X318" s="77">
        <f>SUM(Kranskop:Baobab!X318)</f>
        <v>0</v>
      </c>
      <c r="Y318" s="77">
        <f>SUM(Kranskop:Baobab!Y318)</f>
        <v>0</v>
      </c>
      <c r="Z318" s="77">
        <f>SUM(Kranskop:Baobab!Z318)</f>
        <v>0</v>
      </c>
      <c r="AA318" s="77">
        <f>SUM(Kranskop:Baobab!AA318)</f>
        <v>0</v>
      </c>
      <c r="AB318" s="77">
        <f>SUM(Kranskop:Baobab!AB318)</f>
        <v>0</v>
      </c>
      <c r="AC318" s="77">
        <f>SUM(Kranskop:Baobab!AC318)</f>
        <v>0</v>
      </c>
      <c r="AD318" s="77">
        <f>SUM(Kranskop:Baobab!AD318)</f>
        <v>0</v>
      </c>
      <c r="AE318" s="77">
        <f>SUM(Kranskop:Baobab!AE318)</f>
        <v>0</v>
      </c>
      <c r="AF318" s="77">
        <f>SUM(Kranskop:Baobab!AF318)</f>
        <v>0</v>
      </c>
      <c r="AG318" s="76">
        <f>SUM(Kranskop:Baobab!AG318)</f>
        <v>0</v>
      </c>
      <c r="AH318" s="78">
        <f>SUM(Kranskop:Baobab!AH318)</f>
        <v>0</v>
      </c>
      <c r="AI318" s="77">
        <f>SUM(Kranskop:Baobab!AI318)</f>
        <v>0</v>
      </c>
      <c r="AJ318" s="77">
        <f>SUM(Kranskop:Baobab!AJ318)</f>
        <v>0</v>
      </c>
      <c r="AK318" s="77">
        <f>SUM(Kranskop:Baobab!AK318)</f>
        <v>0</v>
      </c>
      <c r="AL318" s="77">
        <f>SUM(Kranskop:Baobab!AL318)</f>
        <v>0</v>
      </c>
      <c r="AM318" s="77">
        <f>SUM(Kranskop:Baobab!AM318)</f>
        <v>0</v>
      </c>
      <c r="AN318" s="77">
        <f>SUM(Kranskop:Baobab!AN318)</f>
        <v>0</v>
      </c>
      <c r="AO318" s="77">
        <f>SUM(Kranskop:Baobab!AO318)</f>
        <v>0</v>
      </c>
      <c r="AP318" s="77">
        <f>SUM(Kranskop:Baobab!AP318)</f>
        <v>0</v>
      </c>
      <c r="AQ318" s="77">
        <f>SUM(Kranskop:Baobab!AQ318)</f>
        <v>0</v>
      </c>
      <c r="AR318" s="77">
        <f>SUM(Kranskop:Baobab!AR318)</f>
        <v>0</v>
      </c>
      <c r="AS318" s="76">
        <f>SUM(Kranskop:Baobab!AS318)</f>
        <v>0</v>
      </c>
      <c r="AT318" s="78">
        <f>SUM(Kranskop:Baobab!AT318)</f>
        <v>0</v>
      </c>
      <c r="AU318" s="77">
        <f>SUM(Kranskop:Baobab!AU318)</f>
        <v>0</v>
      </c>
      <c r="AV318" s="77">
        <f>SUM(Kranskop:Baobab!AV318)</f>
        <v>0</v>
      </c>
      <c r="AW318" s="77">
        <f>SUM(Kranskop:Baobab!AW318)</f>
        <v>0</v>
      </c>
      <c r="AX318" s="77">
        <f>SUM(Kranskop:Baobab!AX318)</f>
        <v>0</v>
      </c>
      <c r="AY318" s="77">
        <f>SUM(Kranskop:Baobab!AY318)</f>
        <v>0</v>
      </c>
      <c r="AZ318" s="77">
        <f>SUM(Kranskop:Baobab!AZ318)</f>
        <v>0</v>
      </c>
      <c r="BA318" s="77">
        <f>SUM(Kranskop:Baobab!BA318)</f>
        <v>0</v>
      </c>
      <c r="BB318" s="77">
        <f>SUM(Kranskop:Baobab!BB318)</f>
        <v>0</v>
      </c>
      <c r="BC318" s="77">
        <f>SUM(Kranskop:Baobab!BC318)</f>
        <v>0</v>
      </c>
      <c r="BD318" s="77">
        <f>SUM(Kranskop:Baobab!BD318)</f>
        <v>0</v>
      </c>
      <c r="BE318" s="76">
        <f>SUM(Kranskop:Baobab!BE318)</f>
        <v>0</v>
      </c>
      <c r="BF318" s="78">
        <f>SUM(Kranskop:Baobab!BF318)</f>
        <v>0</v>
      </c>
      <c r="BG318" s="77">
        <f>SUM(Kranskop:Baobab!BG318)</f>
        <v>0</v>
      </c>
      <c r="BH318" s="77">
        <f>SUM(Kranskop:Baobab!BH318)</f>
        <v>0</v>
      </c>
      <c r="BI318" s="77">
        <f>SUM(Kranskop:Baobab!BI318)</f>
        <v>0</v>
      </c>
      <c r="BJ318" s="77">
        <f>SUM(Kranskop:Baobab!BJ318)</f>
        <v>0</v>
      </c>
      <c r="BK318" s="77">
        <f>SUM(Kranskop:Baobab!BK318)</f>
        <v>0</v>
      </c>
      <c r="BL318" s="77">
        <f>SUM(Kranskop:Baobab!BL318)</f>
        <v>0</v>
      </c>
      <c r="BM318" s="77">
        <f>SUM(Kranskop:Baobab!BM318)</f>
        <v>0</v>
      </c>
      <c r="BN318" s="77">
        <f>SUM(Kranskop:Baobab!BN318)</f>
        <v>0</v>
      </c>
      <c r="BO318" s="77">
        <f>SUM(Kranskop:Baobab!BO318)</f>
        <v>0</v>
      </c>
      <c r="BP318" s="77">
        <f>SUM(Kranskop:Baobab!BP318)</f>
        <v>0</v>
      </c>
      <c r="BQ318" s="76">
        <f>SUM(Kranskop:Baobab!BQ318)</f>
        <v>0</v>
      </c>
      <c r="BR318" s="78">
        <f>SUM(Kranskop:Baobab!BR318)</f>
        <v>0</v>
      </c>
      <c r="BS318" s="77">
        <f>SUM(Kranskop:Baobab!BS318)</f>
        <v>0</v>
      </c>
      <c r="BT318" s="77">
        <f>SUM(Kranskop:Baobab!BT318)</f>
        <v>0</v>
      </c>
      <c r="BU318" s="77">
        <f>SUM(Kranskop:Baobab!BU318)</f>
        <v>0</v>
      </c>
      <c r="BV318" s="77">
        <f>SUM(Kranskop:Baobab!BV318)</f>
        <v>0</v>
      </c>
      <c r="BW318" s="77">
        <f>SUM(Kranskop:Baobab!BW318)</f>
        <v>0</v>
      </c>
      <c r="BX318" s="77">
        <f>SUM(Kranskop:Baobab!BX318)</f>
        <v>0</v>
      </c>
      <c r="BY318" s="77">
        <f>SUM(Kranskop:Baobab!BY318)</f>
        <v>0</v>
      </c>
      <c r="BZ318" s="77">
        <f>SUM(Kranskop:Baobab!BZ318)</f>
        <v>0</v>
      </c>
      <c r="CA318" s="77">
        <f>SUM(Kranskop:Baobab!CA318)</f>
        <v>0</v>
      </c>
      <c r="CB318" s="77">
        <f>SUM(Kranskop:Baobab!CB318)</f>
        <v>0</v>
      </c>
      <c r="CC318" s="76">
        <f>SUM(Kranskop:Baobab!CC318)</f>
        <v>0</v>
      </c>
      <c r="CD318" s="368"/>
    </row>
    <row r="319" spans="2:82" s="39" customFormat="1" x14ac:dyDescent="0.75">
      <c r="B319" s="73" t="s">
        <v>715</v>
      </c>
      <c r="C319" s="129" t="s">
        <v>716</v>
      </c>
      <c r="D319" s="130" t="s">
        <v>86</v>
      </c>
      <c r="E319" s="255">
        <f>SUM(Kranskop:Baobab!F319)</f>
        <v>0</v>
      </c>
      <c r="F319" s="215" t="b">
        <f>(Kranskop!G319+Nyl!G319+Capricorn!G319+Baobab!G319)=G319</f>
        <v>1</v>
      </c>
      <c r="G319" s="74">
        <f t="shared" si="99"/>
        <v>0</v>
      </c>
      <c r="H319" s="75">
        <f>SUM(Kranskop:Baobab!H319)</f>
        <v>0</v>
      </c>
      <c r="I319" s="76">
        <f>SUM(Kranskop:Baobab!I319)</f>
        <v>0</v>
      </c>
      <c r="J319" s="75">
        <f>SUM(Kranskop:Baobab!J319)</f>
        <v>0</v>
      </c>
      <c r="K319" s="77">
        <f>SUM(Kranskop:Baobab!K319)</f>
        <v>0</v>
      </c>
      <c r="L319" s="77">
        <f>SUM(Kranskop:Baobab!L319)</f>
        <v>0</v>
      </c>
      <c r="M319" s="77">
        <f>SUM(Kranskop:Baobab!M319)</f>
        <v>0</v>
      </c>
      <c r="N319" s="77">
        <f>SUM(Kranskop:Baobab!N319)</f>
        <v>0</v>
      </c>
      <c r="O319" s="77">
        <f>SUM(Kranskop:Baobab!O319)</f>
        <v>0</v>
      </c>
      <c r="P319" s="77">
        <f>SUM(Kranskop:Baobab!P319)</f>
        <v>0</v>
      </c>
      <c r="Q319" s="77">
        <f>SUM(Kranskop:Baobab!Q319)</f>
        <v>0</v>
      </c>
      <c r="R319" s="77">
        <f>SUM(Kranskop:Baobab!R319)</f>
        <v>0</v>
      </c>
      <c r="S319" s="77">
        <f>SUM(Kranskop:Baobab!S319)</f>
        <v>0</v>
      </c>
      <c r="T319" s="77">
        <f>SUM(Kranskop:Baobab!T319)</f>
        <v>0</v>
      </c>
      <c r="U319" s="76">
        <f>SUM(Kranskop:Baobab!U319)</f>
        <v>0</v>
      </c>
      <c r="V319" s="78">
        <f>SUM(Kranskop:Baobab!V319)</f>
        <v>0</v>
      </c>
      <c r="W319" s="77">
        <f>SUM(Kranskop:Baobab!W319)</f>
        <v>0</v>
      </c>
      <c r="X319" s="77">
        <f>SUM(Kranskop:Baobab!X319)</f>
        <v>0</v>
      </c>
      <c r="Y319" s="77">
        <f>SUM(Kranskop:Baobab!Y319)</f>
        <v>0</v>
      </c>
      <c r="Z319" s="77">
        <f>SUM(Kranskop:Baobab!Z319)</f>
        <v>0</v>
      </c>
      <c r="AA319" s="77">
        <f>SUM(Kranskop:Baobab!AA319)</f>
        <v>0</v>
      </c>
      <c r="AB319" s="77">
        <f>SUM(Kranskop:Baobab!AB319)</f>
        <v>0</v>
      </c>
      <c r="AC319" s="77">
        <f>SUM(Kranskop:Baobab!AC319)</f>
        <v>0</v>
      </c>
      <c r="AD319" s="77">
        <f>SUM(Kranskop:Baobab!AD319)</f>
        <v>0</v>
      </c>
      <c r="AE319" s="77">
        <f>SUM(Kranskop:Baobab!AE319)</f>
        <v>0</v>
      </c>
      <c r="AF319" s="77">
        <f>SUM(Kranskop:Baobab!AF319)</f>
        <v>0</v>
      </c>
      <c r="AG319" s="76">
        <f>SUM(Kranskop:Baobab!AG319)</f>
        <v>0</v>
      </c>
      <c r="AH319" s="78">
        <f>SUM(Kranskop:Baobab!AH319)</f>
        <v>0</v>
      </c>
      <c r="AI319" s="77">
        <f>SUM(Kranskop:Baobab!AI319)</f>
        <v>0</v>
      </c>
      <c r="AJ319" s="77">
        <f>SUM(Kranskop:Baobab!AJ319)</f>
        <v>0</v>
      </c>
      <c r="AK319" s="77">
        <f>SUM(Kranskop:Baobab!AK319)</f>
        <v>0</v>
      </c>
      <c r="AL319" s="77">
        <f>SUM(Kranskop:Baobab!AL319)</f>
        <v>0</v>
      </c>
      <c r="AM319" s="77">
        <f>SUM(Kranskop:Baobab!AM319)</f>
        <v>0</v>
      </c>
      <c r="AN319" s="77">
        <f>SUM(Kranskop:Baobab!AN319)</f>
        <v>0</v>
      </c>
      <c r="AO319" s="77">
        <f>SUM(Kranskop:Baobab!AO319)</f>
        <v>0</v>
      </c>
      <c r="AP319" s="77">
        <f>SUM(Kranskop:Baobab!AP319)</f>
        <v>0</v>
      </c>
      <c r="AQ319" s="77">
        <f>SUM(Kranskop:Baobab!AQ319)</f>
        <v>0</v>
      </c>
      <c r="AR319" s="77">
        <f>SUM(Kranskop:Baobab!AR319)</f>
        <v>0</v>
      </c>
      <c r="AS319" s="76">
        <f>SUM(Kranskop:Baobab!AS319)</f>
        <v>0</v>
      </c>
      <c r="AT319" s="78">
        <f>SUM(Kranskop:Baobab!AT319)</f>
        <v>0</v>
      </c>
      <c r="AU319" s="77">
        <f>SUM(Kranskop:Baobab!AU319)</f>
        <v>0</v>
      </c>
      <c r="AV319" s="77">
        <f>SUM(Kranskop:Baobab!AV319)</f>
        <v>0</v>
      </c>
      <c r="AW319" s="77">
        <f>SUM(Kranskop:Baobab!AW319)</f>
        <v>0</v>
      </c>
      <c r="AX319" s="77">
        <f>SUM(Kranskop:Baobab!AX319)</f>
        <v>0</v>
      </c>
      <c r="AY319" s="77">
        <f>SUM(Kranskop:Baobab!AY319)</f>
        <v>0</v>
      </c>
      <c r="AZ319" s="77">
        <f>SUM(Kranskop:Baobab!AZ319)</f>
        <v>0</v>
      </c>
      <c r="BA319" s="77">
        <f>SUM(Kranskop:Baobab!BA319)</f>
        <v>0</v>
      </c>
      <c r="BB319" s="77">
        <f>SUM(Kranskop:Baobab!BB319)</f>
        <v>0</v>
      </c>
      <c r="BC319" s="77">
        <f>SUM(Kranskop:Baobab!BC319)</f>
        <v>0</v>
      </c>
      <c r="BD319" s="77">
        <f>SUM(Kranskop:Baobab!BD319)</f>
        <v>0</v>
      </c>
      <c r="BE319" s="76">
        <f>SUM(Kranskop:Baobab!BE319)</f>
        <v>0</v>
      </c>
      <c r="BF319" s="78">
        <f>SUM(Kranskop:Baobab!BF319)</f>
        <v>0</v>
      </c>
      <c r="BG319" s="77">
        <f>SUM(Kranskop:Baobab!BG319)</f>
        <v>0</v>
      </c>
      <c r="BH319" s="77">
        <f>SUM(Kranskop:Baobab!BH319)</f>
        <v>0</v>
      </c>
      <c r="BI319" s="77">
        <f>SUM(Kranskop:Baobab!BI319)</f>
        <v>0</v>
      </c>
      <c r="BJ319" s="77">
        <f>SUM(Kranskop:Baobab!BJ319)</f>
        <v>0</v>
      </c>
      <c r="BK319" s="77">
        <f>SUM(Kranskop:Baobab!BK319)</f>
        <v>0</v>
      </c>
      <c r="BL319" s="77">
        <f>SUM(Kranskop:Baobab!BL319)</f>
        <v>0</v>
      </c>
      <c r="BM319" s="77">
        <f>SUM(Kranskop:Baobab!BM319)</f>
        <v>0</v>
      </c>
      <c r="BN319" s="77">
        <f>SUM(Kranskop:Baobab!BN319)</f>
        <v>0</v>
      </c>
      <c r="BO319" s="77">
        <f>SUM(Kranskop:Baobab!BO319)</f>
        <v>0</v>
      </c>
      <c r="BP319" s="77">
        <f>SUM(Kranskop:Baobab!BP319)</f>
        <v>0</v>
      </c>
      <c r="BQ319" s="76">
        <f>SUM(Kranskop:Baobab!BQ319)</f>
        <v>0</v>
      </c>
      <c r="BR319" s="78">
        <f>SUM(Kranskop:Baobab!BR319)</f>
        <v>0</v>
      </c>
      <c r="BS319" s="77">
        <f>SUM(Kranskop:Baobab!BS319)</f>
        <v>0</v>
      </c>
      <c r="BT319" s="77">
        <f>SUM(Kranskop:Baobab!BT319)</f>
        <v>0</v>
      </c>
      <c r="BU319" s="77">
        <f>SUM(Kranskop:Baobab!BU319)</f>
        <v>0</v>
      </c>
      <c r="BV319" s="77">
        <f>SUM(Kranskop:Baobab!BV319)</f>
        <v>0</v>
      </c>
      <c r="BW319" s="77">
        <f>SUM(Kranskop:Baobab!BW319)</f>
        <v>0</v>
      </c>
      <c r="BX319" s="77">
        <f>SUM(Kranskop:Baobab!BX319)</f>
        <v>0</v>
      </c>
      <c r="BY319" s="77">
        <f>SUM(Kranskop:Baobab!BY319)</f>
        <v>0</v>
      </c>
      <c r="BZ319" s="77">
        <f>SUM(Kranskop:Baobab!BZ319)</f>
        <v>0</v>
      </c>
      <c r="CA319" s="77">
        <f>SUM(Kranskop:Baobab!CA319)</f>
        <v>0</v>
      </c>
      <c r="CB319" s="77">
        <f>SUM(Kranskop:Baobab!CB319)</f>
        <v>0</v>
      </c>
      <c r="CC319" s="76">
        <f>SUM(Kranskop:Baobab!CC319)</f>
        <v>0</v>
      </c>
      <c r="CD319" s="368"/>
    </row>
    <row r="320" spans="2:82" s="39" customFormat="1" x14ac:dyDescent="0.75">
      <c r="B320" s="73" t="s">
        <v>717</v>
      </c>
      <c r="C320" s="129" t="s">
        <v>718</v>
      </c>
      <c r="D320" s="130" t="s">
        <v>479</v>
      </c>
      <c r="E320" s="255">
        <f>SUM(Kranskop:Baobab!E320)</f>
        <v>0</v>
      </c>
      <c r="F320" s="215" t="b">
        <f>(Kranskop!G320+Nyl!G320+Capricorn!G320+Baobab!G320)=G320</f>
        <v>1</v>
      </c>
      <c r="G320" s="74">
        <f t="shared" si="99"/>
        <v>0</v>
      </c>
      <c r="H320" s="75">
        <f>SUM(Kranskop:Baobab!H320)</f>
        <v>0</v>
      </c>
      <c r="I320" s="76">
        <f>SUM(Kranskop:Baobab!I320)</f>
        <v>0</v>
      </c>
      <c r="J320" s="75">
        <f>SUM(Kranskop:Baobab!J320)</f>
        <v>0</v>
      </c>
      <c r="K320" s="77">
        <f>SUM(Kranskop:Baobab!K320)</f>
        <v>0</v>
      </c>
      <c r="L320" s="77">
        <f>SUM(Kranskop:Baobab!L320)</f>
        <v>0</v>
      </c>
      <c r="M320" s="77">
        <f>SUM(Kranskop:Baobab!M320)</f>
        <v>0</v>
      </c>
      <c r="N320" s="77">
        <f>SUM(Kranskop:Baobab!N320)</f>
        <v>0</v>
      </c>
      <c r="O320" s="77">
        <f>SUM(Kranskop:Baobab!O320)</f>
        <v>0</v>
      </c>
      <c r="P320" s="77">
        <f>SUM(Kranskop:Baobab!P320)</f>
        <v>0</v>
      </c>
      <c r="Q320" s="77">
        <f>SUM(Kranskop:Baobab!Q320)</f>
        <v>0</v>
      </c>
      <c r="R320" s="77">
        <f>SUM(Kranskop:Baobab!R320)</f>
        <v>0</v>
      </c>
      <c r="S320" s="77">
        <f>SUM(Kranskop:Baobab!S320)</f>
        <v>0</v>
      </c>
      <c r="T320" s="77">
        <f>SUM(Kranskop:Baobab!T320)</f>
        <v>0</v>
      </c>
      <c r="U320" s="76">
        <f>SUM(Kranskop:Baobab!U320)</f>
        <v>0</v>
      </c>
      <c r="V320" s="78">
        <f>SUM(Kranskop:Baobab!V320)</f>
        <v>0</v>
      </c>
      <c r="W320" s="77">
        <f>SUM(Kranskop:Baobab!W320)</f>
        <v>0</v>
      </c>
      <c r="X320" s="77">
        <f>SUM(Kranskop:Baobab!X320)</f>
        <v>0</v>
      </c>
      <c r="Y320" s="77">
        <f>SUM(Kranskop:Baobab!Y320)</f>
        <v>0</v>
      </c>
      <c r="Z320" s="77">
        <f>SUM(Kranskop:Baobab!Z320)</f>
        <v>0</v>
      </c>
      <c r="AA320" s="77">
        <f>SUM(Kranskop:Baobab!AA320)</f>
        <v>0</v>
      </c>
      <c r="AB320" s="77">
        <f>SUM(Kranskop:Baobab!AB320)</f>
        <v>0</v>
      </c>
      <c r="AC320" s="77">
        <f>SUM(Kranskop:Baobab!AC320)</f>
        <v>0</v>
      </c>
      <c r="AD320" s="77">
        <f>SUM(Kranskop:Baobab!AD320)</f>
        <v>0</v>
      </c>
      <c r="AE320" s="77">
        <f>SUM(Kranskop:Baobab!AE320)</f>
        <v>0</v>
      </c>
      <c r="AF320" s="77">
        <f>SUM(Kranskop:Baobab!AF320)</f>
        <v>0</v>
      </c>
      <c r="AG320" s="76">
        <f>SUM(Kranskop:Baobab!AG320)</f>
        <v>0</v>
      </c>
      <c r="AH320" s="78">
        <f>SUM(Kranskop:Baobab!AH320)</f>
        <v>0</v>
      </c>
      <c r="AI320" s="77">
        <f>SUM(Kranskop:Baobab!AI320)</f>
        <v>0</v>
      </c>
      <c r="AJ320" s="77">
        <f>SUM(Kranskop:Baobab!AJ320)</f>
        <v>0</v>
      </c>
      <c r="AK320" s="77">
        <f>SUM(Kranskop:Baobab!AK320)</f>
        <v>0</v>
      </c>
      <c r="AL320" s="77">
        <f>SUM(Kranskop:Baobab!AL320)</f>
        <v>0</v>
      </c>
      <c r="AM320" s="77">
        <f>SUM(Kranskop:Baobab!AM320)</f>
        <v>0</v>
      </c>
      <c r="AN320" s="77">
        <f>SUM(Kranskop:Baobab!AN320)</f>
        <v>0</v>
      </c>
      <c r="AO320" s="77">
        <f>SUM(Kranskop:Baobab!AO320)</f>
        <v>0</v>
      </c>
      <c r="AP320" s="77">
        <f>SUM(Kranskop:Baobab!AP320)</f>
        <v>0</v>
      </c>
      <c r="AQ320" s="77">
        <f>SUM(Kranskop:Baobab!AQ320)</f>
        <v>0</v>
      </c>
      <c r="AR320" s="77">
        <f>SUM(Kranskop:Baobab!AR320)</f>
        <v>0</v>
      </c>
      <c r="AS320" s="76">
        <f>SUM(Kranskop:Baobab!AS320)</f>
        <v>0</v>
      </c>
      <c r="AT320" s="78">
        <f>SUM(Kranskop:Baobab!AT320)</f>
        <v>0</v>
      </c>
      <c r="AU320" s="77">
        <f>SUM(Kranskop:Baobab!AU320)</f>
        <v>0</v>
      </c>
      <c r="AV320" s="77">
        <f>SUM(Kranskop:Baobab!AV320)</f>
        <v>0</v>
      </c>
      <c r="AW320" s="77">
        <f>SUM(Kranskop:Baobab!AW320)</f>
        <v>0</v>
      </c>
      <c r="AX320" s="77">
        <f>SUM(Kranskop:Baobab!AX320)</f>
        <v>0</v>
      </c>
      <c r="AY320" s="77">
        <f>SUM(Kranskop:Baobab!AY320)</f>
        <v>0</v>
      </c>
      <c r="AZ320" s="77">
        <f>SUM(Kranskop:Baobab!AZ320)</f>
        <v>0</v>
      </c>
      <c r="BA320" s="77">
        <f>SUM(Kranskop:Baobab!BA320)</f>
        <v>0</v>
      </c>
      <c r="BB320" s="77">
        <f>SUM(Kranskop:Baobab!BB320)</f>
        <v>0</v>
      </c>
      <c r="BC320" s="77">
        <f>SUM(Kranskop:Baobab!BC320)</f>
        <v>0</v>
      </c>
      <c r="BD320" s="77">
        <f>SUM(Kranskop:Baobab!BD320)</f>
        <v>0</v>
      </c>
      <c r="BE320" s="76">
        <f>SUM(Kranskop:Baobab!BE320)</f>
        <v>0</v>
      </c>
      <c r="BF320" s="78">
        <f>SUM(Kranskop:Baobab!BF320)</f>
        <v>0</v>
      </c>
      <c r="BG320" s="77">
        <f>SUM(Kranskop:Baobab!BG320)</f>
        <v>0</v>
      </c>
      <c r="BH320" s="77">
        <f>SUM(Kranskop:Baobab!BH320)</f>
        <v>0</v>
      </c>
      <c r="BI320" s="77">
        <f>SUM(Kranskop:Baobab!BI320)</f>
        <v>0</v>
      </c>
      <c r="BJ320" s="77">
        <f>SUM(Kranskop:Baobab!BJ320)</f>
        <v>0</v>
      </c>
      <c r="BK320" s="77">
        <f>SUM(Kranskop:Baobab!BK320)</f>
        <v>0</v>
      </c>
      <c r="BL320" s="77">
        <f>SUM(Kranskop:Baobab!BL320)</f>
        <v>0</v>
      </c>
      <c r="BM320" s="77">
        <f>SUM(Kranskop:Baobab!BM320)</f>
        <v>0</v>
      </c>
      <c r="BN320" s="77">
        <f>SUM(Kranskop:Baobab!BN320)</f>
        <v>0</v>
      </c>
      <c r="BO320" s="77">
        <f>SUM(Kranskop:Baobab!BO320)</f>
        <v>0</v>
      </c>
      <c r="BP320" s="77">
        <f>SUM(Kranskop:Baobab!BP320)</f>
        <v>0</v>
      </c>
      <c r="BQ320" s="76">
        <f>SUM(Kranskop:Baobab!BQ320)</f>
        <v>0</v>
      </c>
      <c r="BR320" s="78">
        <f>SUM(Kranskop:Baobab!BR320)</f>
        <v>0</v>
      </c>
      <c r="BS320" s="77">
        <f>SUM(Kranskop:Baobab!BS320)</f>
        <v>0</v>
      </c>
      <c r="BT320" s="77">
        <f>SUM(Kranskop:Baobab!BT320)</f>
        <v>0</v>
      </c>
      <c r="BU320" s="77">
        <f>SUM(Kranskop:Baobab!BU320)</f>
        <v>0</v>
      </c>
      <c r="BV320" s="77">
        <f>SUM(Kranskop:Baobab!BV320)</f>
        <v>0</v>
      </c>
      <c r="BW320" s="77">
        <f>SUM(Kranskop:Baobab!BW320)</f>
        <v>0</v>
      </c>
      <c r="BX320" s="77">
        <f>SUM(Kranskop:Baobab!BX320)</f>
        <v>0</v>
      </c>
      <c r="BY320" s="77">
        <f>SUM(Kranskop:Baobab!BY320)</f>
        <v>0</v>
      </c>
      <c r="BZ320" s="77">
        <f>SUM(Kranskop:Baobab!BZ320)</f>
        <v>0</v>
      </c>
      <c r="CA320" s="77">
        <f>SUM(Kranskop:Baobab!CA320)</f>
        <v>0</v>
      </c>
      <c r="CB320" s="77">
        <f>SUM(Kranskop:Baobab!CB320)</f>
        <v>0</v>
      </c>
      <c r="CC320" s="76">
        <f>SUM(Kranskop:Baobab!CC320)</f>
        <v>0</v>
      </c>
      <c r="CD320" s="368"/>
    </row>
    <row r="321" spans="2:82" s="39" customFormat="1" x14ac:dyDescent="0.75">
      <c r="B321" s="73" t="s">
        <v>719</v>
      </c>
      <c r="C321" s="129" t="s">
        <v>720</v>
      </c>
      <c r="D321" s="130" t="s">
        <v>86</v>
      </c>
      <c r="E321" s="255">
        <f>SUM(Kranskop:Baobab!F321)</f>
        <v>0</v>
      </c>
      <c r="F321" s="215" t="b">
        <f>(Kranskop!G321+Nyl!G321+Capricorn!G321+Baobab!G321)=G321</f>
        <v>1</v>
      </c>
      <c r="G321" s="74">
        <f t="shared" si="99"/>
        <v>0</v>
      </c>
      <c r="H321" s="75">
        <f>SUM(Kranskop:Baobab!H321)</f>
        <v>0</v>
      </c>
      <c r="I321" s="76">
        <f>SUM(Kranskop:Baobab!I321)</f>
        <v>0</v>
      </c>
      <c r="J321" s="75">
        <f>SUM(Kranskop:Baobab!J321)</f>
        <v>0</v>
      </c>
      <c r="K321" s="77">
        <f>SUM(Kranskop:Baobab!K321)</f>
        <v>0</v>
      </c>
      <c r="L321" s="77">
        <f>SUM(Kranskop:Baobab!L321)</f>
        <v>0</v>
      </c>
      <c r="M321" s="77">
        <f>SUM(Kranskop:Baobab!M321)</f>
        <v>0</v>
      </c>
      <c r="N321" s="77">
        <f>SUM(Kranskop:Baobab!N321)</f>
        <v>0</v>
      </c>
      <c r="O321" s="77">
        <f>SUM(Kranskop:Baobab!O321)</f>
        <v>0</v>
      </c>
      <c r="P321" s="77">
        <f>SUM(Kranskop:Baobab!P321)</f>
        <v>0</v>
      </c>
      <c r="Q321" s="77">
        <f>SUM(Kranskop:Baobab!Q321)</f>
        <v>0</v>
      </c>
      <c r="R321" s="77">
        <f>SUM(Kranskop:Baobab!R321)</f>
        <v>0</v>
      </c>
      <c r="S321" s="77">
        <f>SUM(Kranskop:Baobab!S321)</f>
        <v>0</v>
      </c>
      <c r="T321" s="77">
        <f>SUM(Kranskop:Baobab!T321)</f>
        <v>0</v>
      </c>
      <c r="U321" s="76">
        <f>SUM(Kranskop:Baobab!U321)</f>
        <v>0</v>
      </c>
      <c r="V321" s="78">
        <f>SUM(Kranskop:Baobab!V321)</f>
        <v>0</v>
      </c>
      <c r="W321" s="77">
        <f>SUM(Kranskop:Baobab!W321)</f>
        <v>0</v>
      </c>
      <c r="X321" s="77">
        <f>SUM(Kranskop:Baobab!X321)</f>
        <v>0</v>
      </c>
      <c r="Y321" s="77">
        <f>SUM(Kranskop:Baobab!Y321)</f>
        <v>0</v>
      </c>
      <c r="Z321" s="77">
        <f>SUM(Kranskop:Baobab!Z321)</f>
        <v>0</v>
      </c>
      <c r="AA321" s="77">
        <f>SUM(Kranskop:Baobab!AA321)</f>
        <v>0</v>
      </c>
      <c r="AB321" s="77">
        <f>SUM(Kranskop:Baobab!AB321)</f>
        <v>0</v>
      </c>
      <c r="AC321" s="77">
        <f>SUM(Kranskop:Baobab!AC321)</f>
        <v>0</v>
      </c>
      <c r="AD321" s="77">
        <f>SUM(Kranskop:Baobab!AD321)</f>
        <v>0</v>
      </c>
      <c r="AE321" s="77">
        <f>SUM(Kranskop:Baobab!AE321)</f>
        <v>0</v>
      </c>
      <c r="AF321" s="77">
        <f>SUM(Kranskop:Baobab!AF321)</f>
        <v>0</v>
      </c>
      <c r="AG321" s="76">
        <f>SUM(Kranskop:Baobab!AG321)</f>
        <v>0</v>
      </c>
      <c r="AH321" s="78">
        <f>SUM(Kranskop:Baobab!AH321)</f>
        <v>0</v>
      </c>
      <c r="AI321" s="77">
        <f>SUM(Kranskop:Baobab!AI321)</f>
        <v>0</v>
      </c>
      <c r="AJ321" s="77">
        <f>SUM(Kranskop:Baobab!AJ321)</f>
        <v>0</v>
      </c>
      <c r="AK321" s="77">
        <f>SUM(Kranskop:Baobab!AK321)</f>
        <v>0</v>
      </c>
      <c r="AL321" s="77">
        <f>SUM(Kranskop:Baobab!AL321)</f>
        <v>0</v>
      </c>
      <c r="AM321" s="77">
        <f>SUM(Kranskop:Baobab!AM321)</f>
        <v>0</v>
      </c>
      <c r="AN321" s="77">
        <f>SUM(Kranskop:Baobab!AN321)</f>
        <v>0</v>
      </c>
      <c r="AO321" s="77">
        <f>SUM(Kranskop:Baobab!AO321)</f>
        <v>0</v>
      </c>
      <c r="AP321" s="77">
        <f>SUM(Kranskop:Baobab!AP321)</f>
        <v>0</v>
      </c>
      <c r="AQ321" s="77">
        <f>SUM(Kranskop:Baobab!AQ321)</f>
        <v>0</v>
      </c>
      <c r="AR321" s="77">
        <f>SUM(Kranskop:Baobab!AR321)</f>
        <v>0</v>
      </c>
      <c r="AS321" s="76">
        <f>SUM(Kranskop:Baobab!AS321)</f>
        <v>0</v>
      </c>
      <c r="AT321" s="78">
        <f>SUM(Kranskop:Baobab!AT321)</f>
        <v>0</v>
      </c>
      <c r="AU321" s="77">
        <f>SUM(Kranskop:Baobab!AU321)</f>
        <v>0</v>
      </c>
      <c r="AV321" s="77">
        <f>SUM(Kranskop:Baobab!AV321)</f>
        <v>0</v>
      </c>
      <c r="AW321" s="77">
        <f>SUM(Kranskop:Baobab!AW321)</f>
        <v>0</v>
      </c>
      <c r="AX321" s="77">
        <f>SUM(Kranskop:Baobab!AX321)</f>
        <v>0</v>
      </c>
      <c r="AY321" s="77">
        <f>SUM(Kranskop:Baobab!AY321)</f>
        <v>0</v>
      </c>
      <c r="AZ321" s="77">
        <f>SUM(Kranskop:Baobab!AZ321)</f>
        <v>0</v>
      </c>
      <c r="BA321" s="77">
        <f>SUM(Kranskop:Baobab!BA321)</f>
        <v>0</v>
      </c>
      <c r="BB321" s="77">
        <f>SUM(Kranskop:Baobab!BB321)</f>
        <v>0</v>
      </c>
      <c r="BC321" s="77">
        <f>SUM(Kranskop:Baobab!BC321)</f>
        <v>0</v>
      </c>
      <c r="BD321" s="77">
        <f>SUM(Kranskop:Baobab!BD321)</f>
        <v>0</v>
      </c>
      <c r="BE321" s="76">
        <f>SUM(Kranskop:Baobab!BE321)</f>
        <v>0</v>
      </c>
      <c r="BF321" s="78">
        <f>SUM(Kranskop:Baobab!BF321)</f>
        <v>0</v>
      </c>
      <c r="BG321" s="77">
        <f>SUM(Kranskop:Baobab!BG321)</f>
        <v>0</v>
      </c>
      <c r="BH321" s="77">
        <f>SUM(Kranskop:Baobab!BH321)</f>
        <v>0</v>
      </c>
      <c r="BI321" s="77">
        <f>SUM(Kranskop:Baobab!BI321)</f>
        <v>0</v>
      </c>
      <c r="BJ321" s="77">
        <f>SUM(Kranskop:Baobab!BJ321)</f>
        <v>0</v>
      </c>
      <c r="BK321" s="77">
        <f>SUM(Kranskop:Baobab!BK321)</f>
        <v>0</v>
      </c>
      <c r="BL321" s="77">
        <f>SUM(Kranskop:Baobab!BL321)</f>
        <v>0</v>
      </c>
      <c r="BM321" s="77">
        <f>SUM(Kranskop:Baobab!BM321)</f>
        <v>0</v>
      </c>
      <c r="BN321" s="77">
        <f>SUM(Kranskop:Baobab!BN321)</f>
        <v>0</v>
      </c>
      <c r="BO321" s="77">
        <f>SUM(Kranskop:Baobab!BO321)</f>
        <v>0</v>
      </c>
      <c r="BP321" s="77">
        <f>SUM(Kranskop:Baobab!BP321)</f>
        <v>0</v>
      </c>
      <c r="BQ321" s="76">
        <f>SUM(Kranskop:Baobab!BQ321)</f>
        <v>0</v>
      </c>
      <c r="BR321" s="78">
        <f>SUM(Kranskop:Baobab!BR321)</f>
        <v>0</v>
      </c>
      <c r="BS321" s="77">
        <f>SUM(Kranskop:Baobab!BS321)</f>
        <v>0</v>
      </c>
      <c r="BT321" s="77">
        <f>SUM(Kranskop:Baobab!BT321)</f>
        <v>0</v>
      </c>
      <c r="BU321" s="77">
        <f>SUM(Kranskop:Baobab!BU321)</f>
        <v>0</v>
      </c>
      <c r="BV321" s="77">
        <f>SUM(Kranskop:Baobab!BV321)</f>
        <v>0</v>
      </c>
      <c r="BW321" s="77">
        <f>SUM(Kranskop:Baobab!BW321)</f>
        <v>0</v>
      </c>
      <c r="BX321" s="77">
        <f>SUM(Kranskop:Baobab!BX321)</f>
        <v>0</v>
      </c>
      <c r="BY321" s="77">
        <f>SUM(Kranskop:Baobab!BY321)</f>
        <v>0</v>
      </c>
      <c r="BZ321" s="77">
        <f>SUM(Kranskop:Baobab!BZ321)</f>
        <v>0</v>
      </c>
      <c r="CA321" s="77">
        <f>SUM(Kranskop:Baobab!CA321)</f>
        <v>0</v>
      </c>
      <c r="CB321" s="77">
        <f>SUM(Kranskop:Baobab!CB321)</f>
        <v>0</v>
      </c>
      <c r="CC321" s="76">
        <f>SUM(Kranskop:Baobab!CC321)</f>
        <v>0</v>
      </c>
      <c r="CD321" s="368"/>
    </row>
    <row r="322" spans="2:82" s="39" customFormat="1" x14ac:dyDescent="0.75">
      <c r="B322" s="73" t="s">
        <v>721</v>
      </c>
      <c r="C322" s="129" t="s">
        <v>722</v>
      </c>
      <c r="D322" s="130" t="s">
        <v>86</v>
      </c>
      <c r="E322" s="255">
        <f>SUM(Kranskop:Baobab!F322)</f>
        <v>0</v>
      </c>
      <c r="F322" s="215" t="b">
        <f>(Kranskop!G322+Nyl!G322+Capricorn!G322+Baobab!G322)=G322</f>
        <v>1</v>
      </c>
      <c r="G322" s="74">
        <f t="shared" si="99"/>
        <v>0</v>
      </c>
      <c r="H322" s="75">
        <f>SUM(Kranskop:Baobab!H322)</f>
        <v>0</v>
      </c>
      <c r="I322" s="76">
        <f>SUM(Kranskop:Baobab!I322)</f>
        <v>0</v>
      </c>
      <c r="J322" s="75">
        <f>SUM(Kranskop:Baobab!J322)</f>
        <v>0</v>
      </c>
      <c r="K322" s="77">
        <f>SUM(Kranskop:Baobab!K322)</f>
        <v>0</v>
      </c>
      <c r="L322" s="77">
        <f>SUM(Kranskop:Baobab!L322)</f>
        <v>0</v>
      </c>
      <c r="M322" s="77">
        <f>SUM(Kranskop:Baobab!M322)</f>
        <v>0</v>
      </c>
      <c r="N322" s="77">
        <f>SUM(Kranskop:Baobab!N322)</f>
        <v>0</v>
      </c>
      <c r="O322" s="77">
        <f>SUM(Kranskop:Baobab!O322)</f>
        <v>0</v>
      </c>
      <c r="P322" s="77">
        <f>SUM(Kranskop:Baobab!P322)</f>
        <v>0</v>
      </c>
      <c r="Q322" s="77">
        <f>SUM(Kranskop:Baobab!Q322)</f>
        <v>0</v>
      </c>
      <c r="R322" s="77">
        <f>SUM(Kranskop:Baobab!R322)</f>
        <v>0</v>
      </c>
      <c r="S322" s="77">
        <f>SUM(Kranskop:Baobab!S322)</f>
        <v>0</v>
      </c>
      <c r="T322" s="77">
        <f>SUM(Kranskop:Baobab!T322)</f>
        <v>0</v>
      </c>
      <c r="U322" s="76">
        <f>SUM(Kranskop:Baobab!U322)</f>
        <v>0</v>
      </c>
      <c r="V322" s="78">
        <f>SUM(Kranskop:Baobab!V322)</f>
        <v>0</v>
      </c>
      <c r="W322" s="77">
        <f>SUM(Kranskop:Baobab!W322)</f>
        <v>0</v>
      </c>
      <c r="X322" s="77">
        <f>SUM(Kranskop:Baobab!X322)</f>
        <v>0</v>
      </c>
      <c r="Y322" s="77">
        <f>SUM(Kranskop:Baobab!Y322)</f>
        <v>0</v>
      </c>
      <c r="Z322" s="77">
        <f>SUM(Kranskop:Baobab!Z322)</f>
        <v>0</v>
      </c>
      <c r="AA322" s="77">
        <f>SUM(Kranskop:Baobab!AA322)</f>
        <v>0</v>
      </c>
      <c r="AB322" s="77">
        <f>SUM(Kranskop:Baobab!AB322)</f>
        <v>0</v>
      </c>
      <c r="AC322" s="77">
        <f>SUM(Kranskop:Baobab!AC322)</f>
        <v>0</v>
      </c>
      <c r="AD322" s="77">
        <f>SUM(Kranskop:Baobab!AD322)</f>
        <v>0</v>
      </c>
      <c r="AE322" s="77">
        <f>SUM(Kranskop:Baobab!AE322)</f>
        <v>0</v>
      </c>
      <c r="AF322" s="77">
        <f>SUM(Kranskop:Baobab!AF322)</f>
        <v>0</v>
      </c>
      <c r="AG322" s="76">
        <f>SUM(Kranskop:Baobab!AG322)</f>
        <v>0</v>
      </c>
      <c r="AH322" s="78">
        <f>SUM(Kranskop:Baobab!AH322)</f>
        <v>0</v>
      </c>
      <c r="AI322" s="77">
        <f>SUM(Kranskop:Baobab!AI322)</f>
        <v>0</v>
      </c>
      <c r="AJ322" s="77">
        <f>SUM(Kranskop:Baobab!AJ322)</f>
        <v>0</v>
      </c>
      <c r="AK322" s="77">
        <f>SUM(Kranskop:Baobab!AK322)</f>
        <v>0</v>
      </c>
      <c r="AL322" s="77">
        <f>SUM(Kranskop:Baobab!AL322)</f>
        <v>0</v>
      </c>
      <c r="AM322" s="77">
        <f>SUM(Kranskop:Baobab!AM322)</f>
        <v>0</v>
      </c>
      <c r="AN322" s="77">
        <f>SUM(Kranskop:Baobab!AN322)</f>
        <v>0</v>
      </c>
      <c r="AO322" s="77">
        <f>SUM(Kranskop:Baobab!AO322)</f>
        <v>0</v>
      </c>
      <c r="AP322" s="77">
        <f>SUM(Kranskop:Baobab!AP322)</f>
        <v>0</v>
      </c>
      <c r="AQ322" s="77">
        <f>SUM(Kranskop:Baobab!AQ322)</f>
        <v>0</v>
      </c>
      <c r="AR322" s="77">
        <f>SUM(Kranskop:Baobab!AR322)</f>
        <v>0</v>
      </c>
      <c r="AS322" s="76">
        <f>SUM(Kranskop:Baobab!AS322)</f>
        <v>0</v>
      </c>
      <c r="AT322" s="78">
        <f>SUM(Kranskop:Baobab!AT322)</f>
        <v>0</v>
      </c>
      <c r="AU322" s="77">
        <f>SUM(Kranskop:Baobab!AU322)</f>
        <v>0</v>
      </c>
      <c r="AV322" s="77">
        <f>SUM(Kranskop:Baobab!AV322)</f>
        <v>0</v>
      </c>
      <c r="AW322" s="77">
        <f>SUM(Kranskop:Baobab!AW322)</f>
        <v>0</v>
      </c>
      <c r="AX322" s="77">
        <f>SUM(Kranskop:Baobab!AX322)</f>
        <v>0</v>
      </c>
      <c r="AY322" s="77">
        <f>SUM(Kranskop:Baobab!AY322)</f>
        <v>0</v>
      </c>
      <c r="AZ322" s="77">
        <f>SUM(Kranskop:Baobab!AZ322)</f>
        <v>0</v>
      </c>
      <c r="BA322" s="77">
        <f>SUM(Kranskop:Baobab!BA322)</f>
        <v>0</v>
      </c>
      <c r="BB322" s="77">
        <f>SUM(Kranskop:Baobab!BB322)</f>
        <v>0</v>
      </c>
      <c r="BC322" s="77">
        <f>SUM(Kranskop:Baobab!BC322)</f>
        <v>0</v>
      </c>
      <c r="BD322" s="77">
        <f>SUM(Kranskop:Baobab!BD322)</f>
        <v>0</v>
      </c>
      <c r="BE322" s="76">
        <f>SUM(Kranskop:Baobab!BE322)</f>
        <v>0</v>
      </c>
      <c r="BF322" s="78">
        <f>SUM(Kranskop:Baobab!BF322)</f>
        <v>0</v>
      </c>
      <c r="BG322" s="77">
        <f>SUM(Kranskop:Baobab!BG322)</f>
        <v>0</v>
      </c>
      <c r="BH322" s="77">
        <f>SUM(Kranskop:Baobab!BH322)</f>
        <v>0</v>
      </c>
      <c r="BI322" s="77">
        <f>SUM(Kranskop:Baobab!BI322)</f>
        <v>0</v>
      </c>
      <c r="BJ322" s="77">
        <f>SUM(Kranskop:Baobab!BJ322)</f>
        <v>0</v>
      </c>
      <c r="BK322" s="77">
        <f>SUM(Kranskop:Baobab!BK322)</f>
        <v>0</v>
      </c>
      <c r="BL322" s="77">
        <f>SUM(Kranskop:Baobab!BL322)</f>
        <v>0</v>
      </c>
      <c r="BM322" s="77">
        <f>SUM(Kranskop:Baobab!BM322)</f>
        <v>0</v>
      </c>
      <c r="BN322" s="77">
        <f>SUM(Kranskop:Baobab!BN322)</f>
        <v>0</v>
      </c>
      <c r="BO322" s="77">
        <f>SUM(Kranskop:Baobab!BO322)</f>
        <v>0</v>
      </c>
      <c r="BP322" s="77">
        <f>SUM(Kranskop:Baobab!BP322)</f>
        <v>0</v>
      </c>
      <c r="BQ322" s="76">
        <f>SUM(Kranskop:Baobab!BQ322)</f>
        <v>0</v>
      </c>
      <c r="BR322" s="78">
        <f>SUM(Kranskop:Baobab!BR322)</f>
        <v>0</v>
      </c>
      <c r="BS322" s="77">
        <f>SUM(Kranskop:Baobab!BS322)</f>
        <v>0</v>
      </c>
      <c r="BT322" s="77">
        <f>SUM(Kranskop:Baobab!BT322)</f>
        <v>0</v>
      </c>
      <c r="BU322" s="77">
        <f>SUM(Kranskop:Baobab!BU322)</f>
        <v>0</v>
      </c>
      <c r="BV322" s="77">
        <f>SUM(Kranskop:Baobab!BV322)</f>
        <v>0</v>
      </c>
      <c r="BW322" s="77">
        <f>SUM(Kranskop:Baobab!BW322)</f>
        <v>0</v>
      </c>
      <c r="BX322" s="77">
        <f>SUM(Kranskop:Baobab!BX322)</f>
        <v>0</v>
      </c>
      <c r="BY322" s="77">
        <f>SUM(Kranskop:Baobab!BY322)</f>
        <v>0</v>
      </c>
      <c r="BZ322" s="77">
        <f>SUM(Kranskop:Baobab!BZ322)</f>
        <v>0</v>
      </c>
      <c r="CA322" s="77">
        <f>SUM(Kranskop:Baobab!CA322)</f>
        <v>0</v>
      </c>
      <c r="CB322" s="77">
        <f>SUM(Kranskop:Baobab!CB322)</f>
        <v>0</v>
      </c>
      <c r="CC322" s="76">
        <f>SUM(Kranskop:Baobab!CC322)</f>
        <v>0</v>
      </c>
      <c r="CD322" s="368"/>
    </row>
    <row r="323" spans="2:82" s="39" customFormat="1" x14ac:dyDescent="0.75">
      <c r="B323" s="73" t="s">
        <v>723</v>
      </c>
      <c r="C323" s="129" t="s">
        <v>724</v>
      </c>
      <c r="D323" s="130" t="s">
        <v>446</v>
      </c>
      <c r="E323" s="255">
        <f>SUM(Kranskop:Baobab!E323)</f>
        <v>0</v>
      </c>
      <c r="F323" s="215" t="b">
        <f>(Kranskop!G323+Nyl!G323+Capricorn!G323+Baobab!G323)=G323</f>
        <v>1</v>
      </c>
      <c r="G323" s="74">
        <f t="shared" si="99"/>
        <v>0</v>
      </c>
      <c r="H323" s="75">
        <f>SUM(Kranskop:Baobab!H323)</f>
        <v>0</v>
      </c>
      <c r="I323" s="76">
        <f>SUM(Kranskop:Baobab!I323)</f>
        <v>0</v>
      </c>
      <c r="J323" s="75">
        <f>SUM(Kranskop:Baobab!J323)</f>
        <v>0</v>
      </c>
      <c r="K323" s="77">
        <f>SUM(Kranskop:Baobab!K323)</f>
        <v>0</v>
      </c>
      <c r="L323" s="77">
        <f>SUM(Kranskop:Baobab!L323)</f>
        <v>0</v>
      </c>
      <c r="M323" s="77">
        <f>SUM(Kranskop:Baobab!M323)</f>
        <v>0</v>
      </c>
      <c r="N323" s="77">
        <f>SUM(Kranskop:Baobab!N323)</f>
        <v>0</v>
      </c>
      <c r="O323" s="77">
        <f>SUM(Kranskop:Baobab!O323)</f>
        <v>0</v>
      </c>
      <c r="P323" s="77">
        <f>SUM(Kranskop:Baobab!P323)</f>
        <v>0</v>
      </c>
      <c r="Q323" s="77">
        <f>SUM(Kranskop:Baobab!Q323)</f>
        <v>0</v>
      </c>
      <c r="R323" s="77">
        <f>SUM(Kranskop:Baobab!R323)</f>
        <v>0</v>
      </c>
      <c r="S323" s="77">
        <f>SUM(Kranskop:Baobab!S323)</f>
        <v>0</v>
      </c>
      <c r="T323" s="77">
        <f>SUM(Kranskop:Baobab!T323)</f>
        <v>0</v>
      </c>
      <c r="U323" s="76">
        <f>SUM(Kranskop:Baobab!U323)</f>
        <v>0</v>
      </c>
      <c r="V323" s="78">
        <f>SUM(Kranskop:Baobab!V323)</f>
        <v>0</v>
      </c>
      <c r="W323" s="77">
        <f>SUM(Kranskop:Baobab!W323)</f>
        <v>0</v>
      </c>
      <c r="X323" s="77">
        <f>SUM(Kranskop:Baobab!X323)</f>
        <v>0</v>
      </c>
      <c r="Y323" s="77">
        <f>SUM(Kranskop:Baobab!Y323)</f>
        <v>0</v>
      </c>
      <c r="Z323" s="77">
        <f>SUM(Kranskop:Baobab!Z323)</f>
        <v>0</v>
      </c>
      <c r="AA323" s="77">
        <f>SUM(Kranskop:Baobab!AA323)</f>
        <v>0</v>
      </c>
      <c r="AB323" s="77">
        <f>SUM(Kranskop:Baobab!AB323)</f>
        <v>0</v>
      </c>
      <c r="AC323" s="77">
        <f>SUM(Kranskop:Baobab!AC323)</f>
        <v>0</v>
      </c>
      <c r="AD323" s="77">
        <f>SUM(Kranskop:Baobab!AD323)</f>
        <v>0</v>
      </c>
      <c r="AE323" s="77">
        <f>SUM(Kranskop:Baobab!AE323)</f>
        <v>0</v>
      </c>
      <c r="AF323" s="77">
        <f>SUM(Kranskop:Baobab!AF323)</f>
        <v>0</v>
      </c>
      <c r="AG323" s="76">
        <f>SUM(Kranskop:Baobab!AG323)</f>
        <v>0</v>
      </c>
      <c r="AH323" s="78">
        <f>SUM(Kranskop:Baobab!AH323)</f>
        <v>0</v>
      </c>
      <c r="AI323" s="77">
        <f>SUM(Kranskop:Baobab!AI323)</f>
        <v>0</v>
      </c>
      <c r="AJ323" s="77">
        <f>SUM(Kranskop:Baobab!AJ323)</f>
        <v>0</v>
      </c>
      <c r="AK323" s="77">
        <f>SUM(Kranskop:Baobab!AK323)</f>
        <v>0</v>
      </c>
      <c r="AL323" s="77">
        <f>SUM(Kranskop:Baobab!AL323)</f>
        <v>0</v>
      </c>
      <c r="AM323" s="77">
        <f>SUM(Kranskop:Baobab!AM323)</f>
        <v>0</v>
      </c>
      <c r="AN323" s="77">
        <f>SUM(Kranskop:Baobab!AN323)</f>
        <v>0</v>
      </c>
      <c r="AO323" s="77">
        <f>SUM(Kranskop:Baobab!AO323)</f>
        <v>0</v>
      </c>
      <c r="AP323" s="77">
        <f>SUM(Kranskop:Baobab!AP323)</f>
        <v>0</v>
      </c>
      <c r="AQ323" s="77">
        <f>SUM(Kranskop:Baobab!AQ323)</f>
        <v>0</v>
      </c>
      <c r="AR323" s="77">
        <f>SUM(Kranskop:Baobab!AR323)</f>
        <v>0</v>
      </c>
      <c r="AS323" s="76">
        <f>SUM(Kranskop:Baobab!AS323)</f>
        <v>0</v>
      </c>
      <c r="AT323" s="78">
        <f>SUM(Kranskop:Baobab!AT323)</f>
        <v>0</v>
      </c>
      <c r="AU323" s="77">
        <f>SUM(Kranskop:Baobab!AU323)</f>
        <v>0</v>
      </c>
      <c r="AV323" s="77">
        <f>SUM(Kranskop:Baobab!AV323)</f>
        <v>0</v>
      </c>
      <c r="AW323" s="77">
        <f>SUM(Kranskop:Baobab!AW323)</f>
        <v>0</v>
      </c>
      <c r="AX323" s="77">
        <f>SUM(Kranskop:Baobab!AX323)</f>
        <v>0</v>
      </c>
      <c r="AY323" s="77">
        <f>SUM(Kranskop:Baobab!AY323)</f>
        <v>0</v>
      </c>
      <c r="AZ323" s="77">
        <f>SUM(Kranskop:Baobab!AZ323)</f>
        <v>0</v>
      </c>
      <c r="BA323" s="77">
        <f>SUM(Kranskop:Baobab!BA323)</f>
        <v>0</v>
      </c>
      <c r="BB323" s="77">
        <f>SUM(Kranskop:Baobab!BB323)</f>
        <v>0</v>
      </c>
      <c r="BC323" s="77">
        <f>SUM(Kranskop:Baobab!BC323)</f>
        <v>0</v>
      </c>
      <c r="BD323" s="77">
        <f>SUM(Kranskop:Baobab!BD323)</f>
        <v>0</v>
      </c>
      <c r="BE323" s="76">
        <f>SUM(Kranskop:Baobab!BE323)</f>
        <v>0</v>
      </c>
      <c r="BF323" s="78">
        <f>SUM(Kranskop:Baobab!BF323)</f>
        <v>0</v>
      </c>
      <c r="BG323" s="77">
        <f>SUM(Kranskop:Baobab!BG323)</f>
        <v>0</v>
      </c>
      <c r="BH323" s="77">
        <f>SUM(Kranskop:Baobab!BH323)</f>
        <v>0</v>
      </c>
      <c r="BI323" s="77">
        <f>SUM(Kranskop:Baobab!BI323)</f>
        <v>0</v>
      </c>
      <c r="BJ323" s="77">
        <f>SUM(Kranskop:Baobab!BJ323)</f>
        <v>0</v>
      </c>
      <c r="BK323" s="77">
        <f>SUM(Kranskop:Baobab!BK323)</f>
        <v>0</v>
      </c>
      <c r="BL323" s="77">
        <f>SUM(Kranskop:Baobab!BL323)</f>
        <v>0</v>
      </c>
      <c r="BM323" s="77">
        <f>SUM(Kranskop:Baobab!BM323)</f>
        <v>0</v>
      </c>
      <c r="BN323" s="77">
        <f>SUM(Kranskop:Baobab!BN323)</f>
        <v>0</v>
      </c>
      <c r="BO323" s="77">
        <f>SUM(Kranskop:Baobab!BO323)</f>
        <v>0</v>
      </c>
      <c r="BP323" s="77">
        <f>SUM(Kranskop:Baobab!BP323)</f>
        <v>0</v>
      </c>
      <c r="BQ323" s="76">
        <f>SUM(Kranskop:Baobab!BQ323)</f>
        <v>0</v>
      </c>
      <c r="BR323" s="78">
        <f>SUM(Kranskop:Baobab!BR323)</f>
        <v>0</v>
      </c>
      <c r="BS323" s="77">
        <f>SUM(Kranskop:Baobab!BS323)</f>
        <v>0</v>
      </c>
      <c r="BT323" s="77">
        <f>SUM(Kranskop:Baobab!BT323)</f>
        <v>0</v>
      </c>
      <c r="BU323" s="77">
        <f>SUM(Kranskop:Baobab!BU323)</f>
        <v>0</v>
      </c>
      <c r="BV323" s="77">
        <f>SUM(Kranskop:Baobab!BV323)</f>
        <v>0</v>
      </c>
      <c r="BW323" s="77">
        <f>SUM(Kranskop:Baobab!BW323)</f>
        <v>0</v>
      </c>
      <c r="BX323" s="77">
        <f>SUM(Kranskop:Baobab!BX323)</f>
        <v>0</v>
      </c>
      <c r="BY323" s="77">
        <f>SUM(Kranskop:Baobab!BY323)</f>
        <v>0</v>
      </c>
      <c r="BZ323" s="77">
        <f>SUM(Kranskop:Baobab!BZ323)</f>
        <v>0</v>
      </c>
      <c r="CA323" s="77">
        <f>SUM(Kranskop:Baobab!CA323)</f>
        <v>0</v>
      </c>
      <c r="CB323" s="77">
        <f>SUM(Kranskop:Baobab!CB323)</f>
        <v>0</v>
      </c>
      <c r="CC323" s="76">
        <f>SUM(Kranskop:Baobab!CC323)</f>
        <v>0</v>
      </c>
      <c r="CD323" s="368"/>
    </row>
    <row r="324" spans="2:82" s="39" customFormat="1" x14ac:dyDescent="0.75">
      <c r="B324" s="73" t="s">
        <v>725</v>
      </c>
      <c r="C324" s="129" t="s">
        <v>726</v>
      </c>
      <c r="D324" s="130" t="s">
        <v>446</v>
      </c>
      <c r="E324" s="255">
        <f>SUM(Kranskop:Baobab!E324)</f>
        <v>4</v>
      </c>
      <c r="F324" s="215" t="b">
        <f>(Kranskop!G324+Nyl!G324+Capricorn!G324+Baobab!G324)=G324</f>
        <v>1</v>
      </c>
      <c r="G324" s="74">
        <f t="shared" si="99"/>
        <v>0</v>
      </c>
      <c r="H324" s="75">
        <f>SUM(Kranskop:Baobab!H324)</f>
        <v>0</v>
      </c>
      <c r="I324" s="76">
        <f>SUM(Kranskop:Baobab!I324)</f>
        <v>0</v>
      </c>
      <c r="J324" s="75">
        <f>SUM(Kranskop:Baobab!J324)</f>
        <v>0</v>
      </c>
      <c r="K324" s="77">
        <f>SUM(Kranskop:Baobab!K324)</f>
        <v>0</v>
      </c>
      <c r="L324" s="77">
        <f>SUM(Kranskop:Baobab!L324)</f>
        <v>0</v>
      </c>
      <c r="M324" s="77">
        <f>SUM(Kranskop:Baobab!M324)</f>
        <v>0</v>
      </c>
      <c r="N324" s="77">
        <f>SUM(Kranskop:Baobab!N324)</f>
        <v>0</v>
      </c>
      <c r="O324" s="77">
        <f>SUM(Kranskop:Baobab!O324)</f>
        <v>0</v>
      </c>
      <c r="P324" s="77">
        <f>SUM(Kranskop:Baobab!P324)</f>
        <v>0</v>
      </c>
      <c r="Q324" s="77">
        <f>SUM(Kranskop:Baobab!Q324)</f>
        <v>0</v>
      </c>
      <c r="R324" s="77">
        <f>SUM(Kranskop:Baobab!R324)</f>
        <v>0</v>
      </c>
      <c r="S324" s="77">
        <f>SUM(Kranskop:Baobab!S324)</f>
        <v>0</v>
      </c>
      <c r="T324" s="77">
        <f>SUM(Kranskop:Baobab!T324)</f>
        <v>0</v>
      </c>
      <c r="U324" s="76">
        <f>SUM(Kranskop:Baobab!U324)</f>
        <v>0</v>
      </c>
      <c r="V324" s="78">
        <f>SUM(Kranskop:Baobab!V324)</f>
        <v>0</v>
      </c>
      <c r="W324" s="77">
        <f>SUM(Kranskop:Baobab!W324)</f>
        <v>0</v>
      </c>
      <c r="X324" s="77">
        <f>SUM(Kranskop:Baobab!X324)</f>
        <v>0</v>
      </c>
      <c r="Y324" s="77">
        <f>SUM(Kranskop:Baobab!Y324)</f>
        <v>0</v>
      </c>
      <c r="Z324" s="77">
        <f>SUM(Kranskop:Baobab!Z324)</f>
        <v>0</v>
      </c>
      <c r="AA324" s="77">
        <f>SUM(Kranskop:Baobab!AA324)</f>
        <v>0</v>
      </c>
      <c r="AB324" s="77">
        <f>SUM(Kranskop:Baobab!AB324)</f>
        <v>0</v>
      </c>
      <c r="AC324" s="77">
        <f>SUM(Kranskop:Baobab!AC324)</f>
        <v>0</v>
      </c>
      <c r="AD324" s="77">
        <f>SUM(Kranskop:Baobab!AD324)</f>
        <v>0</v>
      </c>
      <c r="AE324" s="77">
        <f>SUM(Kranskop:Baobab!AE324)</f>
        <v>0</v>
      </c>
      <c r="AF324" s="77">
        <f>SUM(Kranskop:Baobab!AF324)</f>
        <v>0</v>
      </c>
      <c r="AG324" s="76">
        <f>SUM(Kranskop:Baobab!AG324)</f>
        <v>0</v>
      </c>
      <c r="AH324" s="78">
        <f>SUM(Kranskop:Baobab!AH324)</f>
        <v>0</v>
      </c>
      <c r="AI324" s="77">
        <f>SUM(Kranskop:Baobab!AI324)</f>
        <v>0</v>
      </c>
      <c r="AJ324" s="77">
        <f>SUM(Kranskop:Baobab!AJ324)</f>
        <v>0</v>
      </c>
      <c r="AK324" s="77">
        <f>SUM(Kranskop:Baobab!AK324)</f>
        <v>0</v>
      </c>
      <c r="AL324" s="77">
        <f>SUM(Kranskop:Baobab!AL324)</f>
        <v>0</v>
      </c>
      <c r="AM324" s="77">
        <f>SUM(Kranskop:Baobab!AM324)</f>
        <v>0</v>
      </c>
      <c r="AN324" s="77">
        <f>SUM(Kranskop:Baobab!AN324)</f>
        <v>0</v>
      </c>
      <c r="AO324" s="77">
        <f>SUM(Kranskop:Baobab!AO324)</f>
        <v>0</v>
      </c>
      <c r="AP324" s="77">
        <f>SUM(Kranskop:Baobab!AP324)</f>
        <v>0</v>
      </c>
      <c r="AQ324" s="77">
        <f>SUM(Kranskop:Baobab!AQ324)</f>
        <v>0</v>
      </c>
      <c r="AR324" s="77">
        <f>SUM(Kranskop:Baobab!AR324)</f>
        <v>0</v>
      </c>
      <c r="AS324" s="76">
        <f>SUM(Kranskop:Baobab!AS324)</f>
        <v>0</v>
      </c>
      <c r="AT324" s="78">
        <f>SUM(Kranskop:Baobab!AT324)</f>
        <v>0</v>
      </c>
      <c r="AU324" s="77">
        <f>SUM(Kranskop:Baobab!AU324)</f>
        <v>0</v>
      </c>
      <c r="AV324" s="77">
        <f>SUM(Kranskop:Baobab!AV324)</f>
        <v>0</v>
      </c>
      <c r="AW324" s="77">
        <f>SUM(Kranskop:Baobab!AW324)</f>
        <v>0</v>
      </c>
      <c r="AX324" s="77">
        <f>SUM(Kranskop:Baobab!AX324)</f>
        <v>0</v>
      </c>
      <c r="AY324" s="77">
        <f>SUM(Kranskop:Baobab!AY324)</f>
        <v>0</v>
      </c>
      <c r="AZ324" s="77">
        <f>SUM(Kranskop:Baobab!AZ324)</f>
        <v>0</v>
      </c>
      <c r="BA324" s="77">
        <f>SUM(Kranskop:Baobab!BA324)</f>
        <v>0</v>
      </c>
      <c r="BB324" s="77">
        <f>SUM(Kranskop:Baobab!BB324)</f>
        <v>0</v>
      </c>
      <c r="BC324" s="77">
        <f>SUM(Kranskop:Baobab!BC324)</f>
        <v>0</v>
      </c>
      <c r="BD324" s="77">
        <f>SUM(Kranskop:Baobab!BD324)</f>
        <v>0</v>
      </c>
      <c r="BE324" s="76">
        <f>SUM(Kranskop:Baobab!BE324)</f>
        <v>0</v>
      </c>
      <c r="BF324" s="78">
        <f>SUM(Kranskop:Baobab!BF324)</f>
        <v>0</v>
      </c>
      <c r="BG324" s="77">
        <f>SUM(Kranskop:Baobab!BG324)</f>
        <v>0</v>
      </c>
      <c r="BH324" s="77">
        <f>SUM(Kranskop:Baobab!BH324)</f>
        <v>0</v>
      </c>
      <c r="BI324" s="77">
        <f>SUM(Kranskop:Baobab!BI324)</f>
        <v>0</v>
      </c>
      <c r="BJ324" s="77">
        <f>SUM(Kranskop:Baobab!BJ324)</f>
        <v>0</v>
      </c>
      <c r="BK324" s="77">
        <f>SUM(Kranskop:Baobab!BK324)</f>
        <v>0</v>
      </c>
      <c r="BL324" s="77">
        <f>SUM(Kranskop:Baobab!BL324)</f>
        <v>0</v>
      </c>
      <c r="BM324" s="77">
        <f>SUM(Kranskop:Baobab!BM324)</f>
        <v>0</v>
      </c>
      <c r="BN324" s="77">
        <f>SUM(Kranskop:Baobab!BN324)</f>
        <v>0</v>
      </c>
      <c r="BO324" s="77">
        <f>SUM(Kranskop:Baobab!BO324)</f>
        <v>0</v>
      </c>
      <c r="BP324" s="77">
        <f>SUM(Kranskop:Baobab!BP324)</f>
        <v>0</v>
      </c>
      <c r="BQ324" s="76">
        <f>SUM(Kranskop:Baobab!BQ324)</f>
        <v>0</v>
      </c>
      <c r="BR324" s="78">
        <f>SUM(Kranskop:Baobab!BR324)</f>
        <v>0</v>
      </c>
      <c r="BS324" s="77">
        <f>SUM(Kranskop:Baobab!BS324)</f>
        <v>0</v>
      </c>
      <c r="BT324" s="77">
        <f>SUM(Kranskop:Baobab!BT324)</f>
        <v>0</v>
      </c>
      <c r="BU324" s="77">
        <f>SUM(Kranskop:Baobab!BU324)</f>
        <v>0</v>
      </c>
      <c r="BV324" s="77">
        <f>SUM(Kranskop:Baobab!BV324)</f>
        <v>0</v>
      </c>
      <c r="BW324" s="77">
        <f>SUM(Kranskop:Baobab!BW324)</f>
        <v>0</v>
      </c>
      <c r="BX324" s="77">
        <f>SUM(Kranskop:Baobab!BX324)</f>
        <v>0</v>
      </c>
      <c r="BY324" s="77">
        <f>SUM(Kranskop:Baobab!BY324)</f>
        <v>0</v>
      </c>
      <c r="BZ324" s="77">
        <f>SUM(Kranskop:Baobab!BZ324)</f>
        <v>0</v>
      </c>
      <c r="CA324" s="77">
        <f>SUM(Kranskop:Baobab!CA324)</f>
        <v>0</v>
      </c>
      <c r="CB324" s="77">
        <f>SUM(Kranskop:Baobab!CB324)</f>
        <v>0</v>
      </c>
      <c r="CC324" s="76">
        <f>SUM(Kranskop:Baobab!CC324)</f>
        <v>0</v>
      </c>
      <c r="CD324" s="368"/>
    </row>
    <row r="325" spans="2:82" s="39" customFormat="1" x14ac:dyDescent="0.75">
      <c r="B325" s="73" t="s">
        <v>727</v>
      </c>
      <c r="C325" s="129" t="s">
        <v>728</v>
      </c>
      <c r="D325" s="130" t="s">
        <v>446</v>
      </c>
      <c r="E325" s="255">
        <f>SUM(Kranskop:Baobab!E325)</f>
        <v>4</v>
      </c>
      <c r="F325" s="215" t="b">
        <f>(Kranskop!G325+Nyl!G325+Capricorn!G325+Baobab!G325)=G325</f>
        <v>1</v>
      </c>
      <c r="G325" s="74">
        <f t="shared" si="99"/>
        <v>0</v>
      </c>
      <c r="H325" s="75">
        <f>SUM(Kranskop:Baobab!H325)</f>
        <v>0</v>
      </c>
      <c r="I325" s="76">
        <f>SUM(Kranskop:Baobab!I325)</f>
        <v>0</v>
      </c>
      <c r="J325" s="75">
        <f>SUM(Kranskop:Baobab!J325)</f>
        <v>0</v>
      </c>
      <c r="K325" s="77">
        <f>SUM(Kranskop:Baobab!K325)</f>
        <v>0</v>
      </c>
      <c r="L325" s="77">
        <f>SUM(Kranskop:Baobab!L325)</f>
        <v>0</v>
      </c>
      <c r="M325" s="77">
        <f>SUM(Kranskop:Baobab!M325)</f>
        <v>0</v>
      </c>
      <c r="N325" s="77">
        <f>SUM(Kranskop:Baobab!N325)</f>
        <v>0</v>
      </c>
      <c r="O325" s="77">
        <f>SUM(Kranskop:Baobab!O325)</f>
        <v>0</v>
      </c>
      <c r="P325" s="77">
        <f>SUM(Kranskop:Baobab!P325)</f>
        <v>0</v>
      </c>
      <c r="Q325" s="77">
        <f>SUM(Kranskop:Baobab!Q325)</f>
        <v>0</v>
      </c>
      <c r="R325" s="77">
        <f>SUM(Kranskop:Baobab!R325)</f>
        <v>0</v>
      </c>
      <c r="S325" s="77">
        <f>SUM(Kranskop:Baobab!S325)</f>
        <v>0</v>
      </c>
      <c r="T325" s="77">
        <f>SUM(Kranskop:Baobab!T325)</f>
        <v>0</v>
      </c>
      <c r="U325" s="76">
        <f>SUM(Kranskop:Baobab!U325)</f>
        <v>0</v>
      </c>
      <c r="V325" s="78">
        <f>SUM(Kranskop:Baobab!V325)</f>
        <v>0</v>
      </c>
      <c r="W325" s="77">
        <f>SUM(Kranskop:Baobab!W325)</f>
        <v>0</v>
      </c>
      <c r="X325" s="77">
        <f>SUM(Kranskop:Baobab!X325)</f>
        <v>0</v>
      </c>
      <c r="Y325" s="77">
        <f>SUM(Kranskop:Baobab!Y325)</f>
        <v>0</v>
      </c>
      <c r="Z325" s="77">
        <f>SUM(Kranskop:Baobab!Z325)</f>
        <v>0</v>
      </c>
      <c r="AA325" s="77">
        <f>SUM(Kranskop:Baobab!AA325)</f>
        <v>0</v>
      </c>
      <c r="AB325" s="77">
        <f>SUM(Kranskop:Baobab!AB325)</f>
        <v>0</v>
      </c>
      <c r="AC325" s="77">
        <f>SUM(Kranskop:Baobab!AC325)</f>
        <v>0</v>
      </c>
      <c r="AD325" s="77">
        <f>SUM(Kranskop:Baobab!AD325)</f>
        <v>0</v>
      </c>
      <c r="AE325" s="77">
        <f>SUM(Kranskop:Baobab!AE325)</f>
        <v>0</v>
      </c>
      <c r="AF325" s="77">
        <f>SUM(Kranskop:Baobab!AF325)</f>
        <v>0</v>
      </c>
      <c r="AG325" s="76">
        <f>SUM(Kranskop:Baobab!AG325)</f>
        <v>0</v>
      </c>
      <c r="AH325" s="78">
        <f>SUM(Kranskop:Baobab!AH325)</f>
        <v>0</v>
      </c>
      <c r="AI325" s="77">
        <f>SUM(Kranskop:Baobab!AI325)</f>
        <v>0</v>
      </c>
      <c r="AJ325" s="77">
        <f>SUM(Kranskop:Baobab!AJ325)</f>
        <v>0</v>
      </c>
      <c r="AK325" s="77">
        <f>SUM(Kranskop:Baobab!AK325)</f>
        <v>0</v>
      </c>
      <c r="AL325" s="77">
        <f>SUM(Kranskop:Baobab!AL325)</f>
        <v>0</v>
      </c>
      <c r="AM325" s="77">
        <f>SUM(Kranskop:Baobab!AM325)</f>
        <v>0</v>
      </c>
      <c r="AN325" s="77">
        <f>SUM(Kranskop:Baobab!AN325)</f>
        <v>0</v>
      </c>
      <c r="AO325" s="77">
        <f>SUM(Kranskop:Baobab!AO325)</f>
        <v>0</v>
      </c>
      <c r="AP325" s="77">
        <f>SUM(Kranskop:Baobab!AP325)</f>
        <v>0</v>
      </c>
      <c r="AQ325" s="77">
        <f>SUM(Kranskop:Baobab!AQ325)</f>
        <v>0</v>
      </c>
      <c r="AR325" s="77">
        <f>SUM(Kranskop:Baobab!AR325)</f>
        <v>0</v>
      </c>
      <c r="AS325" s="76">
        <f>SUM(Kranskop:Baobab!AS325)</f>
        <v>0</v>
      </c>
      <c r="AT325" s="78">
        <f>SUM(Kranskop:Baobab!AT325)</f>
        <v>0</v>
      </c>
      <c r="AU325" s="77">
        <f>SUM(Kranskop:Baobab!AU325)</f>
        <v>0</v>
      </c>
      <c r="AV325" s="77">
        <f>SUM(Kranskop:Baobab!AV325)</f>
        <v>0</v>
      </c>
      <c r="AW325" s="77">
        <f>SUM(Kranskop:Baobab!AW325)</f>
        <v>0</v>
      </c>
      <c r="AX325" s="77">
        <f>SUM(Kranskop:Baobab!AX325)</f>
        <v>0</v>
      </c>
      <c r="AY325" s="77">
        <f>SUM(Kranskop:Baobab!AY325)</f>
        <v>0</v>
      </c>
      <c r="AZ325" s="77">
        <f>SUM(Kranskop:Baobab!AZ325)</f>
        <v>0</v>
      </c>
      <c r="BA325" s="77">
        <f>SUM(Kranskop:Baobab!BA325)</f>
        <v>0</v>
      </c>
      <c r="BB325" s="77">
        <f>SUM(Kranskop:Baobab!BB325)</f>
        <v>0</v>
      </c>
      <c r="BC325" s="77">
        <f>SUM(Kranskop:Baobab!BC325)</f>
        <v>0</v>
      </c>
      <c r="BD325" s="77">
        <f>SUM(Kranskop:Baobab!BD325)</f>
        <v>0</v>
      </c>
      <c r="BE325" s="76">
        <f>SUM(Kranskop:Baobab!BE325)</f>
        <v>0</v>
      </c>
      <c r="BF325" s="78">
        <f>SUM(Kranskop:Baobab!BF325)</f>
        <v>0</v>
      </c>
      <c r="BG325" s="77">
        <f>SUM(Kranskop:Baobab!BG325)</f>
        <v>0</v>
      </c>
      <c r="BH325" s="77">
        <f>SUM(Kranskop:Baobab!BH325)</f>
        <v>0</v>
      </c>
      <c r="BI325" s="77">
        <f>SUM(Kranskop:Baobab!BI325)</f>
        <v>0</v>
      </c>
      <c r="BJ325" s="77">
        <f>SUM(Kranskop:Baobab!BJ325)</f>
        <v>0</v>
      </c>
      <c r="BK325" s="77">
        <f>SUM(Kranskop:Baobab!BK325)</f>
        <v>0</v>
      </c>
      <c r="BL325" s="77">
        <f>SUM(Kranskop:Baobab!BL325)</f>
        <v>0</v>
      </c>
      <c r="BM325" s="77">
        <f>SUM(Kranskop:Baobab!BM325)</f>
        <v>0</v>
      </c>
      <c r="BN325" s="77">
        <f>SUM(Kranskop:Baobab!BN325)</f>
        <v>0</v>
      </c>
      <c r="BO325" s="77">
        <f>SUM(Kranskop:Baobab!BO325)</f>
        <v>0</v>
      </c>
      <c r="BP325" s="77">
        <f>SUM(Kranskop:Baobab!BP325)</f>
        <v>0</v>
      </c>
      <c r="BQ325" s="76">
        <f>SUM(Kranskop:Baobab!BQ325)</f>
        <v>0</v>
      </c>
      <c r="BR325" s="78">
        <f>SUM(Kranskop:Baobab!BR325)</f>
        <v>0</v>
      </c>
      <c r="BS325" s="77">
        <f>SUM(Kranskop:Baobab!BS325)</f>
        <v>0</v>
      </c>
      <c r="BT325" s="77">
        <f>SUM(Kranskop:Baobab!BT325)</f>
        <v>0</v>
      </c>
      <c r="BU325" s="77">
        <f>SUM(Kranskop:Baobab!BU325)</f>
        <v>0</v>
      </c>
      <c r="BV325" s="77">
        <f>SUM(Kranskop:Baobab!BV325)</f>
        <v>0</v>
      </c>
      <c r="BW325" s="77">
        <f>SUM(Kranskop:Baobab!BW325)</f>
        <v>0</v>
      </c>
      <c r="BX325" s="77">
        <f>SUM(Kranskop:Baobab!BX325)</f>
        <v>0</v>
      </c>
      <c r="BY325" s="77">
        <f>SUM(Kranskop:Baobab!BY325)</f>
        <v>0</v>
      </c>
      <c r="BZ325" s="77">
        <f>SUM(Kranskop:Baobab!BZ325)</f>
        <v>0</v>
      </c>
      <c r="CA325" s="77">
        <f>SUM(Kranskop:Baobab!CA325)</f>
        <v>0</v>
      </c>
      <c r="CB325" s="77">
        <f>SUM(Kranskop:Baobab!CB325)</f>
        <v>0</v>
      </c>
      <c r="CC325" s="76">
        <f>SUM(Kranskop:Baobab!CC325)</f>
        <v>0</v>
      </c>
      <c r="CD325" s="368"/>
    </row>
    <row r="326" spans="2:82" s="39" customFormat="1" x14ac:dyDescent="0.75">
      <c r="B326" s="73" t="s">
        <v>729</v>
      </c>
      <c r="C326" s="129" t="s">
        <v>730</v>
      </c>
      <c r="D326" s="130" t="s">
        <v>86</v>
      </c>
      <c r="E326" s="255">
        <f>SUM(Kranskop:Baobab!F326)</f>
        <v>0</v>
      </c>
      <c r="F326" s="215" t="b">
        <f>(Kranskop!G326+Nyl!G326+Capricorn!G326+Baobab!G326)=G326</f>
        <v>1</v>
      </c>
      <c r="G326" s="74">
        <f t="shared" si="99"/>
        <v>0</v>
      </c>
      <c r="H326" s="75">
        <f>SUM(Kranskop:Baobab!H326)</f>
        <v>0</v>
      </c>
      <c r="I326" s="76">
        <f>SUM(Kranskop:Baobab!I326)</f>
        <v>0</v>
      </c>
      <c r="J326" s="75">
        <f>SUM(Kranskop:Baobab!J326)</f>
        <v>0</v>
      </c>
      <c r="K326" s="77">
        <f>SUM(Kranskop:Baobab!K326)</f>
        <v>0</v>
      </c>
      <c r="L326" s="77">
        <f>SUM(Kranskop:Baobab!L326)</f>
        <v>0</v>
      </c>
      <c r="M326" s="77">
        <f>SUM(Kranskop:Baobab!M326)</f>
        <v>0</v>
      </c>
      <c r="N326" s="77">
        <f>SUM(Kranskop:Baobab!N326)</f>
        <v>0</v>
      </c>
      <c r="O326" s="77">
        <f>SUM(Kranskop:Baobab!O326)</f>
        <v>0</v>
      </c>
      <c r="P326" s="77">
        <f>SUM(Kranskop:Baobab!P326)</f>
        <v>0</v>
      </c>
      <c r="Q326" s="77">
        <f>SUM(Kranskop:Baobab!Q326)</f>
        <v>0</v>
      </c>
      <c r="R326" s="77">
        <f>SUM(Kranskop:Baobab!R326)</f>
        <v>0</v>
      </c>
      <c r="S326" s="77">
        <f>SUM(Kranskop:Baobab!S326)</f>
        <v>0</v>
      </c>
      <c r="T326" s="77">
        <f>SUM(Kranskop:Baobab!T326)</f>
        <v>0</v>
      </c>
      <c r="U326" s="76">
        <f>SUM(Kranskop:Baobab!U326)</f>
        <v>0</v>
      </c>
      <c r="V326" s="78">
        <f>SUM(Kranskop:Baobab!V326)</f>
        <v>0</v>
      </c>
      <c r="W326" s="77">
        <f>SUM(Kranskop:Baobab!W326)</f>
        <v>0</v>
      </c>
      <c r="X326" s="77">
        <f>SUM(Kranskop:Baobab!X326)</f>
        <v>0</v>
      </c>
      <c r="Y326" s="77">
        <f>SUM(Kranskop:Baobab!Y326)</f>
        <v>0</v>
      </c>
      <c r="Z326" s="77">
        <f>SUM(Kranskop:Baobab!Z326)</f>
        <v>0</v>
      </c>
      <c r="AA326" s="77">
        <f>SUM(Kranskop:Baobab!AA326)</f>
        <v>0</v>
      </c>
      <c r="AB326" s="77">
        <f>SUM(Kranskop:Baobab!AB326)</f>
        <v>0</v>
      </c>
      <c r="AC326" s="77">
        <f>SUM(Kranskop:Baobab!AC326)</f>
        <v>0</v>
      </c>
      <c r="AD326" s="77">
        <f>SUM(Kranskop:Baobab!AD326)</f>
        <v>0</v>
      </c>
      <c r="AE326" s="77">
        <f>SUM(Kranskop:Baobab!AE326)</f>
        <v>0</v>
      </c>
      <c r="AF326" s="77">
        <f>SUM(Kranskop:Baobab!AF326)</f>
        <v>0</v>
      </c>
      <c r="AG326" s="76">
        <f>SUM(Kranskop:Baobab!AG326)</f>
        <v>0</v>
      </c>
      <c r="AH326" s="78">
        <f>SUM(Kranskop:Baobab!AH326)</f>
        <v>0</v>
      </c>
      <c r="AI326" s="77">
        <f>SUM(Kranskop:Baobab!AI326)</f>
        <v>0</v>
      </c>
      <c r="AJ326" s="77">
        <f>SUM(Kranskop:Baobab!AJ326)</f>
        <v>0</v>
      </c>
      <c r="AK326" s="77">
        <f>SUM(Kranskop:Baobab!AK326)</f>
        <v>0</v>
      </c>
      <c r="AL326" s="77">
        <f>SUM(Kranskop:Baobab!AL326)</f>
        <v>0</v>
      </c>
      <c r="AM326" s="77">
        <f>SUM(Kranskop:Baobab!AM326)</f>
        <v>0</v>
      </c>
      <c r="AN326" s="77">
        <f>SUM(Kranskop:Baobab!AN326)</f>
        <v>0</v>
      </c>
      <c r="AO326" s="77">
        <f>SUM(Kranskop:Baobab!AO326)</f>
        <v>0</v>
      </c>
      <c r="AP326" s="77">
        <f>SUM(Kranskop:Baobab!AP326)</f>
        <v>0</v>
      </c>
      <c r="AQ326" s="77">
        <f>SUM(Kranskop:Baobab!AQ326)</f>
        <v>0</v>
      </c>
      <c r="AR326" s="77">
        <f>SUM(Kranskop:Baobab!AR326)</f>
        <v>0</v>
      </c>
      <c r="AS326" s="76">
        <f>SUM(Kranskop:Baobab!AS326)</f>
        <v>0</v>
      </c>
      <c r="AT326" s="78">
        <f>SUM(Kranskop:Baobab!AT326)</f>
        <v>0</v>
      </c>
      <c r="AU326" s="77">
        <f>SUM(Kranskop:Baobab!AU326)</f>
        <v>0</v>
      </c>
      <c r="AV326" s="77">
        <f>SUM(Kranskop:Baobab!AV326)</f>
        <v>0</v>
      </c>
      <c r="AW326" s="77">
        <f>SUM(Kranskop:Baobab!AW326)</f>
        <v>0</v>
      </c>
      <c r="AX326" s="77">
        <f>SUM(Kranskop:Baobab!AX326)</f>
        <v>0</v>
      </c>
      <c r="AY326" s="77">
        <f>SUM(Kranskop:Baobab!AY326)</f>
        <v>0</v>
      </c>
      <c r="AZ326" s="77">
        <f>SUM(Kranskop:Baobab!AZ326)</f>
        <v>0</v>
      </c>
      <c r="BA326" s="77">
        <f>SUM(Kranskop:Baobab!BA326)</f>
        <v>0</v>
      </c>
      <c r="BB326" s="77">
        <f>SUM(Kranskop:Baobab!BB326)</f>
        <v>0</v>
      </c>
      <c r="BC326" s="77">
        <f>SUM(Kranskop:Baobab!BC326)</f>
        <v>0</v>
      </c>
      <c r="BD326" s="77">
        <f>SUM(Kranskop:Baobab!BD326)</f>
        <v>0</v>
      </c>
      <c r="BE326" s="76">
        <f>SUM(Kranskop:Baobab!BE326)</f>
        <v>0</v>
      </c>
      <c r="BF326" s="78">
        <f>SUM(Kranskop:Baobab!BF326)</f>
        <v>0</v>
      </c>
      <c r="BG326" s="77">
        <f>SUM(Kranskop:Baobab!BG326)</f>
        <v>0</v>
      </c>
      <c r="BH326" s="77">
        <f>SUM(Kranskop:Baobab!BH326)</f>
        <v>0</v>
      </c>
      <c r="BI326" s="77">
        <f>SUM(Kranskop:Baobab!BI326)</f>
        <v>0</v>
      </c>
      <c r="BJ326" s="77">
        <f>SUM(Kranskop:Baobab!BJ326)</f>
        <v>0</v>
      </c>
      <c r="BK326" s="77">
        <f>SUM(Kranskop:Baobab!BK326)</f>
        <v>0</v>
      </c>
      <c r="BL326" s="77">
        <f>SUM(Kranskop:Baobab!BL326)</f>
        <v>0</v>
      </c>
      <c r="BM326" s="77">
        <f>SUM(Kranskop:Baobab!BM326)</f>
        <v>0</v>
      </c>
      <c r="BN326" s="77">
        <f>SUM(Kranskop:Baobab!BN326)</f>
        <v>0</v>
      </c>
      <c r="BO326" s="77">
        <f>SUM(Kranskop:Baobab!BO326)</f>
        <v>0</v>
      </c>
      <c r="BP326" s="77">
        <f>SUM(Kranskop:Baobab!BP326)</f>
        <v>0</v>
      </c>
      <c r="BQ326" s="76">
        <f>SUM(Kranskop:Baobab!BQ326)</f>
        <v>0</v>
      </c>
      <c r="BR326" s="78">
        <f>SUM(Kranskop:Baobab!BR326)</f>
        <v>0</v>
      </c>
      <c r="BS326" s="77">
        <f>SUM(Kranskop:Baobab!BS326)</f>
        <v>0</v>
      </c>
      <c r="BT326" s="77">
        <f>SUM(Kranskop:Baobab!BT326)</f>
        <v>0</v>
      </c>
      <c r="BU326" s="77">
        <f>SUM(Kranskop:Baobab!BU326)</f>
        <v>0</v>
      </c>
      <c r="BV326" s="77">
        <f>SUM(Kranskop:Baobab!BV326)</f>
        <v>0</v>
      </c>
      <c r="BW326" s="77">
        <f>SUM(Kranskop:Baobab!BW326)</f>
        <v>0</v>
      </c>
      <c r="BX326" s="77">
        <f>SUM(Kranskop:Baobab!BX326)</f>
        <v>0</v>
      </c>
      <c r="BY326" s="77">
        <f>SUM(Kranskop:Baobab!BY326)</f>
        <v>0</v>
      </c>
      <c r="BZ326" s="77">
        <f>SUM(Kranskop:Baobab!BZ326)</f>
        <v>0</v>
      </c>
      <c r="CA326" s="77">
        <f>SUM(Kranskop:Baobab!CA326)</f>
        <v>0</v>
      </c>
      <c r="CB326" s="77">
        <f>SUM(Kranskop:Baobab!CB326)</f>
        <v>0</v>
      </c>
      <c r="CC326" s="76">
        <f>SUM(Kranskop:Baobab!CC326)</f>
        <v>0</v>
      </c>
      <c r="CD326" s="368"/>
    </row>
    <row r="327" spans="2:82" s="39" customFormat="1" x14ac:dyDescent="0.75">
      <c r="B327" s="73" t="s">
        <v>731</v>
      </c>
      <c r="C327" s="129" t="s">
        <v>732</v>
      </c>
      <c r="D327" s="130" t="s">
        <v>479</v>
      </c>
      <c r="E327" s="255">
        <f>SUM(Kranskop:Baobab!E327)</f>
        <v>200</v>
      </c>
      <c r="F327" s="215" t="b">
        <f>(Kranskop!G327+Nyl!G327+Capricorn!G327+Baobab!G327)=G327</f>
        <v>1</v>
      </c>
      <c r="G327" s="74">
        <f t="shared" si="99"/>
        <v>0</v>
      </c>
      <c r="H327" s="75">
        <f>SUM(Kranskop:Baobab!H327)</f>
        <v>0</v>
      </c>
      <c r="I327" s="76">
        <f>SUM(Kranskop:Baobab!I327)</f>
        <v>0</v>
      </c>
      <c r="J327" s="75">
        <f>SUM(Kranskop:Baobab!J327)</f>
        <v>0</v>
      </c>
      <c r="K327" s="77">
        <f>SUM(Kranskop:Baobab!K327)</f>
        <v>0</v>
      </c>
      <c r="L327" s="77">
        <f>SUM(Kranskop:Baobab!L327)</f>
        <v>0</v>
      </c>
      <c r="M327" s="77">
        <f>SUM(Kranskop:Baobab!M327)</f>
        <v>0</v>
      </c>
      <c r="N327" s="77">
        <f>SUM(Kranskop:Baobab!N327)</f>
        <v>0</v>
      </c>
      <c r="O327" s="77">
        <f>SUM(Kranskop:Baobab!O327)</f>
        <v>0</v>
      </c>
      <c r="P327" s="77">
        <f>SUM(Kranskop:Baobab!P327)</f>
        <v>0</v>
      </c>
      <c r="Q327" s="77">
        <f>SUM(Kranskop:Baobab!Q327)</f>
        <v>0</v>
      </c>
      <c r="R327" s="77">
        <f>SUM(Kranskop:Baobab!R327)</f>
        <v>0</v>
      </c>
      <c r="S327" s="77">
        <f>SUM(Kranskop:Baobab!S327)</f>
        <v>0</v>
      </c>
      <c r="T327" s="77">
        <f>SUM(Kranskop:Baobab!T327)</f>
        <v>0</v>
      </c>
      <c r="U327" s="76">
        <f>SUM(Kranskop:Baobab!U327)</f>
        <v>0</v>
      </c>
      <c r="V327" s="78">
        <f>SUM(Kranskop:Baobab!V327)</f>
        <v>0</v>
      </c>
      <c r="W327" s="77">
        <f>SUM(Kranskop:Baobab!W327)</f>
        <v>0</v>
      </c>
      <c r="X327" s="77">
        <f>SUM(Kranskop:Baobab!X327)</f>
        <v>0</v>
      </c>
      <c r="Y327" s="77">
        <f>SUM(Kranskop:Baobab!Y327)</f>
        <v>0</v>
      </c>
      <c r="Z327" s="77">
        <f>SUM(Kranskop:Baobab!Z327)</f>
        <v>0</v>
      </c>
      <c r="AA327" s="77">
        <f>SUM(Kranskop:Baobab!AA327)</f>
        <v>0</v>
      </c>
      <c r="AB327" s="77">
        <f>SUM(Kranskop:Baobab!AB327)</f>
        <v>0</v>
      </c>
      <c r="AC327" s="77">
        <f>SUM(Kranskop:Baobab!AC327)</f>
        <v>0</v>
      </c>
      <c r="AD327" s="77">
        <f>SUM(Kranskop:Baobab!AD327)</f>
        <v>0</v>
      </c>
      <c r="AE327" s="77">
        <f>SUM(Kranskop:Baobab!AE327)</f>
        <v>0</v>
      </c>
      <c r="AF327" s="77">
        <f>SUM(Kranskop:Baobab!AF327)</f>
        <v>0</v>
      </c>
      <c r="AG327" s="76">
        <f>SUM(Kranskop:Baobab!AG327)</f>
        <v>0</v>
      </c>
      <c r="AH327" s="78">
        <f>SUM(Kranskop:Baobab!AH327)</f>
        <v>0</v>
      </c>
      <c r="AI327" s="77">
        <f>SUM(Kranskop:Baobab!AI327)</f>
        <v>0</v>
      </c>
      <c r="AJ327" s="77">
        <f>SUM(Kranskop:Baobab!AJ327)</f>
        <v>0</v>
      </c>
      <c r="AK327" s="77">
        <f>SUM(Kranskop:Baobab!AK327)</f>
        <v>0</v>
      </c>
      <c r="AL327" s="77">
        <f>SUM(Kranskop:Baobab!AL327)</f>
        <v>0</v>
      </c>
      <c r="AM327" s="77">
        <f>SUM(Kranskop:Baobab!AM327)</f>
        <v>0</v>
      </c>
      <c r="AN327" s="77">
        <f>SUM(Kranskop:Baobab!AN327)</f>
        <v>0</v>
      </c>
      <c r="AO327" s="77">
        <f>SUM(Kranskop:Baobab!AO327)</f>
        <v>0</v>
      </c>
      <c r="AP327" s="77">
        <f>SUM(Kranskop:Baobab!AP327)</f>
        <v>0</v>
      </c>
      <c r="AQ327" s="77">
        <f>SUM(Kranskop:Baobab!AQ327)</f>
        <v>0</v>
      </c>
      <c r="AR327" s="77">
        <f>SUM(Kranskop:Baobab!AR327)</f>
        <v>0</v>
      </c>
      <c r="AS327" s="76">
        <f>SUM(Kranskop:Baobab!AS327)</f>
        <v>0</v>
      </c>
      <c r="AT327" s="78">
        <f>SUM(Kranskop:Baobab!AT327)</f>
        <v>0</v>
      </c>
      <c r="AU327" s="77">
        <f>SUM(Kranskop:Baobab!AU327)</f>
        <v>0</v>
      </c>
      <c r="AV327" s="77">
        <f>SUM(Kranskop:Baobab!AV327)</f>
        <v>0</v>
      </c>
      <c r="AW327" s="77">
        <f>SUM(Kranskop:Baobab!AW327)</f>
        <v>0</v>
      </c>
      <c r="AX327" s="77">
        <f>SUM(Kranskop:Baobab!AX327)</f>
        <v>0</v>
      </c>
      <c r="AY327" s="77">
        <f>SUM(Kranskop:Baobab!AY327)</f>
        <v>0</v>
      </c>
      <c r="AZ327" s="77">
        <f>SUM(Kranskop:Baobab!AZ327)</f>
        <v>0</v>
      </c>
      <c r="BA327" s="77">
        <f>SUM(Kranskop:Baobab!BA327)</f>
        <v>0</v>
      </c>
      <c r="BB327" s="77">
        <f>SUM(Kranskop:Baobab!BB327)</f>
        <v>0</v>
      </c>
      <c r="BC327" s="77">
        <f>SUM(Kranskop:Baobab!BC327)</f>
        <v>0</v>
      </c>
      <c r="BD327" s="77">
        <f>SUM(Kranskop:Baobab!BD327)</f>
        <v>0</v>
      </c>
      <c r="BE327" s="76">
        <f>SUM(Kranskop:Baobab!BE327)</f>
        <v>0</v>
      </c>
      <c r="BF327" s="78">
        <f>SUM(Kranskop:Baobab!BF327)</f>
        <v>0</v>
      </c>
      <c r="BG327" s="77">
        <f>SUM(Kranskop:Baobab!BG327)</f>
        <v>0</v>
      </c>
      <c r="BH327" s="77">
        <f>SUM(Kranskop:Baobab!BH327)</f>
        <v>0</v>
      </c>
      <c r="BI327" s="77">
        <f>SUM(Kranskop:Baobab!BI327)</f>
        <v>0</v>
      </c>
      <c r="BJ327" s="77">
        <f>SUM(Kranskop:Baobab!BJ327)</f>
        <v>0</v>
      </c>
      <c r="BK327" s="77">
        <f>SUM(Kranskop:Baobab!BK327)</f>
        <v>0</v>
      </c>
      <c r="BL327" s="77">
        <f>SUM(Kranskop:Baobab!BL327)</f>
        <v>0</v>
      </c>
      <c r="BM327" s="77">
        <f>SUM(Kranskop:Baobab!BM327)</f>
        <v>0</v>
      </c>
      <c r="BN327" s="77">
        <f>SUM(Kranskop:Baobab!BN327)</f>
        <v>0</v>
      </c>
      <c r="BO327" s="77">
        <f>SUM(Kranskop:Baobab!BO327)</f>
        <v>0</v>
      </c>
      <c r="BP327" s="77">
        <f>SUM(Kranskop:Baobab!BP327)</f>
        <v>0</v>
      </c>
      <c r="BQ327" s="76">
        <f>SUM(Kranskop:Baobab!BQ327)</f>
        <v>0</v>
      </c>
      <c r="BR327" s="78">
        <f>SUM(Kranskop:Baobab!BR327)</f>
        <v>0</v>
      </c>
      <c r="BS327" s="77">
        <f>SUM(Kranskop:Baobab!BS327)</f>
        <v>0</v>
      </c>
      <c r="BT327" s="77">
        <f>SUM(Kranskop:Baobab!BT327)</f>
        <v>0</v>
      </c>
      <c r="BU327" s="77">
        <f>SUM(Kranskop:Baobab!BU327)</f>
        <v>0</v>
      </c>
      <c r="BV327" s="77">
        <f>SUM(Kranskop:Baobab!BV327)</f>
        <v>0</v>
      </c>
      <c r="BW327" s="77">
        <f>SUM(Kranskop:Baobab!BW327)</f>
        <v>0</v>
      </c>
      <c r="BX327" s="77">
        <f>SUM(Kranskop:Baobab!BX327)</f>
        <v>0</v>
      </c>
      <c r="BY327" s="77">
        <f>SUM(Kranskop:Baobab!BY327)</f>
        <v>0</v>
      </c>
      <c r="BZ327" s="77">
        <f>SUM(Kranskop:Baobab!BZ327)</f>
        <v>0</v>
      </c>
      <c r="CA327" s="77">
        <f>SUM(Kranskop:Baobab!CA327)</f>
        <v>0</v>
      </c>
      <c r="CB327" s="77">
        <f>SUM(Kranskop:Baobab!CB327)</f>
        <v>0</v>
      </c>
      <c r="CC327" s="76">
        <f>SUM(Kranskop:Baobab!CC327)</f>
        <v>0</v>
      </c>
      <c r="CD327" s="368"/>
    </row>
    <row r="328" spans="2:82" s="39" customFormat="1" x14ac:dyDescent="0.75">
      <c r="B328" s="73" t="s">
        <v>733</v>
      </c>
      <c r="C328" s="129" t="s">
        <v>734</v>
      </c>
      <c r="D328" s="130" t="s">
        <v>86</v>
      </c>
      <c r="E328" s="255">
        <f>SUM(Kranskop:Baobab!F328)</f>
        <v>0</v>
      </c>
      <c r="F328" s="215" t="b">
        <f>(Kranskop!G328+Nyl!G328+Capricorn!G328+Baobab!G328)=G328</f>
        <v>1</v>
      </c>
      <c r="G328" s="74">
        <f t="shared" si="99"/>
        <v>0</v>
      </c>
      <c r="H328" s="75">
        <f>SUM(Kranskop:Baobab!H328)</f>
        <v>0</v>
      </c>
      <c r="I328" s="76">
        <f>SUM(Kranskop:Baobab!I328)</f>
        <v>0</v>
      </c>
      <c r="J328" s="75">
        <f>SUM(Kranskop:Baobab!J328)</f>
        <v>0</v>
      </c>
      <c r="K328" s="77">
        <f>SUM(Kranskop:Baobab!K328)</f>
        <v>0</v>
      </c>
      <c r="L328" s="77">
        <f>SUM(Kranskop:Baobab!L328)</f>
        <v>0</v>
      </c>
      <c r="M328" s="77">
        <f>SUM(Kranskop:Baobab!M328)</f>
        <v>0</v>
      </c>
      <c r="N328" s="77">
        <f>SUM(Kranskop:Baobab!N328)</f>
        <v>0</v>
      </c>
      <c r="O328" s="77">
        <f>SUM(Kranskop:Baobab!O328)</f>
        <v>0</v>
      </c>
      <c r="P328" s="77">
        <f>SUM(Kranskop:Baobab!P328)</f>
        <v>0</v>
      </c>
      <c r="Q328" s="77">
        <f>SUM(Kranskop:Baobab!Q328)</f>
        <v>0</v>
      </c>
      <c r="R328" s="77">
        <f>SUM(Kranskop:Baobab!R328)</f>
        <v>0</v>
      </c>
      <c r="S328" s="77">
        <f>SUM(Kranskop:Baobab!S328)</f>
        <v>0</v>
      </c>
      <c r="T328" s="77">
        <f>SUM(Kranskop:Baobab!T328)</f>
        <v>0</v>
      </c>
      <c r="U328" s="76">
        <f>SUM(Kranskop:Baobab!U328)</f>
        <v>0</v>
      </c>
      <c r="V328" s="78">
        <f>SUM(Kranskop:Baobab!V328)</f>
        <v>0</v>
      </c>
      <c r="W328" s="77">
        <f>SUM(Kranskop:Baobab!W328)</f>
        <v>0</v>
      </c>
      <c r="X328" s="77">
        <f>SUM(Kranskop:Baobab!X328)</f>
        <v>0</v>
      </c>
      <c r="Y328" s="77">
        <f>SUM(Kranskop:Baobab!Y328)</f>
        <v>0</v>
      </c>
      <c r="Z328" s="77">
        <f>SUM(Kranskop:Baobab!Z328)</f>
        <v>0</v>
      </c>
      <c r="AA328" s="77">
        <f>SUM(Kranskop:Baobab!AA328)</f>
        <v>0</v>
      </c>
      <c r="AB328" s="77">
        <f>SUM(Kranskop:Baobab!AB328)</f>
        <v>0</v>
      </c>
      <c r="AC328" s="77">
        <f>SUM(Kranskop:Baobab!AC328)</f>
        <v>0</v>
      </c>
      <c r="AD328" s="77">
        <f>SUM(Kranskop:Baobab!AD328)</f>
        <v>0</v>
      </c>
      <c r="AE328" s="77">
        <f>SUM(Kranskop:Baobab!AE328)</f>
        <v>0</v>
      </c>
      <c r="AF328" s="77">
        <f>SUM(Kranskop:Baobab!AF328)</f>
        <v>0</v>
      </c>
      <c r="AG328" s="76">
        <f>SUM(Kranskop:Baobab!AG328)</f>
        <v>0</v>
      </c>
      <c r="AH328" s="78">
        <f>SUM(Kranskop:Baobab!AH328)</f>
        <v>0</v>
      </c>
      <c r="AI328" s="77">
        <f>SUM(Kranskop:Baobab!AI328)</f>
        <v>0</v>
      </c>
      <c r="AJ328" s="77">
        <f>SUM(Kranskop:Baobab!AJ328)</f>
        <v>0</v>
      </c>
      <c r="AK328" s="77">
        <f>SUM(Kranskop:Baobab!AK328)</f>
        <v>0</v>
      </c>
      <c r="AL328" s="77">
        <f>SUM(Kranskop:Baobab!AL328)</f>
        <v>0</v>
      </c>
      <c r="AM328" s="77">
        <f>SUM(Kranskop:Baobab!AM328)</f>
        <v>0</v>
      </c>
      <c r="AN328" s="77">
        <f>SUM(Kranskop:Baobab!AN328)</f>
        <v>0</v>
      </c>
      <c r="AO328" s="77">
        <f>SUM(Kranskop:Baobab!AO328)</f>
        <v>0</v>
      </c>
      <c r="AP328" s="77">
        <f>SUM(Kranskop:Baobab!AP328)</f>
        <v>0</v>
      </c>
      <c r="AQ328" s="77">
        <f>SUM(Kranskop:Baobab!AQ328)</f>
        <v>0</v>
      </c>
      <c r="AR328" s="77">
        <f>SUM(Kranskop:Baobab!AR328)</f>
        <v>0</v>
      </c>
      <c r="AS328" s="76">
        <f>SUM(Kranskop:Baobab!AS328)</f>
        <v>0</v>
      </c>
      <c r="AT328" s="78">
        <f>SUM(Kranskop:Baobab!AT328)</f>
        <v>0</v>
      </c>
      <c r="AU328" s="77">
        <f>SUM(Kranskop:Baobab!AU328)</f>
        <v>0</v>
      </c>
      <c r="AV328" s="77">
        <f>SUM(Kranskop:Baobab!AV328)</f>
        <v>0</v>
      </c>
      <c r="AW328" s="77">
        <f>SUM(Kranskop:Baobab!AW328)</f>
        <v>0</v>
      </c>
      <c r="AX328" s="77">
        <f>SUM(Kranskop:Baobab!AX328)</f>
        <v>0</v>
      </c>
      <c r="AY328" s="77">
        <f>SUM(Kranskop:Baobab!AY328)</f>
        <v>0</v>
      </c>
      <c r="AZ328" s="77">
        <f>SUM(Kranskop:Baobab!AZ328)</f>
        <v>0</v>
      </c>
      <c r="BA328" s="77">
        <f>SUM(Kranskop:Baobab!BA328)</f>
        <v>0</v>
      </c>
      <c r="BB328" s="77">
        <f>SUM(Kranskop:Baobab!BB328)</f>
        <v>0</v>
      </c>
      <c r="BC328" s="77">
        <f>SUM(Kranskop:Baobab!BC328)</f>
        <v>0</v>
      </c>
      <c r="BD328" s="77">
        <f>SUM(Kranskop:Baobab!BD328)</f>
        <v>0</v>
      </c>
      <c r="BE328" s="76">
        <f>SUM(Kranskop:Baobab!BE328)</f>
        <v>0</v>
      </c>
      <c r="BF328" s="78">
        <f>SUM(Kranskop:Baobab!BF328)</f>
        <v>0</v>
      </c>
      <c r="BG328" s="77">
        <f>SUM(Kranskop:Baobab!BG328)</f>
        <v>0</v>
      </c>
      <c r="BH328" s="77">
        <f>SUM(Kranskop:Baobab!BH328)</f>
        <v>0</v>
      </c>
      <c r="BI328" s="77">
        <f>SUM(Kranskop:Baobab!BI328)</f>
        <v>0</v>
      </c>
      <c r="BJ328" s="77">
        <f>SUM(Kranskop:Baobab!BJ328)</f>
        <v>0</v>
      </c>
      <c r="BK328" s="77">
        <f>SUM(Kranskop:Baobab!BK328)</f>
        <v>0</v>
      </c>
      <c r="BL328" s="77">
        <f>SUM(Kranskop:Baobab!BL328)</f>
        <v>0</v>
      </c>
      <c r="BM328" s="77">
        <f>SUM(Kranskop:Baobab!BM328)</f>
        <v>0</v>
      </c>
      <c r="BN328" s="77">
        <f>SUM(Kranskop:Baobab!BN328)</f>
        <v>0</v>
      </c>
      <c r="BO328" s="77">
        <f>SUM(Kranskop:Baobab!BO328)</f>
        <v>0</v>
      </c>
      <c r="BP328" s="77">
        <f>SUM(Kranskop:Baobab!BP328)</f>
        <v>0</v>
      </c>
      <c r="BQ328" s="76">
        <f>SUM(Kranskop:Baobab!BQ328)</f>
        <v>0</v>
      </c>
      <c r="BR328" s="78">
        <f>SUM(Kranskop:Baobab!BR328)</f>
        <v>0</v>
      </c>
      <c r="BS328" s="77">
        <f>SUM(Kranskop:Baobab!BS328)</f>
        <v>0</v>
      </c>
      <c r="BT328" s="77">
        <f>SUM(Kranskop:Baobab!BT328)</f>
        <v>0</v>
      </c>
      <c r="BU328" s="77">
        <f>SUM(Kranskop:Baobab!BU328)</f>
        <v>0</v>
      </c>
      <c r="BV328" s="77">
        <f>SUM(Kranskop:Baobab!BV328)</f>
        <v>0</v>
      </c>
      <c r="BW328" s="77">
        <f>SUM(Kranskop:Baobab!BW328)</f>
        <v>0</v>
      </c>
      <c r="BX328" s="77">
        <f>SUM(Kranskop:Baobab!BX328)</f>
        <v>0</v>
      </c>
      <c r="BY328" s="77">
        <f>SUM(Kranskop:Baobab!BY328)</f>
        <v>0</v>
      </c>
      <c r="BZ328" s="77">
        <f>SUM(Kranskop:Baobab!BZ328)</f>
        <v>0</v>
      </c>
      <c r="CA328" s="77">
        <f>SUM(Kranskop:Baobab!CA328)</f>
        <v>0</v>
      </c>
      <c r="CB328" s="77">
        <f>SUM(Kranskop:Baobab!CB328)</f>
        <v>0</v>
      </c>
      <c r="CC328" s="76">
        <f>SUM(Kranskop:Baobab!CC328)</f>
        <v>0</v>
      </c>
      <c r="CD328" s="368"/>
    </row>
    <row r="329" spans="2:82" s="39" customFormat="1" x14ac:dyDescent="0.75">
      <c r="B329" s="73" t="s">
        <v>735</v>
      </c>
      <c r="C329" s="129" t="s">
        <v>736</v>
      </c>
      <c r="D329" s="130" t="s">
        <v>86</v>
      </c>
      <c r="E329" s="255">
        <f>SUM(Kranskop:Baobab!F329)</f>
        <v>0</v>
      </c>
      <c r="F329" s="215" t="b">
        <f>(Kranskop!G329+Nyl!G329+Capricorn!G329+Baobab!G329)=G329</f>
        <v>1</v>
      </c>
      <c r="G329" s="74">
        <f t="shared" si="99"/>
        <v>0</v>
      </c>
      <c r="H329" s="75">
        <f>SUM(Kranskop:Baobab!H329)</f>
        <v>0</v>
      </c>
      <c r="I329" s="76">
        <f>SUM(Kranskop:Baobab!I329)</f>
        <v>0</v>
      </c>
      <c r="J329" s="75">
        <f>SUM(Kranskop:Baobab!J329)</f>
        <v>0</v>
      </c>
      <c r="K329" s="77">
        <f>SUM(Kranskop:Baobab!K329)</f>
        <v>0</v>
      </c>
      <c r="L329" s="77">
        <f>SUM(Kranskop:Baobab!L329)</f>
        <v>0</v>
      </c>
      <c r="M329" s="77">
        <f>SUM(Kranskop:Baobab!M329)</f>
        <v>0</v>
      </c>
      <c r="N329" s="77">
        <f>SUM(Kranskop:Baobab!N329)</f>
        <v>0</v>
      </c>
      <c r="O329" s="77">
        <f>SUM(Kranskop:Baobab!O329)</f>
        <v>0</v>
      </c>
      <c r="P329" s="77">
        <f>SUM(Kranskop:Baobab!P329)</f>
        <v>0</v>
      </c>
      <c r="Q329" s="77">
        <f>SUM(Kranskop:Baobab!Q329)</f>
        <v>0</v>
      </c>
      <c r="R329" s="77">
        <f>SUM(Kranskop:Baobab!R329)</f>
        <v>0</v>
      </c>
      <c r="S329" s="77">
        <f>SUM(Kranskop:Baobab!S329)</f>
        <v>0</v>
      </c>
      <c r="T329" s="77">
        <f>SUM(Kranskop:Baobab!T329)</f>
        <v>0</v>
      </c>
      <c r="U329" s="76">
        <f>SUM(Kranskop:Baobab!U329)</f>
        <v>0</v>
      </c>
      <c r="V329" s="78">
        <f>SUM(Kranskop:Baobab!V329)</f>
        <v>0</v>
      </c>
      <c r="W329" s="77">
        <f>SUM(Kranskop:Baobab!W329)</f>
        <v>0</v>
      </c>
      <c r="X329" s="77">
        <f>SUM(Kranskop:Baobab!X329)</f>
        <v>0</v>
      </c>
      <c r="Y329" s="77">
        <f>SUM(Kranskop:Baobab!Y329)</f>
        <v>0</v>
      </c>
      <c r="Z329" s="77">
        <f>SUM(Kranskop:Baobab!Z329)</f>
        <v>0</v>
      </c>
      <c r="AA329" s="77">
        <f>SUM(Kranskop:Baobab!AA329)</f>
        <v>0</v>
      </c>
      <c r="AB329" s="77">
        <f>SUM(Kranskop:Baobab!AB329)</f>
        <v>0</v>
      </c>
      <c r="AC329" s="77">
        <f>SUM(Kranskop:Baobab!AC329)</f>
        <v>0</v>
      </c>
      <c r="AD329" s="77">
        <f>SUM(Kranskop:Baobab!AD329)</f>
        <v>0</v>
      </c>
      <c r="AE329" s="77">
        <f>SUM(Kranskop:Baobab!AE329)</f>
        <v>0</v>
      </c>
      <c r="AF329" s="77">
        <f>SUM(Kranskop:Baobab!AF329)</f>
        <v>0</v>
      </c>
      <c r="AG329" s="76">
        <f>SUM(Kranskop:Baobab!AG329)</f>
        <v>0</v>
      </c>
      <c r="AH329" s="78">
        <f>SUM(Kranskop:Baobab!AH329)</f>
        <v>0</v>
      </c>
      <c r="AI329" s="77">
        <f>SUM(Kranskop:Baobab!AI329)</f>
        <v>0</v>
      </c>
      <c r="AJ329" s="77">
        <f>SUM(Kranskop:Baobab!AJ329)</f>
        <v>0</v>
      </c>
      <c r="AK329" s="77">
        <f>SUM(Kranskop:Baobab!AK329)</f>
        <v>0</v>
      </c>
      <c r="AL329" s="77">
        <f>SUM(Kranskop:Baobab!AL329)</f>
        <v>0</v>
      </c>
      <c r="AM329" s="77">
        <f>SUM(Kranskop:Baobab!AM329)</f>
        <v>0</v>
      </c>
      <c r="AN329" s="77">
        <f>SUM(Kranskop:Baobab!AN329)</f>
        <v>0</v>
      </c>
      <c r="AO329" s="77">
        <f>SUM(Kranskop:Baobab!AO329)</f>
        <v>0</v>
      </c>
      <c r="AP329" s="77">
        <f>SUM(Kranskop:Baobab!AP329)</f>
        <v>0</v>
      </c>
      <c r="AQ329" s="77">
        <f>SUM(Kranskop:Baobab!AQ329)</f>
        <v>0</v>
      </c>
      <c r="AR329" s="77">
        <f>SUM(Kranskop:Baobab!AR329)</f>
        <v>0</v>
      </c>
      <c r="AS329" s="76">
        <f>SUM(Kranskop:Baobab!AS329)</f>
        <v>0</v>
      </c>
      <c r="AT329" s="78">
        <f>SUM(Kranskop:Baobab!AT329)</f>
        <v>0</v>
      </c>
      <c r="AU329" s="77">
        <f>SUM(Kranskop:Baobab!AU329)</f>
        <v>0</v>
      </c>
      <c r="AV329" s="77">
        <f>SUM(Kranskop:Baobab!AV329)</f>
        <v>0</v>
      </c>
      <c r="AW329" s="77">
        <f>SUM(Kranskop:Baobab!AW329)</f>
        <v>0</v>
      </c>
      <c r="AX329" s="77">
        <f>SUM(Kranskop:Baobab!AX329)</f>
        <v>0</v>
      </c>
      <c r="AY329" s="77">
        <f>SUM(Kranskop:Baobab!AY329)</f>
        <v>0</v>
      </c>
      <c r="AZ329" s="77">
        <f>SUM(Kranskop:Baobab!AZ329)</f>
        <v>0</v>
      </c>
      <c r="BA329" s="77">
        <f>SUM(Kranskop:Baobab!BA329)</f>
        <v>0</v>
      </c>
      <c r="BB329" s="77">
        <f>SUM(Kranskop:Baobab!BB329)</f>
        <v>0</v>
      </c>
      <c r="BC329" s="77">
        <f>SUM(Kranskop:Baobab!BC329)</f>
        <v>0</v>
      </c>
      <c r="BD329" s="77">
        <f>SUM(Kranskop:Baobab!BD329)</f>
        <v>0</v>
      </c>
      <c r="BE329" s="76">
        <f>SUM(Kranskop:Baobab!BE329)</f>
        <v>0</v>
      </c>
      <c r="BF329" s="78">
        <f>SUM(Kranskop:Baobab!BF329)</f>
        <v>0</v>
      </c>
      <c r="BG329" s="77">
        <f>SUM(Kranskop:Baobab!BG329)</f>
        <v>0</v>
      </c>
      <c r="BH329" s="77">
        <f>SUM(Kranskop:Baobab!BH329)</f>
        <v>0</v>
      </c>
      <c r="BI329" s="77">
        <f>SUM(Kranskop:Baobab!BI329)</f>
        <v>0</v>
      </c>
      <c r="BJ329" s="77">
        <f>SUM(Kranskop:Baobab!BJ329)</f>
        <v>0</v>
      </c>
      <c r="BK329" s="77">
        <f>SUM(Kranskop:Baobab!BK329)</f>
        <v>0</v>
      </c>
      <c r="BL329" s="77">
        <f>SUM(Kranskop:Baobab!BL329)</f>
        <v>0</v>
      </c>
      <c r="BM329" s="77">
        <f>SUM(Kranskop:Baobab!BM329)</f>
        <v>0</v>
      </c>
      <c r="BN329" s="77">
        <f>SUM(Kranskop:Baobab!BN329)</f>
        <v>0</v>
      </c>
      <c r="BO329" s="77">
        <f>SUM(Kranskop:Baobab!BO329)</f>
        <v>0</v>
      </c>
      <c r="BP329" s="77">
        <f>SUM(Kranskop:Baobab!BP329)</f>
        <v>0</v>
      </c>
      <c r="BQ329" s="76">
        <f>SUM(Kranskop:Baobab!BQ329)</f>
        <v>0</v>
      </c>
      <c r="BR329" s="78">
        <f>SUM(Kranskop:Baobab!BR329)</f>
        <v>0</v>
      </c>
      <c r="BS329" s="77">
        <f>SUM(Kranskop:Baobab!BS329)</f>
        <v>0</v>
      </c>
      <c r="BT329" s="77">
        <f>SUM(Kranskop:Baobab!BT329)</f>
        <v>0</v>
      </c>
      <c r="BU329" s="77">
        <f>SUM(Kranskop:Baobab!BU329)</f>
        <v>0</v>
      </c>
      <c r="BV329" s="77">
        <f>SUM(Kranskop:Baobab!BV329)</f>
        <v>0</v>
      </c>
      <c r="BW329" s="77">
        <f>SUM(Kranskop:Baobab!BW329)</f>
        <v>0</v>
      </c>
      <c r="BX329" s="77">
        <f>SUM(Kranskop:Baobab!BX329)</f>
        <v>0</v>
      </c>
      <c r="BY329" s="77">
        <f>SUM(Kranskop:Baobab!BY329)</f>
        <v>0</v>
      </c>
      <c r="BZ329" s="77">
        <f>SUM(Kranskop:Baobab!BZ329)</f>
        <v>0</v>
      </c>
      <c r="CA329" s="77">
        <f>SUM(Kranskop:Baobab!CA329)</f>
        <v>0</v>
      </c>
      <c r="CB329" s="77">
        <f>SUM(Kranskop:Baobab!CB329)</f>
        <v>0</v>
      </c>
      <c r="CC329" s="76">
        <f>SUM(Kranskop:Baobab!CC329)</f>
        <v>0</v>
      </c>
      <c r="CD329" s="368"/>
    </row>
    <row r="330" spans="2:82" s="39" customFormat="1" x14ac:dyDescent="0.75">
      <c r="B330" s="73" t="s">
        <v>737</v>
      </c>
      <c r="C330" s="129" t="s">
        <v>724</v>
      </c>
      <c r="D330" s="130" t="s">
        <v>446</v>
      </c>
      <c r="E330" s="255">
        <f>SUM(Kranskop:Baobab!E330)</f>
        <v>4</v>
      </c>
      <c r="F330" s="215" t="b">
        <f>(Kranskop!G330+Nyl!G330+Capricorn!G330+Baobab!G330)=G330</f>
        <v>1</v>
      </c>
      <c r="G330" s="74">
        <f t="shared" si="99"/>
        <v>0</v>
      </c>
      <c r="H330" s="75">
        <f>SUM(Kranskop:Baobab!H330)</f>
        <v>0</v>
      </c>
      <c r="I330" s="76">
        <f>SUM(Kranskop:Baobab!I330)</f>
        <v>0</v>
      </c>
      <c r="J330" s="75">
        <f>SUM(Kranskop:Baobab!J330)</f>
        <v>0</v>
      </c>
      <c r="K330" s="77">
        <f>SUM(Kranskop:Baobab!K330)</f>
        <v>0</v>
      </c>
      <c r="L330" s="77">
        <f>SUM(Kranskop:Baobab!L330)</f>
        <v>0</v>
      </c>
      <c r="M330" s="77">
        <f>SUM(Kranskop:Baobab!M330)</f>
        <v>0</v>
      </c>
      <c r="N330" s="77">
        <f>SUM(Kranskop:Baobab!N330)</f>
        <v>0</v>
      </c>
      <c r="O330" s="77">
        <f>SUM(Kranskop:Baobab!O330)</f>
        <v>0</v>
      </c>
      <c r="P330" s="77">
        <f>SUM(Kranskop:Baobab!P330)</f>
        <v>0</v>
      </c>
      <c r="Q330" s="77">
        <f>SUM(Kranskop:Baobab!Q330)</f>
        <v>0</v>
      </c>
      <c r="R330" s="77">
        <f>SUM(Kranskop:Baobab!R330)</f>
        <v>0</v>
      </c>
      <c r="S330" s="77">
        <f>SUM(Kranskop:Baobab!S330)</f>
        <v>0</v>
      </c>
      <c r="T330" s="77">
        <f>SUM(Kranskop:Baobab!T330)</f>
        <v>0</v>
      </c>
      <c r="U330" s="76">
        <f>SUM(Kranskop:Baobab!U330)</f>
        <v>0</v>
      </c>
      <c r="V330" s="78">
        <f>SUM(Kranskop:Baobab!V330)</f>
        <v>0</v>
      </c>
      <c r="W330" s="77">
        <f>SUM(Kranskop:Baobab!W330)</f>
        <v>0</v>
      </c>
      <c r="X330" s="77">
        <f>SUM(Kranskop:Baobab!X330)</f>
        <v>0</v>
      </c>
      <c r="Y330" s="77">
        <f>SUM(Kranskop:Baobab!Y330)</f>
        <v>0</v>
      </c>
      <c r="Z330" s="77">
        <f>SUM(Kranskop:Baobab!Z330)</f>
        <v>0</v>
      </c>
      <c r="AA330" s="77">
        <f>SUM(Kranskop:Baobab!AA330)</f>
        <v>0</v>
      </c>
      <c r="AB330" s="77">
        <f>SUM(Kranskop:Baobab!AB330)</f>
        <v>0</v>
      </c>
      <c r="AC330" s="77">
        <f>SUM(Kranskop:Baobab!AC330)</f>
        <v>0</v>
      </c>
      <c r="AD330" s="77">
        <f>SUM(Kranskop:Baobab!AD330)</f>
        <v>0</v>
      </c>
      <c r="AE330" s="77">
        <f>SUM(Kranskop:Baobab!AE330)</f>
        <v>0</v>
      </c>
      <c r="AF330" s="77">
        <f>SUM(Kranskop:Baobab!AF330)</f>
        <v>0</v>
      </c>
      <c r="AG330" s="76">
        <f>SUM(Kranskop:Baobab!AG330)</f>
        <v>0</v>
      </c>
      <c r="AH330" s="78">
        <f>SUM(Kranskop:Baobab!AH330)</f>
        <v>0</v>
      </c>
      <c r="AI330" s="77">
        <f>SUM(Kranskop:Baobab!AI330)</f>
        <v>0</v>
      </c>
      <c r="AJ330" s="77">
        <f>SUM(Kranskop:Baobab!AJ330)</f>
        <v>0</v>
      </c>
      <c r="AK330" s="77">
        <f>SUM(Kranskop:Baobab!AK330)</f>
        <v>0</v>
      </c>
      <c r="AL330" s="77">
        <f>SUM(Kranskop:Baobab!AL330)</f>
        <v>0</v>
      </c>
      <c r="AM330" s="77">
        <f>SUM(Kranskop:Baobab!AM330)</f>
        <v>0</v>
      </c>
      <c r="AN330" s="77">
        <f>SUM(Kranskop:Baobab!AN330)</f>
        <v>0</v>
      </c>
      <c r="AO330" s="77">
        <f>SUM(Kranskop:Baobab!AO330)</f>
        <v>0</v>
      </c>
      <c r="AP330" s="77">
        <f>SUM(Kranskop:Baobab!AP330)</f>
        <v>0</v>
      </c>
      <c r="AQ330" s="77">
        <f>SUM(Kranskop:Baobab!AQ330)</f>
        <v>0</v>
      </c>
      <c r="AR330" s="77">
        <f>SUM(Kranskop:Baobab!AR330)</f>
        <v>0</v>
      </c>
      <c r="AS330" s="76">
        <f>SUM(Kranskop:Baobab!AS330)</f>
        <v>0</v>
      </c>
      <c r="AT330" s="78">
        <f>SUM(Kranskop:Baobab!AT330)</f>
        <v>0</v>
      </c>
      <c r="AU330" s="77">
        <f>SUM(Kranskop:Baobab!AU330)</f>
        <v>0</v>
      </c>
      <c r="AV330" s="77">
        <f>SUM(Kranskop:Baobab!AV330)</f>
        <v>0</v>
      </c>
      <c r="AW330" s="77">
        <f>SUM(Kranskop:Baobab!AW330)</f>
        <v>0</v>
      </c>
      <c r="AX330" s="77">
        <f>SUM(Kranskop:Baobab!AX330)</f>
        <v>0</v>
      </c>
      <c r="AY330" s="77">
        <f>SUM(Kranskop:Baobab!AY330)</f>
        <v>0</v>
      </c>
      <c r="AZ330" s="77">
        <f>SUM(Kranskop:Baobab!AZ330)</f>
        <v>0</v>
      </c>
      <c r="BA330" s="77">
        <f>SUM(Kranskop:Baobab!BA330)</f>
        <v>0</v>
      </c>
      <c r="BB330" s="77">
        <f>SUM(Kranskop:Baobab!BB330)</f>
        <v>0</v>
      </c>
      <c r="BC330" s="77">
        <f>SUM(Kranskop:Baobab!BC330)</f>
        <v>0</v>
      </c>
      <c r="BD330" s="77">
        <f>SUM(Kranskop:Baobab!BD330)</f>
        <v>0</v>
      </c>
      <c r="BE330" s="76">
        <f>SUM(Kranskop:Baobab!BE330)</f>
        <v>0</v>
      </c>
      <c r="BF330" s="78">
        <f>SUM(Kranskop:Baobab!BF330)</f>
        <v>0</v>
      </c>
      <c r="BG330" s="77">
        <f>SUM(Kranskop:Baobab!BG330)</f>
        <v>0</v>
      </c>
      <c r="BH330" s="77">
        <f>SUM(Kranskop:Baobab!BH330)</f>
        <v>0</v>
      </c>
      <c r="BI330" s="77">
        <f>SUM(Kranskop:Baobab!BI330)</f>
        <v>0</v>
      </c>
      <c r="BJ330" s="77">
        <f>SUM(Kranskop:Baobab!BJ330)</f>
        <v>0</v>
      </c>
      <c r="BK330" s="77">
        <f>SUM(Kranskop:Baobab!BK330)</f>
        <v>0</v>
      </c>
      <c r="BL330" s="77">
        <f>SUM(Kranskop:Baobab!BL330)</f>
        <v>0</v>
      </c>
      <c r="BM330" s="77">
        <f>SUM(Kranskop:Baobab!BM330)</f>
        <v>0</v>
      </c>
      <c r="BN330" s="77">
        <f>SUM(Kranskop:Baobab!BN330)</f>
        <v>0</v>
      </c>
      <c r="BO330" s="77">
        <f>SUM(Kranskop:Baobab!BO330)</f>
        <v>0</v>
      </c>
      <c r="BP330" s="77">
        <f>SUM(Kranskop:Baobab!BP330)</f>
        <v>0</v>
      </c>
      <c r="BQ330" s="76">
        <f>SUM(Kranskop:Baobab!BQ330)</f>
        <v>0</v>
      </c>
      <c r="BR330" s="78">
        <f>SUM(Kranskop:Baobab!BR330)</f>
        <v>0</v>
      </c>
      <c r="BS330" s="77">
        <f>SUM(Kranskop:Baobab!BS330)</f>
        <v>0</v>
      </c>
      <c r="BT330" s="77">
        <f>SUM(Kranskop:Baobab!BT330)</f>
        <v>0</v>
      </c>
      <c r="BU330" s="77">
        <f>SUM(Kranskop:Baobab!BU330)</f>
        <v>0</v>
      </c>
      <c r="BV330" s="77">
        <f>SUM(Kranskop:Baobab!BV330)</f>
        <v>0</v>
      </c>
      <c r="BW330" s="77">
        <f>SUM(Kranskop:Baobab!BW330)</f>
        <v>0</v>
      </c>
      <c r="BX330" s="77">
        <f>SUM(Kranskop:Baobab!BX330)</f>
        <v>0</v>
      </c>
      <c r="BY330" s="77">
        <f>SUM(Kranskop:Baobab!BY330)</f>
        <v>0</v>
      </c>
      <c r="BZ330" s="77">
        <f>SUM(Kranskop:Baobab!BZ330)</f>
        <v>0</v>
      </c>
      <c r="CA330" s="77">
        <f>SUM(Kranskop:Baobab!CA330)</f>
        <v>0</v>
      </c>
      <c r="CB330" s="77">
        <f>SUM(Kranskop:Baobab!CB330)</f>
        <v>0</v>
      </c>
      <c r="CC330" s="76">
        <f>SUM(Kranskop:Baobab!CC330)</f>
        <v>0</v>
      </c>
      <c r="CD330" s="368"/>
    </row>
    <row r="331" spans="2:82" s="39" customFormat="1" ht="27" x14ac:dyDescent="0.75">
      <c r="B331" s="73" t="s">
        <v>738</v>
      </c>
      <c r="C331" s="129" t="s">
        <v>739</v>
      </c>
      <c r="D331" s="130" t="s">
        <v>446</v>
      </c>
      <c r="E331" s="255">
        <f>SUM(Kranskop:Baobab!E331)</f>
        <v>4</v>
      </c>
      <c r="F331" s="215" t="b">
        <f>(Kranskop!G331+Nyl!G331+Capricorn!G331+Baobab!G331)=G331</f>
        <v>1</v>
      </c>
      <c r="G331" s="74">
        <f t="shared" si="99"/>
        <v>0</v>
      </c>
      <c r="H331" s="75">
        <f>SUM(Kranskop:Baobab!H331)</f>
        <v>0</v>
      </c>
      <c r="I331" s="76">
        <f>SUM(Kranskop:Baobab!I331)</f>
        <v>0</v>
      </c>
      <c r="J331" s="75">
        <f>SUM(Kranskop:Baobab!J331)</f>
        <v>0</v>
      </c>
      <c r="K331" s="77">
        <f>SUM(Kranskop:Baobab!K331)</f>
        <v>0</v>
      </c>
      <c r="L331" s="77">
        <f>SUM(Kranskop:Baobab!L331)</f>
        <v>0</v>
      </c>
      <c r="M331" s="77">
        <f>SUM(Kranskop:Baobab!M331)</f>
        <v>0</v>
      </c>
      <c r="N331" s="77">
        <f>SUM(Kranskop:Baobab!N331)</f>
        <v>0</v>
      </c>
      <c r="O331" s="77">
        <f>SUM(Kranskop:Baobab!O331)</f>
        <v>0</v>
      </c>
      <c r="P331" s="77">
        <f>SUM(Kranskop:Baobab!P331)</f>
        <v>0</v>
      </c>
      <c r="Q331" s="77">
        <f>SUM(Kranskop:Baobab!Q331)</f>
        <v>0</v>
      </c>
      <c r="R331" s="77">
        <f>SUM(Kranskop:Baobab!R331)</f>
        <v>0</v>
      </c>
      <c r="S331" s="77">
        <f>SUM(Kranskop:Baobab!S331)</f>
        <v>0</v>
      </c>
      <c r="T331" s="77">
        <f>SUM(Kranskop:Baobab!T331)</f>
        <v>0</v>
      </c>
      <c r="U331" s="76">
        <f>SUM(Kranskop:Baobab!U331)</f>
        <v>0</v>
      </c>
      <c r="V331" s="78">
        <f>SUM(Kranskop:Baobab!V331)</f>
        <v>0</v>
      </c>
      <c r="W331" s="77">
        <f>SUM(Kranskop:Baobab!W331)</f>
        <v>0</v>
      </c>
      <c r="X331" s="77">
        <f>SUM(Kranskop:Baobab!X331)</f>
        <v>0</v>
      </c>
      <c r="Y331" s="77">
        <f>SUM(Kranskop:Baobab!Y331)</f>
        <v>0</v>
      </c>
      <c r="Z331" s="77">
        <f>SUM(Kranskop:Baobab!Z331)</f>
        <v>0</v>
      </c>
      <c r="AA331" s="77">
        <f>SUM(Kranskop:Baobab!AA331)</f>
        <v>0</v>
      </c>
      <c r="AB331" s="77">
        <f>SUM(Kranskop:Baobab!AB331)</f>
        <v>0</v>
      </c>
      <c r="AC331" s="77">
        <f>SUM(Kranskop:Baobab!AC331)</f>
        <v>0</v>
      </c>
      <c r="AD331" s="77">
        <f>SUM(Kranskop:Baobab!AD331)</f>
        <v>0</v>
      </c>
      <c r="AE331" s="77">
        <f>SUM(Kranskop:Baobab!AE331)</f>
        <v>0</v>
      </c>
      <c r="AF331" s="77">
        <f>SUM(Kranskop:Baobab!AF331)</f>
        <v>0</v>
      </c>
      <c r="AG331" s="76">
        <f>SUM(Kranskop:Baobab!AG331)</f>
        <v>0</v>
      </c>
      <c r="AH331" s="78">
        <f>SUM(Kranskop:Baobab!AH331)</f>
        <v>0</v>
      </c>
      <c r="AI331" s="77">
        <f>SUM(Kranskop:Baobab!AI331)</f>
        <v>0</v>
      </c>
      <c r="AJ331" s="77">
        <f>SUM(Kranskop:Baobab!AJ331)</f>
        <v>0</v>
      </c>
      <c r="AK331" s="77">
        <f>SUM(Kranskop:Baobab!AK331)</f>
        <v>0</v>
      </c>
      <c r="AL331" s="77">
        <f>SUM(Kranskop:Baobab!AL331)</f>
        <v>0</v>
      </c>
      <c r="AM331" s="77">
        <f>SUM(Kranskop:Baobab!AM331)</f>
        <v>0</v>
      </c>
      <c r="AN331" s="77">
        <f>SUM(Kranskop:Baobab!AN331)</f>
        <v>0</v>
      </c>
      <c r="AO331" s="77">
        <f>SUM(Kranskop:Baobab!AO331)</f>
        <v>0</v>
      </c>
      <c r="AP331" s="77">
        <f>SUM(Kranskop:Baobab!AP331)</f>
        <v>0</v>
      </c>
      <c r="AQ331" s="77">
        <f>SUM(Kranskop:Baobab!AQ331)</f>
        <v>0</v>
      </c>
      <c r="AR331" s="77">
        <f>SUM(Kranskop:Baobab!AR331)</f>
        <v>0</v>
      </c>
      <c r="AS331" s="76">
        <f>SUM(Kranskop:Baobab!AS331)</f>
        <v>0</v>
      </c>
      <c r="AT331" s="78">
        <f>SUM(Kranskop:Baobab!AT331)</f>
        <v>0</v>
      </c>
      <c r="AU331" s="77">
        <f>SUM(Kranskop:Baobab!AU331)</f>
        <v>0</v>
      </c>
      <c r="AV331" s="77">
        <f>SUM(Kranskop:Baobab!AV331)</f>
        <v>0</v>
      </c>
      <c r="AW331" s="77">
        <f>SUM(Kranskop:Baobab!AW331)</f>
        <v>0</v>
      </c>
      <c r="AX331" s="77">
        <f>SUM(Kranskop:Baobab!AX331)</f>
        <v>0</v>
      </c>
      <c r="AY331" s="77">
        <f>SUM(Kranskop:Baobab!AY331)</f>
        <v>0</v>
      </c>
      <c r="AZ331" s="77">
        <f>SUM(Kranskop:Baobab!AZ331)</f>
        <v>0</v>
      </c>
      <c r="BA331" s="77">
        <f>SUM(Kranskop:Baobab!BA331)</f>
        <v>0</v>
      </c>
      <c r="BB331" s="77">
        <f>SUM(Kranskop:Baobab!BB331)</f>
        <v>0</v>
      </c>
      <c r="BC331" s="77">
        <f>SUM(Kranskop:Baobab!BC331)</f>
        <v>0</v>
      </c>
      <c r="BD331" s="77">
        <f>SUM(Kranskop:Baobab!BD331)</f>
        <v>0</v>
      </c>
      <c r="BE331" s="76">
        <f>SUM(Kranskop:Baobab!BE331)</f>
        <v>0</v>
      </c>
      <c r="BF331" s="78">
        <f>SUM(Kranskop:Baobab!BF331)</f>
        <v>0</v>
      </c>
      <c r="BG331" s="77">
        <f>SUM(Kranskop:Baobab!BG331)</f>
        <v>0</v>
      </c>
      <c r="BH331" s="77">
        <f>SUM(Kranskop:Baobab!BH331)</f>
        <v>0</v>
      </c>
      <c r="BI331" s="77">
        <f>SUM(Kranskop:Baobab!BI331)</f>
        <v>0</v>
      </c>
      <c r="BJ331" s="77">
        <f>SUM(Kranskop:Baobab!BJ331)</f>
        <v>0</v>
      </c>
      <c r="BK331" s="77">
        <f>SUM(Kranskop:Baobab!BK331)</f>
        <v>0</v>
      </c>
      <c r="BL331" s="77">
        <f>SUM(Kranskop:Baobab!BL331)</f>
        <v>0</v>
      </c>
      <c r="BM331" s="77">
        <f>SUM(Kranskop:Baobab!BM331)</f>
        <v>0</v>
      </c>
      <c r="BN331" s="77">
        <f>SUM(Kranskop:Baobab!BN331)</f>
        <v>0</v>
      </c>
      <c r="BO331" s="77">
        <f>SUM(Kranskop:Baobab!BO331)</f>
        <v>0</v>
      </c>
      <c r="BP331" s="77">
        <f>SUM(Kranskop:Baobab!BP331)</f>
        <v>0</v>
      </c>
      <c r="BQ331" s="76">
        <f>SUM(Kranskop:Baobab!BQ331)</f>
        <v>0</v>
      </c>
      <c r="BR331" s="78">
        <f>SUM(Kranskop:Baobab!BR331)</f>
        <v>0</v>
      </c>
      <c r="BS331" s="77">
        <f>SUM(Kranskop:Baobab!BS331)</f>
        <v>0</v>
      </c>
      <c r="BT331" s="77">
        <f>SUM(Kranskop:Baobab!BT331)</f>
        <v>0</v>
      </c>
      <c r="BU331" s="77">
        <f>SUM(Kranskop:Baobab!BU331)</f>
        <v>0</v>
      </c>
      <c r="BV331" s="77">
        <f>SUM(Kranskop:Baobab!BV331)</f>
        <v>0</v>
      </c>
      <c r="BW331" s="77">
        <f>SUM(Kranskop:Baobab!BW331)</f>
        <v>0</v>
      </c>
      <c r="BX331" s="77">
        <f>SUM(Kranskop:Baobab!BX331)</f>
        <v>0</v>
      </c>
      <c r="BY331" s="77">
        <f>SUM(Kranskop:Baobab!BY331)</f>
        <v>0</v>
      </c>
      <c r="BZ331" s="77">
        <f>SUM(Kranskop:Baobab!BZ331)</f>
        <v>0</v>
      </c>
      <c r="CA331" s="77">
        <f>SUM(Kranskop:Baobab!CA331)</f>
        <v>0</v>
      </c>
      <c r="CB331" s="77">
        <f>SUM(Kranskop:Baobab!CB331)</f>
        <v>0</v>
      </c>
      <c r="CC331" s="76">
        <f>SUM(Kranskop:Baobab!CC331)</f>
        <v>0</v>
      </c>
      <c r="CD331" s="368"/>
    </row>
    <row r="332" spans="2:82" s="39" customFormat="1" x14ac:dyDescent="0.75">
      <c r="B332" s="73" t="s">
        <v>740</v>
      </c>
      <c r="C332" s="129" t="s">
        <v>741</v>
      </c>
      <c r="D332" s="130" t="s">
        <v>479</v>
      </c>
      <c r="E332" s="255">
        <f>SUM(Kranskop:Baobab!E332)</f>
        <v>800</v>
      </c>
      <c r="F332" s="215" t="b">
        <f>(Kranskop!G332+Nyl!G332+Capricorn!G332+Baobab!G332)=G332</f>
        <v>1</v>
      </c>
      <c r="G332" s="74">
        <f t="shared" si="99"/>
        <v>0</v>
      </c>
      <c r="H332" s="75">
        <f>SUM(Kranskop:Baobab!H332)</f>
        <v>0</v>
      </c>
      <c r="I332" s="76">
        <f>SUM(Kranskop:Baobab!I332)</f>
        <v>0</v>
      </c>
      <c r="J332" s="75">
        <f>SUM(Kranskop:Baobab!J332)</f>
        <v>0</v>
      </c>
      <c r="K332" s="77">
        <f>SUM(Kranskop:Baobab!K332)</f>
        <v>0</v>
      </c>
      <c r="L332" s="77">
        <f>SUM(Kranskop:Baobab!L332)</f>
        <v>0</v>
      </c>
      <c r="M332" s="77">
        <f>SUM(Kranskop:Baobab!M332)</f>
        <v>0</v>
      </c>
      <c r="N332" s="77">
        <f>SUM(Kranskop:Baobab!N332)</f>
        <v>0</v>
      </c>
      <c r="O332" s="77">
        <f>SUM(Kranskop:Baobab!O332)</f>
        <v>0</v>
      </c>
      <c r="P332" s="77">
        <f>SUM(Kranskop:Baobab!P332)</f>
        <v>0</v>
      </c>
      <c r="Q332" s="77">
        <f>SUM(Kranskop:Baobab!Q332)</f>
        <v>0</v>
      </c>
      <c r="R332" s="77">
        <f>SUM(Kranskop:Baobab!R332)</f>
        <v>0</v>
      </c>
      <c r="S332" s="77">
        <f>SUM(Kranskop:Baobab!S332)</f>
        <v>0</v>
      </c>
      <c r="T332" s="77">
        <f>SUM(Kranskop:Baobab!T332)</f>
        <v>0</v>
      </c>
      <c r="U332" s="76">
        <f>SUM(Kranskop:Baobab!U332)</f>
        <v>0</v>
      </c>
      <c r="V332" s="78">
        <f>SUM(Kranskop:Baobab!V332)</f>
        <v>0</v>
      </c>
      <c r="W332" s="77">
        <f>SUM(Kranskop:Baobab!W332)</f>
        <v>0</v>
      </c>
      <c r="X332" s="77">
        <f>SUM(Kranskop:Baobab!X332)</f>
        <v>0</v>
      </c>
      <c r="Y332" s="77">
        <f>SUM(Kranskop:Baobab!Y332)</f>
        <v>0</v>
      </c>
      <c r="Z332" s="77">
        <f>SUM(Kranskop:Baobab!Z332)</f>
        <v>0</v>
      </c>
      <c r="AA332" s="77">
        <f>SUM(Kranskop:Baobab!AA332)</f>
        <v>0</v>
      </c>
      <c r="AB332" s="77">
        <f>SUM(Kranskop:Baobab!AB332)</f>
        <v>0</v>
      </c>
      <c r="AC332" s="77">
        <f>SUM(Kranskop:Baobab!AC332)</f>
        <v>0</v>
      </c>
      <c r="AD332" s="77">
        <f>SUM(Kranskop:Baobab!AD332)</f>
        <v>0</v>
      </c>
      <c r="AE332" s="77">
        <f>SUM(Kranskop:Baobab!AE332)</f>
        <v>0</v>
      </c>
      <c r="AF332" s="77">
        <f>SUM(Kranskop:Baobab!AF332)</f>
        <v>0</v>
      </c>
      <c r="AG332" s="76">
        <f>SUM(Kranskop:Baobab!AG332)</f>
        <v>0</v>
      </c>
      <c r="AH332" s="78">
        <f>SUM(Kranskop:Baobab!AH332)</f>
        <v>0</v>
      </c>
      <c r="AI332" s="77">
        <f>SUM(Kranskop:Baobab!AI332)</f>
        <v>0</v>
      </c>
      <c r="AJ332" s="77">
        <f>SUM(Kranskop:Baobab!AJ332)</f>
        <v>0</v>
      </c>
      <c r="AK332" s="77">
        <f>SUM(Kranskop:Baobab!AK332)</f>
        <v>0</v>
      </c>
      <c r="AL332" s="77">
        <f>SUM(Kranskop:Baobab!AL332)</f>
        <v>0</v>
      </c>
      <c r="AM332" s="77">
        <f>SUM(Kranskop:Baobab!AM332)</f>
        <v>0</v>
      </c>
      <c r="AN332" s="77">
        <f>SUM(Kranskop:Baobab!AN332)</f>
        <v>0</v>
      </c>
      <c r="AO332" s="77">
        <f>SUM(Kranskop:Baobab!AO332)</f>
        <v>0</v>
      </c>
      <c r="AP332" s="77">
        <f>SUM(Kranskop:Baobab!AP332)</f>
        <v>0</v>
      </c>
      <c r="AQ332" s="77">
        <f>SUM(Kranskop:Baobab!AQ332)</f>
        <v>0</v>
      </c>
      <c r="AR332" s="77">
        <f>SUM(Kranskop:Baobab!AR332)</f>
        <v>0</v>
      </c>
      <c r="AS332" s="76">
        <f>SUM(Kranskop:Baobab!AS332)</f>
        <v>0</v>
      </c>
      <c r="AT332" s="78">
        <f>SUM(Kranskop:Baobab!AT332)</f>
        <v>0</v>
      </c>
      <c r="AU332" s="77">
        <f>SUM(Kranskop:Baobab!AU332)</f>
        <v>0</v>
      </c>
      <c r="AV332" s="77">
        <f>SUM(Kranskop:Baobab!AV332)</f>
        <v>0</v>
      </c>
      <c r="AW332" s="77">
        <f>SUM(Kranskop:Baobab!AW332)</f>
        <v>0</v>
      </c>
      <c r="AX332" s="77">
        <f>SUM(Kranskop:Baobab!AX332)</f>
        <v>0</v>
      </c>
      <c r="AY332" s="77">
        <f>SUM(Kranskop:Baobab!AY332)</f>
        <v>0</v>
      </c>
      <c r="AZ332" s="77">
        <f>SUM(Kranskop:Baobab!AZ332)</f>
        <v>0</v>
      </c>
      <c r="BA332" s="77">
        <f>SUM(Kranskop:Baobab!BA332)</f>
        <v>0</v>
      </c>
      <c r="BB332" s="77">
        <f>SUM(Kranskop:Baobab!BB332)</f>
        <v>0</v>
      </c>
      <c r="BC332" s="77">
        <f>SUM(Kranskop:Baobab!BC332)</f>
        <v>0</v>
      </c>
      <c r="BD332" s="77">
        <f>SUM(Kranskop:Baobab!BD332)</f>
        <v>0</v>
      </c>
      <c r="BE332" s="76">
        <f>SUM(Kranskop:Baobab!BE332)</f>
        <v>0</v>
      </c>
      <c r="BF332" s="78">
        <f>SUM(Kranskop:Baobab!BF332)</f>
        <v>0</v>
      </c>
      <c r="BG332" s="77">
        <f>SUM(Kranskop:Baobab!BG332)</f>
        <v>0</v>
      </c>
      <c r="BH332" s="77">
        <f>SUM(Kranskop:Baobab!BH332)</f>
        <v>0</v>
      </c>
      <c r="BI332" s="77">
        <f>SUM(Kranskop:Baobab!BI332)</f>
        <v>0</v>
      </c>
      <c r="BJ332" s="77">
        <f>SUM(Kranskop:Baobab!BJ332)</f>
        <v>0</v>
      </c>
      <c r="BK332" s="77">
        <f>SUM(Kranskop:Baobab!BK332)</f>
        <v>0</v>
      </c>
      <c r="BL332" s="77">
        <f>SUM(Kranskop:Baobab!BL332)</f>
        <v>0</v>
      </c>
      <c r="BM332" s="77">
        <f>SUM(Kranskop:Baobab!BM332)</f>
        <v>0</v>
      </c>
      <c r="BN332" s="77">
        <f>SUM(Kranskop:Baobab!BN332)</f>
        <v>0</v>
      </c>
      <c r="BO332" s="77">
        <f>SUM(Kranskop:Baobab!BO332)</f>
        <v>0</v>
      </c>
      <c r="BP332" s="77">
        <f>SUM(Kranskop:Baobab!BP332)</f>
        <v>0</v>
      </c>
      <c r="BQ332" s="76">
        <f>SUM(Kranskop:Baobab!BQ332)</f>
        <v>0</v>
      </c>
      <c r="BR332" s="78">
        <f>SUM(Kranskop:Baobab!BR332)</f>
        <v>0</v>
      </c>
      <c r="BS332" s="77">
        <f>SUM(Kranskop:Baobab!BS332)</f>
        <v>0</v>
      </c>
      <c r="BT332" s="77">
        <f>SUM(Kranskop:Baobab!BT332)</f>
        <v>0</v>
      </c>
      <c r="BU332" s="77">
        <f>SUM(Kranskop:Baobab!BU332)</f>
        <v>0</v>
      </c>
      <c r="BV332" s="77">
        <f>SUM(Kranskop:Baobab!BV332)</f>
        <v>0</v>
      </c>
      <c r="BW332" s="77">
        <f>SUM(Kranskop:Baobab!BW332)</f>
        <v>0</v>
      </c>
      <c r="BX332" s="77">
        <f>SUM(Kranskop:Baobab!BX332)</f>
        <v>0</v>
      </c>
      <c r="BY332" s="77">
        <f>SUM(Kranskop:Baobab!BY332)</f>
        <v>0</v>
      </c>
      <c r="BZ332" s="77">
        <f>SUM(Kranskop:Baobab!BZ332)</f>
        <v>0</v>
      </c>
      <c r="CA332" s="77">
        <f>SUM(Kranskop:Baobab!CA332)</f>
        <v>0</v>
      </c>
      <c r="CB332" s="77">
        <f>SUM(Kranskop:Baobab!CB332)</f>
        <v>0</v>
      </c>
      <c r="CC332" s="76">
        <f>SUM(Kranskop:Baobab!CC332)</f>
        <v>0</v>
      </c>
      <c r="CD332" s="368"/>
    </row>
    <row r="333" spans="2:82" s="39" customFormat="1" x14ac:dyDescent="0.75">
      <c r="B333" s="73" t="s">
        <v>742</v>
      </c>
      <c r="C333" s="129" t="s">
        <v>743</v>
      </c>
      <c r="D333" s="130" t="s">
        <v>479</v>
      </c>
      <c r="E333" s="255">
        <f>SUM(Kranskop:Baobab!E333)</f>
        <v>240</v>
      </c>
      <c r="F333" s="215" t="b">
        <f>(Kranskop!G333+Nyl!G333+Capricorn!G333+Baobab!G333)=G333</f>
        <v>1</v>
      </c>
      <c r="G333" s="74">
        <f t="shared" si="99"/>
        <v>0</v>
      </c>
      <c r="H333" s="75">
        <f>SUM(Kranskop:Baobab!H333)</f>
        <v>0</v>
      </c>
      <c r="I333" s="76">
        <f>SUM(Kranskop:Baobab!I333)</f>
        <v>0</v>
      </c>
      <c r="J333" s="75">
        <f>SUM(Kranskop:Baobab!J333)</f>
        <v>0</v>
      </c>
      <c r="K333" s="77">
        <f>SUM(Kranskop:Baobab!K333)</f>
        <v>0</v>
      </c>
      <c r="L333" s="77">
        <f>SUM(Kranskop:Baobab!L333)</f>
        <v>0</v>
      </c>
      <c r="M333" s="77">
        <f>SUM(Kranskop:Baobab!M333)</f>
        <v>0</v>
      </c>
      <c r="N333" s="77">
        <f>SUM(Kranskop:Baobab!N333)</f>
        <v>0</v>
      </c>
      <c r="O333" s="77">
        <f>SUM(Kranskop:Baobab!O333)</f>
        <v>0</v>
      </c>
      <c r="P333" s="77">
        <f>SUM(Kranskop:Baobab!P333)</f>
        <v>0</v>
      </c>
      <c r="Q333" s="77">
        <f>SUM(Kranskop:Baobab!Q333)</f>
        <v>0</v>
      </c>
      <c r="R333" s="77">
        <f>SUM(Kranskop:Baobab!R333)</f>
        <v>0</v>
      </c>
      <c r="S333" s="77">
        <f>SUM(Kranskop:Baobab!S333)</f>
        <v>0</v>
      </c>
      <c r="T333" s="77">
        <f>SUM(Kranskop:Baobab!T333)</f>
        <v>0</v>
      </c>
      <c r="U333" s="76">
        <f>SUM(Kranskop:Baobab!U333)</f>
        <v>0</v>
      </c>
      <c r="V333" s="78">
        <f>SUM(Kranskop:Baobab!V333)</f>
        <v>0</v>
      </c>
      <c r="W333" s="77">
        <f>SUM(Kranskop:Baobab!W333)</f>
        <v>0</v>
      </c>
      <c r="X333" s="77">
        <f>SUM(Kranskop:Baobab!X333)</f>
        <v>0</v>
      </c>
      <c r="Y333" s="77">
        <f>SUM(Kranskop:Baobab!Y333)</f>
        <v>0</v>
      </c>
      <c r="Z333" s="77">
        <f>SUM(Kranskop:Baobab!Z333)</f>
        <v>0</v>
      </c>
      <c r="AA333" s="77">
        <f>SUM(Kranskop:Baobab!AA333)</f>
        <v>0</v>
      </c>
      <c r="AB333" s="77">
        <f>SUM(Kranskop:Baobab!AB333)</f>
        <v>0</v>
      </c>
      <c r="AC333" s="77">
        <f>SUM(Kranskop:Baobab!AC333)</f>
        <v>0</v>
      </c>
      <c r="AD333" s="77">
        <f>SUM(Kranskop:Baobab!AD333)</f>
        <v>0</v>
      </c>
      <c r="AE333" s="77">
        <f>SUM(Kranskop:Baobab!AE333)</f>
        <v>0</v>
      </c>
      <c r="AF333" s="77">
        <f>SUM(Kranskop:Baobab!AF333)</f>
        <v>0</v>
      </c>
      <c r="AG333" s="76">
        <f>SUM(Kranskop:Baobab!AG333)</f>
        <v>0</v>
      </c>
      <c r="AH333" s="78">
        <f>SUM(Kranskop:Baobab!AH333)</f>
        <v>0</v>
      </c>
      <c r="AI333" s="77">
        <f>SUM(Kranskop:Baobab!AI333)</f>
        <v>0</v>
      </c>
      <c r="AJ333" s="77">
        <f>SUM(Kranskop:Baobab!AJ333)</f>
        <v>0</v>
      </c>
      <c r="AK333" s="77">
        <f>SUM(Kranskop:Baobab!AK333)</f>
        <v>0</v>
      </c>
      <c r="AL333" s="77">
        <f>SUM(Kranskop:Baobab!AL333)</f>
        <v>0</v>
      </c>
      <c r="AM333" s="77">
        <f>SUM(Kranskop:Baobab!AM333)</f>
        <v>0</v>
      </c>
      <c r="AN333" s="77">
        <f>SUM(Kranskop:Baobab!AN333)</f>
        <v>0</v>
      </c>
      <c r="AO333" s="77">
        <f>SUM(Kranskop:Baobab!AO333)</f>
        <v>0</v>
      </c>
      <c r="AP333" s="77">
        <f>SUM(Kranskop:Baobab!AP333)</f>
        <v>0</v>
      </c>
      <c r="AQ333" s="77">
        <f>SUM(Kranskop:Baobab!AQ333)</f>
        <v>0</v>
      </c>
      <c r="AR333" s="77">
        <f>SUM(Kranskop:Baobab!AR333)</f>
        <v>0</v>
      </c>
      <c r="AS333" s="76">
        <f>SUM(Kranskop:Baobab!AS333)</f>
        <v>0</v>
      </c>
      <c r="AT333" s="78">
        <f>SUM(Kranskop:Baobab!AT333)</f>
        <v>0</v>
      </c>
      <c r="AU333" s="77">
        <f>SUM(Kranskop:Baobab!AU333)</f>
        <v>0</v>
      </c>
      <c r="AV333" s="77">
        <f>SUM(Kranskop:Baobab!AV333)</f>
        <v>0</v>
      </c>
      <c r="AW333" s="77">
        <f>SUM(Kranskop:Baobab!AW333)</f>
        <v>0</v>
      </c>
      <c r="AX333" s="77">
        <f>SUM(Kranskop:Baobab!AX333)</f>
        <v>0</v>
      </c>
      <c r="AY333" s="77">
        <f>SUM(Kranskop:Baobab!AY333)</f>
        <v>0</v>
      </c>
      <c r="AZ333" s="77">
        <f>SUM(Kranskop:Baobab!AZ333)</f>
        <v>0</v>
      </c>
      <c r="BA333" s="77">
        <f>SUM(Kranskop:Baobab!BA333)</f>
        <v>0</v>
      </c>
      <c r="BB333" s="77">
        <f>SUM(Kranskop:Baobab!BB333)</f>
        <v>0</v>
      </c>
      <c r="BC333" s="77">
        <f>SUM(Kranskop:Baobab!BC333)</f>
        <v>0</v>
      </c>
      <c r="BD333" s="77">
        <f>SUM(Kranskop:Baobab!BD333)</f>
        <v>0</v>
      </c>
      <c r="BE333" s="76">
        <f>SUM(Kranskop:Baobab!BE333)</f>
        <v>0</v>
      </c>
      <c r="BF333" s="78">
        <f>SUM(Kranskop:Baobab!BF333)</f>
        <v>0</v>
      </c>
      <c r="BG333" s="77">
        <f>SUM(Kranskop:Baobab!BG333)</f>
        <v>0</v>
      </c>
      <c r="BH333" s="77">
        <f>SUM(Kranskop:Baobab!BH333)</f>
        <v>0</v>
      </c>
      <c r="BI333" s="77">
        <f>SUM(Kranskop:Baobab!BI333)</f>
        <v>0</v>
      </c>
      <c r="BJ333" s="77">
        <f>SUM(Kranskop:Baobab!BJ333)</f>
        <v>0</v>
      </c>
      <c r="BK333" s="77">
        <f>SUM(Kranskop:Baobab!BK333)</f>
        <v>0</v>
      </c>
      <c r="BL333" s="77">
        <f>SUM(Kranskop:Baobab!BL333)</f>
        <v>0</v>
      </c>
      <c r="BM333" s="77">
        <f>SUM(Kranskop:Baobab!BM333)</f>
        <v>0</v>
      </c>
      <c r="BN333" s="77">
        <f>SUM(Kranskop:Baobab!BN333)</f>
        <v>0</v>
      </c>
      <c r="BO333" s="77">
        <f>SUM(Kranskop:Baobab!BO333)</f>
        <v>0</v>
      </c>
      <c r="BP333" s="77">
        <f>SUM(Kranskop:Baobab!BP333)</f>
        <v>0</v>
      </c>
      <c r="BQ333" s="76">
        <f>SUM(Kranskop:Baobab!BQ333)</f>
        <v>0</v>
      </c>
      <c r="BR333" s="78">
        <f>SUM(Kranskop:Baobab!BR333)</f>
        <v>0</v>
      </c>
      <c r="BS333" s="77">
        <f>SUM(Kranskop:Baobab!BS333)</f>
        <v>0</v>
      </c>
      <c r="BT333" s="77">
        <f>SUM(Kranskop:Baobab!BT333)</f>
        <v>0</v>
      </c>
      <c r="BU333" s="77">
        <f>SUM(Kranskop:Baobab!BU333)</f>
        <v>0</v>
      </c>
      <c r="BV333" s="77">
        <f>SUM(Kranskop:Baobab!BV333)</f>
        <v>0</v>
      </c>
      <c r="BW333" s="77">
        <f>SUM(Kranskop:Baobab!BW333)</f>
        <v>0</v>
      </c>
      <c r="BX333" s="77">
        <f>SUM(Kranskop:Baobab!BX333)</f>
        <v>0</v>
      </c>
      <c r="BY333" s="77">
        <f>SUM(Kranskop:Baobab!BY333)</f>
        <v>0</v>
      </c>
      <c r="BZ333" s="77">
        <f>SUM(Kranskop:Baobab!BZ333)</f>
        <v>0</v>
      </c>
      <c r="CA333" s="77">
        <f>SUM(Kranskop:Baobab!CA333)</f>
        <v>0</v>
      </c>
      <c r="CB333" s="77">
        <f>SUM(Kranskop:Baobab!CB333)</f>
        <v>0</v>
      </c>
      <c r="CC333" s="76">
        <f>SUM(Kranskop:Baobab!CC333)</f>
        <v>0</v>
      </c>
      <c r="CD333" s="368"/>
    </row>
    <row r="334" spans="2:82" s="39" customFormat="1" ht="27" x14ac:dyDescent="0.75">
      <c r="B334" s="328" t="s">
        <v>744</v>
      </c>
      <c r="C334" s="329" t="s">
        <v>745</v>
      </c>
      <c r="D334" s="130" t="s">
        <v>226</v>
      </c>
      <c r="E334" s="255">
        <f>SUM(Kranskop:Baobab!E334)</f>
        <v>80</v>
      </c>
      <c r="F334" s="215" t="b">
        <f>(Kranskop!G334+Nyl!G334+Capricorn!G334+Baobab!G334)=G334</f>
        <v>1</v>
      </c>
      <c r="G334" s="74">
        <f t="shared" si="99"/>
        <v>0</v>
      </c>
      <c r="H334" s="75">
        <f>SUM(Kranskop:Baobab!H334)</f>
        <v>0</v>
      </c>
      <c r="I334" s="232">
        <f>SUM(Kranskop:Baobab!I334)</f>
        <v>0</v>
      </c>
      <c r="J334" s="230">
        <f>SUM(Kranskop:Baobab!J334)</f>
        <v>0</v>
      </c>
      <c r="K334" s="231">
        <f>SUM(Kranskop:Baobab!K334)</f>
        <v>0</v>
      </c>
      <c r="L334" s="231">
        <f>SUM(Kranskop:Baobab!L334)</f>
        <v>0</v>
      </c>
      <c r="M334" s="231">
        <f>SUM(Kranskop:Baobab!M334)</f>
        <v>0</v>
      </c>
      <c r="N334" s="231">
        <f>SUM(Kranskop:Baobab!N334)</f>
        <v>0</v>
      </c>
      <c r="O334" s="231">
        <f>SUM(Kranskop:Baobab!O334)</f>
        <v>0</v>
      </c>
      <c r="P334" s="231">
        <f>SUM(Kranskop:Baobab!P334)</f>
        <v>0</v>
      </c>
      <c r="Q334" s="231">
        <f>SUM(Kranskop:Baobab!Q334)</f>
        <v>0</v>
      </c>
      <c r="R334" s="231">
        <f>SUM(Kranskop:Baobab!R334)</f>
        <v>0</v>
      </c>
      <c r="S334" s="231">
        <f>SUM(Kranskop:Baobab!S334)</f>
        <v>0</v>
      </c>
      <c r="T334" s="231">
        <f>SUM(Kranskop:Baobab!T334)</f>
        <v>0</v>
      </c>
      <c r="U334" s="232">
        <f>SUM(Kranskop:Baobab!U334)</f>
        <v>0</v>
      </c>
      <c r="V334" s="233">
        <f>SUM(Kranskop:Baobab!V334)</f>
        <v>0</v>
      </c>
      <c r="W334" s="231">
        <f>SUM(Kranskop:Baobab!W334)</f>
        <v>0</v>
      </c>
      <c r="X334" s="231">
        <f>SUM(Kranskop:Baobab!X334)</f>
        <v>0</v>
      </c>
      <c r="Y334" s="231">
        <f>SUM(Kranskop:Baobab!Y334)</f>
        <v>0</v>
      </c>
      <c r="Z334" s="231">
        <f>SUM(Kranskop:Baobab!Z334)</f>
        <v>0</v>
      </c>
      <c r="AA334" s="231">
        <f>SUM(Kranskop:Baobab!AA334)</f>
        <v>0</v>
      </c>
      <c r="AB334" s="231">
        <f>SUM(Kranskop:Baobab!AB334)</f>
        <v>0</v>
      </c>
      <c r="AC334" s="231">
        <f>SUM(Kranskop:Baobab!AC334)</f>
        <v>0</v>
      </c>
      <c r="AD334" s="231">
        <f>SUM(Kranskop:Baobab!AD334)</f>
        <v>0</v>
      </c>
      <c r="AE334" s="231">
        <f>SUM(Kranskop:Baobab!AE334)</f>
        <v>0</v>
      </c>
      <c r="AF334" s="231">
        <f>SUM(Kranskop:Baobab!AF334)</f>
        <v>0</v>
      </c>
      <c r="AG334" s="232">
        <f>SUM(Kranskop:Baobab!AG334)</f>
        <v>0</v>
      </c>
      <c r="AH334" s="233">
        <f>SUM(Kranskop:Baobab!AH334)</f>
        <v>0</v>
      </c>
      <c r="AI334" s="231">
        <f>SUM(Kranskop:Baobab!AI334)</f>
        <v>0</v>
      </c>
      <c r="AJ334" s="231">
        <f>SUM(Kranskop:Baobab!AJ334)</f>
        <v>0</v>
      </c>
      <c r="AK334" s="231">
        <f>SUM(Kranskop:Baobab!AK334)</f>
        <v>0</v>
      </c>
      <c r="AL334" s="231">
        <f>SUM(Kranskop:Baobab!AL334)</f>
        <v>0</v>
      </c>
      <c r="AM334" s="231">
        <f>SUM(Kranskop:Baobab!AM334)</f>
        <v>0</v>
      </c>
      <c r="AN334" s="231">
        <f>SUM(Kranskop:Baobab!AN334)</f>
        <v>0</v>
      </c>
      <c r="AO334" s="231">
        <f>SUM(Kranskop:Baobab!AO334)</f>
        <v>0</v>
      </c>
      <c r="AP334" s="231">
        <f>SUM(Kranskop:Baobab!AP334)</f>
        <v>0</v>
      </c>
      <c r="AQ334" s="231">
        <f>SUM(Kranskop:Baobab!AQ334)</f>
        <v>0</v>
      </c>
      <c r="AR334" s="231">
        <f>SUM(Kranskop:Baobab!AR334)</f>
        <v>0</v>
      </c>
      <c r="AS334" s="232">
        <f>SUM(Kranskop:Baobab!AS334)</f>
        <v>0</v>
      </c>
      <c r="AT334" s="233">
        <f>SUM(Kranskop:Baobab!AT334)</f>
        <v>0</v>
      </c>
      <c r="AU334" s="231">
        <f>SUM(Kranskop:Baobab!AU334)</f>
        <v>0</v>
      </c>
      <c r="AV334" s="231">
        <f>SUM(Kranskop:Baobab!AV334)</f>
        <v>0</v>
      </c>
      <c r="AW334" s="231">
        <f>SUM(Kranskop:Baobab!AW334)</f>
        <v>0</v>
      </c>
      <c r="AX334" s="231">
        <f>SUM(Kranskop:Baobab!AX334)</f>
        <v>0</v>
      </c>
      <c r="AY334" s="231">
        <f>SUM(Kranskop:Baobab!AY334)</f>
        <v>0</v>
      </c>
      <c r="AZ334" s="231">
        <f>SUM(Kranskop:Baobab!AZ334)</f>
        <v>0</v>
      </c>
      <c r="BA334" s="231">
        <f>SUM(Kranskop:Baobab!BA334)</f>
        <v>0</v>
      </c>
      <c r="BB334" s="231">
        <f>SUM(Kranskop:Baobab!BB334)</f>
        <v>0</v>
      </c>
      <c r="BC334" s="231">
        <f>SUM(Kranskop:Baobab!BC334)</f>
        <v>0</v>
      </c>
      <c r="BD334" s="231">
        <f>SUM(Kranskop:Baobab!BD334)</f>
        <v>0</v>
      </c>
      <c r="BE334" s="232">
        <f>SUM(Kranskop:Baobab!BE334)</f>
        <v>0</v>
      </c>
      <c r="BF334" s="233">
        <f>SUM(Kranskop:Baobab!BF334)</f>
        <v>0</v>
      </c>
      <c r="BG334" s="231">
        <f>SUM(Kranskop:Baobab!BG334)</f>
        <v>0</v>
      </c>
      <c r="BH334" s="231">
        <f>SUM(Kranskop:Baobab!BH334)</f>
        <v>0</v>
      </c>
      <c r="BI334" s="231">
        <f>SUM(Kranskop:Baobab!BI334)</f>
        <v>0</v>
      </c>
      <c r="BJ334" s="231">
        <f>SUM(Kranskop:Baobab!BJ334)</f>
        <v>0</v>
      </c>
      <c r="BK334" s="231">
        <f>SUM(Kranskop:Baobab!BK334)</f>
        <v>0</v>
      </c>
      <c r="BL334" s="231">
        <f>SUM(Kranskop:Baobab!BL334)</f>
        <v>0</v>
      </c>
      <c r="BM334" s="231">
        <f>SUM(Kranskop:Baobab!BM334)</f>
        <v>0</v>
      </c>
      <c r="BN334" s="231">
        <f>SUM(Kranskop:Baobab!BN334)</f>
        <v>0</v>
      </c>
      <c r="BO334" s="231">
        <f>SUM(Kranskop:Baobab!BO334)</f>
        <v>0</v>
      </c>
      <c r="BP334" s="231">
        <f>SUM(Kranskop:Baobab!BP334)</f>
        <v>0</v>
      </c>
      <c r="BQ334" s="232">
        <f>SUM(Kranskop:Baobab!BQ334)</f>
        <v>0</v>
      </c>
      <c r="BR334" s="233">
        <f>SUM(Kranskop:Baobab!BR334)</f>
        <v>0</v>
      </c>
      <c r="BS334" s="231">
        <f>SUM(Kranskop:Baobab!BS334)</f>
        <v>0</v>
      </c>
      <c r="BT334" s="231">
        <f>SUM(Kranskop:Baobab!BT334)</f>
        <v>0</v>
      </c>
      <c r="BU334" s="231">
        <f>SUM(Kranskop:Baobab!BU334)</f>
        <v>0</v>
      </c>
      <c r="BV334" s="231">
        <f>SUM(Kranskop:Baobab!BV334)</f>
        <v>0</v>
      </c>
      <c r="BW334" s="231">
        <f>SUM(Kranskop:Baobab!BW334)</f>
        <v>0</v>
      </c>
      <c r="BX334" s="231">
        <f>SUM(Kranskop:Baobab!BX334)</f>
        <v>0</v>
      </c>
      <c r="BY334" s="231">
        <f>SUM(Kranskop:Baobab!BY334)</f>
        <v>0</v>
      </c>
      <c r="BZ334" s="231">
        <f>SUM(Kranskop:Baobab!BZ334)</f>
        <v>0</v>
      </c>
      <c r="CA334" s="231">
        <f>SUM(Kranskop:Baobab!CA334)</f>
        <v>0</v>
      </c>
      <c r="CB334" s="231">
        <f>SUM(Kranskop:Baobab!CB334)</f>
        <v>0</v>
      </c>
      <c r="CC334" s="232">
        <f>SUM(Kranskop:Baobab!CC334)</f>
        <v>0</v>
      </c>
      <c r="CD334" s="368"/>
    </row>
    <row r="335" spans="2:82" s="39" customFormat="1" x14ac:dyDescent="0.75">
      <c r="B335" s="328"/>
      <c r="C335" s="329"/>
      <c r="D335" s="130"/>
      <c r="E335" s="255">
        <f>SUM(Kranskop:Baobab!E335)</f>
        <v>0</v>
      </c>
      <c r="F335" s="215" t="b">
        <f>(Kranskop!G335+Nyl!G335+Capricorn!G335+Baobab!G335)=G335</f>
        <v>1</v>
      </c>
      <c r="G335" s="74">
        <f t="shared" si="99"/>
        <v>0</v>
      </c>
      <c r="H335" s="75">
        <f>SUM(Kranskop:Baobab!H335)</f>
        <v>0</v>
      </c>
      <c r="I335" s="232">
        <f>SUM(Kranskop:Baobab!I335)</f>
        <v>0</v>
      </c>
      <c r="J335" s="230">
        <f>SUM(Kranskop:Baobab!J335)</f>
        <v>0</v>
      </c>
      <c r="K335" s="231">
        <f>SUM(Kranskop:Baobab!K335)</f>
        <v>0</v>
      </c>
      <c r="L335" s="231">
        <f>SUM(Kranskop:Baobab!L335)</f>
        <v>0</v>
      </c>
      <c r="M335" s="231">
        <f>SUM(Kranskop:Baobab!M335)</f>
        <v>0</v>
      </c>
      <c r="N335" s="231">
        <f>SUM(Kranskop:Baobab!N335)</f>
        <v>0</v>
      </c>
      <c r="O335" s="231">
        <f>SUM(Kranskop:Baobab!O335)</f>
        <v>0</v>
      </c>
      <c r="P335" s="231">
        <f>SUM(Kranskop:Baobab!P335)</f>
        <v>0</v>
      </c>
      <c r="Q335" s="231">
        <f>SUM(Kranskop:Baobab!Q335)</f>
        <v>0</v>
      </c>
      <c r="R335" s="231">
        <f>SUM(Kranskop:Baobab!R335)</f>
        <v>0</v>
      </c>
      <c r="S335" s="231">
        <f>SUM(Kranskop:Baobab!S335)</f>
        <v>0</v>
      </c>
      <c r="T335" s="231">
        <f>SUM(Kranskop:Baobab!T335)</f>
        <v>0</v>
      </c>
      <c r="U335" s="232">
        <f>SUM(Kranskop:Baobab!U335)</f>
        <v>0</v>
      </c>
      <c r="V335" s="233">
        <f>SUM(Kranskop:Baobab!V335)</f>
        <v>0</v>
      </c>
      <c r="W335" s="231">
        <f>SUM(Kranskop:Baobab!W335)</f>
        <v>0</v>
      </c>
      <c r="X335" s="231">
        <f>SUM(Kranskop:Baobab!X335)</f>
        <v>0</v>
      </c>
      <c r="Y335" s="231">
        <f>SUM(Kranskop:Baobab!Y335)</f>
        <v>0</v>
      </c>
      <c r="Z335" s="231">
        <f>SUM(Kranskop:Baobab!Z335)</f>
        <v>0</v>
      </c>
      <c r="AA335" s="231">
        <f>SUM(Kranskop:Baobab!AA335)</f>
        <v>0</v>
      </c>
      <c r="AB335" s="231">
        <f>SUM(Kranskop:Baobab!AB335)</f>
        <v>0</v>
      </c>
      <c r="AC335" s="231">
        <f>SUM(Kranskop:Baobab!AC335)</f>
        <v>0</v>
      </c>
      <c r="AD335" s="231">
        <f>SUM(Kranskop:Baobab!AD335)</f>
        <v>0</v>
      </c>
      <c r="AE335" s="231">
        <f>SUM(Kranskop:Baobab!AE335)</f>
        <v>0</v>
      </c>
      <c r="AF335" s="231">
        <f>SUM(Kranskop:Baobab!AF335)</f>
        <v>0</v>
      </c>
      <c r="AG335" s="232">
        <f>SUM(Kranskop:Baobab!AG335)</f>
        <v>0</v>
      </c>
      <c r="AH335" s="233">
        <f>SUM(Kranskop:Baobab!AH335)</f>
        <v>0</v>
      </c>
      <c r="AI335" s="231">
        <f>SUM(Kranskop:Baobab!AI335)</f>
        <v>0</v>
      </c>
      <c r="AJ335" s="231">
        <f>SUM(Kranskop:Baobab!AJ335)</f>
        <v>0</v>
      </c>
      <c r="AK335" s="231">
        <f>SUM(Kranskop:Baobab!AK335)</f>
        <v>0</v>
      </c>
      <c r="AL335" s="231">
        <f>SUM(Kranskop:Baobab!AL335)</f>
        <v>0</v>
      </c>
      <c r="AM335" s="231">
        <f>SUM(Kranskop:Baobab!AM335)</f>
        <v>0</v>
      </c>
      <c r="AN335" s="231">
        <f>SUM(Kranskop:Baobab!AN335)</f>
        <v>0</v>
      </c>
      <c r="AO335" s="231">
        <f>SUM(Kranskop:Baobab!AO335)</f>
        <v>0</v>
      </c>
      <c r="AP335" s="231">
        <f>SUM(Kranskop:Baobab!AP335)</f>
        <v>0</v>
      </c>
      <c r="AQ335" s="231">
        <f>SUM(Kranskop:Baobab!AQ335)</f>
        <v>0</v>
      </c>
      <c r="AR335" s="231">
        <f>SUM(Kranskop:Baobab!AR335)</f>
        <v>0</v>
      </c>
      <c r="AS335" s="232">
        <f>SUM(Kranskop:Baobab!AS335)</f>
        <v>0</v>
      </c>
      <c r="AT335" s="233">
        <f>SUM(Kranskop:Baobab!AT335)</f>
        <v>0</v>
      </c>
      <c r="AU335" s="231">
        <f>SUM(Kranskop:Baobab!AU335)</f>
        <v>0</v>
      </c>
      <c r="AV335" s="231">
        <f>SUM(Kranskop:Baobab!AV335)</f>
        <v>0</v>
      </c>
      <c r="AW335" s="231">
        <f>SUM(Kranskop:Baobab!AW335)</f>
        <v>0</v>
      </c>
      <c r="AX335" s="231">
        <f>SUM(Kranskop:Baobab!AX335)</f>
        <v>0</v>
      </c>
      <c r="AY335" s="231">
        <f>SUM(Kranskop:Baobab!AY335)</f>
        <v>0</v>
      </c>
      <c r="AZ335" s="231">
        <f>SUM(Kranskop:Baobab!AZ335)</f>
        <v>0</v>
      </c>
      <c r="BA335" s="231">
        <f>SUM(Kranskop:Baobab!BA335)</f>
        <v>0</v>
      </c>
      <c r="BB335" s="231">
        <f>SUM(Kranskop:Baobab!BB335)</f>
        <v>0</v>
      </c>
      <c r="BC335" s="231">
        <f>SUM(Kranskop:Baobab!BC335)</f>
        <v>0</v>
      </c>
      <c r="BD335" s="231">
        <f>SUM(Kranskop:Baobab!BD335)</f>
        <v>0</v>
      </c>
      <c r="BE335" s="232">
        <f>SUM(Kranskop:Baobab!BE335)</f>
        <v>0</v>
      </c>
      <c r="BF335" s="233">
        <f>SUM(Kranskop:Baobab!BF335)</f>
        <v>0</v>
      </c>
      <c r="BG335" s="231">
        <f>SUM(Kranskop:Baobab!BG335)</f>
        <v>0</v>
      </c>
      <c r="BH335" s="231">
        <f>SUM(Kranskop:Baobab!BH335)</f>
        <v>0</v>
      </c>
      <c r="BI335" s="231">
        <f>SUM(Kranskop:Baobab!BI335)</f>
        <v>0</v>
      </c>
      <c r="BJ335" s="231">
        <f>SUM(Kranskop:Baobab!BJ335)</f>
        <v>0</v>
      </c>
      <c r="BK335" s="231">
        <f>SUM(Kranskop:Baobab!BK335)</f>
        <v>0</v>
      </c>
      <c r="BL335" s="231">
        <f>SUM(Kranskop:Baobab!BL335)</f>
        <v>0</v>
      </c>
      <c r="BM335" s="231">
        <f>SUM(Kranskop:Baobab!BM335)</f>
        <v>0</v>
      </c>
      <c r="BN335" s="231">
        <f>SUM(Kranskop:Baobab!BN335)</f>
        <v>0</v>
      </c>
      <c r="BO335" s="231">
        <f>SUM(Kranskop:Baobab!BO335)</f>
        <v>0</v>
      </c>
      <c r="BP335" s="231">
        <f>SUM(Kranskop:Baobab!BP335)</f>
        <v>0</v>
      </c>
      <c r="BQ335" s="232">
        <f>SUM(Kranskop:Baobab!BQ335)</f>
        <v>0</v>
      </c>
      <c r="BR335" s="233">
        <f>SUM(Kranskop:Baobab!BR335)</f>
        <v>0</v>
      </c>
      <c r="BS335" s="231">
        <f>SUM(Kranskop:Baobab!BS335)</f>
        <v>0</v>
      </c>
      <c r="BT335" s="231">
        <f>SUM(Kranskop:Baobab!BT335)</f>
        <v>0</v>
      </c>
      <c r="BU335" s="231">
        <f>SUM(Kranskop:Baobab!BU335)</f>
        <v>0</v>
      </c>
      <c r="BV335" s="231">
        <f>SUM(Kranskop:Baobab!BV335)</f>
        <v>0</v>
      </c>
      <c r="BW335" s="231">
        <f>SUM(Kranskop:Baobab!BW335)</f>
        <v>0</v>
      </c>
      <c r="BX335" s="231">
        <f>SUM(Kranskop:Baobab!BX335)</f>
        <v>0</v>
      </c>
      <c r="BY335" s="231">
        <f>SUM(Kranskop:Baobab!BY335)</f>
        <v>0</v>
      </c>
      <c r="BZ335" s="231">
        <f>SUM(Kranskop:Baobab!BZ335)</f>
        <v>0</v>
      </c>
      <c r="CA335" s="231">
        <f>SUM(Kranskop:Baobab!CA335)</f>
        <v>0</v>
      </c>
      <c r="CB335" s="231">
        <f>SUM(Kranskop:Baobab!CB335)</f>
        <v>0</v>
      </c>
      <c r="CC335" s="232">
        <f>SUM(Kranskop:Baobab!CC335)</f>
        <v>0</v>
      </c>
      <c r="CD335" s="368"/>
    </row>
    <row r="336" spans="2:82" s="39" customFormat="1" x14ac:dyDescent="0.75">
      <c r="B336" s="328" t="s">
        <v>746</v>
      </c>
      <c r="C336" s="329" t="s">
        <v>747</v>
      </c>
      <c r="D336" s="130" t="s">
        <v>58</v>
      </c>
      <c r="E336" s="130">
        <f>SUM(Kranskop:Baobab!E336)</f>
        <v>288</v>
      </c>
      <c r="F336" s="215" t="b">
        <f>(Kranskop!G336+Nyl!G336+Capricorn!G336+Baobab!G336)=G336</f>
        <v>1</v>
      </c>
      <c r="G336" s="74">
        <f t="shared" si="99"/>
        <v>0</v>
      </c>
      <c r="H336" s="75">
        <f>SUM(Kranskop:Baobab!H336)</f>
        <v>0</v>
      </c>
      <c r="I336" s="232">
        <f>SUM(Kranskop:Baobab!I336)</f>
        <v>0</v>
      </c>
      <c r="J336" s="230">
        <f>SUM(Kranskop:Baobab!J336)</f>
        <v>0</v>
      </c>
      <c r="K336" s="231">
        <f>SUM(Kranskop:Baobab!K336)</f>
        <v>0</v>
      </c>
      <c r="L336" s="231">
        <f>SUM(Kranskop:Baobab!L336)</f>
        <v>0</v>
      </c>
      <c r="M336" s="231">
        <f>SUM(Kranskop:Baobab!M336)</f>
        <v>0</v>
      </c>
      <c r="N336" s="231">
        <f>SUM(Kranskop:Baobab!N336)</f>
        <v>0</v>
      </c>
      <c r="O336" s="231">
        <f>SUM(Kranskop:Baobab!O336)</f>
        <v>0</v>
      </c>
      <c r="P336" s="231">
        <f>SUM(Kranskop:Baobab!P336)</f>
        <v>0</v>
      </c>
      <c r="Q336" s="231">
        <f>SUM(Kranskop:Baobab!Q336)</f>
        <v>0</v>
      </c>
      <c r="R336" s="231">
        <f>SUM(Kranskop:Baobab!R336)</f>
        <v>0</v>
      </c>
      <c r="S336" s="231">
        <f>SUM(Kranskop:Baobab!S336)</f>
        <v>0</v>
      </c>
      <c r="T336" s="231">
        <f>SUM(Kranskop:Baobab!T336)</f>
        <v>0</v>
      </c>
      <c r="U336" s="232">
        <f>SUM(Kranskop:Baobab!U336)</f>
        <v>0</v>
      </c>
      <c r="V336" s="233">
        <f>SUM(Kranskop:Baobab!V336)</f>
        <v>0</v>
      </c>
      <c r="W336" s="231">
        <f>SUM(Kranskop:Baobab!W336)</f>
        <v>0</v>
      </c>
      <c r="X336" s="231">
        <f>SUM(Kranskop:Baobab!X336)</f>
        <v>0</v>
      </c>
      <c r="Y336" s="231">
        <f>SUM(Kranskop:Baobab!Y336)</f>
        <v>0</v>
      </c>
      <c r="Z336" s="231">
        <f>SUM(Kranskop:Baobab!Z336)</f>
        <v>0</v>
      </c>
      <c r="AA336" s="231">
        <f>SUM(Kranskop:Baobab!AA336)</f>
        <v>0</v>
      </c>
      <c r="AB336" s="231">
        <f>SUM(Kranskop:Baobab!AB336)</f>
        <v>0</v>
      </c>
      <c r="AC336" s="231">
        <f>SUM(Kranskop:Baobab!AC336)</f>
        <v>0</v>
      </c>
      <c r="AD336" s="231">
        <f>SUM(Kranskop:Baobab!AD336)</f>
        <v>0</v>
      </c>
      <c r="AE336" s="231">
        <f>SUM(Kranskop:Baobab!AE336)</f>
        <v>0</v>
      </c>
      <c r="AF336" s="231">
        <f>SUM(Kranskop:Baobab!AF336)</f>
        <v>0</v>
      </c>
      <c r="AG336" s="232">
        <f>SUM(Kranskop:Baobab!AG336)</f>
        <v>0</v>
      </c>
      <c r="AH336" s="233">
        <f>SUM(Kranskop:Baobab!AH336)</f>
        <v>0</v>
      </c>
      <c r="AI336" s="231">
        <f>SUM(Kranskop:Baobab!AI336)</f>
        <v>0</v>
      </c>
      <c r="AJ336" s="231">
        <f>SUM(Kranskop:Baobab!AJ336)</f>
        <v>0</v>
      </c>
      <c r="AK336" s="231">
        <f>SUM(Kranskop:Baobab!AK336)</f>
        <v>0</v>
      </c>
      <c r="AL336" s="231">
        <f>SUM(Kranskop:Baobab!AL336)</f>
        <v>0</v>
      </c>
      <c r="AM336" s="231">
        <f>SUM(Kranskop:Baobab!AM336)</f>
        <v>0</v>
      </c>
      <c r="AN336" s="231">
        <f>SUM(Kranskop:Baobab!AN336)</f>
        <v>0</v>
      </c>
      <c r="AO336" s="231">
        <f>SUM(Kranskop:Baobab!AO336)</f>
        <v>0</v>
      </c>
      <c r="AP336" s="231">
        <f>SUM(Kranskop:Baobab!AP336)</f>
        <v>0</v>
      </c>
      <c r="AQ336" s="231">
        <f>SUM(Kranskop:Baobab!AQ336)</f>
        <v>0</v>
      </c>
      <c r="AR336" s="231">
        <f>SUM(Kranskop:Baobab!AR336)</f>
        <v>0</v>
      </c>
      <c r="AS336" s="232">
        <f>SUM(Kranskop:Baobab!AS336)</f>
        <v>0</v>
      </c>
      <c r="AT336" s="233">
        <f>SUM(Kranskop:Baobab!AT336)</f>
        <v>0</v>
      </c>
      <c r="AU336" s="231">
        <f>SUM(Kranskop:Baobab!AU336)</f>
        <v>0</v>
      </c>
      <c r="AV336" s="231">
        <f>SUM(Kranskop:Baobab!AV336)</f>
        <v>0</v>
      </c>
      <c r="AW336" s="231">
        <f>SUM(Kranskop:Baobab!AW336)</f>
        <v>0</v>
      </c>
      <c r="AX336" s="231">
        <f>SUM(Kranskop:Baobab!AX336)</f>
        <v>0</v>
      </c>
      <c r="AY336" s="231">
        <f>SUM(Kranskop:Baobab!AY336)</f>
        <v>0</v>
      </c>
      <c r="AZ336" s="231">
        <f>SUM(Kranskop:Baobab!AZ336)</f>
        <v>0</v>
      </c>
      <c r="BA336" s="231">
        <f>SUM(Kranskop:Baobab!BA336)</f>
        <v>0</v>
      </c>
      <c r="BB336" s="231">
        <f>SUM(Kranskop:Baobab!BB336)</f>
        <v>0</v>
      </c>
      <c r="BC336" s="231">
        <f>SUM(Kranskop:Baobab!BC336)</f>
        <v>0</v>
      </c>
      <c r="BD336" s="231">
        <f>SUM(Kranskop:Baobab!BD336)</f>
        <v>0</v>
      </c>
      <c r="BE336" s="232">
        <f>SUM(Kranskop:Baobab!BE336)</f>
        <v>0</v>
      </c>
      <c r="BF336" s="233">
        <f>SUM(Kranskop:Baobab!BF336)</f>
        <v>0</v>
      </c>
      <c r="BG336" s="231">
        <f>SUM(Kranskop:Baobab!BG336)</f>
        <v>0</v>
      </c>
      <c r="BH336" s="231">
        <f>SUM(Kranskop:Baobab!BH336)</f>
        <v>0</v>
      </c>
      <c r="BI336" s="231">
        <f>SUM(Kranskop:Baobab!BI336)</f>
        <v>0</v>
      </c>
      <c r="BJ336" s="231">
        <f>SUM(Kranskop:Baobab!BJ336)</f>
        <v>0</v>
      </c>
      <c r="BK336" s="231">
        <f>SUM(Kranskop:Baobab!BK336)</f>
        <v>0</v>
      </c>
      <c r="BL336" s="231">
        <f>SUM(Kranskop:Baobab!BL336)</f>
        <v>0</v>
      </c>
      <c r="BM336" s="231">
        <f>SUM(Kranskop:Baobab!BM336)</f>
        <v>0</v>
      </c>
      <c r="BN336" s="231">
        <f>SUM(Kranskop:Baobab!BN336)</f>
        <v>0</v>
      </c>
      <c r="BO336" s="231">
        <f>SUM(Kranskop:Baobab!BO336)</f>
        <v>0</v>
      </c>
      <c r="BP336" s="231">
        <f>SUM(Kranskop:Baobab!BP336)</f>
        <v>0</v>
      </c>
      <c r="BQ336" s="232">
        <f>SUM(Kranskop:Baobab!BQ336)</f>
        <v>0</v>
      </c>
      <c r="BR336" s="233">
        <f>SUM(Kranskop:Baobab!BR336)</f>
        <v>0</v>
      </c>
      <c r="BS336" s="231">
        <f>SUM(Kranskop:Baobab!BS336)</f>
        <v>0</v>
      </c>
      <c r="BT336" s="231">
        <f>SUM(Kranskop:Baobab!BT336)</f>
        <v>0</v>
      </c>
      <c r="BU336" s="231">
        <f>SUM(Kranskop:Baobab!BU336)</f>
        <v>0</v>
      </c>
      <c r="BV336" s="231">
        <f>SUM(Kranskop:Baobab!BV336)</f>
        <v>0</v>
      </c>
      <c r="BW336" s="231">
        <f>SUM(Kranskop:Baobab!BW336)</f>
        <v>0</v>
      </c>
      <c r="BX336" s="231">
        <f>SUM(Kranskop:Baobab!BX336)</f>
        <v>0</v>
      </c>
      <c r="BY336" s="231">
        <f>SUM(Kranskop:Baobab!BY336)</f>
        <v>0</v>
      </c>
      <c r="BZ336" s="231">
        <f>SUM(Kranskop:Baobab!BZ336)</f>
        <v>0</v>
      </c>
      <c r="CA336" s="231">
        <f>SUM(Kranskop:Baobab!CA336)</f>
        <v>0</v>
      </c>
      <c r="CB336" s="231">
        <f>SUM(Kranskop:Baobab!CB336)</f>
        <v>0</v>
      </c>
      <c r="CC336" s="232">
        <f>SUM(Kranskop:Baobab!CC336)</f>
        <v>0</v>
      </c>
      <c r="CD336" s="368"/>
    </row>
    <row r="337" spans="2:82" s="39" customFormat="1" x14ac:dyDescent="0.75">
      <c r="B337" s="328"/>
      <c r="C337" s="329"/>
      <c r="D337" s="130"/>
      <c r="E337" s="255">
        <f>SUM(Kranskop:Baobab!E337)</f>
        <v>0</v>
      </c>
      <c r="F337" s="215" t="b">
        <f>(Kranskop!G337+Nyl!G337+Capricorn!G337+Baobab!G337)=G337</f>
        <v>1</v>
      </c>
      <c r="G337" s="74">
        <f t="shared" si="99"/>
        <v>0</v>
      </c>
      <c r="H337" s="75">
        <f>SUM(Kranskop:Baobab!H337)</f>
        <v>0</v>
      </c>
      <c r="I337" s="232">
        <f>SUM(Kranskop:Baobab!I337)</f>
        <v>0</v>
      </c>
      <c r="J337" s="230">
        <f>SUM(Kranskop:Baobab!J337)</f>
        <v>0</v>
      </c>
      <c r="K337" s="231">
        <f>SUM(Kranskop:Baobab!K337)</f>
        <v>0</v>
      </c>
      <c r="L337" s="231">
        <f>SUM(Kranskop:Baobab!L337)</f>
        <v>0</v>
      </c>
      <c r="M337" s="231">
        <f>SUM(Kranskop:Baobab!M337)</f>
        <v>0</v>
      </c>
      <c r="N337" s="231">
        <f>SUM(Kranskop:Baobab!N337)</f>
        <v>0</v>
      </c>
      <c r="O337" s="231">
        <f>SUM(Kranskop:Baobab!O337)</f>
        <v>0</v>
      </c>
      <c r="P337" s="231">
        <f>SUM(Kranskop:Baobab!P337)</f>
        <v>0</v>
      </c>
      <c r="Q337" s="231">
        <f>SUM(Kranskop:Baobab!Q337)</f>
        <v>0</v>
      </c>
      <c r="R337" s="231">
        <f>SUM(Kranskop:Baobab!R337)</f>
        <v>0</v>
      </c>
      <c r="S337" s="231">
        <f>SUM(Kranskop:Baobab!S337)</f>
        <v>0</v>
      </c>
      <c r="T337" s="231">
        <f>SUM(Kranskop:Baobab!T337)</f>
        <v>0</v>
      </c>
      <c r="U337" s="232">
        <f>SUM(Kranskop:Baobab!U337)</f>
        <v>0</v>
      </c>
      <c r="V337" s="233">
        <f>SUM(Kranskop:Baobab!V337)</f>
        <v>0</v>
      </c>
      <c r="W337" s="231">
        <f>SUM(Kranskop:Baobab!W337)</f>
        <v>0</v>
      </c>
      <c r="X337" s="231">
        <f>SUM(Kranskop:Baobab!X337)</f>
        <v>0</v>
      </c>
      <c r="Y337" s="231">
        <f>SUM(Kranskop:Baobab!Y337)</f>
        <v>0</v>
      </c>
      <c r="Z337" s="231">
        <f>SUM(Kranskop:Baobab!Z337)</f>
        <v>0</v>
      </c>
      <c r="AA337" s="231">
        <f>SUM(Kranskop:Baobab!AA337)</f>
        <v>0</v>
      </c>
      <c r="AB337" s="231">
        <f>SUM(Kranskop:Baobab!AB337)</f>
        <v>0</v>
      </c>
      <c r="AC337" s="231">
        <f>SUM(Kranskop:Baobab!AC337)</f>
        <v>0</v>
      </c>
      <c r="AD337" s="231">
        <f>SUM(Kranskop:Baobab!AD337)</f>
        <v>0</v>
      </c>
      <c r="AE337" s="231">
        <f>SUM(Kranskop:Baobab!AE337)</f>
        <v>0</v>
      </c>
      <c r="AF337" s="231">
        <f>SUM(Kranskop:Baobab!AF337)</f>
        <v>0</v>
      </c>
      <c r="AG337" s="232">
        <f>SUM(Kranskop:Baobab!AG337)</f>
        <v>0</v>
      </c>
      <c r="AH337" s="233">
        <f>SUM(Kranskop:Baobab!AH337)</f>
        <v>0</v>
      </c>
      <c r="AI337" s="231">
        <f>SUM(Kranskop:Baobab!AI337)</f>
        <v>0</v>
      </c>
      <c r="AJ337" s="231">
        <f>SUM(Kranskop:Baobab!AJ337)</f>
        <v>0</v>
      </c>
      <c r="AK337" s="231">
        <f>SUM(Kranskop:Baobab!AK337)</f>
        <v>0</v>
      </c>
      <c r="AL337" s="231">
        <f>SUM(Kranskop:Baobab!AL337)</f>
        <v>0</v>
      </c>
      <c r="AM337" s="231">
        <f>SUM(Kranskop:Baobab!AM337)</f>
        <v>0</v>
      </c>
      <c r="AN337" s="231">
        <f>SUM(Kranskop:Baobab!AN337)</f>
        <v>0</v>
      </c>
      <c r="AO337" s="231">
        <f>SUM(Kranskop:Baobab!AO337)</f>
        <v>0</v>
      </c>
      <c r="AP337" s="231">
        <f>SUM(Kranskop:Baobab!AP337)</f>
        <v>0</v>
      </c>
      <c r="AQ337" s="231">
        <f>SUM(Kranskop:Baobab!AQ337)</f>
        <v>0</v>
      </c>
      <c r="AR337" s="231">
        <f>SUM(Kranskop:Baobab!AR337)</f>
        <v>0</v>
      </c>
      <c r="AS337" s="232">
        <f>SUM(Kranskop:Baobab!AS337)</f>
        <v>0</v>
      </c>
      <c r="AT337" s="233">
        <f>SUM(Kranskop:Baobab!AT337)</f>
        <v>0</v>
      </c>
      <c r="AU337" s="231">
        <f>SUM(Kranskop:Baobab!AU337)</f>
        <v>0</v>
      </c>
      <c r="AV337" s="231">
        <f>SUM(Kranskop:Baobab!AV337)</f>
        <v>0</v>
      </c>
      <c r="AW337" s="231">
        <f>SUM(Kranskop:Baobab!AW337)</f>
        <v>0</v>
      </c>
      <c r="AX337" s="231">
        <f>SUM(Kranskop:Baobab!AX337)</f>
        <v>0</v>
      </c>
      <c r="AY337" s="231">
        <f>SUM(Kranskop:Baobab!AY337)</f>
        <v>0</v>
      </c>
      <c r="AZ337" s="231">
        <f>SUM(Kranskop:Baobab!AZ337)</f>
        <v>0</v>
      </c>
      <c r="BA337" s="231">
        <f>SUM(Kranskop:Baobab!BA337)</f>
        <v>0</v>
      </c>
      <c r="BB337" s="231">
        <f>SUM(Kranskop:Baobab!BB337)</f>
        <v>0</v>
      </c>
      <c r="BC337" s="231">
        <f>SUM(Kranskop:Baobab!BC337)</f>
        <v>0</v>
      </c>
      <c r="BD337" s="231">
        <f>SUM(Kranskop:Baobab!BD337)</f>
        <v>0</v>
      </c>
      <c r="BE337" s="232">
        <f>SUM(Kranskop:Baobab!BE337)</f>
        <v>0</v>
      </c>
      <c r="BF337" s="233">
        <f>SUM(Kranskop:Baobab!BF337)</f>
        <v>0</v>
      </c>
      <c r="BG337" s="231">
        <f>SUM(Kranskop:Baobab!BG337)</f>
        <v>0</v>
      </c>
      <c r="BH337" s="231">
        <f>SUM(Kranskop:Baobab!BH337)</f>
        <v>0</v>
      </c>
      <c r="BI337" s="231">
        <f>SUM(Kranskop:Baobab!BI337)</f>
        <v>0</v>
      </c>
      <c r="BJ337" s="231">
        <f>SUM(Kranskop:Baobab!BJ337)</f>
        <v>0</v>
      </c>
      <c r="BK337" s="231">
        <f>SUM(Kranskop:Baobab!BK337)</f>
        <v>0</v>
      </c>
      <c r="BL337" s="231">
        <f>SUM(Kranskop:Baobab!BL337)</f>
        <v>0</v>
      </c>
      <c r="BM337" s="231">
        <f>SUM(Kranskop:Baobab!BM337)</f>
        <v>0</v>
      </c>
      <c r="BN337" s="231">
        <f>SUM(Kranskop:Baobab!BN337)</f>
        <v>0</v>
      </c>
      <c r="BO337" s="231">
        <f>SUM(Kranskop:Baobab!BO337)</f>
        <v>0</v>
      </c>
      <c r="BP337" s="231">
        <f>SUM(Kranskop:Baobab!BP337)</f>
        <v>0</v>
      </c>
      <c r="BQ337" s="232">
        <f>SUM(Kranskop:Baobab!BQ337)</f>
        <v>0</v>
      </c>
      <c r="BR337" s="233">
        <f>SUM(Kranskop:Baobab!BR337)</f>
        <v>0</v>
      </c>
      <c r="BS337" s="231">
        <f>SUM(Kranskop:Baobab!BS337)</f>
        <v>0</v>
      </c>
      <c r="BT337" s="231">
        <f>SUM(Kranskop:Baobab!BT337)</f>
        <v>0</v>
      </c>
      <c r="BU337" s="231">
        <f>SUM(Kranskop:Baobab!BU337)</f>
        <v>0</v>
      </c>
      <c r="BV337" s="231">
        <f>SUM(Kranskop:Baobab!BV337)</f>
        <v>0</v>
      </c>
      <c r="BW337" s="231">
        <f>SUM(Kranskop:Baobab!BW337)</f>
        <v>0</v>
      </c>
      <c r="BX337" s="231">
        <f>SUM(Kranskop:Baobab!BX337)</f>
        <v>0</v>
      </c>
      <c r="BY337" s="231">
        <f>SUM(Kranskop:Baobab!BY337)</f>
        <v>0</v>
      </c>
      <c r="BZ337" s="231">
        <f>SUM(Kranskop:Baobab!BZ337)</f>
        <v>0</v>
      </c>
      <c r="CA337" s="231">
        <f>SUM(Kranskop:Baobab!CA337)</f>
        <v>0</v>
      </c>
      <c r="CB337" s="231">
        <f>SUM(Kranskop:Baobab!CB337)</f>
        <v>0</v>
      </c>
      <c r="CC337" s="232">
        <f>SUM(Kranskop:Baobab!CC337)</f>
        <v>0</v>
      </c>
      <c r="CD337" s="368"/>
    </row>
    <row r="338" spans="2:82" s="39" customFormat="1" x14ac:dyDescent="0.75">
      <c r="B338" s="73" t="s">
        <v>748</v>
      </c>
      <c r="C338" s="329" t="s">
        <v>749</v>
      </c>
      <c r="D338" s="139" t="s">
        <v>446</v>
      </c>
      <c r="E338" s="255">
        <f>SUM(Kranskop:Baobab!E338)</f>
        <v>4</v>
      </c>
      <c r="F338" s="215" t="b">
        <f>(Kranskop!G338+Nyl!G338+Capricorn!G338+Baobab!G338)=G338</f>
        <v>1</v>
      </c>
      <c r="G338" s="74">
        <f t="shared" si="99"/>
        <v>0</v>
      </c>
      <c r="H338" s="75">
        <f>SUM(Kranskop:Baobab!H338)</f>
        <v>0</v>
      </c>
      <c r="I338" s="232">
        <f>SUM(Kranskop:Baobab!I338)</f>
        <v>0</v>
      </c>
      <c r="J338" s="230">
        <f>SUM(Kranskop:Baobab!J338)</f>
        <v>0</v>
      </c>
      <c r="K338" s="231">
        <f>SUM(Kranskop:Baobab!K338)</f>
        <v>0</v>
      </c>
      <c r="L338" s="231">
        <f>SUM(Kranskop:Baobab!L338)</f>
        <v>0</v>
      </c>
      <c r="M338" s="231">
        <f>SUM(Kranskop:Baobab!M338)</f>
        <v>0</v>
      </c>
      <c r="N338" s="231">
        <f>SUM(Kranskop:Baobab!N338)</f>
        <v>0</v>
      </c>
      <c r="O338" s="231">
        <f>SUM(Kranskop:Baobab!O338)</f>
        <v>0</v>
      </c>
      <c r="P338" s="231">
        <f>SUM(Kranskop:Baobab!P338)</f>
        <v>0</v>
      </c>
      <c r="Q338" s="231">
        <f>SUM(Kranskop:Baobab!Q338)</f>
        <v>0</v>
      </c>
      <c r="R338" s="231">
        <f>SUM(Kranskop:Baobab!R338)</f>
        <v>0</v>
      </c>
      <c r="S338" s="231">
        <f>SUM(Kranskop:Baobab!S338)</f>
        <v>0</v>
      </c>
      <c r="T338" s="231">
        <f>SUM(Kranskop:Baobab!T338)</f>
        <v>0</v>
      </c>
      <c r="U338" s="232">
        <f>SUM(Kranskop:Baobab!U338)</f>
        <v>0</v>
      </c>
      <c r="V338" s="233">
        <f>SUM(Kranskop:Baobab!V338)</f>
        <v>0</v>
      </c>
      <c r="W338" s="231">
        <f>SUM(Kranskop:Baobab!W338)</f>
        <v>0</v>
      </c>
      <c r="X338" s="231">
        <f>SUM(Kranskop:Baobab!X338)</f>
        <v>0</v>
      </c>
      <c r="Y338" s="231">
        <f>SUM(Kranskop:Baobab!Y338)</f>
        <v>0</v>
      </c>
      <c r="Z338" s="231">
        <f>SUM(Kranskop:Baobab!Z338)</f>
        <v>0</v>
      </c>
      <c r="AA338" s="231">
        <f>SUM(Kranskop:Baobab!AA338)</f>
        <v>0</v>
      </c>
      <c r="AB338" s="231">
        <f>SUM(Kranskop:Baobab!AB338)</f>
        <v>0</v>
      </c>
      <c r="AC338" s="231">
        <f>SUM(Kranskop:Baobab!AC338)</f>
        <v>0</v>
      </c>
      <c r="AD338" s="231">
        <f>SUM(Kranskop:Baobab!AD338)</f>
        <v>0</v>
      </c>
      <c r="AE338" s="231">
        <f>SUM(Kranskop:Baobab!AE338)</f>
        <v>0</v>
      </c>
      <c r="AF338" s="231">
        <f>SUM(Kranskop:Baobab!AF338)</f>
        <v>0</v>
      </c>
      <c r="AG338" s="232">
        <f>SUM(Kranskop:Baobab!AG338)</f>
        <v>0</v>
      </c>
      <c r="AH338" s="233">
        <f>SUM(Kranskop:Baobab!AH338)</f>
        <v>0</v>
      </c>
      <c r="AI338" s="231">
        <f>SUM(Kranskop:Baobab!AI338)</f>
        <v>0</v>
      </c>
      <c r="AJ338" s="231">
        <f>SUM(Kranskop:Baobab!AJ338)</f>
        <v>0</v>
      </c>
      <c r="AK338" s="231">
        <f>SUM(Kranskop:Baobab!AK338)</f>
        <v>0</v>
      </c>
      <c r="AL338" s="231">
        <f>SUM(Kranskop:Baobab!AL338)</f>
        <v>0</v>
      </c>
      <c r="AM338" s="231">
        <f>SUM(Kranskop:Baobab!AM338)</f>
        <v>0</v>
      </c>
      <c r="AN338" s="231">
        <f>SUM(Kranskop:Baobab!AN338)</f>
        <v>0</v>
      </c>
      <c r="AO338" s="231">
        <f>SUM(Kranskop:Baobab!AO338)</f>
        <v>0</v>
      </c>
      <c r="AP338" s="231">
        <f>SUM(Kranskop:Baobab!AP338)</f>
        <v>0</v>
      </c>
      <c r="AQ338" s="231">
        <f>SUM(Kranskop:Baobab!AQ338)</f>
        <v>0</v>
      </c>
      <c r="AR338" s="231">
        <f>SUM(Kranskop:Baobab!AR338)</f>
        <v>0</v>
      </c>
      <c r="AS338" s="232">
        <f>SUM(Kranskop:Baobab!AS338)</f>
        <v>0</v>
      </c>
      <c r="AT338" s="233">
        <f>SUM(Kranskop:Baobab!AT338)</f>
        <v>0</v>
      </c>
      <c r="AU338" s="231">
        <f>SUM(Kranskop:Baobab!AU338)</f>
        <v>0</v>
      </c>
      <c r="AV338" s="231">
        <f>SUM(Kranskop:Baobab!AV338)</f>
        <v>0</v>
      </c>
      <c r="AW338" s="231">
        <f>SUM(Kranskop:Baobab!AW338)</f>
        <v>0</v>
      </c>
      <c r="AX338" s="231">
        <f>SUM(Kranskop:Baobab!AX338)</f>
        <v>0</v>
      </c>
      <c r="AY338" s="231">
        <f>SUM(Kranskop:Baobab!AY338)</f>
        <v>0</v>
      </c>
      <c r="AZ338" s="231">
        <f>SUM(Kranskop:Baobab!AZ338)</f>
        <v>0</v>
      </c>
      <c r="BA338" s="231">
        <f>SUM(Kranskop:Baobab!BA338)</f>
        <v>0</v>
      </c>
      <c r="BB338" s="231">
        <f>SUM(Kranskop:Baobab!BB338)</f>
        <v>0</v>
      </c>
      <c r="BC338" s="231">
        <f>SUM(Kranskop:Baobab!BC338)</f>
        <v>0</v>
      </c>
      <c r="BD338" s="231">
        <f>SUM(Kranskop:Baobab!BD338)</f>
        <v>0</v>
      </c>
      <c r="BE338" s="232">
        <f>SUM(Kranskop:Baobab!BE338)</f>
        <v>0</v>
      </c>
      <c r="BF338" s="233">
        <f>SUM(Kranskop:Baobab!BF338)</f>
        <v>0</v>
      </c>
      <c r="BG338" s="231">
        <f>SUM(Kranskop:Baobab!BG338)</f>
        <v>0</v>
      </c>
      <c r="BH338" s="231">
        <f>SUM(Kranskop:Baobab!BH338)</f>
        <v>0</v>
      </c>
      <c r="BI338" s="231">
        <f>SUM(Kranskop:Baobab!BI338)</f>
        <v>0</v>
      </c>
      <c r="BJ338" s="231">
        <f>SUM(Kranskop:Baobab!BJ338)</f>
        <v>0</v>
      </c>
      <c r="BK338" s="231">
        <f>SUM(Kranskop:Baobab!BK338)</f>
        <v>0</v>
      </c>
      <c r="BL338" s="231">
        <f>SUM(Kranskop:Baobab!BL338)</f>
        <v>0</v>
      </c>
      <c r="BM338" s="231">
        <f>SUM(Kranskop:Baobab!BM338)</f>
        <v>0</v>
      </c>
      <c r="BN338" s="231">
        <f>SUM(Kranskop:Baobab!BN338)</f>
        <v>0</v>
      </c>
      <c r="BO338" s="231">
        <f>SUM(Kranskop:Baobab!BO338)</f>
        <v>0</v>
      </c>
      <c r="BP338" s="231">
        <f>SUM(Kranskop:Baobab!BP338)</f>
        <v>0</v>
      </c>
      <c r="BQ338" s="232">
        <f>SUM(Kranskop:Baobab!BQ338)</f>
        <v>0</v>
      </c>
      <c r="BR338" s="233">
        <f>SUM(Kranskop:Baobab!BR338)</f>
        <v>0</v>
      </c>
      <c r="BS338" s="231">
        <f>SUM(Kranskop:Baobab!BS338)</f>
        <v>0</v>
      </c>
      <c r="BT338" s="231">
        <f>SUM(Kranskop:Baobab!BT338)</f>
        <v>0</v>
      </c>
      <c r="BU338" s="231">
        <f>SUM(Kranskop:Baobab!BU338)</f>
        <v>0</v>
      </c>
      <c r="BV338" s="231">
        <f>SUM(Kranskop:Baobab!BV338)</f>
        <v>0</v>
      </c>
      <c r="BW338" s="231">
        <f>SUM(Kranskop:Baobab!BW338)</f>
        <v>0</v>
      </c>
      <c r="BX338" s="231">
        <f>SUM(Kranskop:Baobab!BX338)</f>
        <v>0</v>
      </c>
      <c r="BY338" s="231">
        <f>SUM(Kranskop:Baobab!BY338)</f>
        <v>0</v>
      </c>
      <c r="BZ338" s="231">
        <f>SUM(Kranskop:Baobab!BZ338)</f>
        <v>0</v>
      </c>
      <c r="CA338" s="231">
        <f>SUM(Kranskop:Baobab!CA338)</f>
        <v>0</v>
      </c>
      <c r="CB338" s="231">
        <f>SUM(Kranskop:Baobab!CB338)</f>
        <v>0</v>
      </c>
      <c r="CC338" s="232">
        <f>SUM(Kranskop:Baobab!CC338)</f>
        <v>0</v>
      </c>
      <c r="CD338" s="368"/>
    </row>
    <row r="339" spans="2:82" s="39" customFormat="1" x14ac:dyDescent="0.75">
      <c r="B339" s="328" t="s">
        <v>750</v>
      </c>
      <c r="C339" s="329" t="s">
        <v>751</v>
      </c>
      <c r="D339" s="139" t="s">
        <v>479</v>
      </c>
      <c r="E339" s="255">
        <f>SUM(Kranskop:Baobab!E339)</f>
        <v>640</v>
      </c>
      <c r="F339" s="215" t="b">
        <f>(Kranskop!G339+Nyl!G339+Capricorn!G339+Baobab!G339)=G339</f>
        <v>1</v>
      </c>
      <c r="G339" s="74">
        <f t="shared" si="99"/>
        <v>0</v>
      </c>
      <c r="H339" s="75">
        <f>SUM(Kranskop:Baobab!H339)</f>
        <v>0</v>
      </c>
      <c r="I339" s="232">
        <f>SUM(Kranskop:Baobab!I339)</f>
        <v>0</v>
      </c>
      <c r="J339" s="230">
        <f>SUM(Kranskop:Baobab!J339)</f>
        <v>0</v>
      </c>
      <c r="K339" s="231">
        <f>SUM(Kranskop:Baobab!K339)</f>
        <v>0</v>
      </c>
      <c r="L339" s="231">
        <f>SUM(Kranskop:Baobab!L339)</f>
        <v>0</v>
      </c>
      <c r="M339" s="231">
        <f>SUM(Kranskop:Baobab!M339)</f>
        <v>0</v>
      </c>
      <c r="N339" s="231">
        <f>SUM(Kranskop:Baobab!N339)</f>
        <v>0</v>
      </c>
      <c r="O339" s="231">
        <f>SUM(Kranskop:Baobab!O339)</f>
        <v>0</v>
      </c>
      <c r="P339" s="231">
        <f>SUM(Kranskop:Baobab!P339)</f>
        <v>0</v>
      </c>
      <c r="Q339" s="231">
        <f>SUM(Kranskop:Baobab!Q339)</f>
        <v>0</v>
      </c>
      <c r="R339" s="231">
        <f>SUM(Kranskop:Baobab!R339)</f>
        <v>0</v>
      </c>
      <c r="S339" s="231">
        <f>SUM(Kranskop:Baobab!S339)</f>
        <v>0</v>
      </c>
      <c r="T339" s="231">
        <f>SUM(Kranskop:Baobab!T339)</f>
        <v>0</v>
      </c>
      <c r="U339" s="232">
        <f>SUM(Kranskop:Baobab!U339)</f>
        <v>0</v>
      </c>
      <c r="V339" s="233">
        <f>SUM(Kranskop:Baobab!V339)</f>
        <v>0</v>
      </c>
      <c r="W339" s="231">
        <f>SUM(Kranskop:Baobab!W339)</f>
        <v>0</v>
      </c>
      <c r="X339" s="231">
        <f>SUM(Kranskop:Baobab!X339)</f>
        <v>0</v>
      </c>
      <c r="Y339" s="231">
        <f>SUM(Kranskop:Baobab!Y339)</f>
        <v>0</v>
      </c>
      <c r="Z339" s="231">
        <f>SUM(Kranskop:Baobab!Z339)</f>
        <v>0</v>
      </c>
      <c r="AA339" s="231">
        <f>SUM(Kranskop:Baobab!AA339)</f>
        <v>0</v>
      </c>
      <c r="AB339" s="231">
        <f>SUM(Kranskop:Baobab!AB339)</f>
        <v>0</v>
      </c>
      <c r="AC339" s="231">
        <f>SUM(Kranskop:Baobab!AC339)</f>
        <v>0</v>
      </c>
      <c r="AD339" s="231">
        <f>SUM(Kranskop:Baobab!AD339)</f>
        <v>0</v>
      </c>
      <c r="AE339" s="231">
        <f>SUM(Kranskop:Baobab!AE339)</f>
        <v>0</v>
      </c>
      <c r="AF339" s="231">
        <f>SUM(Kranskop:Baobab!AF339)</f>
        <v>0</v>
      </c>
      <c r="AG339" s="232">
        <f>SUM(Kranskop:Baobab!AG339)</f>
        <v>0</v>
      </c>
      <c r="AH339" s="233">
        <f>SUM(Kranskop:Baobab!AH339)</f>
        <v>0</v>
      </c>
      <c r="AI339" s="231">
        <f>SUM(Kranskop:Baobab!AI339)</f>
        <v>0</v>
      </c>
      <c r="AJ339" s="231">
        <f>SUM(Kranskop:Baobab!AJ339)</f>
        <v>0</v>
      </c>
      <c r="AK339" s="231">
        <f>SUM(Kranskop:Baobab!AK339)</f>
        <v>0</v>
      </c>
      <c r="AL339" s="231">
        <f>SUM(Kranskop:Baobab!AL339)</f>
        <v>0</v>
      </c>
      <c r="AM339" s="231">
        <f>SUM(Kranskop:Baobab!AM339)</f>
        <v>0</v>
      </c>
      <c r="AN339" s="231">
        <f>SUM(Kranskop:Baobab!AN339)</f>
        <v>0</v>
      </c>
      <c r="AO339" s="231">
        <f>SUM(Kranskop:Baobab!AO339)</f>
        <v>0</v>
      </c>
      <c r="AP339" s="231">
        <f>SUM(Kranskop:Baobab!AP339)</f>
        <v>0</v>
      </c>
      <c r="AQ339" s="231">
        <f>SUM(Kranskop:Baobab!AQ339)</f>
        <v>0</v>
      </c>
      <c r="AR339" s="231">
        <f>SUM(Kranskop:Baobab!AR339)</f>
        <v>0</v>
      </c>
      <c r="AS339" s="232">
        <f>SUM(Kranskop:Baobab!AS339)</f>
        <v>0</v>
      </c>
      <c r="AT339" s="233">
        <f>SUM(Kranskop:Baobab!AT339)</f>
        <v>0</v>
      </c>
      <c r="AU339" s="231">
        <f>SUM(Kranskop:Baobab!AU339)</f>
        <v>0</v>
      </c>
      <c r="AV339" s="231">
        <f>SUM(Kranskop:Baobab!AV339)</f>
        <v>0</v>
      </c>
      <c r="AW339" s="231">
        <f>SUM(Kranskop:Baobab!AW339)</f>
        <v>0</v>
      </c>
      <c r="AX339" s="231">
        <f>SUM(Kranskop:Baobab!AX339)</f>
        <v>0</v>
      </c>
      <c r="AY339" s="231">
        <f>SUM(Kranskop:Baobab!AY339)</f>
        <v>0</v>
      </c>
      <c r="AZ339" s="231">
        <f>SUM(Kranskop:Baobab!AZ339)</f>
        <v>0</v>
      </c>
      <c r="BA339" s="231">
        <f>SUM(Kranskop:Baobab!BA339)</f>
        <v>0</v>
      </c>
      <c r="BB339" s="231">
        <f>SUM(Kranskop:Baobab!BB339)</f>
        <v>0</v>
      </c>
      <c r="BC339" s="231">
        <f>SUM(Kranskop:Baobab!BC339)</f>
        <v>0</v>
      </c>
      <c r="BD339" s="231">
        <f>SUM(Kranskop:Baobab!BD339)</f>
        <v>0</v>
      </c>
      <c r="BE339" s="232">
        <f>SUM(Kranskop:Baobab!BE339)</f>
        <v>0</v>
      </c>
      <c r="BF339" s="233">
        <f>SUM(Kranskop:Baobab!BF339)</f>
        <v>0</v>
      </c>
      <c r="BG339" s="231">
        <f>SUM(Kranskop:Baobab!BG339)</f>
        <v>0</v>
      </c>
      <c r="BH339" s="231">
        <f>SUM(Kranskop:Baobab!BH339)</f>
        <v>0</v>
      </c>
      <c r="BI339" s="231">
        <f>SUM(Kranskop:Baobab!BI339)</f>
        <v>0</v>
      </c>
      <c r="BJ339" s="231">
        <f>SUM(Kranskop:Baobab!BJ339)</f>
        <v>0</v>
      </c>
      <c r="BK339" s="231">
        <f>SUM(Kranskop:Baobab!BK339)</f>
        <v>0</v>
      </c>
      <c r="BL339" s="231">
        <f>SUM(Kranskop:Baobab!BL339)</f>
        <v>0</v>
      </c>
      <c r="BM339" s="231">
        <f>SUM(Kranskop:Baobab!BM339)</f>
        <v>0</v>
      </c>
      <c r="BN339" s="231">
        <f>SUM(Kranskop:Baobab!BN339)</f>
        <v>0</v>
      </c>
      <c r="BO339" s="231">
        <f>SUM(Kranskop:Baobab!BO339)</f>
        <v>0</v>
      </c>
      <c r="BP339" s="231">
        <f>SUM(Kranskop:Baobab!BP339)</f>
        <v>0</v>
      </c>
      <c r="BQ339" s="232">
        <f>SUM(Kranskop:Baobab!BQ339)</f>
        <v>0</v>
      </c>
      <c r="BR339" s="233">
        <f>SUM(Kranskop:Baobab!BR339)</f>
        <v>0</v>
      </c>
      <c r="BS339" s="231">
        <f>SUM(Kranskop:Baobab!BS339)</f>
        <v>0</v>
      </c>
      <c r="BT339" s="231">
        <f>SUM(Kranskop:Baobab!BT339)</f>
        <v>0</v>
      </c>
      <c r="BU339" s="231">
        <f>SUM(Kranskop:Baobab!BU339)</f>
        <v>0</v>
      </c>
      <c r="BV339" s="231">
        <f>SUM(Kranskop:Baobab!BV339)</f>
        <v>0</v>
      </c>
      <c r="BW339" s="231">
        <f>SUM(Kranskop:Baobab!BW339)</f>
        <v>0</v>
      </c>
      <c r="BX339" s="231">
        <f>SUM(Kranskop:Baobab!BX339)</f>
        <v>0</v>
      </c>
      <c r="BY339" s="231">
        <f>SUM(Kranskop:Baobab!BY339)</f>
        <v>0</v>
      </c>
      <c r="BZ339" s="231">
        <f>SUM(Kranskop:Baobab!BZ339)</f>
        <v>0</v>
      </c>
      <c r="CA339" s="231">
        <f>SUM(Kranskop:Baobab!CA339)</f>
        <v>0</v>
      </c>
      <c r="CB339" s="231">
        <f>SUM(Kranskop:Baobab!CB339)</f>
        <v>0</v>
      </c>
      <c r="CC339" s="232">
        <f>SUM(Kranskop:Baobab!CC339)</f>
        <v>0</v>
      </c>
      <c r="CD339" s="368"/>
    </row>
    <row r="340" spans="2:82" s="39" customFormat="1" x14ac:dyDescent="0.75">
      <c r="B340" s="328" t="s">
        <v>752</v>
      </c>
      <c r="C340" s="329" t="s">
        <v>753</v>
      </c>
      <c r="D340" s="139" t="s">
        <v>446</v>
      </c>
      <c r="E340" s="255">
        <f>SUM(Kranskop:Baobab!E340)</f>
        <v>4</v>
      </c>
      <c r="F340" s="215" t="b">
        <f>(Kranskop!G340+Nyl!G340+Capricorn!G340+Baobab!G340)=G340</f>
        <v>1</v>
      </c>
      <c r="G340" s="74">
        <f t="shared" si="99"/>
        <v>0</v>
      </c>
      <c r="H340" s="75">
        <f>SUM(Kranskop:Baobab!H340)</f>
        <v>0</v>
      </c>
      <c r="I340" s="232">
        <f>SUM(Kranskop:Baobab!I340)</f>
        <v>0</v>
      </c>
      <c r="J340" s="230">
        <f>SUM(Kranskop:Baobab!J340)</f>
        <v>0</v>
      </c>
      <c r="K340" s="231">
        <f>SUM(Kranskop:Baobab!K340)</f>
        <v>0</v>
      </c>
      <c r="L340" s="231">
        <f>SUM(Kranskop:Baobab!L340)</f>
        <v>0</v>
      </c>
      <c r="M340" s="231">
        <f>SUM(Kranskop:Baobab!M340)</f>
        <v>0</v>
      </c>
      <c r="N340" s="231">
        <f>SUM(Kranskop:Baobab!N340)</f>
        <v>0</v>
      </c>
      <c r="O340" s="231">
        <f>SUM(Kranskop:Baobab!O340)</f>
        <v>0</v>
      </c>
      <c r="P340" s="231">
        <f>SUM(Kranskop:Baobab!P340)</f>
        <v>0</v>
      </c>
      <c r="Q340" s="231">
        <f>SUM(Kranskop:Baobab!Q340)</f>
        <v>0</v>
      </c>
      <c r="R340" s="231">
        <f>SUM(Kranskop:Baobab!R340)</f>
        <v>0</v>
      </c>
      <c r="S340" s="231">
        <f>SUM(Kranskop:Baobab!S340)</f>
        <v>0</v>
      </c>
      <c r="T340" s="231">
        <f>SUM(Kranskop:Baobab!T340)</f>
        <v>0</v>
      </c>
      <c r="U340" s="232">
        <f>SUM(Kranskop:Baobab!U340)</f>
        <v>0</v>
      </c>
      <c r="V340" s="233">
        <f>SUM(Kranskop:Baobab!V340)</f>
        <v>0</v>
      </c>
      <c r="W340" s="231">
        <f>SUM(Kranskop:Baobab!W340)</f>
        <v>0</v>
      </c>
      <c r="X340" s="231">
        <f>SUM(Kranskop:Baobab!X340)</f>
        <v>0</v>
      </c>
      <c r="Y340" s="231">
        <f>SUM(Kranskop:Baobab!Y340)</f>
        <v>0</v>
      </c>
      <c r="Z340" s="231">
        <f>SUM(Kranskop:Baobab!Z340)</f>
        <v>0</v>
      </c>
      <c r="AA340" s="231">
        <f>SUM(Kranskop:Baobab!AA340)</f>
        <v>0</v>
      </c>
      <c r="AB340" s="231">
        <f>SUM(Kranskop:Baobab!AB340)</f>
        <v>0</v>
      </c>
      <c r="AC340" s="231">
        <f>SUM(Kranskop:Baobab!AC340)</f>
        <v>0</v>
      </c>
      <c r="AD340" s="231">
        <f>SUM(Kranskop:Baobab!AD340)</f>
        <v>0</v>
      </c>
      <c r="AE340" s="231">
        <f>SUM(Kranskop:Baobab!AE340)</f>
        <v>0</v>
      </c>
      <c r="AF340" s="231">
        <f>SUM(Kranskop:Baobab!AF340)</f>
        <v>0</v>
      </c>
      <c r="AG340" s="232">
        <f>SUM(Kranskop:Baobab!AG340)</f>
        <v>0</v>
      </c>
      <c r="AH340" s="233">
        <f>SUM(Kranskop:Baobab!AH340)</f>
        <v>0</v>
      </c>
      <c r="AI340" s="231">
        <f>SUM(Kranskop:Baobab!AI340)</f>
        <v>0</v>
      </c>
      <c r="AJ340" s="231">
        <f>SUM(Kranskop:Baobab!AJ340)</f>
        <v>0</v>
      </c>
      <c r="AK340" s="231">
        <f>SUM(Kranskop:Baobab!AK340)</f>
        <v>0</v>
      </c>
      <c r="AL340" s="231">
        <f>SUM(Kranskop:Baobab!AL340)</f>
        <v>0</v>
      </c>
      <c r="AM340" s="231">
        <f>SUM(Kranskop:Baobab!AM340)</f>
        <v>0</v>
      </c>
      <c r="AN340" s="231">
        <f>SUM(Kranskop:Baobab!AN340)</f>
        <v>0</v>
      </c>
      <c r="AO340" s="231">
        <f>SUM(Kranskop:Baobab!AO340)</f>
        <v>0</v>
      </c>
      <c r="AP340" s="231">
        <f>SUM(Kranskop:Baobab!AP340)</f>
        <v>0</v>
      </c>
      <c r="AQ340" s="231">
        <f>SUM(Kranskop:Baobab!AQ340)</f>
        <v>0</v>
      </c>
      <c r="AR340" s="231">
        <f>SUM(Kranskop:Baobab!AR340)</f>
        <v>0</v>
      </c>
      <c r="AS340" s="232">
        <f>SUM(Kranskop:Baobab!AS340)</f>
        <v>0</v>
      </c>
      <c r="AT340" s="233">
        <f>SUM(Kranskop:Baobab!AT340)</f>
        <v>0</v>
      </c>
      <c r="AU340" s="231">
        <f>SUM(Kranskop:Baobab!AU340)</f>
        <v>0</v>
      </c>
      <c r="AV340" s="231">
        <f>SUM(Kranskop:Baobab!AV340)</f>
        <v>0</v>
      </c>
      <c r="AW340" s="231">
        <f>SUM(Kranskop:Baobab!AW340)</f>
        <v>0</v>
      </c>
      <c r="AX340" s="231">
        <f>SUM(Kranskop:Baobab!AX340)</f>
        <v>0</v>
      </c>
      <c r="AY340" s="231">
        <f>SUM(Kranskop:Baobab!AY340)</f>
        <v>0</v>
      </c>
      <c r="AZ340" s="231">
        <f>SUM(Kranskop:Baobab!AZ340)</f>
        <v>0</v>
      </c>
      <c r="BA340" s="231">
        <f>SUM(Kranskop:Baobab!BA340)</f>
        <v>0</v>
      </c>
      <c r="BB340" s="231">
        <f>SUM(Kranskop:Baobab!BB340)</f>
        <v>0</v>
      </c>
      <c r="BC340" s="231">
        <f>SUM(Kranskop:Baobab!BC340)</f>
        <v>0</v>
      </c>
      <c r="BD340" s="231">
        <f>SUM(Kranskop:Baobab!BD340)</f>
        <v>0</v>
      </c>
      <c r="BE340" s="232">
        <f>SUM(Kranskop:Baobab!BE340)</f>
        <v>0</v>
      </c>
      <c r="BF340" s="233">
        <f>SUM(Kranskop:Baobab!BF340)</f>
        <v>0</v>
      </c>
      <c r="BG340" s="231">
        <f>SUM(Kranskop:Baobab!BG340)</f>
        <v>0</v>
      </c>
      <c r="BH340" s="231">
        <f>SUM(Kranskop:Baobab!BH340)</f>
        <v>0</v>
      </c>
      <c r="BI340" s="231">
        <f>SUM(Kranskop:Baobab!BI340)</f>
        <v>0</v>
      </c>
      <c r="BJ340" s="231">
        <f>SUM(Kranskop:Baobab!BJ340)</f>
        <v>0</v>
      </c>
      <c r="BK340" s="231">
        <f>SUM(Kranskop:Baobab!BK340)</f>
        <v>0</v>
      </c>
      <c r="BL340" s="231">
        <f>SUM(Kranskop:Baobab!BL340)</f>
        <v>0</v>
      </c>
      <c r="BM340" s="231">
        <f>SUM(Kranskop:Baobab!BM340)</f>
        <v>0</v>
      </c>
      <c r="BN340" s="231">
        <f>SUM(Kranskop:Baobab!BN340)</f>
        <v>0</v>
      </c>
      <c r="BO340" s="231">
        <f>SUM(Kranskop:Baobab!BO340)</f>
        <v>0</v>
      </c>
      <c r="BP340" s="231">
        <f>SUM(Kranskop:Baobab!BP340)</f>
        <v>0</v>
      </c>
      <c r="BQ340" s="232">
        <f>SUM(Kranskop:Baobab!BQ340)</f>
        <v>0</v>
      </c>
      <c r="BR340" s="233">
        <f>SUM(Kranskop:Baobab!BR340)</f>
        <v>0</v>
      </c>
      <c r="BS340" s="231">
        <f>SUM(Kranskop:Baobab!BS340)</f>
        <v>0</v>
      </c>
      <c r="BT340" s="231">
        <f>SUM(Kranskop:Baobab!BT340)</f>
        <v>0</v>
      </c>
      <c r="BU340" s="231">
        <f>SUM(Kranskop:Baobab!BU340)</f>
        <v>0</v>
      </c>
      <c r="BV340" s="231">
        <f>SUM(Kranskop:Baobab!BV340)</f>
        <v>0</v>
      </c>
      <c r="BW340" s="231">
        <f>SUM(Kranskop:Baobab!BW340)</f>
        <v>0</v>
      </c>
      <c r="BX340" s="231">
        <f>SUM(Kranskop:Baobab!BX340)</f>
        <v>0</v>
      </c>
      <c r="BY340" s="231">
        <f>SUM(Kranskop:Baobab!BY340)</f>
        <v>0</v>
      </c>
      <c r="BZ340" s="231">
        <f>SUM(Kranskop:Baobab!BZ340)</f>
        <v>0</v>
      </c>
      <c r="CA340" s="231">
        <f>SUM(Kranskop:Baobab!CA340)</f>
        <v>0</v>
      </c>
      <c r="CB340" s="231">
        <f>SUM(Kranskop:Baobab!CB340)</f>
        <v>0</v>
      </c>
      <c r="CC340" s="232">
        <f>SUM(Kranskop:Baobab!CC340)</f>
        <v>0</v>
      </c>
      <c r="CD340" s="368"/>
    </row>
    <row r="341" spans="2:82" s="39" customFormat="1" x14ac:dyDescent="0.75">
      <c r="B341" s="328" t="s">
        <v>754</v>
      </c>
      <c r="C341" s="329" t="s">
        <v>755</v>
      </c>
      <c r="D341" s="139" t="s">
        <v>446</v>
      </c>
      <c r="E341" s="255">
        <f>SUM(Kranskop:Baobab!E341)</f>
        <v>4</v>
      </c>
      <c r="F341" s="215" t="b">
        <f>(Kranskop!G341+Nyl!G341+Capricorn!G341+Baobab!G341)=G341</f>
        <v>1</v>
      </c>
      <c r="G341" s="74">
        <f t="shared" si="99"/>
        <v>0</v>
      </c>
      <c r="H341" s="75">
        <f>SUM(Kranskop:Baobab!H341)</f>
        <v>0</v>
      </c>
      <c r="I341" s="232">
        <f>SUM(Kranskop:Baobab!I341)</f>
        <v>0</v>
      </c>
      <c r="J341" s="230">
        <f>SUM(Kranskop:Baobab!J341)</f>
        <v>0</v>
      </c>
      <c r="K341" s="231">
        <f>SUM(Kranskop:Baobab!K341)</f>
        <v>0</v>
      </c>
      <c r="L341" s="231">
        <f>SUM(Kranskop:Baobab!L341)</f>
        <v>0</v>
      </c>
      <c r="M341" s="231">
        <f>SUM(Kranskop:Baobab!M341)</f>
        <v>0</v>
      </c>
      <c r="N341" s="231">
        <f>SUM(Kranskop:Baobab!N341)</f>
        <v>0</v>
      </c>
      <c r="O341" s="231">
        <f>SUM(Kranskop:Baobab!O341)</f>
        <v>0</v>
      </c>
      <c r="P341" s="231">
        <f>SUM(Kranskop:Baobab!P341)</f>
        <v>0</v>
      </c>
      <c r="Q341" s="231">
        <f>SUM(Kranskop:Baobab!Q341)</f>
        <v>0</v>
      </c>
      <c r="R341" s="231">
        <f>SUM(Kranskop:Baobab!R341)</f>
        <v>0</v>
      </c>
      <c r="S341" s="231">
        <f>SUM(Kranskop:Baobab!S341)</f>
        <v>0</v>
      </c>
      <c r="T341" s="231">
        <f>SUM(Kranskop:Baobab!T341)</f>
        <v>0</v>
      </c>
      <c r="U341" s="232">
        <f>SUM(Kranskop:Baobab!U341)</f>
        <v>0</v>
      </c>
      <c r="V341" s="233">
        <f>SUM(Kranskop:Baobab!V341)</f>
        <v>0</v>
      </c>
      <c r="W341" s="231">
        <f>SUM(Kranskop:Baobab!W341)</f>
        <v>0</v>
      </c>
      <c r="X341" s="231">
        <f>SUM(Kranskop:Baobab!X341)</f>
        <v>0</v>
      </c>
      <c r="Y341" s="231">
        <f>SUM(Kranskop:Baobab!Y341)</f>
        <v>0</v>
      </c>
      <c r="Z341" s="231">
        <f>SUM(Kranskop:Baobab!Z341)</f>
        <v>0</v>
      </c>
      <c r="AA341" s="231">
        <f>SUM(Kranskop:Baobab!AA341)</f>
        <v>0</v>
      </c>
      <c r="AB341" s="231">
        <f>SUM(Kranskop:Baobab!AB341)</f>
        <v>0</v>
      </c>
      <c r="AC341" s="231">
        <f>SUM(Kranskop:Baobab!AC341)</f>
        <v>0</v>
      </c>
      <c r="AD341" s="231">
        <f>SUM(Kranskop:Baobab!AD341)</f>
        <v>0</v>
      </c>
      <c r="AE341" s="231">
        <f>SUM(Kranskop:Baobab!AE341)</f>
        <v>0</v>
      </c>
      <c r="AF341" s="231">
        <f>SUM(Kranskop:Baobab!AF341)</f>
        <v>0</v>
      </c>
      <c r="AG341" s="232">
        <f>SUM(Kranskop:Baobab!AG341)</f>
        <v>0</v>
      </c>
      <c r="AH341" s="233">
        <f>SUM(Kranskop:Baobab!AH341)</f>
        <v>0</v>
      </c>
      <c r="AI341" s="231">
        <f>SUM(Kranskop:Baobab!AI341)</f>
        <v>0</v>
      </c>
      <c r="AJ341" s="231">
        <f>SUM(Kranskop:Baobab!AJ341)</f>
        <v>0</v>
      </c>
      <c r="AK341" s="231">
        <f>SUM(Kranskop:Baobab!AK341)</f>
        <v>0</v>
      </c>
      <c r="AL341" s="231">
        <f>SUM(Kranskop:Baobab!AL341)</f>
        <v>0</v>
      </c>
      <c r="AM341" s="231">
        <f>SUM(Kranskop:Baobab!AM341)</f>
        <v>0</v>
      </c>
      <c r="AN341" s="231">
        <f>SUM(Kranskop:Baobab!AN341)</f>
        <v>0</v>
      </c>
      <c r="AO341" s="231">
        <f>SUM(Kranskop:Baobab!AO341)</f>
        <v>0</v>
      </c>
      <c r="AP341" s="231">
        <f>SUM(Kranskop:Baobab!AP341)</f>
        <v>0</v>
      </c>
      <c r="AQ341" s="231">
        <f>SUM(Kranskop:Baobab!AQ341)</f>
        <v>0</v>
      </c>
      <c r="AR341" s="231">
        <f>SUM(Kranskop:Baobab!AR341)</f>
        <v>0</v>
      </c>
      <c r="AS341" s="232">
        <f>SUM(Kranskop:Baobab!AS341)</f>
        <v>0</v>
      </c>
      <c r="AT341" s="233">
        <f>SUM(Kranskop:Baobab!AT341)</f>
        <v>0</v>
      </c>
      <c r="AU341" s="231">
        <f>SUM(Kranskop:Baobab!AU341)</f>
        <v>0</v>
      </c>
      <c r="AV341" s="231">
        <f>SUM(Kranskop:Baobab!AV341)</f>
        <v>0</v>
      </c>
      <c r="AW341" s="231">
        <f>SUM(Kranskop:Baobab!AW341)</f>
        <v>0</v>
      </c>
      <c r="AX341" s="231">
        <f>SUM(Kranskop:Baobab!AX341)</f>
        <v>0</v>
      </c>
      <c r="AY341" s="231">
        <f>SUM(Kranskop:Baobab!AY341)</f>
        <v>0</v>
      </c>
      <c r="AZ341" s="231">
        <f>SUM(Kranskop:Baobab!AZ341)</f>
        <v>0</v>
      </c>
      <c r="BA341" s="231">
        <f>SUM(Kranskop:Baobab!BA341)</f>
        <v>0</v>
      </c>
      <c r="BB341" s="231">
        <f>SUM(Kranskop:Baobab!BB341)</f>
        <v>0</v>
      </c>
      <c r="BC341" s="231">
        <f>SUM(Kranskop:Baobab!BC341)</f>
        <v>0</v>
      </c>
      <c r="BD341" s="231">
        <f>SUM(Kranskop:Baobab!BD341)</f>
        <v>0</v>
      </c>
      <c r="BE341" s="232">
        <f>SUM(Kranskop:Baobab!BE341)</f>
        <v>0</v>
      </c>
      <c r="BF341" s="233">
        <f>SUM(Kranskop:Baobab!BF341)</f>
        <v>0</v>
      </c>
      <c r="BG341" s="231">
        <f>SUM(Kranskop:Baobab!BG341)</f>
        <v>0</v>
      </c>
      <c r="BH341" s="231">
        <f>SUM(Kranskop:Baobab!BH341)</f>
        <v>0</v>
      </c>
      <c r="BI341" s="231">
        <f>SUM(Kranskop:Baobab!BI341)</f>
        <v>0</v>
      </c>
      <c r="BJ341" s="231">
        <f>SUM(Kranskop:Baobab!BJ341)</f>
        <v>0</v>
      </c>
      <c r="BK341" s="231">
        <f>SUM(Kranskop:Baobab!BK341)</f>
        <v>0</v>
      </c>
      <c r="BL341" s="231">
        <f>SUM(Kranskop:Baobab!BL341)</f>
        <v>0</v>
      </c>
      <c r="BM341" s="231">
        <f>SUM(Kranskop:Baobab!BM341)</f>
        <v>0</v>
      </c>
      <c r="BN341" s="231">
        <f>SUM(Kranskop:Baobab!BN341)</f>
        <v>0</v>
      </c>
      <c r="BO341" s="231">
        <f>SUM(Kranskop:Baobab!BO341)</f>
        <v>0</v>
      </c>
      <c r="BP341" s="231">
        <f>SUM(Kranskop:Baobab!BP341)</f>
        <v>0</v>
      </c>
      <c r="BQ341" s="232">
        <f>SUM(Kranskop:Baobab!BQ341)</f>
        <v>0</v>
      </c>
      <c r="BR341" s="233">
        <f>SUM(Kranskop:Baobab!BR341)</f>
        <v>0</v>
      </c>
      <c r="BS341" s="231">
        <f>SUM(Kranskop:Baobab!BS341)</f>
        <v>0</v>
      </c>
      <c r="BT341" s="231">
        <f>SUM(Kranskop:Baobab!BT341)</f>
        <v>0</v>
      </c>
      <c r="BU341" s="231">
        <f>SUM(Kranskop:Baobab!BU341)</f>
        <v>0</v>
      </c>
      <c r="BV341" s="231">
        <f>SUM(Kranskop:Baobab!BV341)</f>
        <v>0</v>
      </c>
      <c r="BW341" s="231">
        <f>SUM(Kranskop:Baobab!BW341)</f>
        <v>0</v>
      </c>
      <c r="BX341" s="231">
        <f>SUM(Kranskop:Baobab!BX341)</f>
        <v>0</v>
      </c>
      <c r="BY341" s="231">
        <f>SUM(Kranskop:Baobab!BY341)</f>
        <v>0</v>
      </c>
      <c r="BZ341" s="231">
        <f>SUM(Kranskop:Baobab!BZ341)</f>
        <v>0</v>
      </c>
      <c r="CA341" s="231">
        <f>SUM(Kranskop:Baobab!CA341)</f>
        <v>0</v>
      </c>
      <c r="CB341" s="231">
        <f>SUM(Kranskop:Baobab!CB341)</f>
        <v>0</v>
      </c>
      <c r="CC341" s="232">
        <f>SUM(Kranskop:Baobab!CC341)</f>
        <v>0</v>
      </c>
      <c r="CD341" s="368"/>
    </row>
    <row r="342" spans="2:82" s="39" customFormat="1" x14ac:dyDescent="0.75">
      <c r="B342" s="328" t="s">
        <v>756</v>
      </c>
      <c r="C342" s="329" t="s">
        <v>757</v>
      </c>
      <c r="D342" s="139" t="s">
        <v>446</v>
      </c>
      <c r="E342" s="255">
        <f>SUM(Kranskop:Baobab!E342)</f>
        <v>8</v>
      </c>
      <c r="F342" s="215" t="b">
        <f>(Kranskop!G342+Nyl!G342+Capricorn!G342+Baobab!G342)=G342</f>
        <v>1</v>
      </c>
      <c r="G342" s="74">
        <f t="shared" si="99"/>
        <v>0</v>
      </c>
      <c r="H342" s="75">
        <f>SUM(Kranskop:Baobab!H342)</f>
        <v>0</v>
      </c>
      <c r="I342" s="232">
        <f>SUM(Kranskop:Baobab!I342)</f>
        <v>0</v>
      </c>
      <c r="J342" s="230">
        <f>SUM(Kranskop:Baobab!J342)</f>
        <v>0</v>
      </c>
      <c r="K342" s="231">
        <f>SUM(Kranskop:Baobab!K342)</f>
        <v>0</v>
      </c>
      <c r="L342" s="231">
        <f>SUM(Kranskop:Baobab!L342)</f>
        <v>0</v>
      </c>
      <c r="M342" s="231">
        <f>SUM(Kranskop:Baobab!M342)</f>
        <v>0</v>
      </c>
      <c r="N342" s="231">
        <f>SUM(Kranskop:Baobab!N342)</f>
        <v>0</v>
      </c>
      <c r="O342" s="231">
        <f>SUM(Kranskop:Baobab!O342)</f>
        <v>0</v>
      </c>
      <c r="P342" s="231">
        <f>SUM(Kranskop:Baobab!P342)</f>
        <v>0</v>
      </c>
      <c r="Q342" s="231">
        <f>SUM(Kranskop:Baobab!Q342)</f>
        <v>0</v>
      </c>
      <c r="R342" s="231">
        <f>SUM(Kranskop:Baobab!R342)</f>
        <v>0</v>
      </c>
      <c r="S342" s="231">
        <f>SUM(Kranskop:Baobab!S342)</f>
        <v>0</v>
      </c>
      <c r="T342" s="231">
        <f>SUM(Kranskop:Baobab!T342)</f>
        <v>0</v>
      </c>
      <c r="U342" s="232">
        <f>SUM(Kranskop:Baobab!U342)</f>
        <v>0</v>
      </c>
      <c r="V342" s="233">
        <f>SUM(Kranskop:Baobab!V342)</f>
        <v>0</v>
      </c>
      <c r="W342" s="231">
        <f>SUM(Kranskop:Baobab!W342)</f>
        <v>0</v>
      </c>
      <c r="X342" s="231">
        <f>SUM(Kranskop:Baobab!X342)</f>
        <v>0</v>
      </c>
      <c r="Y342" s="231">
        <f>SUM(Kranskop:Baobab!Y342)</f>
        <v>0</v>
      </c>
      <c r="Z342" s="231">
        <f>SUM(Kranskop:Baobab!Z342)</f>
        <v>0</v>
      </c>
      <c r="AA342" s="231">
        <f>SUM(Kranskop:Baobab!AA342)</f>
        <v>0</v>
      </c>
      <c r="AB342" s="231">
        <f>SUM(Kranskop:Baobab!AB342)</f>
        <v>0</v>
      </c>
      <c r="AC342" s="231">
        <f>SUM(Kranskop:Baobab!AC342)</f>
        <v>0</v>
      </c>
      <c r="AD342" s="231">
        <f>SUM(Kranskop:Baobab!AD342)</f>
        <v>0</v>
      </c>
      <c r="AE342" s="231">
        <f>SUM(Kranskop:Baobab!AE342)</f>
        <v>0</v>
      </c>
      <c r="AF342" s="231">
        <f>SUM(Kranskop:Baobab!AF342)</f>
        <v>0</v>
      </c>
      <c r="AG342" s="232">
        <f>SUM(Kranskop:Baobab!AG342)</f>
        <v>0</v>
      </c>
      <c r="AH342" s="233">
        <f>SUM(Kranskop:Baobab!AH342)</f>
        <v>0</v>
      </c>
      <c r="AI342" s="231">
        <f>SUM(Kranskop:Baobab!AI342)</f>
        <v>0</v>
      </c>
      <c r="AJ342" s="231">
        <f>SUM(Kranskop:Baobab!AJ342)</f>
        <v>0</v>
      </c>
      <c r="AK342" s="231">
        <f>SUM(Kranskop:Baobab!AK342)</f>
        <v>0</v>
      </c>
      <c r="AL342" s="231">
        <f>SUM(Kranskop:Baobab!AL342)</f>
        <v>0</v>
      </c>
      <c r="AM342" s="231">
        <f>SUM(Kranskop:Baobab!AM342)</f>
        <v>0</v>
      </c>
      <c r="AN342" s="231">
        <f>SUM(Kranskop:Baobab!AN342)</f>
        <v>0</v>
      </c>
      <c r="AO342" s="231">
        <f>SUM(Kranskop:Baobab!AO342)</f>
        <v>0</v>
      </c>
      <c r="AP342" s="231">
        <f>SUM(Kranskop:Baobab!AP342)</f>
        <v>0</v>
      </c>
      <c r="AQ342" s="231">
        <f>SUM(Kranskop:Baobab!AQ342)</f>
        <v>0</v>
      </c>
      <c r="AR342" s="231">
        <f>SUM(Kranskop:Baobab!AR342)</f>
        <v>0</v>
      </c>
      <c r="AS342" s="232">
        <f>SUM(Kranskop:Baobab!AS342)</f>
        <v>0</v>
      </c>
      <c r="AT342" s="233">
        <f>SUM(Kranskop:Baobab!AT342)</f>
        <v>0</v>
      </c>
      <c r="AU342" s="231">
        <f>SUM(Kranskop:Baobab!AU342)</f>
        <v>0</v>
      </c>
      <c r="AV342" s="231">
        <f>SUM(Kranskop:Baobab!AV342)</f>
        <v>0</v>
      </c>
      <c r="AW342" s="231">
        <f>SUM(Kranskop:Baobab!AW342)</f>
        <v>0</v>
      </c>
      <c r="AX342" s="231">
        <f>SUM(Kranskop:Baobab!AX342)</f>
        <v>0</v>
      </c>
      <c r="AY342" s="231">
        <f>SUM(Kranskop:Baobab!AY342)</f>
        <v>0</v>
      </c>
      <c r="AZ342" s="231">
        <f>SUM(Kranskop:Baobab!AZ342)</f>
        <v>0</v>
      </c>
      <c r="BA342" s="231">
        <f>SUM(Kranskop:Baobab!BA342)</f>
        <v>0</v>
      </c>
      <c r="BB342" s="231">
        <f>SUM(Kranskop:Baobab!BB342)</f>
        <v>0</v>
      </c>
      <c r="BC342" s="231">
        <f>SUM(Kranskop:Baobab!BC342)</f>
        <v>0</v>
      </c>
      <c r="BD342" s="231">
        <f>SUM(Kranskop:Baobab!BD342)</f>
        <v>0</v>
      </c>
      <c r="BE342" s="232">
        <f>SUM(Kranskop:Baobab!BE342)</f>
        <v>0</v>
      </c>
      <c r="BF342" s="233">
        <f>SUM(Kranskop:Baobab!BF342)</f>
        <v>0</v>
      </c>
      <c r="BG342" s="231">
        <f>SUM(Kranskop:Baobab!BG342)</f>
        <v>0</v>
      </c>
      <c r="BH342" s="231">
        <f>SUM(Kranskop:Baobab!BH342)</f>
        <v>0</v>
      </c>
      <c r="BI342" s="231">
        <f>SUM(Kranskop:Baobab!BI342)</f>
        <v>0</v>
      </c>
      <c r="BJ342" s="231">
        <f>SUM(Kranskop:Baobab!BJ342)</f>
        <v>0</v>
      </c>
      <c r="BK342" s="231">
        <f>SUM(Kranskop:Baobab!BK342)</f>
        <v>0</v>
      </c>
      <c r="BL342" s="231">
        <f>SUM(Kranskop:Baobab!BL342)</f>
        <v>0</v>
      </c>
      <c r="BM342" s="231">
        <f>SUM(Kranskop:Baobab!BM342)</f>
        <v>0</v>
      </c>
      <c r="BN342" s="231">
        <f>SUM(Kranskop:Baobab!BN342)</f>
        <v>0</v>
      </c>
      <c r="BO342" s="231">
        <f>SUM(Kranskop:Baobab!BO342)</f>
        <v>0</v>
      </c>
      <c r="BP342" s="231">
        <f>SUM(Kranskop:Baobab!BP342)</f>
        <v>0</v>
      </c>
      <c r="BQ342" s="232">
        <f>SUM(Kranskop:Baobab!BQ342)</f>
        <v>0</v>
      </c>
      <c r="BR342" s="233">
        <f>SUM(Kranskop:Baobab!BR342)</f>
        <v>0</v>
      </c>
      <c r="BS342" s="231">
        <f>SUM(Kranskop:Baobab!BS342)</f>
        <v>0</v>
      </c>
      <c r="BT342" s="231">
        <f>SUM(Kranskop:Baobab!BT342)</f>
        <v>0</v>
      </c>
      <c r="BU342" s="231">
        <f>SUM(Kranskop:Baobab!BU342)</f>
        <v>0</v>
      </c>
      <c r="BV342" s="231">
        <f>SUM(Kranskop:Baobab!BV342)</f>
        <v>0</v>
      </c>
      <c r="BW342" s="231">
        <f>SUM(Kranskop:Baobab!BW342)</f>
        <v>0</v>
      </c>
      <c r="BX342" s="231">
        <f>SUM(Kranskop:Baobab!BX342)</f>
        <v>0</v>
      </c>
      <c r="BY342" s="231">
        <f>SUM(Kranskop:Baobab!BY342)</f>
        <v>0</v>
      </c>
      <c r="BZ342" s="231">
        <f>SUM(Kranskop:Baobab!BZ342)</f>
        <v>0</v>
      </c>
      <c r="CA342" s="231">
        <f>SUM(Kranskop:Baobab!CA342)</f>
        <v>0</v>
      </c>
      <c r="CB342" s="231">
        <f>SUM(Kranskop:Baobab!CB342)</f>
        <v>0</v>
      </c>
      <c r="CC342" s="232">
        <f>SUM(Kranskop:Baobab!CC342)</f>
        <v>0</v>
      </c>
      <c r="CD342" s="368"/>
    </row>
    <row r="343" spans="2:82" s="39" customFormat="1" ht="27" x14ac:dyDescent="0.75">
      <c r="B343" s="328" t="s">
        <v>758</v>
      </c>
      <c r="C343" s="329" t="s">
        <v>480</v>
      </c>
      <c r="D343" s="139" t="s">
        <v>446</v>
      </c>
      <c r="E343" s="255">
        <f>SUM(Kranskop:Baobab!E343)</f>
        <v>4</v>
      </c>
      <c r="F343" s="215" t="b">
        <f>(Kranskop!G343+Nyl!G343+Capricorn!G343+Baobab!G343)=G343</f>
        <v>1</v>
      </c>
      <c r="G343" s="74">
        <f t="shared" si="99"/>
        <v>0</v>
      </c>
      <c r="H343" s="75">
        <f>SUM(Kranskop:Baobab!H343)</f>
        <v>0</v>
      </c>
      <c r="I343" s="232">
        <f>SUM(Kranskop:Baobab!I343)</f>
        <v>0</v>
      </c>
      <c r="J343" s="230">
        <f>SUM(Kranskop:Baobab!J343)</f>
        <v>0</v>
      </c>
      <c r="K343" s="231">
        <f>SUM(Kranskop:Baobab!K343)</f>
        <v>0</v>
      </c>
      <c r="L343" s="231">
        <f>SUM(Kranskop:Baobab!L343)</f>
        <v>0</v>
      </c>
      <c r="M343" s="231">
        <f>SUM(Kranskop:Baobab!M343)</f>
        <v>0</v>
      </c>
      <c r="N343" s="231">
        <f>SUM(Kranskop:Baobab!N343)</f>
        <v>0</v>
      </c>
      <c r="O343" s="231">
        <f>SUM(Kranskop:Baobab!O343)</f>
        <v>0</v>
      </c>
      <c r="P343" s="231">
        <f>SUM(Kranskop:Baobab!P343)</f>
        <v>0</v>
      </c>
      <c r="Q343" s="231">
        <f>SUM(Kranskop:Baobab!Q343)</f>
        <v>0</v>
      </c>
      <c r="R343" s="231">
        <f>SUM(Kranskop:Baobab!R343)</f>
        <v>0</v>
      </c>
      <c r="S343" s="231">
        <f>SUM(Kranskop:Baobab!S343)</f>
        <v>0</v>
      </c>
      <c r="T343" s="231">
        <f>SUM(Kranskop:Baobab!T343)</f>
        <v>0</v>
      </c>
      <c r="U343" s="232">
        <f>SUM(Kranskop:Baobab!U343)</f>
        <v>0</v>
      </c>
      <c r="V343" s="233">
        <f>SUM(Kranskop:Baobab!V343)</f>
        <v>0</v>
      </c>
      <c r="W343" s="231">
        <f>SUM(Kranskop:Baobab!W343)</f>
        <v>0</v>
      </c>
      <c r="X343" s="231">
        <f>SUM(Kranskop:Baobab!X343)</f>
        <v>0</v>
      </c>
      <c r="Y343" s="231">
        <f>SUM(Kranskop:Baobab!Y343)</f>
        <v>0</v>
      </c>
      <c r="Z343" s="231">
        <f>SUM(Kranskop:Baobab!Z343)</f>
        <v>0</v>
      </c>
      <c r="AA343" s="231">
        <f>SUM(Kranskop:Baobab!AA343)</f>
        <v>0</v>
      </c>
      <c r="AB343" s="231">
        <f>SUM(Kranskop:Baobab!AB343)</f>
        <v>0</v>
      </c>
      <c r="AC343" s="231">
        <f>SUM(Kranskop:Baobab!AC343)</f>
        <v>0</v>
      </c>
      <c r="AD343" s="231">
        <f>SUM(Kranskop:Baobab!AD343)</f>
        <v>0</v>
      </c>
      <c r="AE343" s="231">
        <f>SUM(Kranskop:Baobab!AE343)</f>
        <v>0</v>
      </c>
      <c r="AF343" s="231">
        <f>SUM(Kranskop:Baobab!AF343)</f>
        <v>0</v>
      </c>
      <c r="AG343" s="232">
        <f>SUM(Kranskop:Baobab!AG343)</f>
        <v>0</v>
      </c>
      <c r="AH343" s="233">
        <f>SUM(Kranskop:Baobab!AH343)</f>
        <v>0</v>
      </c>
      <c r="AI343" s="231">
        <f>SUM(Kranskop:Baobab!AI343)</f>
        <v>0</v>
      </c>
      <c r="AJ343" s="231">
        <f>SUM(Kranskop:Baobab!AJ343)</f>
        <v>0</v>
      </c>
      <c r="AK343" s="231">
        <f>SUM(Kranskop:Baobab!AK343)</f>
        <v>0</v>
      </c>
      <c r="AL343" s="231">
        <f>SUM(Kranskop:Baobab!AL343)</f>
        <v>0</v>
      </c>
      <c r="AM343" s="231">
        <f>SUM(Kranskop:Baobab!AM343)</f>
        <v>0</v>
      </c>
      <c r="AN343" s="231">
        <f>SUM(Kranskop:Baobab!AN343)</f>
        <v>0</v>
      </c>
      <c r="AO343" s="231">
        <f>SUM(Kranskop:Baobab!AO343)</f>
        <v>0</v>
      </c>
      <c r="AP343" s="231">
        <f>SUM(Kranskop:Baobab!AP343)</f>
        <v>0</v>
      </c>
      <c r="AQ343" s="231">
        <f>SUM(Kranskop:Baobab!AQ343)</f>
        <v>0</v>
      </c>
      <c r="AR343" s="231">
        <f>SUM(Kranskop:Baobab!AR343)</f>
        <v>0</v>
      </c>
      <c r="AS343" s="232">
        <f>SUM(Kranskop:Baobab!AS343)</f>
        <v>0</v>
      </c>
      <c r="AT343" s="233">
        <f>SUM(Kranskop:Baobab!AT343)</f>
        <v>0</v>
      </c>
      <c r="AU343" s="231">
        <f>SUM(Kranskop:Baobab!AU343)</f>
        <v>0</v>
      </c>
      <c r="AV343" s="231">
        <f>SUM(Kranskop:Baobab!AV343)</f>
        <v>0</v>
      </c>
      <c r="AW343" s="231">
        <f>SUM(Kranskop:Baobab!AW343)</f>
        <v>0</v>
      </c>
      <c r="AX343" s="231">
        <f>SUM(Kranskop:Baobab!AX343)</f>
        <v>0</v>
      </c>
      <c r="AY343" s="231">
        <f>SUM(Kranskop:Baobab!AY343)</f>
        <v>0</v>
      </c>
      <c r="AZ343" s="231">
        <f>SUM(Kranskop:Baobab!AZ343)</f>
        <v>0</v>
      </c>
      <c r="BA343" s="231">
        <f>SUM(Kranskop:Baobab!BA343)</f>
        <v>0</v>
      </c>
      <c r="BB343" s="231">
        <f>SUM(Kranskop:Baobab!BB343)</f>
        <v>0</v>
      </c>
      <c r="BC343" s="231">
        <f>SUM(Kranskop:Baobab!BC343)</f>
        <v>0</v>
      </c>
      <c r="BD343" s="231">
        <f>SUM(Kranskop:Baobab!BD343)</f>
        <v>0</v>
      </c>
      <c r="BE343" s="232">
        <f>SUM(Kranskop:Baobab!BE343)</f>
        <v>0</v>
      </c>
      <c r="BF343" s="233">
        <f>SUM(Kranskop:Baobab!BF343)</f>
        <v>0</v>
      </c>
      <c r="BG343" s="231">
        <f>SUM(Kranskop:Baobab!BG343)</f>
        <v>0</v>
      </c>
      <c r="BH343" s="231">
        <f>SUM(Kranskop:Baobab!BH343)</f>
        <v>0</v>
      </c>
      <c r="BI343" s="231">
        <f>SUM(Kranskop:Baobab!BI343)</f>
        <v>0</v>
      </c>
      <c r="BJ343" s="231">
        <f>SUM(Kranskop:Baobab!BJ343)</f>
        <v>0</v>
      </c>
      <c r="BK343" s="231">
        <f>SUM(Kranskop:Baobab!BK343)</f>
        <v>0</v>
      </c>
      <c r="BL343" s="231">
        <f>SUM(Kranskop:Baobab!BL343)</f>
        <v>0</v>
      </c>
      <c r="BM343" s="231">
        <f>SUM(Kranskop:Baobab!BM343)</f>
        <v>0</v>
      </c>
      <c r="BN343" s="231">
        <f>SUM(Kranskop:Baobab!BN343)</f>
        <v>0</v>
      </c>
      <c r="BO343" s="231">
        <f>SUM(Kranskop:Baobab!BO343)</f>
        <v>0</v>
      </c>
      <c r="BP343" s="231">
        <f>SUM(Kranskop:Baobab!BP343)</f>
        <v>0</v>
      </c>
      <c r="BQ343" s="232">
        <f>SUM(Kranskop:Baobab!BQ343)</f>
        <v>0</v>
      </c>
      <c r="BR343" s="233">
        <f>SUM(Kranskop:Baobab!BR343)</f>
        <v>0</v>
      </c>
      <c r="BS343" s="231">
        <f>SUM(Kranskop:Baobab!BS343)</f>
        <v>0</v>
      </c>
      <c r="BT343" s="231">
        <f>SUM(Kranskop:Baobab!BT343)</f>
        <v>0</v>
      </c>
      <c r="BU343" s="231">
        <f>SUM(Kranskop:Baobab!BU343)</f>
        <v>0</v>
      </c>
      <c r="BV343" s="231">
        <f>SUM(Kranskop:Baobab!BV343)</f>
        <v>0</v>
      </c>
      <c r="BW343" s="231">
        <f>SUM(Kranskop:Baobab!BW343)</f>
        <v>0</v>
      </c>
      <c r="BX343" s="231">
        <f>SUM(Kranskop:Baobab!BX343)</f>
        <v>0</v>
      </c>
      <c r="BY343" s="231">
        <f>SUM(Kranskop:Baobab!BY343)</f>
        <v>0</v>
      </c>
      <c r="BZ343" s="231">
        <f>SUM(Kranskop:Baobab!BZ343)</f>
        <v>0</v>
      </c>
      <c r="CA343" s="231">
        <f>SUM(Kranskop:Baobab!CA343)</f>
        <v>0</v>
      </c>
      <c r="CB343" s="231">
        <f>SUM(Kranskop:Baobab!CB343)</f>
        <v>0</v>
      </c>
      <c r="CC343" s="232">
        <f>SUM(Kranskop:Baobab!CC343)</f>
        <v>0</v>
      </c>
      <c r="CD343" s="368"/>
    </row>
    <row r="344" spans="2:82" s="39" customFormat="1" x14ac:dyDescent="0.75">
      <c r="B344" s="328" t="s">
        <v>759</v>
      </c>
      <c r="C344" s="329" t="s">
        <v>886</v>
      </c>
      <c r="D344" s="139" t="s">
        <v>86</v>
      </c>
      <c r="E344" s="255">
        <f>SUM(Kranskop:Baobab!F344)</f>
        <v>0</v>
      </c>
      <c r="F344" s="215" t="b">
        <f>(Kranskop!G344+Nyl!G344+Capricorn!G344+Baobab!G344)=G344</f>
        <v>1</v>
      </c>
      <c r="G344" s="74">
        <f t="shared" si="99"/>
        <v>0</v>
      </c>
      <c r="H344" s="75">
        <f>SUM(Kranskop:Baobab!H344)</f>
        <v>0</v>
      </c>
      <c r="I344" s="232">
        <f>SUM(Kranskop:Baobab!I344)</f>
        <v>0</v>
      </c>
      <c r="J344" s="230">
        <f>SUM(Kranskop:Baobab!J344)</f>
        <v>0</v>
      </c>
      <c r="K344" s="231">
        <f>SUM(Kranskop:Baobab!K344)</f>
        <v>0</v>
      </c>
      <c r="L344" s="231">
        <f>SUM(Kranskop:Baobab!L344)</f>
        <v>0</v>
      </c>
      <c r="M344" s="231">
        <f>SUM(Kranskop:Baobab!M344)</f>
        <v>0</v>
      </c>
      <c r="N344" s="231">
        <f>SUM(Kranskop:Baobab!N344)</f>
        <v>0</v>
      </c>
      <c r="O344" s="231">
        <f>SUM(Kranskop:Baobab!O344)</f>
        <v>0</v>
      </c>
      <c r="P344" s="231">
        <f>SUM(Kranskop:Baobab!P344)</f>
        <v>0</v>
      </c>
      <c r="Q344" s="231">
        <f>SUM(Kranskop:Baobab!Q344)</f>
        <v>0</v>
      </c>
      <c r="R344" s="231">
        <f>SUM(Kranskop:Baobab!R344)</f>
        <v>0</v>
      </c>
      <c r="S344" s="231">
        <f>SUM(Kranskop:Baobab!S344)</f>
        <v>0</v>
      </c>
      <c r="T344" s="231">
        <f>SUM(Kranskop:Baobab!T344)</f>
        <v>0</v>
      </c>
      <c r="U344" s="232">
        <f>SUM(Kranskop:Baobab!U344)</f>
        <v>0</v>
      </c>
      <c r="V344" s="233">
        <f>SUM(Kranskop:Baobab!V344)</f>
        <v>0</v>
      </c>
      <c r="W344" s="231">
        <f>SUM(Kranskop:Baobab!W344)</f>
        <v>0</v>
      </c>
      <c r="X344" s="231">
        <f>SUM(Kranskop:Baobab!X344)</f>
        <v>0</v>
      </c>
      <c r="Y344" s="231">
        <f>SUM(Kranskop:Baobab!Y344)</f>
        <v>0</v>
      </c>
      <c r="Z344" s="231">
        <f>SUM(Kranskop:Baobab!Z344)</f>
        <v>0</v>
      </c>
      <c r="AA344" s="231">
        <f>SUM(Kranskop:Baobab!AA344)</f>
        <v>0</v>
      </c>
      <c r="AB344" s="231">
        <f>SUM(Kranskop:Baobab!AB344)</f>
        <v>0</v>
      </c>
      <c r="AC344" s="231">
        <f>SUM(Kranskop:Baobab!AC344)</f>
        <v>0</v>
      </c>
      <c r="AD344" s="231">
        <f>SUM(Kranskop:Baobab!AD344)</f>
        <v>0</v>
      </c>
      <c r="AE344" s="231">
        <f>SUM(Kranskop:Baobab!AE344)</f>
        <v>0</v>
      </c>
      <c r="AF344" s="231">
        <f>SUM(Kranskop:Baobab!AF344)</f>
        <v>0</v>
      </c>
      <c r="AG344" s="232">
        <f>SUM(Kranskop:Baobab!AG344)</f>
        <v>0</v>
      </c>
      <c r="AH344" s="233">
        <f>SUM(Kranskop:Baobab!AH344)</f>
        <v>0</v>
      </c>
      <c r="AI344" s="231">
        <f>SUM(Kranskop:Baobab!AI344)</f>
        <v>0</v>
      </c>
      <c r="AJ344" s="231">
        <f>SUM(Kranskop:Baobab!AJ344)</f>
        <v>0</v>
      </c>
      <c r="AK344" s="231">
        <f>SUM(Kranskop:Baobab!AK344)</f>
        <v>0</v>
      </c>
      <c r="AL344" s="231">
        <f>SUM(Kranskop:Baobab!AL344)</f>
        <v>0</v>
      </c>
      <c r="AM344" s="231">
        <f>SUM(Kranskop:Baobab!AM344)</f>
        <v>0</v>
      </c>
      <c r="AN344" s="231">
        <f>SUM(Kranskop:Baobab!AN344)</f>
        <v>0</v>
      </c>
      <c r="AO344" s="231">
        <f>SUM(Kranskop:Baobab!AO344)</f>
        <v>0</v>
      </c>
      <c r="AP344" s="231">
        <f>SUM(Kranskop:Baobab!AP344)</f>
        <v>0</v>
      </c>
      <c r="AQ344" s="231">
        <f>SUM(Kranskop:Baobab!AQ344)</f>
        <v>0</v>
      </c>
      <c r="AR344" s="231">
        <f>SUM(Kranskop:Baobab!AR344)</f>
        <v>0</v>
      </c>
      <c r="AS344" s="232">
        <f>SUM(Kranskop:Baobab!AS344)</f>
        <v>0</v>
      </c>
      <c r="AT344" s="233">
        <f>SUM(Kranskop:Baobab!AT344)</f>
        <v>0</v>
      </c>
      <c r="AU344" s="231">
        <f>SUM(Kranskop:Baobab!AU344)</f>
        <v>0</v>
      </c>
      <c r="AV344" s="231">
        <f>SUM(Kranskop:Baobab!AV344)</f>
        <v>0</v>
      </c>
      <c r="AW344" s="231">
        <f>SUM(Kranskop:Baobab!AW344)</f>
        <v>0</v>
      </c>
      <c r="AX344" s="231">
        <f>SUM(Kranskop:Baobab!AX344)</f>
        <v>0</v>
      </c>
      <c r="AY344" s="231">
        <f>SUM(Kranskop:Baobab!AY344)</f>
        <v>0</v>
      </c>
      <c r="AZ344" s="231">
        <f>SUM(Kranskop:Baobab!AZ344)</f>
        <v>0</v>
      </c>
      <c r="BA344" s="231">
        <f>SUM(Kranskop:Baobab!BA344)</f>
        <v>0</v>
      </c>
      <c r="BB344" s="231">
        <f>SUM(Kranskop:Baobab!BB344)</f>
        <v>0</v>
      </c>
      <c r="BC344" s="231">
        <f>SUM(Kranskop:Baobab!BC344)</f>
        <v>0</v>
      </c>
      <c r="BD344" s="231">
        <f>SUM(Kranskop:Baobab!BD344)</f>
        <v>0</v>
      </c>
      <c r="BE344" s="232">
        <f>SUM(Kranskop:Baobab!BE344)</f>
        <v>0</v>
      </c>
      <c r="BF344" s="233">
        <f>SUM(Kranskop:Baobab!BF344)</f>
        <v>0</v>
      </c>
      <c r="BG344" s="231">
        <f>SUM(Kranskop:Baobab!BG344)</f>
        <v>0</v>
      </c>
      <c r="BH344" s="231">
        <f>SUM(Kranskop:Baobab!BH344)</f>
        <v>0</v>
      </c>
      <c r="BI344" s="231">
        <f>SUM(Kranskop:Baobab!BI344)</f>
        <v>0</v>
      </c>
      <c r="BJ344" s="231">
        <f>SUM(Kranskop:Baobab!BJ344)</f>
        <v>0</v>
      </c>
      <c r="BK344" s="231">
        <f>SUM(Kranskop:Baobab!BK344)</f>
        <v>0</v>
      </c>
      <c r="BL344" s="231">
        <f>SUM(Kranskop:Baobab!BL344)</f>
        <v>0</v>
      </c>
      <c r="BM344" s="231">
        <f>SUM(Kranskop:Baobab!BM344)</f>
        <v>0</v>
      </c>
      <c r="BN344" s="231">
        <f>SUM(Kranskop:Baobab!BN344)</f>
        <v>0</v>
      </c>
      <c r="BO344" s="231">
        <f>SUM(Kranskop:Baobab!BO344)</f>
        <v>0</v>
      </c>
      <c r="BP344" s="231">
        <f>SUM(Kranskop:Baobab!BP344)</f>
        <v>0</v>
      </c>
      <c r="BQ344" s="232">
        <f>SUM(Kranskop:Baobab!BQ344)</f>
        <v>0</v>
      </c>
      <c r="BR344" s="233">
        <f>SUM(Kranskop:Baobab!BR344)</f>
        <v>0</v>
      </c>
      <c r="BS344" s="231">
        <f>SUM(Kranskop:Baobab!BS344)</f>
        <v>0</v>
      </c>
      <c r="BT344" s="231">
        <f>SUM(Kranskop:Baobab!BT344)</f>
        <v>0</v>
      </c>
      <c r="BU344" s="231">
        <f>SUM(Kranskop:Baobab!BU344)</f>
        <v>0</v>
      </c>
      <c r="BV344" s="231">
        <f>SUM(Kranskop:Baobab!BV344)</f>
        <v>0</v>
      </c>
      <c r="BW344" s="231">
        <f>SUM(Kranskop:Baobab!BW344)</f>
        <v>0</v>
      </c>
      <c r="BX344" s="231">
        <f>SUM(Kranskop:Baobab!BX344)</f>
        <v>0</v>
      </c>
      <c r="BY344" s="231">
        <f>SUM(Kranskop:Baobab!BY344)</f>
        <v>0</v>
      </c>
      <c r="BZ344" s="231">
        <f>SUM(Kranskop:Baobab!BZ344)</f>
        <v>0</v>
      </c>
      <c r="CA344" s="231">
        <f>SUM(Kranskop:Baobab!CA344)</f>
        <v>0</v>
      </c>
      <c r="CB344" s="231">
        <f>SUM(Kranskop:Baobab!CB344)</f>
        <v>0</v>
      </c>
      <c r="CC344" s="232">
        <f>SUM(Kranskop:Baobab!CC344)</f>
        <v>0</v>
      </c>
      <c r="CD344" s="368"/>
    </row>
    <row r="345" spans="2:82" s="39" customFormat="1" x14ac:dyDescent="0.75">
      <c r="B345" s="328" t="s">
        <v>760</v>
      </c>
      <c r="C345" s="329" t="s">
        <v>761</v>
      </c>
      <c r="D345" s="130" t="s">
        <v>318</v>
      </c>
      <c r="E345" s="255">
        <f>SUM(Kranskop:Baobab!F345)</f>
        <v>0</v>
      </c>
      <c r="F345" s="215" t="b">
        <f>(Kranskop!G345+Nyl!G345+Capricorn!G345+Baobab!G345)=G345</f>
        <v>1</v>
      </c>
      <c r="G345" s="74">
        <f t="shared" si="99"/>
        <v>0</v>
      </c>
      <c r="H345" s="75">
        <f>SUM(Kranskop:Baobab!H345)</f>
        <v>0</v>
      </c>
      <c r="I345" s="232">
        <f>SUM(Kranskop:Baobab!I345)</f>
        <v>0</v>
      </c>
      <c r="J345" s="230">
        <f>SUM(Kranskop:Baobab!J345)</f>
        <v>0</v>
      </c>
      <c r="K345" s="231">
        <f>SUM(Kranskop:Baobab!K345)</f>
        <v>0</v>
      </c>
      <c r="L345" s="231">
        <f>SUM(Kranskop:Baobab!L345)</f>
        <v>0</v>
      </c>
      <c r="M345" s="231">
        <f>SUM(Kranskop:Baobab!M345)</f>
        <v>0</v>
      </c>
      <c r="N345" s="231">
        <f>SUM(Kranskop:Baobab!N345)</f>
        <v>0</v>
      </c>
      <c r="O345" s="231">
        <f>SUM(Kranskop:Baobab!O345)</f>
        <v>0</v>
      </c>
      <c r="P345" s="231">
        <f>SUM(Kranskop:Baobab!P345)</f>
        <v>0</v>
      </c>
      <c r="Q345" s="231">
        <f>SUM(Kranskop:Baobab!Q345)</f>
        <v>0</v>
      </c>
      <c r="R345" s="231">
        <f>SUM(Kranskop:Baobab!R345)</f>
        <v>0</v>
      </c>
      <c r="S345" s="231">
        <f>SUM(Kranskop:Baobab!S345)</f>
        <v>0</v>
      </c>
      <c r="T345" s="231">
        <f>SUM(Kranskop:Baobab!T345)</f>
        <v>0</v>
      </c>
      <c r="U345" s="232">
        <f>SUM(Kranskop:Baobab!U345)</f>
        <v>0</v>
      </c>
      <c r="V345" s="233">
        <f>SUM(Kranskop:Baobab!V345)</f>
        <v>0</v>
      </c>
      <c r="W345" s="231">
        <f>SUM(Kranskop:Baobab!W345)</f>
        <v>0</v>
      </c>
      <c r="X345" s="231">
        <f>SUM(Kranskop:Baobab!X345)</f>
        <v>0</v>
      </c>
      <c r="Y345" s="231">
        <f>SUM(Kranskop:Baobab!Y345)</f>
        <v>0</v>
      </c>
      <c r="Z345" s="231">
        <f>SUM(Kranskop:Baobab!Z345)</f>
        <v>0</v>
      </c>
      <c r="AA345" s="231">
        <f>SUM(Kranskop:Baobab!AA345)</f>
        <v>0</v>
      </c>
      <c r="AB345" s="231">
        <f>SUM(Kranskop:Baobab!AB345)</f>
        <v>0</v>
      </c>
      <c r="AC345" s="231">
        <f>SUM(Kranskop:Baobab!AC345)</f>
        <v>0</v>
      </c>
      <c r="AD345" s="231">
        <f>SUM(Kranskop:Baobab!AD345)</f>
        <v>0</v>
      </c>
      <c r="AE345" s="231">
        <f>SUM(Kranskop:Baobab!AE345)</f>
        <v>0</v>
      </c>
      <c r="AF345" s="231">
        <f>SUM(Kranskop:Baobab!AF345)</f>
        <v>0</v>
      </c>
      <c r="AG345" s="232">
        <f>SUM(Kranskop:Baobab!AG345)</f>
        <v>0</v>
      </c>
      <c r="AH345" s="233">
        <f>SUM(Kranskop:Baobab!AH345)</f>
        <v>0</v>
      </c>
      <c r="AI345" s="231">
        <f>SUM(Kranskop:Baobab!AI345)</f>
        <v>0</v>
      </c>
      <c r="AJ345" s="231">
        <f>SUM(Kranskop:Baobab!AJ345)</f>
        <v>0</v>
      </c>
      <c r="AK345" s="231">
        <f>SUM(Kranskop:Baobab!AK345)</f>
        <v>0</v>
      </c>
      <c r="AL345" s="231">
        <f>SUM(Kranskop:Baobab!AL345)</f>
        <v>0</v>
      </c>
      <c r="AM345" s="231">
        <f>SUM(Kranskop:Baobab!AM345)</f>
        <v>0</v>
      </c>
      <c r="AN345" s="231">
        <f>SUM(Kranskop:Baobab!AN345)</f>
        <v>0</v>
      </c>
      <c r="AO345" s="231">
        <f>SUM(Kranskop:Baobab!AO345)</f>
        <v>0</v>
      </c>
      <c r="AP345" s="231">
        <f>SUM(Kranskop:Baobab!AP345)</f>
        <v>0</v>
      </c>
      <c r="AQ345" s="231">
        <f>SUM(Kranskop:Baobab!AQ345)</f>
        <v>0</v>
      </c>
      <c r="AR345" s="231">
        <f>SUM(Kranskop:Baobab!AR345)</f>
        <v>0</v>
      </c>
      <c r="AS345" s="232">
        <f>SUM(Kranskop:Baobab!AS345)</f>
        <v>0</v>
      </c>
      <c r="AT345" s="233">
        <f>SUM(Kranskop:Baobab!AT345)</f>
        <v>0</v>
      </c>
      <c r="AU345" s="231">
        <f>SUM(Kranskop:Baobab!AU345)</f>
        <v>0</v>
      </c>
      <c r="AV345" s="231">
        <f>SUM(Kranskop:Baobab!AV345)</f>
        <v>0</v>
      </c>
      <c r="AW345" s="231">
        <f>SUM(Kranskop:Baobab!AW345)</f>
        <v>0</v>
      </c>
      <c r="AX345" s="231">
        <f>SUM(Kranskop:Baobab!AX345)</f>
        <v>0</v>
      </c>
      <c r="AY345" s="231">
        <f>SUM(Kranskop:Baobab!AY345)</f>
        <v>0</v>
      </c>
      <c r="AZ345" s="231">
        <f>SUM(Kranskop:Baobab!AZ345)</f>
        <v>0</v>
      </c>
      <c r="BA345" s="231">
        <f>SUM(Kranskop:Baobab!BA345)</f>
        <v>0</v>
      </c>
      <c r="BB345" s="231">
        <f>SUM(Kranskop:Baobab!BB345)</f>
        <v>0</v>
      </c>
      <c r="BC345" s="231">
        <f>SUM(Kranskop:Baobab!BC345)</f>
        <v>0</v>
      </c>
      <c r="BD345" s="231">
        <f>SUM(Kranskop:Baobab!BD345)</f>
        <v>0</v>
      </c>
      <c r="BE345" s="232">
        <f>SUM(Kranskop:Baobab!BE345)</f>
        <v>0</v>
      </c>
      <c r="BF345" s="233">
        <f>SUM(Kranskop:Baobab!BF345)</f>
        <v>0</v>
      </c>
      <c r="BG345" s="231">
        <f>SUM(Kranskop:Baobab!BG345)</f>
        <v>0</v>
      </c>
      <c r="BH345" s="231">
        <f>SUM(Kranskop:Baobab!BH345)</f>
        <v>0</v>
      </c>
      <c r="BI345" s="231">
        <f>SUM(Kranskop:Baobab!BI345)</f>
        <v>0</v>
      </c>
      <c r="BJ345" s="231">
        <f>SUM(Kranskop:Baobab!BJ345)</f>
        <v>0</v>
      </c>
      <c r="BK345" s="231">
        <f>SUM(Kranskop:Baobab!BK345)</f>
        <v>0</v>
      </c>
      <c r="BL345" s="231">
        <f>SUM(Kranskop:Baobab!BL345)</f>
        <v>0</v>
      </c>
      <c r="BM345" s="231">
        <f>SUM(Kranskop:Baobab!BM345)</f>
        <v>0</v>
      </c>
      <c r="BN345" s="231">
        <f>SUM(Kranskop:Baobab!BN345)</f>
        <v>0</v>
      </c>
      <c r="BO345" s="231">
        <f>SUM(Kranskop:Baobab!BO345)</f>
        <v>0</v>
      </c>
      <c r="BP345" s="231">
        <f>SUM(Kranskop:Baobab!BP345)</f>
        <v>0</v>
      </c>
      <c r="BQ345" s="232">
        <f>SUM(Kranskop:Baobab!BQ345)</f>
        <v>0</v>
      </c>
      <c r="BR345" s="233">
        <f>SUM(Kranskop:Baobab!BR345)</f>
        <v>0</v>
      </c>
      <c r="BS345" s="231">
        <f>SUM(Kranskop:Baobab!BS345)</f>
        <v>0</v>
      </c>
      <c r="BT345" s="231">
        <f>SUM(Kranskop:Baobab!BT345)</f>
        <v>0</v>
      </c>
      <c r="BU345" s="231">
        <f>SUM(Kranskop:Baobab!BU345)</f>
        <v>0</v>
      </c>
      <c r="BV345" s="231">
        <f>SUM(Kranskop:Baobab!BV345)</f>
        <v>0</v>
      </c>
      <c r="BW345" s="231">
        <f>SUM(Kranskop:Baobab!BW345)</f>
        <v>0</v>
      </c>
      <c r="BX345" s="231">
        <f>SUM(Kranskop:Baobab!BX345)</f>
        <v>0</v>
      </c>
      <c r="BY345" s="231">
        <f>SUM(Kranskop:Baobab!BY345)</f>
        <v>0</v>
      </c>
      <c r="BZ345" s="231">
        <f>SUM(Kranskop:Baobab!BZ345)</f>
        <v>0</v>
      </c>
      <c r="CA345" s="231">
        <f>SUM(Kranskop:Baobab!CA345)</f>
        <v>0</v>
      </c>
      <c r="CB345" s="231">
        <f>SUM(Kranskop:Baobab!CB345)</f>
        <v>0</v>
      </c>
      <c r="CC345" s="232">
        <f>SUM(Kranskop:Baobab!CC345)</f>
        <v>0</v>
      </c>
      <c r="CD345" s="368"/>
    </row>
    <row r="346" spans="2:82" s="39" customFormat="1" ht="27" x14ac:dyDescent="0.75">
      <c r="B346" s="328" t="s">
        <v>762</v>
      </c>
      <c r="C346" s="129" t="str">
        <f>C345&amp;" - "&amp;"Overhead charges and profit in respect of "&amp;B345&amp;" (" &amp; TEXT(F346,"#.##%") &amp; ")"</f>
        <v>Supply and installation of PV and battery storage system - Overhead charges and profit in respect of B-4015-b (TRUE)</v>
      </c>
      <c r="D346" s="334" t="s">
        <v>320</v>
      </c>
      <c r="E346" s="255">
        <f>SUM(Kranskop:Baobab!F346)</f>
        <v>0</v>
      </c>
      <c r="F346" s="215" t="b">
        <f>(Kranskop!G346+Nyl!G346+Capricorn!G346+Baobab!G346)=G346</f>
        <v>1</v>
      </c>
      <c r="G346" s="74">
        <f t="shared" si="99"/>
        <v>0</v>
      </c>
      <c r="H346" s="75">
        <f>SUM(Kranskop:Baobab!H346)</f>
        <v>0</v>
      </c>
      <c r="I346" s="232">
        <f>SUM(Kranskop:Baobab!I346)</f>
        <v>0</v>
      </c>
      <c r="J346" s="230">
        <f>SUM(Kranskop:Baobab!J346)</f>
        <v>0</v>
      </c>
      <c r="K346" s="231">
        <f>SUM(Kranskop:Baobab!K346)</f>
        <v>0</v>
      </c>
      <c r="L346" s="231">
        <f>SUM(Kranskop:Baobab!L346)</f>
        <v>0</v>
      </c>
      <c r="M346" s="231">
        <f>SUM(Kranskop:Baobab!M346)</f>
        <v>0</v>
      </c>
      <c r="N346" s="231">
        <f>SUM(Kranskop:Baobab!N346)</f>
        <v>0</v>
      </c>
      <c r="O346" s="231">
        <f>SUM(Kranskop:Baobab!O346)</f>
        <v>0</v>
      </c>
      <c r="P346" s="231">
        <f>SUM(Kranskop:Baobab!P346)</f>
        <v>0</v>
      </c>
      <c r="Q346" s="231">
        <f>SUM(Kranskop:Baobab!Q346)</f>
        <v>0</v>
      </c>
      <c r="R346" s="231">
        <f>SUM(Kranskop:Baobab!R346)</f>
        <v>0</v>
      </c>
      <c r="S346" s="231">
        <f>SUM(Kranskop:Baobab!S346)</f>
        <v>0</v>
      </c>
      <c r="T346" s="231">
        <f>SUM(Kranskop:Baobab!T346)</f>
        <v>0</v>
      </c>
      <c r="U346" s="232">
        <f>SUM(Kranskop:Baobab!U346)</f>
        <v>0</v>
      </c>
      <c r="V346" s="233">
        <f>SUM(Kranskop:Baobab!V346)</f>
        <v>0</v>
      </c>
      <c r="W346" s="231">
        <f>SUM(Kranskop:Baobab!W346)</f>
        <v>0</v>
      </c>
      <c r="X346" s="231">
        <f>SUM(Kranskop:Baobab!X346)</f>
        <v>0</v>
      </c>
      <c r="Y346" s="231">
        <f>SUM(Kranskop:Baobab!Y346)</f>
        <v>0</v>
      </c>
      <c r="Z346" s="231">
        <f>SUM(Kranskop:Baobab!Z346)</f>
        <v>0</v>
      </c>
      <c r="AA346" s="231">
        <f>SUM(Kranskop:Baobab!AA346)</f>
        <v>0</v>
      </c>
      <c r="AB346" s="231">
        <f>SUM(Kranskop:Baobab!AB346)</f>
        <v>0</v>
      </c>
      <c r="AC346" s="231">
        <f>SUM(Kranskop:Baobab!AC346)</f>
        <v>0</v>
      </c>
      <c r="AD346" s="231">
        <f>SUM(Kranskop:Baobab!AD346)</f>
        <v>0</v>
      </c>
      <c r="AE346" s="231">
        <f>SUM(Kranskop:Baobab!AE346)</f>
        <v>0</v>
      </c>
      <c r="AF346" s="231">
        <f>SUM(Kranskop:Baobab!AF346)</f>
        <v>0</v>
      </c>
      <c r="AG346" s="232">
        <f>SUM(Kranskop:Baobab!AG346)</f>
        <v>0</v>
      </c>
      <c r="AH346" s="233">
        <f>SUM(Kranskop:Baobab!AH346)</f>
        <v>0</v>
      </c>
      <c r="AI346" s="231">
        <f>SUM(Kranskop:Baobab!AI346)</f>
        <v>0</v>
      </c>
      <c r="AJ346" s="231">
        <f>SUM(Kranskop:Baobab!AJ346)</f>
        <v>0</v>
      </c>
      <c r="AK346" s="231">
        <f>SUM(Kranskop:Baobab!AK346)</f>
        <v>0</v>
      </c>
      <c r="AL346" s="231">
        <f>SUM(Kranskop:Baobab!AL346)</f>
        <v>0</v>
      </c>
      <c r="AM346" s="231">
        <f>SUM(Kranskop:Baobab!AM346)</f>
        <v>0</v>
      </c>
      <c r="AN346" s="231">
        <f>SUM(Kranskop:Baobab!AN346)</f>
        <v>0</v>
      </c>
      <c r="AO346" s="231">
        <f>SUM(Kranskop:Baobab!AO346)</f>
        <v>0</v>
      </c>
      <c r="AP346" s="231">
        <f>SUM(Kranskop:Baobab!AP346)</f>
        <v>0</v>
      </c>
      <c r="AQ346" s="231">
        <f>SUM(Kranskop:Baobab!AQ346)</f>
        <v>0</v>
      </c>
      <c r="AR346" s="231">
        <f>SUM(Kranskop:Baobab!AR346)</f>
        <v>0</v>
      </c>
      <c r="AS346" s="232">
        <f>SUM(Kranskop:Baobab!AS346)</f>
        <v>0</v>
      </c>
      <c r="AT346" s="233">
        <f>SUM(Kranskop:Baobab!AT346)</f>
        <v>0</v>
      </c>
      <c r="AU346" s="231">
        <f>SUM(Kranskop:Baobab!AU346)</f>
        <v>0</v>
      </c>
      <c r="AV346" s="231">
        <f>SUM(Kranskop:Baobab!AV346)</f>
        <v>0</v>
      </c>
      <c r="AW346" s="231">
        <f>SUM(Kranskop:Baobab!AW346)</f>
        <v>0</v>
      </c>
      <c r="AX346" s="231">
        <f>SUM(Kranskop:Baobab!AX346)</f>
        <v>0</v>
      </c>
      <c r="AY346" s="231">
        <f>SUM(Kranskop:Baobab!AY346)</f>
        <v>0</v>
      </c>
      <c r="AZ346" s="231">
        <f>SUM(Kranskop:Baobab!AZ346)</f>
        <v>0</v>
      </c>
      <c r="BA346" s="231">
        <f>SUM(Kranskop:Baobab!BA346)</f>
        <v>0</v>
      </c>
      <c r="BB346" s="231">
        <f>SUM(Kranskop:Baobab!BB346)</f>
        <v>0</v>
      </c>
      <c r="BC346" s="231">
        <f>SUM(Kranskop:Baobab!BC346)</f>
        <v>0</v>
      </c>
      <c r="BD346" s="231">
        <f>SUM(Kranskop:Baobab!BD346)</f>
        <v>0</v>
      </c>
      <c r="BE346" s="232">
        <f>SUM(Kranskop:Baobab!BE346)</f>
        <v>0</v>
      </c>
      <c r="BF346" s="233">
        <f>SUM(Kranskop:Baobab!BF346)</f>
        <v>0</v>
      </c>
      <c r="BG346" s="231">
        <f>SUM(Kranskop:Baobab!BG346)</f>
        <v>0</v>
      </c>
      <c r="BH346" s="231">
        <f>SUM(Kranskop:Baobab!BH346)</f>
        <v>0</v>
      </c>
      <c r="BI346" s="231">
        <f>SUM(Kranskop:Baobab!BI346)</f>
        <v>0</v>
      </c>
      <c r="BJ346" s="231">
        <f>SUM(Kranskop:Baobab!BJ346)</f>
        <v>0</v>
      </c>
      <c r="BK346" s="231">
        <f>SUM(Kranskop:Baobab!BK346)</f>
        <v>0</v>
      </c>
      <c r="BL346" s="231">
        <f>SUM(Kranskop:Baobab!BL346)</f>
        <v>0</v>
      </c>
      <c r="BM346" s="231">
        <f>SUM(Kranskop:Baobab!BM346)</f>
        <v>0</v>
      </c>
      <c r="BN346" s="231">
        <f>SUM(Kranskop:Baobab!BN346)</f>
        <v>0</v>
      </c>
      <c r="BO346" s="231">
        <f>SUM(Kranskop:Baobab!BO346)</f>
        <v>0</v>
      </c>
      <c r="BP346" s="231">
        <f>SUM(Kranskop:Baobab!BP346)</f>
        <v>0</v>
      </c>
      <c r="BQ346" s="232">
        <f>SUM(Kranskop:Baobab!BQ346)</f>
        <v>0</v>
      </c>
      <c r="BR346" s="233">
        <f>SUM(Kranskop:Baobab!BR346)</f>
        <v>0</v>
      </c>
      <c r="BS346" s="231">
        <f>SUM(Kranskop:Baobab!BS346)</f>
        <v>0</v>
      </c>
      <c r="BT346" s="231">
        <f>SUM(Kranskop:Baobab!BT346)</f>
        <v>0</v>
      </c>
      <c r="BU346" s="231">
        <f>SUM(Kranskop:Baobab!BU346)</f>
        <v>0</v>
      </c>
      <c r="BV346" s="231">
        <f>SUM(Kranskop:Baobab!BV346)</f>
        <v>0</v>
      </c>
      <c r="BW346" s="231">
        <f>SUM(Kranskop:Baobab!BW346)</f>
        <v>0</v>
      </c>
      <c r="BX346" s="231">
        <f>SUM(Kranskop:Baobab!BX346)</f>
        <v>0</v>
      </c>
      <c r="BY346" s="231">
        <f>SUM(Kranskop:Baobab!BY346)</f>
        <v>0</v>
      </c>
      <c r="BZ346" s="231">
        <f>SUM(Kranskop:Baobab!BZ346)</f>
        <v>0</v>
      </c>
      <c r="CA346" s="231">
        <f>SUM(Kranskop:Baobab!CA346)</f>
        <v>0</v>
      </c>
      <c r="CB346" s="231">
        <f>SUM(Kranskop:Baobab!CB346)</f>
        <v>0</v>
      </c>
      <c r="CC346" s="232">
        <f>SUM(Kranskop:Baobab!CC346)</f>
        <v>0</v>
      </c>
      <c r="CD346" s="368"/>
    </row>
    <row r="347" spans="2:82" s="39" customFormat="1" x14ac:dyDescent="0.75">
      <c r="B347" s="328" t="s">
        <v>763</v>
      </c>
      <c r="C347" s="329" t="s">
        <v>764</v>
      </c>
      <c r="D347" s="130" t="s">
        <v>318</v>
      </c>
      <c r="E347" s="255">
        <f>SUM(Kranskop:Baobab!F347)</f>
        <v>1600000</v>
      </c>
      <c r="F347" s="215" t="b">
        <f>(Kranskop!G347+Nyl!G347+Capricorn!G347+Baobab!G347)=G347</f>
        <v>1</v>
      </c>
      <c r="G347" s="74">
        <f t="shared" si="99"/>
        <v>1600000</v>
      </c>
      <c r="H347" s="75">
        <f>SUM(Kranskop:Baobab!H347)</f>
        <v>0</v>
      </c>
      <c r="I347" s="232">
        <f>SUM(Kranskop:Baobab!I347)</f>
        <v>0</v>
      </c>
      <c r="J347" s="230">
        <f>SUM(Kranskop:Baobab!J347)</f>
        <v>22222.240000000002</v>
      </c>
      <c r="K347" s="231">
        <f>SUM(Kranskop:Baobab!K347)</f>
        <v>22222.240000000002</v>
      </c>
      <c r="L347" s="231">
        <f>SUM(Kranskop:Baobab!L347)</f>
        <v>22222.240000000002</v>
      </c>
      <c r="M347" s="231">
        <f>SUM(Kranskop:Baobab!M347)</f>
        <v>22222.240000000002</v>
      </c>
      <c r="N347" s="231">
        <f>SUM(Kranskop:Baobab!N347)</f>
        <v>22222.240000000002</v>
      </c>
      <c r="O347" s="231">
        <f>SUM(Kranskop:Baobab!O347)</f>
        <v>22222.240000000002</v>
      </c>
      <c r="P347" s="231">
        <f>SUM(Kranskop:Baobab!P347)</f>
        <v>22222.240000000002</v>
      </c>
      <c r="Q347" s="231">
        <f>SUM(Kranskop:Baobab!Q347)</f>
        <v>22222.240000000002</v>
      </c>
      <c r="R347" s="231">
        <f>SUM(Kranskop:Baobab!R347)</f>
        <v>22222.240000000002</v>
      </c>
      <c r="S347" s="231">
        <f>SUM(Kranskop:Baobab!S347)</f>
        <v>22222.240000000002</v>
      </c>
      <c r="T347" s="231">
        <f>SUM(Kranskop:Baobab!T347)</f>
        <v>22222.240000000002</v>
      </c>
      <c r="U347" s="232">
        <f>SUM(Kranskop:Baobab!U347)</f>
        <v>22222.240000000002</v>
      </c>
      <c r="V347" s="233">
        <f>SUM(Kranskop:Baobab!V347)</f>
        <v>22222.240000000002</v>
      </c>
      <c r="W347" s="231">
        <f>SUM(Kranskop:Baobab!W347)</f>
        <v>22222.240000000002</v>
      </c>
      <c r="X347" s="231">
        <f>SUM(Kranskop:Baobab!X347)</f>
        <v>22222.240000000002</v>
      </c>
      <c r="Y347" s="231">
        <f>SUM(Kranskop:Baobab!Y347)</f>
        <v>22222.240000000002</v>
      </c>
      <c r="Z347" s="231">
        <f>SUM(Kranskop:Baobab!Z347)</f>
        <v>22222.240000000002</v>
      </c>
      <c r="AA347" s="231">
        <f>SUM(Kranskop:Baobab!AA347)</f>
        <v>22222.240000000002</v>
      </c>
      <c r="AB347" s="231">
        <f>SUM(Kranskop:Baobab!AB347)</f>
        <v>22222.240000000002</v>
      </c>
      <c r="AC347" s="231">
        <f>SUM(Kranskop:Baobab!AC347)</f>
        <v>22222.240000000002</v>
      </c>
      <c r="AD347" s="231">
        <f>SUM(Kranskop:Baobab!AD347)</f>
        <v>22222.240000000002</v>
      </c>
      <c r="AE347" s="231">
        <f>SUM(Kranskop:Baobab!AE347)</f>
        <v>22222.240000000002</v>
      </c>
      <c r="AF347" s="231">
        <f>SUM(Kranskop:Baobab!AF347)</f>
        <v>22222.240000000002</v>
      </c>
      <c r="AG347" s="232">
        <f>SUM(Kranskop:Baobab!AG347)</f>
        <v>22222.240000000002</v>
      </c>
      <c r="AH347" s="233">
        <f>SUM(Kranskop:Baobab!AH347)</f>
        <v>22222.240000000002</v>
      </c>
      <c r="AI347" s="231">
        <f>SUM(Kranskop:Baobab!AI347)</f>
        <v>22222.240000000002</v>
      </c>
      <c r="AJ347" s="231">
        <f>SUM(Kranskop:Baobab!AJ347)</f>
        <v>22222.240000000002</v>
      </c>
      <c r="AK347" s="231">
        <f>SUM(Kranskop:Baobab!AK347)</f>
        <v>22222.240000000002</v>
      </c>
      <c r="AL347" s="231">
        <f>SUM(Kranskop:Baobab!AL347)</f>
        <v>22222.240000000002</v>
      </c>
      <c r="AM347" s="231">
        <f>SUM(Kranskop:Baobab!AM347)</f>
        <v>22222.240000000002</v>
      </c>
      <c r="AN347" s="231">
        <f>SUM(Kranskop:Baobab!AN347)</f>
        <v>22222.240000000002</v>
      </c>
      <c r="AO347" s="231">
        <f>SUM(Kranskop:Baobab!AO347)</f>
        <v>22222.240000000002</v>
      </c>
      <c r="AP347" s="231">
        <f>SUM(Kranskop:Baobab!AP347)</f>
        <v>22222.240000000002</v>
      </c>
      <c r="AQ347" s="231">
        <f>SUM(Kranskop:Baobab!AQ347)</f>
        <v>22222.240000000002</v>
      </c>
      <c r="AR347" s="231">
        <f>SUM(Kranskop:Baobab!AR347)</f>
        <v>22222.240000000002</v>
      </c>
      <c r="AS347" s="232">
        <f>SUM(Kranskop:Baobab!AS347)</f>
        <v>22222.240000000002</v>
      </c>
      <c r="AT347" s="233">
        <f>SUM(Kranskop:Baobab!AT347)</f>
        <v>22222.240000000002</v>
      </c>
      <c r="AU347" s="231">
        <f>SUM(Kranskop:Baobab!AU347)</f>
        <v>22222.240000000002</v>
      </c>
      <c r="AV347" s="231">
        <f>SUM(Kranskop:Baobab!AV347)</f>
        <v>22222.240000000002</v>
      </c>
      <c r="AW347" s="231">
        <f>SUM(Kranskop:Baobab!AW347)</f>
        <v>22222.240000000002</v>
      </c>
      <c r="AX347" s="231">
        <f>SUM(Kranskop:Baobab!AX347)</f>
        <v>22222.240000000002</v>
      </c>
      <c r="AY347" s="231">
        <f>SUM(Kranskop:Baobab!AY347)</f>
        <v>22222.240000000002</v>
      </c>
      <c r="AZ347" s="231">
        <f>SUM(Kranskop:Baobab!AZ347)</f>
        <v>22222.240000000002</v>
      </c>
      <c r="BA347" s="231">
        <f>SUM(Kranskop:Baobab!BA347)</f>
        <v>22222.240000000002</v>
      </c>
      <c r="BB347" s="231">
        <f>SUM(Kranskop:Baobab!BB347)</f>
        <v>22222.240000000002</v>
      </c>
      <c r="BC347" s="231">
        <f>SUM(Kranskop:Baobab!BC347)</f>
        <v>22222.240000000002</v>
      </c>
      <c r="BD347" s="231">
        <f>SUM(Kranskop:Baobab!BD347)</f>
        <v>22222.240000000002</v>
      </c>
      <c r="BE347" s="232">
        <f>SUM(Kranskop:Baobab!BE347)</f>
        <v>22222.240000000002</v>
      </c>
      <c r="BF347" s="233">
        <f>SUM(Kranskop:Baobab!BF347)</f>
        <v>22222.240000000002</v>
      </c>
      <c r="BG347" s="231">
        <f>SUM(Kranskop:Baobab!BG347)</f>
        <v>22222.240000000002</v>
      </c>
      <c r="BH347" s="231">
        <f>SUM(Kranskop:Baobab!BH347)</f>
        <v>22222.240000000002</v>
      </c>
      <c r="BI347" s="231">
        <f>SUM(Kranskop:Baobab!BI347)</f>
        <v>22222.240000000002</v>
      </c>
      <c r="BJ347" s="231">
        <f>SUM(Kranskop:Baobab!BJ347)</f>
        <v>22222.240000000002</v>
      </c>
      <c r="BK347" s="231">
        <f>SUM(Kranskop:Baobab!BK347)</f>
        <v>22222.240000000002</v>
      </c>
      <c r="BL347" s="231">
        <f>SUM(Kranskop:Baobab!BL347)</f>
        <v>22222.240000000002</v>
      </c>
      <c r="BM347" s="231">
        <f>SUM(Kranskop:Baobab!BM347)</f>
        <v>22222.240000000002</v>
      </c>
      <c r="BN347" s="231">
        <f>SUM(Kranskop:Baobab!BN347)</f>
        <v>22222.240000000002</v>
      </c>
      <c r="BO347" s="231">
        <f>SUM(Kranskop:Baobab!BO347)</f>
        <v>22222.240000000002</v>
      </c>
      <c r="BP347" s="231">
        <f>SUM(Kranskop:Baobab!BP347)</f>
        <v>22222.240000000002</v>
      </c>
      <c r="BQ347" s="232">
        <f>SUM(Kranskop:Baobab!BQ347)</f>
        <v>22222.240000000002</v>
      </c>
      <c r="BR347" s="233">
        <f>SUM(Kranskop:Baobab!BR347)</f>
        <v>22222.240000000002</v>
      </c>
      <c r="BS347" s="231">
        <f>SUM(Kranskop:Baobab!BS347)</f>
        <v>22222.240000000002</v>
      </c>
      <c r="BT347" s="231">
        <f>SUM(Kranskop:Baobab!BT347)</f>
        <v>22222.240000000002</v>
      </c>
      <c r="BU347" s="231">
        <f>SUM(Kranskop:Baobab!BU347)</f>
        <v>22222.240000000002</v>
      </c>
      <c r="BV347" s="231">
        <f>SUM(Kranskop:Baobab!BV347)</f>
        <v>22222.240000000002</v>
      </c>
      <c r="BW347" s="231">
        <f>SUM(Kranskop:Baobab!BW347)</f>
        <v>22222.240000000002</v>
      </c>
      <c r="BX347" s="231">
        <f>SUM(Kranskop:Baobab!BX347)</f>
        <v>22222.240000000002</v>
      </c>
      <c r="BY347" s="231">
        <f>SUM(Kranskop:Baobab!BY347)</f>
        <v>22222.240000000002</v>
      </c>
      <c r="BZ347" s="231">
        <f>SUM(Kranskop:Baobab!BZ347)</f>
        <v>22222.240000000002</v>
      </c>
      <c r="CA347" s="231">
        <f>SUM(Kranskop:Baobab!CA347)</f>
        <v>22222.240000000002</v>
      </c>
      <c r="CB347" s="231">
        <f>SUM(Kranskop:Baobab!CB347)</f>
        <v>22222.240000000002</v>
      </c>
      <c r="CC347" s="232">
        <f>SUM(Kranskop:Baobab!CC347)</f>
        <v>22220.959999999999</v>
      </c>
      <c r="CD347" s="368"/>
    </row>
    <row r="348" spans="2:82" s="39" customFormat="1" x14ac:dyDescent="0.75">
      <c r="B348" s="328" t="s">
        <v>765</v>
      </c>
      <c r="C348" s="129" t="str">
        <f>C347&amp;" - "&amp;"Overhead charges and profit in respect of "&amp;B347&amp;" "</f>
        <v xml:space="preserve">Monthly maintenance (if triggered) - Overhead charges and profit in respect of B-4015-d </v>
      </c>
      <c r="D348" s="334" t="s">
        <v>320</v>
      </c>
      <c r="E348" s="401">
        <f>SUM(Kranskop:Baobab!F348)</f>
        <v>0</v>
      </c>
      <c r="F348" s="215" t="b">
        <f>(Kranskop!G348+Nyl!G348+Capricorn!G348+Baobab!G348)=G348</f>
        <v>1</v>
      </c>
      <c r="G348" s="74">
        <f t="shared" si="99"/>
        <v>0</v>
      </c>
      <c r="H348" s="75">
        <f>SUM(Kranskop:Baobab!H348)</f>
        <v>0</v>
      </c>
      <c r="I348" s="232">
        <f>SUM(Kranskop:Baobab!I348)</f>
        <v>0</v>
      </c>
      <c r="J348" s="230">
        <f>SUM(Kranskop:Baobab!J348)</f>
        <v>0</v>
      </c>
      <c r="K348" s="231">
        <f>SUM(Kranskop:Baobab!K348)</f>
        <v>0</v>
      </c>
      <c r="L348" s="231">
        <f>SUM(Kranskop:Baobab!L348)</f>
        <v>0</v>
      </c>
      <c r="M348" s="231">
        <f>SUM(Kranskop:Baobab!M348)</f>
        <v>0</v>
      </c>
      <c r="N348" s="231">
        <f>SUM(Kranskop:Baobab!N348)</f>
        <v>0</v>
      </c>
      <c r="O348" s="231">
        <f>SUM(Kranskop:Baobab!O348)</f>
        <v>0</v>
      </c>
      <c r="P348" s="231">
        <f>SUM(Kranskop:Baobab!P348)</f>
        <v>0</v>
      </c>
      <c r="Q348" s="231">
        <f>SUM(Kranskop:Baobab!Q348)</f>
        <v>0</v>
      </c>
      <c r="R348" s="231">
        <f>SUM(Kranskop:Baobab!R348)</f>
        <v>0</v>
      </c>
      <c r="S348" s="231">
        <f>SUM(Kranskop:Baobab!S348)</f>
        <v>0</v>
      </c>
      <c r="T348" s="231">
        <f>SUM(Kranskop:Baobab!T348)</f>
        <v>0</v>
      </c>
      <c r="U348" s="232">
        <f>SUM(Kranskop:Baobab!U348)</f>
        <v>0</v>
      </c>
      <c r="V348" s="233">
        <f>SUM(Kranskop:Baobab!V348)</f>
        <v>0</v>
      </c>
      <c r="W348" s="231">
        <f>SUM(Kranskop:Baobab!W348)</f>
        <v>0</v>
      </c>
      <c r="X348" s="231">
        <f>SUM(Kranskop:Baobab!X348)</f>
        <v>0</v>
      </c>
      <c r="Y348" s="231">
        <f>SUM(Kranskop:Baobab!Y348)</f>
        <v>0</v>
      </c>
      <c r="Z348" s="231">
        <f>SUM(Kranskop:Baobab!Z348)</f>
        <v>0</v>
      </c>
      <c r="AA348" s="231">
        <f>SUM(Kranskop:Baobab!AA348)</f>
        <v>0</v>
      </c>
      <c r="AB348" s="231">
        <f>SUM(Kranskop:Baobab!AB348)</f>
        <v>0</v>
      </c>
      <c r="AC348" s="231">
        <f>SUM(Kranskop:Baobab!AC348)</f>
        <v>0</v>
      </c>
      <c r="AD348" s="231">
        <f>SUM(Kranskop:Baobab!AD348)</f>
        <v>0</v>
      </c>
      <c r="AE348" s="231">
        <f>SUM(Kranskop:Baobab!AE348)</f>
        <v>0</v>
      </c>
      <c r="AF348" s="231">
        <f>SUM(Kranskop:Baobab!AF348)</f>
        <v>0</v>
      </c>
      <c r="AG348" s="232">
        <f>SUM(Kranskop:Baobab!AG348)</f>
        <v>0</v>
      </c>
      <c r="AH348" s="233">
        <f>SUM(Kranskop:Baobab!AH348)</f>
        <v>0</v>
      </c>
      <c r="AI348" s="231">
        <f>SUM(Kranskop:Baobab!AI348)</f>
        <v>0</v>
      </c>
      <c r="AJ348" s="231">
        <f>SUM(Kranskop:Baobab!AJ348)</f>
        <v>0</v>
      </c>
      <c r="AK348" s="231">
        <f>SUM(Kranskop:Baobab!AK348)</f>
        <v>0</v>
      </c>
      <c r="AL348" s="231">
        <f>SUM(Kranskop:Baobab!AL348)</f>
        <v>0</v>
      </c>
      <c r="AM348" s="231">
        <f>SUM(Kranskop:Baobab!AM348)</f>
        <v>0</v>
      </c>
      <c r="AN348" s="231">
        <f>SUM(Kranskop:Baobab!AN348)</f>
        <v>0</v>
      </c>
      <c r="AO348" s="231">
        <f>SUM(Kranskop:Baobab!AO348)</f>
        <v>0</v>
      </c>
      <c r="AP348" s="231">
        <f>SUM(Kranskop:Baobab!AP348)</f>
        <v>0</v>
      </c>
      <c r="AQ348" s="231">
        <f>SUM(Kranskop:Baobab!AQ348)</f>
        <v>0</v>
      </c>
      <c r="AR348" s="231">
        <f>SUM(Kranskop:Baobab!AR348)</f>
        <v>0</v>
      </c>
      <c r="AS348" s="232">
        <f>SUM(Kranskop:Baobab!AS348)</f>
        <v>0</v>
      </c>
      <c r="AT348" s="233">
        <f>SUM(Kranskop:Baobab!AT348)</f>
        <v>0</v>
      </c>
      <c r="AU348" s="231">
        <f>SUM(Kranskop:Baobab!AU348)</f>
        <v>0</v>
      </c>
      <c r="AV348" s="231">
        <f>SUM(Kranskop:Baobab!AV348)</f>
        <v>0</v>
      </c>
      <c r="AW348" s="231">
        <f>SUM(Kranskop:Baobab!AW348)</f>
        <v>0</v>
      </c>
      <c r="AX348" s="231">
        <f>SUM(Kranskop:Baobab!AX348)</f>
        <v>0</v>
      </c>
      <c r="AY348" s="231">
        <f>SUM(Kranskop:Baobab!AY348)</f>
        <v>0</v>
      </c>
      <c r="AZ348" s="231">
        <f>SUM(Kranskop:Baobab!AZ348)</f>
        <v>0</v>
      </c>
      <c r="BA348" s="231">
        <f>SUM(Kranskop:Baobab!BA348)</f>
        <v>0</v>
      </c>
      <c r="BB348" s="231">
        <f>SUM(Kranskop:Baobab!BB348)</f>
        <v>0</v>
      </c>
      <c r="BC348" s="231">
        <f>SUM(Kranskop:Baobab!BC348)</f>
        <v>0</v>
      </c>
      <c r="BD348" s="231">
        <f>SUM(Kranskop:Baobab!BD348)</f>
        <v>0</v>
      </c>
      <c r="BE348" s="232">
        <f>SUM(Kranskop:Baobab!BE348)</f>
        <v>0</v>
      </c>
      <c r="BF348" s="233">
        <f>SUM(Kranskop:Baobab!BF348)</f>
        <v>0</v>
      </c>
      <c r="BG348" s="231">
        <f>SUM(Kranskop:Baobab!BG348)</f>
        <v>0</v>
      </c>
      <c r="BH348" s="231">
        <f>SUM(Kranskop:Baobab!BH348)</f>
        <v>0</v>
      </c>
      <c r="BI348" s="231">
        <f>SUM(Kranskop:Baobab!BI348)</f>
        <v>0</v>
      </c>
      <c r="BJ348" s="231">
        <f>SUM(Kranskop:Baobab!BJ348)</f>
        <v>0</v>
      </c>
      <c r="BK348" s="231">
        <f>SUM(Kranskop:Baobab!BK348)</f>
        <v>0</v>
      </c>
      <c r="BL348" s="231">
        <f>SUM(Kranskop:Baobab!BL348)</f>
        <v>0</v>
      </c>
      <c r="BM348" s="231">
        <f>SUM(Kranskop:Baobab!BM348)</f>
        <v>0</v>
      </c>
      <c r="BN348" s="231">
        <f>SUM(Kranskop:Baobab!BN348)</f>
        <v>0</v>
      </c>
      <c r="BO348" s="231">
        <f>SUM(Kranskop:Baobab!BO348)</f>
        <v>0</v>
      </c>
      <c r="BP348" s="231">
        <f>SUM(Kranskop:Baobab!BP348)</f>
        <v>0</v>
      </c>
      <c r="BQ348" s="232">
        <f>SUM(Kranskop:Baobab!BQ348)</f>
        <v>0</v>
      </c>
      <c r="BR348" s="233">
        <f>SUM(Kranskop:Baobab!BR348)</f>
        <v>0</v>
      </c>
      <c r="BS348" s="231">
        <f>SUM(Kranskop:Baobab!BS348)</f>
        <v>0</v>
      </c>
      <c r="BT348" s="231">
        <f>SUM(Kranskop:Baobab!BT348)</f>
        <v>0</v>
      </c>
      <c r="BU348" s="231">
        <f>SUM(Kranskop:Baobab!BU348)</f>
        <v>0</v>
      </c>
      <c r="BV348" s="231">
        <f>SUM(Kranskop:Baobab!BV348)</f>
        <v>0</v>
      </c>
      <c r="BW348" s="231">
        <f>SUM(Kranskop:Baobab!BW348)</f>
        <v>0</v>
      </c>
      <c r="BX348" s="231">
        <f>SUM(Kranskop:Baobab!BX348)</f>
        <v>0</v>
      </c>
      <c r="BY348" s="231">
        <f>SUM(Kranskop:Baobab!BY348)</f>
        <v>0</v>
      </c>
      <c r="BZ348" s="231">
        <f>SUM(Kranskop:Baobab!BZ348)</f>
        <v>0</v>
      </c>
      <c r="CA348" s="231">
        <f>SUM(Kranskop:Baobab!CA348)</f>
        <v>0</v>
      </c>
      <c r="CB348" s="231">
        <f>SUM(Kranskop:Baobab!CB348)</f>
        <v>0</v>
      </c>
      <c r="CC348" s="232">
        <f>SUM(Kranskop:Baobab!CC348)</f>
        <v>0</v>
      </c>
      <c r="CD348" s="368"/>
    </row>
    <row r="349" spans="2:82" s="39" customFormat="1" x14ac:dyDescent="0.75">
      <c r="B349" s="328" t="s">
        <v>482</v>
      </c>
      <c r="C349" s="329" t="s">
        <v>766</v>
      </c>
      <c r="D349" s="139" t="s">
        <v>479</v>
      </c>
      <c r="E349" s="276">
        <f>SUM(Kranskop:Baobab!E349)</f>
        <v>400</v>
      </c>
      <c r="F349" s="215" t="b">
        <f>(Kranskop!G349+Nyl!G349+Capricorn!G349+Baobab!G349)=G349</f>
        <v>1</v>
      </c>
      <c r="G349" s="74">
        <f t="shared" si="99"/>
        <v>0</v>
      </c>
      <c r="H349" s="75">
        <f>SUM(Kranskop:Baobab!H349)</f>
        <v>0</v>
      </c>
      <c r="I349" s="232">
        <f>SUM(Kranskop:Baobab!I349)</f>
        <v>0</v>
      </c>
      <c r="J349" s="230">
        <f>SUM(Kranskop:Baobab!J349)</f>
        <v>0</v>
      </c>
      <c r="K349" s="231">
        <f>SUM(Kranskop:Baobab!K349)</f>
        <v>0</v>
      </c>
      <c r="L349" s="231">
        <f>SUM(Kranskop:Baobab!L349)</f>
        <v>0</v>
      </c>
      <c r="M349" s="231">
        <f>SUM(Kranskop:Baobab!M349)</f>
        <v>0</v>
      </c>
      <c r="N349" s="231">
        <f>SUM(Kranskop:Baobab!N349)</f>
        <v>0</v>
      </c>
      <c r="O349" s="231">
        <f>SUM(Kranskop:Baobab!O349)</f>
        <v>0</v>
      </c>
      <c r="P349" s="231">
        <f>SUM(Kranskop:Baobab!P349)</f>
        <v>0</v>
      </c>
      <c r="Q349" s="231">
        <f>SUM(Kranskop:Baobab!Q349)</f>
        <v>0</v>
      </c>
      <c r="R349" s="231">
        <f>SUM(Kranskop:Baobab!R349)</f>
        <v>0</v>
      </c>
      <c r="S349" s="231">
        <f>SUM(Kranskop:Baobab!S349)</f>
        <v>0</v>
      </c>
      <c r="T349" s="231">
        <f>SUM(Kranskop:Baobab!T349)</f>
        <v>0</v>
      </c>
      <c r="U349" s="232">
        <f>SUM(Kranskop:Baobab!U349)</f>
        <v>0</v>
      </c>
      <c r="V349" s="233">
        <f>SUM(Kranskop:Baobab!V349)</f>
        <v>0</v>
      </c>
      <c r="W349" s="231">
        <f>SUM(Kranskop:Baobab!W349)</f>
        <v>0</v>
      </c>
      <c r="X349" s="231">
        <f>SUM(Kranskop:Baobab!X349)</f>
        <v>0</v>
      </c>
      <c r="Y349" s="231">
        <f>SUM(Kranskop:Baobab!Y349)</f>
        <v>0</v>
      </c>
      <c r="Z349" s="231">
        <f>SUM(Kranskop:Baobab!Z349)</f>
        <v>0</v>
      </c>
      <c r="AA349" s="231">
        <f>SUM(Kranskop:Baobab!AA349)</f>
        <v>0</v>
      </c>
      <c r="AB349" s="231">
        <f>SUM(Kranskop:Baobab!AB349)</f>
        <v>0</v>
      </c>
      <c r="AC349" s="231">
        <f>SUM(Kranskop:Baobab!AC349)</f>
        <v>0</v>
      </c>
      <c r="AD349" s="231">
        <f>SUM(Kranskop:Baobab!AD349)</f>
        <v>0</v>
      </c>
      <c r="AE349" s="231">
        <f>SUM(Kranskop:Baobab!AE349)</f>
        <v>0</v>
      </c>
      <c r="AF349" s="231">
        <f>SUM(Kranskop:Baobab!AF349)</f>
        <v>0</v>
      </c>
      <c r="AG349" s="232">
        <f>SUM(Kranskop:Baobab!AG349)</f>
        <v>0</v>
      </c>
      <c r="AH349" s="233">
        <f>SUM(Kranskop:Baobab!AH349)</f>
        <v>0</v>
      </c>
      <c r="AI349" s="231">
        <f>SUM(Kranskop:Baobab!AI349)</f>
        <v>0</v>
      </c>
      <c r="AJ349" s="231">
        <f>SUM(Kranskop:Baobab!AJ349)</f>
        <v>0</v>
      </c>
      <c r="AK349" s="231">
        <f>SUM(Kranskop:Baobab!AK349)</f>
        <v>0</v>
      </c>
      <c r="AL349" s="231">
        <f>SUM(Kranskop:Baobab!AL349)</f>
        <v>0</v>
      </c>
      <c r="AM349" s="231">
        <f>SUM(Kranskop:Baobab!AM349)</f>
        <v>0</v>
      </c>
      <c r="AN349" s="231">
        <f>SUM(Kranskop:Baobab!AN349)</f>
        <v>0</v>
      </c>
      <c r="AO349" s="231">
        <f>SUM(Kranskop:Baobab!AO349)</f>
        <v>0</v>
      </c>
      <c r="AP349" s="231">
        <f>SUM(Kranskop:Baobab!AP349)</f>
        <v>0</v>
      </c>
      <c r="AQ349" s="231">
        <f>SUM(Kranskop:Baobab!AQ349)</f>
        <v>0</v>
      </c>
      <c r="AR349" s="231">
        <f>SUM(Kranskop:Baobab!AR349)</f>
        <v>0</v>
      </c>
      <c r="AS349" s="232">
        <f>SUM(Kranskop:Baobab!AS349)</f>
        <v>0</v>
      </c>
      <c r="AT349" s="233">
        <f>SUM(Kranskop:Baobab!AT349)</f>
        <v>0</v>
      </c>
      <c r="AU349" s="231">
        <f>SUM(Kranskop:Baobab!AU349)</f>
        <v>0</v>
      </c>
      <c r="AV349" s="231">
        <f>SUM(Kranskop:Baobab!AV349)</f>
        <v>0</v>
      </c>
      <c r="AW349" s="231">
        <f>SUM(Kranskop:Baobab!AW349)</f>
        <v>0</v>
      </c>
      <c r="AX349" s="231">
        <f>SUM(Kranskop:Baobab!AX349)</f>
        <v>0</v>
      </c>
      <c r="AY349" s="231">
        <f>SUM(Kranskop:Baobab!AY349)</f>
        <v>0</v>
      </c>
      <c r="AZ349" s="231">
        <f>SUM(Kranskop:Baobab!AZ349)</f>
        <v>0</v>
      </c>
      <c r="BA349" s="231">
        <f>SUM(Kranskop:Baobab!BA349)</f>
        <v>0</v>
      </c>
      <c r="BB349" s="231">
        <f>SUM(Kranskop:Baobab!BB349)</f>
        <v>0</v>
      </c>
      <c r="BC349" s="231">
        <f>SUM(Kranskop:Baobab!BC349)</f>
        <v>0</v>
      </c>
      <c r="BD349" s="231">
        <f>SUM(Kranskop:Baobab!BD349)</f>
        <v>0</v>
      </c>
      <c r="BE349" s="232">
        <f>SUM(Kranskop:Baobab!BE349)</f>
        <v>0</v>
      </c>
      <c r="BF349" s="233">
        <f>SUM(Kranskop:Baobab!BF349)</f>
        <v>0</v>
      </c>
      <c r="BG349" s="231">
        <f>SUM(Kranskop:Baobab!BG349)</f>
        <v>0</v>
      </c>
      <c r="BH349" s="231">
        <f>SUM(Kranskop:Baobab!BH349)</f>
        <v>0</v>
      </c>
      <c r="BI349" s="231">
        <f>SUM(Kranskop:Baobab!BI349)</f>
        <v>0</v>
      </c>
      <c r="BJ349" s="231">
        <f>SUM(Kranskop:Baobab!BJ349)</f>
        <v>0</v>
      </c>
      <c r="BK349" s="231">
        <f>SUM(Kranskop:Baobab!BK349)</f>
        <v>0</v>
      </c>
      <c r="BL349" s="231">
        <f>SUM(Kranskop:Baobab!BL349)</f>
        <v>0</v>
      </c>
      <c r="BM349" s="231">
        <f>SUM(Kranskop:Baobab!BM349)</f>
        <v>0</v>
      </c>
      <c r="BN349" s="231">
        <f>SUM(Kranskop:Baobab!BN349)</f>
        <v>0</v>
      </c>
      <c r="BO349" s="231">
        <f>SUM(Kranskop:Baobab!BO349)</f>
        <v>0</v>
      </c>
      <c r="BP349" s="231">
        <f>SUM(Kranskop:Baobab!BP349)</f>
        <v>0</v>
      </c>
      <c r="BQ349" s="232">
        <f>SUM(Kranskop:Baobab!BQ349)</f>
        <v>0</v>
      </c>
      <c r="BR349" s="233">
        <f>SUM(Kranskop:Baobab!BR349)</f>
        <v>0</v>
      </c>
      <c r="BS349" s="231">
        <f>SUM(Kranskop:Baobab!BS349)</f>
        <v>0</v>
      </c>
      <c r="BT349" s="231">
        <f>SUM(Kranskop:Baobab!BT349)</f>
        <v>0</v>
      </c>
      <c r="BU349" s="231">
        <f>SUM(Kranskop:Baobab!BU349)</f>
        <v>0</v>
      </c>
      <c r="BV349" s="231">
        <f>SUM(Kranskop:Baobab!BV349)</f>
        <v>0</v>
      </c>
      <c r="BW349" s="231">
        <f>SUM(Kranskop:Baobab!BW349)</f>
        <v>0</v>
      </c>
      <c r="BX349" s="231">
        <f>SUM(Kranskop:Baobab!BX349)</f>
        <v>0</v>
      </c>
      <c r="BY349" s="231">
        <f>SUM(Kranskop:Baobab!BY349)</f>
        <v>0</v>
      </c>
      <c r="BZ349" s="231">
        <f>SUM(Kranskop:Baobab!BZ349)</f>
        <v>0</v>
      </c>
      <c r="CA349" s="231">
        <f>SUM(Kranskop:Baobab!CA349)</f>
        <v>0</v>
      </c>
      <c r="CB349" s="231">
        <f>SUM(Kranskop:Baobab!CB349)</f>
        <v>0</v>
      </c>
      <c r="CC349" s="232">
        <f>SUM(Kranskop:Baobab!CC349)</f>
        <v>0</v>
      </c>
      <c r="CD349" s="368"/>
    </row>
    <row r="350" spans="2:82" s="39" customFormat="1" x14ac:dyDescent="0.75">
      <c r="B350" s="328" t="s">
        <v>483</v>
      </c>
      <c r="C350" s="329" t="s">
        <v>767</v>
      </c>
      <c r="D350" s="139" t="s">
        <v>479</v>
      </c>
      <c r="E350" s="276">
        <f>SUM(Kranskop:Baobab!E350)</f>
        <v>400</v>
      </c>
      <c r="F350" s="215" t="b">
        <f>(Kranskop!G350+Nyl!G350+Capricorn!G350+Baobab!G350)=G350</f>
        <v>1</v>
      </c>
      <c r="G350" s="74">
        <f t="shared" si="99"/>
        <v>0</v>
      </c>
      <c r="H350" s="75">
        <f>SUM(Kranskop:Baobab!H350)</f>
        <v>0</v>
      </c>
      <c r="I350" s="232">
        <f>SUM(Kranskop:Baobab!I350)</f>
        <v>0</v>
      </c>
      <c r="J350" s="230">
        <f>SUM(Kranskop:Baobab!J350)</f>
        <v>0</v>
      </c>
      <c r="K350" s="231">
        <f>SUM(Kranskop:Baobab!K350)</f>
        <v>0</v>
      </c>
      <c r="L350" s="231">
        <f>SUM(Kranskop:Baobab!L350)</f>
        <v>0</v>
      </c>
      <c r="M350" s="231">
        <f>SUM(Kranskop:Baobab!M350)</f>
        <v>0</v>
      </c>
      <c r="N350" s="231">
        <f>SUM(Kranskop:Baobab!N350)</f>
        <v>0</v>
      </c>
      <c r="O350" s="231">
        <f>SUM(Kranskop:Baobab!O350)</f>
        <v>0</v>
      </c>
      <c r="P350" s="231">
        <f>SUM(Kranskop:Baobab!P350)</f>
        <v>0</v>
      </c>
      <c r="Q350" s="231">
        <f>SUM(Kranskop:Baobab!Q350)</f>
        <v>0</v>
      </c>
      <c r="R350" s="231">
        <f>SUM(Kranskop:Baobab!R350)</f>
        <v>0</v>
      </c>
      <c r="S350" s="231">
        <f>SUM(Kranskop:Baobab!S350)</f>
        <v>0</v>
      </c>
      <c r="T350" s="231">
        <f>SUM(Kranskop:Baobab!T350)</f>
        <v>0</v>
      </c>
      <c r="U350" s="232">
        <f>SUM(Kranskop:Baobab!U350)</f>
        <v>0</v>
      </c>
      <c r="V350" s="233">
        <f>SUM(Kranskop:Baobab!V350)</f>
        <v>0</v>
      </c>
      <c r="W350" s="231">
        <f>SUM(Kranskop:Baobab!W350)</f>
        <v>0</v>
      </c>
      <c r="X350" s="231">
        <f>SUM(Kranskop:Baobab!X350)</f>
        <v>0</v>
      </c>
      <c r="Y350" s="231">
        <f>SUM(Kranskop:Baobab!Y350)</f>
        <v>0</v>
      </c>
      <c r="Z350" s="231">
        <f>SUM(Kranskop:Baobab!Z350)</f>
        <v>0</v>
      </c>
      <c r="AA350" s="231">
        <f>SUM(Kranskop:Baobab!AA350)</f>
        <v>0</v>
      </c>
      <c r="AB350" s="231">
        <f>SUM(Kranskop:Baobab!AB350)</f>
        <v>0</v>
      </c>
      <c r="AC350" s="231">
        <f>SUM(Kranskop:Baobab!AC350)</f>
        <v>0</v>
      </c>
      <c r="AD350" s="231">
        <f>SUM(Kranskop:Baobab!AD350)</f>
        <v>0</v>
      </c>
      <c r="AE350" s="231">
        <f>SUM(Kranskop:Baobab!AE350)</f>
        <v>0</v>
      </c>
      <c r="AF350" s="231">
        <f>SUM(Kranskop:Baobab!AF350)</f>
        <v>0</v>
      </c>
      <c r="AG350" s="232">
        <f>SUM(Kranskop:Baobab!AG350)</f>
        <v>0</v>
      </c>
      <c r="AH350" s="233">
        <f>SUM(Kranskop:Baobab!AH350)</f>
        <v>0</v>
      </c>
      <c r="AI350" s="231">
        <f>SUM(Kranskop:Baobab!AI350)</f>
        <v>0</v>
      </c>
      <c r="AJ350" s="231">
        <f>SUM(Kranskop:Baobab!AJ350)</f>
        <v>0</v>
      </c>
      <c r="AK350" s="231">
        <f>SUM(Kranskop:Baobab!AK350)</f>
        <v>0</v>
      </c>
      <c r="AL350" s="231">
        <f>SUM(Kranskop:Baobab!AL350)</f>
        <v>0</v>
      </c>
      <c r="AM350" s="231">
        <f>SUM(Kranskop:Baobab!AM350)</f>
        <v>0</v>
      </c>
      <c r="AN350" s="231">
        <f>SUM(Kranskop:Baobab!AN350)</f>
        <v>0</v>
      </c>
      <c r="AO350" s="231">
        <f>SUM(Kranskop:Baobab!AO350)</f>
        <v>0</v>
      </c>
      <c r="AP350" s="231">
        <f>SUM(Kranskop:Baobab!AP350)</f>
        <v>0</v>
      </c>
      <c r="AQ350" s="231">
        <f>SUM(Kranskop:Baobab!AQ350)</f>
        <v>0</v>
      </c>
      <c r="AR350" s="231">
        <f>SUM(Kranskop:Baobab!AR350)</f>
        <v>0</v>
      </c>
      <c r="AS350" s="232">
        <f>SUM(Kranskop:Baobab!AS350)</f>
        <v>0</v>
      </c>
      <c r="AT350" s="233">
        <f>SUM(Kranskop:Baobab!AT350)</f>
        <v>0</v>
      </c>
      <c r="AU350" s="231">
        <f>SUM(Kranskop:Baobab!AU350)</f>
        <v>0</v>
      </c>
      <c r="AV350" s="231">
        <f>SUM(Kranskop:Baobab!AV350)</f>
        <v>0</v>
      </c>
      <c r="AW350" s="231">
        <f>SUM(Kranskop:Baobab!AW350)</f>
        <v>0</v>
      </c>
      <c r="AX350" s="231">
        <f>SUM(Kranskop:Baobab!AX350)</f>
        <v>0</v>
      </c>
      <c r="AY350" s="231">
        <f>SUM(Kranskop:Baobab!AY350)</f>
        <v>0</v>
      </c>
      <c r="AZ350" s="231">
        <f>SUM(Kranskop:Baobab!AZ350)</f>
        <v>0</v>
      </c>
      <c r="BA350" s="231">
        <f>SUM(Kranskop:Baobab!BA350)</f>
        <v>0</v>
      </c>
      <c r="BB350" s="231">
        <f>SUM(Kranskop:Baobab!BB350)</f>
        <v>0</v>
      </c>
      <c r="BC350" s="231">
        <f>SUM(Kranskop:Baobab!BC350)</f>
        <v>0</v>
      </c>
      <c r="BD350" s="231">
        <f>SUM(Kranskop:Baobab!BD350)</f>
        <v>0</v>
      </c>
      <c r="BE350" s="232">
        <f>SUM(Kranskop:Baobab!BE350)</f>
        <v>0</v>
      </c>
      <c r="BF350" s="233">
        <f>SUM(Kranskop:Baobab!BF350)</f>
        <v>0</v>
      </c>
      <c r="BG350" s="231">
        <f>SUM(Kranskop:Baobab!BG350)</f>
        <v>0</v>
      </c>
      <c r="BH350" s="231">
        <f>SUM(Kranskop:Baobab!BH350)</f>
        <v>0</v>
      </c>
      <c r="BI350" s="231">
        <f>SUM(Kranskop:Baobab!BI350)</f>
        <v>0</v>
      </c>
      <c r="BJ350" s="231">
        <f>SUM(Kranskop:Baobab!BJ350)</f>
        <v>0</v>
      </c>
      <c r="BK350" s="231">
        <f>SUM(Kranskop:Baobab!BK350)</f>
        <v>0</v>
      </c>
      <c r="BL350" s="231">
        <f>SUM(Kranskop:Baobab!BL350)</f>
        <v>0</v>
      </c>
      <c r="BM350" s="231">
        <f>SUM(Kranskop:Baobab!BM350)</f>
        <v>0</v>
      </c>
      <c r="BN350" s="231">
        <f>SUM(Kranskop:Baobab!BN350)</f>
        <v>0</v>
      </c>
      <c r="BO350" s="231">
        <f>SUM(Kranskop:Baobab!BO350)</f>
        <v>0</v>
      </c>
      <c r="BP350" s="231">
        <f>SUM(Kranskop:Baobab!BP350)</f>
        <v>0</v>
      </c>
      <c r="BQ350" s="232">
        <f>SUM(Kranskop:Baobab!BQ350)</f>
        <v>0</v>
      </c>
      <c r="BR350" s="233">
        <f>SUM(Kranskop:Baobab!BR350)</f>
        <v>0</v>
      </c>
      <c r="BS350" s="231">
        <f>SUM(Kranskop:Baobab!BS350)</f>
        <v>0</v>
      </c>
      <c r="BT350" s="231">
        <f>SUM(Kranskop:Baobab!BT350)</f>
        <v>0</v>
      </c>
      <c r="BU350" s="231">
        <f>SUM(Kranskop:Baobab!BU350)</f>
        <v>0</v>
      </c>
      <c r="BV350" s="231">
        <f>SUM(Kranskop:Baobab!BV350)</f>
        <v>0</v>
      </c>
      <c r="BW350" s="231">
        <f>SUM(Kranskop:Baobab!BW350)</f>
        <v>0</v>
      </c>
      <c r="BX350" s="231">
        <f>SUM(Kranskop:Baobab!BX350)</f>
        <v>0</v>
      </c>
      <c r="BY350" s="231">
        <f>SUM(Kranskop:Baobab!BY350)</f>
        <v>0</v>
      </c>
      <c r="BZ350" s="231">
        <f>SUM(Kranskop:Baobab!BZ350)</f>
        <v>0</v>
      </c>
      <c r="CA350" s="231">
        <f>SUM(Kranskop:Baobab!CA350)</f>
        <v>0</v>
      </c>
      <c r="CB350" s="231">
        <f>SUM(Kranskop:Baobab!CB350)</f>
        <v>0</v>
      </c>
      <c r="CC350" s="232">
        <f>SUM(Kranskop:Baobab!CC350)</f>
        <v>0</v>
      </c>
      <c r="CD350" s="368"/>
    </row>
    <row r="351" spans="2:82" s="39" customFormat="1" x14ac:dyDescent="0.75">
      <c r="B351" s="328" t="s">
        <v>768</v>
      </c>
      <c r="C351" s="329" t="s">
        <v>769</v>
      </c>
      <c r="D351" s="139" t="s">
        <v>479</v>
      </c>
      <c r="E351" s="276">
        <f>SUM(Kranskop:Baobab!E351)</f>
        <v>400</v>
      </c>
      <c r="F351" s="215" t="b">
        <f>(Kranskop!G351+Nyl!G351+Capricorn!G351+Baobab!G351)=G351</f>
        <v>1</v>
      </c>
      <c r="G351" s="74">
        <f t="shared" si="99"/>
        <v>0</v>
      </c>
      <c r="H351" s="75">
        <f>SUM(Kranskop:Baobab!H351)</f>
        <v>0</v>
      </c>
      <c r="I351" s="232">
        <f>SUM(Kranskop:Baobab!I351)</f>
        <v>0</v>
      </c>
      <c r="J351" s="230">
        <f>SUM(Kranskop:Baobab!J351)</f>
        <v>0</v>
      </c>
      <c r="K351" s="231">
        <f>SUM(Kranskop:Baobab!K351)</f>
        <v>0</v>
      </c>
      <c r="L351" s="231">
        <f>SUM(Kranskop:Baobab!L351)</f>
        <v>0</v>
      </c>
      <c r="M351" s="231">
        <f>SUM(Kranskop:Baobab!M351)</f>
        <v>0</v>
      </c>
      <c r="N351" s="231">
        <f>SUM(Kranskop:Baobab!N351)</f>
        <v>0</v>
      </c>
      <c r="O351" s="231">
        <f>SUM(Kranskop:Baobab!O351)</f>
        <v>0</v>
      </c>
      <c r="P351" s="231">
        <f>SUM(Kranskop:Baobab!P351)</f>
        <v>0</v>
      </c>
      <c r="Q351" s="231">
        <f>SUM(Kranskop:Baobab!Q351)</f>
        <v>0</v>
      </c>
      <c r="R351" s="231">
        <f>SUM(Kranskop:Baobab!R351)</f>
        <v>0</v>
      </c>
      <c r="S351" s="231">
        <f>SUM(Kranskop:Baobab!S351)</f>
        <v>0</v>
      </c>
      <c r="T351" s="231">
        <f>SUM(Kranskop:Baobab!T351)</f>
        <v>0</v>
      </c>
      <c r="U351" s="232">
        <f>SUM(Kranskop:Baobab!U351)</f>
        <v>0</v>
      </c>
      <c r="V351" s="233">
        <f>SUM(Kranskop:Baobab!V351)</f>
        <v>0</v>
      </c>
      <c r="W351" s="231">
        <f>SUM(Kranskop:Baobab!W351)</f>
        <v>0</v>
      </c>
      <c r="X351" s="231">
        <f>SUM(Kranskop:Baobab!X351)</f>
        <v>0</v>
      </c>
      <c r="Y351" s="231">
        <f>SUM(Kranskop:Baobab!Y351)</f>
        <v>0</v>
      </c>
      <c r="Z351" s="231">
        <f>SUM(Kranskop:Baobab!Z351)</f>
        <v>0</v>
      </c>
      <c r="AA351" s="231">
        <f>SUM(Kranskop:Baobab!AA351)</f>
        <v>0</v>
      </c>
      <c r="AB351" s="231">
        <f>SUM(Kranskop:Baobab!AB351)</f>
        <v>0</v>
      </c>
      <c r="AC351" s="231">
        <f>SUM(Kranskop:Baobab!AC351)</f>
        <v>0</v>
      </c>
      <c r="AD351" s="231">
        <f>SUM(Kranskop:Baobab!AD351)</f>
        <v>0</v>
      </c>
      <c r="AE351" s="231">
        <f>SUM(Kranskop:Baobab!AE351)</f>
        <v>0</v>
      </c>
      <c r="AF351" s="231">
        <f>SUM(Kranskop:Baobab!AF351)</f>
        <v>0</v>
      </c>
      <c r="AG351" s="232">
        <f>SUM(Kranskop:Baobab!AG351)</f>
        <v>0</v>
      </c>
      <c r="AH351" s="233">
        <f>SUM(Kranskop:Baobab!AH351)</f>
        <v>0</v>
      </c>
      <c r="AI351" s="231">
        <f>SUM(Kranskop:Baobab!AI351)</f>
        <v>0</v>
      </c>
      <c r="AJ351" s="231">
        <f>SUM(Kranskop:Baobab!AJ351)</f>
        <v>0</v>
      </c>
      <c r="AK351" s="231">
        <f>SUM(Kranskop:Baobab!AK351)</f>
        <v>0</v>
      </c>
      <c r="AL351" s="231">
        <f>SUM(Kranskop:Baobab!AL351)</f>
        <v>0</v>
      </c>
      <c r="AM351" s="231">
        <f>SUM(Kranskop:Baobab!AM351)</f>
        <v>0</v>
      </c>
      <c r="AN351" s="231">
        <f>SUM(Kranskop:Baobab!AN351)</f>
        <v>0</v>
      </c>
      <c r="AO351" s="231">
        <f>SUM(Kranskop:Baobab!AO351)</f>
        <v>0</v>
      </c>
      <c r="AP351" s="231">
        <f>SUM(Kranskop:Baobab!AP351)</f>
        <v>0</v>
      </c>
      <c r="AQ351" s="231">
        <f>SUM(Kranskop:Baobab!AQ351)</f>
        <v>0</v>
      </c>
      <c r="AR351" s="231">
        <f>SUM(Kranskop:Baobab!AR351)</f>
        <v>0</v>
      </c>
      <c r="AS351" s="232">
        <f>SUM(Kranskop:Baobab!AS351)</f>
        <v>0</v>
      </c>
      <c r="AT351" s="233">
        <f>SUM(Kranskop:Baobab!AT351)</f>
        <v>0</v>
      </c>
      <c r="AU351" s="231">
        <f>SUM(Kranskop:Baobab!AU351)</f>
        <v>0</v>
      </c>
      <c r="AV351" s="231">
        <f>SUM(Kranskop:Baobab!AV351)</f>
        <v>0</v>
      </c>
      <c r="AW351" s="231">
        <f>SUM(Kranskop:Baobab!AW351)</f>
        <v>0</v>
      </c>
      <c r="AX351" s="231">
        <f>SUM(Kranskop:Baobab!AX351)</f>
        <v>0</v>
      </c>
      <c r="AY351" s="231">
        <f>SUM(Kranskop:Baobab!AY351)</f>
        <v>0</v>
      </c>
      <c r="AZ351" s="231">
        <f>SUM(Kranskop:Baobab!AZ351)</f>
        <v>0</v>
      </c>
      <c r="BA351" s="231">
        <f>SUM(Kranskop:Baobab!BA351)</f>
        <v>0</v>
      </c>
      <c r="BB351" s="231">
        <f>SUM(Kranskop:Baobab!BB351)</f>
        <v>0</v>
      </c>
      <c r="BC351" s="231">
        <f>SUM(Kranskop:Baobab!BC351)</f>
        <v>0</v>
      </c>
      <c r="BD351" s="231">
        <f>SUM(Kranskop:Baobab!BD351)</f>
        <v>0</v>
      </c>
      <c r="BE351" s="232">
        <f>SUM(Kranskop:Baobab!BE351)</f>
        <v>0</v>
      </c>
      <c r="BF351" s="233">
        <f>SUM(Kranskop:Baobab!BF351)</f>
        <v>0</v>
      </c>
      <c r="BG351" s="231">
        <f>SUM(Kranskop:Baobab!BG351)</f>
        <v>0</v>
      </c>
      <c r="BH351" s="231">
        <f>SUM(Kranskop:Baobab!BH351)</f>
        <v>0</v>
      </c>
      <c r="BI351" s="231">
        <f>SUM(Kranskop:Baobab!BI351)</f>
        <v>0</v>
      </c>
      <c r="BJ351" s="231">
        <f>SUM(Kranskop:Baobab!BJ351)</f>
        <v>0</v>
      </c>
      <c r="BK351" s="231">
        <f>SUM(Kranskop:Baobab!BK351)</f>
        <v>0</v>
      </c>
      <c r="BL351" s="231">
        <f>SUM(Kranskop:Baobab!BL351)</f>
        <v>0</v>
      </c>
      <c r="BM351" s="231">
        <f>SUM(Kranskop:Baobab!BM351)</f>
        <v>0</v>
      </c>
      <c r="BN351" s="231">
        <f>SUM(Kranskop:Baobab!BN351)</f>
        <v>0</v>
      </c>
      <c r="BO351" s="231">
        <f>SUM(Kranskop:Baobab!BO351)</f>
        <v>0</v>
      </c>
      <c r="BP351" s="231">
        <f>SUM(Kranskop:Baobab!BP351)</f>
        <v>0</v>
      </c>
      <c r="BQ351" s="232">
        <f>SUM(Kranskop:Baobab!BQ351)</f>
        <v>0</v>
      </c>
      <c r="BR351" s="233">
        <f>SUM(Kranskop:Baobab!BR351)</f>
        <v>0</v>
      </c>
      <c r="BS351" s="231">
        <f>SUM(Kranskop:Baobab!BS351)</f>
        <v>0</v>
      </c>
      <c r="BT351" s="231">
        <f>SUM(Kranskop:Baobab!BT351)</f>
        <v>0</v>
      </c>
      <c r="BU351" s="231">
        <f>SUM(Kranskop:Baobab!BU351)</f>
        <v>0</v>
      </c>
      <c r="BV351" s="231">
        <f>SUM(Kranskop:Baobab!BV351)</f>
        <v>0</v>
      </c>
      <c r="BW351" s="231">
        <f>SUM(Kranskop:Baobab!BW351)</f>
        <v>0</v>
      </c>
      <c r="BX351" s="231">
        <f>SUM(Kranskop:Baobab!BX351)</f>
        <v>0</v>
      </c>
      <c r="BY351" s="231">
        <f>SUM(Kranskop:Baobab!BY351)</f>
        <v>0</v>
      </c>
      <c r="BZ351" s="231">
        <f>SUM(Kranskop:Baobab!BZ351)</f>
        <v>0</v>
      </c>
      <c r="CA351" s="231">
        <f>SUM(Kranskop:Baobab!CA351)</f>
        <v>0</v>
      </c>
      <c r="CB351" s="231">
        <f>SUM(Kranskop:Baobab!CB351)</f>
        <v>0</v>
      </c>
      <c r="CC351" s="232">
        <f>SUM(Kranskop:Baobab!CC351)</f>
        <v>0</v>
      </c>
      <c r="CD351" s="368"/>
    </row>
    <row r="352" spans="2:82" s="39" customFormat="1" x14ac:dyDescent="0.75">
      <c r="B352" s="328" t="s">
        <v>770</v>
      </c>
      <c r="C352" s="329" t="s">
        <v>771</v>
      </c>
      <c r="D352" s="139" t="s">
        <v>479</v>
      </c>
      <c r="E352" s="276">
        <f>SUM(Kranskop:Baobab!E352)</f>
        <v>400</v>
      </c>
      <c r="F352" s="215" t="b">
        <f>(Kranskop!G352+Nyl!G352+Capricorn!G352+Baobab!G352)=G352</f>
        <v>1</v>
      </c>
      <c r="G352" s="74">
        <f t="shared" si="99"/>
        <v>0</v>
      </c>
      <c r="H352" s="75">
        <f>SUM(Kranskop:Baobab!H352)</f>
        <v>0</v>
      </c>
      <c r="I352" s="232">
        <f>SUM(Kranskop:Baobab!I352)</f>
        <v>0</v>
      </c>
      <c r="J352" s="230">
        <f>SUM(Kranskop:Baobab!J352)</f>
        <v>0</v>
      </c>
      <c r="K352" s="231">
        <f>SUM(Kranskop:Baobab!K352)</f>
        <v>0</v>
      </c>
      <c r="L352" s="231">
        <f>SUM(Kranskop:Baobab!L352)</f>
        <v>0</v>
      </c>
      <c r="M352" s="231">
        <f>SUM(Kranskop:Baobab!M352)</f>
        <v>0</v>
      </c>
      <c r="N352" s="231">
        <f>SUM(Kranskop:Baobab!N352)</f>
        <v>0</v>
      </c>
      <c r="O352" s="231">
        <f>SUM(Kranskop:Baobab!O352)</f>
        <v>0</v>
      </c>
      <c r="P352" s="231">
        <f>SUM(Kranskop:Baobab!P352)</f>
        <v>0</v>
      </c>
      <c r="Q352" s="231">
        <f>SUM(Kranskop:Baobab!Q352)</f>
        <v>0</v>
      </c>
      <c r="R352" s="231">
        <f>SUM(Kranskop:Baobab!R352)</f>
        <v>0</v>
      </c>
      <c r="S352" s="231">
        <f>SUM(Kranskop:Baobab!S352)</f>
        <v>0</v>
      </c>
      <c r="T352" s="231">
        <f>SUM(Kranskop:Baobab!T352)</f>
        <v>0</v>
      </c>
      <c r="U352" s="232">
        <f>SUM(Kranskop:Baobab!U352)</f>
        <v>0</v>
      </c>
      <c r="V352" s="233">
        <f>SUM(Kranskop:Baobab!V352)</f>
        <v>0</v>
      </c>
      <c r="W352" s="231">
        <f>SUM(Kranskop:Baobab!W352)</f>
        <v>0</v>
      </c>
      <c r="X352" s="231">
        <f>SUM(Kranskop:Baobab!X352)</f>
        <v>0</v>
      </c>
      <c r="Y352" s="231">
        <f>SUM(Kranskop:Baobab!Y352)</f>
        <v>0</v>
      </c>
      <c r="Z352" s="231">
        <f>SUM(Kranskop:Baobab!Z352)</f>
        <v>0</v>
      </c>
      <c r="AA352" s="231">
        <f>SUM(Kranskop:Baobab!AA352)</f>
        <v>0</v>
      </c>
      <c r="AB352" s="231">
        <f>SUM(Kranskop:Baobab!AB352)</f>
        <v>0</v>
      </c>
      <c r="AC352" s="231">
        <f>SUM(Kranskop:Baobab!AC352)</f>
        <v>0</v>
      </c>
      <c r="AD352" s="231">
        <f>SUM(Kranskop:Baobab!AD352)</f>
        <v>0</v>
      </c>
      <c r="AE352" s="231">
        <f>SUM(Kranskop:Baobab!AE352)</f>
        <v>0</v>
      </c>
      <c r="AF352" s="231">
        <f>SUM(Kranskop:Baobab!AF352)</f>
        <v>0</v>
      </c>
      <c r="AG352" s="232">
        <f>SUM(Kranskop:Baobab!AG352)</f>
        <v>0</v>
      </c>
      <c r="AH352" s="233">
        <f>SUM(Kranskop:Baobab!AH352)</f>
        <v>0</v>
      </c>
      <c r="AI352" s="231">
        <f>SUM(Kranskop:Baobab!AI352)</f>
        <v>0</v>
      </c>
      <c r="AJ352" s="231">
        <f>SUM(Kranskop:Baobab!AJ352)</f>
        <v>0</v>
      </c>
      <c r="AK352" s="231">
        <f>SUM(Kranskop:Baobab!AK352)</f>
        <v>0</v>
      </c>
      <c r="AL352" s="231">
        <f>SUM(Kranskop:Baobab!AL352)</f>
        <v>0</v>
      </c>
      <c r="AM352" s="231">
        <f>SUM(Kranskop:Baobab!AM352)</f>
        <v>0</v>
      </c>
      <c r="AN352" s="231">
        <f>SUM(Kranskop:Baobab!AN352)</f>
        <v>0</v>
      </c>
      <c r="AO352" s="231">
        <f>SUM(Kranskop:Baobab!AO352)</f>
        <v>0</v>
      </c>
      <c r="AP352" s="231">
        <f>SUM(Kranskop:Baobab!AP352)</f>
        <v>0</v>
      </c>
      <c r="AQ352" s="231">
        <f>SUM(Kranskop:Baobab!AQ352)</f>
        <v>0</v>
      </c>
      <c r="AR352" s="231">
        <f>SUM(Kranskop:Baobab!AR352)</f>
        <v>0</v>
      </c>
      <c r="AS352" s="232">
        <f>SUM(Kranskop:Baobab!AS352)</f>
        <v>0</v>
      </c>
      <c r="AT352" s="233">
        <f>SUM(Kranskop:Baobab!AT352)</f>
        <v>0</v>
      </c>
      <c r="AU352" s="231">
        <f>SUM(Kranskop:Baobab!AU352)</f>
        <v>0</v>
      </c>
      <c r="AV352" s="231">
        <f>SUM(Kranskop:Baobab!AV352)</f>
        <v>0</v>
      </c>
      <c r="AW352" s="231">
        <f>SUM(Kranskop:Baobab!AW352)</f>
        <v>0</v>
      </c>
      <c r="AX352" s="231">
        <f>SUM(Kranskop:Baobab!AX352)</f>
        <v>0</v>
      </c>
      <c r="AY352" s="231">
        <f>SUM(Kranskop:Baobab!AY352)</f>
        <v>0</v>
      </c>
      <c r="AZ352" s="231">
        <f>SUM(Kranskop:Baobab!AZ352)</f>
        <v>0</v>
      </c>
      <c r="BA352" s="231">
        <f>SUM(Kranskop:Baobab!BA352)</f>
        <v>0</v>
      </c>
      <c r="BB352" s="231">
        <f>SUM(Kranskop:Baobab!BB352)</f>
        <v>0</v>
      </c>
      <c r="BC352" s="231">
        <f>SUM(Kranskop:Baobab!BC352)</f>
        <v>0</v>
      </c>
      <c r="BD352" s="231">
        <f>SUM(Kranskop:Baobab!BD352)</f>
        <v>0</v>
      </c>
      <c r="BE352" s="232">
        <f>SUM(Kranskop:Baobab!BE352)</f>
        <v>0</v>
      </c>
      <c r="BF352" s="233">
        <f>SUM(Kranskop:Baobab!BF352)</f>
        <v>0</v>
      </c>
      <c r="BG352" s="231">
        <f>SUM(Kranskop:Baobab!BG352)</f>
        <v>0</v>
      </c>
      <c r="BH352" s="231">
        <f>SUM(Kranskop:Baobab!BH352)</f>
        <v>0</v>
      </c>
      <c r="BI352" s="231">
        <f>SUM(Kranskop:Baobab!BI352)</f>
        <v>0</v>
      </c>
      <c r="BJ352" s="231">
        <f>SUM(Kranskop:Baobab!BJ352)</f>
        <v>0</v>
      </c>
      <c r="BK352" s="231">
        <f>SUM(Kranskop:Baobab!BK352)</f>
        <v>0</v>
      </c>
      <c r="BL352" s="231">
        <f>SUM(Kranskop:Baobab!BL352)</f>
        <v>0</v>
      </c>
      <c r="BM352" s="231">
        <f>SUM(Kranskop:Baobab!BM352)</f>
        <v>0</v>
      </c>
      <c r="BN352" s="231">
        <f>SUM(Kranskop:Baobab!BN352)</f>
        <v>0</v>
      </c>
      <c r="BO352" s="231">
        <f>SUM(Kranskop:Baobab!BO352)</f>
        <v>0</v>
      </c>
      <c r="BP352" s="231">
        <f>SUM(Kranskop:Baobab!BP352)</f>
        <v>0</v>
      </c>
      <c r="BQ352" s="232">
        <f>SUM(Kranskop:Baobab!BQ352)</f>
        <v>0</v>
      </c>
      <c r="BR352" s="233">
        <f>SUM(Kranskop:Baobab!BR352)</f>
        <v>0</v>
      </c>
      <c r="BS352" s="231">
        <f>SUM(Kranskop:Baobab!BS352)</f>
        <v>0</v>
      </c>
      <c r="BT352" s="231">
        <f>SUM(Kranskop:Baobab!BT352)</f>
        <v>0</v>
      </c>
      <c r="BU352" s="231">
        <f>SUM(Kranskop:Baobab!BU352)</f>
        <v>0</v>
      </c>
      <c r="BV352" s="231">
        <f>SUM(Kranskop:Baobab!BV352)</f>
        <v>0</v>
      </c>
      <c r="BW352" s="231">
        <f>SUM(Kranskop:Baobab!BW352)</f>
        <v>0</v>
      </c>
      <c r="BX352" s="231">
        <f>SUM(Kranskop:Baobab!BX352)</f>
        <v>0</v>
      </c>
      <c r="BY352" s="231">
        <f>SUM(Kranskop:Baobab!BY352)</f>
        <v>0</v>
      </c>
      <c r="BZ352" s="231">
        <f>SUM(Kranskop:Baobab!BZ352)</f>
        <v>0</v>
      </c>
      <c r="CA352" s="231">
        <f>SUM(Kranskop:Baobab!CA352)</f>
        <v>0</v>
      </c>
      <c r="CB352" s="231">
        <f>SUM(Kranskop:Baobab!CB352)</f>
        <v>0</v>
      </c>
      <c r="CC352" s="232">
        <f>SUM(Kranskop:Baobab!CC352)</f>
        <v>0</v>
      </c>
      <c r="CD352" s="368"/>
    </row>
    <row r="353" spans="2:82" s="39" customFormat="1" x14ac:dyDescent="0.75">
      <c r="B353" s="328" t="s">
        <v>772</v>
      </c>
      <c r="C353" s="329" t="s">
        <v>773</v>
      </c>
      <c r="D353" s="139" t="s">
        <v>479</v>
      </c>
      <c r="E353" s="276">
        <f>SUM(Kranskop:Baobab!E353)</f>
        <v>400</v>
      </c>
      <c r="F353" s="215" t="b">
        <f>(Kranskop!G353+Nyl!G353+Capricorn!G353+Baobab!G353)=G353</f>
        <v>1</v>
      </c>
      <c r="G353" s="74">
        <f t="shared" si="99"/>
        <v>0</v>
      </c>
      <c r="H353" s="75">
        <f>SUM(Kranskop:Baobab!H353)</f>
        <v>0</v>
      </c>
      <c r="I353" s="232">
        <f>SUM(Kranskop:Baobab!I353)</f>
        <v>0</v>
      </c>
      <c r="J353" s="230">
        <f>SUM(Kranskop:Baobab!J353)</f>
        <v>0</v>
      </c>
      <c r="K353" s="231">
        <f>SUM(Kranskop:Baobab!K353)</f>
        <v>0</v>
      </c>
      <c r="L353" s="231">
        <f>SUM(Kranskop:Baobab!L353)</f>
        <v>0</v>
      </c>
      <c r="M353" s="231">
        <f>SUM(Kranskop:Baobab!M353)</f>
        <v>0</v>
      </c>
      <c r="N353" s="231">
        <f>SUM(Kranskop:Baobab!N353)</f>
        <v>0</v>
      </c>
      <c r="O353" s="231">
        <f>SUM(Kranskop:Baobab!O353)</f>
        <v>0</v>
      </c>
      <c r="P353" s="231">
        <f>SUM(Kranskop:Baobab!P353)</f>
        <v>0</v>
      </c>
      <c r="Q353" s="231">
        <f>SUM(Kranskop:Baobab!Q353)</f>
        <v>0</v>
      </c>
      <c r="R353" s="231">
        <f>SUM(Kranskop:Baobab!R353)</f>
        <v>0</v>
      </c>
      <c r="S353" s="231">
        <f>SUM(Kranskop:Baobab!S353)</f>
        <v>0</v>
      </c>
      <c r="T353" s="231">
        <f>SUM(Kranskop:Baobab!T353)</f>
        <v>0</v>
      </c>
      <c r="U353" s="232">
        <f>SUM(Kranskop:Baobab!U353)</f>
        <v>0</v>
      </c>
      <c r="V353" s="233">
        <f>SUM(Kranskop:Baobab!V353)</f>
        <v>0</v>
      </c>
      <c r="W353" s="231">
        <f>SUM(Kranskop:Baobab!W353)</f>
        <v>0</v>
      </c>
      <c r="X353" s="231">
        <f>SUM(Kranskop:Baobab!X353)</f>
        <v>0</v>
      </c>
      <c r="Y353" s="231">
        <f>SUM(Kranskop:Baobab!Y353)</f>
        <v>0</v>
      </c>
      <c r="Z353" s="231">
        <f>SUM(Kranskop:Baobab!Z353)</f>
        <v>0</v>
      </c>
      <c r="AA353" s="231">
        <f>SUM(Kranskop:Baobab!AA353)</f>
        <v>0</v>
      </c>
      <c r="AB353" s="231">
        <f>SUM(Kranskop:Baobab!AB353)</f>
        <v>0</v>
      </c>
      <c r="AC353" s="231">
        <f>SUM(Kranskop:Baobab!AC353)</f>
        <v>0</v>
      </c>
      <c r="AD353" s="231">
        <f>SUM(Kranskop:Baobab!AD353)</f>
        <v>0</v>
      </c>
      <c r="AE353" s="231">
        <f>SUM(Kranskop:Baobab!AE353)</f>
        <v>0</v>
      </c>
      <c r="AF353" s="231">
        <f>SUM(Kranskop:Baobab!AF353)</f>
        <v>0</v>
      </c>
      <c r="AG353" s="232">
        <f>SUM(Kranskop:Baobab!AG353)</f>
        <v>0</v>
      </c>
      <c r="AH353" s="233">
        <f>SUM(Kranskop:Baobab!AH353)</f>
        <v>0</v>
      </c>
      <c r="AI353" s="231">
        <f>SUM(Kranskop:Baobab!AI353)</f>
        <v>0</v>
      </c>
      <c r="AJ353" s="231">
        <f>SUM(Kranskop:Baobab!AJ353)</f>
        <v>0</v>
      </c>
      <c r="AK353" s="231">
        <f>SUM(Kranskop:Baobab!AK353)</f>
        <v>0</v>
      </c>
      <c r="AL353" s="231">
        <f>SUM(Kranskop:Baobab!AL353)</f>
        <v>0</v>
      </c>
      <c r="AM353" s="231">
        <f>SUM(Kranskop:Baobab!AM353)</f>
        <v>0</v>
      </c>
      <c r="AN353" s="231">
        <f>SUM(Kranskop:Baobab!AN353)</f>
        <v>0</v>
      </c>
      <c r="AO353" s="231">
        <f>SUM(Kranskop:Baobab!AO353)</f>
        <v>0</v>
      </c>
      <c r="AP353" s="231">
        <f>SUM(Kranskop:Baobab!AP353)</f>
        <v>0</v>
      </c>
      <c r="AQ353" s="231">
        <f>SUM(Kranskop:Baobab!AQ353)</f>
        <v>0</v>
      </c>
      <c r="AR353" s="231">
        <f>SUM(Kranskop:Baobab!AR353)</f>
        <v>0</v>
      </c>
      <c r="AS353" s="232">
        <f>SUM(Kranskop:Baobab!AS353)</f>
        <v>0</v>
      </c>
      <c r="AT353" s="233">
        <f>SUM(Kranskop:Baobab!AT353)</f>
        <v>0</v>
      </c>
      <c r="AU353" s="231">
        <f>SUM(Kranskop:Baobab!AU353)</f>
        <v>0</v>
      </c>
      <c r="AV353" s="231">
        <f>SUM(Kranskop:Baobab!AV353)</f>
        <v>0</v>
      </c>
      <c r="AW353" s="231">
        <f>SUM(Kranskop:Baobab!AW353)</f>
        <v>0</v>
      </c>
      <c r="AX353" s="231">
        <f>SUM(Kranskop:Baobab!AX353)</f>
        <v>0</v>
      </c>
      <c r="AY353" s="231">
        <f>SUM(Kranskop:Baobab!AY353)</f>
        <v>0</v>
      </c>
      <c r="AZ353" s="231">
        <f>SUM(Kranskop:Baobab!AZ353)</f>
        <v>0</v>
      </c>
      <c r="BA353" s="231">
        <f>SUM(Kranskop:Baobab!BA353)</f>
        <v>0</v>
      </c>
      <c r="BB353" s="231">
        <f>SUM(Kranskop:Baobab!BB353)</f>
        <v>0</v>
      </c>
      <c r="BC353" s="231">
        <f>SUM(Kranskop:Baobab!BC353)</f>
        <v>0</v>
      </c>
      <c r="BD353" s="231">
        <f>SUM(Kranskop:Baobab!BD353)</f>
        <v>0</v>
      </c>
      <c r="BE353" s="232">
        <f>SUM(Kranskop:Baobab!BE353)</f>
        <v>0</v>
      </c>
      <c r="BF353" s="233">
        <f>SUM(Kranskop:Baobab!BF353)</f>
        <v>0</v>
      </c>
      <c r="BG353" s="231">
        <f>SUM(Kranskop:Baobab!BG353)</f>
        <v>0</v>
      </c>
      <c r="BH353" s="231">
        <f>SUM(Kranskop:Baobab!BH353)</f>
        <v>0</v>
      </c>
      <c r="BI353" s="231">
        <f>SUM(Kranskop:Baobab!BI353)</f>
        <v>0</v>
      </c>
      <c r="BJ353" s="231">
        <f>SUM(Kranskop:Baobab!BJ353)</f>
        <v>0</v>
      </c>
      <c r="BK353" s="231">
        <f>SUM(Kranskop:Baobab!BK353)</f>
        <v>0</v>
      </c>
      <c r="BL353" s="231">
        <f>SUM(Kranskop:Baobab!BL353)</f>
        <v>0</v>
      </c>
      <c r="BM353" s="231">
        <f>SUM(Kranskop:Baobab!BM353)</f>
        <v>0</v>
      </c>
      <c r="BN353" s="231">
        <f>SUM(Kranskop:Baobab!BN353)</f>
        <v>0</v>
      </c>
      <c r="BO353" s="231">
        <f>SUM(Kranskop:Baobab!BO353)</f>
        <v>0</v>
      </c>
      <c r="BP353" s="231">
        <f>SUM(Kranskop:Baobab!BP353)</f>
        <v>0</v>
      </c>
      <c r="BQ353" s="232">
        <f>SUM(Kranskop:Baobab!BQ353)</f>
        <v>0</v>
      </c>
      <c r="BR353" s="233">
        <f>SUM(Kranskop:Baobab!BR353)</f>
        <v>0</v>
      </c>
      <c r="BS353" s="231">
        <f>SUM(Kranskop:Baobab!BS353)</f>
        <v>0</v>
      </c>
      <c r="BT353" s="231">
        <f>SUM(Kranskop:Baobab!BT353)</f>
        <v>0</v>
      </c>
      <c r="BU353" s="231">
        <f>SUM(Kranskop:Baobab!BU353)</f>
        <v>0</v>
      </c>
      <c r="BV353" s="231">
        <f>SUM(Kranskop:Baobab!BV353)</f>
        <v>0</v>
      </c>
      <c r="BW353" s="231">
        <f>SUM(Kranskop:Baobab!BW353)</f>
        <v>0</v>
      </c>
      <c r="BX353" s="231">
        <f>SUM(Kranskop:Baobab!BX353)</f>
        <v>0</v>
      </c>
      <c r="BY353" s="231">
        <f>SUM(Kranskop:Baobab!BY353)</f>
        <v>0</v>
      </c>
      <c r="BZ353" s="231">
        <f>SUM(Kranskop:Baobab!BZ353)</f>
        <v>0</v>
      </c>
      <c r="CA353" s="231">
        <f>SUM(Kranskop:Baobab!CA353)</f>
        <v>0</v>
      </c>
      <c r="CB353" s="231">
        <f>SUM(Kranskop:Baobab!CB353)</f>
        <v>0</v>
      </c>
      <c r="CC353" s="232">
        <f>SUM(Kranskop:Baobab!CC353)</f>
        <v>0</v>
      </c>
      <c r="CD353" s="368"/>
    </row>
    <row r="354" spans="2:82" s="39" customFormat="1" x14ac:dyDescent="0.75">
      <c r="B354" s="328" t="s">
        <v>774</v>
      </c>
      <c r="C354" s="329" t="s">
        <v>775</v>
      </c>
      <c r="D354" s="139" t="s">
        <v>479</v>
      </c>
      <c r="E354" s="276">
        <f>SUM(Kranskop:Baobab!E354)</f>
        <v>400</v>
      </c>
      <c r="F354" s="215" t="b">
        <f>(Kranskop!G354+Nyl!G354+Capricorn!G354+Baobab!G354)=G354</f>
        <v>1</v>
      </c>
      <c r="G354" s="74">
        <f t="shared" si="99"/>
        <v>0</v>
      </c>
      <c r="H354" s="75">
        <f>SUM(Kranskop:Baobab!H354)</f>
        <v>0</v>
      </c>
      <c r="I354" s="232">
        <f>SUM(Kranskop:Baobab!I354)</f>
        <v>0</v>
      </c>
      <c r="J354" s="230">
        <f>SUM(Kranskop:Baobab!J354)</f>
        <v>0</v>
      </c>
      <c r="K354" s="231">
        <f>SUM(Kranskop:Baobab!K354)</f>
        <v>0</v>
      </c>
      <c r="L354" s="231">
        <f>SUM(Kranskop:Baobab!L354)</f>
        <v>0</v>
      </c>
      <c r="M354" s="231">
        <f>SUM(Kranskop:Baobab!M354)</f>
        <v>0</v>
      </c>
      <c r="N354" s="231">
        <f>SUM(Kranskop:Baobab!N354)</f>
        <v>0</v>
      </c>
      <c r="O354" s="231">
        <f>SUM(Kranskop:Baobab!O354)</f>
        <v>0</v>
      </c>
      <c r="P354" s="231">
        <f>SUM(Kranskop:Baobab!P354)</f>
        <v>0</v>
      </c>
      <c r="Q354" s="231">
        <f>SUM(Kranskop:Baobab!Q354)</f>
        <v>0</v>
      </c>
      <c r="R354" s="231">
        <f>SUM(Kranskop:Baobab!R354)</f>
        <v>0</v>
      </c>
      <c r="S354" s="231">
        <f>SUM(Kranskop:Baobab!S354)</f>
        <v>0</v>
      </c>
      <c r="T354" s="231">
        <f>SUM(Kranskop:Baobab!T354)</f>
        <v>0</v>
      </c>
      <c r="U354" s="232">
        <f>SUM(Kranskop:Baobab!U354)</f>
        <v>0</v>
      </c>
      <c r="V354" s="233">
        <f>SUM(Kranskop:Baobab!V354)</f>
        <v>0</v>
      </c>
      <c r="W354" s="231">
        <f>SUM(Kranskop:Baobab!W354)</f>
        <v>0</v>
      </c>
      <c r="X354" s="231">
        <f>SUM(Kranskop:Baobab!X354)</f>
        <v>0</v>
      </c>
      <c r="Y354" s="231">
        <f>SUM(Kranskop:Baobab!Y354)</f>
        <v>0</v>
      </c>
      <c r="Z354" s="231">
        <f>SUM(Kranskop:Baobab!Z354)</f>
        <v>0</v>
      </c>
      <c r="AA354" s="231">
        <f>SUM(Kranskop:Baobab!AA354)</f>
        <v>0</v>
      </c>
      <c r="AB354" s="231">
        <f>SUM(Kranskop:Baobab!AB354)</f>
        <v>0</v>
      </c>
      <c r="AC354" s="231">
        <f>SUM(Kranskop:Baobab!AC354)</f>
        <v>0</v>
      </c>
      <c r="AD354" s="231">
        <f>SUM(Kranskop:Baobab!AD354)</f>
        <v>0</v>
      </c>
      <c r="AE354" s="231">
        <f>SUM(Kranskop:Baobab!AE354)</f>
        <v>0</v>
      </c>
      <c r="AF354" s="231">
        <f>SUM(Kranskop:Baobab!AF354)</f>
        <v>0</v>
      </c>
      <c r="AG354" s="232">
        <f>SUM(Kranskop:Baobab!AG354)</f>
        <v>0</v>
      </c>
      <c r="AH354" s="233">
        <f>SUM(Kranskop:Baobab!AH354)</f>
        <v>0</v>
      </c>
      <c r="AI354" s="231">
        <f>SUM(Kranskop:Baobab!AI354)</f>
        <v>0</v>
      </c>
      <c r="AJ354" s="231">
        <f>SUM(Kranskop:Baobab!AJ354)</f>
        <v>0</v>
      </c>
      <c r="AK354" s="231">
        <f>SUM(Kranskop:Baobab!AK354)</f>
        <v>0</v>
      </c>
      <c r="AL354" s="231">
        <f>SUM(Kranskop:Baobab!AL354)</f>
        <v>0</v>
      </c>
      <c r="AM354" s="231">
        <f>SUM(Kranskop:Baobab!AM354)</f>
        <v>0</v>
      </c>
      <c r="AN354" s="231">
        <f>SUM(Kranskop:Baobab!AN354)</f>
        <v>0</v>
      </c>
      <c r="AO354" s="231">
        <f>SUM(Kranskop:Baobab!AO354)</f>
        <v>0</v>
      </c>
      <c r="AP354" s="231">
        <f>SUM(Kranskop:Baobab!AP354)</f>
        <v>0</v>
      </c>
      <c r="AQ354" s="231">
        <f>SUM(Kranskop:Baobab!AQ354)</f>
        <v>0</v>
      </c>
      <c r="AR354" s="231">
        <f>SUM(Kranskop:Baobab!AR354)</f>
        <v>0</v>
      </c>
      <c r="AS354" s="232">
        <f>SUM(Kranskop:Baobab!AS354)</f>
        <v>0</v>
      </c>
      <c r="AT354" s="233">
        <f>SUM(Kranskop:Baobab!AT354)</f>
        <v>0</v>
      </c>
      <c r="AU354" s="231">
        <f>SUM(Kranskop:Baobab!AU354)</f>
        <v>0</v>
      </c>
      <c r="AV354" s="231">
        <f>SUM(Kranskop:Baobab!AV354)</f>
        <v>0</v>
      </c>
      <c r="AW354" s="231">
        <f>SUM(Kranskop:Baobab!AW354)</f>
        <v>0</v>
      </c>
      <c r="AX354" s="231">
        <f>SUM(Kranskop:Baobab!AX354)</f>
        <v>0</v>
      </c>
      <c r="AY354" s="231">
        <f>SUM(Kranskop:Baobab!AY354)</f>
        <v>0</v>
      </c>
      <c r="AZ354" s="231">
        <f>SUM(Kranskop:Baobab!AZ354)</f>
        <v>0</v>
      </c>
      <c r="BA354" s="231">
        <f>SUM(Kranskop:Baobab!BA354)</f>
        <v>0</v>
      </c>
      <c r="BB354" s="231">
        <f>SUM(Kranskop:Baobab!BB354)</f>
        <v>0</v>
      </c>
      <c r="BC354" s="231">
        <f>SUM(Kranskop:Baobab!BC354)</f>
        <v>0</v>
      </c>
      <c r="BD354" s="231">
        <f>SUM(Kranskop:Baobab!BD354)</f>
        <v>0</v>
      </c>
      <c r="BE354" s="232">
        <f>SUM(Kranskop:Baobab!BE354)</f>
        <v>0</v>
      </c>
      <c r="BF354" s="233">
        <f>SUM(Kranskop:Baobab!BF354)</f>
        <v>0</v>
      </c>
      <c r="BG354" s="231">
        <f>SUM(Kranskop:Baobab!BG354)</f>
        <v>0</v>
      </c>
      <c r="BH354" s="231">
        <f>SUM(Kranskop:Baobab!BH354)</f>
        <v>0</v>
      </c>
      <c r="BI354" s="231">
        <f>SUM(Kranskop:Baobab!BI354)</f>
        <v>0</v>
      </c>
      <c r="BJ354" s="231">
        <f>SUM(Kranskop:Baobab!BJ354)</f>
        <v>0</v>
      </c>
      <c r="BK354" s="231">
        <f>SUM(Kranskop:Baobab!BK354)</f>
        <v>0</v>
      </c>
      <c r="BL354" s="231">
        <f>SUM(Kranskop:Baobab!BL354)</f>
        <v>0</v>
      </c>
      <c r="BM354" s="231">
        <f>SUM(Kranskop:Baobab!BM354)</f>
        <v>0</v>
      </c>
      <c r="BN354" s="231">
        <f>SUM(Kranskop:Baobab!BN354)</f>
        <v>0</v>
      </c>
      <c r="BO354" s="231">
        <f>SUM(Kranskop:Baobab!BO354)</f>
        <v>0</v>
      </c>
      <c r="BP354" s="231">
        <f>SUM(Kranskop:Baobab!BP354)</f>
        <v>0</v>
      </c>
      <c r="BQ354" s="232">
        <f>SUM(Kranskop:Baobab!BQ354)</f>
        <v>0</v>
      </c>
      <c r="BR354" s="233">
        <f>SUM(Kranskop:Baobab!BR354)</f>
        <v>0</v>
      </c>
      <c r="BS354" s="231">
        <f>SUM(Kranskop:Baobab!BS354)</f>
        <v>0</v>
      </c>
      <c r="BT354" s="231">
        <f>SUM(Kranskop:Baobab!BT354)</f>
        <v>0</v>
      </c>
      <c r="BU354" s="231">
        <f>SUM(Kranskop:Baobab!BU354)</f>
        <v>0</v>
      </c>
      <c r="BV354" s="231">
        <f>SUM(Kranskop:Baobab!BV354)</f>
        <v>0</v>
      </c>
      <c r="BW354" s="231">
        <f>SUM(Kranskop:Baobab!BW354)</f>
        <v>0</v>
      </c>
      <c r="BX354" s="231">
        <f>SUM(Kranskop:Baobab!BX354)</f>
        <v>0</v>
      </c>
      <c r="BY354" s="231">
        <f>SUM(Kranskop:Baobab!BY354)</f>
        <v>0</v>
      </c>
      <c r="BZ354" s="231">
        <f>SUM(Kranskop:Baobab!BZ354)</f>
        <v>0</v>
      </c>
      <c r="CA354" s="231">
        <f>SUM(Kranskop:Baobab!CA354)</f>
        <v>0</v>
      </c>
      <c r="CB354" s="231">
        <f>SUM(Kranskop:Baobab!CB354)</f>
        <v>0</v>
      </c>
      <c r="CC354" s="232">
        <f>SUM(Kranskop:Baobab!CC354)</f>
        <v>0</v>
      </c>
      <c r="CD354" s="368"/>
    </row>
    <row r="355" spans="2:82" s="39" customFormat="1" x14ac:dyDescent="0.75">
      <c r="B355" s="328" t="s">
        <v>776</v>
      </c>
      <c r="C355" s="329" t="s">
        <v>777</v>
      </c>
      <c r="D355" s="139" t="s">
        <v>479</v>
      </c>
      <c r="E355" s="276">
        <f>SUM(Kranskop:Baobab!E355)</f>
        <v>400</v>
      </c>
      <c r="F355" s="215" t="b">
        <f>(Kranskop!G355+Nyl!G355+Capricorn!G355+Baobab!G355)=G355</f>
        <v>1</v>
      </c>
      <c r="G355" s="74">
        <f t="shared" si="99"/>
        <v>0</v>
      </c>
      <c r="H355" s="75">
        <f>SUM(Kranskop:Baobab!H355)</f>
        <v>0</v>
      </c>
      <c r="I355" s="232">
        <f>SUM(Kranskop:Baobab!I355)</f>
        <v>0</v>
      </c>
      <c r="J355" s="230">
        <f>SUM(Kranskop:Baobab!J355)</f>
        <v>0</v>
      </c>
      <c r="K355" s="231">
        <f>SUM(Kranskop:Baobab!K355)</f>
        <v>0</v>
      </c>
      <c r="L355" s="231">
        <f>SUM(Kranskop:Baobab!L355)</f>
        <v>0</v>
      </c>
      <c r="M355" s="231">
        <f>SUM(Kranskop:Baobab!M355)</f>
        <v>0</v>
      </c>
      <c r="N355" s="231">
        <f>SUM(Kranskop:Baobab!N355)</f>
        <v>0</v>
      </c>
      <c r="O355" s="231">
        <f>SUM(Kranskop:Baobab!O355)</f>
        <v>0</v>
      </c>
      <c r="P355" s="231">
        <f>SUM(Kranskop:Baobab!P355)</f>
        <v>0</v>
      </c>
      <c r="Q355" s="231">
        <f>SUM(Kranskop:Baobab!Q355)</f>
        <v>0</v>
      </c>
      <c r="R355" s="231">
        <f>SUM(Kranskop:Baobab!R355)</f>
        <v>0</v>
      </c>
      <c r="S355" s="231">
        <f>SUM(Kranskop:Baobab!S355)</f>
        <v>0</v>
      </c>
      <c r="T355" s="231">
        <f>SUM(Kranskop:Baobab!T355)</f>
        <v>0</v>
      </c>
      <c r="U355" s="232">
        <f>SUM(Kranskop:Baobab!U355)</f>
        <v>0</v>
      </c>
      <c r="V355" s="233">
        <f>SUM(Kranskop:Baobab!V355)</f>
        <v>0</v>
      </c>
      <c r="W355" s="231">
        <f>SUM(Kranskop:Baobab!W355)</f>
        <v>0</v>
      </c>
      <c r="X355" s="231">
        <f>SUM(Kranskop:Baobab!X355)</f>
        <v>0</v>
      </c>
      <c r="Y355" s="231">
        <f>SUM(Kranskop:Baobab!Y355)</f>
        <v>0</v>
      </c>
      <c r="Z355" s="231">
        <f>SUM(Kranskop:Baobab!Z355)</f>
        <v>0</v>
      </c>
      <c r="AA355" s="231">
        <f>SUM(Kranskop:Baobab!AA355)</f>
        <v>0</v>
      </c>
      <c r="AB355" s="231">
        <f>SUM(Kranskop:Baobab!AB355)</f>
        <v>0</v>
      </c>
      <c r="AC355" s="231">
        <f>SUM(Kranskop:Baobab!AC355)</f>
        <v>0</v>
      </c>
      <c r="AD355" s="231">
        <f>SUM(Kranskop:Baobab!AD355)</f>
        <v>0</v>
      </c>
      <c r="AE355" s="231">
        <f>SUM(Kranskop:Baobab!AE355)</f>
        <v>0</v>
      </c>
      <c r="AF355" s="231">
        <f>SUM(Kranskop:Baobab!AF355)</f>
        <v>0</v>
      </c>
      <c r="AG355" s="232">
        <f>SUM(Kranskop:Baobab!AG355)</f>
        <v>0</v>
      </c>
      <c r="AH355" s="233">
        <f>SUM(Kranskop:Baobab!AH355)</f>
        <v>0</v>
      </c>
      <c r="AI355" s="231">
        <f>SUM(Kranskop:Baobab!AI355)</f>
        <v>0</v>
      </c>
      <c r="AJ355" s="231">
        <f>SUM(Kranskop:Baobab!AJ355)</f>
        <v>0</v>
      </c>
      <c r="AK355" s="231">
        <f>SUM(Kranskop:Baobab!AK355)</f>
        <v>0</v>
      </c>
      <c r="AL355" s="231">
        <f>SUM(Kranskop:Baobab!AL355)</f>
        <v>0</v>
      </c>
      <c r="AM355" s="231">
        <f>SUM(Kranskop:Baobab!AM355)</f>
        <v>0</v>
      </c>
      <c r="AN355" s="231">
        <f>SUM(Kranskop:Baobab!AN355)</f>
        <v>0</v>
      </c>
      <c r="AO355" s="231">
        <f>SUM(Kranskop:Baobab!AO355)</f>
        <v>0</v>
      </c>
      <c r="AP355" s="231">
        <f>SUM(Kranskop:Baobab!AP355)</f>
        <v>0</v>
      </c>
      <c r="AQ355" s="231">
        <f>SUM(Kranskop:Baobab!AQ355)</f>
        <v>0</v>
      </c>
      <c r="AR355" s="231">
        <f>SUM(Kranskop:Baobab!AR355)</f>
        <v>0</v>
      </c>
      <c r="AS355" s="232">
        <f>SUM(Kranskop:Baobab!AS355)</f>
        <v>0</v>
      </c>
      <c r="AT355" s="233">
        <f>SUM(Kranskop:Baobab!AT355)</f>
        <v>0</v>
      </c>
      <c r="AU355" s="231">
        <f>SUM(Kranskop:Baobab!AU355)</f>
        <v>0</v>
      </c>
      <c r="AV355" s="231">
        <f>SUM(Kranskop:Baobab!AV355)</f>
        <v>0</v>
      </c>
      <c r="AW355" s="231">
        <f>SUM(Kranskop:Baobab!AW355)</f>
        <v>0</v>
      </c>
      <c r="AX355" s="231">
        <f>SUM(Kranskop:Baobab!AX355)</f>
        <v>0</v>
      </c>
      <c r="AY355" s="231">
        <f>SUM(Kranskop:Baobab!AY355)</f>
        <v>0</v>
      </c>
      <c r="AZ355" s="231">
        <f>SUM(Kranskop:Baobab!AZ355)</f>
        <v>0</v>
      </c>
      <c r="BA355" s="231">
        <f>SUM(Kranskop:Baobab!BA355)</f>
        <v>0</v>
      </c>
      <c r="BB355" s="231">
        <f>SUM(Kranskop:Baobab!BB355)</f>
        <v>0</v>
      </c>
      <c r="BC355" s="231">
        <f>SUM(Kranskop:Baobab!BC355)</f>
        <v>0</v>
      </c>
      <c r="BD355" s="231">
        <f>SUM(Kranskop:Baobab!BD355)</f>
        <v>0</v>
      </c>
      <c r="BE355" s="232">
        <f>SUM(Kranskop:Baobab!BE355)</f>
        <v>0</v>
      </c>
      <c r="BF355" s="233">
        <f>SUM(Kranskop:Baobab!BF355)</f>
        <v>0</v>
      </c>
      <c r="BG355" s="231">
        <f>SUM(Kranskop:Baobab!BG355)</f>
        <v>0</v>
      </c>
      <c r="BH355" s="231">
        <f>SUM(Kranskop:Baobab!BH355)</f>
        <v>0</v>
      </c>
      <c r="BI355" s="231">
        <f>SUM(Kranskop:Baobab!BI355)</f>
        <v>0</v>
      </c>
      <c r="BJ355" s="231">
        <f>SUM(Kranskop:Baobab!BJ355)</f>
        <v>0</v>
      </c>
      <c r="BK355" s="231">
        <f>SUM(Kranskop:Baobab!BK355)</f>
        <v>0</v>
      </c>
      <c r="BL355" s="231">
        <f>SUM(Kranskop:Baobab!BL355)</f>
        <v>0</v>
      </c>
      <c r="BM355" s="231">
        <f>SUM(Kranskop:Baobab!BM355)</f>
        <v>0</v>
      </c>
      <c r="BN355" s="231">
        <f>SUM(Kranskop:Baobab!BN355)</f>
        <v>0</v>
      </c>
      <c r="BO355" s="231">
        <f>SUM(Kranskop:Baobab!BO355)</f>
        <v>0</v>
      </c>
      <c r="BP355" s="231">
        <f>SUM(Kranskop:Baobab!BP355)</f>
        <v>0</v>
      </c>
      <c r="BQ355" s="232">
        <f>SUM(Kranskop:Baobab!BQ355)</f>
        <v>0</v>
      </c>
      <c r="BR355" s="233">
        <f>SUM(Kranskop:Baobab!BR355)</f>
        <v>0</v>
      </c>
      <c r="BS355" s="231">
        <f>SUM(Kranskop:Baobab!BS355)</f>
        <v>0</v>
      </c>
      <c r="BT355" s="231">
        <f>SUM(Kranskop:Baobab!BT355)</f>
        <v>0</v>
      </c>
      <c r="BU355" s="231">
        <f>SUM(Kranskop:Baobab!BU355)</f>
        <v>0</v>
      </c>
      <c r="BV355" s="231">
        <f>SUM(Kranskop:Baobab!BV355)</f>
        <v>0</v>
      </c>
      <c r="BW355" s="231">
        <f>SUM(Kranskop:Baobab!BW355)</f>
        <v>0</v>
      </c>
      <c r="BX355" s="231">
        <f>SUM(Kranskop:Baobab!BX355)</f>
        <v>0</v>
      </c>
      <c r="BY355" s="231">
        <f>SUM(Kranskop:Baobab!BY355)</f>
        <v>0</v>
      </c>
      <c r="BZ355" s="231">
        <f>SUM(Kranskop:Baobab!BZ355)</f>
        <v>0</v>
      </c>
      <c r="CA355" s="231">
        <f>SUM(Kranskop:Baobab!CA355)</f>
        <v>0</v>
      </c>
      <c r="CB355" s="231">
        <f>SUM(Kranskop:Baobab!CB355)</f>
        <v>0</v>
      </c>
      <c r="CC355" s="232">
        <f>SUM(Kranskop:Baobab!CC355)</f>
        <v>0</v>
      </c>
      <c r="CD355" s="368"/>
    </row>
    <row r="356" spans="2:82" s="39" customFormat="1" x14ac:dyDescent="0.75">
      <c r="B356" s="328" t="s">
        <v>778</v>
      </c>
      <c r="C356" s="329" t="s">
        <v>779</v>
      </c>
      <c r="D356" s="139" t="s">
        <v>479</v>
      </c>
      <c r="E356" s="276">
        <f>SUM(Kranskop:Baobab!E356)</f>
        <v>400</v>
      </c>
      <c r="F356" s="215" t="b">
        <f>(Kranskop!G356+Nyl!G356+Capricorn!G356+Baobab!G356)=G356</f>
        <v>1</v>
      </c>
      <c r="G356" s="74">
        <f t="shared" si="99"/>
        <v>0</v>
      </c>
      <c r="H356" s="75">
        <f>SUM(Kranskop:Baobab!H356)</f>
        <v>0</v>
      </c>
      <c r="I356" s="232">
        <f>SUM(Kranskop:Baobab!I356)</f>
        <v>0</v>
      </c>
      <c r="J356" s="230">
        <f>SUM(Kranskop:Baobab!J356)</f>
        <v>0</v>
      </c>
      <c r="K356" s="231">
        <f>SUM(Kranskop:Baobab!K356)</f>
        <v>0</v>
      </c>
      <c r="L356" s="231">
        <f>SUM(Kranskop:Baobab!L356)</f>
        <v>0</v>
      </c>
      <c r="M356" s="231">
        <f>SUM(Kranskop:Baobab!M356)</f>
        <v>0</v>
      </c>
      <c r="N356" s="231">
        <f>SUM(Kranskop:Baobab!N356)</f>
        <v>0</v>
      </c>
      <c r="O356" s="231">
        <f>SUM(Kranskop:Baobab!O356)</f>
        <v>0</v>
      </c>
      <c r="P356" s="231">
        <f>SUM(Kranskop:Baobab!P356)</f>
        <v>0</v>
      </c>
      <c r="Q356" s="231">
        <f>SUM(Kranskop:Baobab!Q356)</f>
        <v>0</v>
      </c>
      <c r="R356" s="231">
        <f>SUM(Kranskop:Baobab!R356)</f>
        <v>0</v>
      </c>
      <c r="S356" s="231">
        <f>SUM(Kranskop:Baobab!S356)</f>
        <v>0</v>
      </c>
      <c r="T356" s="231">
        <f>SUM(Kranskop:Baobab!T356)</f>
        <v>0</v>
      </c>
      <c r="U356" s="232">
        <f>SUM(Kranskop:Baobab!U356)</f>
        <v>0</v>
      </c>
      <c r="V356" s="233">
        <f>SUM(Kranskop:Baobab!V356)</f>
        <v>0</v>
      </c>
      <c r="W356" s="231">
        <f>SUM(Kranskop:Baobab!W356)</f>
        <v>0</v>
      </c>
      <c r="X356" s="231">
        <f>SUM(Kranskop:Baobab!X356)</f>
        <v>0</v>
      </c>
      <c r="Y356" s="231">
        <f>SUM(Kranskop:Baobab!Y356)</f>
        <v>0</v>
      </c>
      <c r="Z356" s="231">
        <f>SUM(Kranskop:Baobab!Z356)</f>
        <v>0</v>
      </c>
      <c r="AA356" s="231">
        <f>SUM(Kranskop:Baobab!AA356)</f>
        <v>0</v>
      </c>
      <c r="AB356" s="231">
        <f>SUM(Kranskop:Baobab!AB356)</f>
        <v>0</v>
      </c>
      <c r="AC356" s="231">
        <f>SUM(Kranskop:Baobab!AC356)</f>
        <v>0</v>
      </c>
      <c r="AD356" s="231">
        <f>SUM(Kranskop:Baobab!AD356)</f>
        <v>0</v>
      </c>
      <c r="AE356" s="231">
        <f>SUM(Kranskop:Baobab!AE356)</f>
        <v>0</v>
      </c>
      <c r="AF356" s="231">
        <f>SUM(Kranskop:Baobab!AF356)</f>
        <v>0</v>
      </c>
      <c r="AG356" s="232">
        <f>SUM(Kranskop:Baobab!AG356)</f>
        <v>0</v>
      </c>
      <c r="AH356" s="233">
        <f>SUM(Kranskop:Baobab!AH356)</f>
        <v>0</v>
      </c>
      <c r="AI356" s="231">
        <f>SUM(Kranskop:Baobab!AI356)</f>
        <v>0</v>
      </c>
      <c r="AJ356" s="231">
        <f>SUM(Kranskop:Baobab!AJ356)</f>
        <v>0</v>
      </c>
      <c r="AK356" s="231">
        <f>SUM(Kranskop:Baobab!AK356)</f>
        <v>0</v>
      </c>
      <c r="AL356" s="231">
        <f>SUM(Kranskop:Baobab!AL356)</f>
        <v>0</v>
      </c>
      <c r="AM356" s="231">
        <f>SUM(Kranskop:Baobab!AM356)</f>
        <v>0</v>
      </c>
      <c r="AN356" s="231">
        <f>SUM(Kranskop:Baobab!AN356)</f>
        <v>0</v>
      </c>
      <c r="AO356" s="231">
        <f>SUM(Kranskop:Baobab!AO356)</f>
        <v>0</v>
      </c>
      <c r="AP356" s="231">
        <f>SUM(Kranskop:Baobab!AP356)</f>
        <v>0</v>
      </c>
      <c r="AQ356" s="231">
        <f>SUM(Kranskop:Baobab!AQ356)</f>
        <v>0</v>
      </c>
      <c r="AR356" s="231">
        <f>SUM(Kranskop:Baobab!AR356)</f>
        <v>0</v>
      </c>
      <c r="AS356" s="232">
        <f>SUM(Kranskop:Baobab!AS356)</f>
        <v>0</v>
      </c>
      <c r="AT356" s="233">
        <f>SUM(Kranskop:Baobab!AT356)</f>
        <v>0</v>
      </c>
      <c r="AU356" s="231">
        <f>SUM(Kranskop:Baobab!AU356)</f>
        <v>0</v>
      </c>
      <c r="AV356" s="231">
        <f>SUM(Kranskop:Baobab!AV356)</f>
        <v>0</v>
      </c>
      <c r="AW356" s="231">
        <f>SUM(Kranskop:Baobab!AW356)</f>
        <v>0</v>
      </c>
      <c r="AX356" s="231">
        <f>SUM(Kranskop:Baobab!AX356)</f>
        <v>0</v>
      </c>
      <c r="AY356" s="231">
        <f>SUM(Kranskop:Baobab!AY356)</f>
        <v>0</v>
      </c>
      <c r="AZ356" s="231">
        <f>SUM(Kranskop:Baobab!AZ356)</f>
        <v>0</v>
      </c>
      <c r="BA356" s="231">
        <f>SUM(Kranskop:Baobab!BA356)</f>
        <v>0</v>
      </c>
      <c r="BB356" s="231">
        <f>SUM(Kranskop:Baobab!BB356)</f>
        <v>0</v>
      </c>
      <c r="BC356" s="231">
        <f>SUM(Kranskop:Baobab!BC356)</f>
        <v>0</v>
      </c>
      <c r="BD356" s="231">
        <f>SUM(Kranskop:Baobab!BD356)</f>
        <v>0</v>
      </c>
      <c r="BE356" s="232">
        <f>SUM(Kranskop:Baobab!BE356)</f>
        <v>0</v>
      </c>
      <c r="BF356" s="233">
        <f>SUM(Kranskop:Baobab!BF356)</f>
        <v>0</v>
      </c>
      <c r="BG356" s="231">
        <f>SUM(Kranskop:Baobab!BG356)</f>
        <v>0</v>
      </c>
      <c r="BH356" s="231">
        <f>SUM(Kranskop:Baobab!BH356)</f>
        <v>0</v>
      </c>
      <c r="BI356" s="231">
        <f>SUM(Kranskop:Baobab!BI356)</f>
        <v>0</v>
      </c>
      <c r="BJ356" s="231">
        <f>SUM(Kranskop:Baobab!BJ356)</f>
        <v>0</v>
      </c>
      <c r="BK356" s="231">
        <f>SUM(Kranskop:Baobab!BK356)</f>
        <v>0</v>
      </c>
      <c r="BL356" s="231">
        <f>SUM(Kranskop:Baobab!BL356)</f>
        <v>0</v>
      </c>
      <c r="BM356" s="231">
        <f>SUM(Kranskop:Baobab!BM356)</f>
        <v>0</v>
      </c>
      <c r="BN356" s="231">
        <f>SUM(Kranskop:Baobab!BN356)</f>
        <v>0</v>
      </c>
      <c r="BO356" s="231">
        <f>SUM(Kranskop:Baobab!BO356)</f>
        <v>0</v>
      </c>
      <c r="BP356" s="231">
        <f>SUM(Kranskop:Baobab!BP356)</f>
        <v>0</v>
      </c>
      <c r="BQ356" s="232">
        <f>SUM(Kranskop:Baobab!BQ356)</f>
        <v>0</v>
      </c>
      <c r="BR356" s="233">
        <f>SUM(Kranskop:Baobab!BR356)</f>
        <v>0</v>
      </c>
      <c r="BS356" s="231">
        <f>SUM(Kranskop:Baobab!BS356)</f>
        <v>0</v>
      </c>
      <c r="BT356" s="231">
        <f>SUM(Kranskop:Baobab!BT356)</f>
        <v>0</v>
      </c>
      <c r="BU356" s="231">
        <f>SUM(Kranskop:Baobab!BU356)</f>
        <v>0</v>
      </c>
      <c r="BV356" s="231">
        <f>SUM(Kranskop:Baobab!BV356)</f>
        <v>0</v>
      </c>
      <c r="BW356" s="231">
        <f>SUM(Kranskop:Baobab!BW356)</f>
        <v>0</v>
      </c>
      <c r="BX356" s="231">
        <f>SUM(Kranskop:Baobab!BX356)</f>
        <v>0</v>
      </c>
      <c r="BY356" s="231">
        <f>SUM(Kranskop:Baobab!BY356)</f>
        <v>0</v>
      </c>
      <c r="BZ356" s="231">
        <f>SUM(Kranskop:Baobab!BZ356)</f>
        <v>0</v>
      </c>
      <c r="CA356" s="231">
        <f>SUM(Kranskop:Baobab!CA356)</f>
        <v>0</v>
      </c>
      <c r="CB356" s="231">
        <f>SUM(Kranskop:Baobab!CB356)</f>
        <v>0</v>
      </c>
      <c r="CC356" s="232">
        <f>SUM(Kranskop:Baobab!CC356)</f>
        <v>0</v>
      </c>
      <c r="CD356" s="368"/>
    </row>
    <row r="357" spans="2:82" s="39" customFormat="1" x14ac:dyDescent="0.75">
      <c r="B357" s="328" t="s">
        <v>780</v>
      </c>
      <c r="C357" s="329" t="s">
        <v>781</v>
      </c>
      <c r="D357" s="139" t="s">
        <v>479</v>
      </c>
      <c r="E357" s="276">
        <f>SUM(Kranskop:Baobab!E357)</f>
        <v>400</v>
      </c>
      <c r="F357" s="215" t="b">
        <f>(Kranskop!G357+Nyl!G357+Capricorn!G357+Baobab!G357)=G357</f>
        <v>1</v>
      </c>
      <c r="G357" s="74">
        <f t="shared" si="99"/>
        <v>0</v>
      </c>
      <c r="H357" s="75">
        <f>SUM(Kranskop:Baobab!H357)</f>
        <v>0</v>
      </c>
      <c r="I357" s="232">
        <f>SUM(Kranskop:Baobab!I357)</f>
        <v>0</v>
      </c>
      <c r="J357" s="230">
        <f>SUM(Kranskop:Baobab!J357)</f>
        <v>0</v>
      </c>
      <c r="K357" s="231">
        <f>SUM(Kranskop:Baobab!K357)</f>
        <v>0</v>
      </c>
      <c r="L357" s="231">
        <f>SUM(Kranskop:Baobab!L357)</f>
        <v>0</v>
      </c>
      <c r="M357" s="231">
        <f>SUM(Kranskop:Baobab!M357)</f>
        <v>0</v>
      </c>
      <c r="N357" s="231">
        <f>SUM(Kranskop:Baobab!N357)</f>
        <v>0</v>
      </c>
      <c r="O357" s="231">
        <f>SUM(Kranskop:Baobab!O357)</f>
        <v>0</v>
      </c>
      <c r="P357" s="231">
        <f>SUM(Kranskop:Baobab!P357)</f>
        <v>0</v>
      </c>
      <c r="Q357" s="231">
        <f>SUM(Kranskop:Baobab!Q357)</f>
        <v>0</v>
      </c>
      <c r="R357" s="231">
        <f>SUM(Kranskop:Baobab!R357)</f>
        <v>0</v>
      </c>
      <c r="S357" s="231">
        <f>SUM(Kranskop:Baobab!S357)</f>
        <v>0</v>
      </c>
      <c r="T357" s="231">
        <f>SUM(Kranskop:Baobab!T357)</f>
        <v>0</v>
      </c>
      <c r="U357" s="232">
        <f>SUM(Kranskop:Baobab!U357)</f>
        <v>0</v>
      </c>
      <c r="V357" s="233">
        <f>SUM(Kranskop:Baobab!V357)</f>
        <v>0</v>
      </c>
      <c r="W357" s="231">
        <f>SUM(Kranskop:Baobab!W357)</f>
        <v>0</v>
      </c>
      <c r="X357" s="231">
        <f>SUM(Kranskop:Baobab!X357)</f>
        <v>0</v>
      </c>
      <c r="Y357" s="231">
        <f>SUM(Kranskop:Baobab!Y357)</f>
        <v>0</v>
      </c>
      <c r="Z357" s="231">
        <f>SUM(Kranskop:Baobab!Z357)</f>
        <v>0</v>
      </c>
      <c r="AA357" s="231">
        <f>SUM(Kranskop:Baobab!AA357)</f>
        <v>0</v>
      </c>
      <c r="AB357" s="231">
        <f>SUM(Kranskop:Baobab!AB357)</f>
        <v>0</v>
      </c>
      <c r="AC357" s="231">
        <f>SUM(Kranskop:Baobab!AC357)</f>
        <v>0</v>
      </c>
      <c r="AD357" s="231">
        <f>SUM(Kranskop:Baobab!AD357)</f>
        <v>0</v>
      </c>
      <c r="AE357" s="231">
        <f>SUM(Kranskop:Baobab!AE357)</f>
        <v>0</v>
      </c>
      <c r="AF357" s="231">
        <f>SUM(Kranskop:Baobab!AF357)</f>
        <v>0</v>
      </c>
      <c r="AG357" s="232">
        <f>SUM(Kranskop:Baobab!AG357)</f>
        <v>0</v>
      </c>
      <c r="AH357" s="233">
        <f>SUM(Kranskop:Baobab!AH357)</f>
        <v>0</v>
      </c>
      <c r="AI357" s="231">
        <f>SUM(Kranskop:Baobab!AI357)</f>
        <v>0</v>
      </c>
      <c r="AJ357" s="231">
        <f>SUM(Kranskop:Baobab!AJ357)</f>
        <v>0</v>
      </c>
      <c r="AK357" s="231">
        <f>SUM(Kranskop:Baobab!AK357)</f>
        <v>0</v>
      </c>
      <c r="AL357" s="231">
        <f>SUM(Kranskop:Baobab!AL357)</f>
        <v>0</v>
      </c>
      <c r="AM357" s="231">
        <f>SUM(Kranskop:Baobab!AM357)</f>
        <v>0</v>
      </c>
      <c r="AN357" s="231">
        <f>SUM(Kranskop:Baobab!AN357)</f>
        <v>0</v>
      </c>
      <c r="AO357" s="231">
        <f>SUM(Kranskop:Baobab!AO357)</f>
        <v>0</v>
      </c>
      <c r="AP357" s="231">
        <f>SUM(Kranskop:Baobab!AP357)</f>
        <v>0</v>
      </c>
      <c r="AQ357" s="231">
        <f>SUM(Kranskop:Baobab!AQ357)</f>
        <v>0</v>
      </c>
      <c r="AR357" s="231">
        <f>SUM(Kranskop:Baobab!AR357)</f>
        <v>0</v>
      </c>
      <c r="AS357" s="232">
        <f>SUM(Kranskop:Baobab!AS357)</f>
        <v>0</v>
      </c>
      <c r="AT357" s="233">
        <f>SUM(Kranskop:Baobab!AT357)</f>
        <v>0</v>
      </c>
      <c r="AU357" s="231">
        <f>SUM(Kranskop:Baobab!AU357)</f>
        <v>0</v>
      </c>
      <c r="AV357" s="231">
        <f>SUM(Kranskop:Baobab!AV357)</f>
        <v>0</v>
      </c>
      <c r="AW357" s="231">
        <f>SUM(Kranskop:Baobab!AW357)</f>
        <v>0</v>
      </c>
      <c r="AX357" s="231">
        <f>SUM(Kranskop:Baobab!AX357)</f>
        <v>0</v>
      </c>
      <c r="AY357" s="231">
        <f>SUM(Kranskop:Baobab!AY357)</f>
        <v>0</v>
      </c>
      <c r="AZ357" s="231">
        <f>SUM(Kranskop:Baobab!AZ357)</f>
        <v>0</v>
      </c>
      <c r="BA357" s="231">
        <f>SUM(Kranskop:Baobab!BA357)</f>
        <v>0</v>
      </c>
      <c r="BB357" s="231">
        <f>SUM(Kranskop:Baobab!BB357)</f>
        <v>0</v>
      </c>
      <c r="BC357" s="231">
        <f>SUM(Kranskop:Baobab!BC357)</f>
        <v>0</v>
      </c>
      <c r="BD357" s="231">
        <f>SUM(Kranskop:Baobab!BD357)</f>
        <v>0</v>
      </c>
      <c r="BE357" s="232">
        <f>SUM(Kranskop:Baobab!BE357)</f>
        <v>0</v>
      </c>
      <c r="BF357" s="233">
        <f>SUM(Kranskop:Baobab!BF357)</f>
        <v>0</v>
      </c>
      <c r="BG357" s="231">
        <f>SUM(Kranskop:Baobab!BG357)</f>
        <v>0</v>
      </c>
      <c r="BH357" s="231">
        <f>SUM(Kranskop:Baobab!BH357)</f>
        <v>0</v>
      </c>
      <c r="BI357" s="231">
        <f>SUM(Kranskop:Baobab!BI357)</f>
        <v>0</v>
      </c>
      <c r="BJ357" s="231">
        <f>SUM(Kranskop:Baobab!BJ357)</f>
        <v>0</v>
      </c>
      <c r="BK357" s="231">
        <f>SUM(Kranskop:Baobab!BK357)</f>
        <v>0</v>
      </c>
      <c r="BL357" s="231">
        <f>SUM(Kranskop:Baobab!BL357)</f>
        <v>0</v>
      </c>
      <c r="BM357" s="231">
        <f>SUM(Kranskop:Baobab!BM357)</f>
        <v>0</v>
      </c>
      <c r="BN357" s="231">
        <f>SUM(Kranskop:Baobab!BN357)</f>
        <v>0</v>
      </c>
      <c r="BO357" s="231">
        <f>SUM(Kranskop:Baobab!BO357)</f>
        <v>0</v>
      </c>
      <c r="BP357" s="231">
        <f>SUM(Kranskop:Baobab!BP357)</f>
        <v>0</v>
      </c>
      <c r="BQ357" s="232">
        <f>SUM(Kranskop:Baobab!BQ357)</f>
        <v>0</v>
      </c>
      <c r="BR357" s="233">
        <f>SUM(Kranskop:Baobab!BR357)</f>
        <v>0</v>
      </c>
      <c r="BS357" s="231">
        <f>SUM(Kranskop:Baobab!BS357)</f>
        <v>0</v>
      </c>
      <c r="BT357" s="231">
        <f>SUM(Kranskop:Baobab!BT357)</f>
        <v>0</v>
      </c>
      <c r="BU357" s="231">
        <f>SUM(Kranskop:Baobab!BU357)</f>
        <v>0</v>
      </c>
      <c r="BV357" s="231">
        <f>SUM(Kranskop:Baobab!BV357)</f>
        <v>0</v>
      </c>
      <c r="BW357" s="231">
        <f>SUM(Kranskop:Baobab!BW357)</f>
        <v>0</v>
      </c>
      <c r="BX357" s="231">
        <f>SUM(Kranskop:Baobab!BX357)</f>
        <v>0</v>
      </c>
      <c r="BY357" s="231">
        <f>SUM(Kranskop:Baobab!BY357)</f>
        <v>0</v>
      </c>
      <c r="BZ357" s="231">
        <f>SUM(Kranskop:Baobab!BZ357)</f>
        <v>0</v>
      </c>
      <c r="CA357" s="231">
        <f>SUM(Kranskop:Baobab!CA357)</f>
        <v>0</v>
      </c>
      <c r="CB357" s="231">
        <f>SUM(Kranskop:Baobab!CB357)</f>
        <v>0</v>
      </c>
      <c r="CC357" s="232">
        <f>SUM(Kranskop:Baobab!CC357)</f>
        <v>0</v>
      </c>
      <c r="CD357" s="368"/>
    </row>
    <row r="358" spans="2:82" s="39" customFormat="1" x14ac:dyDescent="0.75">
      <c r="B358" s="328" t="s">
        <v>782</v>
      </c>
      <c r="C358" s="329" t="s">
        <v>783</v>
      </c>
      <c r="D358" s="139" t="s">
        <v>479</v>
      </c>
      <c r="E358" s="276">
        <f>SUM(Kranskop:Baobab!E358)</f>
        <v>400</v>
      </c>
      <c r="F358" s="215" t="b">
        <f>(Kranskop!G358+Nyl!G358+Capricorn!G358+Baobab!G358)=G358</f>
        <v>1</v>
      </c>
      <c r="G358" s="74">
        <f t="shared" si="99"/>
        <v>0</v>
      </c>
      <c r="H358" s="75">
        <f>SUM(Kranskop:Baobab!H358)</f>
        <v>0</v>
      </c>
      <c r="I358" s="232">
        <f>SUM(Kranskop:Baobab!I358)</f>
        <v>0</v>
      </c>
      <c r="J358" s="230">
        <f>SUM(Kranskop:Baobab!J358)</f>
        <v>0</v>
      </c>
      <c r="K358" s="231">
        <f>SUM(Kranskop:Baobab!K358)</f>
        <v>0</v>
      </c>
      <c r="L358" s="231">
        <f>SUM(Kranskop:Baobab!L358)</f>
        <v>0</v>
      </c>
      <c r="M358" s="231">
        <f>SUM(Kranskop:Baobab!M358)</f>
        <v>0</v>
      </c>
      <c r="N358" s="231">
        <f>SUM(Kranskop:Baobab!N358)</f>
        <v>0</v>
      </c>
      <c r="O358" s="231">
        <f>SUM(Kranskop:Baobab!O358)</f>
        <v>0</v>
      </c>
      <c r="P358" s="231">
        <f>SUM(Kranskop:Baobab!P358)</f>
        <v>0</v>
      </c>
      <c r="Q358" s="231">
        <f>SUM(Kranskop:Baobab!Q358)</f>
        <v>0</v>
      </c>
      <c r="R358" s="231">
        <f>SUM(Kranskop:Baobab!R358)</f>
        <v>0</v>
      </c>
      <c r="S358" s="231">
        <f>SUM(Kranskop:Baobab!S358)</f>
        <v>0</v>
      </c>
      <c r="T358" s="231">
        <f>SUM(Kranskop:Baobab!T358)</f>
        <v>0</v>
      </c>
      <c r="U358" s="232">
        <f>SUM(Kranskop:Baobab!U358)</f>
        <v>0</v>
      </c>
      <c r="V358" s="233">
        <f>SUM(Kranskop:Baobab!V358)</f>
        <v>0</v>
      </c>
      <c r="W358" s="231">
        <f>SUM(Kranskop:Baobab!W358)</f>
        <v>0</v>
      </c>
      <c r="X358" s="231">
        <f>SUM(Kranskop:Baobab!X358)</f>
        <v>0</v>
      </c>
      <c r="Y358" s="231">
        <f>SUM(Kranskop:Baobab!Y358)</f>
        <v>0</v>
      </c>
      <c r="Z358" s="231">
        <f>SUM(Kranskop:Baobab!Z358)</f>
        <v>0</v>
      </c>
      <c r="AA358" s="231">
        <f>SUM(Kranskop:Baobab!AA358)</f>
        <v>0</v>
      </c>
      <c r="AB358" s="231">
        <f>SUM(Kranskop:Baobab!AB358)</f>
        <v>0</v>
      </c>
      <c r="AC358" s="231">
        <f>SUM(Kranskop:Baobab!AC358)</f>
        <v>0</v>
      </c>
      <c r="AD358" s="231">
        <f>SUM(Kranskop:Baobab!AD358)</f>
        <v>0</v>
      </c>
      <c r="AE358" s="231">
        <f>SUM(Kranskop:Baobab!AE358)</f>
        <v>0</v>
      </c>
      <c r="AF358" s="231">
        <f>SUM(Kranskop:Baobab!AF358)</f>
        <v>0</v>
      </c>
      <c r="AG358" s="232">
        <f>SUM(Kranskop:Baobab!AG358)</f>
        <v>0</v>
      </c>
      <c r="AH358" s="233">
        <f>SUM(Kranskop:Baobab!AH358)</f>
        <v>0</v>
      </c>
      <c r="AI358" s="231">
        <f>SUM(Kranskop:Baobab!AI358)</f>
        <v>0</v>
      </c>
      <c r="AJ358" s="231">
        <f>SUM(Kranskop:Baobab!AJ358)</f>
        <v>0</v>
      </c>
      <c r="AK358" s="231">
        <f>SUM(Kranskop:Baobab!AK358)</f>
        <v>0</v>
      </c>
      <c r="AL358" s="231">
        <f>SUM(Kranskop:Baobab!AL358)</f>
        <v>0</v>
      </c>
      <c r="AM358" s="231">
        <f>SUM(Kranskop:Baobab!AM358)</f>
        <v>0</v>
      </c>
      <c r="AN358" s="231">
        <f>SUM(Kranskop:Baobab!AN358)</f>
        <v>0</v>
      </c>
      <c r="AO358" s="231">
        <f>SUM(Kranskop:Baobab!AO358)</f>
        <v>0</v>
      </c>
      <c r="AP358" s="231">
        <f>SUM(Kranskop:Baobab!AP358)</f>
        <v>0</v>
      </c>
      <c r="AQ358" s="231">
        <f>SUM(Kranskop:Baobab!AQ358)</f>
        <v>0</v>
      </c>
      <c r="AR358" s="231">
        <f>SUM(Kranskop:Baobab!AR358)</f>
        <v>0</v>
      </c>
      <c r="AS358" s="232">
        <f>SUM(Kranskop:Baobab!AS358)</f>
        <v>0</v>
      </c>
      <c r="AT358" s="233">
        <f>SUM(Kranskop:Baobab!AT358)</f>
        <v>0</v>
      </c>
      <c r="AU358" s="231">
        <f>SUM(Kranskop:Baobab!AU358)</f>
        <v>0</v>
      </c>
      <c r="AV358" s="231">
        <f>SUM(Kranskop:Baobab!AV358)</f>
        <v>0</v>
      </c>
      <c r="AW358" s="231">
        <f>SUM(Kranskop:Baobab!AW358)</f>
        <v>0</v>
      </c>
      <c r="AX358" s="231">
        <f>SUM(Kranskop:Baobab!AX358)</f>
        <v>0</v>
      </c>
      <c r="AY358" s="231">
        <f>SUM(Kranskop:Baobab!AY358)</f>
        <v>0</v>
      </c>
      <c r="AZ358" s="231">
        <f>SUM(Kranskop:Baobab!AZ358)</f>
        <v>0</v>
      </c>
      <c r="BA358" s="231">
        <f>SUM(Kranskop:Baobab!BA358)</f>
        <v>0</v>
      </c>
      <c r="BB358" s="231">
        <f>SUM(Kranskop:Baobab!BB358)</f>
        <v>0</v>
      </c>
      <c r="BC358" s="231">
        <f>SUM(Kranskop:Baobab!BC358)</f>
        <v>0</v>
      </c>
      <c r="BD358" s="231">
        <f>SUM(Kranskop:Baobab!BD358)</f>
        <v>0</v>
      </c>
      <c r="BE358" s="232">
        <f>SUM(Kranskop:Baobab!BE358)</f>
        <v>0</v>
      </c>
      <c r="BF358" s="233">
        <f>SUM(Kranskop:Baobab!BF358)</f>
        <v>0</v>
      </c>
      <c r="BG358" s="231">
        <f>SUM(Kranskop:Baobab!BG358)</f>
        <v>0</v>
      </c>
      <c r="BH358" s="231">
        <f>SUM(Kranskop:Baobab!BH358)</f>
        <v>0</v>
      </c>
      <c r="BI358" s="231">
        <f>SUM(Kranskop:Baobab!BI358)</f>
        <v>0</v>
      </c>
      <c r="BJ358" s="231">
        <f>SUM(Kranskop:Baobab!BJ358)</f>
        <v>0</v>
      </c>
      <c r="BK358" s="231">
        <f>SUM(Kranskop:Baobab!BK358)</f>
        <v>0</v>
      </c>
      <c r="BL358" s="231">
        <f>SUM(Kranskop:Baobab!BL358)</f>
        <v>0</v>
      </c>
      <c r="BM358" s="231">
        <f>SUM(Kranskop:Baobab!BM358)</f>
        <v>0</v>
      </c>
      <c r="BN358" s="231">
        <f>SUM(Kranskop:Baobab!BN358)</f>
        <v>0</v>
      </c>
      <c r="BO358" s="231">
        <f>SUM(Kranskop:Baobab!BO358)</f>
        <v>0</v>
      </c>
      <c r="BP358" s="231">
        <f>SUM(Kranskop:Baobab!BP358)</f>
        <v>0</v>
      </c>
      <c r="BQ358" s="232">
        <f>SUM(Kranskop:Baobab!BQ358)</f>
        <v>0</v>
      </c>
      <c r="BR358" s="233">
        <f>SUM(Kranskop:Baobab!BR358)</f>
        <v>0</v>
      </c>
      <c r="BS358" s="231">
        <f>SUM(Kranskop:Baobab!BS358)</f>
        <v>0</v>
      </c>
      <c r="BT358" s="231">
        <f>SUM(Kranskop:Baobab!BT358)</f>
        <v>0</v>
      </c>
      <c r="BU358" s="231">
        <f>SUM(Kranskop:Baobab!BU358)</f>
        <v>0</v>
      </c>
      <c r="BV358" s="231">
        <f>SUM(Kranskop:Baobab!BV358)</f>
        <v>0</v>
      </c>
      <c r="BW358" s="231">
        <f>SUM(Kranskop:Baobab!BW358)</f>
        <v>0</v>
      </c>
      <c r="BX358" s="231">
        <f>SUM(Kranskop:Baobab!BX358)</f>
        <v>0</v>
      </c>
      <c r="BY358" s="231">
        <f>SUM(Kranskop:Baobab!BY358)</f>
        <v>0</v>
      </c>
      <c r="BZ358" s="231">
        <f>SUM(Kranskop:Baobab!BZ358)</f>
        <v>0</v>
      </c>
      <c r="CA358" s="231">
        <f>SUM(Kranskop:Baobab!CA358)</f>
        <v>0</v>
      </c>
      <c r="CB358" s="231">
        <f>SUM(Kranskop:Baobab!CB358)</f>
        <v>0</v>
      </c>
      <c r="CC358" s="232">
        <f>SUM(Kranskop:Baobab!CC358)</f>
        <v>0</v>
      </c>
      <c r="CD358" s="368"/>
    </row>
    <row r="359" spans="2:82" s="39" customFormat="1" x14ac:dyDescent="0.75">
      <c r="B359" s="328" t="s">
        <v>784</v>
      </c>
      <c r="C359" s="329" t="s">
        <v>785</v>
      </c>
      <c r="D359" s="139" t="s">
        <v>479</v>
      </c>
      <c r="E359" s="276">
        <f>SUM(Kranskop:Baobab!E359)</f>
        <v>400</v>
      </c>
      <c r="F359" s="215" t="b">
        <f>(Kranskop!G359+Nyl!G359+Capricorn!G359+Baobab!G359)=G359</f>
        <v>1</v>
      </c>
      <c r="G359" s="74">
        <f t="shared" si="99"/>
        <v>0</v>
      </c>
      <c r="H359" s="75">
        <f>SUM(Kranskop:Baobab!H359)</f>
        <v>0</v>
      </c>
      <c r="I359" s="232">
        <f>SUM(Kranskop:Baobab!I359)</f>
        <v>0</v>
      </c>
      <c r="J359" s="230">
        <f>SUM(Kranskop:Baobab!J359)</f>
        <v>0</v>
      </c>
      <c r="K359" s="231">
        <f>SUM(Kranskop:Baobab!K359)</f>
        <v>0</v>
      </c>
      <c r="L359" s="231">
        <f>SUM(Kranskop:Baobab!L359)</f>
        <v>0</v>
      </c>
      <c r="M359" s="231">
        <f>SUM(Kranskop:Baobab!M359)</f>
        <v>0</v>
      </c>
      <c r="N359" s="231">
        <f>SUM(Kranskop:Baobab!N359)</f>
        <v>0</v>
      </c>
      <c r="O359" s="231">
        <f>SUM(Kranskop:Baobab!O359)</f>
        <v>0</v>
      </c>
      <c r="P359" s="231">
        <f>SUM(Kranskop:Baobab!P359)</f>
        <v>0</v>
      </c>
      <c r="Q359" s="231">
        <f>SUM(Kranskop:Baobab!Q359)</f>
        <v>0</v>
      </c>
      <c r="R359" s="231">
        <f>SUM(Kranskop:Baobab!R359)</f>
        <v>0</v>
      </c>
      <c r="S359" s="231">
        <f>SUM(Kranskop:Baobab!S359)</f>
        <v>0</v>
      </c>
      <c r="T359" s="231">
        <f>SUM(Kranskop:Baobab!T359)</f>
        <v>0</v>
      </c>
      <c r="U359" s="232">
        <f>SUM(Kranskop:Baobab!U359)</f>
        <v>0</v>
      </c>
      <c r="V359" s="233">
        <f>SUM(Kranskop:Baobab!V359)</f>
        <v>0</v>
      </c>
      <c r="W359" s="231">
        <f>SUM(Kranskop:Baobab!W359)</f>
        <v>0</v>
      </c>
      <c r="X359" s="231">
        <f>SUM(Kranskop:Baobab!X359)</f>
        <v>0</v>
      </c>
      <c r="Y359" s="231">
        <f>SUM(Kranskop:Baobab!Y359)</f>
        <v>0</v>
      </c>
      <c r="Z359" s="231">
        <f>SUM(Kranskop:Baobab!Z359)</f>
        <v>0</v>
      </c>
      <c r="AA359" s="231">
        <f>SUM(Kranskop:Baobab!AA359)</f>
        <v>0</v>
      </c>
      <c r="AB359" s="231">
        <f>SUM(Kranskop:Baobab!AB359)</f>
        <v>0</v>
      </c>
      <c r="AC359" s="231">
        <f>SUM(Kranskop:Baobab!AC359)</f>
        <v>0</v>
      </c>
      <c r="AD359" s="231">
        <f>SUM(Kranskop:Baobab!AD359)</f>
        <v>0</v>
      </c>
      <c r="AE359" s="231">
        <f>SUM(Kranskop:Baobab!AE359)</f>
        <v>0</v>
      </c>
      <c r="AF359" s="231">
        <f>SUM(Kranskop:Baobab!AF359)</f>
        <v>0</v>
      </c>
      <c r="AG359" s="232">
        <f>SUM(Kranskop:Baobab!AG359)</f>
        <v>0</v>
      </c>
      <c r="AH359" s="233">
        <f>SUM(Kranskop:Baobab!AH359)</f>
        <v>0</v>
      </c>
      <c r="AI359" s="231">
        <f>SUM(Kranskop:Baobab!AI359)</f>
        <v>0</v>
      </c>
      <c r="AJ359" s="231">
        <f>SUM(Kranskop:Baobab!AJ359)</f>
        <v>0</v>
      </c>
      <c r="AK359" s="231">
        <f>SUM(Kranskop:Baobab!AK359)</f>
        <v>0</v>
      </c>
      <c r="AL359" s="231">
        <f>SUM(Kranskop:Baobab!AL359)</f>
        <v>0</v>
      </c>
      <c r="AM359" s="231">
        <f>SUM(Kranskop:Baobab!AM359)</f>
        <v>0</v>
      </c>
      <c r="AN359" s="231">
        <f>SUM(Kranskop:Baobab!AN359)</f>
        <v>0</v>
      </c>
      <c r="AO359" s="231">
        <f>SUM(Kranskop:Baobab!AO359)</f>
        <v>0</v>
      </c>
      <c r="AP359" s="231">
        <f>SUM(Kranskop:Baobab!AP359)</f>
        <v>0</v>
      </c>
      <c r="AQ359" s="231">
        <f>SUM(Kranskop:Baobab!AQ359)</f>
        <v>0</v>
      </c>
      <c r="AR359" s="231">
        <f>SUM(Kranskop:Baobab!AR359)</f>
        <v>0</v>
      </c>
      <c r="AS359" s="232">
        <f>SUM(Kranskop:Baobab!AS359)</f>
        <v>0</v>
      </c>
      <c r="AT359" s="233">
        <f>SUM(Kranskop:Baobab!AT359)</f>
        <v>0</v>
      </c>
      <c r="AU359" s="231">
        <f>SUM(Kranskop:Baobab!AU359)</f>
        <v>0</v>
      </c>
      <c r="AV359" s="231">
        <f>SUM(Kranskop:Baobab!AV359)</f>
        <v>0</v>
      </c>
      <c r="AW359" s="231">
        <f>SUM(Kranskop:Baobab!AW359)</f>
        <v>0</v>
      </c>
      <c r="AX359" s="231">
        <f>SUM(Kranskop:Baobab!AX359)</f>
        <v>0</v>
      </c>
      <c r="AY359" s="231">
        <f>SUM(Kranskop:Baobab!AY359)</f>
        <v>0</v>
      </c>
      <c r="AZ359" s="231">
        <f>SUM(Kranskop:Baobab!AZ359)</f>
        <v>0</v>
      </c>
      <c r="BA359" s="231">
        <f>SUM(Kranskop:Baobab!BA359)</f>
        <v>0</v>
      </c>
      <c r="BB359" s="231">
        <f>SUM(Kranskop:Baobab!BB359)</f>
        <v>0</v>
      </c>
      <c r="BC359" s="231">
        <f>SUM(Kranskop:Baobab!BC359)</f>
        <v>0</v>
      </c>
      <c r="BD359" s="231">
        <f>SUM(Kranskop:Baobab!BD359)</f>
        <v>0</v>
      </c>
      <c r="BE359" s="232">
        <f>SUM(Kranskop:Baobab!BE359)</f>
        <v>0</v>
      </c>
      <c r="BF359" s="233">
        <f>SUM(Kranskop:Baobab!BF359)</f>
        <v>0</v>
      </c>
      <c r="BG359" s="231">
        <f>SUM(Kranskop:Baobab!BG359)</f>
        <v>0</v>
      </c>
      <c r="BH359" s="231">
        <f>SUM(Kranskop:Baobab!BH359)</f>
        <v>0</v>
      </c>
      <c r="BI359" s="231">
        <f>SUM(Kranskop:Baobab!BI359)</f>
        <v>0</v>
      </c>
      <c r="BJ359" s="231">
        <f>SUM(Kranskop:Baobab!BJ359)</f>
        <v>0</v>
      </c>
      <c r="BK359" s="231">
        <f>SUM(Kranskop:Baobab!BK359)</f>
        <v>0</v>
      </c>
      <c r="BL359" s="231">
        <f>SUM(Kranskop:Baobab!BL359)</f>
        <v>0</v>
      </c>
      <c r="BM359" s="231">
        <f>SUM(Kranskop:Baobab!BM359)</f>
        <v>0</v>
      </c>
      <c r="BN359" s="231">
        <f>SUM(Kranskop:Baobab!BN359)</f>
        <v>0</v>
      </c>
      <c r="BO359" s="231">
        <f>SUM(Kranskop:Baobab!BO359)</f>
        <v>0</v>
      </c>
      <c r="BP359" s="231">
        <f>SUM(Kranskop:Baobab!BP359)</f>
        <v>0</v>
      </c>
      <c r="BQ359" s="232">
        <f>SUM(Kranskop:Baobab!BQ359)</f>
        <v>0</v>
      </c>
      <c r="BR359" s="233">
        <f>SUM(Kranskop:Baobab!BR359)</f>
        <v>0</v>
      </c>
      <c r="BS359" s="231">
        <f>SUM(Kranskop:Baobab!BS359)</f>
        <v>0</v>
      </c>
      <c r="BT359" s="231">
        <f>SUM(Kranskop:Baobab!BT359)</f>
        <v>0</v>
      </c>
      <c r="BU359" s="231">
        <f>SUM(Kranskop:Baobab!BU359)</f>
        <v>0</v>
      </c>
      <c r="BV359" s="231">
        <f>SUM(Kranskop:Baobab!BV359)</f>
        <v>0</v>
      </c>
      <c r="BW359" s="231">
        <f>SUM(Kranskop:Baobab!BW359)</f>
        <v>0</v>
      </c>
      <c r="BX359" s="231">
        <f>SUM(Kranskop:Baobab!BX359)</f>
        <v>0</v>
      </c>
      <c r="BY359" s="231">
        <f>SUM(Kranskop:Baobab!BY359)</f>
        <v>0</v>
      </c>
      <c r="BZ359" s="231">
        <f>SUM(Kranskop:Baobab!BZ359)</f>
        <v>0</v>
      </c>
      <c r="CA359" s="231">
        <f>SUM(Kranskop:Baobab!CA359)</f>
        <v>0</v>
      </c>
      <c r="CB359" s="231">
        <f>SUM(Kranskop:Baobab!CB359)</f>
        <v>0</v>
      </c>
      <c r="CC359" s="232">
        <f>SUM(Kranskop:Baobab!CC359)</f>
        <v>0</v>
      </c>
      <c r="CD359" s="368"/>
    </row>
    <row r="360" spans="2:82" s="39" customFormat="1" x14ac:dyDescent="0.75">
      <c r="B360" s="328" t="s">
        <v>786</v>
      </c>
      <c r="C360" s="329" t="s">
        <v>787</v>
      </c>
      <c r="D360" s="139" t="s">
        <v>479</v>
      </c>
      <c r="E360" s="276">
        <f>SUM(Kranskop:Baobab!E360)</f>
        <v>400</v>
      </c>
      <c r="F360" s="215" t="b">
        <f>(Kranskop!G360+Nyl!G360+Capricorn!G360+Baobab!G360)=G360</f>
        <v>1</v>
      </c>
      <c r="G360" s="74">
        <f t="shared" si="99"/>
        <v>0</v>
      </c>
      <c r="H360" s="75">
        <f>SUM(Kranskop:Baobab!H360)</f>
        <v>0</v>
      </c>
      <c r="I360" s="232">
        <f>SUM(Kranskop:Baobab!I360)</f>
        <v>0</v>
      </c>
      <c r="J360" s="230">
        <f>SUM(Kranskop:Baobab!J360)</f>
        <v>0</v>
      </c>
      <c r="K360" s="231">
        <f>SUM(Kranskop:Baobab!K360)</f>
        <v>0</v>
      </c>
      <c r="L360" s="231">
        <f>SUM(Kranskop:Baobab!L360)</f>
        <v>0</v>
      </c>
      <c r="M360" s="231">
        <f>SUM(Kranskop:Baobab!M360)</f>
        <v>0</v>
      </c>
      <c r="N360" s="231">
        <f>SUM(Kranskop:Baobab!N360)</f>
        <v>0</v>
      </c>
      <c r="O360" s="231">
        <f>SUM(Kranskop:Baobab!O360)</f>
        <v>0</v>
      </c>
      <c r="P360" s="231">
        <f>SUM(Kranskop:Baobab!P360)</f>
        <v>0</v>
      </c>
      <c r="Q360" s="231">
        <f>SUM(Kranskop:Baobab!Q360)</f>
        <v>0</v>
      </c>
      <c r="R360" s="231">
        <f>SUM(Kranskop:Baobab!R360)</f>
        <v>0</v>
      </c>
      <c r="S360" s="231">
        <f>SUM(Kranskop:Baobab!S360)</f>
        <v>0</v>
      </c>
      <c r="T360" s="231">
        <f>SUM(Kranskop:Baobab!T360)</f>
        <v>0</v>
      </c>
      <c r="U360" s="232">
        <f>SUM(Kranskop:Baobab!U360)</f>
        <v>0</v>
      </c>
      <c r="V360" s="233">
        <f>SUM(Kranskop:Baobab!V360)</f>
        <v>0</v>
      </c>
      <c r="W360" s="231">
        <f>SUM(Kranskop:Baobab!W360)</f>
        <v>0</v>
      </c>
      <c r="X360" s="231">
        <f>SUM(Kranskop:Baobab!X360)</f>
        <v>0</v>
      </c>
      <c r="Y360" s="231">
        <f>SUM(Kranskop:Baobab!Y360)</f>
        <v>0</v>
      </c>
      <c r="Z360" s="231">
        <f>SUM(Kranskop:Baobab!Z360)</f>
        <v>0</v>
      </c>
      <c r="AA360" s="231">
        <f>SUM(Kranskop:Baobab!AA360)</f>
        <v>0</v>
      </c>
      <c r="AB360" s="231">
        <f>SUM(Kranskop:Baobab!AB360)</f>
        <v>0</v>
      </c>
      <c r="AC360" s="231">
        <f>SUM(Kranskop:Baobab!AC360)</f>
        <v>0</v>
      </c>
      <c r="AD360" s="231">
        <f>SUM(Kranskop:Baobab!AD360)</f>
        <v>0</v>
      </c>
      <c r="AE360" s="231">
        <f>SUM(Kranskop:Baobab!AE360)</f>
        <v>0</v>
      </c>
      <c r="AF360" s="231">
        <f>SUM(Kranskop:Baobab!AF360)</f>
        <v>0</v>
      </c>
      <c r="AG360" s="232">
        <f>SUM(Kranskop:Baobab!AG360)</f>
        <v>0</v>
      </c>
      <c r="AH360" s="233">
        <f>SUM(Kranskop:Baobab!AH360)</f>
        <v>0</v>
      </c>
      <c r="AI360" s="231">
        <f>SUM(Kranskop:Baobab!AI360)</f>
        <v>0</v>
      </c>
      <c r="AJ360" s="231">
        <f>SUM(Kranskop:Baobab!AJ360)</f>
        <v>0</v>
      </c>
      <c r="AK360" s="231">
        <f>SUM(Kranskop:Baobab!AK360)</f>
        <v>0</v>
      </c>
      <c r="AL360" s="231">
        <f>SUM(Kranskop:Baobab!AL360)</f>
        <v>0</v>
      </c>
      <c r="AM360" s="231">
        <f>SUM(Kranskop:Baobab!AM360)</f>
        <v>0</v>
      </c>
      <c r="AN360" s="231">
        <f>SUM(Kranskop:Baobab!AN360)</f>
        <v>0</v>
      </c>
      <c r="AO360" s="231">
        <f>SUM(Kranskop:Baobab!AO360)</f>
        <v>0</v>
      </c>
      <c r="AP360" s="231">
        <f>SUM(Kranskop:Baobab!AP360)</f>
        <v>0</v>
      </c>
      <c r="AQ360" s="231">
        <f>SUM(Kranskop:Baobab!AQ360)</f>
        <v>0</v>
      </c>
      <c r="AR360" s="231">
        <f>SUM(Kranskop:Baobab!AR360)</f>
        <v>0</v>
      </c>
      <c r="AS360" s="232">
        <f>SUM(Kranskop:Baobab!AS360)</f>
        <v>0</v>
      </c>
      <c r="AT360" s="233">
        <f>SUM(Kranskop:Baobab!AT360)</f>
        <v>0</v>
      </c>
      <c r="AU360" s="231">
        <f>SUM(Kranskop:Baobab!AU360)</f>
        <v>0</v>
      </c>
      <c r="AV360" s="231">
        <f>SUM(Kranskop:Baobab!AV360)</f>
        <v>0</v>
      </c>
      <c r="AW360" s="231">
        <f>SUM(Kranskop:Baobab!AW360)</f>
        <v>0</v>
      </c>
      <c r="AX360" s="231">
        <f>SUM(Kranskop:Baobab!AX360)</f>
        <v>0</v>
      </c>
      <c r="AY360" s="231">
        <f>SUM(Kranskop:Baobab!AY360)</f>
        <v>0</v>
      </c>
      <c r="AZ360" s="231">
        <f>SUM(Kranskop:Baobab!AZ360)</f>
        <v>0</v>
      </c>
      <c r="BA360" s="231">
        <f>SUM(Kranskop:Baobab!BA360)</f>
        <v>0</v>
      </c>
      <c r="BB360" s="231">
        <f>SUM(Kranskop:Baobab!BB360)</f>
        <v>0</v>
      </c>
      <c r="BC360" s="231">
        <f>SUM(Kranskop:Baobab!BC360)</f>
        <v>0</v>
      </c>
      <c r="BD360" s="231">
        <f>SUM(Kranskop:Baobab!BD360)</f>
        <v>0</v>
      </c>
      <c r="BE360" s="232">
        <f>SUM(Kranskop:Baobab!BE360)</f>
        <v>0</v>
      </c>
      <c r="BF360" s="233">
        <f>SUM(Kranskop:Baobab!BF360)</f>
        <v>0</v>
      </c>
      <c r="BG360" s="231">
        <f>SUM(Kranskop:Baobab!BG360)</f>
        <v>0</v>
      </c>
      <c r="BH360" s="231">
        <f>SUM(Kranskop:Baobab!BH360)</f>
        <v>0</v>
      </c>
      <c r="BI360" s="231">
        <f>SUM(Kranskop:Baobab!BI360)</f>
        <v>0</v>
      </c>
      <c r="BJ360" s="231">
        <f>SUM(Kranskop:Baobab!BJ360)</f>
        <v>0</v>
      </c>
      <c r="BK360" s="231">
        <f>SUM(Kranskop:Baobab!BK360)</f>
        <v>0</v>
      </c>
      <c r="BL360" s="231">
        <f>SUM(Kranskop:Baobab!BL360)</f>
        <v>0</v>
      </c>
      <c r="BM360" s="231">
        <f>SUM(Kranskop:Baobab!BM360)</f>
        <v>0</v>
      </c>
      <c r="BN360" s="231">
        <f>SUM(Kranskop:Baobab!BN360)</f>
        <v>0</v>
      </c>
      <c r="BO360" s="231">
        <f>SUM(Kranskop:Baobab!BO360)</f>
        <v>0</v>
      </c>
      <c r="BP360" s="231">
        <f>SUM(Kranskop:Baobab!BP360)</f>
        <v>0</v>
      </c>
      <c r="BQ360" s="232">
        <f>SUM(Kranskop:Baobab!BQ360)</f>
        <v>0</v>
      </c>
      <c r="BR360" s="233">
        <f>SUM(Kranskop:Baobab!BR360)</f>
        <v>0</v>
      </c>
      <c r="BS360" s="231">
        <f>SUM(Kranskop:Baobab!BS360)</f>
        <v>0</v>
      </c>
      <c r="BT360" s="231">
        <f>SUM(Kranskop:Baobab!BT360)</f>
        <v>0</v>
      </c>
      <c r="BU360" s="231">
        <f>SUM(Kranskop:Baobab!BU360)</f>
        <v>0</v>
      </c>
      <c r="BV360" s="231">
        <f>SUM(Kranskop:Baobab!BV360)</f>
        <v>0</v>
      </c>
      <c r="BW360" s="231">
        <f>SUM(Kranskop:Baobab!BW360)</f>
        <v>0</v>
      </c>
      <c r="BX360" s="231">
        <f>SUM(Kranskop:Baobab!BX360)</f>
        <v>0</v>
      </c>
      <c r="BY360" s="231">
        <f>SUM(Kranskop:Baobab!BY360)</f>
        <v>0</v>
      </c>
      <c r="BZ360" s="231">
        <f>SUM(Kranskop:Baobab!BZ360)</f>
        <v>0</v>
      </c>
      <c r="CA360" s="231">
        <f>SUM(Kranskop:Baobab!CA360)</f>
        <v>0</v>
      </c>
      <c r="CB360" s="231">
        <f>SUM(Kranskop:Baobab!CB360)</f>
        <v>0</v>
      </c>
      <c r="CC360" s="232">
        <f>SUM(Kranskop:Baobab!CC360)</f>
        <v>0</v>
      </c>
      <c r="CD360" s="368"/>
    </row>
    <row r="361" spans="2:82" s="39" customFormat="1" x14ac:dyDescent="0.75">
      <c r="B361" s="328" t="s">
        <v>788</v>
      </c>
      <c r="C361" s="329" t="s">
        <v>789</v>
      </c>
      <c r="D361" s="139" t="s">
        <v>479</v>
      </c>
      <c r="E361" s="276">
        <f>SUM(Kranskop:Baobab!E361)</f>
        <v>400</v>
      </c>
      <c r="F361" s="215" t="b">
        <f>(Kranskop!G361+Nyl!G361+Capricorn!G361+Baobab!G361)=G361</f>
        <v>1</v>
      </c>
      <c r="G361" s="74">
        <f t="shared" si="99"/>
        <v>0</v>
      </c>
      <c r="H361" s="75">
        <f>SUM(Kranskop:Baobab!H361)</f>
        <v>0</v>
      </c>
      <c r="I361" s="232">
        <f>SUM(Kranskop:Baobab!I361)</f>
        <v>0</v>
      </c>
      <c r="J361" s="230">
        <f>SUM(Kranskop:Baobab!J361)</f>
        <v>0</v>
      </c>
      <c r="K361" s="231">
        <f>SUM(Kranskop:Baobab!K361)</f>
        <v>0</v>
      </c>
      <c r="L361" s="231">
        <f>SUM(Kranskop:Baobab!L361)</f>
        <v>0</v>
      </c>
      <c r="M361" s="231">
        <f>SUM(Kranskop:Baobab!M361)</f>
        <v>0</v>
      </c>
      <c r="N361" s="231">
        <f>SUM(Kranskop:Baobab!N361)</f>
        <v>0</v>
      </c>
      <c r="O361" s="231">
        <f>SUM(Kranskop:Baobab!O361)</f>
        <v>0</v>
      </c>
      <c r="P361" s="231">
        <f>SUM(Kranskop:Baobab!P361)</f>
        <v>0</v>
      </c>
      <c r="Q361" s="231">
        <f>SUM(Kranskop:Baobab!Q361)</f>
        <v>0</v>
      </c>
      <c r="R361" s="231">
        <f>SUM(Kranskop:Baobab!R361)</f>
        <v>0</v>
      </c>
      <c r="S361" s="231">
        <f>SUM(Kranskop:Baobab!S361)</f>
        <v>0</v>
      </c>
      <c r="T361" s="231">
        <f>SUM(Kranskop:Baobab!T361)</f>
        <v>0</v>
      </c>
      <c r="U361" s="232">
        <f>SUM(Kranskop:Baobab!U361)</f>
        <v>0</v>
      </c>
      <c r="V361" s="233">
        <f>SUM(Kranskop:Baobab!V361)</f>
        <v>0</v>
      </c>
      <c r="W361" s="231">
        <f>SUM(Kranskop:Baobab!W361)</f>
        <v>0</v>
      </c>
      <c r="X361" s="231">
        <f>SUM(Kranskop:Baobab!X361)</f>
        <v>0</v>
      </c>
      <c r="Y361" s="231">
        <f>SUM(Kranskop:Baobab!Y361)</f>
        <v>0</v>
      </c>
      <c r="Z361" s="231">
        <f>SUM(Kranskop:Baobab!Z361)</f>
        <v>0</v>
      </c>
      <c r="AA361" s="231">
        <f>SUM(Kranskop:Baobab!AA361)</f>
        <v>0</v>
      </c>
      <c r="AB361" s="231">
        <f>SUM(Kranskop:Baobab!AB361)</f>
        <v>0</v>
      </c>
      <c r="AC361" s="231">
        <f>SUM(Kranskop:Baobab!AC361)</f>
        <v>0</v>
      </c>
      <c r="AD361" s="231">
        <f>SUM(Kranskop:Baobab!AD361)</f>
        <v>0</v>
      </c>
      <c r="AE361" s="231">
        <f>SUM(Kranskop:Baobab!AE361)</f>
        <v>0</v>
      </c>
      <c r="AF361" s="231">
        <f>SUM(Kranskop:Baobab!AF361)</f>
        <v>0</v>
      </c>
      <c r="AG361" s="232">
        <f>SUM(Kranskop:Baobab!AG361)</f>
        <v>0</v>
      </c>
      <c r="AH361" s="233">
        <f>SUM(Kranskop:Baobab!AH361)</f>
        <v>0</v>
      </c>
      <c r="AI361" s="231">
        <f>SUM(Kranskop:Baobab!AI361)</f>
        <v>0</v>
      </c>
      <c r="AJ361" s="231">
        <f>SUM(Kranskop:Baobab!AJ361)</f>
        <v>0</v>
      </c>
      <c r="AK361" s="231">
        <f>SUM(Kranskop:Baobab!AK361)</f>
        <v>0</v>
      </c>
      <c r="AL361" s="231">
        <f>SUM(Kranskop:Baobab!AL361)</f>
        <v>0</v>
      </c>
      <c r="AM361" s="231">
        <f>SUM(Kranskop:Baobab!AM361)</f>
        <v>0</v>
      </c>
      <c r="AN361" s="231">
        <f>SUM(Kranskop:Baobab!AN361)</f>
        <v>0</v>
      </c>
      <c r="AO361" s="231">
        <f>SUM(Kranskop:Baobab!AO361)</f>
        <v>0</v>
      </c>
      <c r="AP361" s="231">
        <f>SUM(Kranskop:Baobab!AP361)</f>
        <v>0</v>
      </c>
      <c r="AQ361" s="231">
        <f>SUM(Kranskop:Baobab!AQ361)</f>
        <v>0</v>
      </c>
      <c r="AR361" s="231">
        <f>SUM(Kranskop:Baobab!AR361)</f>
        <v>0</v>
      </c>
      <c r="AS361" s="232">
        <f>SUM(Kranskop:Baobab!AS361)</f>
        <v>0</v>
      </c>
      <c r="AT361" s="233">
        <f>SUM(Kranskop:Baobab!AT361)</f>
        <v>0</v>
      </c>
      <c r="AU361" s="231">
        <f>SUM(Kranskop:Baobab!AU361)</f>
        <v>0</v>
      </c>
      <c r="AV361" s="231">
        <f>SUM(Kranskop:Baobab!AV361)</f>
        <v>0</v>
      </c>
      <c r="AW361" s="231">
        <f>SUM(Kranskop:Baobab!AW361)</f>
        <v>0</v>
      </c>
      <c r="AX361" s="231">
        <f>SUM(Kranskop:Baobab!AX361)</f>
        <v>0</v>
      </c>
      <c r="AY361" s="231">
        <f>SUM(Kranskop:Baobab!AY361)</f>
        <v>0</v>
      </c>
      <c r="AZ361" s="231">
        <f>SUM(Kranskop:Baobab!AZ361)</f>
        <v>0</v>
      </c>
      <c r="BA361" s="231">
        <f>SUM(Kranskop:Baobab!BA361)</f>
        <v>0</v>
      </c>
      <c r="BB361" s="231">
        <f>SUM(Kranskop:Baobab!BB361)</f>
        <v>0</v>
      </c>
      <c r="BC361" s="231">
        <f>SUM(Kranskop:Baobab!BC361)</f>
        <v>0</v>
      </c>
      <c r="BD361" s="231">
        <f>SUM(Kranskop:Baobab!BD361)</f>
        <v>0</v>
      </c>
      <c r="BE361" s="232">
        <f>SUM(Kranskop:Baobab!BE361)</f>
        <v>0</v>
      </c>
      <c r="BF361" s="233">
        <f>SUM(Kranskop:Baobab!BF361)</f>
        <v>0</v>
      </c>
      <c r="BG361" s="231">
        <f>SUM(Kranskop:Baobab!BG361)</f>
        <v>0</v>
      </c>
      <c r="BH361" s="231">
        <f>SUM(Kranskop:Baobab!BH361)</f>
        <v>0</v>
      </c>
      <c r="BI361" s="231">
        <f>SUM(Kranskop:Baobab!BI361)</f>
        <v>0</v>
      </c>
      <c r="BJ361" s="231">
        <f>SUM(Kranskop:Baobab!BJ361)</f>
        <v>0</v>
      </c>
      <c r="BK361" s="231">
        <f>SUM(Kranskop:Baobab!BK361)</f>
        <v>0</v>
      </c>
      <c r="BL361" s="231">
        <f>SUM(Kranskop:Baobab!BL361)</f>
        <v>0</v>
      </c>
      <c r="BM361" s="231">
        <f>SUM(Kranskop:Baobab!BM361)</f>
        <v>0</v>
      </c>
      <c r="BN361" s="231">
        <f>SUM(Kranskop:Baobab!BN361)</f>
        <v>0</v>
      </c>
      <c r="BO361" s="231">
        <f>SUM(Kranskop:Baobab!BO361)</f>
        <v>0</v>
      </c>
      <c r="BP361" s="231">
        <f>SUM(Kranskop:Baobab!BP361)</f>
        <v>0</v>
      </c>
      <c r="BQ361" s="232">
        <f>SUM(Kranskop:Baobab!BQ361)</f>
        <v>0</v>
      </c>
      <c r="BR361" s="233">
        <f>SUM(Kranskop:Baobab!BR361)</f>
        <v>0</v>
      </c>
      <c r="BS361" s="231">
        <f>SUM(Kranskop:Baobab!BS361)</f>
        <v>0</v>
      </c>
      <c r="BT361" s="231">
        <f>SUM(Kranskop:Baobab!BT361)</f>
        <v>0</v>
      </c>
      <c r="BU361" s="231">
        <f>SUM(Kranskop:Baobab!BU361)</f>
        <v>0</v>
      </c>
      <c r="BV361" s="231">
        <f>SUM(Kranskop:Baobab!BV361)</f>
        <v>0</v>
      </c>
      <c r="BW361" s="231">
        <f>SUM(Kranskop:Baobab!BW361)</f>
        <v>0</v>
      </c>
      <c r="BX361" s="231">
        <f>SUM(Kranskop:Baobab!BX361)</f>
        <v>0</v>
      </c>
      <c r="BY361" s="231">
        <f>SUM(Kranskop:Baobab!BY361)</f>
        <v>0</v>
      </c>
      <c r="BZ361" s="231">
        <f>SUM(Kranskop:Baobab!BZ361)</f>
        <v>0</v>
      </c>
      <c r="CA361" s="231">
        <f>SUM(Kranskop:Baobab!CA361)</f>
        <v>0</v>
      </c>
      <c r="CB361" s="231">
        <f>SUM(Kranskop:Baobab!CB361)</f>
        <v>0</v>
      </c>
      <c r="CC361" s="232">
        <f>SUM(Kranskop:Baobab!CC361)</f>
        <v>0</v>
      </c>
      <c r="CD361" s="368"/>
    </row>
    <row r="362" spans="2:82" s="39" customFormat="1" x14ac:dyDescent="0.75">
      <c r="B362" s="328" t="s">
        <v>790</v>
      </c>
      <c r="C362" s="329" t="s">
        <v>791</v>
      </c>
      <c r="D362" s="139" t="s">
        <v>479</v>
      </c>
      <c r="E362" s="276">
        <f>SUM(Kranskop:Baobab!E362)</f>
        <v>1200</v>
      </c>
      <c r="F362" s="215" t="b">
        <f>(Kranskop!G362+Nyl!G362+Capricorn!G362+Baobab!G362)=G362</f>
        <v>1</v>
      </c>
      <c r="G362" s="74">
        <f t="shared" si="99"/>
        <v>0</v>
      </c>
      <c r="H362" s="75">
        <f>SUM(Kranskop:Baobab!H362)</f>
        <v>0</v>
      </c>
      <c r="I362" s="232">
        <f>SUM(Kranskop:Baobab!I362)</f>
        <v>0</v>
      </c>
      <c r="J362" s="230">
        <f>SUM(Kranskop:Baobab!J362)</f>
        <v>0</v>
      </c>
      <c r="K362" s="231">
        <f>SUM(Kranskop:Baobab!K362)</f>
        <v>0</v>
      </c>
      <c r="L362" s="231">
        <f>SUM(Kranskop:Baobab!L362)</f>
        <v>0</v>
      </c>
      <c r="M362" s="231">
        <f>SUM(Kranskop:Baobab!M362)</f>
        <v>0</v>
      </c>
      <c r="N362" s="231">
        <f>SUM(Kranskop:Baobab!N362)</f>
        <v>0</v>
      </c>
      <c r="O362" s="231">
        <f>SUM(Kranskop:Baobab!O362)</f>
        <v>0</v>
      </c>
      <c r="P362" s="231">
        <f>SUM(Kranskop:Baobab!P362)</f>
        <v>0</v>
      </c>
      <c r="Q362" s="231">
        <f>SUM(Kranskop:Baobab!Q362)</f>
        <v>0</v>
      </c>
      <c r="R362" s="231">
        <f>SUM(Kranskop:Baobab!R362)</f>
        <v>0</v>
      </c>
      <c r="S362" s="231">
        <f>SUM(Kranskop:Baobab!S362)</f>
        <v>0</v>
      </c>
      <c r="T362" s="231">
        <f>SUM(Kranskop:Baobab!T362)</f>
        <v>0</v>
      </c>
      <c r="U362" s="232">
        <f>SUM(Kranskop:Baobab!U362)</f>
        <v>0</v>
      </c>
      <c r="V362" s="233">
        <f>SUM(Kranskop:Baobab!V362)</f>
        <v>0</v>
      </c>
      <c r="W362" s="231">
        <f>SUM(Kranskop:Baobab!W362)</f>
        <v>0</v>
      </c>
      <c r="X362" s="231">
        <f>SUM(Kranskop:Baobab!X362)</f>
        <v>0</v>
      </c>
      <c r="Y362" s="231">
        <f>SUM(Kranskop:Baobab!Y362)</f>
        <v>0</v>
      </c>
      <c r="Z362" s="231">
        <f>SUM(Kranskop:Baobab!Z362)</f>
        <v>0</v>
      </c>
      <c r="AA362" s="231">
        <f>SUM(Kranskop:Baobab!AA362)</f>
        <v>0</v>
      </c>
      <c r="AB362" s="231">
        <f>SUM(Kranskop:Baobab!AB362)</f>
        <v>0</v>
      </c>
      <c r="AC362" s="231">
        <f>SUM(Kranskop:Baobab!AC362)</f>
        <v>0</v>
      </c>
      <c r="AD362" s="231">
        <f>SUM(Kranskop:Baobab!AD362)</f>
        <v>0</v>
      </c>
      <c r="AE362" s="231">
        <f>SUM(Kranskop:Baobab!AE362)</f>
        <v>0</v>
      </c>
      <c r="AF362" s="231">
        <f>SUM(Kranskop:Baobab!AF362)</f>
        <v>0</v>
      </c>
      <c r="AG362" s="232">
        <f>SUM(Kranskop:Baobab!AG362)</f>
        <v>0</v>
      </c>
      <c r="AH362" s="233">
        <f>SUM(Kranskop:Baobab!AH362)</f>
        <v>0</v>
      </c>
      <c r="AI362" s="231">
        <f>SUM(Kranskop:Baobab!AI362)</f>
        <v>0</v>
      </c>
      <c r="AJ362" s="231">
        <f>SUM(Kranskop:Baobab!AJ362)</f>
        <v>0</v>
      </c>
      <c r="AK362" s="231">
        <f>SUM(Kranskop:Baobab!AK362)</f>
        <v>0</v>
      </c>
      <c r="AL362" s="231">
        <f>SUM(Kranskop:Baobab!AL362)</f>
        <v>0</v>
      </c>
      <c r="AM362" s="231">
        <f>SUM(Kranskop:Baobab!AM362)</f>
        <v>0</v>
      </c>
      <c r="AN362" s="231">
        <f>SUM(Kranskop:Baobab!AN362)</f>
        <v>0</v>
      </c>
      <c r="AO362" s="231">
        <f>SUM(Kranskop:Baobab!AO362)</f>
        <v>0</v>
      </c>
      <c r="AP362" s="231">
        <f>SUM(Kranskop:Baobab!AP362)</f>
        <v>0</v>
      </c>
      <c r="AQ362" s="231">
        <f>SUM(Kranskop:Baobab!AQ362)</f>
        <v>0</v>
      </c>
      <c r="AR362" s="231">
        <f>SUM(Kranskop:Baobab!AR362)</f>
        <v>0</v>
      </c>
      <c r="AS362" s="232">
        <f>SUM(Kranskop:Baobab!AS362)</f>
        <v>0</v>
      </c>
      <c r="AT362" s="233">
        <f>SUM(Kranskop:Baobab!AT362)</f>
        <v>0</v>
      </c>
      <c r="AU362" s="231">
        <f>SUM(Kranskop:Baobab!AU362)</f>
        <v>0</v>
      </c>
      <c r="AV362" s="231">
        <f>SUM(Kranskop:Baobab!AV362)</f>
        <v>0</v>
      </c>
      <c r="AW362" s="231">
        <f>SUM(Kranskop:Baobab!AW362)</f>
        <v>0</v>
      </c>
      <c r="AX362" s="231">
        <f>SUM(Kranskop:Baobab!AX362)</f>
        <v>0</v>
      </c>
      <c r="AY362" s="231">
        <f>SUM(Kranskop:Baobab!AY362)</f>
        <v>0</v>
      </c>
      <c r="AZ362" s="231">
        <f>SUM(Kranskop:Baobab!AZ362)</f>
        <v>0</v>
      </c>
      <c r="BA362" s="231">
        <f>SUM(Kranskop:Baobab!BA362)</f>
        <v>0</v>
      </c>
      <c r="BB362" s="231">
        <f>SUM(Kranskop:Baobab!BB362)</f>
        <v>0</v>
      </c>
      <c r="BC362" s="231">
        <f>SUM(Kranskop:Baobab!BC362)</f>
        <v>0</v>
      </c>
      <c r="BD362" s="231">
        <f>SUM(Kranskop:Baobab!BD362)</f>
        <v>0</v>
      </c>
      <c r="BE362" s="232">
        <f>SUM(Kranskop:Baobab!BE362)</f>
        <v>0</v>
      </c>
      <c r="BF362" s="233">
        <f>SUM(Kranskop:Baobab!BF362)</f>
        <v>0</v>
      </c>
      <c r="BG362" s="231">
        <f>SUM(Kranskop:Baobab!BG362)</f>
        <v>0</v>
      </c>
      <c r="BH362" s="231">
        <f>SUM(Kranskop:Baobab!BH362)</f>
        <v>0</v>
      </c>
      <c r="BI362" s="231">
        <f>SUM(Kranskop:Baobab!BI362)</f>
        <v>0</v>
      </c>
      <c r="BJ362" s="231">
        <f>SUM(Kranskop:Baobab!BJ362)</f>
        <v>0</v>
      </c>
      <c r="BK362" s="231">
        <f>SUM(Kranskop:Baobab!BK362)</f>
        <v>0</v>
      </c>
      <c r="BL362" s="231">
        <f>SUM(Kranskop:Baobab!BL362)</f>
        <v>0</v>
      </c>
      <c r="BM362" s="231">
        <f>SUM(Kranskop:Baobab!BM362)</f>
        <v>0</v>
      </c>
      <c r="BN362" s="231">
        <f>SUM(Kranskop:Baobab!BN362)</f>
        <v>0</v>
      </c>
      <c r="BO362" s="231">
        <f>SUM(Kranskop:Baobab!BO362)</f>
        <v>0</v>
      </c>
      <c r="BP362" s="231">
        <f>SUM(Kranskop:Baobab!BP362)</f>
        <v>0</v>
      </c>
      <c r="BQ362" s="232">
        <f>SUM(Kranskop:Baobab!BQ362)</f>
        <v>0</v>
      </c>
      <c r="BR362" s="233">
        <f>SUM(Kranskop:Baobab!BR362)</f>
        <v>0</v>
      </c>
      <c r="BS362" s="231">
        <f>SUM(Kranskop:Baobab!BS362)</f>
        <v>0</v>
      </c>
      <c r="BT362" s="231">
        <f>SUM(Kranskop:Baobab!BT362)</f>
        <v>0</v>
      </c>
      <c r="BU362" s="231">
        <f>SUM(Kranskop:Baobab!BU362)</f>
        <v>0</v>
      </c>
      <c r="BV362" s="231">
        <f>SUM(Kranskop:Baobab!BV362)</f>
        <v>0</v>
      </c>
      <c r="BW362" s="231">
        <f>SUM(Kranskop:Baobab!BW362)</f>
        <v>0</v>
      </c>
      <c r="BX362" s="231">
        <f>SUM(Kranskop:Baobab!BX362)</f>
        <v>0</v>
      </c>
      <c r="BY362" s="231">
        <f>SUM(Kranskop:Baobab!BY362)</f>
        <v>0</v>
      </c>
      <c r="BZ362" s="231">
        <f>SUM(Kranskop:Baobab!BZ362)</f>
        <v>0</v>
      </c>
      <c r="CA362" s="231">
        <f>SUM(Kranskop:Baobab!CA362)</f>
        <v>0</v>
      </c>
      <c r="CB362" s="231">
        <f>SUM(Kranskop:Baobab!CB362)</f>
        <v>0</v>
      </c>
      <c r="CC362" s="232">
        <f>SUM(Kranskop:Baobab!CC362)</f>
        <v>0</v>
      </c>
      <c r="CD362" s="368"/>
    </row>
    <row r="363" spans="2:82" s="39" customFormat="1" x14ac:dyDescent="0.75">
      <c r="B363" s="328" t="s">
        <v>792</v>
      </c>
      <c r="C363" s="329" t="s">
        <v>793</v>
      </c>
      <c r="D363" s="139" t="s">
        <v>479</v>
      </c>
      <c r="E363" s="276">
        <f>SUM(Kranskop:Baobab!E363)</f>
        <v>400</v>
      </c>
      <c r="F363" s="215" t="b">
        <f>(Kranskop!G363+Nyl!G363+Capricorn!G363+Baobab!G363)=G363</f>
        <v>1</v>
      </c>
      <c r="G363" s="74">
        <f t="shared" si="99"/>
        <v>0</v>
      </c>
      <c r="H363" s="75">
        <f>SUM(Kranskop:Baobab!H363)</f>
        <v>0</v>
      </c>
      <c r="I363" s="232">
        <f>SUM(Kranskop:Baobab!I363)</f>
        <v>0</v>
      </c>
      <c r="J363" s="230">
        <f>SUM(Kranskop:Baobab!J363)</f>
        <v>0</v>
      </c>
      <c r="K363" s="231">
        <f>SUM(Kranskop:Baobab!K363)</f>
        <v>0</v>
      </c>
      <c r="L363" s="231">
        <f>SUM(Kranskop:Baobab!L363)</f>
        <v>0</v>
      </c>
      <c r="M363" s="231">
        <f>SUM(Kranskop:Baobab!M363)</f>
        <v>0</v>
      </c>
      <c r="N363" s="231">
        <f>SUM(Kranskop:Baobab!N363)</f>
        <v>0</v>
      </c>
      <c r="O363" s="231">
        <f>SUM(Kranskop:Baobab!O363)</f>
        <v>0</v>
      </c>
      <c r="P363" s="231">
        <f>SUM(Kranskop:Baobab!P363)</f>
        <v>0</v>
      </c>
      <c r="Q363" s="231">
        <f>SUM(Kranskop:Baobab!Q363)</f>
        <v>0</v>
      </c>
      <c r="R363" s="231">
        <f>SUM(Kranskop:Baobab!R363)</f>
        <v>0</v>
      </c>
      <c r="S363" s="231">
        <f>SUM(Kranskop:Baobab!S363)</f>
        <v>0</v>
      </c>
      <c r="T363" s="231">
        <f>SUM(Kranskop:Baobab!T363)</f>
        <v>0</v>
      </c>
      <c r="U363" s="232">
        <f>SUM(Kranskop:Baobab!U363)</f>
        <v>0</v>
      </c>
      <c r="V363" s="233">
        <f>SUM(Kranskop:Baobab!V363)</f>
        <v>0</v>
      </c>
      <c r="W363" s="231">
        <f>SUM(Kranskop:Baobab!W363)</f>
        <v>0</v>
      </c>
      <c r="X363" s="231">
        <f>SUM(Kranskop:Baobab!X363)</f>
        <v>0</v>
      </c>
      <c r="Y363" s="231">
        <f>SUM(Kranskop:Baobab!Y363)</f>
        <v>0</v>
      </c>
      <c r="Z363" s="231">
        <f>SUM(Kranskop:Baobab!Z363)</f>
        <v>0</v>
      </c>
      <c r="AA363" s="231">
        <f>SUM(Kranskop:Baobab!AA363)</f>
        <v>0</v>
      </c>
      <c r="AB363" s="231">
        <f>SUM(Kranskop:Baobab!AB363)</f>
        <v>0</v>
      </c>
      <c r="AC363" s="231">
        <f>SUM(Kranskop:Baobab!AC363)</f>
        <v>0</v>
      </c>
      <c r="AD363" s="231">
        <f>SUM(Kranskop:Baobab!AD363)</f>
        <v>0</v>
      </c>
      <c r="AE363" s="231">
        <f>SUM(Kranskop:Baobab!AE363)</f>
        <v>0</v>
      </c>
      <c r="AF363" s="231">
        <f>SUM(Kranskop:Baobab!AF363)</f>
        <v>0</v>
      </c>
      <c r="AG363" s="232">
        <f>SUM(Kranskop:Baobab!AG363)</f>
        <v>0</v>
      </c>
      <c r="AH363" s="233">
        <f>SUM(Kranskop:Baobab!AH363)</f>
        <v>0</v>
      </c>
      <c r="AI363" s="231">
        <f>SUM(Kranskop:Baobab!AI363)</f>
        <v>0</v>
      </c>
      <c r="AJ363" s="231">
        <f>SUM(Kranskop:Baobab!AJ363)</f>
        <v>0</v>
      </c>
      <c r="AK363" s="231">
        <f>SUM(Kranskop:Baobab!AK363)</f>
        <v>0</v>
      </c>
      <c r="AL363" s="231">
        <f>SUM(Kranskop:Baobab!AL363)</f>
        <v>0</v>
      </c>
      <c r="AM363" s="231">
        <f>SUM(Kranskop:Baobab!AM363)</f>
        <v>0</v>
      </c>
      <c r="AN363" s="231">
        <f>SUM(Kranskop:Baobab!AN363)</f>
        <v>0</v>
      </c>
      <c r="AO363" s="231">
        <f>SUM(Kranskop:Baobab!AO363)</f>
        <v>0</v>
      </c>
      <c r="AP363" s="231">
        <f>SUM(Kranskop:Baobab!AP363)</f>
        <v>0</v>
      </c>
      <c r="AQ363" s="231">
        <f>SUM(Kranskop:Baobab!AQ363)</f>
        <v>0</v>
      </c>
      <c r="AR363" s="231">
        <f>SUM(Kranskop:Baobab!AR363)</f>
        <v>0</v>
      </c>
      <c r="AS363" s="232">
        <f>SUM(Kranskop:Baobab!AS363)</f>
        <v>0</v>
      </c>
      <c r="AT363" s="233">
        <f>SUM(Kranskop:Baobab!AT363)</f>
        <v>0</v>
      </c>
      <c r="AU363" s="231">
        <f>SUM(Kranskop:Baobab!AU363)</f>
        <v>0</v>
      </c>
      <c r="AV363" s="231">
        <f>SUM(Kranskop:Baobab!AV363)</f>
        <v>0</v>
      </c>
      <c r="AW363" s="231">
        <f>SUM(Kranskop:Baobab!AW363)</f>
        <v>0</v>
      </c>
      <c r="AX363" s="231">
        <f>SUM(Kranskop:Baobab!AX363)</f>
        <v>0</v>
      </c>
      <c r="AY363" s="231">
        <f>SUM(Kranskop:Baobab!AY363)</f>
        <v>0</v>
      </c>
      <c r="AZ363" s="231">
        <f>SUM(Kranskop:Baobab!AZ363)</f>
        <v>0</v>
      </c>
      <c r="BA363" s="231">
        <f>SUM(Kranskop:Baobab!BA363)</f>
        <v>0</v>
      </c>
      <c r="BB363" s="231">
        <f>SUM(Kranskop:Baobab!BB363)</f>
        <v>0</v>
      </c>
      <c r="BC363" s="231">
        <f>SUM(Kranskop:Baobab!BC363)</f>
        <v>0</v>
      </c>
      <c r="BD363" s="231">
        <f>SUM(Kranskop:Baobab!BD363)</f>
        <v>0</v>
      </c>
      <c r="BE363" s="232">
        <f>SUM(Kranskop:Baobab!BE363)</f>
        <v>0</v>
      </c>
      <c r="BF363" s="233">
        <f>SUM(Kranskop:Baobab!BF363)</f>
        <v>0</v>
      </c>
      <c r="BG363" s="231">
        <f>SUM(Kranskop:Baobab!BG363)</f>
        <v>0</v>
      </c>
      <c r="BH363" s="231">
        <f>SUM(Kranskop:Baobab!BH363)</f>
        <v>0</v>
      </c>
      <c r="BI363" s="231">
        <f>SUM(Kranskop:Baobab!BI363)</f>
        <v>0</v>
      </c>
      <c r="BJ363" s="231">
        <f>SUM(Kranskop:Baobab!BJ363)</f>
        <v>0</v>
      </c>
      <c r="BK363" s="231">
        <f>SUM(Kranskop:Baobab!BK363)</f>
        <v>0</v>
      </c>
      <c r="BL363" s="231">
        <f>SUM(Kranskop:Baobab!BL363)</f>
        <v>0</v>
      </c>
      <c r="BM363" s="231">
        <f>SUM(Kranskop:Baobab!BM363)</f>
        <v>0</v>
      </c>
      <c r="BN363" s="231">
        <f>SUM(Kranskop:Baobab!BN363)</f>
        <v>0</v>
      </c>
      <c r="BO363" s="231">
        <f>SUM(Kranskop:Baobab!BO363)</f>
        <v>0</v>
      </c>
      <c r="BP363" s="231">
        <f>SUM(Kranskop:Baobab!BP363)</f>
        <v>0</v>
      </c>
      <c r="BQ363" s="232">
        <f>SUM(Kranskop:Baobab!BQ363)</f>
        <v>0</v>
      </c>
      <c r="BR363" s="233">
        <f>SUM(Kranskop:Baobab!BR363)</f>
        <v>0</v>
      </c>
      <c r="BS363" s="231">
        <f>SUM(Kranskop:Baobab!BS363)</f>
        <v>0</v>
      </c>
      <c r="BT363" s="231">
        <f>SUM(Kranskop:Baobab!BT363)</f>
        <v>0</v>
      </c>
      <c r="BU363" s="231">
        <f>SUM(Kranskop:Baobab!BU363)</f>
        <v>0</v>
      </c>
      <c r="BV363" s="231">
        <f>SUM(Kranskop:Baobab!BV363)</f>
        <v>0</v>
      </c>
      <c r="BW363" s="231">
        <f>SUM(Kranskop:Baobab!BW363)</f>
        <v>0</v>
      </c>
      <c r="BX363" s="231">
        <f>SUM(Kranskop:Baobab!BX363)</f>
        <v>0</v>
      </c>
      <c r="BY363" s="231">
        <f>SUM(Kranskop:Baobab!BY363)</f>
        <v>0</v>
      </c>
      <c r="BZ363" s="231">
        <f>SUM(Kranskop:Baobab!BZ363)</f>
        <v>0</v>
      </c>
      <c r="CA363" s="231">
        <f>SUM(Kranskop:Baobab!CA363)</f>
        <v>0</v>
      </c>
      <c r="CB363" s="231">
        <f>SUM(Kranskop:Baobab!CB363)</f>
        <v>0</v>
      </c>
      <c r="CC363" s="232">
        <f>SUM(Kranskop:Baobab!CC363)</f>
        <v>0</v>
      </c>
      <c r="CD363" s="368"/>
    </row>
    <row r="364" spans="2:82" s="39" customFormat="1" x14ac:dyDescent="0.75">
      <c r="B364" s="328" t="s">
        <v>794</v>
      </c>
      <c r="C364" s="329" t="s">
        <v>795</v>
      </c>
      <c r="D364" s="139" t="s">
        <v>479</v>
      </c>
      <c r="E364" s="276">
        <f>SUM(Kranskop:Baobab!E364)</f>
        <v>400</v>
      </c>
      <c r="F364" s="215" t="b">
        <f>(Kranskop!G364+Nyl!G364+Capricorn!G364+Baobab!G364)=G364</f>
        <v>1</v>
      </c>
      <c r="G364" s="74">
        <f t="shared" si="99"/>
        <v>0</v>
      </c>
      <c r="H364" s="75">
        <f>SUM(Kranskop:Baobab!H364)</f>
        <v>0</v>
      </c>
      <c r="I364" s="232">
        <f>SUM(Kranskop:Baobab!I364)</f>
        <v>0</v>
      </c>
      <c r="J364" s="230">
        <f>SUM(Kranskop:Baobab!J364)</f>
        <v>0</v>
      </c>
      <c r="K364" s="231">
        <f>SUM(Kranskop:Baobab!K364)</f>
        <v>0</v>
      </c>
      <c r="L364" s="231">
        <f>SUM(Kranskop:Baobab!L364)</f>
        <v>0</v>
      </c>
      <c r="M364" s="231">
        <f>SUM(Kranskop:Baobab!M364)</f>
        <v>0</v>
      </c>
      <c r="N364" s="231">
        <f>SUM(Kranskop:Baobab!N364)</f>
        <v>0</v>
      </c>
      <c r="O364" s="231">
        <f>SUM(Kranskop:Baobab!O364)</f>
        <v>0</v>
      </c>
      <c r="P364" s="231">
        <f>SUM(Kranskop:Baobab!P364)</f>
        <v>0</v>
      </c>
      <c r="Q364" s="231">
        <f>SUM(Kranskop:Baobab!Q364)</f>
        <v>0</v>
      </c>
      <c r="R364" s="231">
        <f>SUM(Kranskop:Baobab!R364)</f>
        <v>0</v>
      </c>
      <c r="S364" s="231">
        <f>SUM(Kranskop:Baobab!S364)</f>
        <v>0</v>
      </c>
      <c r="T364" s="231">
        <f>SUM(Kranskop:Baobab!T364)</f>
        <v>0</v>
      </c>
      <c r="U364" s="232">
        <f>SUM(Kranskop:Baobab!U364)</f>
        <v>0</v>
      </c>
      <c r="V364" s="233">
        <f>SUM(Kranskop:Baobab!V364)</f>
        <v>0</v>
      </c>
      <c r="W364" s="231">
        <f>SUM(Kranskop:Baobab!W364)</f>
        <v>0</v>
      </c>
      <c r="X364" s="231">
        <f>SUM(Kranskop:Baobab!X364)</f>
        <v>0</v>
      </c>
      <c r="Y364" s="231">
        <f>SUM(Kranskop:Baobab!Y364)</f>
        <v>0</v>
      </c>
      <c r="Z364" s="231">
        <f>SUM(Kranskop:Baobab!Z364)</f>
        <v>0</v>
      </c>
      <c r="AA364" s="231">
        <f>SUM(Kranskop:Baobab!AA364)</f>
        <v>0</v>
      </c>
      <c r="AB364" s="231">
        <f>SUM(Kranskop:Baobab!AB364)</f>
        <v>0</v>
      </c>
      <c r="AC364" s="231">
        <f>SUM(Kranskop:Baobab!AC364)</f>
        <v>0</v>
      </c>
      <c r="AD364" s="231">
        <f>SUM(Kranskop:Baobab!AD364)</f>
        <v>0</v>
      </c>
      <c r="AE364" s="231">
        <f>SUM(Kranskop:Baobab!AE364)</f>
        <v>0</v>
      </c>
      <c r="AF364" s="231">
        <f>SUM(Kranskop:Baobab!AF364)</f>
        <v>0</v>
      </c>
      <c r="AG364" s="232">
        <f>SUM(Kranskop:Baobab!AG364)</f>
        <v>0</v>
      </c>
      <c r="AH364" s="233">
        <f>SUM(Kranskop:Baobab!AH364)</f>
        <v>0</v>
      </c>
      <c r="AI364" s="231">
        <f>SUM(Kranskop:Baobab!AI364)</f>
        <v>0</v>
      </c>
      <c r="AJ364" s="231">
        <f>SUM(Kranskop:Baobab!AJ364)</f>
        <v>0</v>
      </c>
      <c r="AK364" s="231">
        <f>SUM(Kranskop:Baobab!AK364)</f>
        <v>0</v>
      </c>
      <c r="AL364" s="231">
        <f>SUM(Kranskop:Baobab!AL364)</f>
        <v>0</v>
      </c>
      <c r="AM364" s="231">
        <f>SUM(Kranskop:Baobab!AM364)</f>
        <v>0</v>
      </c>
      <c r="AN364" s="231">
        <f>SUM(Kranskop:Baobab!AN364)</f>
        <v>0</v>
      </c>
      <c r="AO364" s="231">
        <f>SUM(Kranskop:Baobab!AO364)</f>
        <v>0</v>
      </c>
      <c r="AP364" s="231">
        <f>SUM(Kranskop:Baobab!AP364)</f>
        <v>0</v>
      </c>
      <c r="AQ364" s="231">
        <f>SUM(Kranskop:Baobab!AQ364)</f>
        <v>0</v>
      </c>
      <c r="AR364" s="231">
        <f>SUM(Kranskop:Baobab!AR364)</f>
        <v>0</v>
      </c>
      <c r="AS364" s="232">
        <f>SUM(Kranskop:Baobab!AS364)</f>
        <v>0</v>
      </c>
      <c r="AT364" s="233">
        <f>SUM(Kranskop:Baobab!AT364)</f>
        <v>0</v>
      </c>
      <c r="AU364" s="231">
        <f>SUM(Kranskop:Baobab!AU364)</f>
        <v>0</v>
      </c>
      <c r="AV364" s="231">
        <f>SUM(Kranskop:Baobab!AV364)</f>
        <v>0</v>
      </c>
      <c r="AW364" s="231">
        <f>SUM(Kranskop:Baobab!AW364)</f>
        <v>0</v>
      </c>
      <c r="AX364" s="231">
        <f>SUM(Kranskop:Baobab!AX364)</f>
        <v>0</v>
      </c>
      <c r="AY364" s="231">
        <f>SUM(Kranskop:Baobab!AY364)</f>
        <v>0</v>
      </c>
      <c r="AZ364" s="231">
        <f>SUM(Kranskop:Baobab!AZ364)</f>
        <v>0</v>
      </c>
      <c r="BA364" s="231">
        <f>SUM(Kranskop:Baobab!BA364)</f>
        <v>0</v>
      </c>
      <c r="BB364" s="231">
        <f>SUM(Kranskop:Baobab!BB364)</f>
        <v>0</v>
      </c>
      <c r="BC364" s="231">
        <f>SUM(Kranskop:Baobab!BC364)</f>
        <v>0</v>
      </c>
      <c r="BD364" s="231">
        <f>SUM(Kranskop:Baobab!BD364)</f>
        <v>0</v>
      </c>
      <c r="BE364" s="232">
        <f>SUM(Kranskop:Baobab!BE364)</f>
        <v>0</v>
      </c>
      <c r="BF364" s="233">
        <f>SUM(Kranskop:Baobab!BF364)</f>
        <v>0</v>
      </c>
      <c r="BG364" s="231">
        <f>SUM(Kranskop:Baobab!BG364)</f>
        <v>0</v>
      </c>
      <c r="BH364" s="231">
        <f>SUM(Kranskop:Baobab!BH364)</f>
        <v>0</v>
      </c>
      <c r="BI364" s="231">
        <f>SUM(Kranskop:Baobab!BI364)</f>
        <v>0</v>
      </c>
      <c r="BJ364" s="231">
        <f>SUM(Kranskop:Baobab!BJ364)</f>
        <v>0</v>
      </c>
      <c r="BK364" s="231">
        <f>SUM(Kranskop:Baobab!BK364)</f>
        <v>0</v>
      </c>
      <c r="BL364" s="231">
        <f>SUM(Kranskop:Baobab!BL364)</f>
        <v>0</v>
      </c>
      <c r="BM364" s="231">
        <f>SUM(Kranskop:Baobab!BM364)</f>
        <v>0</v>
      </c>
      <c r="BN364" s="231">
        <f>SUM(Kranskop:Baobab!BN364)</f>
        <v>0</v>
      </c>
      <c r="BO364" s="231">
        <f>SUM(Kranskop:Baobab!BO364)</f>
        <v>0</v>
      </c>
      <c r="BP364" s="231">
        <f>SUM(Kranskop:Baobab!BP364)</f>
        <v>0</v>
      </c>
      <c r="BQ364" s="232">
        <f>SUM(Kranskop:Baobab!BQ364)</f>
        <v>0</v>
      </c>
      <c r="BR364" s="233">
        <f>SUM(Kranskop:Baobab!BR364)</f>
        <v>0</v>
      </c>
      <c r="BS364" s="231">
        <f>SUM(Kranskop:Baobab!BS364)</f>
        <v>0</v>
      </c>
      <c r="BT364" s="231">
        <f>SUM(Kranskop:Baobab!BT364)</f>
        <v>0</v>
      </c>
      <c r="BU364" s="231">
        <f>SUM(Kranskop:Baobab!BU364)</f>
        <v>0</v>
      </c>
      <c r="BV364" s="231">
        <f>SUM(Kranskop:Baobab!BV364)</f>
        <v>0</v>
      </c>
      <c r="BW364" s="231">
        <f>SUM(Kranskop:Baobab!BW364)</f>
        <v>0</v>
      </c>
      <c r="BX364" s="231">
        <f>SUM(Kranskop:Baobab!BX364)</f>
        <v>0</v>
      </c>
      <c r="BY364" s="231">
        <f>SUM(Kranskop:Baobab!BY364)</f>
        <v>0</v>
      </c>
      <c r="BZ364" s="231">
        <f>SUM(Kranskop:Baobab!BZ364)</f>
        <v>0</v>
      </c>
      <c r="CA364" s="231">
        <f>SUM(Kranskop:Baobab!CA364)</f>
        <v>0</v>
      </c>
      <c r="CB364" s="231">
        <f>SUM(Kranskop:Baobab!CB364)</f>
        <v>0</v>
      </c>
      <c r="CC364" s="232">
        <f>SUM(Kranskop:Baobab!CC364)</f>
        <v>0</v>
      </c>
      <c r="CD364" s="368"/>
    </row>
    <row r="365" spans="2:82" s="39" customFormat="1" x14ac:dyDescent="0.75">
      <c r="B365" s="328" t="s">
        <v>796</v>
      </c>
      <c r="C365" s="329" t="s">
        <v>797</v>
      </c>
      <c r="D365" s="139" t="s">
        <v>479</v>
      </c>
      <c r="E365" s="276">
        <f>SUM(Kranskop:Baobab!E365)</f>
        <v>400</v>
      </c>
      <c r="F365" s="215" t="b">
        <f>(Kranskop!G365+Nyl!G365+Capricorn!G365+Baobab!G365)=G365</f>
        <v>1</v>
      </c>
      <c r="G365" s="74">
        <f t="shared" si="99"/>
        <v>0</v>
      </c>
      <c r="H365" s="75">
        <f>SUM(Kranskop:Baobab!H365)</f>
        <v>0</v>
      </c>
      <c r="I365" s="232">
        <f>SUM(Kranskop:Baobab!I365)</f>
        <v>0</v>
      </c>
      <c r="J365" s="230">
        <f>SUM(Kranskop:Baobab!J365)</f>
        <v>0</v>
      </c>
      <c r="K365" s="231">
        <f>SUM(Kranskop:Baobab!K365)</f>
        <v>0</v>
      </c>
      <c r="L365" s="231">
        <f>SUM(Kranskop:Baobab!L365)</f>
        <v>0</v>
      </c>
      <c r="M365" s="231">
        <f>SUM(Kranskop:Baobab!M365)</f>
        <v>0</v>
      </c>
      <c r="N365" s="231">
        <f>SUM(Kranskop:Baobab!N365)</f>
        <v>0</v>
      </c>
      <c r="O365" s="231">
        <f>SUM(Kranskop:Baobab!O365)</f>
        <v>0</v>
      </c>
      <c r="P365" s="231">
        <f>SUM(Kranskop:Baobab!P365)</f>
        <v>0</v>
      </c>
      <c r="Q365" s="231">
        <f>SUM(Kranskop:Baobab!Q365)</f>
        <v>0</v>
      </c>
      <c r="R365" s="231">
        <f>SUM(Kranskop:Baobab!R365)</f>
        <v>0</v>
      </c>
      <c r="S365" s="231">
        <f>SUM(Kranskop:Baobab!S365)</f>
        <v>0</v>
      </c>
      <c r="T365" s="231">
        <f>SUM(Kranskop:Baobab!T365)</f>
        <v>0</v>
      </c>
      <c r="U365" s="232">
        <f>SUM(Kranskop:Baobab!U365)</f>
        <v>0</v>
      </c>
      <c r="V365" s="233">
        <f>SUM(Kranskop:Baobab!V365)</f>
        <v>0</v>
      </c>
      <c r="W365" s="231">
        <f>SUM(Kranskop:Baobab!W365)</f>
        <v>0</v>
      </c>
      <c r="X365" s="231">
        <f>SUM(Kranskop:Baobab!X365)</f>
        <v>0</v>
      </c>
      <c r="Y365" s="231">
        <f>SUM(Kranskop:Baobab!Y365)</f>
        <v>0</v>
      </c>
      <c r="Z365" s="231">
        <f>SUM(Kranskop:Baobab!Z365)</f>
        <v>0</v>
      </c>
      <c r="AA365" s="231">
        <f>SUM(Kranskop:Baobab!AA365)</f>
        <v>0</v>
      </c>
      <c r="AB365" s="231">
        <f>SUM(Kranskop:Baobab!AB365)</f>
        <v>0</v>
      </c>
      <c r="AC365" s="231">
        <f>SUM(Kranskop:Baobab!AC365)</f>
        <v>0</v>
      </c>
      <c r="AD365" s="231">
        <f>SUM(Kranskop:Baobab!AD365)</f>
        <v>0</v>
      </c>
      <c r="AE365" s="231">
        <f>SUM(Kranskop:Baobab!AE365)</f>
        <v>0</v>
      </c>
      <c r="AF365" s="231">
        <f>SUM(Kranskop:Baobab!AF365)</f>
        <v>0</v>
      </c>
      <c r="AG365" s="232">
        <f>SUM(Kranskop:Baobab!AG365)</f>
        <v>0</v>
      </c>
      <c r="AH365" s="233">
        <f>SUM(Kranskop:Baobab!AH365)</f>
        <v>0</v>
      </c>
      <c r="AI365" s="231">
        <f>SUM(Kranskop:Baobab!AI365)</f>
        <v>0</v>
      </c>
      <c r="AJ365" s="231">
        <f>SUM(Kranskop:Baobab!AJ365)</f>
        <v>0</v>
      </c>
      <c r="AK365" s="231">
        <f>SUM(Kranskop:Baobab!AK365)</f>
        <v>0</v>
      </c>
      <c r="AL365" s="231">
        <f>SUM(Kranskop:Baobab!AL365)</f>
        <v>0</v>
      </c>
      <c r="AM365" s="231">
        <f>SUM(Kranskop:Baobab!AM365)</f>
        <v>0</v>
      </c>
      <c r="AN365" s="231">
        <f>SUM(Kranskop:Baobab!AN365)</f>
        <v>0</v>
      </c>
      <c r="AO365" s="231">
        <f>SUM(Kranskop:Baobab!AO365)</f>
        <v>0</v>
      </c>
      <c r="AP365" s="231">
        <f>SUM(Kranskop:Baobab!AP365)</f>
        <v>0</v>
      </c>
      <c r="AQ365" s="231">
        <f>SUM(Kranskop:Baobab!AQ365)</f>
        <v>0</v>
      </c>
      <c r="AR365" s="231">
        <f>SUM(Kranskop:Baobab!AR365)</f>
        <v>0</v>
      </c>
      <c r="AS365" s="232">
        <f>SUM(Kranskop:Baobab!AS365)</f>
        <v>0</v>
      </c>
      <c r="AT365" s="233">
        <f>SUM(Kranskop:Baobab!AT365)</f>
        <v>0</v>
      </c>
      <c r="AU365" s="231">
        <f>SUM(Kranskop:Baobab!AU365)</f>
        <v>0</v>
      </c>
      <c r="AV365" s="231">
        <f>SUM(Kranskop:Baobab!AV365)</f>
        <v>0</v>
      </c>
      <c r="AW365" s="231">
        <f>SUM(Kranskop:Baobab!AW365)</f>
        <v>0</v>
      </c>
      <c r="AX365" s="231">
        <f>SUM(Kranskop:Baobab!AX365)</f>
        <v>0</v>
      </c>
      <c r="AY365" s="231">
        <f>SUM(Kranskop:Baobab!AY365)</f>
        <v>0</v>
      </c>
      <c r="AZ365" s="231">
        <f>SUM(Kranskop:Baobab!AZ365)</f>
        <v>0</v>
      </c>
      <c r="BA365" s="231">
        <f>SUM(Kranskop:Baobab!BA365)</f>
        <v>0</v>
      </c>
      <c r="BB365" s="231">
        <f>SUM(Kranskop:Baobab!BB365)</f>
        <v>0</v>
      </c>
      <c r="BC365" s="231">
        <f>SUM(Kranskop:Baobab!BC365)</f>
        <v>0</v>
      </c>
      <c r="BD365" s="231">
        <f>SUM(Kranskop:Baobab!BD365)</f>
        <v>0</v>
      </c>
      <c r="BE365" s="232">
        <f>SUM(Kranskop:Baobab!BE365)</f>
        <v>0</v>
      </c>
      <c r="BF365" s="233">
        <f>SUM(Kranskop:Baobab!BF365)</f>
        <v>0</v>
      </c>
      <c r="BG365" s="231">
        <f>SUM(Kranskop:Baobab!BG365)</f>
        <v>0</v>
      </c>
      <c r="BH365" s="231">
        <f>SUM(Kranskop:Baobab!BH365)</f>
        <v>0</v>
      </c>
      <c r="BI365" s="231">
        <f>SUM(Kranskop:Baobab!BI365)</f>
        <v>0</v>
      </c>
      <c r="BJ365" s="231">
        <f>SUM(Kranskop:Baobab!BJ365)</f>
        <v>0</v>
      </c>
      <c r="BK365" s="231">
        <f>SUM(Kranskop:Baobab!BK365)</f>
        <v>0</v>
      </c>
      <c r="BL365" s="231">
        <f>SUM(Kranskop:Baobab!BL365)</f>
        <v>0</v>
      </c>
      <c r="BM365" s="231">
        <f>SUM(Kranskop:Baobab!BM365)</f>
        <v>0</v>
      </c>
      <c r="BN365" s="231">
        <f>SUM(Kranskop:Baobab!BN365)</f>
        <v>0</v>
      </c>
      <c r="BO365" s="231">
        <f>SUM(Kranskop:Baobab!BO365)</f>
        <v>0</v>
      </c>
      <c r="BP365" s="231">
        <f>SUM(Kranskop:Baobab!BP365)</f>
        <v>0</v>
      </c>
      <c r="BQ365" s="232">
        <f>SUM(Kranskop:Baobab!BQ365)</f>
        <v>0</v>
      </c>
      <c r="BR365" s="233">
        <f>SUM(Kranskop:Baobab!BR365)</f>
        <v>0</v>
      </c>
      <c r="BS365" s="231">
        <f>SUM(Kranskop:Baobab!BS365)</f>
        <v>0</v>
      </c>
      <c r="BT365" s="231">
        <f>SUM(Kranskop:Baobab!BT365)</f>
        <v>0</v>
      </c>
      <c r="BU365" s="231">
        <f>SUM(Kranskop:Baobab!BU365)</f>
        <v>0</v>
      </c>
      <c r="BV365" s="231">
        <f>SUM(Kranskop:Baobab!BV365)</f>
        <v>0</v>
      </c>
      <c r="BW365" s="231">
        <f>SUM(Kranskop:Baobab!BW365)</f>
        <v>0</v>
      </c>
      <c r="BX365" s="231">
        <f>SUM(Kranskop:Baobab!BX365)</f>
        <v>0</v>
      </c>
      <c r="BY365" s="231">
        <f>SUM(Kranskop:Baobab!BY365)</f>
        <v>0</v>
      </c>
      <c r="BZ365" s="231">
        <f>SUM(Kranskop:Baobab!BZ365)</f>
        <v>0</v>
      </c>
      <c r="CA365" s="231">
        <f>SUM(Kranskop:Baobab!CA365)</f>
        <v>0</v>
      </c>
      <c r="CB365" s="231">
        <f>SUM(Kranskop:Baobab!CB365)</f>
        <v>0</v>
      </c>
      <c r="CC365" s="232">
        <f>SUM(Kranskop:Baobab!CC365)</f>
        <v>0</v>
      </c>
      <c r="CD365" s="368"/>
    </row>
    <row r="366" spans="2:82" s="39" customFormat="1" x14ac:dyDescent="0.75">
      <c r="B366" s="328" t="s">
        <v>798</v>
      </c>
      <c r="C366" s="329" t="s">
        <v>799</v>
      </c>
      <c r="D366" s="139" t="s">
        <v>479</v>
      </c>
      <c r="E366" s="276">
        <f>SUM(Kranskop:Baobab!E366)</f>
        <v>400</v>
      </c>
      <c r="F366" s="215" t="b">
        <f>(Kranskop!G366+Nyl!G366+Capricorn!G366+Baobab!G366)=G366</f>
        <v>1</v>
      </c>
      <c r="G366" s="74">
        <f t="shared" si="99"/>
        <v>0</v>
      </c>
      <c r="H366" s="75">
        <f>SUM(Kranskop:Baobab!H366)</f>
        <v>0</v>
      </c>
      <c r="I366" s="232">
        <f>SUM(Kranskop:Baobab!I366)</f>
        <v>0</v>
      </c>
      <c r="J366" s="230">
        <f>SUM(Kranskop:Baobab!J366)</f>
        <v>0</v>
      </c>
      <c r="K366" s="231">
        <f>SUM(Kranskop:Baobab!K366)</f>
        <v>0</v>
      </c>
      <c r="L366" s="231">
        <f>SUM(Kranskop:Baobab!L366)</f>
        <v>0</v>
      </c>
      <c r="M366" s="231">
        <f>SUM(Kranskop:Baobab!M366)</f>
        <v>0</v>
      </c>
      <c r="N366" s="231">
        <f>SUM(Kranskop:Baobab!N366)</f>
        <v>0</v>
      </c>
      <c r="O366" s="231">
        <f>SUM(Kranskop:Baobab!O366)</f>
        <v>0</v>
      </c>
      <c r="P366" s="231">
        <f>SUM(Kranskop:Baobab!P366)</f>
        <v>0</v>
      </c>
      <c r="Q366" s="231">
        <f>SUM(Kranskop:Baobab!Q366)</f>
        <v>0</v>
      </c>
      <c r="R366" s="231">
        <f>SUM(Kranskop:Baobab!R366)</f>
        <v>0</v>
      </c>
      <c r="S366" s="231">
        <f>SUM(Kranskop:Baobab!S366)</f>
        <v>0</v>
      </c>
      <c r="T366" s="231">
        <f>SUM(Kranskop:Baobab!T366)</f>
        <v>0</v>
      </c>
      <c r="U366" s="232">
        <f>SUM(Kranskop:Baobab!U366)</f>
        <v>0</v>
      </c>
      <c r="V366" s="233">
        <f>SUM(Kranskop:Baobab!V366)</f>
        <v>0</v>
      </c>
      <c r="W366" s="231">
        <f>SUM(Kranskop:Baobab!W366)</f>
        <v>0</v>
      </c>
      <c r="X366" s="231">
        <f>SUM(Kranskop:Baobab!X366)</f>
        <v>0</v>
      </c>
      <c r="Y366" s="231">
        <f>SUM(Kranskop:Baobab!Y366)</f>
        <v>0</v>
      </c>
      <c r="Z366" s="231">
        <f>SUM(Kranskop:Baobab!Z366)</f>
        <v>0</v>
      </c>
      <c r="AA366" s="231">
        <f>SUM(Kranskop:Baobab!AA366)</f>
        <v>0</v>
      </c>
      <c r="AB366" s="231">
        <f>SUM(Kranskop:Baobab!AB366)</f>
        <v>0</v>
      </c>
      <c r="AC366" s="231">
        <f>SUM(Kranskop:Baobab!AC366)</f>
        <v>0</v>
      </c>
      <c r="AD366" s="231">
        <f>SUM(Kranskop:Baobab!AD366)</f>
        <v>0</v>
      </c>
      <c r="AE366" s="231">
        <f>SUM(Kranskop:Baobab!AE366)</f>
        <v>0</v>
      </c>
      <c r="AF366" s="231">
        <f>SUM(Kranskop:Baobab!AF366)</f>
        <v>0</v>
      </c>
      <c r="AG366" s="232">
        <f>SUM(Kranskop:Baobab!AG366)</f>
        <v>0</v>
      </c>
      <c r="AH366" s="233">
        <f>SUM(Kranskop:Baobab!AH366)</f>
        <v>0</v>
      </c>
      <c r="AI366" s="231">
        <f>SUM(Kranskop:Baobab!AI366)</f>
        <v>0</v>
      </c>
      <c r="AJ366" s="231">
        <f>SUM(Kranskop:Baobab!AJ366)</f>
        <v>0</v>
      </c>
      <c r="AK366" s="231">
        <f>SUM(Kranskop:Baobab!AK366)</f>
        <v>0</v>
      </c>
      <c r="AL366" s="231">
        <f>SUM(Kranskop:Baobab!AL366)</f>
        <v>0</v>
      </c>
      <c r="AM366" s="231">
        <f>SUM(Kranskop:Baobab!AM366)</f>
        <v>0</v>
      </c>
      <c r="AN366" s="231">
        <f>SUM(Kranskop:Baobab!AN366)</f>
        <v>0</v>
      </c>
      <c r="AO366" s="231">
        <f>SUM(Kranskop:Baobab!AO366)</f>
        <v>0</v>
      </c>
      <c r="AP366" s="231">
        <f>SUM(Kranskop:Baobab!AP366)</f>
        <v>0</v>
      </c>
      <c r="AQ366" s="231">
        <f>SUM(Kranskop:Baobab!AQ366)</f>
        <v>0</v>
      </c>
      <c r="AR366" s="231">
        <f>SUM(Kranskop:Baobab!AR366)</f>
        <v>0</v>
      </c>
      <c r="AS366" s="232">
        <f>SUM(Kranskop:Baobab!AS366)</f>
        <v>0</v>
      </c>
      <c r="AT366" s="233">
        <f>SUM(Kranskop:Baobab!AT366)</f>
        <v>0</v>
      </c>
      <c r="AU366" s="231">
        <f>SUM(Kranskop:Baobab!AU366)</f>
        <v>0</v>
      </c>
      <c r="AV366" s="231">
        <f>SUM(Kranskop:Baobab!AV366)</f>
        <v>0</v>
      </c>
      <c r="AW366" s="231">
        <f>SUM(Kranskop:Baobab!AW366)</f>
        <v>0</v>
      </c>
      <c r="AX366" s="231">
        <f>SUM(Kranskop:Baobab!AX366)</f>
        <v>0</v>
      </c>
      <c r="AY366" s="231">
        <f>SUM(Kranskop:Baobab!AY366)</f>
        <v>0</v>
      </c>
      <c r="AZ366" s="231">
        <f>SUM(Kranskop:Baobab!AZ366)</f>
        <v>0</v>
      </c>
      <c r="BA366" s="231">
        <f>SUM(Kranskop:Baobab!BA366)</f>
        <v>0</v>
      </c>
      <c r="BB366" s="231">
        <f>SUM(Kranskop:Baobab!BB366)</f>
        <v>0</v>
      </c>
      <c r="BC366" s="231">
        <f>SUM(Kranskop:Baobab!BC366)</f>
        <v>0</v>
      </c>
      <c r="BD366" s="231">
        <f>SUM(Kranskop:Baobab!BD366)</f>
        <v>0</v>
      </c>
      <c r="BE366" s="232">
        <f>SUM(Kranskop:Baobab!BE366)</f>
        <v>0</v>
      </c>
      <c r="BF366" s="233">
        <f>SUM(Kranskop:Baobab!BF366)</f>
        <v>0</v>
      </c>
      <c r="BG366" s="231">
        <f>SUM(Kranskop:Baobab!BG366)</f>
        <v>0</v>
      </c>
      <c r="BH366" s="231">
        <f>SUM(Kranskop:Baobab!BH366)</f>
        <v>0</v>
      </c>
      <c r="BI366" s="231">
        <f>SUM(Kranskop:Baobab!BI366)</f>
        <v>0</v>
      </c>
      <c r="BJ366" s="231">
        <f>SUM(Kranskop:Baobab!BJ366)</f>
        <v>0</v>
      </c>
      <c r="BK366" s="231">
        <f>SUM(Kranskop:Baobab!BK366)</f>
        <v>0</v>
      </c>
      <c r="BL366" s="231">
        <f>SUM(Kranskop:Baobab!BL366)</f>
        <v>0</v>
      </c>
      <c r="BM366" s="231">
        <f>SUM(Kranskop:Baobab!BM366)</f>
        <v>0</v>
      </c>
      <c r="BN366" s="231">
        <f>SUM(Kranskop:Baobab!BN366)</f>
        <v>0</v>
      </c>
      <c r="BO366" s="231">
        <f>SUM(Kranskop:Baobab!BO366)</f>
        <v>0</v>
      </c>
      <c r="BP366" s="231">
        <f>SUM(Kranskop:Baobab!BP366)</f>
        <v>0</v>
      </c>
      <c r="BQ366" s="232">
        <f>SUM(Kranskop:Baobab!BQ366)</f>
        <v>0</v>
      </c>
      <c r="BR366" s="233">
        <f>SUM(Kranskop:Baobab!BR366)</f>
        <v>0</v>
      </c>
      <c r="BS366" s="231">
        <f>SUM(Kranskop:Baobab!BS366)</f>
        <v>0</v>
      </c>
      <c r="BT366" s="231">
        <f>SUM(Kranskop:Baobab!BT366)</f>
        <v>0</v>
      </c>
      <c r="BU366" s="231">
        <f>SUM(Kranskop:Baobab!BU366)</f>
        <v>0</v>
      </c>
      <c r="BV366" s="231">
        <f>SUM(Kranskop:Baobab!BV366)</f>
        <v>0</v>
      </c>
      <c r="BW366" s="231">
        <f>SUM(Kranskop:Baobab!BW366)</f>
        <v>0</v>
      </c>
      <c r="BX366" s="231">
        <f>SUM(Kranskop:Baobab!BX366)</f>
        <v>0</v>
      </c>
      <c r="BY366" s="231">
        <f>SUM(Kranskop:Baobab!BY366)</f>
        <v>0</v>
      </c>
      <c r="BZ366" s="231">
        <f>SUM(Kranskop:Baobab!BZ366)</f>
        <v>0</v>
      </c>
      <c r="CA366" s="231">
        <f>SUM(Kranskop:Baobab!CA366)</f>
        <v>0</v>
      </c>
      <c r="CB366" s="231">
        <f>SUM(Kranskop:Baobab!CB366)</f>
        <v>0</v>
      </c>
      <c r="CC366" s="232">
        <f>SUM(Kranskop:Baobab!CC366)</f>
        <v>0</v>
      </c>
      <c r="CD366" s="368"/>
    </row>
    <row r="367" spans="2:82" s="39" customFormat="1" x14ac:dyDescent="0.75">
      <c r="B367" s="328" t="s">
        <v>800</v>
      </c>
      <c r="C367" s="329" t="s">
        <v>801</v>
      </c>
      <c r="D367" s="139" t="s">
        <v>479</v>
      </c>
      <c r="E367" s="276">
        <f>SUM(Kranskop:Baobab!E367)</f>
        <v>400</v>
      </c>
      <c r="F367" s="215" t="b">
        <f>(Kranskop!G367+Nyl!G367+Capricorn!G367+Baobab!G367)=G367</f>
        <v>1</v>
      </c>
      <c r="G367" s="74">
        <f t="shared" si="99"/>
        <v>0</v>
      </c>
      <c r="H367" s="75">
        <f>SUM(Kranskop:Baobab!H367)</f>
        <v>0</v>
      </c>
      <c r="I367" s="232">
        <f>SUM(Kranskop:Baobab!I367)</f>
        <v>0</v>
      </c>
      <c r="J367" s="230">
        <f>SUM(Kranskop:Baobab!J367)</f>
        <v>0</v>
      </c>
      <c r="K367" s="231">
        <f>SUM(Kranskop:Baobab!K367)</f>
        <v>0</v>
      </c>
      <c r="L367" s="231">
        <f>SUM(Kranskop:Baobab!L367)</f>
        <v>0</v>
      </c>
      <c r="M367" s="231">
        <f>SUM(Kranskop:Baobab!M367)</f>
        <v>0</v>
      </c>
      <c r="N367" s="231">
        <f>SUM(Kranskop:Baobab!N367)</f>
        <v>0</v>
      </c>
      <c r="O367" s="231">
        <f>SUM(Kranskop:Baobab!O367)</f>
        <v>0</v>
      </c>
      <c r="P367" s="231">
        <f>SUM(Kranskop:Baobab!P367)</f>
        <v>0</v>
      </c>
      <c r="Q367" s="231">
        <f>SUM(Kranskop:Baobab!Q367)</f>
        <v>0</v>
      </c>
      <c r="R367" s="231">
        <f>SUM(Kranskop:Baobab!R367)</f>
        <v>0</v>
      </c>
      <c r="S367" s="231">
        <f>SUM(Kranskop:Baobab!S367)</f>
        <v>0</v>
      </c>
      <c r="T367" s="231">
        <f>SUM(Kranskop:Baobab!T367)</f>
        <v>0</v>
      </c>
      <c r="U367" s="232">
        <f>SUM(Kranskop:Baobab!U367)</f>
        <v>0</v>
      </c>
      <c r="V367" s="233">
        <f>SUM(Kranskop:Baobab!V367)</f>
        <v>0</v>
      </c>
      <c r="W367" s="231">
        <f>SUM(Kranskop:Baobab!W367)</f>
        <v>0</v>
      </c>
      <c r="X367" s="231">
        <f>SUM(Kranskop:Baobab!X367)</f>
        <v>0</v>
      </c>
      <c r="Y367" s="231">
        <f>SUM(Kranskop:Baobab!Y367)</f>
        <v>0</v>
      </c>
      <c r="Z367" s="231">
        <f>SUM(Kranskop:Baobab!Z367)</f>
        <v>0</v>
      </c>
      <c r="AA367" s="231">
        <f>SUM(Kranskop:Baobab!AA367)</f>
        <v>0</v>
      </c>
      <c r="AB367" s="231">
        <f>SUM(Kranskop:Baobab!AB367)</f>
        <v>0</v>
      </c>
      <c r="AC367" s="231">
        <f>SUM(Kranskop:Baobab!AC367)</f>
        <v>0</v>
      </c>
      <c r="AD367" s="231">
        <f>SUM(Kranskop:Baobab!AD367)</f>
        <v>0</v>
      </c>
      <c r="AE367" s="231">
        <f>SUM(Kranskop:Baobab!AE367)</f>
        <v>0</v>
      </c>
      <c r="AF367" s="231">
        <f>SUM(Kranskop:Baobab!AF367)</f>
        <v>0</v>
      </c>
      <c r="AG367" s="232">
        <f>SUM(Kranskop:Baobab!AG367)</f>
        <v>0</v>
      </c>
      <c r="AH367" s="233">
        <f>SUM(Kranskop:Baobab!AH367)</f>
        <v>0</v>
      </c>
      <c r="AI367" s="231">
        <f>SUM(Kranskop:Baobab!AI367)</f>
        <v>0</v>
      </c>
      <c r="AJ367" s="231">
        <f>SUM(Kranskop:Baobab!AJ367)</f>
        <v>0</v>
      </c>
      <c r="AK367" s="231">
        <f>SUM(Kranskop:Baobab!AK367)</f>
        <v>0</v>
      </c>
      <c r="AL367" s="231">
        <f>SUM(Kranskop:Baobab!AL367)</f>
        <v>0</v>
      </c>
      <c r="AM367" s="231">
        <f>SUM(Kranskop:Baobab!AM367)</f>
        <v>0</v>
      </c>
      <c r="AN367" s="231">
        <f>SUM(Kranskop:Baobab!AN367)</f>
        <v>0</v>
      </c>
      <c r="AO367" s="231">
        <f>SUM(Kranskop:Baobab!AO367)</f>
        <v>0</v>
      </c>
      <c r="AP367" s="231">
        <f>SUM(Kranskop:Baobab!AP367)</f>
        <v>0</v>
      </c>
      <c r="AQ367" s="231">
        <f>SUM(Kranskop:Baobab!AQ367)</f>
        <v>0</v>
      </c>
      <c r="AR367" s="231">
        <f>SUM(Kranskop:Baobab!AR367)</f>
        <v>0</v>
      </c>
      <c r="AS367" s="232">
        <f>SUM(Kranskop:Baobab!AS367)</f>
        <v>0</v>
      </c>
      <c r="AT367" s="233">
        <f>SUM(Kranskop:Baobab!AT367)</f>
        <v>0</v>
      </c>
      <c r="AU367" s="231">
        <f>SUM(Kranskop:Baobab!AU367)</f>
        <v>0</v>
      </c>
      <c r="AV367" s="231">
        <f>SUM(Kranskop:Baobab!AV367)</f>
        <v>0</v>
      </c>
      <c r="AW367" s="231">
        <f>SUM(Kranskop:Baobab!AW367)</f>
        <v>0</v>
      </c>
      <c r="AX367" s="231">
        <f>SUM(Kranskop:Baobab!AX367)</f>
        <v>0</v>
      </c>
      <c r="AY367" s="231">
        <f>SUM(Kranskop:Baobab!AY367)</f>
        <v>0</v>
      </c>
      <c r="AZ367" s="231">
        <f>SUM(Kranskop:Baobab!AZ367)</f>
        <v>0</v>
      </c>
      <c r="BA367" s="231">
        <f>SUM(Kranskop:Baobab!BA367)</f>
        <v>0</v>
      </c>
      <c r="BB367" s="231">
        <f>SUM(Kranskop:Baobab!BB367)</f>
        <v>0</v>
      </c>
      <c r="BC367" s="231">
        <f>SUM(Kranskop:Baobab!BC367)</f>
        <v>0</v>
      </c>
      <c r="BD367" s="231">
        <f>SUM(Kranskop:Baobab!BD367)</f>
        <v>0</v>
      </c>
      <c r="BE367" s="232">
        <f>SUM(Kranskop:Baobab!BE367)</f>
        <v>0</v>
      </c>
      <c r="BF367" s="233">
        <f>SUM(Kranskop:Baobab!BF367)</f>
        <v>0</v>
      </c>
      <c r="BG367" s="231">
        <f>SUM(Kranskop:Baobab!BG367)</f>
        <v>0</v>
      </c>
      <c r="BH367" s="231">
        <f>SUM(Kranskop:Baobab!BH367)</f>
        <v>0</v>
      </c>
      <c r="BI367" s="231">
        <f>SUM(Kranskop:Baobab!BI367)</f>
        <v>0</v>
      </c>
      <c r="BJ367" s="231">
        <f>SUM(Kranskop:Baobab!BJ367)</f>
        <v>0</v>
      </c>
      <c r="BK367" s="231">
        <f>SUM(Kranskop:Baobab!BK367)</f>
        <v>0</v>
      </c>
      <c r="BL367" s="231">
        <f>SUM(Kranskop:Baobab!BL367)</f>
        <v>0</v>
      </c>
      <c r="BM367" s="231">
        <f>SUM(Kranskop:Baobab!BM367)</f>
        <v>0</v>
      </c>
      <c r="BN367" s="231">
        <f>SUM(Kranskop:Baobab!BN367)</f>
        <v>0</v>
      </c>
      <c r="BO367" s="231">
        <f>SUM(Kranskop:Baobab!BO367)</f>
        <v>0</v>
      </c>
      <c r="BP367" s="231">
        <f>SUM(Kranskop:Baobab!BP367)</f>
        <v>0</v>
      </c>
      <c r="BQ367" s="232">
        <f>SUM(Kranskop:Baobab!BQ367)</f>
        <v>0</v>
      </c>
      <c r="BR367" s="233">
        <f>SUM(Kranskop:Baobab!BR367)</f>
        <v>0</v>
      </c>
      <c r="BS367" s="231">
        <f>SUM(Kranskop:Baobab!BS367)</f>
        <v>0</v>
      </c>
      <c r="BT367" s="231">
        <f>SUM(Kranskop:Baobab!BT367)</f>
        <v>0</v>
      </c>
      <c r="BU367" s="231">
        <f>SUM(Kranskop:Baobab!BU367)</f>
        <v>0</v>
      </c>
      <c r="BV367" s="231">
        <f>SUM(Kranskop:Baobab!BV367)</f>
        <v>0</v>
      </c>
      <c r="BW367" s="231">
        <f>SUM(Kranskop:Baobab!BW367)</f>
        <v>0</v>
      </c>
      <c r="BX367" s="231">
        <f>SUM(Kranskop:Baobab!BX367)</f>
        <v>0</v>
      </c>
      <c r="BY367" s="231">
        <f>SUM(Kranskop:Baobab!BY367)</f>
        <v>0</v>
      </c>
      <c r="BZ367" s="231">
        <f>SUM(Kranskop:Baobab!BZ367)</f>
        <v>0</v>
      </c>
      <c r="CA367" s="231">
        <f>SUM(Kranskop:Baobab!CA367)</f>
        <v>0</v>
      </c>
      <c r="CB367" s="231">
        <f>SUM(Kranskop:Baobab!CB367)</f>
        <v>0</v>
      </c>
      <c r="CC367" s="232">
        <f>SUM(Kranskop:Baobab!CC367)</f>
        <v>0</v>
      </c>
      <c r="CD367" s="368"/>
    </row>
    <row r="368" spans="2:82" s="39" customFormat="1" x14ac:dyDescent="0.75">
      <c r="B368" s="328" t="s">
        <v>802</v>
      </c>
      <c r="C368" s="329" t="s">
        <v>803</v>
      </c>
      <c r="D368" s="139" t="s">
        <v>479</v>
      </c>
      <c r="E368" s="276">
        <f>SUM(Kranskop:Baobab!E368)</f>
        <v>400</v>
      </c>
      <c r="F368" s="215" t="b">
        <f>(Kranskop!G368+Nyl!G368+Capricorn!G368+Baobab!G368)=G368</f>
        <v>1</v>
      </c>
      <c r="G368" s="74">
        <f t="shared" si="99"/>
        <v>0</v>
      </c>
      <c r="H368" s="75">
        <f>SUM(Kranskop:Baobab!H368)</f>
        <v>0</v>
      </c>
      <c r="I368" s="232">
        <f>SUM(Kranskop:Baobab!I368)</f>
        <v>0</v>
      </c>
      <c r="J368" s="230">
        <f>SUM(Kranskop:Baobab!J368)</f>
        <v>0</v>
      </c>
      <c r="K368" s="231">
        <f>SUM(Kranskop:Baobab!K368)</f>
        <v>0</v>
      </c>
      <c r="L368" s="231">
        <f>SUM(Kranskop:Baobab!L368)</f>
        <v>0</v>
      </c>
      <c r="M368" s="231">
        <f>SUM(Kranskop:Baobab!M368)</f>
        <v>0</v>
      </c>
      <c r="N368" s="231">
        <f>SUM(Kranskop:Baobab!N368)</f>
        <v>0</v>
      </c>
      <c r="O368" s="231">
        <f>SUM(Kranskop:Baobab!O368)</f>
        <v>0</v>
      </c>
      <c r="P368" s="231">
        <f>SUM(Kranskop:Baobab!P368)</f>
        <v>0</v>
      </c>
      <c r="Q368" s="231">
        <f>SUM(Kranskop:Baobab!Q368)</f>
        <v>0</v>
      </c>
      <c r="R368" s="231">
        <f>SUM(Kranskop:Baobab!R368)</f>
        <v>0</v>
      </c>
      <c r="S368" s="231">
        <f>SUM(Kranskop:Baobab!S368)</f>
        <v>0</v>
      </c>
      <c r="T368" s="231">
        <f>SUM(Kranskop:Baobab!T368)</f>
        <v>0</v>
      </c>
      <c r="U368" s="232">
        <f>SUM(Kranskop:Baobab!U368)</f>
        <v>0</v>
      </c>
      <c r="V368" s="233">
        <f>SUM(Kranskop:Baobab!V368)</f>
        <v>0</v>
      </c>
      <c r="W368" s="231">
        <f>SUM(Kranskop:Baobab!W368)</f>
        <v>0</v>
      </c>
      <c r="X368" s="231">
        <f>SUM(Kranskop:Baobab!X368)</f>
        <v>0</v>
      </c>
      <c r="Y368" s="231">
        <f>SUM(Kranskop:Baobab!Y368)</f>
        <v>0</v>
      </c>
      <c r="Z368" s="231">
        <f>SUM(Kranskop:Baobab!Z368)</f>
        <v>0</v>
      </c>
      <c r="AA368" s="231">
        <f>SUM(Kranskop:Baobab!AA368)</f>
        <v>0</v>
      </c>
      <c r="AB368" s="231">
        <f>SUM(Kranskop:Baobab!AB368)</f>
        <v>0</v>
      </c>
      <c r="AC368" s="231">
        <f>SUM(Kranskop:Baobab!AC368)</f>
        <v>0</v>
      </c>
      <c r="AD368" s="231">
        <f>SUM(Kranskop:Baobab!AD368)</f>
        <v>0</v>
      </c>
      <c r="AE368" s="231">
        <f>SUM(Kranskop:Baobab!AE368)</f>
        <v>0</v>
      </c>
      <c r="AF368" s="231">
        <f>SUM(Kranskop:Baobab!AF368)</f>
        <v>0</v>
      </c>
      <c r="AG368" s="232">
        <f>SUM(Kranskop:Baobab!AG368)</f>
        <v>0</v>
      </c>
      <c r="AH368" s="233">
        <f>SUM(Kranskop:Baobab!AH368)</f>
        <v>0</v>
      </c>
      <c r="AI368" s="231">
        <f>SUM(Kranskop:Baobab!AI368)</f>
        <v>0</v>
      </c>
      <c r="AJ368" s="231">
        <f>SUM(Kranskop:Baobab!AJ368)</f>
        <v>0</v>
      </c>
      <c r="AK368" s="231">
        <f>SUM(Kranskop:Baobab!AK368)</f>
        <v>0</v>
      </c>
      <c r="AL368" s="231">
        <f>SUM(Kranskop:Baobab!AL368)</f>
        <v>0</v>
      </c>
      <c r="AM368" s="231">
        <f>SUM(Kranskop:Baobab!AM368)</f>
        <v>0</v>
      </c>
      <c r="AN368" s="231">
        <f>SUM(Kranskop:Baobab!AN368)</f>
        <v>0</v>
      </c>
      <c r="AO368" s="231">
        <f>SUM(Kranskop:Baobab!AO368)</f>
        <v>0</v>
      </c>
      <c r="AP368" s="231">
        <f>SUM(Kranskop:Baobab!AP368)</f>
        <v>0</v>
      </c>
      <c r="AQ368" s="231">
        <f>SUM(Kranskop:Baobab!AQ368)</f>
        <v>0</v>
      </c>
      <c r="AR368" s="231">
        <f>SUM(Kranskop:Baobab!AR368)</f>
        <v>0</v>
      </c>
      <c r="AS368" s="232">
        <f>SUM(Kranskop:Baobab!AS368)</f>
        <v>0</v>
      </c>
      <c r="AT368" s="233">
        <f>SUM(Kranskop:Baobab!AT368)</f>
        <v>0</v>
      </c>
      <c r="AU368" s="231">
        <f>SUM(Kranskop:Baobab!AU368)</f>
        <v>0</v>
      </c>
      <c r="AV368" s="231">
        <f>SUM(Kranskop:Baobab!AV368)</f>
        <v>0</v>
      </c>
      <c r="AW368" s="231">
        <f>SUM(Kranskop:Baobab!AW368)</f>
        <v>0</v>
      </c>
      <c r="AX368" s="231">
        <f>SUM(Kranskop:Baobab!AX368)</f>
        <v>0</v>
      </c>
      <c r="AY368" s="231">
        <f>SUM(Kranskop:Baobab!AY368)</f>
        <v>0</v>
      </c>
      <c r="AZ368" s="231">
        <f>SUM(Kranskop:Baobab!AZ368)</f>
        <v>0</v>
      </c>
      <c r="BA368" s="231">
        <f>SUM(Kranskop:Baobab!BA368)</f>
        <v>0</v>
      </c>
      <c r="BB368" s="231">
        <f>SUM(Kranskop:Baobab!BB368)</f>
        <v>0</v>
      </c>
      <c r="BC368" s="231">
        <f>SUM(Kranskop:Baobab!BC368)</f>
        <v>0</v>
      </c>
      <c r="BD368" s="231">
        <f>SUM(Kranskop:Baobab!BD368)</f>
        <v>0</v>
      </c>
      <c r="BE368" s="232">
        <f>SUM(Kranskop:Baobab!BE368)</f>
        <v>0</v>
      </c>
      <c r="BF368" s="233">
        <f>SUM(Kranskop:Baobab!BF368)</f>
        <v>0</v>
      </c>
      <c r="BG368" s="231">
        <f>SUM(Kranskop:Baobab!BG368)</f>
        <v>0</v>
      </c>
      <c r="BH368" s="231">
        <f>SUM(Kranskop:Baobab!BH368)</f>
        <v>0</v>
      </c>
      <c r="BI368" s="231">
        <f>SUM(Kranskop:Baobab!BI368)</f>
        <v>0</v>
      </c>
      <c r="BJ368" s="231">
        <f>SUM(Kranskop:Baobab!BJ368)</f>
        <v>0</v>
      </c>
      <c r="BK368" s="231">
        <f>SUM(Kranskop:Baobab!BK368)</f>
        <v>0</v>
      </c>
      <c r="BL368" s="231">
        <f>SUM(Kranskop:Baobab!BL368)</f>
        <v>0</v>
      </c>
      <c r="BM368" s="231">
        <f>SUM(Kranskop:Baobab!BM368)</f>
        <v>0</v>
      </c>
      <c r="BN368" s="231">
        <f>SUM(Kranskop:Baobab!BN368)</f>
        <v>0</v>
      </c>
      <c r="BO368" s="231">
        <f>SUM(Kranskop:Baobab!BO368)</f>
        <v>0</v>
      </c>
      <c r="BP368" s="231">
        <f>SUM(Kranskop:Baobab!BP368)</f>
        <v>0</v>
      </c>
      <c r="BQ368" s="232">
        <f>SUM(Kranskop:Baobab!BQ368)</f>
        <v>0</v>
      </c>
      <c r="BR368" s="233">
        <f>SUM(Kranskop:Baobab!BR368)</f>
        <v>0</v>
      </c>
      <c r="BS368" s="231">
        <f>SUM(Kranskop:Baobab!BS368)</f>
        <v>0</v>
      </c>
      <c r="BT368" s="231">
        <f>SUM(Kranskop:Baobab!BT368)</f>
        <v>0</v>
      </c>
      <c r="BU368" s="231">
        <f>SUM(Kranskop:Baobab!BU368)</f>
        <v>0</v>
      </c>
      <c r="BV368" s="231">
        <f>SUM(Kranskop:Baobab!BV368)</f>
        <v>0</v>
      </c>
      <c r="BW368" s="231">
        <f>SUM(Kranskop:Baobab!BW368)</f>
        <v>0</v>
      </c>
      <c r="BX368" s="231">
        <f>SUM(Kranskop:Baobab!BX368)</f>
        <v>0</v>
      </c>
      <c r="BY368" s="231">
        <f>SUM(Kranskop:Baobab!BY368)</f>
        <v>0</v>
      </c>
      <c r="BZ368" s="231">
        <f>SUM(Kranskop:Baobab!BZ368)</f>
        <v>0</v>
      </c>
      <c r="CA368" s="231">
        <f>SUM(Kranskop:Baobab!CA368)</f>
        <v>0</v>
      </c>
      <c r="CB368" s="231">
        <f>SUM(Kranskop:Baobab!CB368)</f>
        <v>0</v>
      </c>
      <c r="CC368" s="232">
        <f>SUM(Kranskop:Baobab!CC368)</f>
        <v>0</v>
      </c>
      <c r="CD368" s="368"/>
    </row>
    <row r="369" spans="2:82" s="39" customFormat="1" x14ac:dyDescent="0.75">
      <c r="B369" s="328" t="s">
        <v>804</v>
      </c>
      <c r="C369" s="329" t="s">
        <v>805</v>
      </c>
      <c r="D369" s="139" t="s">
        <v>479</v>
      </c>
      <c r="E369" s="276">
        <f>SUM(Kranskop:Baobab!E369)</f>
        <v>400</v>
      </c>
      <c r="F369" s="215" t="b">
        <f>(Kranskop!G369+Nyl!G369+Capricorn!G369+Baobab!G369)=G369</f>
        <v>1</v>
      </c>
      <c r="G369" s="74">
        <f t="shared" si="99"/>
        <v>0</v>
      </c>
      <c r="H369" s="75">
        <f>SUM(Kranskop:Baobab!H369)</f>
        <v>0</v>
      </c>
      <c r="I369" s="232">
        <f>SUM(Kranskop:Baobab!I369)</f>
        <v>0</v>
      </c>
      <c r="J369" s="230">
        <f>SUM(Kranskop:Baobab!J369)</f>
        <v>0</v>
      </c>
      <c r="K369" s="231">
        <f>SUM(Kranskop:Baobab!K369)</f>
        <v>0</v>
      </c>
      <c r="L369" s="231">
        <f>SUM(Kranskop:Baobab!L369)</f>
        <v>0</v>
      </c>
      <c r="M369" s="231">
        <f>SUM(Kranskop:Baobab!M369)</f>
        <v>0</v>
      </c>
      <c r="N369" s="231">
        <f>SUM(Kranskop:Baobab!N369)</f>
        <v>0</v>
      </c>
      <c r="O369" s="231">
        <f>SUM(Kranskop:Baobab!O369)</f>
        <v>0</v>
      </c>
      <c r="P369" s="231">
        <f>SUM(Kranskop:Baobab!P369)</f>
        <v>0</v>
      </c>
      <c r="Q369" s="231">
        <f>SUM(Kranskop:Baobab!Q369)</f>
        <v>0</v>
      </c>
      <c r="R369" s="231">
        <f>SUM(Kranskop:Baobab!R369)</f>
        <v>0</v>
      </c>
      <c r="S369" s="231">
        <f>SUM(Kranskop:Baobab!S369)</f>
        <v>0</v>
      </c>
      <c r="T369" s="231">
        <f>SUM(Kranskop:Baobab!T369)</f>
        <v>0</v>
      </c>
      <c r="U369" s="232">
        <f>SUM(Kranskop:Baobab!U369)</f>
        <v>0</v>
      </c>
      <c r="V369" s="233">
        <f>SUM(Kranskop:Baobab!V369)</f>
        <v>0</v>
      </c>
      <c r="W369" s="231">
        <f>SUM(Kranskop:Baobab!W369)</f>
        <v>0</v>
      </c>
      <c r="X369" s="231">
        <f>SUM(Kranskop:Baobab!X369)</f>
        <v>0</v>
      </c>
      <c r="Y369" s="231">
        <f>SUM(Kranskop:Baobab!Y369)</f>
        <v>0</v>
      </c>
      <c r="Z369" s="231">
        <f>SUM(Kranskop:Baobab!Z369)</f>
        <v>0</v>
      </c>
      <c r="AA369" s="231">
        <f>SUM(Kranskop:Baobab!AA369)</f>
        <v>0</v>
      </c>
      <c r="AB369" s="231">
        <f>SUM(Kranskop:Baobab!AB369)</f>
        <v>0</v>
      </c>
      <c r="AC369" s="231">
        <f>SUM(Kranskop:Baobab!AC369)</f>
        <v>0</v>
      </c>
      <c r="AD369" s="231">
        <f>SUM(Kranskop:Baobab!AD369)</f>
        <v>0</v>
      </c>
      <c r="AE369" s="231">
        <f>SUM(Kranskop:Baobab!AE369)</f>
        <v>0</v>
      </c>
      <c r="AF369" s="231">
        <f>SUM(Kranskop:Baobab!AF369)</f>
        <v>0</v>
      </c>
      <c r="AG369" s="232">
        <f>SUM(Kranskop:Baobab!AG369)</f>
        <v>0</v>
      </c>
      <c r="AH369" s="233">
        <f>SUM(Kranskop:Baobab!AH369)</f>
        <v>0</v>
      </c>
      <c r="AI369" s="231">
        <f>SUM(Kranskop:Baobab!AI369)</f>
        <v>0</v>
      </c>
      <c r="AJ369" s="231">
        <f>SUM(Kranskop:Baobab!AJ369)</f>
        <v>0</v>
      </c>
      <c r="AK369" s="231">
        <f>SUM(Kranskop:Baobab!AK369)</f>
        <v>0</v>
      </c>
      <c r="AL369" s="231">
        <f>SUM(Kranskop:Baobab!AL369)</f>
        <v>0</v>
      </c>
      <c r="AM369" s="231">
        <f>SUM(Kranskop:Baobab!AM369)</f>
        <v>0</v>
      </c>
      <c r="AN369" s="231">
        <f>SUM(Kranskop:Baobab!AN369)</f>
        <v>0</v>
      </c>
      <c r="AO369" s="231">
        <f>SUM(Kranskop:Baobab!AO369)</f>
        <v>0</v>
      </c>
      <c r="AP369" s="231">
        <f>SUM(Kranskop:Baobab!AP369)</f>
        <v>0</v>
      </c>
      <c r="AQ369" s="231">
        <f>SUM(Kranskop:Baobab!AQ369)</f>
        <v>0</v>
      </c>
      <c r="AR369" s="231">
        <f>SUM(Kranskop:Baobab!AR369)</f>
        <v>0</v>
      </c>
      <c r="AS369" s="232">
        <f>SUM(Kranskop:Baobab!AS369)</f>
        <v>0</v>
      </c>
      <c r="AT369" s="233">
        <f>SUM(Kranskop:Baobab!AT369)</f>
        <v>0</v>
      </c>
      <c r="AU369" s="231">
        <f>SUM(Kranskop:Baobab!AU369)</f>
        <v>0</v>
      </c>
      <c r="AV369" s="231">
        <f>SUM(Kranskop:Baobab!AV369)</f>
        <v>0</v>
      </c>
      <c r="AW369" s="231">
        <f>SUM(Kranskop:Baobab!AW369)</f>
        <v>0</v>
      </c>
      <c r="AX369" s="231">
        <f>SUM(Kranskop:Baobab!AX369)</f>
        <v>0</v>
      </c>
      <c r="AY369" s="231">
        <f>SUM(Kranskop:Baobab!AY369)</f>
        <v>0</v>
      </c>
      <c r="AZ369" s="231">
        <f>SUM(Kranskop:Baobab!AZ369)</f>
        <v>0</v>
      </c>
      <c r="BA369" s="231">
        <f>SUM(Kranskop:Baobab!BA369)</f>
        <v>0</v>
      </c>
      <c r="BB369" s="231">
        <f>SUM(Kranskop:Baobab!BB369)</f>
        <v>0</v>
      </c>
      <c r="BC369" s="231">
        <f>SUM(Kranskop:Baobab!BC369)</f>
        <v>0</v>
      </c>
      <c r="BD369" s="231">
        <f>SUM(Kranskop:Baobab!BD369)</f>
        <v>0</v>
      </c>
      <c r="BE369" s="232">
        <f>SUM(Kranskop:Baobab!BE369)</f>
        <v>0</v>
      </c>
      <c r="BF369" s="233">
        <f>SUM(Kranskop:Baobab!BF369)</f>
        <v>0</v>
      </c>
      <c r="BG369" s="231">
        <f>SUM(Kranskop:Baobab!BG369)</f>
        <v>0</v>
      </c>
      <c r="BH369" s="231">
        <f>SUM(Kranskop:Baobab!BH369)</f>
        <v>0</v>
      </c>
      <c r="BI369" s="231">
        <f>SUM(Kranskop:Baobab!BI369)</f>
        <v>0</v>
      </c>
      <c r="BJ369" s="231">
        <f>SUM(Kranskop:Baobab!BJ369)</f>
        <v>0</v>
      </c>
      <c r="BK369" s="231">
        <f>SUM(Kranskop:Baobab!BK369)</f>
        <v>0</v>
      </c>
      <c r="BL369" s="231">
        <f>SUM(Kranskop:Baobab!BL369)</f>
        <v>0</v>
      </c>
      <c r="BM369" s="231">
        <f>SUM(Kranskop:Baobab!BM369)</f>
        <v>0</v>
      </c>
      <c r="BN369" s="231">
        <f>SUM(Kranskop:Baobab!BN369)</f>
        <v>0</v>
      </c>
      <c r="BO369" s="231">
        <f>SUM(Kranskop:Baobab!BO369)</f>
        <v>0</v>
      </c>
      <c r="BP369" s="231">
        <f>SUM(Kranskop:Baobab!BP369)</f>
        <v>0</v>
      </c>
      <c r="BQ369" s="232">
        <f>SUM(Kranskop:Baobab!BQ369)</f>
        <v>0</v>
      </c>
      <c r="BR369" s="233">
        <f>SUM(Kranskop:Baobab!BR369)</f>
        <v>0</v>
      </c>
      <c r="BS369" s="231">
        <f>SUM(Kranskop:Baobab!BS369)</f>
        <v>0</v>
      </c>
      <c r="BT369" s="231">
        <f>SUM(Kranskop:Baobab!BT369)</f>
        <v>0</v>
      </c>
      <c r="BU369" s="231">
        <f>SUM(Kranskop:Baobab!BU369)</f>
        <v>0</v>
      </c>
      <c r="BV369" s="231">
        <f>SUM(Kranskop:Baobab!BV369)</f>
        <v>0</v>
      </c>
      <c r="BW369" s="231">
        <f>SUM(Kranskop:Baobab!BW369)</f>
        <v>0</v>
      </c>
      <c r="BX369" s="231">
        <f>SUM(Kranskop:Baobab!BX369)</f>
        <v>0</v>
      </c>
      <c r="BY369" s="231">
        <f>SUM(Kranskop:Baobab!BY369)</f>
        <v>0</v>
      </c>
      <c r="BZ369" s="231">
        <f>SUM(Kranskop:Baobab!BZ369)</f>
        <v>0</v>
      </c>
      <c r="CA369" s="231">
        <f>SUM(Kranskop:Baobab!CA369)</f>
        <v>0</v>
      </c>
      <c r="CB369" s="231">
        <f>SUM(Kranskop:Baobab!CB369)</f>
        <v>0</v>
      </c>
      <c r="CC369" s="232">
        <f>SUM(Kranskop:Baobab!CC369)</f>
        <v>0</v>
      </c>
      <c r="CD369" s="368"/>
    </row>
    <row r="370" spans="2:82" s="39" customFormat="1" x14ac:dyDescent="0.75">
      <c r="B370" s="328" t="s">
        <v>806</v>
      </c>
      <c r="C370" s="329" t="s">
        <v>807</v>
      </c>
      <c r="D370" s="139" t="s">
        <v>479</v>
      </c>
      <c r="E370" s="276">
        <f>SUM(Kranskop:Baobab!E370)</f>
        <v>400</v>
      </c>
      <c r="F370" s="215" t="b">
        <f>(Kranskop!G370+Nyl!G370+Capricorn!G370+Baobab!G370)=G370</f>
        <v>1</v>
      </c>
      <c r="G370" s="74">
        <f t="shared" si="99"/>
        <v>0</v>
      </c>
      <c r="H370" s="75">
        <f>SUM(Kranskop:Baobab!H370)</f>
        <v>0</v>
      </c>
      <c r="I370" s="232">
        <f>SUM(Kranskop:Baobab!I370)</f>
        <v>0</v>
      </c>
      <c r="J370" s="230">
        <f>SUM(Kranskop:Baobab!J370)</f>
        <v>0</v>
      </c>
      <c r="K370" s="231">
        <f>SUM(Kranskop:Baobab!K370)</f>
        <v>0</v>
      </c>
      <c r="L370" s="231">
        <f>SUM(Kranskop:Baobab!L370)</f>
        <v>0</v>
      </c>
      <c r="M370" s="231">
        <f>SUM(Kranskop:Baobab!M370)</f>
        <v>0</v>
      </c>
      <c r="N370" s="231">
        <f>SUM(Kranskop:Baobab!N370)</f>
        <v>0</v>
      </c>
      <c r="O370" s="231">
        <f>SUM(Kranskop:Baobab!O370)</f>
        <v>0</v>
      </c>
      <c r="P370" s="231">
        <f>SUM(Kranskop:Baobab!P370)</f>
        <v>0</v>
      </c>
      <c r="Q370" s="231">
        <f>SUM(Kranskop:Baobab!Q370)</f>
        <v>0</v>
      </c>
      <c r="R370" s="231">
        <f>SUM(Kranskop:Baobab!R370)</f>
        <v>0</v>
      </c>
      <c r="S370" s="231">
        <f>SUM(Kranskop:Baobab!S370)</f>
        <v>0</v>
      </c>
      <c r="T370" s="231">
        <f>SUM(Kranskop:Baobab!T370)</f>
        <v>0</v>
      </c>
      <c r="U370" s="232">
        <f>SUM(Kranskop:Baobab!U370)</f>
        <v>0</v>
      </c>
      <c r="V370" s="233">
        <f>SUM(Kranskop:Baobab!V370)</f>
        <v>0</v>
      </c>
      <c r="W370" s="231">
        <f>SUM(Kranskop:Baobab!W370)</f>
        <v>0</v>
      </c>
      <c r="X370" s="231">
        <f>SUM(Kranskop:Baobab!X370)</f>
        <v>0</v>
      </c>
      <c r="Y370" s="231">
        <f>SUM(Kranskop:Baobab!Y370)</f>
        <v>0</v>
      </c>
      <c r="Z370" s="231">
        <f>SUM(Kranskop:Baobab!Z370)</f>
        <v>0</v>
      </c>
      <c r="AA370" s="231">
        <f>SUM(Kranskop:Baobab!AA370)</f>
        <v>0</v>
      </c>
      <c r="AB370" s="231">
        <f>SUM(Kranskop:Baobab!AB370)</f>
        <v>0</v>
      </c>
      <c r="AC370" s="231">
        <f>SUM(Kranskop:Baobab!AC370)</f>
        <v>0</v>
      </c>
      <c r="AD370" s="231">
        <f>SUM(Kranskop:Baobab!AD370)</f>
        <v>0</v>
      </c>
      <c r="AE370" s="231">
        <f>SUM(Kranskop:Baobab!AE370)</f>
        <v>0</v>
      </c>
      <c r="AF370" s="231">
        <f>SUM(Kranskop:Baobab!AF370)</f>
        <v>0</v>
      </c>
      <c r="AG370" s="232">
        <f>SUM(Kranskop:Baobab!AG370)</f>
        <v>0</v>
      </c>
      <c r="AH370" s="233">
        <f>SUM(Kranskop:Baobab!AH370)</f>
        <v>0</v>
      </c>
      <c r="AI370" s="231">
        <f>SUM(Kranskop:Baobab!AI370)</f>
        <v>0</v>
      </c>
      <c r="AJ370" s="231">
        <f>SUM(Kranskop:Baobab!AJ370)</f>
        <v>0</v>
      </c>
      <c r="AK370" s="231">
        <f>SUM(Kranskop:Baobab!AK370)</f>
        <v>0</v>
      </c>
      <c r="AL370" s="231">
        <f>SUM(Kranskop:Baobab!AL370)</f>
        <v>0</v>
      </c>
      <c r="AM370" s="231">
        <f>SUM(Kranskop:Baobab!AM370)</f>
        <v>0</v>
      </c>
      <c r="AN370" s="231">
        <f>SUM(Kranskop:Baobab!AN370)</f>
        <v>0</v>
      </c>
      <c r="AO370" s="231">
        <f>SUM(Kranskop:Baobab!AO370)</f>
        <v>0</v>
      </c>
      <c r="AP370" s="231">
        <f>SUM(Kranskop:Baobab!AP370)</f>
        <v>0</v>
      </c>
      <c r="AQ370" s="231">
        <f>SUM(Kranskop:Baobab!AQ370)</f>
        <v>0</v>
      </c>
      <c r="AR370" s="231">
        <f>SUM(Kranskop:Baobab!AR370)</f>
        <v>0</v>
      </c>
      <c r="AS370" s="232">
        <f>SUM(Kranskop:Baobab!AS370)</f>
        <v>0</v>
      </c>
      <c r="AT370" s="233">
        <f>SUM(Kranskop:Baobab!AT370)</f>
        <v>0</v>
      </c>
      <c r="AU370" s="231">
        <f>SUM(Kranskop:Baobab!AU370)</f>
        <v>0</v>
      </c>
      <c r="AV370" s="231">
        <f>SUM(Kranskop:Baobab!AV370)</f>
        <v>0</v>
      </c>
      <c r="AW370" s="231">
        <f>SUM(Kranskop:Baobab!AW370)</f>
        <v>0</v>
      </c>
      <c r="AX370" s="231">
        <f>SUM(Kranskop:Baobab!AX370)</f>
        <v>0</v>
      </c>
      <c r="AY370" s="231">
        <f>SUM(Kranskop:Baobab!AY370)</f>
        <v>0</v>
      </c>
      <c r="AZ370" s="231">
        <f>SUM(Kranskop:Baobab!AZ370)</f>
        <v>0</v>
      </c>
      <c r="BA370" s="231">
        <f>SUM(Kranskop:Baobab!BA370)</f>
        <v>0</v>
      </c>
      <c r="BB370" s="231">
        <f>SUM(Kranskop:Baobab!BB370)</f>
        <v>0</v>
      </c>
      <c r="BC370" s="231">
        <f>SUM(Kranskop:Baobab!BC370)</f>
        <v>0</v>
      </c>
      <c r="BD370" s="231">
        <f>SUM(Kranskop:Baobab!BD370)</f>
        <v>0</v>
      </c>
      <c r="BE370" s="232">
        <f>SUM(Kranskop:Baobab!BE370)</f>
        <v>0</v>
      </c>
      <c r="BF370" s="233">
        <f>SUM(Kranskop:Baobab!BF370)</f>
        <v>0</v>
      </c>
      <c r="BG370" s="231">
        <f>SUM(Kranskop:Baobab!BG370)</f>
        <v>0</v>
      </c>
      <c r="BH370" s="231">
        <f>SUM(Kranskop:Baobab!BH370)</f>
        <v>0</v>
      </c>
      <c r="BI370" s="231">
        <f>SUM(Kranskop:Baobab!BI370)</f>
        <v>0</v>
      </c>
      <c r="BJ370" s="231">
        <f>SUM(Kranskop:Baobab!BJ370)</f>
        <v>0</v>
      </c>
      <c r="BK370" s="231">
        <f>SUM(Kranskop:Baobab!BK370)</f>
        <v>0</v>
      </c>
      <c r="BL370" s="231">
        <f>SUM(Kranskop:Baobab!BL370)</f>
        <v>0</v>
      </c>
      <c r="BM370" s="231">
        <f>SUM(Kranskop:Baobab!BM370)</f>
        <v>0</v>
      </c>
      <c r="BN370" s="231">
        <f>SUM(Kranskop:Baobab!BN370)</f>
        <v>0</v>
      </c>
      <c r="BO370" s="231">
        <f>SUM(Kranskop:Baobab!BO370)</f>
        <v>0</v>
      </c>
      <c r="BP370" s="231">
        <f>SUM(Kranskop:Baobab!BP370)</f>
        <v>0</v>
      </c>
      <c r="BQ370" s="232">
        <f>SUM(Kranskop:Baobab!BQ370)</f>
        <v>0</v>
      </c>
      <c r="BR370" s="233">
        <f>SUM(Kranskop:Baobab!BR370)</f>
        <v>0</v>
      </c>
      <c r="BS370" s="231">
        <f>SUM(Kranskop:Baobab!BS370)</f>
        <v>0</v>
      </c>
      <c r="BT370" s="231">
        <f>SUM(Kranskop:Baobab!BT370)</f>
        <v>0</v>
      </c>
      <c r="BU370" s="231">
        <f>SUM(Kranskop:Baobab!BU370)</f>
        <v>0</v>
      </c>
      <c r="BV370" s="231">
        <f>SUM(Kranskop:Baobab!BV370)</f>
        <v>0</v>
      </c>
      <c r="BW370" s="231">
        <f>SUM(Kranskop:Baobab!BW370)</f>
        <v>0</v>
      </c>
      <c r="BX370" s="231">
        <f>SUM(Kranskop:Baobab!BX370)</f>
        <v>0</v>
      </c>
      <c r="BY370" s="231">
        <f>SUM(Kranskop:Baobab!BY370)</f>
        <v>0</v>
      </c>
      <c r="BZ370" s="231">
        <f>SUM(Kranskop:Baobab!BZ370)</f>
        <v>0</v>
      </c>
      <c r="CA370" s="231">
        <f>SUM(Kranskop:Baobab!CA370)</f>
        <v>0</v>
      </c>
      <c r="CB370" s="231">
        <f>SUM(Kranskop:Baobab!CB370)</f>
        <v>0</v>
      </c>
      <c r="CC370" s="232">
        <f>SUM(Kranskop:Baobab!CC370)</f>
        <v>0</v>
      </c>
      <c r="CD370" s="368"/>
    </row>
    <row r="371" spans="2:82" s="39" customFormat="1" x14ac:dyDescent="0.75">
      <c r="B371" s="328" t="s">
        <v>808</v>
      </c>
      <c r="C371" s="329" t="s">
        <v>809</v>
      </c>
      <c r="D371" s="139" t="s">
        <v>479</v>
      </c>
      <c r="E371" s="276">
        <f>SUM(Kranskop:Baobab!E371)</f>
        <v>400</v>
      </c>
      <c r="F371" s="215" t="b">
        <f>(Kranskop!G371+Nyl!G371+Capricorn!G371+Baobab!G371)=G371</f>
        <v>1</v>
      </c>
      <c r="G371" s="74">
        <f t="shared" si="99"/>
        <v>0</v>
      </c>
      <c r="H371" s="75">
        <f>SUM(Kranskop:Baobab!H371)</f>
        <v>0</v>
      </c>
      <c r="I371" s="232">
        <f>SUM(Kranskop:Baobab!I371)</f>
        <v>0</v>
      </c>
      <c r="J371" s="230">
        <f>SUM(Kranskop:Baobab!J371)</f>
        <v>0</v>
      </c>
      <c r="K371" s="231">
        <f>SUM(Kranskop:Baobab!K371)</f>
        <v>0</v>
      </c>
      <c r="L371" s="231">
        <f>SUM(Kranskop:Baobab!L371)</f>
        <v>0</v>
      </c>
      <c r="M371" s="231">
        <f>SUM(Kranskop:Baobab!M371)</f>
        <v>0</v>
      </c>
      <c r="N371" s="231">
        <f>SUM(Kranskop:Baobab!N371)</f>
        <v>0</v>
      </c>
      <c r="O371" s="231">
        <f>SUM(Kranskop:Baobab!O371)</f>
        <v>0</v>
      </c>
      <c r="P371" s="231">
        <f>SUM(Kranskop:Baobab!P371)</f>
        <v>0</v>
      </c>
      <c r="Q371" s="231">
        <f>SUM(Kranskop:Baobab!Q371)</f>
        <v>0</v>
      </c>
      <c r="R371" s="231">
        <f>SUM(Kranskop:Baobab!R371)</f>
        <v>0</v>
      </c>
      <c r="S371" s="231">
        <f>SUM(Kranskop:Baobab!S371)</f>
        <v>0</v>
      </c>
      <c r="T371" s="231">
        <f>SUM(Kranskop:Baobab!T371)</f>
        <v>0</v>
      </c>
      <c r="U371" s="232">
        <f>SUM(Kranskop:Baobab!U371)</f>
        <v>0</v>
      </c>
      <c r="V371" s="233">
        <f>SUM(Kranskop:Baobab!V371)</f>
        <v>0</v>
      </c>
      <c r="W371" s="231">
        <f>SUM(Kranskop:Baobab!W371)</f>
        <v>0</v>
      </c>
      <c r="X371" s="231">
        <f>SUM(Kranskop:Baobab!X371)</f>
        <v>0</v>
      </c>
      <c r="Y371" s="231">
        <f>SUM(Kranskop:Baobab!Y371)</f>
        <v>0</v>
      </c>
      <c r="Z371" s="231">
        <f>SUM(Kranskop:Baobab!Z371)</f>
        <v>0</v>
      </c>
      <c r="AA371" s="231">
        <f>SUM(Kranskop:Baobab!AA371)</f>
        <v>0</v>
      </c>
      <c r="AB371" s="231">
        <f>SUM(Kranskop:Baobab!AB371)</f>
        <v>0</v>
      </c>
      <c r="AC371" s="231">
        <f>SUM(Kranskop:Baobab!AC371)</f>
        <v>0</v>
      </c>
      <c r="AD371" s="231">
        <f>SUM(Kranskop:Baobab!AD371)</f>
        <v>0</v>
      </c>
      <c r="AE371" s="231">
        <f>SUM(Kranskop:Baobab!AE371)</f>
        <v>0</v>
      </c>
      <c r="AF371" s="231">
        <f>SUM(Kranskop:Baobab!AF371)</f>
        <v>0</v>
      </c>
      <c r="AG371" s="232">
        <f>SUM(Kranskop:Baobab!AG371)</f>
        <v>0</v>
      </c>
      <c r="AH371" s="233">
        <f>SUM(Kranskop:Baobab!AH371)</f>
        <v>0</v>
      </c>
      <c r="AI371" s="231">
        <f>SUM(Kranskop:Baobab!AI371)</f>
        <v>0</v>
      </c>
      <c r="AJ371" s="231">
        <f>SUM(Kranskop:Baobab!AJ371)</f>
        <v>0</v>
      </c>
      <c r="AK371" s="231">
        <f>SUM(Kranskop:Baobab!AK371)</f>
        <v>0</v>
      </c>
      <c r="AL371" s="231">
        <f>SUM(Kranskop:Baobab!AL371)</f>
        <v>0</v>
      </c>
      <c r="AM371" s="231">
        <f>SUM(Kranskop:Baobab!AM371)</f>
        <v>0</v>
      </c>
      <c r="AN371" s="231">
        <f>SUM(Kranskop:Baobab!AN371)</f>
        <v>0</v>
      </c>
      <c r="AO371" s="231">
        <f>SUM(Kranskop:Baobab!AO371)</f>
        <v>0</v>
      </c>
      <c r="AP371" s="231">
        <f>SUM(Kranskop:Baobab!AP371)</f>
        <v>0</v>
      </c>
      <c r="AQ371" s="231">
        <f>SUM(Kranskop:Baobab!AQ371)</f>
        <v>0</v>
      </c>
      <c r="AR371" s="231">
        <f>SUM(Kranskop:Baobab!AR371)</f>
        <v>0</v>
      </c>
      <c r="AS371" s="232">
        <f>SUM(Kranskop:Baobab!AS371)</f>
        <v>0</v>
      </c>
      <c r="AT371" s="233">
        <f>SUM(Kranskop:Baobab!AT371)</f>
        <v>0</v>
      </c>
      <c r="AU371" s="231">
        <f>SUM(Kranskop:Baobab!AU371)</f>
        <v>0</v>
      </c>
      <c r="AV371" s="231">
        <f>SUM(Kranskop:Baobab!AV371)</f>
        <v>0</v>
      </c>
      <c r="AW371" s="231">
        <f>SUM(Kranskop:Baobab!AW371)</f>
        <v>0</v>
      </c>
      <c r="AX371" s="231">
        <f>SUM(Kranskop:Baobab!AX371)</f>
        <v>0</v>
      </c>
      <c r="AY371" s="231">
        <f>SUM(Kranskop:Baobab!AY371)</f>
        <v>0</v>
      </c>
      <c r="AZ371" s="231">
        <f>SUM(Kranskop:Baobab!AZ371)</f>
        <v>0</v>
      </c>
      <c r="BA371" s="231">
        <f>SUM(Kranskop:Baobab!BA371)</f>
        <v>0</v>
      </c>
      <c r="BB371" s="231">
        <f>SUM(Kranskop:Baobab!BB371)</f>
        <v>0</v>
      </c>
      <c r="BC371" s="231">
        <f>SUM(Kranskop:Baobab!BC371)</f>
        <v>0</v>
      </c>
      <c r="BD371" s="231">
        <f>SUM(Kranskop:Baobab!BD371)</f>
        <v>0</v>
      </c>
      <c r="BE371" s="232">
        <f>SUM(Kranskop:Baobab!BE371)</f>
        <v>0</v>
      </c>
      <c r="BF371" s="233">
        <f>SUM(Kranskop:Baobab!BF371)</f>
        <v>0</v>
      </c>
      <c r="BG371" s="231">
        <f>SUM(Kranskop:Baobab!BG371)</f>
        <v>0</v>
      </c>
      <c r="BH371" s="231">
        <f>SUM(Kranskop:Baobab!BH371)</f>
        <v>0</v>
      </c>
      <c r="BI371" s="231">
        <f>SUM(Kranskop:Baobab!BI371)</f>
        <v>0</v>
      </c>
      <c r="BJ371" s="231">
        <f>SUM(Kranskop:Baobab!BJ371)</f>
        <v>0</v>
      </c>
      <c r="BK371" s="231">
        <f>SUM(Kranskop:Baobab!BK371)</f>
        <v>0</v>
      </c>
      <c r="BL371" s="231">
        <f>SUM(Kranskop:Baobab!BL371)</f>
        <v>0</v>
      </c>
      <c r="BM371" s="231">
        <f>SUM(Kranskop:Baobab!BM371)</f>
        <v>0</v>
      </c>
      <c r="BN371" s="231">
        <f>SUM(Kranskop:Baobab!BN371)</f>
        <v>0</v>
      </c>
      <c r="BO371" s="231">
        <f>SUM(Kranskop:Baobab!BO371)</f>
        <v>0</v>
      </c>
      <c r="BP371" s="231">
        <f>SUM(Kranskop:Baobab!BP371)</f>
        <v>0</v>
      </c>
      <c r="BQ371" s="232">
        <f>SUM(Kranskop:Baobab!BQ371)</f>
        <v>0</v>
      </c>
      <c r="BR371" s="233">
        <f>SUM(Kranskop:Baobab!BR371)</f>
        <v>0</v>
      </c>
      <c r="BS371" s="231">
        <f>SUM(Kranskop:Baobab!BS371)</f>
        <v>0</v>
      </c>
      <c r="BT371" s="231">
        <f>SUM(Kranskop:Baobab!BT371)</f>
        <v>0</v>
      </c>
      <c r="BU371" s="231">
        <f>SUM(Kranskop:Baobab!BU371)</f>
        <v>0</v>
      </c>
      <c r="BV371" s="231">
        <f>SUM(Kranskop:Baobab!BV371)</f>
        <v>0</v>
      </c>
      <c r="BW371" s="231">
        <f>SUM(Kranskop:Baobab!BW371)</f>
        <v>0</v>
      </c>
      <c r="BX371" s="231">
        <f>SUM(Kranskop:Baobab!BX371)</f>
        <v>0</v>
      </c>
      <c r="BY371" s="231">
        <f>SUM(Kranskop:Baobab!BY371)</f>
        <v>0</v>
      </c>
      <c r="BZ371" s="231">
        <f>SUM(Kranskop:Baobab!BZ371)</f>
        <v>0</v>
      </c>
      <c r="CA371" s="231">
        <f>SUM(Kranskop:Baobab!CA371)</f>
        <v>0</v>
      </c>
      <c r="CB371" s="231">
        <f>SUM(Kranskop:Baobab!CB371)</f>
        <v>0</v>
      </c>
      <c r="CC371" s="232">
        <f>SUM(Kranskop:Baobab!CC371)</f>
        <v>0</v>
      </c>
      <c r="CD371" s="368"/>
    </row>
    <row r="372" spans="2:82" s="39" customFormat="1" x14ac:dyDescent="0.75">
      <c r="B372" s="328" t="s">
        <v>810</v>
      </c>
      <c r="C372" s="329" t="s">
        <v>811</v>
      </c>
      <c r="D372" s="139" t="s">
        <v>479</v>
      </c>
      <c r="E372" s="276">
        <f>SUM(Kranskop:Baobab!E372)</f>
        <v>400</v>
      </c>
      <c r="F372" s="215" t="b">
        <f>(Kranskop!G372+Nyl!G372+Capricorn!G372+Baobab!G372)=G372</f>
        <v>1</v>
      </c>
      <c r="G372" s="74">
        <f t="shared" si="99"/>
        <v>0</v>
      </c>
      <c r="H372" s="75">
        <f>SUM(Kranskop:Baobab!H372)</f>
        <v>0</v>
      </c>
      <c r="I372" s="232">
        <f>SUM(Kranskop:Baobab!I372)</f>
        <v>0</v>
      </c>
      <c r="J372" s="230">
        <f>SUM(Kranskop:Baobab!J372)</f>
        <v>0</v>
      </c>
      <c r="K372" s="231">
        <f>SUM(Kranskop:Baobab!K372)</f>
        <v>0</v>
      </c>
      <c r="L372" s="231">
        <f>SUM(Kranskop:Baobab!L372)</f>
        <v>0</v>
      </c>
      <c r="M372" s="231">
        <f>SUM(Kranskop:Baobab!M372)</f>
        <v>0</v>
      </c>
      <c r="N372" s="231">
        <f>SUM(Kranskop:Baobab!N372)</f>
        <v>0</v>
      </c>
      <c r="O372" s="231">
        <f>SUM(Kranskop:Baobab!O372)</f>
        <v>0</v>
      </c>
      <c r="P372" s="231">
        <f>SUM(Kranskop:Baobab!P372)</f>
        <v>0</v>
      </c>
      <c r="Q372" s="231">
        <f>SUM(Kranskop:Baobab!Q372)</f>
        <v>0</v>
      </c>
      <c r="R372" s="231">
        <f>SUM(Kranskop:Baobab!R372)</f>
        <v>0</v>
      </c>
      <c r="S372" s="231">
        <f>SUM(Kranskop:Baobab!S372)</f>
        <v>0</v>
      </c>
      <c r="T372" s="231">
        <f>SUM(Kranskop:Baobab!T372)</f>
        <v>0</v>
      </c>
      <c r="U372" s="232">
        <f>SUM(Kranskop:Baobab!U372)</f>
        <v>0</v>
      </c>
      <c r="V372" s="233">
        <f>SUM(Kranskop:Baobab!V372)</f>
        <v>0</v>
      </c>
      <c r="W372" s="231">
        <f>SUM(Kranskop:Baobab!W372)</f>
        <v>0</v>
      </c>
      <c r="X372" s="231">
        <f>SUM(Kranskop:Baobab!X372)</f>
        <v>0</v>
      </c>
      <c r="Y372" s="231">
        <f>SUM(Kranskop:Baobab!Y372)</f>
        <v>0</v>
      </c>
      <c r="Z372" s="231">
        <f>SUM(Kranskop:Baobab!Z372)</f>
        <v>0</v>
      </c>
      <c r="AA372" s="231">
        <f>SUM(Kranskop:Baobab!AA372)</f>
        <v>0</v>
      </c>
      <c r="AB372" s="231">
        <f>SUM(Kranskop:Baobab!AB372)</f>
        <v>0</v>
      </c>
      <c r="AC372" s="231">
        <f>SUM(Kranskop:Baobab!AC372)</f>
        <v>0</v>
      </c>
      <c r="AD372" s="231">
        <f>SUM(Kranskop:Baobab!AD372)</f>
        <v>0</v>
      </c>
      <c r="AE372" s="231">
        <f>SUM(Kranskop:Baobab!AE372)</f>
        <v>0</v>
      </c>
      <c r="AF372" s="231">
        <f>SUM(Kranskop:Baobab!AF372)</f>
        <v>0</v>
      </c>
      <c r="AG372" s="232">
        <f>SUM(Kranskop:Baobab!AG372)</f>
        <v>0</v>
      </c>
      <c r="AH372" s="233">
        <f>SUM(Kranskop:Baobab!AH372)</f>
        <v>0</v>
      </c>
      <c r="AI372" s="231">
        <f>SUM(Kranskop:Baobab!AI372)</f>
        <v>0</v>
      </c>
      <c r="AJ372" s="231">
        <f>SUM(Kranskop:Baobab!AJ372)</f>
        <v>0</v>
      </c>
      <c r="AK372" s="231">
        <f>SUM(Kranskop:Baobab!AK372)</f>
        <v>0</v>
      </c>
      <c r="AL372" s="231">
        <f>SUM(Kranskop:Baobab!AL372)</f>
        <v>0</v>
      </c>
      <c r="AM372" s="231">
        <f>SUM(Kranskop:Baobab!AM372)</f>
        <v>0</v>
      </c>
      <c r="AN372" s="231">
        <f>SUM(Kranskop:Baobab!AN372)</f>
        <v>0</v>
      </c>
      <c r="AO372" s="231">
        <f>SUM(Kranskop:Baobab!AO372)</f>
        <v>0</v>
      </c>
      <c r="AP372" s="231">
        <f>SUM(Kranskop:Baobab!AP372)</f>
        <v>0</v>
      </c>
      <c r="AQ372" s="231">
        <f>SUM(Kranskop:Baobab!AQ372)</f>
        <v>0</v>
      </c>
      <c r="AR372" s="231">
        <f>SUM(Kranskop:Baobab!AR372)</f>
        <v>0</v>
      </c>
      <c r="AS372" s="232">
        <f>SUM(Kranskop:Baobab!AS372)</f>
        <v>0</v>
      </c>
      <c r="AT372" s="233">
        <f>SUM(Kranskop:Baobab!AT372)</f>
        <v>0</v>
      </c>
      <c r="AU372" s="231">
        <f>SUM(Kranskop:Baobab!AU372)</f>
        <v>0</v>
      </c>
      <c r="AV372" s="231">
        <f>SUM(Kranskop:Baobab!AV372)</f>
        <v>0</v>
      </c>
      <c r="AW372" s="231">
        <f>SUM(Kranskop:Baobab!AW372)</f>
        <v>0</v>
      </c>
      <c r="AX372" s="231">
        <f>SUM(Kranskop:Baobab!AX372)</f>
        <v>0</v>
      </c>
      <c r="AY372" s="231">
        <f>SUM(Kranskop:Baobab!AY372)</f>
        <v>0</v>
      </c>
      <c r="AZ372" s="231">
        <f>SUM(Kranskop:Baobab!AZ372)</f>
        <v>0</v>
      </c>
      <c r="BA372" s="231">
        <f>SUM(Kranskop:Baobab!BA372)</f>
        <v>0</v>
      </c>
      <c r="BB372" s="231">
        <f>SUM(Kranskop:Baobab!BB372)</f>
        <v>0</v>
      </c>
      <c r="BC372" s="231">
        <f>SUM(Kranskop:Baobab!BC372)</f>
        <v>0</v>
      </c>
      <c r="BD372" s="231">
        <f>SUM(Kranskop:Baobab!BD372)</f>
        <v>0</v>
      </c>
      <c r="BE372" s="232">
        <f>SUM(Kranskop:Baobab!BE372)</f>
        <v>0</v>
      </c>
      <c r="BF372" s="233">
        <f>SUM(Kranskop:Baobab!BF372)</f>
        <v>0</v>
      </c>
      <c r="BG372" s="231">
        <f>SUM(Kranskop:Baobab!BG372)</f>
        <v>0</v>
      </c>
      <c r="BH372" s="231">
        <f>SUM(Kranskop:Baobab!BH372)</f>
        <v>0</v>
      </c>
      <c r="BI372" s="231">
        <f>SUM(Kranskop:Baobab!BI372)</f>
        <v>0</v>
      </c>
      <c r="BJ372" s="231">
        <f>SUM(Kranskop:Baobab!BJ372)</f>
        <v>0</v>
      </c>
      <c r="BK372" s="231">
        <f>SUM(Kranskop:Baobab!BK372)</f>
        <v>0</v>
      </c>
      <c r="BL372" s="231">
        <f>SUM(Kranskop:Baobab!BL372)</f>
        <v>0</v>
      </c>
      <c r="BM372" s="231">
        <f>SUM(Kranskop:Baobab!BM372)</f>
        <v>0</v>
      </c>
      <c r="BN372" s="231">
        <f>SUM(Kranskop:Baobab!BN372)</f>
        <v>0</v>
      </c>
      <c r="BO372" s="231">
        <f>SUM(Kranskop:Baobab!BO372)</f>
        <v>0</v>
      </c>
      <c r="BP372" s="231">
        <f>SUM(Kranskop:Baobab!BP372)</f>
        <v>0</v>
      </c>
      <c r="BQ372" s="232">
        <f>SUM(Kranskop:Baobab!BQ372)</f>
        <v>0</v>
      </c>
      <c r="BR372" s="233">
        <f>SUM(Kranskop:Baobab!BR372)</f>
        <v>0</v>
      </c>
      <c r="BS372" s="231">
        <f>SUM(Kranskop:Baobab!BS372)</f>
        <v>0</v>
      </c>
      <c r="BT372" s="231">
        <f>SUM(Kranskop:Baobab!BT372)</f>
        <v>0</v>
      </c>
      <c r="BU372" s="231">
        <f>SUM(Kranskop:Baobab!BU372)</f>
        <v>0</v>
      </c>
      <c r="BV372" s="231">
        <f>SUM(Kranskop:Baobab!BV372)</f>
        <v>0</v>
      </c>
      <c r="BW372" s="231">
        <f>SUM(Kranskop:Baobab!BW372)</f>
        <v>0</v>
      </c>
      <c r="BX372" s="231">
        <f>SUM(Kranskop:Baobab!BX372)</f>
        <v>0</v>
      </c>
      <c r="BY372" s="231">
        <f>SUM(Kranskop:Baobab!BY372)</f>
        <v>0</v>
      </c>
      <c r="BZ372" s="231">
        <f>SUM(Kranskop:Baobab!BZ372)</f>
        <v>0</v>
      </c>
      <c r="CA372" s="231">
        <f>SUM(Kranskop:Baobab!CA372)</f>
        <v>0</v>
      </c>
      <c r="CB372" s="231">
        <f>SUM(Kranskop:Baobab!CB372)</f>
        <v>0</v>
      </c>
      <c r="CC372" s="232">
        <f>SUM(Kranskop:Baobab!CC372)</f>
        <v>0</v>
      </c>
      <c r="CD372" s="368"/>
    </row>
    <row r="373" spans="2:82" s="39" customFormat="1" x14ac:dyDescent="0.75">
      <c r="B373" s="328" t="s">
        <v>812</v>
      </c>
      <c r="C373" s="329" t="s">
        <v>813</v>
      </c>
      <c r="D373" s="139" t="s">
        <v>479</v>
      </c>
      <c r="E373" s="276">
        <f>SUM(Kranskop:Baobab!E373)</f>
        <v>400</v>
      </c>
      <c r="F373" s="215" t="b">
        <f>(Kranskop!G373+Nyl!G373+Capricorn!G373+Baobab!G373)=G373</f>
        <v>1</v>
      </c>
      <c r="G373" s="74">
        <f t="shared" si="99"/>
        <v>0</v>
      </c>
      <c r="H373" s="75">
        <f>SUM(Kranskop:Baobab!H373)</f>
        <v>0</v>
      </c>
      <c r="I373" s="232">
        <f>SUM(Kranskop:Baobab!I373)</f>
        <v>0</v>
      </c>
      <c r="J373" s="230">
        <f>SUM(Kranskop:Baobab!J373)</f>
        <v>0</v>
      </c>
      <c r="K373" s="231">
        <f>SUM(Kranskop:Baobab!K373)</f>
        <v>0</v>
      </c>
      <c r="L373" s="231">
        <f>SUM(Kranskop:Baobab!L373)</f>
        <v>0</v>
      </c>
      <c r="M373" s="231">
        <f>SUM(Kranskop:Baobab!M373)</f>
        <v>0</v>
      </c>
      <c r="N373" s="231">
        <f>SUM(Kranskop:Baobab!N373)</f>
        <v>0</v>
      </c>
      <c r="O373" s="231">
        <f>SUM(Kranskop:Baobab!O373)</f>
        <v>0</v>
      </c>
      <c r="P373" s="231">
        <f>SUM(Kranskop:Baobab!P373)</f>
        <v>0</v>
      </c>
      <c r="Q373" s="231">
        <f>SUM(Kranskop:Baobab!Q373)</f>
        <v>0</v>
      </c>
      <c r="R373" s="231">
        <f>SUM(Kranskop:Baobab!R373)</f>
        <v>0</v>
      </c>
      <c r="S373" s="231">
        <f>SUM(Kranskop:Baobab!S373)</f>
        <v>0</v>
      </c>
      <c r="T373" s="231">
        <f>SUM(Kranskop:Baobab!T373)</f>
        <v>0</v>
      </c>
      <c r="U373" s="232">
        <f>SUM(Kranskop:Baobab!U373)</f>
        <v>0</v>
      </c>
      <c r="V373" s="233">
        <f>SUM(Kranskop:Baobab!V373)</f>
        <v>0</v>
      </c>
      <c r="W373" s="231">
        <f>SUM(Kranskop:Baobab!W373)</f>
        <v>0</v>
      </c>
      <c r="X373" s="231">
        <f>SUM(Kranskop:Baobab!X373)</f>
        <v>0</v>
      </c>
      <c r="Y373" s="231">
        <f>SUM(Kranskop:Baobab!Y373)</f>
        <v>0</v>
      </c>
      <c r="Z373" s="231">
        <f>SUM(Kranskop:Baobab!Z373)</f>
        <v>0</v>
      </c>
      <c r="AA373" s="231">
        <f>SUM(Kranskop:Baobab!AA373)</f>
        <v>0</v>
      </c>
      <c r="AB373" s="231">
        <f>SUM(Kranskop:Baobab!AB373)</f>
        <v>0</v>
      </c>
      <c r="AC373" s="231">
        <f>SUM(Kranskop:Baobab!AC373)</f>
        <v>0</v>
      </c>
      <c r="AD373" s="231">
        <f>SUM(Kranskop:Baobab!AD373)</f>
        <v>0</v>
      </c>
      <c r="AE373" s="231">
        <f>SUM(Kranskop:Baobab!AE373)</f>
        <v>0</v>
      </c>
      <c r="AF373" s="231">
        <f>SUM(Kranskop:Baobab!AF373)</f>
        <v>0</v>
      </c>
      <c r="AG373" s="232">
        <f>SUM(Kranskop:Baobab!AG373)</f>
        <v>0</v>
      </c>
      <c r="AH373" s="233">
        <f>SUM(Kranskop:Baobab!AH373)</f>
        <v>0</v>
      </c>
      <c r="AI373" s="231">
        <f>SUM(Kranskop:Baobab!AI373)</f>
        <v>0</v>
      </c>
      <c r="AJ373" s="231">
        <f>SUM(Kranskop:Baobab!AJ373)</f>
        <v>0</v>
      </c>
      <c r="AK373" s="231">
        <f>SUM(Kranskop:Baobab!AK373)</f>
        <v>0</v>
      </c>
      <c r="AL373" s="231">
        <f>SUM(Kranskop:Baobab!AL373)</f>
        <v>0</v>
      </c>
      <c r="AM373" s="231">
        <f>SUM(Kranskop:Baobab!AM373)</f>
        <v>0</v>
      </c>
      <c r="AN373" s="231">
        <f>SUM(Kranskop:Baobab!AN373)</f>
        <v>0</v>
      </c>
      <c r="AO373" s="231">
        <f>SUM(Kranskop:Baobab!AO373)</f>
        <v>0</v>
      </c>
      <c r="AP373" s="231">
        <f>SUM(Kranskop:Baobab!AP373)</f>
        <v>0</v>
      </c>
      <c r="AQ373" s="231">
        <f>SUM(Kranskop:Baobab!AQ373)</f>
        <v>0</v>
      </c>
      <c r="AR373" s="231">
        <f>SUM(Kranskop:Baobab!AR373)</f>
        <v>0</v>
      </c>
      <c r="AS373" s="232">
        <f>SUM(Kranskop:Baobab!AS373)</f>
        <v>0</v>
      </c>
      <c r="AT373" s="233">
        <f>SUM(Kranskop:Baobab!AT373)</f>
        <v>0</v>
      </c>
      <c r="AU373" s="231">
        <f>SUM(Kranskop:Baobab!AU373)</f>
        <v>0</v>
      </c>
      <c r="AV373" s="231">
        <f>SUM(Kranskop:Baobab!AV373)</f>
        <v>0</v>
      </c>
      <c r="AW373" s="231">
        <f>SUM(Kranskop:Baobab!AW373)</f>
        <v>0</v>
      </c>
      <c r="AX373" s="231">
        <f>SUM(Kranskop:Baobab!AX373)</f>
        <v>0</v>
      </c>
      <c r="AY373" s="231">
        <f>SUM(Kranskop:Baobab!AY373)</f>
        <v>0</v>
      </c>
      <c r="AZ373" s="231">
        <f>SUM(Kranskop:Baobab!AZ373)</f>
        <v>0</v>
      </c>
      <c r="BA373" s="231">
        <f>SUM(Kranskop:Baobab!BA373)</f>
        <v>0</v>
      </c>
      <c r="BB373" s="231">
        <f>SUM(Kranskop:Baobab!BB373)</f>
        <v>0</v>
      </c>
      <c r="BC373" s="231">
        <f>SUM(Kranskop:Baobab!BC373)</f>
        <v>0</v>
      </c>
      <c r="BD373" s="231">
        <f>SUM(Kranskop:Baobab!BD373)</f>
        <v>0</v>
      </c>
      <c r="BE373" s="232">
        <f>SUM(Kranskop:Baobab!BE373)</f>
        <v>0</v>
      </c>
      <c r="BF373" s="233">
        <f>SUM(Kranskop:Baobab!BF373)</f>
        <v>0</v>
      </c>
      <c r="BG373" s="231">
        <f>SUM(Kranskop:Baobab!BG373)</f>
        <v>0</v>
      </c>
      <c r="BH373" s="231">
        <f>SUM(Kranskop:Baobab!BH373)</f>
        <v>0</v>
      </c>
      <c r="BI373" s="231">
        <f>SUM(Kranskop:Baobab!BI373)</f>
        <v>0</v>
      </c>
      <c r="BJ373" s="231">
        <f>SUM(Kranskop:Baobab!BJ373)</f>
        <v>0</v>
      </c>
      <c r="BK373" s="231">
        <f>SUM(Kranskop:Baobab!BK373)</f>
        <v>0</v>
      </c>
      <c r="BL373" s="231">
        <f>SUM(Kranskop:Baobab!BL373)</f>
        <v>0</v>
      </c>
      <c r="BM373" s="231">
        <f>SUM(Kranskop:Baobab!BM373)</f>
        <v>0</v>
      </c>
      <c r="BN373" s="231">
        <f>SUM(Kranskop:Baobab!BN373)</f>
        <v>0</v>
      </c>
      <c r="BO373" s="231">
        <f>SUM(Kranskop:Baobab!BO373)</f>
        <v>0</v>
      </c>
      <c r="BP373" s="231">
        <f>SUM(Kranskop:Baobab!BP373)</f>
        <v>0</v>
      </c>
      <c r="BQ373" s="232">
        <f>SUM(Kranskop:Baobab!BQ373)</f>
        <v>0</v>
      </c>
      <c r="BR373" s="233">
        <f>SUM(Kranskop:Baobab!BR373)</f>
        <v>0</v>
      </c>
      <c r="BS373" s="231">
        <f>SUM(Kranskop:Baobab!BS373)</f>
        <v>0</v>
      </c>
      <c r="BT373" s="231">
        <f>SUM(Kranskop:Baobab!BT373)</f>
        <v>0</v>
      </c>
      <c r="BU373" s="231">
        <f>SUM(Kranskop:Baobab!BU373)</f>
        <v>0</v>
      </c>
      <c r="BV373" s="231">
        <f>SUM(Kranskop:Baobab!BV373)</f>
        <v>0</v>
      </c>
      <c r="BW373" s="231">
        <f>SUM(Kranskop:Baobab!BW373)</f>
        <v>0</v>
      </c>
      <c r="BX373" s="231">
        <f>SUM(Kranskop:Baobab!BX373)</f>
        <v>0</v>
      </c>
      <c r="BY373" s="231">
        <f>SUM(Kranskop:Baobab!BY373)</f>
        <v>0</v>
      </c>
      <c r="BZ373" s="231">
        <f>SUM(Kranskop:Baobab!BZ373)</f>
        <v>0</v>
      </c>
      <c r="CA373" s="231">
        <f>SUM(Kranskop:Baobab!CA373)</f>
        <v>0</v>
      </c>
      <c r="CB373" s="231">
        <f>SUM(Kranskop:Baobab!CB373)</f>
        <v>0</v>
      </c>
      <c r="CC373" s="232">
        <f>SUM(Kranskop:Baobab!CC373)</f>
        <v>0</v>
      </c>
      <c r="CD373" s="368"/>
    </row>
    <row r="374" spans="2:82" s="39" customFormat="1" x14ac:dyDescent="0.75">
      <c r="B374" s="328" t="s">
        <v>814</v>
      </c>
      <c r="C374" s="329" t="s">
        <v>815</v>
      </c>
      <c r="D374" s="139" t="s">
        <v>446</v>
      </c>
      <c r="E374" s="276">
        <f>SUM(Kranskop:Baobab!E374)</f>
        <v>16</v>
      </c>
      <c r="F374" s="215" t="b">
        <f>(Kranskop!G374+Nyl!G374+Capricorn!G374+Baobab!G374)=G374</f>
        <v>1</v>
      </c>
      <c r="G374" s="74">
        <f t="shared" si="99"/>
        <v>0</v>
      </c>
      <c r="H374" s="75">
        <f>SUM(Kranskop:Baobab!H374)</f>
        <v>0</v>
      </c>
      <c r="I374" s="232">
        <f>SUM(Kranskop:Baobab!I374)</f>
        <v>0</v>
      </c>
      <c r="J374" s="230">
        <f>SUM(Kranskop:Baobab!J374)</f>
        <v>0</v>
      </c>
      <c r="K374" s="231">
        <f>SUM(Kranskop:Baobab!K374)</f>
        <v>0</v>
      </c>
      <c r="L374" s="231">
        <f>SUM(Kranskop:Baobab!L374)</f>
        <v>0</v>
      </c>
      <c r="M374" s="231">
        <f>SUM(Kranskop:Baobab!M374)</f>
        <v>0</v>
      </c>
      <c r="N374" s="231">
        <f>SUM(Kranskop:Baobab!N374)</f>
        <v>0</v>
      </c>
      <c r="O374" s="231">
        <f>SUM(Kranskop:Baobab!O374)</f>
        <v>0</v>
      </c>
      <c r="P374" s="231">
        <f>SUM(Kranskop:Baobab!P374)</f>
        <v>0</v>
      </c>
      <c r="Q374" s="231">
        <f>SUM(Kranskop:Baobab!Q374)</f>
        <v>0</v>
      </c>
      <c r="R374" s="231">
        <f>SUM(Kranskop:Baobab!R374)</f>
        <v>0</v>
      </c>
      <c r="S374" s="231">
        <f>SUM(Kranskop:Baobab!S374)</f>
        <v>0</v>
      </c>
      <c r="T374" s="231">
        <f>SUM(Kranskop:Baobab!T374)</f>
        <v>0</v>
      </c>
      <c r="U374" s="232">
        <f>SUM(Kranskop:Baobab!U374)</f>
        <v>0</v>
      </c>
      <c r="V374" s="233">
        <f>SUM(Kranskop:Baobab!V374)</f>
        <v>0</v>
      </c>
      <c r="W374" s="231">
        <f>SUM(Kranskop:Baobab!W374)</f>
        <v>0</v>
      </c>
      <c r="X374" s="231">
        <f>SUM(Kranskop:Baobab!X374)</f>
        <v>0</v>
      </c>
      <c r="Y374" s="231">
        <f>SUM(Kranskop:Baobab!Y374)</f>
        <v>0</v>
      </c>
      <c r="Z374" s="231">
        <f>SUM(Kranskop:Baobab!Z374)</f>
        <v>0</v>
      </c>
      <c r="AA374" s="231">
        <f>SUM(Kranskop:Baobab!AA374)</f>
        <v>0</v>
      </c>
      <c r="AB374" s="231">
        <f>SUM(Kranskop:Baobab!AB374)</f>
        <v>0</v>
      </c>
      <c r="AC374" s="231">
        <f>SUM(Kranskop:Baobab!AC374)</f>
        <v>0</v>
      </c>
      <c r="AD374" s="231">
        <f>SUM(Kranskop:Baobab!AD374)</f>
        <v>0</v>
      </c>
      <c r="AE374" s="231">
        <f>SUM(Kranskop:Baobab!AE374)</f>
        <v>0</v>
      </c>
      <c r="AF374" s="231">
        <f>SUM(Kranskop:Baobab!AF374)</f>
        <v>0</v>
      </c>
      <c r="AG374" s="232">
        <f>SUM(Kranskop:Baobab!AG374)</f>
        <v>0</v>
      </c>
      <c r="AH374" s="233">
        <f>SUM(Kranskop:Baobab!AH374)</f>
        <v>0</v>
      </c>
      <c r="AI374" s="231">
        <f>SUM(Kranskop:Baobab!AI374)</f>
        <v>0</v>
      </c>
      <c r="AJ374" s="231">
        <f>SUM(Kranskop:Baobab!AJ374)</f>
        <v>0</v>
      </c>
      <c r="AK374" s="231">
        <f>SUM(Kranskop:Baobab!AK374)</f>
        <v>0</v>
      </c>
      <c r="AL374" s="231">
        <f>SUM(Kranskop:Baobab!AL374)</f>
        <v>0</v>
      </c>
      <c r="AM374" s="231">
        <f>SUM(Kranskop:Baobab!AM374)</f>
        <v>0</v>
      </c>
      <c r="AN374" s="231">
        <f>SUM(Kranskop:Baobab!AN374)</f>
        <v>0</v>
      </c>
      <c r="AO374" s="231">
        <f>SUM(Kranskop:Baobab!AO374)</f>
        <v>0</v>
      </c>
      <c r="AP374" s="231">
        <f>SUM(Kranskop:Baobab!AP374)</f>
        <v>0</v>
      </c>
      <c r="AQ374" s="231">
        <f>SUM(Kranskop:Baobab!AQ374)</f>
        <v>0</v>
      </c>
      <c r="AR374" s="231">
        <f>SUM(Kranskop:Baobab!AR374)</f>
        <v>0</v>
      </c>
      <c r="AS374" s="232">
        <f>SUM(Kranskop:Baobab!AS374)</f>
        <v>0</v>
      </c>
      <c r="AT374" s="233">
        <f>SUM(Kranskop:Baobab!AT374)</f>
        <v>0</v>
      </c>
      <c r="AU374" s="231">
        <f>SUM(Kranskop:Baobab!AU374)</f>
        <v>0</v>
      </c>
      <c r="AV374" s="231">
        <f>SUM(Kranskop:Baobab!AV374)</f>
        <v>0</v>
      </c>
      <c r="AW374" s="231">
        <f>SUM(Kranskop:Baobab!AW374)</f>
        <v>0</v>
      </c>
      <c r="AX374" s="231">
        <f>SUM(Kranskop:Baobab!AX374)</f>
        <v>0</v>
      </c>
      <c r="AY374" s="231">
        <f>SUM(Kranskop:Baobab!AY374)</f>
        <v>0</v>
      </c>
      <c r="AZ374" s="231">
        <f>SUM(Kranskop:Baobab!AZ374)</f>
        <v>0</v>
      </c>
      <c r="BA374" s="231">
        <f>SUM(Kranskop:Baobab!BA374)</f>
        <v>0</v>
      </c>
      <c r="BB374" s="231">
        <f>SUM(Kranskop:Baobab!BB374)</f>
        <v>0</v>
      </c>
      <c r="BC374" s="231">
        <f>SUM(Kranskop:Baobab!BC374)</f>
        <v>0</v>
      </c>
      <c r="BD374" s="231">
        <f>SUM(Kranskop:Baobab!BD374)</f>
        <v>0</v>
      </c>
      <c r="BE374" s="232">
        <f>SUM(Kranskop:Baobab!BE374)</f>
        <v>0</v>
      </c>
      <c r="BF374" s="233">
        <f>SUM(Kranskop:Baobab!BF374)</f>
        <v>0</v>
      </c>
      <c r="BG374" s="231">
        <f>SUM(Kranskop:Baobab!BG374)</f>
        <v>0</v>
      </c>
      <c r="BH374" s="231">
        <f>SUM(Kranskop:Baobab!BH374)</f>
        <v>0</v>
      </c>
      <c r="BI374" s="231">
        <f>SUM(Kranskop:Baobab!BI374)</f>
        <v>0</v>
      </c>
      <c r="BJ374" s="231">
        <f>SUM(Kranskop:Baobab!BJ374)</f>
        <v>0</v>
      </c>
      <c r="BK374" s="231">
        <f>SUM(Kranskop:Baobab!BK374)</f>
        <v>0</v>
      </c>
      <c r="BL374" s="231">
        <f>SUM(Kranskop:Baobab!BL374)</f>
        <v>0</v>
      </c>
      <c r="BM374" s="231">
        <f>SUM(Kranskop:Baobab!BM374)</f>
        <v>0</v>
      </c>
      <c r="BN374" s="231">
        <f>SUM(Kranskop:Baobab!BN374)</f>
        <v>0</v>
      </c>
      <c r="BO374" s="231">
        <f>SUM(Kranskop:Baobab!BO374)</f>
        <v>0</v>
      </c>
      <c r="BP374" s="231">
        <f>SUM(Kranskop:Baobab!BP374)</f>
        <v>0</v>
      </c>
      <c r="BQ374" s="232">
        <f>SUM(Kranskop:Baobab!BQ374)</f>
        <v>0</v>
      </c>
      <c r="BR374" s="233">
        <f>SUM(Kranskop:Baobab!BR374)</f>
        <v>0</v>
      </c>
      <c r="BS374" s="231">
        <f>SUM(Kranskop:Baobab!BS374)</f>
        <v>0</v>
      </c>
      <c r="BT374" s="231">
        <f>SUM(Kranskop:Baobab!BT374)</f>
        <v>0</v>
      </c>
      <c r="BU374" s="231">
        <f>SUM(Kranskop:Baobab!BU374)</f>
        <v>0</v>
      </c>
      <c r="BV374" s="231">
        <f>SUM(Kranskop:Baobab!BV374)</f>
        <v>0</v>
      </c>
      <c r="BW374" s="231">
        <f>SUM(Kranskop:Baobab!BW374)</f>
        <v>0</v>
      </c>
      <c r="BX374" s="231">
        <f>SUM(Kranskop:Baobab!BX374)</f>
        <v>0</v>
      </c>
      <c r="BY374" s="231">
        <f>SUM(Kranskop:Baobab!BY374)</f>
        <v>0</v>
      </c>
      <c r="BZ374" s="231">
        <f>SUM(Kranskop:Baobab!BZ374)</f>
        <v>0</v>
      </c>
      <c r="CA374" s="231">
        <f>SUM(Kranskop:Baobab!CA374)</f>
        <v>0</v>
      </c>
      <c r="CB374" s="231">
        <f>SUM(Kranskop:Baobab!CB374)</f>
        <v>0</v>
      </c>
      <c r="CC374" s="232">
        <f>SUM(Kranskop:Baobab!CC374)</f>
        <v>0</v>
      </c>
      <c r="CD374" s="368"/>
    </row>
    <row r="375" spans="2:82" s="39" customFormat="1" x14ac:dyDescent="0.75">
      <c r="B375" s="328" t="s">
        <v>816</v>
      </c>
      <c r="C375" s="329" t="s">
        <v>817</v>
      </c>
      <c r="D375" s="139" t="s">
        <v>446</v>
      </c>
      <c r="E375" s="276">
        <f>SUM(Kranskop:Baobab!E375)</f>
        <v>16</v>
      </c>
      <c r="F375" s="215" t="b">
        <f>(Kranskop!G375+Nyl!G375+Capricorn!G375+Baobab!G375)=G375</f>
        <v>1</v>
      </c>
      <c r="G375" s="74">
        <f t="shared" si="99"/>
        <v>0</v>
      </c>
      <c r="H375" s="75">
        <f>SUM(Kranskop:Baobab!H375)</f>
        <v>0</v>
      </c>
      <c r="I375" s="232">
        <f>SUM(Kranskop:Baobab!I375)</f>
        <v>0</v>
      </c>
      <c r="J375" s="230">
        <f>SUM(Kranskop:Baobab!J375)</f>
        <v>0</v>
      </c>
      <c r="K375" s="231">
        <f>SUM(Kranskop:Baobab!K375)</f>
        <v>0</v>
      </c>
      <c r="L375" s="231">
        <f>SUM(Kranskop:Baobab!L375)</f>
        <v>0</v>
      </c>
      <c r="M375" s="231">
        <f>SUM(Kranskop:Baobab!M375)</f>
        <v>0</v>
      </c>
      <c r="N375" s="231">
        <f>SUM(Kranskop:Baobab!N375)</f>
        <v>0</v>
      </c>
      <c r="O375" s="231">
        <f>SUM(Kranskop:Baobab!O375)</f>
        <v>0</v>
      </c>
      <c r="P375" s="231">
        <f>SUM(Kranskop:Baobab!P375)</f>
        <v>0</v>
      </c>
      <c r="Q375" s="231">
        <f>SUM(Kranskop:Baobab!Q375)</f>
        <v>0</v>
      </c>
      <c r="R375" s="231">
        <f>SUM(Kranskop:Baobab!R375)</f>
        <v>0</v>
      </c>
      <c r="S375" s="231">
        <f>SUM(Kranskop:Baobab!S375)</f>
        <v>0</v>
      </c>
      <c r="T375" s="231">
        <f>SUM(Kranskop:Baobab!T375)</f>
        <v>0</v>
      </c>
      <c r="U375" s="232">
        <f>SUM(Kranskop:Baobab!U375)</f>
        <v>0</v>
      </c>
      <c r="V375" s="233">
        <f>SUM(Kranskop:Baobab!V375)</f>
        <v>0</v>
      </c>
      <c r="W375" s="231">
        <f>SUM(Kranskop:Baobab!W375)</f>
        <v>0</v>
      </c>
      <c r="X375" s="231">
        <f>SUM(Kranskop:Baobab!X375)</f>
        <v>0</v>
      </c>
      <c r="Y375" s="231">
        <f>SUM(Kranskop:Baobab!Y375)</f>
        <v>0</v>
      </c>
      <c r="Z375" s="231">
        <f>SUM(Kranskop:Baobab!Z375)</f>
        <v>0</v>
      </c>
      <c r="AA375" s="231">
        <f>SUM(Kranskop:Baobab!AA375)</f>
        <v>0</v>
      </c>
      <c r="AB375" s="231">
        <f>SUM(Kranskop:Baobab!AB375)</f>
        <v>0</v>
      </c>
      <c r="AC375" s="231">
        <f>SUM(Kranskop:Baobab!AC375)</f>
        <v>0</v>
      </c>
      <c r="AD375" s="231">
        <f>SUM(Kranskop:Baobab!AD375)</f>
        <v>0</v>
      </c>
      <c r="AE375" s="231">
        <f>SUM(Kranskop:Baobab!AE375)</f>
        <v>0</v>
      </c>
      <c r="AF375" s="231">
        <f>SUM(Kranskop:Baobab!AF375)</f>
        <v>0</v>
      </c>
      <c r="AG375" s="232">
        <f>SUM(Kranskop:Baobab!AG375)</f>
        <v>0</v>
      </c>
      <c r="AH375" s="233">
        <f>SUM(Kranskop:Baobab!AH375)</f>
        <v>0</v>
      </c>
      <c r="AI375" s="231">
        <f>SUM(Kranskop:Baobab!AI375)</f>
        <v>0</v>
      </c>
      <c r="AJ375" s="231">
        <f>SUM(Kranskop:Baobab!AJ375)</f>
        <v>0</v>
      </c>
      <c r="AK375" s="231">
        <f>SUM(Kranskop:Baobab!AK375)</f>
        <v>0</v>
      </c>
      <c r="AL375" s="231">
        <f>SUM(Kranskop:Baobab!AL375)</f>
        <v>0</v>
      </c>
      <c r="AM375" s="231">
        <f>SUM(Kranskop:Baobab!AM375)</f>
        <v>0</v>
      </c>
      <c r="AN375" s="231">
        <f>SUM(Kranskop:Baobab!AN375)</f>
        <v>0</v>
      </c>
      <c r="AO375" s="231">
        <f>SUM(Kranskop:Baobab!AO375)</f>
        <v>0</v>
      </c>
      <c r="AP375" s="231">
        <f>SUM(Kranskop:Baobab!AP375)</f>
        <v>0</v>
      </c>
      <c r="AQ375" s="231">
        <f>SUM(Kranskop:Baobab!AQ375)</f>
        <v>0</v>
      </c>
      <c r="AR375" s="231">
        <f>SUM(Kranskop:Baobab!AR375)</f>
        <v>0</v>
      </c>
      <c r="AS375" s="232">
        <f>SUM(Kranskop:Baobab!AS375)</f>
        <v>0</v>
      </c>
      <c r="AT375" s="233">
        <f>SUM(Kranskop:Baobab!AT375)</f>
        <v>0</v>
      </c>
      <c r="AU375" s="231">
        <f>SUM(Kranskop:Baobab!AU375)</f>
        <v>0</v>
      </c>
      <c r="AV375" s="231">
        <f>SUM(Kranskop:Baobab!AV375)</f>
        <v>0</v>
      </c>
      <c r="AW375" s="231">
        <f>SUM(Kranskop:Baobab!AW375)</f>
        <v>0</v>
      </c>
      <c r="AX375" s="231">
        <f>SUM(Kranskop:Baobab!AX375)</f>
        <v>0</v>
      </c>
      <c r="AY375" s="231">
        <f>SUM(Kranskop:Baobab!AY375)</f>
        <v>0</v>
      </c>
      <c r="AZ375" s="231">
        <f>SUM(Kranskop:Baobab!AZ375)</f>
        <v>0</v>
      </c>
      <c r="BA375" s="231">
        <f>SUM(Kranskop:Baobab!BA375)</f>
        <v>0</v>
      </c>
      <c r="BB375" s="231">
        <f>SUM(Kranskop:Baobab!BB375)</f>
        <v>0</v>
      </c>
      <c r="BC375" s="231">
        <f>SUM(Kranskop:Baobab!BC375)</f>
        <v>0</v>
      </c>
      <c r="BD375" s="231">
        <f>SUM(Kranskop:Baobab!BD375)</f>
        <v>0</v>
      </c>
      <c r="BE375" s="232">
        <f>SUM(Kranskop:Baobab!BE375)</f>
        <v>0</v>
      </c>
      <c r="BF375" s="233">
        <f>SUM(Kranskop:Baobab!BF375)</f>
        <v>0</v>
      </c>
      <c r="BG375" s="231">
        <f>SUM(Kranskop:Baobab!BG375)</f>
        <v>0</v>
      </c>
      <c r="BH375" s="231">
        <f>SUM(Kranskop:Baobab!BH375)</f>
        <v>0</v>
      </c>
      <c r="BI375" s="231">
        <f>SUM(Kranskop:Baobab!BI375)</f>
        <v>0</v>
      </c>
      <c r="BJ375" s="231">
        <f>SUM(Kranskop:Baobab!BJ375)</f>
        <v>0</v>
      </c>
      <c r="BK375" s="231">
        <f>SUM(Kranskop:Baobab!BK375)</f>
        <v>0</v>
      </c>
      <c r="BL375" s="231">
        <f>SUM(Kranskop:Baobab!BL375)</f>
        <v>0</v>
      </c>
      <c r="BM375" s="231">
        <f>SUM(Kranskop:Baobab!BM375)</f>
        <v>0</v>
      </c>
      <c r="BN375" s="231">
        <f>SUM(Kranskop:Baobab!BN375)</f>
        <v>0</v>
      </c>
      <c r="BO375" s="231">
        <f>SUM(Kranskop:Baobab!BO375)</f>
        <v>0</v>
      </c>
      <c r="BP375" s="231">
        <f>SUM(Kranskop:Baobab!BP375)</f>
        <v>0</v>
      </c>
      <c r="BQ375" s="232">
        <f>SUM(Kranskop:Baobab!BQ375)</f>
        <v>0</v>
      </c>
      <c r="BR375" s="233">
        <f>SUM(Kranskop:Baobab!BR375)</f>
        <v>0</v>
      </c>
      <c r="BS375" s="231">
        <f>SUM(Kranskop:Baobab!BS375)</f>
        <v>0</v>
      </c>
      <c r="BT375" s="231">
        <f>SUM(Kranskop:Baobab!BT375)</f>
        <v>0</v>
      </c>
      <c r="BU375" s="231">
        <f>SUM(Kranskop:Baobab!BU375)</f>
        <v>0</v>
      </c>
      <c r="BV375" s="231">
        <f>SUM(Kranskop:Baobab!BV375)</f>
        <v>0</v>
      </c>
      <c r="BW375" s="231">
        <f>SUM(Kranskop:Baobab!BW375)</f>
        <v>0</v>
      </c>
      <c r="BX375" s="231">
        <f>SUM(Kranskop:Baobab!BX375)</f>
        <v>0</v>
      </c>
      <c r="BY375" s="231">
        <f>SUM(Kranskop:Baobab!BY375)</f>
        <v>0</v>
      </c>
      <c r="BZ375" s="231">
        <f>SUM(Kranskop:Baobab!BZ375)</f>
        <v>0</v>
      </c>
      <c r="CA375" s="231">
        <f>SUM(Kranskop:Baobab!CA375)</f>
        <v>0</v>
      </c>
      <c r="CB375" s="231">
        <f>SUM(Kranskop:Baobab!CB375)</f>
        <v>0</v>
      </c>
      <c r="CC375" s="232">
        <f>SUM(Kranskop:Baobab!CC375)</f>
        <v>0</v>
      </c>
      <c r="CD375" s="368"/>
    </row>
    <row r="376" spans="2:82" s="39" customFormat="1" x14ac:dyDescent="0.75">
      <c r="B376" s="328" t="s">
        <v>818</v>
      </c>
      <c r="C376" s="329" t="s">
        <v>819</v>
      </c>
      <c r="D376" s="139" t="s">
        <v>446</v>
      </c>
      <c r="E376" s="276">
        <f>SUM(Kranskop:Baobab!E376)</f>
        <v>16</v>
      </c>
      <c r="F376" s="215" t="b">
        <f>(Kranskop!G376+Nyl!G376+Capricorn!G376+Baobab!G376)=G376</f>
        <v>1</v>
      </c>
      <c r="G376" s="74">
        <f t="shared" si="99"/>
        <v>0</v>
      </c>
      <c r="H376" s="75">
        <f>SUM(Kranskop:Baobab!H376)</f>
        <v>0</v>
      </c>
      <c r="I376" s="232">
        <f>SUM(Kranskop:Baobab!I376)</f>
        <v>0</v>
      </c>
      <c r="J376" s="230">
        <f>SUM(Kranskop:Baobab!J376)</f>
        <v>0</v>
      </c>
      <c r="K376" s="231">
        <f>SUM(Kranskop:Baobab!K376)</f>
        <v>0</v>
      </c>
      <c r="L376" s="231">
        <f>SUM(Kranskop:Baobab!L376)</f>
        <v>0</v>
      </c>
      <c r="M376" s="231">
        <f>SUM(Kranskop:Baobab!M376)</f>
        <v>0</v>
      </c>
      <c r="N376" s="231">
        <f>SUM(Kranskop:Baobab!N376)</f>
        <v>0</v>
      </c>
      <c r="O376" s="231">
        <f>SUM(Kranskop:Baobab!O376)</f>
        <v>0</v>
      </c>
      <c r="P376" s="231">
        <f>SUM(Kranskop:Baobab!P376)</f>
        <v>0</v>
      </c>
      <c r="Q376" s="231">
        <f>SUM(Kranskop:Baobab!Q376)</f>
        <v>0</v>
      </c>
      <c r="R376" s="231">
        <f>SUM(Kranskop:Baobab!R376)</f>
        <v>0</v>
      </c>
      <c r="S376" s="231">
        <f>SUM(Kranskop:Baobab!S376)</f>
        <v>0</v>
      </c>
      <c r="T376" s="231">
        <f>SUM(Kranskop:Baobab!T376)</f>
        <v>0</v>
      </c>
      <c r="U376" s="232">
        <f>SUM(Kranskop:Baobab!U376)</f>
        <v>0</v>
      </c>
      <c r="V376" s="233">
        <f>SUM(Kranskop:Baobab!V376)</f>
        <v>0</v>
      </c>
      <c r="W376" s="231">
        <f>SUM(Kranskop:Baobab!W376)</f>
        <v>0</v>
      </c>
      <c r="X376" s="231">
        <f>SUM(Kranskop:Baobab!X376)</f>
        <v>0</v>
      </c>
      <c r="Y376" s="231">
        <f>SUM(Kranskop:Baobab!Y376)</f>
        <v>0</v>
      </c>
      <c r="Z376" s="231">
        <f>SUM(Kranskop:Baobab!Z376)</f>
        <v>0</v>
      </c>
      <c r="AA376" s="231">
        <f>SUM(Kranskop:Baobab!AA376)</f>
        <v>0</v>
      </c>
      <c r="AB376" s="231">
        <f>SUM(Kranskop:Baobab!AB376)</f>
        <v>0</v>
      </c>
      <c r="AC376" s="231">
        <f>SUM(Kranskop:Baobab!AC376)</f>
        <v>0</v>
      </c>
      <c r="AD376" s="231">
        <f>SUM(Kranskop:Baobab!AD376)</f>
        <v>0</v>
      </c>
      <c r="AE376" s="231">
        <f>SUM(Kranskop:Baobab!AE376)</f>
        <v>0</v>
      </c>
      <c r="AF376" s="231">
        <f>SUM(Kranskop:Baobab!AF376)</f>
        <v>0</v>
      </c>
      <c r="AG376" s="232">
        <f>SUM(Kranskop:Baobab!AG376)</f>
        <v>0</v>
      </c>
      <c r="AH376" s="233">
        <f>SUM(Kranskop:Baobab!AH376)</f>
        <v>0</v>
      </c>
      <c r="AI376" s="231">
        <f>SUM(Kranskop:Baobab!AI376)</f>
        <v>0</v>
      </c>
      <c r="AJ376" s="231">
        <f>SUM(Kranskop:Baobab!AJ376)</f>
        <v>0</v>
      </c>
      <c r="AK376" s="231">
        <f>SUM(Kranskop:Baobab!AK376)</f>
        <v>0</v>
      </c>
      <c r="AL376" s="231">
        <f>SUM(Kranskop:Baobab!AL376)</f>
        <v>0</v>
      </c>
      <c r="AM376" s="231">
        <f>SUM(Kranskop:Baobab!AM376)</f>
        <v>0</v>
      </c>
      <c r="AN376" s="231">
        <f>SUM(Kranskop:Baobab!AN376)</f>
        <v>0</v>
      </c>
      <c r="AO376" s="231">
        <f>SUM(Kranskop:Baobab!AO376)</f>
        <v>0</v>
      </c>
      <c r="AP376" s="231">
        <f>SUM(Kranskop:Baobab!AP376)</f>
        <v>0</v>
      </c>
      <c r="AQ376" s="231">
        <f>SUM(Kranskop:Baobab!AQ376)</f>
        <v>0</v>
      </c>
      <c r="AR376" s="231">
        <f>SUM(Kranskop:Baobab!AR376)</f>
        <v>0</v>
      </c>
      <c r="AS376" s="232">
        <f>SUM(Kranskop:Baobab!AS376)</f>
        <v>0</v>
      </c>
      <c r="AT376" s="233">
        <f>SUM(Kranskop:Baobab!AT376)</f>
        <v>0</v>
      </c>
      <c r="AU376" s="231">
        <f>SUM(Kranskop:Baobab!AU376)</f>
        <v>0</v>
      </c>
      <c r="AV376" s="231">
        <f>SUM(Kranskop:Baobab!AV376)</f>
        <v>0</v>
      </c>
      <c r="AW376" s="231">
        <f>SUM(Kranskop:Baobab!AW376)</f>
        <v>0</v>
      </c>
      <c r="AX376" s="231">
        <f>SUM(Kranskop:Baobab!AX376)</f>
        <v>0</v>
      </c>
      <c r="AY376" s="231">
        <f>SUM(Kranskop:Baobab!AY376)</f>
        <v>0</v>
      </c>
      <c r="AZ376" s="231">
        <f>SUM(Kranskop:Baobab!AZ376)</f>
        <v>0</v>
      </c>
      <c r="BA376" s="231">
        <f>SUM(Kranskop:Baobab!BA376)</f>
        <v>0</v>
      </c>
      <c r="BB376" s="231">
        <f>SUM(Kranskop:Baobab!BB376)</f>
        <v>0</v>
      </c>
      <c r="BC376" s="231">
        <f>SUM(Kranskop:Baobab!BC376)</f>
        <v>0</v>
      </c>
      <c r="BD376" s="231">
        <f>SUM(Kranskop:Baobab!BD376)</f>
        <v>0</v>
      </c>
      <c r="BE376" s="232">
        <f>SUM(Kranskop:Baobab!BE376)</f>
        <v>0</v>
      </c>
      <c r="BF376" s="233">
        <f>SUM(Kranskop:Baobab!BF376)</f>
        <v>0</v>
      </c>
      <c r="BG376" s="231">
        <f>SUM(Kranskop:Baobab!BG376)</f>
        <v>0</v>
      </c>
      <c r="BH376" s="231">
        <f>SUM(Kranskop:Baobab!BH376)</f>
        <v>0</v>
      </c>
      <c r="BI376" s="231">
        <f>SUM(Kranskop:Baobab!BI376)</f>
        <v>0</v>
      </c>
      <c r="BJ376" s="231">
        <f>SUM(Kranskop:Baobab!BJ376)</f>
        <v>0</v>
      </c>
      <c r="BK376" s="231">
        <f>SUM(Kranskop:Baobab!BK376)</f>
        <v>0</v>
      </c>
      <c r="BL376" s="231">
        <f>SUM(Kranskop:Baobab!BL376)</f>
        <v>0</v>
      </c>
      <c r="BM376" s="231">
        <f>SUM(Kranskop:Baobab!BM376)</f>
        <v>0</v>
      </c>
      <c r="BN376" s="231">
        <f>SUM(Kranskop:Baobab!BN376)</f>
        <v>0</v>
      </c>
      <c r="BO376" s="231">
        <f>SUM(Kranskop:Baobab!BO376)</f>
        <v>0</v>
      </c>
      <c r="BP376" s="231">
        <f>SUM(Kranskop:Baobab!BP376)</f>
        <v>0</v>
      </c>
      <c r="BQ376" s="232">
        <f>SUM(Kranskop:Baobab!BQ376)</f>
        <v>0</v>
      </c>
      <c r="BR376" s="233">
        <f>SUM(Kranskop:Baobab!BR376)</f>
        <v>0</v>
      </c>
      <c r="BS376" s="231">
        <f>SUM(Kranskop:Baobab!BS376)</f>
        <v>0</v>
      </c>
      <c r="BT376" s="231">
        <f>SUM(Kranskop:Baobab!BT376)</f>
        <v>0</v>
      </c>
      <c r="BU376" s="231">
        <f>SUM(Kranskop:Baobab!BU376)</f>
        <v>0</v>
      </c>
      <c r="BV376" s="231">
        <f>SUM(Kranskop:Baobab!BV376)</f>
        <v>0</v>
      </c>
      <c r="BW376" s="231">
        <f>SUM(Kranskop:Baobab!BW376)</f>
        <v>0</v>
      </c>
      <c r="BX376" s="231">
        <f>SUM(Kranskop:Baobab!BX376)</f>
        <v>0</v>
      </c>
      <c r="BY376" s="231">
        <f>SUM(Kranskop:Baobab!BY376)</f>
        <v>0</v>
      </c>
      <c r="BZ376" s="231">
        <f>SUM(Kranskop:Baobab!BZ376)</f>
        <v>0</v>
      </c>
      <c r="CA376" s="231">
        <f>SUM(Kranskop:Baobab!CA376)</f>
        <v>0</v>
      </c>
      <c r="CB376" s="231">
        <f>SUM(Kranskop:Baobab!CB376)</f>
        <v>0</v>
      </c>
      <c r="CC376" s="232">
        <f>SUM(Kranskop:Baobab!CC376)</f>
        <v>0</v>
      </c>
      <c r="CD376" s="368"/>
    </row>
    <row r="377" spans="2:82" s="39" customFormat="1" x14ac:dyDescent="0.75">
      <c r="B377" s="328" t="s">
        <v>820</v>
      </c>
      <c r="C377" s="329" t="s">
        <v>887</v>
      </c>
      <c r="D377" s="139" t="s">
        <v>446</v>
      </c>
      <c r="E377" s="276">
        <f>SUM(Kranskop:Baobab!E377)</f>
        <v>16</v>
      </c>
      <c r="F377" s="215" t="b">
        <f>(Kranskop!G377+Nyl!G377+Capricorn!G377+Baobab!G377)=G377</f>
        <v>1</v>
      </c>
      <c r="G377" s="74">
        <f t="shared" ref="G377:G407" si="100">+SUM(H377:CC377)</f>
        <v>0</v>
      </c>
      <c r="H377" s="75">
        <f>SUM(Kranskop:Baobab!H377)</f>
        <v>0</v>
      </c>
      <c r="I377" s="232">
        <f>SUM(Kranskop:Baobab!I377)</f>
        <v>0</v>
      </c>
      <c r="J377" s="230">
        <f>SUM(Kranskop:Baobab!J377)</f>
        <v>0</v>
      </c>
      <c r="K377" s="231">
        <f>SUM(Kranskop:Baobab!K377)</f>
        <v>0</v>
      </c>
      <c r="L377" s="231">
        <f>SUM(Kranskop:Baobab!L377)</f>
        <v>0</v>
      </c>
      <c r="M377" s="231">
        <f>SUM(Kranskop:Baobab!M377)</f>
        <v>0</v>
      </c>
      <c r="N377" s="231">
        <f>SUM(Kranskop:Baobab!N377)</f>
        <v>0</v>
      </c>
      <c r="O377" s="231">
        <f>SUM(Kranskop:Baobab!O377)</f>
        <v>0</v>
      </c>
      <c r="P377" s="231">
        <f>SUM(Kranskop:Baobab!P377)</f>
        <v>0</v>
      </c>
      <c r="Q377" s="231">
        <f>SUM(Kranskop:Baobab!Q377)</f>
        <v>0</v>
      </c>
      <c r="R377" s="231">
        <f>SUM(Kranskop:Baobab!R377)</f>
        <v>0</v>
      </c>
      <c r="S377" s="231">
        <f>SUM(Kranskop:Baobab!S377)</f>
        <v>0</v>
      </c>
      <c r="T377" s="231">
        <f>SUM(Kranskop:Baobab!T377)</f>
        <v>0</v>
      </c>
      <c r="U377" s="232">
        <f>SUM(Kranskop:Baobab!U377)</f>
        <v>0</v>
      </c>
      <c r="V377" s="233">
        <f>SUM(Kranskop:Baobab!V377)</f>
        <v>0</v>
      </c>
      <c r="W377" s="231">
        <f>SUM(Kranskop:Baobab!W377)</f>
        <v>0</v>
      </c>
      <c r="X377" s="231">
        <f>SUM(Kranskop:Baobab!X377)</f>
        <v>0</v>
      </c>
      <c r="Y377" s="231">
        <f>SUM(Kranskop:Baobab!Y377)</f>
        <v>0</v>
      </c>
      <c r="Z377" s="231">
        <f>SUM(Kranskop:Baobab!Z377)</f>
        <v>0</v>
      </c>
      <c r="AA377" s="231">
        <f>SUM(Kranskop:Baobab!AA377)</f>
        <v>0</v>
      </c>
      <c r="AB377" s="231">
        <f>SUM(Kranskop:Baobab!AB377)</f>
        <v>0</v>
      </c>
      <c r="AC377" s="231">
        <f>SUM(Kranskop:Baobab!AC377)</f>
        <v>0</v>
      </c>
      <c r="AD377" s="231">
        <f>SUM(Kranskop:Baobab!AD377)</f>
        <v>0</v>
      </c>
      <c r="AE377" s="231">
        <f>SUM(Kranskop:Baobab!AE377)</f>
        <v>0</v>
      </c>
      <c r="AF377" s="231">
        <f>SUM(Kranskop:Baobab!AF377)</f>
        <v>0</v>
      </c>
      <c r="AG377" s="232">
        <f>SUM(Kranskop:Baobab!AG377)</f>
        <v>0</v>
      </c>
      <c r="AH377" s="233">
        <f>SUM(Kranskop:Baobab!AH377)</f>
        <v>0</v>
      </c>
      <c r="AI377" s="231">
        <f>SUM(Kranskop:Baobab!AI377)</f>
        <v>0</v>
      </c>
      <c r="AJ377" s="231">
        <f>SUM(Kranskop:Baobab!AJ377)</f>
        <v>0</v>
      </c>
      <c r="AK377" s="231">
        <f>SUM(Kranskop:Baobab!AK377)</f>
        <v>0</v>
      </c>
      <c r="AL377" s="231">
        <f>SUM(Kranskop:Baobab!AL377)</f>
        <v>0</v>
      </c>
      <c r="AM377" s="231">
        <f>SUM(Kranskop:Baobab!AM377)</f>
        <v>0</v>
      </c>
      <c r="AN377" s="231">
        <f>SUM(Kranskop:Baobab!AN377)</f>
        <v>0</v>
      </c>
      <c r="AO377" s="231">
        <f>SUM(Kranskop:Baobab!AO377)</f>
        <v>0</v>
      </c>
      <c r="AP377" s="231">
        <f>SUM(Kranskop:Baobab!AP377)</f>
        <v>0</v>
      </c>
      <c r="AQ377" s="231">
        <f>SUM(Kranskop:Baobab!AQ377)</f>
        <v>0</v>
      </c>
      <c r="AR377" s="231">
        <f>SUM(Kranskop:Baobab!AR377)</f>
        <v>0</v>
      </c>
      <c r="AS377" s="232">
        <f>SUM(Kranskop:Baobab!AS377)</f>
        <v>0</v>
      </c>
      <c r="AT377" s="233">
        <f>SUM(Kranskop:Baobab!AT377)</f>
        <v>0</v>
      </c>
      <c r="AU377" s="231">
        <f>SUM(Kranskop:Baobab!AU377)</f>
        <v>0</v>
      </c>
      <c r="AV377" s="231">
        <f>SUM(Kranskop:Baobab!AV377)</f>
        <v>0</v>
      </c>
      <c r="AW377" s="231">
        <f>SUM(Kranskop:Baobab!AW377)</f>
        <v>0</v>
      </c>
      <c r="AX377" s="231">
        <f>SUM(Kranskop:Baobab!AX377)</f>
        <v>0</v>
      </c>
      <c r="AY377" s="231">
        <f>SUM(Kranskop:Baobab!AY377)</f>
        <v>0</v>
      </c>
      <c r="AZ377" s="231">
        <f>SUM(Kranskop:Baobab!AZ377)</f>
        <v>0</v>
      </c>
      <c r="BA377" s="231">
        <f>SUM(Kranskop:Baobab!BA377)</f>
        <v>0</v>
      </c>
      <c r="BB377" s="231">
        <f>SUM(Kranskop:Baobab!BB377)</f>
        <v>0</v>
      </c>
      <c r="BC377" s="231">
        <f>SUM(Kranskop:Baobab!BC377)</f>
        <v>0</v>
      </c>
      <c r="BD377" s="231">
        <f>SUM(Kranskop:Baobab!BD377)</f>
        <v>0</v>
      </c>
      <c r="BE377" s="232">
        <f>SUM(Kranskop:Baobab!BE377)</f>
        <v>0</v>
      </c>
      <c r="BF377" s="233">
        <f>SUM(Kranskop:Baobab!BF377)</f>
        <v>0</v>
      </c>
      <c r="BG377" s="231">
        <f>SUM(Kranskop:Baobab!BG377)</f>
        <v>0</v>
      </c>
      <c r="BH377" s="231">
        <f>SUM(Kranskop:Baobab!BH377)</f>
        <v>0</v>
      </c>
      <c r="BI377" s="231">
        <f>SUM(Kranskop:Baobab!BI377)</f>
        <v>0</v>
      </c>
      <c r="BJ377" s="231">
        <f>SUM(Kranskop:Baobab!BJ377)</f>
        <v>0</v>
      </c>
      <c r="BK377" s="231">
        <f>SUM(Kranskop:Baobab!BK377)</f>
        <v>0</v>
      </c>
      <c r="BL377" s="231">
        <f>SUM(Kranskop:Baobab!BL377)</f>
        <v>0</v>
      </c>
      <c r="BM377" s="231">
        <f>SUM(Kranskop:Baobab!BM377)</f>
        <v>0</v>
      </c>
      <c r="BN377" s="231">
        <f>SUM(Kranskop:Baobab!BN377)</f>
        <v>0</v>
      </c>
      <c r="BO377" s="231">
        <f>SUM(Kranskop:Baobab!BO377)</f>
        <v>0</v>
      </c>
      <c r="BP377" s="231">
        <f>SUM(Kranskop:Baobab!BP377)</f>
        <v>0</v>
      </c>
      <c r="BQ377" s="232">
        <f>SUM(Kranskop:Baobab!BQ377)</f>
        <v>0</v>
      </c>
      <c r="BR377" s="233">
        <f>SUM(Kranskop:Baobab!BR377)</f>
        <v>0</v>
      </c>
      <c r="BS377" s="231">
        <f>SUM(Kranskop:Baobab!BS377)</f>
        <v>0</v>
      </c>
      <c r="BT377" s="231">
        <f>SUM(Kranskop:Baobab!BT377)</f>
        <v>0</v>
      </c>
      <c r="BU377" s="231">
        <f>SUM(Kranskop:Baobab!BU377)</f>
        <v>0</v>
      </c>
      <c r="BV377" s="231">
        <f>SUM(Kranskop:Baobab!BV377)</f>
        <v>0</v>
      </c>
      <c r="BW377" s="231">
        <f>SUM(Kranskop:Baobab!BW377)</f>
        <v>0</v>
      </c>
      <c r="BX377" s="231">
        <f>SUM(Kranskop:Baobab!BX377)</f>
        <v>0</v>
      </c>
      <c r="BY377" s="231">
        <f>SUM(Kranskop:Baobab!BY377)</f>
        <v>0</v>
      </c>
      <c r="BZ377" s="231">
        <f>SUM(Kranskop:Baobab!BZ377)</f>
        <v>0</v>
      </c>
      <c r="CA377" s="231">
        <f>SUM(Kranskop:Baobab!CA377)</f>
        <v>0</v>
      </c>
      <c r="CB377" s="231">
        <f>SUM(Kranskop:Baobab!CB377)</f>
        <v>0</v>
      </c>
      <c r="CC377" s="232">
        <f>SUM(Kranskop:Baobab!CC377)</f>
        <v>0</v>
      </c>
      <c r="CD377" s="368"/>
    </row>
    <row r="378" spans="2:82" s="39" customFormat="1" x14ac:dyDescent="0.75">
      <c r="B378" s="328" t="s">
        <v>821</v>
      </c>
      <c r="C378" s="329" t="s">
        <v>822</v>
      </c>
      <c r="D378" s="139" t="s">
        <v>446</v>
      </c>
      <c r="E378" s="276">
        <f>SUM(Kranskop:Baobab!E378)</f>
        <v>16</v>
      </c>
      <c r="F378" s="215" t="b">
        <f>(Kranskop!G378+Nyl!G378+Capricorn!G378+Baobab!G378)=G378</f>
        <v>1</v>
      </c>
      <c r="G378" s="74">
        <f t="shared" si="100"/>
        <v>0</v>
      </c>
      <c r="H378" s="75">
        <f>SUM(Kranskop:Baobab!H378)</f>
        <v>0</v>
      </c>
      <c r="I378" s="232">
        <f>SUM(Kranskop:Baobab!I378)</f>
        <v>0</v>
      </c>
      <c r="J378" s="230">
        <f>SUM(Kranskop:Baobab!J378)</f>
        <v>0</v>
      </c>
      <c r="K378" s="231">
        <f>SUM(Kranskop:Baobab!K378)</f>
        <v>0</v>
      </c>
      <c r="L378" s="231">
        <f>SUM(Kranskop:Baobab!L378)</f>
        <v>0</v>
      </c>
      <c r="M378" s="231">
        <f>SUM(Kranskop:Baobab!M378)</f>
        <v>0</v>
      </c>
      <c r="N378" s="231">
        <f>SUM(Kranskop:Baobab!N378)</f>
        <v>0</v>
      </c>
      <c r="O378" s="231">
        <f>SUM(Kranskop:Baobab!O378)</f>
        <v>0</v>
      </c>
      <c r="P378" s="231">
        <f>SUM(Kranskop:Baobab!P378)</f>
        <v>0</v>
      </c>
      <c r="Q378" s="231">
        <f>SUM(Kranskop:Baobab!Q378)</f>
        <v>0</v>
      </c>
      <c r="R378" s="231">
        <f>SUM(Kranskop:Baobab!R378)</f>
        <v>0</v>
      </c>
      <c r="S378" s="231">
        <f>SUM(Kranskop:Baobab!S378)</f>
        <v>0</v>
      </c>
      <c r="T378" s="231">
        <f>SUM(Kranskop:Baobab!T378)</f>
        <v>0</v>
      </c>
      <c r="U378" s="232">
        <f>SUM(Kranskop:Baobab!U378)</f>
        <v>0</v>
      </c>
      <c r="V378" s="233">
        <f>SUM(Kranskop:Baobab!V378)</f>
        <v>0</v>
      </c>
      <c r="W378" s="231">
        <f>SUM(Kranskop:Baobab!W378)</f>
        <v>0</v>
      </c>
      <c r="X378" s="231">
        <f>SUM(Kranskop:Baobab!X378)</f>
        <v>0</v>
      </c>
      <c r="Y378" s="231">
        <f>SUM(Kranskop:Baobab!Y378)</f>
        <v>0</v>
      </c>
      <c r="Z378" s="231">
        <f>SUM(Kranskop:Baobab!Z378)</f>
        <v>0</v>
      </c>
      <c r="AA378" s="231">
        <f>SUM(Kranskop:Baobab!AA378)</f>
        <v>0</v>
      </c>
      <c r="AB378" s="231">
        <f>SUM(Kranskop:Baobab!AB378)</f>
        <v>0</v>
      </c>
      <c r="AC378" s="231">
        <f>SUM(Kranskop:Baobab!AC378)</f>
        <v>0</v>
      </c>
      <c r="AD378" s="231">
        <f>SUM(Kranskop:Baobab!AD378)</f>
        <v>0</v>
      </c>
      <c r="AE378" s="231">
        <f>SUM(Kranskop:Baobab!AE378)</f>
        <v>0</v>
      </c>
      <c r="AF378" s="231">
        <f>SUM(Kranskop:Baobab!AF378)</f>
        <v>0</v>
      </c>
      <c r="AG378" s="232">
        <f>SUM(Kranskop:Baobab!AG378)</f>
        <v>0</v>
      </c>
      <c r="AH378" s="233">
        <f>SUM(Kranskop:Baobab!AH378)</f>
        <v>0</v>
      </c>
      <c r="AI378" s="231">
        <f>SUM(Kranskop:Baobab!AI378)</f>
        <v>0</v>
      </c>
      <c r="AJ378" s="231">
        <f>SUM(Kranskop:Baobab!AJ378)</f>
        <v>0</v>
      </c>
      <c r="AK378" s="231">
        <f>SUM(Kranskop:Baobab!AK378)</f>
        <v>0</v>
      </c>
      <c r="AL378" s="231">
        <f>SUM(Kranskop:Baobab!AL378)</f>
        <v>0</v>
      </c>
      <c r="AM378" s="231">
        <f>SUM(Kranskop:Baobab!AM378)</f>
        <v>0</v>
      </c>
      <c r="AN378" s="231">
        <f>SUM(Kranskop:Baobab!AN378)</f>
        <v>0</v>
      </c>
      <c r="AO378" s="231">
        <f>SUM(Kranskop:Baobab!AO378)</f>
        <v>0</v>
      </c>
      <c r="AP378" s="231">
        <f>SUM(Kranskop:Baobab!AP378)</f>
        <v>0</v>
      </c>
      <c r="AQ378" s="231">
        <f>SUM(Kranskop:Baobab!AQ378)</f>
        <v>0</v>
      </c>
      <c r="AR378" s="231">
        <f>SUM(Kranskop:Baobab!AR378)</f>
        <v>0</v>
      </c>
      <c r="AS378" s="232">
        <f>SUM(Kranskop:Baobab!AS378)</f>
        <v>0</v>
      </c>
      <c r="AT378" s="233">
        <f>SUM(Kranskop:Baobab!AT378)</f>
        <v>0</v>
      </c>
      <c r="AU378" s="231">
        <f>SUM(Kranskop:Baobab!AU378)</f>
        <v>0</v>
      </c>
      <c r="AV378" s="231">
        <f>SUM(Kranskop:Baobab!AV378)</f>
        <v>0</v>
      </c>
      <c r="AW378" s="231">
        <f>SUM(Kranskop:Baobab!AW378)</f>
        <v>0</v>
      </c>
      <c r="AX378" s="231">
        <f>SUM(Kranskop:Baobab!AX378)</f>
        <v>0</v>
      </c>
      <c r="AY378" s="231">
        <f>SUM(Kranskop:Baobab!AY378)</f>
        <v>0</v>
      </c>
      <c r="AZ378" s="231">
        <f>SUM(Kranskop:Baobab!AZ378)</f>
        <v>0</v>
      </c>
      <c r="BA378" s="231">
        <f>SUM(Kranskop:Baobab!BA378)</f>
        <v>0</v>
      </c>
      <c r="BB378" s="231">
        <f>SUM(Kranskop:Baobab!BB378)</f>
        <v>0</v>
      </c>
      <c r="BC378" s="231">
        <f>SUM(Kranskop:Baobab!BC378)</f>
        <v>0</v>
      </c>
      <c r="BD378" s="231">
        <f>SUM(Kranskop:Baobab!BD378)</f>
        <v>0</v>
      </c>
      <c r="BE378" s="232">
        <f>SUM(Kranskop:Baobab!BE378)</f>
        <v>0</v>
      </c>
      <c r="BF378" s="233">
        <f>SUM(Kranskop:Baobab!BF378)</f>
        <v>0</v>
      </c>
      <c r="BG378" s="231">
        <f>SUM(Kranskop:Baobab!BG378)</f>
        <v>0</v>
      </c>
      <c r="BH378" s="231">
        <f>SUM(Kranskop:Baobab!BH378)</f>
        <v>0</v>
      </c>
      <c r="BI378" s="231">
        <f>SUM(Kranskop:Baobab!BI378)</f>
        <v>0</v>
      </c>
      <c r="BJ378" s="231">
        <f>SUM(Kranskop:Baobab!BJ378)</f>
        <v>0</v>
      </c>
      <c r="BK378" s="231">
        <f>SUM(Kranskop:Baobab!BK378)</f>
        <v>0</v>
      </c>
      <c r="BL378" s="231">
        <f>SUM(Kranskop:Baobab!BL378)</f>
        <v>0</v>
      </c>
      <c r="BM378" s="231">
        <f>SUM(Kranskop:Baobab!BM378)</f>
        <v>0</v>
      </c>
      <c r="BN378" s="231">
        <f>SUM(Kranskop:Baobab!BN378)</f>
        <v>0</v>
      </c>
      <c r="BO378" s="231">
        <f>SUM(Kranskop:Baobab!BO378)</f>
        <v>0</v>
      </c>
      <c r="BP378" s="231">
        <f>SUM(Kranskop:Baobab!BP378)</f>
        <v>0</v>
      </c>
      <c r="BQ378" s="232">
        <f>SUM(Kranskop:Baobab!BQ378)</f>
        <v>0</v>
      </c>
      <c r="BR378" s="233">
        <f>SUM(Kranskop:Baobab!BR378)</f>
        <v>0</v>
      </c>
      <c r="BS378" s="231">
        <f>SUM(Kranskop:Baobab!BS378)</f>
        <v>0</v>
      </c>
      <c r="BT378" s="231">
        <f>SUM(Kranskop:Baobab!BT378)</f>
        <v>0</v>
      </c>
      <c r="BU378" s="231">
        <f>SUM(Kranskop:Baobab!BU378)</f>
        <v>0</v>
      </c>
      <c r="BV378" s="231">
        <f>SUM(Kranskop:Baobab!BV378)</f>
        <v>0</v>
      </c>
      <c r="BW378" s="231">
        <f>SUM(Kranskop:Baobab!BW378)</f>
        <v>0</v>
      </c>
      <c r="BX378" s="231">
        <f>SUM(Kranskop:Baobab!BX378)</f>
        <v>0</v>
      </c>
      <c r="BY378" s="231">
        <f>SUM(Kranskop:Baobab!BY378)</f>
        <v>0</v>
      </c>
      <c r="BZ378" s="231">
        <f>SUM(Kranskop:Baobab!BZ378)</f>
        <v>0</v>
      </c>
      <c r="CA378" s="231">
        <f>SUM(Kranskop:Baobab!CA378)</f>
        <v>0</v>
      </c>
      <c r="CB378" s="231">
        <f>SUM(Kranskop:Baobab!CB378)</f>
        <v>0</v>
      </c>
      <c r="CC378" s="232">
        <f>SUM(Kranskop:Baobab!CC378)</f>
        <v>0</v>
      </c>
      <c r="CD378" s="368"/>
    </row>
    <row r="379" spans="2:82" s="39" customFormat="1" x14ac:dyDescent="0.75">
      <c r="B379" s="328" t="s">
        <v>823</v>
      </c>
      <c r="C379" s="329" t="s">
        <v>824</v>
      </c>
      <c r="D379" s="139" t="s">
        <v>446</v>
      </c>
      <c r="E379" s="276">
        <f>SUM(Kranskop:Baobab!E379)</f>
        <v>16</v>
      </c>
      <c r="F379" s="215" t="b">
        <f>(Kranskop!G379+Nyl!G379+Capricorn!G379+Baobab!G379)=G379</f>
        <v>1</v>
      </c>
      <c r="G379" s="74">
        <f t="shared" si="100"/>
        <v>0</v>
      </c>
      <c r="H379" s="75">
        <f>SUM(Kranskop:Baobab!H379)</f>
        <v>0</v>
      </c>
      <c r="I379" s="232">
        <f>SUM(Kranskop:Baobab!I379)</f>
        <v>0</v>
      </c>
      <c r="J379" s="230">
        <f>SUM(Kranskop:Baobab!J379)</f>
        <v>0</v>
      </c>
      <c r="K379" s="231">
        <f>SUM(Kranskop:Baobab!K379)</f>
        <v>0</v>
      </c>
      <c r="L379" s="231">
        <f>SUM(Kranskop:Baobab!L379)</f>
        <v>0</v>
      </c>
      <c r="M379" s="231">
        <f>SUM(Kranskop:Baobab!M379)</f>
        <v>0</v>
      </c>
      <c r="N379" s="231">
        <f>SUM(Kranskop:Baobab!N379)</f>
        <v>0</v>
      </c>
      <c r="O379" s="231">
        <f>SUM(Kranskop:Baobab!O379)</f>
        <v>0</v>
      </c>
      <c r="P379" s="231">
        <f>SUM(Kranskop:Baobab!P379)</f>
        <v>0</v>
      </c>
      <c r="Q379" s="231">
        <f>SUM(Kranskop:Baobab!Q379)</f>
        <v>0</v>
      </c>
      <c r="R379" s="231">
        <f>SUM(Kranskop:Baobab!R379)</f>
        <v>0</v>
      </c>
      <c r="S379" s="231">
        <f>SUM(Kranskop:Baobab!S379)</f>
        <v>0</v>
      </c>
      <c r="T379" s="231">
        <f>SUM(Kranskop:Baobab!T379)</f>
        <v>0</v>
      </c>
      <c r="U379" s="232">
        <f>SUM(Kranskop:Baobab!U379)</f>
        <v>0</v>
      </c>
      <c r="V379" s="233">
        <f>SUM(Kranskop:Baobab!V379)</f>
        <v>0</v>
      </c>
      <c r="W379" s="231">
        <f>SUM(Kranskop:Baobab!W379)</f>
        <v>0</v>
      </c>
      <c r="X379" s="231">
        <f>SUM(Kranskop:Baobab!X379)</f>
        <v>0</v>
      </c>
      <c r="Y379" s="231">
        <f>SUM(Kranskop:Baobab!Y379)</f>
        <v>0</v>
      </c>
      <c r="Z379" s="231">
        <f>SUM(Kranskop:Baobab!Z379)</f>
        <v>0</v>
      </c>
      <c r="AA379" s="231">
        <f>SUM(Kranskop:Baobab!AA379)</f>
        <v>0</v>
      </c>
      <c r="AB379" s="231">
        <f>SUM(Kranskop:Baobab!AB379)</f>
        <v>0</v>
      </c>
      <c r="AC379" s="231">
        <f>SUM(Kranskop:Baobab!AC379)</f>
        <v>0</v>
      </c>
      <c r="AD379" s="231">
        <f>SUM(Kranskop:Baobab!AD379)</f>
        <v>0</v>
      </c>
      <c r="AE379" s="231">
        <f>SUM(Kranskop:Baobab!AE379)</f>
        <v>0</v>
      </c>
      <c r="AF379" s="231">
        <f>SUM(Kranskop:Baobab!AF379)</f>
        <v>0</v>
      </c>
      <c r="AG379" s="232">
        <f>SUM(Kranskop:Baobab!AG379)</f>
        <v>0</v>
      </c>
      <c r="AH379" s="233">
        <f>SUM(Kranskop:Baobab!AH379)</f>
        <v>0</v>
      </c>
      <c r="AI379" s="231">
        <f>SUM(Kranskop:Baobab!AI379)</f>
        <v>0</v>
      </c>
      <c r="AJ379" s="231">
        <f>SUM(Kranskop:Baobab!AJ379)</f>
        <v>0</v>
      </c>
      <c r="AK379" s="231">
        <f>SUM(Kranskop:Baobab!AK379)</f>
        <v>0</v>
      </c>
      <c r="AL379" s="231">
        <f>SUM(Kranskop:Baobab!AL379)</f>
        <v>0</v>
      </c>
      <c r="AM379" s="231">
        <f>SUM(Kranskop:Baobab!AM379)</f>
        <v>0</v>
      </c>
      <c r="AN379" s="231">
        <f>SUM(Kranskop:Baobab!AN379)</f>
        <v>0</v>
      </c>
      <c r="AO379" s="231">
        <f>SUM(Kranskop:Baobab!AO379)</f>
        <v>0</v>
      </c>
      <c r="AP379" s="231">
        <f>SUM(Kranskop:Baobab!AP379)</f>
        <v>0</v>
      </c>
      <c r="AQ379" s="231">
        <f>SUM(Kranskop:Baobab!AQ379)</f>
        <v>0</v>
      </c>
      <c r="AR379" s="231">
        <f>SUM(Kranskop:Baobab!AR379)</f>
        <v>0</v>
      </c>
      <c r="AS379" s="232">
        <f>SUM(Kranskop:Baobab!AS379)</f>
        <v>0</v>
      </c>
      <c r="AT379" s="233">
        <f>SUM(Kranskop:Baobab!AT379)</f>
        <v>0</v>
      </c>
      <c r="AU379" s="231">
        <f>SUM(Kranskop:Baobab!AU379)</f>
        <v>0</v>
      </c>
      <c r="AV379" s="231">
        <f>SUM(Kranskop:Baobab!AV379)</f>
        <v>0</v>
      </c>
      <c r="AW379" s="231">
        <f>SUM(Kranskop:Baobab!AW379)</f>
        <v>0</v>
      </c>
      <c r="AX379" s="231">
        <f>SUM(Kranskop:Baobab!AX379)</f>
        <v>0</v>
      </c>
      <c r="AY379" s="231">
        <f>SUM(Kranskop:Baobab!AY379)</f>
        <v>0</v>
      </c>
      <c r="AZ379" s="231">
        <f>SUM(Kranskop:Baobab!AZ379)</f>
        <v>0</v>
      </c>
      <c r="BA379" s="231">
        <f>SUM(Kranskop:Baobab!BA379)</f>
        <v>0</v>
      </c>
      <c r="BB379" s="231">
        <f>SUM(Kranskop:Baobab!BB379)</f>
        <v>0</v>
      </c>
      <c r="BC379" s="231">
        <f>SUM(Kranskop:Baobab!BC379)</f>
        <v>0</v>
      </c>
      <c r="BD379" s="231">
        <f>SUM(Kranskop:Baobab!BD379)</f>
        <v>0</v>
      </c>
      <c r="BE379" s="232">
        <f>SUM(Kranskop:Baobab!BE379)</f>
        <v>0</v>
      </c>
      <c r="BF379" s="233">
        <f>SUM(Kranskop:Baobab!BF379)</f>
        <v>0</v>
      </c>
      <c r="BG379" s="231">
        <f>SUM(Kranskop:Baobab!BG379)</f>
        <v>0</v>
      </c>
      <c r="BH379" s="231">
        <f>SUM(Kranskop:Baobab!BH379)</f>
        <v>0</v>
      </c>
      <c r="BI379" s="231">
        <f>SUM(Kranskop:Baobab!BI379)</f>
        <v>0</v>
      </c>
      <c r="BJ379" s="231">
        <f>SUM(Kranskop:Baobab!BJ379)</f>
        <v>0</v>
      </c>
      <c r="BK379" s="231">
        <f>SUM(Kranskop:Baobab!BK379)</f>
        <v>0</v>
      </c>
      <c r="BL379" s="231">
        <f>SUM(Kranskop:Baobab!BL379)</f>
        <v>0</v>
      </c>
      <c r="BM379" s="231">
        <f>SUM(Kranskop:Baobab!BM379)</f>
        <v>0</v>
      </c>
      <c r="BN379" s="231">
        <f>SUM(Kranskop:Baobab!BN379)</f>
        <v>0</v>
      </c>
      <c r="BO379" s="231">
        <f>SUM(Kranskop:Baobab!BO379)</f>
        <v>0</v>
      </c>
      <c r="BP379" s="231">
        <f>SUM(Kranskop:Baobab!BP379)</f>
        <v>0</v>
      </c>
      <c r="BQ379" s="232">
        <f>SUM(Kranskop:Baobab!BQ379)</f>
        <v>0</v>
      </c>
      <c r="BR379" s="233">
        <f>SUM(Kranskop:Baobab!BR379)</f>
        <v>0</v>
      </c>
      <c r="BS379" s="231">
        <f>SUM(Kranskop:Baobab!BS379)</f>
        <v>0</v>
      </c>
      <c r="BT379" s="231">
        <f>SUM(Kranskop:Baobab!BT379)</f>
        <v>0</v>
      </c>
      <c r="BU379" s="231">
        <f>SUM(Kranskop:Baobab!BU379)</f>
        <v>0</v>
      </c>
      <c r="BV379" s="231">
        <f>SUM(Kranskop:Baobab!BV379)</f>
        <v>0</v>
      </c>
      <c r="BW379" s="231">
        <f>SUM(Kranskop:Baobab!BW379)</f>
        <v>0</v>
      </c>
      <c r="BX379" s="231">
        <f>SUM(Kranskop:Baobab!BX379)</f>
        <v>0</v>
      </c>
      <c r="BY379" s="231">
        <f>SUM(Kranskop:Baobab!BY379)</f>
        <v>0</v>
      </c>
      <c r="BZ379" s="231">
        <f>SUM(Kranskop:Baobab!BZ379)</f>
        <v>0</v>
      </c>
      <c r="CA379" s="231">
        <f>SUM(Kranskop:Baobab!CA379)</f>
        <v>0</v>
      </c>
      <c r="CB379" s="231">
        <f>SUM(Kranskop:Baobab!CB379)</f>
        <v>0</v>
      </c>
      <c r="CC379" s="232">
        <f>SUM(Kranskop:Baobab!CC379)</f>
        <v>0</v>
      </c>
      <c r="CD379" s="368"/>
    </row>
    <row r="380" spans="2:82" s="39" customFormat="1" x14ac:dyDescent="0.75">
      <c r="B380" s="328" t="s">
        <v>825</v>
      </c>
      <c r="C380" s="329" t="s">
        <v>826</v>
      </c>
      <c r="D380" s="139" t="s">
        <v>446</v>
      </c>
      <c r="E380" s="276">
        <f>SUM(Kranskop:Baobab!E380)</f>
        <v>16</v>
      </c>
      <c r="F380" s="215" t="b">
        <f>(Kranskop!G380+Nyl!G380+Capricorn!G380+Baobab!G380)=G380</f>
        <v>1</v>
      </c>
      <c r="G380" s="74">
        <f t="shared" si="100"/>
        <v>0</v>
      </c>
      <c r="H380" s="75">
        <f>SUM(Kranskop:Baobab!H380)</f>
        <v>0</v>
      </c>
      <c r="I380" s="232">
        <f>SUM(Kranskop:Baobab!I380)</f>
        <v>0</v>
      </c>
      <c r="J380" s="230">
        <f>SUM(Kranskop:Baobab!J380)</f>
        <v>0</v>
      </c>
      <c r="K380" s="231">
        <f>SUM(Kranskop:Baobab!K380)</f>
        <v>0</v>
      </c>
      <c r="L380" s="231">
        <f>SUM(Kranskop:Baobab!L380)</f>
        <v>0</v>
      </c>
      <c r="M380" s="231">
        <f>SUM(Kranskop:Baobab!M380)</f>
        <v>0</v>
      </c>
      <c r="N380" s="231">
        <f>SUM(Kranskop:Baobab!N380)</f>
        <v>0</v>
      </c>
      <c r="O380" s="231">
        <f>SUM(Kranskop:Baobab!O380)</f>
        <v>0</v>
      </c>
      <c r="P380" s="231">
        <f>SUM(Kranskop:Baobab!P380)</f>
        <v>0</v>
      </c>
      <c r="Q380" s="231">
        <f>SUM(Kranskop:Baobab!Q380)</f>
        <v>0</v>
      </c>
      <c r="R380" s="231">
        <f>SUM(Kranskop:Baobab!R380)</f>
        <v>0</v>
      </c>
      <c r="S380" s="231">
        <f>SUM(Kranskop:Baobab!S380)</f>
        <v>0</v>
      </c>
      <c r="T380" s="231">
        <f>SUM(Kranskop:Baobab!T380)</f>
        <v>0</v>
      </c>
      <c r="U380" s="232">
        <f>SUM(Kranskop:Baobab!U380)</f>
        <v>0</v>
      </c>
      <c r="V380" s="233">
        <f>SUM(Kranskop:Baobab!V380)</f>
        <v>0</v>
      </c>
      <c r="W380" s="231">
        <f>SUM(Kranskop:Baobab!W380)</f>
        <v>0</v>
      </c>
      <c r="X380" s="231">
        <f>SUM(Kranskop:Baobab!X380)</f>
        <v>0</v>
      </c>
      <c r="Y380" s="231">
        <f>SUM(Kranskop:Baobab!Y380)</f>
        <v>0</v>
      </c>
      <c r="Z380" s="231">
        <f>SUM(Kranskop:Baobab!Z380)</f>
        <v>0</v>
      </c>
      <c r="AA380" s="231">
        <f>SUM(Kranskop:Baobab!AA380)</f>
        <v>0</v>
      </c>
      <c r="AB380" s="231">
        <f>SUM(Kranskop:Baobab!AB380)</f>
        <v>0</v>
      </c>
      <c r="AC380" s="231">
        <f>SUM(Kranskop:Baobab!AC380)</f>
        <v>0</v>
      </c>
      <c r="AD380" s="231">
        <f>SUM(Kranskop:Baobab!AD380)</f>
        <v>0</v>
      </c>
      <c r="AE380" s="231">
        <f>SUM(Kranskop:Baobab!AE380)</f>
        <v>0</v>
      </c>
      <c r="AF380" s="231">
        <f>SUM(Kranskop:Baobab!AF380)</f>
        <v>0</v>
      </c>
      <c r="AG380" s="232">
        <f>SUM(Kranskop:Baobab!AG380)</f>
        <v>0</v>
      </c>
      <c r="AH380" s="233">
        <f>SUM(Kranskop:Baobab!AH380)</f>
        <v>0</v>
      </c>
      <c r="AI380" s="231">
        <f>SUM(Kranskop:Baobab!AI380)</f>
        <v>0</v>
      </c>
      <c r="AJ380" s="231">
        <f>SUM(Kranskop:Baobab!AJ380)</f>
        <v>0</v>
      </c>
      <c r="AK380" s="231">
        <f>SUM(Kranskop:Baobab!AK380)</f>
        <v>0</v>
      </c>
      <c r="AL380" s="231">
        <f>SUM(Kranskop:Baobab!AL380)</f>
        <v>0</v>
      </c>
      <c r="AM380" s="231">
        <f>SUM(Kranskop:Baobab!AM380)</f>
        <v>0</v>
      </c>
      <c r="AN380" s="231">
        <f>SUM(Kranskop:Baobab!AN380)</f>
        <v>0</v>
      </c>
      <c r="AO380" s="231">
        <f>SUM(Kranskop:Baobab!AO380)</f>
        <v>0</v>
      </c>
      <c r="AP380" s="231">
        <f>SUM(Kranskop:Baobab!AP380)</f>
        <v>0</v>
      </c>
      <c r="AQ380" s="231">
        <f>SUM(Kranskop:Baobab!AQ380)</f>
        <v>0</v>
      </c>
      <c r="AR380" s="231">
        <f>SUM(Kranskop:Baobab!AR380)</f>
        <v>0</v>
      </c>
      <c r="AS380" s="232">
        <f>SUM(Kranskop:Baobab!AS380)</f>
        <v>0</v>
      </c>
      <c r="AT380" s="233">
        <f>SUM(Kranskop:Baobab!AT380)</f>
        <v>0</v>
      </c>
      <c r="AU380" s="231">
        <f>SUM(Kranskop:Baobab!AU380)</f>
        <v>0</v>
      </c>
      <c r="AV380" s="231">
        <f>SUM(Kranskop:Baobab!AV380)</f>
        <v>0</v>
      </c>
      <c r="AW380" s="231">
        <f>SUM(Kranskop:Baobab!AW380)</f>
        <v>0</v>
      </c>
      <c r="AX380" s="231">
        <f>SUM(Kranskop:Baobab!AX380)</f>
        <v>0</v>
      </c>
      <c r="AY380" s="231">
        <f>SUM(Kranskop:Baobab!AY380)</f>
        <v>0</v>
      </c>
      <c r="AZ380" s="231">
        <f>SUM(Kranskop:Baobab!AZ380)</f>
        <v>0</v>
      </c>
      <c r="BA380" s="231">
        <f>SUM(Kranskop:Baobab!BA380)</f>
        <v>0</v>
      </c>
      <c r="BB380" s="231">
        <f>SUM(Kranskop:Baobab!BB380)</f>
        <v>0</v>
      </c>
      <c r="BC380" s="231">
        <f>SUM(Kranskop:Baobab!BC380)</f>
        <v>0</v>
      </c>
      <c r="BD380" s="231">
        <f>SUM(Kranskop:Baobab!BD380)</f>
        <v>0</v>
      </c>
      <c r="BE380" s="232">
        <f>SUM(Kranskop:Baobab!BE380)</f>
        <v>0</v>
      </c>
      <c r="BF380" s="233">
        <f>SUM(Kranskop:Baobab!BF380)</f>
        <v>0</v>
      </c>
      <c r="BG380" s="231">
        <f>SUM(Kranskop:Baobab!BG380)</f>
        <v>0</v>
      </c>
      <c r="BH380" s="231">
        <f>SUM(Kranskop:Baobab!BH380)</f>
        <v>0</v>
      </c>
      <c r="BI380" s="231">
        <f>SUM(Kranskop:Baobab!BI380)</f>
        <v>0</v>
      </c>
      <c r="BJ380" s="231">
        <f>SUM(Kranskop:Baobab!BJ380)</f>
        <v>0</v>
      </c>
      <c r="BK380" s="231">
        <f>SUM(Kranskop:Baobab!BK380)</f>
        <v>0</v>
      </c>
      <c r="BL380" s="231">
        <f>SUM(Kranskop:Baobab!BL380)</f>
        <v>0</v>
      </c>
      <c r="BM380" s="231">
        <f>SUM(Kranskop:Baobab!BM380)</f>
        <v>0</v>
      </c>
      <c r="BN380" s="231">
        <f>SUM(Kranskop:Baobab!BN380)</f>
        <v>0</v>
      </c>
      <c r="BO380" s="231">
        <f>SUM(Kranskop:Baobab!BO380)</f>
        <v>0</v>
      </c>
      <c r="BP380" s="231">
        <f>SUM(Kranskop:Baobab!BP380)</f>
        <v>0</v>
      </c>
      <c r="BQ380" s="232">
        <f>SUM(Kranskop:Baobab!BQ380)</f>
        <v>0</v>
      </c>
      <c r="BR380" s="233">
        <f>SUM(Kranskop:Baobab!BR380)</f>
        <v>0</v>
      </c>
      <c r="BS380" s="231">
        <f>SUM(Kranskop:Baobab!BS380)</f>
        <v>0</v>
      </c>
      <c r="BT380" s="231">
        <f>SUM(Kranskop:Baobab!BT380)</f>
        <v>0</v>
      </c>
      <c r="BU380" s="231">
        <f>SUM(Kranskop:Baobab!BU380)</f>
        <v>0</v>
      </c>
      <c r="BV380" s="231">
        <f>SUM(Kranskop:Baobab!BV380)</f>
        <v>0</v>
      </c>
      <c r="BW380" s="231">
        <f>SUM(Kranskop:Baobab!BW380)</f>
        <v>0</v>
      </c>
      <c r="BX380" s="231">
        <f>SUM(Kranskop:Baobab!BX380)</f>
        <v>0</v>
      </c>
      <c r="BY380" s="231">
        <f>SUM(Kranskop:Baobab!BY380)</f>
        <v>0</v>
      </c>
      <c r="BZ380" s="231">
        <f>SUM(Kranskop:Baobab!BZ380)</f>
        <v>0</v>
      </c>
      <c r="CA380" s="231">
        <f>SUM(Kranskop:Baobab!CA380)</f>
        <v>0</v>
      </c>
      <c r="CB380" s="231">
        <f>SUM(Kranskop:Baobab!CB380)</f>
        <v>0</v>
      </c>
      <c r="CC380" s="232">
        <f>SUM(Kranskop:Baobab!CC380)</f>
        <v>0</v>
      </c>
      <c r="CD380" s="368"/>
    </row>
    <row r="381" spans="2:82" s="39" customFormat="1" x14ac:dyDescent="0.75">
      <c r="B381" s="328" t="s">
        <v>827</v>
      </c>
      <c r="C381" s="329" t="s">
        <v>828</v>
      </c>
      <c r="D381" s="139" t="s">
        <v>446</v>
      </c>
      <c r="E381" s="276">
        <f>SUM(Kranskop:Baobab!E381)</f>
        <v>16</v>
      </c>
      <c r="F381" s="215" t="b">
        <f>(Kranskop!G381+Nyl!G381+Capricorn!G381+Baobab!G381)=G381</f>
        <v>1</v>
      </c>
      <c r="G381" s="74">
        <f t="shared" si="100"/>
        <v>0</v>
      </c>
      <c r="H381" s="75">
        <f>SUM(Kranskop:Baobab!H381)</f>
        <v>0</v>
      </c>
      <c r="I381" s="232">
        <f>SUM(Kranskop:Baobab!I381)</f>
        <v>0</v>
      </c>
      <c r="J381" s="230">
        <f>SUM(Kranskop:Baobab!J381)</f>
        <v>0</v>
      </c>
      <c r="K381" s="231">
        <f>SUM(Kranskop:Baobab!K381)</f>
        <v>0</v>
      </c>
      <c r="L381" s="231">
        <f>SUM(Kranskop:Baobab!L381)</f>
        <v>0</v>
      </c>
      <c r="M381" s="231">
        <f>SUM(Kranskop:Baobab!M381)</f>
        <v>0</v>
      </c>
      <c r="N381" s="231">
        <f>SUM(Kranskop:Baobab!N381)</f>
        <v>0</v>
      </c>
      <c r="O381" s="231">
        <f>SUM(Kranskop:Baobab!O381)</f>
        <v>0</v>
      </c>
      <c r="P381" s="231">
        <f>SUM(Kranskop:Baobab!P381)</f>
        <v>0</v>
      </c>
      <c r="Q381" s="231">
        <f>SUM(Kranskop:Baobab!Q381)</f>
        <v>0</v>
      </c>
      <c r="R381" s="231">
        <f>SUM(Kranskop:Baobab!R381)</f>
        <v>0</v>
      </c>
      <c r="S381" s="231">
        <f>SUM(Kranskop:Baobab!S381)</f>
        <v>0</v>
      </c>
      <c r="T381" s="231">
        <f>SUM(Kranskop:Baobab!T381)</f>
        <v>0</v>
      </c>
      <c r="U381" s="232">
        <f>SUM(Kranskop:Baobab!U381)</f>
        <v>0</v>
      </c>
      <c r="V381" s="233">
        <f>SUM(Kranskop:Baobab!V381)</f>
        <v>0</v>
      </c>
      <c r="W381" s="231">
        <f>SUM(Kranskop:Baobab!W381)</f>
        <v>0</v>
      </c>
      <c r="X381" s="231">
        <f>SUM(Kranskop:Baobab!X381)</f>
        <v>0</v>
      </c>
      <c r="Y381" s="231">
        <f>SUM(Kranskop:Baobab!Y381)</f>
        <v>0</v>
      </c>
      <c r="Z381" s="231">
        <f>SUM(Kranskop:Baobab!Z381)</f>
        <v>0</v>
      </c>
      <c r="AA381" s="231">
        <f>SUM(Kranskop:Baobab!AA381)</f>
        <v>0</v>
      </c>
      <c r="AB381" s="231">
        <f>SUM(Kranskop:Baobab!AB381)</f>
        <v>0</v>
      </c>
      <c r="AC381" s="231">
        <f>SUM(Kranskop:Baobab!AC381)</f>
        <v>0</v>
      </c>
      <c r="AD381" s="231">
        <f>SUM(Kranskop:Baobab!AD381)</f>
        <v>0</v>
      </c>
      <c r="AE381" s="231">
        <f>SUM(Kranskop:Baobab!AE381)</f>
        <v>0</v>
      </c>
      <c r="AF381" s="231">
        <f>SUM(Kranskop:Baobab!AF381)</f>
        <v>0</v>
      </c>
      <c r="AG381" s="232">
        <f>SUM(Kranskop:Baobab!AG381)</f>
        <v>0</v>
      </c>
      <c r="AH381" s="233">
        <f>SUM(Kranskop:Baobab!AH381)</f>
        <v>0</v>
      </c>
      <c r="AI381" s="231">
        <f>SUM(Kranskop:Baobab!AI381)</f>
        <v>0</v>
      </c>
      <c r="AJ381" s="231">
        <f>SUM(Kranskop:Baobab!AJ381)</f>
        <v>0</v>
      </c>
      <c r="AK381" s="231">
        <f>SUM(Kranskop:Baobab!AK381)</f>
        <v>0</v>
      </c>
      <c r="AL381" s="231">
        <f>SUM(Kranskop:Baobab!AL381)</f>
        <v>0</v>
      </c>
      <c r="AM381" s="231">
        <f>SUM(Kranskop:Baobab!AM381)</f>
        <v>0</v>
      </c>
      <c r="AN381" s="231">
        <f>SUM(Kranskop:Baobab!AN381)</f>
        <v>0</v>
      </c>
      <c r="AO381" s="231">
        <f>SUM(Kranskop:Baobab!AO381)</f>
        <v>0</v>
      </c>
      <c r="AP381" s="231">
        <f>SUM(Kranskop:Baobab!AP381)</f>
        <v>0</v>
      </c>
      <c r="AQ381" s="231">
        <f>SUM(Kranskop:Baobab!AQ381)</f>
        <v>0</v>
      </c>
      <c r="AR381" s="231">
        <f>SUM(Kranskop:Baobab!AR381)</f>
        <v>0</v>
      </c>
      <c r="AS381" s="232">
        <f>SUM(Kranskop:Baobab!AS381)</f>
        <v>0</v>
      </c>
      <c r="AT381" s="233">
        <f>SUM(Kranskop:Baobab!AT381)</f>
        <v>0</v>
      </c>
      <c r="AU381" s="231">
        <f>SUM(Kranskop:Baobab!AU381)</f>
        <v>0</v>
      </c>
      <c r="AV381" s="231">
        <f>SUM(Kranskop:Baobab!AV381)</f>
        <v>0</v>
      </c>
      <c r="AW381" s="231">
        <f>SUM(Kranskop:Baobab!AW381)</f>
        <v>0</v>
      </c>
      <c r="AX381" s="231">
        <f>SUM(Kranskop:Baobab!AX381)</f>
        <v>0</v>
      </c>
      <c r="AY381" s="231">
        <f>SUM(Kranskop:Baobab!AY381)</f>
        <v>0</v>
      </c>
      <c r="AZ381" s="231">
        <f>SUM(Kranskop:Baobab!AZ381)</f>
        <v>0</v>
      </c>
      <c r="BA381" s="231">
        <f>SUM(Kranskop:Baobab!BA381)</f>
        <v>0</v>
      </c>
      <c r="BB381" s="231">
        <f>SUM(Kranskop:Baobab!BB381)</f>
        <v>0</v>
      </c>
      <c r="BC381" s="231">
        <f>SUM(Kranskop:Baobab!BC381)</f>
        <v>0</v>
      </c>
      <c r="BD381" s="231">
        <f>SUM(Kranskop:Baobab!BD381)</f>
        <v>0</v>
      </c>
      <c r="BE381" s="232">
        <f>SUM(Kranskop:Baobab!BE381)</f>
        <v>0</v>
      </c>
      <c r="BF381" s="233">
        <f>SUM(Kranskop:Baobab!BF381)</f>
        <v>0</v>
      </c>
      <c r="BG381" s="231">
        <f>SUM(Kranskop:Baobab!BG381)</f>
        <v>0</v>
      </c>
      <c r="BH381" s="231">
        <f>SUM(Kranskop:Baobab!BH381)</f>
        <v>0</v>
      </c>
      <c r="BI381" s="231">
        <f>SUM(Kranskop:Baobab!BI381)</f>
        <v>0</v>
      </c>
      <c r="BJ381" s="231">
        <f>SUM(Kranskop:Baobab!BJ381)</f>
        <v>0</v>
      </c>
      <c r="BK381" s="231">
        <f>SUM(Kranskop:Baobab!BK381)</f>
        <v>0</v>
      </c>
      <c r="BL381" s="231">
        <f>SUM(Kranskop:Baobab!BL381)</f>
        <v>0</v>
      </c>
      <c r="BM381" s="231">
        <f>SUM(Kranskop:Baobab!BM381)</f>
        <v>0</v>
      </c>
      <c r="BN381" s="231">
        <f>SUM(Kranskop:Baobab!BN381)</f>
        <v>0</v>
      </c>
      <c r="BO381" s="231">
        <f>SUM(Kranskop:Baobab!BO381)</f>
        <v>0</v>
      </c>
      <c r="BP381" s="231">
        <f>SUM(Kranskop:Baobab!BP381)</f>
        <v>0</v>
      </c>
      <c r="BQ381" s="232">
        <f>SUM(Kranskop:Baobab!BQ381)</f>
        <v>0</v>
      </c>
      <c r="BR381" s="233">
        <f>SUM(Kranskop:Baobab!BR381)</f>
        <v>0</v>
      </c>
      <c r="BS381" s="231">
        <f>SUM(Kranskop:Baobab!BS381)</f>
        <v>0</v>
      </c>
      <c r="BT381" s="231">
        <f>SUM(Kranskop:Baobab!BT381)</f>
        <v>0</v>
      </c>
      <c r="BU381" s="231">
        <f>SUM(Kranskop:Baobab!BU381)</f>
        <v>0</v>
      </c>
      <c r="BV381" s="231">
        <f>SUM(Kranskop:Baobab!BV381)</f>
        <v>0</v>
      </c>
      <c r="BW381" s="231">
        <f>SUM(Kranskop:Baobab!BW381)</f>
        <v>0</v>
      </c>
      <c r="BX381" s="231">
        <f>SUM(Kranskop:Baobab!BX381)</f>
        <v>0</v>
      </c>
      <c r="BY381" s="231">
        <f>SUM(Kranskop:Baobab!BY381)</f>
        <v>0</v>
      </c>
      <c r="BZ381" s="231">
        <f>SUM(Kranskop:Baobab!BZ381)</f>
        <v>0</v>
      </c>
      <c r="CA381" s="231">
        <f>SUM(Kranskop:Baobab!CA381)</f>
        <v>0</v>
      </c>
      <c r="CB381" s="231">
        <f>SUM(Kranskop:Baobab!CB381)</f>
        <v>0</v>
      </c>
      <c r="CC381" s="232">
        <f>SUM(Kranskop:Baobab!CC381)</f>
        <v>0</v>
      </c>
      <c r="CD381" s="368"/>
    </row>
    <row r="382" spans="2:82" s="39" customFormat="1" x14ac:dyDescent="0.75">
      <c r="B382" s="328" t="s">
        <v>829</v>
      </c>
      <c r="C382" s="329" t="s">
        <v>830</v>
      </c>
      <c r="D382" s="139" t="s">
        <v>446</v>
      </c>
      <c r="E382" s="276">
        <f>SUM(Kranskop:Baobab!E382)</f>
        <v>16</v>
      </c>
      <c r="F382" s="215" t="b">
        <f>(Kranskop!G382+Nyl!G382+Capricorn!G382+Baobab!G382)=G382</f>
        <v>1</v>
      </c>
      <c r="G382" s="74">
        <f t="shared" si="100"/>
        <v>0</v>
      </c>
      <c r="H382" s="75">
        <f>SUM(Kranskop:Baobab!H382)</f>
        <v>0</v>
      </c>
      <c r="I382" s="232">
        <f>SUM(Kranskop:Baobab!I382)</f>
        <v>0</v>
      </c>
      <c r="J382" s="230">
        <f>SUM(Kranskop:Baobab!J382)</f>
        <v>0</v>
      </c>
      <c r="K382" s="231">
        <f>SUM(Kranskop:Baobab!K382)</f>
        <v>0</v>
      </c>
      <c r="L382" s="231">
        <f>SUM(Kranskop:Baobab!L382)</f>
        <v>0</v>
      </c>
      <c r="M382" s="231">
        <f>SUM(Kranskop:Baobab!M382)</f>
        <v>0</v>
      </c>
      <c r="N382" s="231">
        <f>SUM(Kranskop:Baobab!N382)</f>
        <v>0</v>
      </c>
      <c r="O382" s="231">
        <f>SUM(Kranskop:Baobab!O382)</f>
        <v>0</v>
      </c>
      <c r="P382" s="231">
        <f>SUM(Kranskop:Baobab!P382)</f>
        <v>0</v>
      </c>
      <c r="Q382" s="231">
        <f>SUM(Kranskop:Baobab!Q382)</f>
        <v>0</v>
      </c>
      <c r="R382" s="231">
        <f>SUM(Kranskop:Baobab!R382)</f>
        <v>0</v>
      </c>
      <c r="S382" s="231">
        <f>SUM(Kranskop:Baobab!S382)</f>
        <v>0</v>
      </c>
      <c r="T382" s="231">
        <f>SUM(Kranskop:Baobab!T382)</f>
        <v>0</v>
      </c>
      <c r="U382" s="232">
        <f>SUM(Kranskop:Baobab!U382)</f>
        <v>0</v>
      </c>
      <c r="V382" s="233">
        <f>SUM(Kranskop:Baobab!V382)</f>
        <v>0</v>
      </c>
      <c r="W382" s="231">
        <f>SUM(Kranskop:Baobab!W382)</f>
        <v>0</v>
      </c>
      <c r="X382" s="231">
        <f>SUM(Kranskop:Baobab!X382)</f>
        <v>0</v>
      </c>
      <c r="Y382" s="231">
        <f>SUM(Kranskop:Baobab!Y382)</f>
        <v>0</v>
      </c>
      <c r="Z382" s="231">
        <f>SUM(Kranskop:Baobab!Z382)</f>
        <v>0</v>
      </c>
      <c r="AA382" s="231">
        <f>SUM(Kranskop:Baobab!AA382)</f>
        <v>0</v>
      </c>
      <c r="AB382" s="231">
        <f>SUM(Kranskop:Baobab!AB382)</f>
        <v>0</v>
      </c>
      <c r="AC382" s="231">
        <f>SUM(Kranskop:Baobab!AC382)</f>
        <v>0</v>
      </c>
      <c r="AD382" s="231">
        <f>SUM(Kranskop:Baobab!AD382)</f>
        <v>0</v>
      </c>
      <c r="AE382" s="231">
        <f>SUM(Kranskop:Baobab!AE382)</f>
        <v>0</v>
      </c>
      <c r="AF382" s="231">
        <f>SUM(Kranskop:Baobab!AF382)</f>
        <v>0</v>
      </c>
      <c r="AG382" s="232">
        <f>SUM(Kranskop:Baobab!AG382)</f>
        <v>0</v>
      </c>
      <c r="AH382" s="233">
        <f>SUM(Kranskop:Baobab!AH382)</f>
        <v>0</v>
      </c>
      <c r="AI382" s="231">
        <f>SUM(Kranskop:Baobab!AI382)</f>
        <v>0</v>
      </c>
      <c r="AJ382" s="231">
        <f>SUM(Kranskop:Baobab!AJ382)</f>
        <v>0</v>
      </c>
      <c r="AK382" s="231">
        <f>SUM(Kranskop:Baobab!AK382)</f>
        <v>0</v>
      </c>
      <c r="AL382" s="231">
        <f>SUM(Kranskop:Baobab!AL382)</f>
        <v>0</v>
      </c>
      <c r="AM382" s="231">
        <f>SUM(Kranskop:Baobab!AM382)</f>
        <v>0</v>
      </c>
      <c r="AN382" s="231">
        <f>SUM(Kranskop:Baobab!AN382)</f>
        <v>0</v>
      </c>
      <c r="AO382" s="231">
        <f>SUM(Kranskop:Baobab!AO382)</f>
        <v>0</v>
      </c>
      <c r="AP382" s="231">
        <f>SUM(Kranskop:Baobab!AP382)</f>
        <v>0</v>
      </c>
      <c r="AQ382" s="231">
        <f>SUM(Kranskop:Baobab!AQ382)</f>
        <v>0</v>
      </c>
      <c r="AR382" s="231">
        <f>SUM(Kranskop:Baobab!AR382)</f>
        <v>0</v>
      </c>
      <c r="AS382" s="232">
        <f>SUM(Kranskop:Baobab!AS382)</f>
        <v>0</v>
      </c>
      <c r="AT382" s="233">
        <f>SUM(Kranskop:Baobab!AT382)</f>
        <v>0</v>
      </c>
      <c r="AU382" s="231">
        <f>SUM(Kranskop:Baobab!AU382)</f>
        <v>0</v>
      </c>
      <c r="AV382" s="231">
        <f>SUM(Kranskop:Baobab!AV382)</f>
        <v>0</v>
      </c>
      <c r="AW382" s="231">
        <f>SUM(Kranskop:Baobab!AW382)</f>
        <v>0</v>
      </c>
      <c r="AX382" s="231">
        <f>SUM(Kranskop:Baobab!AX382)</f>
        <v>0</v>
      </c>
      <c r="AY382" s="231">
        <f>SUM(Kranskop:Baobab!AY382)</f>
        <v>0</v>
      </c>
      <c r="AZ382" s="231">
        <f>SUM(Kranskop:Baobab!AZ382)</f>
        <v>0</v>
      </c>
      <c r="BA382" s="231">
        <f>SUM(Kranskop:Baobab!BA382)</f>
        <v>0</v>
      </c>
      <c r="BB382" s="231">
        <f>SUM(Kranskop:Baobab!BB382)</f>
        <v>0</v>
      </c>
      <c r="BC382" s="231">
        <f>SUM(Kranskop:Baobab!BC382)</f>
        <v>0</v>
      </c>
      <c r="BD382" s="231">
        <f>SUM(Kranskop:Baobab!BD382)</f>
        <v>0</v>
      </c>
      <c r="BE382" s="232">
        <f>SUM(Kranskop:Baobab!BE382)</f>
        <v>0</v>
      </c>
      <c r="BF382" s="233">
        <f>SUM(Kranskop:Baobab!BF382)</f>
        <v>0</v>
      </c>
      <c r="BG382" s="231">
        <f>SUM(Kranskop:Baobab!BG382)</f>
        <v>0</v>
      </c>
      <c r="BH382" s="231">
        <f>SUM(Kranskop:Baobab!BH382)</f>
        <v>0</v>
      </c>
      <c r="BI382" s="231">
        <f>SUM(Kranskop:Baobab!BI382)</f>
        <v>0</v>
      </c>
      <c r="BJ382" s="231">
        <f>SUM(Kranskop:Baobab!BJ382)</f>
        <v>0</v>
      </c>
      <c r="BK382" s="231">
        <f>SUM(Kranskop:Baobab!BK382)</f>
        <v>0</v>
      </c>
      <c r="BL382" s="231">
        <f>SUM(Kranskop:Baobab!BL382)</f>
        <v>0</v>
      </c>
      <c r="BM382" s="231">
        <f>SUM(Kranskop:Baobab!BM382)</f>
        <v>0</v>
      </c>
      <c r="BN382" s="231">
        <f>SUM(Kranskop:Baobab!BN382)</f>
        <v>0</v>
      </c>
      <c r="BO382" s="231">
        <f>SUM(Kranskop:Baobab!BO382)</f>
        <v>0</v>
      </c>
      <c r="BP382" s="231">
        <f>SUM(Kranskop:Baobab!BP382)</f>
        <v>0</v>
      </c>
      <c r="BQ382" s="232">
        <f>SUM(Kranskop:Baobab!BQ382)</f>
        <v>0</v>
      </c>
      <c r="BR382" s="233">
        <f>SUM(Kranskop:Baobab!BR382)</f>
        <v>0</v>
      </c>
      <c r="BS382" s="231">
        <f>SUM(Kranskop:Baobab!BS382)</f>
        <v>0</v>
      </c>
      <c r="BT382" s="231">
        <f>SUM(Kranskop:Baobab!BT382)</f>
        <v>0</v>
      </c>
      <c r="BU382" s="231">
        <f>SUM(Kranskop:Baobab!BU382)</f>
        <v>0</v>
      </c>
      <c r="BV382" s="231">
        <f>SUM(Kranskop:Baobab!BV382)</f>
        <v>0</v>
      </c>
      <c r="BW382" s="231">
        <f>SUM(Kranskop:Baobab!BW382)</f>
        <v>0</v>
      </c>
      <c r="BX382" s="231">
        <f>SUM(Kranskop:Baobab!BX382)</f>
        <v>0</v>
      </c>
      <c r="BY382" s="231">
        <f>SUM(Kranskop:Baobab!BY382)</f>
        <v>0</v>
      </c>
      <c r="BZ382" s="231">
        <f>SUM(Kranskop:Baobab!BZ382)</f>
        <v>0</v>
      </c>
      <c r="CA382" s="231">
        <f>SUM(Kranskop:Baobab!CA382)</f>
        <v>0</v>
      </c>
      <c r="CB382" s="231">
        <f>SUM(Kranskop:Baobab!CB382)</f>
        <v>0</v>
      </c>
      <c r="CC382" s="232">
        <f>SUM(Kranskop:Baobab!CC382)</f>
        <v>0</v>
      </c>
      <c r="CD382" s="368"/>
    </row>
    <row r="383" spans="2:82" s="39" customFormat="1" x14ac:dyDescent="0.75">
      <c r="B383" s="328" t="s">
        <v>831</v>
      </c>
      <c r="C383" s="329" t="s">
        <v>832</v>
      </c>
      <c r="D383" s="139" t="s">
        <v>446</v>
      </c>
      <c r="E383" s="276">
        <f>SUM(Kranskop:Baobab!E383)</f>
        <v>16</v>
      </c>
      <c r="F383" s="215" t="b">
        <f>(Kranskop!G383+Nyl!G383+Capricorn!G383+Baobab!G383)=G383</f>
        <v>1</v>
      </c>
      <c r="G383" s="74">
        <f t="shared" si="100"/>
        <v>0</v>
      </c>
      <c r="H383" s="75">
        <f>SUM(Kranskop:Baobab!H383)</f>
        <v>0</v>
      </c>
      <c r="I383" s="232">
        <f>SUM(Kranskop:Baobab!I383)</f>
        <v>0</v>
      </c>
      <c r="J383" s="230">
        <f>SUM(Kranskop:Baobab!J383)</f>
        <v>0</v>
      </c>
      <c r="K383" s="231">
        <f>SUM(Kranskop:Baobab!K383)</f>
        <v>0</v>
      </c>
      <c r="L383" s="231">
        <f>SUM(Kranskop:Baobab!L383)</f>
        <v>0</v>
      </c>
      <c r="M383" s="231">
        <f>SUM(Kranskop:Baobab!M383)</f>
        <v>0</v>
      </c>
      <c r="N383" s="231">
        <f>SUM(Kranskop:Baobab!N383)</f>
        <v>0</v>
      </c>
      <c r="O383" s="231">
        <f>SUM(Kranskop:Baobab!O383)</f>
        <v>0</v>
      </c>
      <c r="P383" s="231">
        <f>SUM(Kranskop:Baobab!P383)</f>
        <v>0</v>
      </c>
      <c r="Q383" s="231">
        <f>SUM(Kranskop:Baobab!Q383)</f>
        <v>0</v>
      </c>
      <c r="R383" s="231">
        <f>SUM(Kranskop:Baobab!R383)</f>
        <v>0</v>
      </c>
      <c r="S383" s="231">
        <f>SUM(Kranskop:Baobab!S383)</f>
        <v>0</v>
      </c>
      <c r="T383" s="231">
        <f>SUM(Kranskop:Baobab!T383)</f>
        <v>0</v>
      </c>
      <c r="U383" s="232">
        <f>SUM(Kranskop:Baobab!U383)</f>
        <v>0</v>
      </c>
      <c r="V383" s="233">
        <f>SUM(Kranskop:Baobab!V383)</f>
        <v>0</v>
      </c>
      <c r="W383" s="231">
        <f>SUM(Kranskop:Baobab!W383)</f>
        <v>0</v>
      </c>
      <c r="X383" s="231">
        <f>SUM(Kranskop:Baobab!X383)</f>
        <v>0</v>
      </c>
      <c r="Y383" s="231">
        <f>SUM(Kranskop:Baobab!Y383)</f>
        <v>0</v>
      </c>
      <c r="Z383" s="231">
        <f>SUM(Kranskop:Baobab!Z383)</f>
        <v>0</v>
      </c>
      <c r="AA383" s="231">
        <f>SUM(Kranskop:Baobab!AA383)</f>
        <v>0</v>
      </c>
      <c r="AB383" s="231">
        <f>SUM(Kranskop:Baobab!AB383)</f>
        <v>0</v>
      </c>
      <c r="AC383" s="231">
        <f>SUM(Kranskop:Baobab!AC383)</f>
        <v>0</v>
      </c>
      <c r="AD383" s="231">
        <f>SUM(Kranskop:Baobab!AD383)</f>
        <v>0</v>
      </c>
      <c r="AE383" s="231">
        <f>SUM(Kranskop:Baobab!AE383)</f>
        <v>0</v>
      </c>
      <c r="AF383" s="231">
        <f>SUM(Kranskop:Baobab!AF383)</f>
        <v>0</v>
      </c>
      <c r="AG383" s="232">
        <f>SUM(Kranskop:Baobab!AG383)</f>
        <v>0</v>
      </c>
      <c r="AH383" s="233">
        <f>SUM(Kranskop:Baobab!AH383)</f>
        <v>0</v>
      </c>
      <c r="AI383" s="231">
        <f>SUM(Kranskop:Baobab!AI383)</f>
        <v>0</v>
      </c>
      <c r="AJ383" s="231">
        <f>SUM(Kranskop:Baobab!AJ383)</f>
        <v>0</v>
      </c>
      <c r="AK383" s="231">
        <f>SUM(Kranskop:Baobab!AK383)</f>
        <v>0</v>
      </c>
      <c r="AL383" s="231">
        <f>SUM(Kranskop:Baobab!AL383)</f>
        <v>0</v>
      </c>
      <c r="AM383" s="231">
        <f>SUM(Kranskop:Baobab!AM383)</f>
        <v>0</v>
      </c>
      <c r="AN383" s="231">
        <f>SUM(Kranskop:Baobab!AN383)</f>
        <v>0</v>
      </c>
      <c r="AO383" s="231">
        <f>SUM(Kranskop:Baobab!AO383)</f>
        <v>0</v>
      </c>
      <c r="AP383" s="231">
        <f>SUM(Kranskop:Baobab!AP383)</f>
        <v>0</v>
      </c>
      <c r="AQ383" s="231">
        <f>SUM(Kranskop:Baobab!AQ383)</f>
        <v>0</v>
      </c>
      <c r="AR383" s="231">
        <f>SUM(Kranskop:Baobab!AR383)</f>
        <v>0</v>
      </c>
      <c r="AS383" s="232">
        <f>SUM(Kranskop:Baobab!AS383)</f>
        <v>0</v>
      </c>
      <c r="AT383" s="233">
        <f>SUM(Kranskop:Baobab!AT383)</f>
        <v>0</v>
      </c>
      <c r="AU383" s="231">
        <f>SUM(Kranskop:Baobab!AU383)</f>
        <v>0</v>
      </c>
      <c r="AV383" s="231">
        <f>SUM(Kranskop:Baobab!AV383)</f>
        <v>0</v>
      </c>
      <c r="AW383" s="231">
        <f>SUM(Kranskop:Baobab!AW383)</f>
        <v>0</v>
      </c>
      <c r="AX383" s="231">
        <f>SUM(Kranskop:Baobab!AX383)</f>
        <v>0</v>
      </c>
      <c r="AY383" s="231">
        <f>SUM(Kranskop:Baobab!AY383)</f>
        <v>0</v>
      </c>
      <c r="AZ383" s="231">
        <f>SUM(Kranskop:Baobab!AZ383)</f>
        <v>0</v>
      </c>
      <c r="BA383" s="231">
        <f>SUM(Kranskop:Baobab!BA383)</f>
        <v>0</v>
      </c>
      <c r="BB383" s="231">
        <f>SUM(Kranskop:Baobab!BB383)</f>
        <v>0</v>
      </c>
      <c r="BC383" s="231">
        <f>SUM(Kranskop:Baobab!BC383)</f>
        <v>0</v>
      </c>
      <c r="BD383" s="231">
        <f>SUM(Kranskop:Baobab!BD383)</f>
        <v>0</v>
      </c>
      <c r="BE383" s="232">
        <f>SUM(Kranskop:Baobab!BE383)</f>
        <v>0</v>
      </c>
      <c r="BF383" s="233">
        <f>SUM(Kranskop:Baobab!BF383)</f>
        <v>0</v>
      </c>
      <c r="BG383" s="231">
        <f>SUM(Kranskop:Baobab!BG383)</f>
        <v>0</v>
      </c>
      <c r="BH383" s="231">
        <f>SUM(Kranskop:Baobab!BH383)</f>
        <v>0</v>
      </c>
      <c r="BI383" s="231">
        <f>SUM(Kranskop:Baobab!BI383)</f>
        <v>0</v>
      </c>
      <c r="BJ383" s="231">
        <f>SUM(Kranskop:Baobab!BJ383)</f>
        <v>0</v>
      </c>
      <c r="BK383" s="231">
        <f>SUM(Kranskop:Baobab!BK383)</f>
        <v>0</v>
      </c>
      <c r="BL383" s="231">
        <f>SUM(Kranskop:Baobab!BL383)</f>
        <v>0</v>
      </c>
      <c r="BM383" s="231">
        <f>SUM(Kranskop:Baobab!BM383)</f>
        <v>0</v>
      </c>
      <c r="BN383" s="231">
        <f>SUM(Kranskop:Baobab!BN383)</f>
        <v>0</v>
      </c>
      <c r="BO383" s="231">
        <f>SUM(Kranskop:Baobab!BO383)</f>
        <v>0</v>
      </c>
      <c r="BP383" s="231">
        <f>SUM(Kranskop:Baobab!BP383)</f>
        <v>0</v>
      </c>
      <c r="BQ383" s="232">
        <f>SUM(Kranskop:Baobab!BQ383)</f>
        <v>0</v>
      </c>
      <c r="BR383" s="233">
        <f>SUM(Kranskop:Baobab!BR383)</f>
        <v>0</v>
      </c>
      <c r="BS383" s="231">
        <f>SUM(Kranskop:Baobab!BS383)</f>
        <v>0</v>
      </c>
      <c r="BT383" s="231">
        <f>SUM(Kranskop:Baobab!BT383)</f>
        <v>0</v>
      </c>
      <c r="BU383" s="231">
        <f>SUM(Kranskop:Baobab!BU383)</f>
        <v>0</v>
      </c>
      <c r="BV383" s="231">
        <f>SUM(Kranskop:Baobab!BV383)</f>
        <v>0</v>
      </c>
      <c r="BW383" s="231">
        <f>SUM(Kranskop:Baobab!BW383)</f>
        <v>0</v>
      </c>
      <c r="BX383" s="231">
        <f>SUM(Kranskop:Baobab!BX383)</f>
        <v>0</v>
      </c>
      <c r="BY383" s="231">
        <f>SUM(Kranskop:Baobab!BY383)</f>
        <v>0</v>
      </c>
      <c r="BZ383" s="231">
        <f>SUM(Kranskop:Baobab!BZ383)</f>
        <v>0</v>
      </c>
      <c r="CA383" s="231">
        <f>SUM(Kranskop:Baobab!CA383)</f>
        <v>0</v>
      </c>
      <c r="CB383" s="231">
        <f>SUM(Kranskop:Baobab!CB383)</f>
        <v>0</v>
      </c>
      <c r="CC383" s="232">
        <f>SUM(Kranskop:Baobab!CC383)</f>
        <v>0</v>
      </c>
      <c r="CD383" s="368"/>
    </row>
    <row r="384" spans="2:82" s="39" customFormat="1" x14ac:dyDescent="0.75">
      <c r="B384" s="328" t="s">
        <v>833</v>
      </c>
      <c r="C384" s="329" t="s">
        <v>834</v>
      </c>
      <c r="D384" s="139" t="s">
        <v>446</v>
      </c>
      <c r="E384" s="276">
        <f>SUM(Kranskop:Baobab!E384)</f>
        <v>16</v>
      </c>
      <c r="F384" s="215" t="b">
        <f>(Kranskop!G384+Nyl!G384+Capricorn!G384+Baobab!G384)=G384</f>
        <v>1</v>
      </c>
      <c r="G384" s="74">
        <f t="shared" si="100"/>
        <v>0</v>
      </c>
      <c r="H384" s="75">
        <f>SUM(Kranskop:Baobab!H384)</f>
        <v>0</v>
      </c>
      <c r="I384" s="232">
        <f>SUM(Kranskop:Baobab!I384)</f>
        <v>0</v>
      </c>
      <c r="J384" s="230">
        <f>SUM(Kranskop:Baobab!J384)</f>
        <v>0</v>
      </c>
      <c r="K384" s="231">
        <f>SUM(Kranskop:Baobab!K384)</f>
        <v>0</v>
      </c>
      <c r="L384" s="231">
        <f>SUM(Kranskop:Baobab!L384)</f>
        <v>0</v>
      </c>
      <c r="M384" s="231">
        <f>SUM(Kranskop:Baobab!M384)</f>
        <v>0</v>
      </c>
      <c r="N384" s="231">
        <f>SUM(Kranskop:Baobab!N384)</f>
        <v>0</v>
      </c>
      <c r="O384" s="231">
        <f>SUM(Kranskop:Baobab!O384)</f>
        <v>0</v>
      </c>
      <c r="P384" s="231">
        <f>SUM(Kranskop:Baobab!P384)</f>
        <v>0</v>
      </c>
      <c r="Q384" s="231">
        <f>SUM(Kranskop:Baobab!Q384)</f>
        <v>0</v>
      </c>
      <c r="R384" s="231">
        <f>SUM(Kranskop:Baobab!R384)</f>
        <v>0</v>
      </c>
      <c r="S384" s="231">
        <f>SUM(Kranskop:Baobab!S384)</f>
        <v>0</v>
      </c>
      <c r="T384" s="231">
        <f>SUM(Kranskop:Baobab!T384)</f>
        <v>0</v>
      </c>
      <c r="U384" s="232">
        <f>SUM(Kranskop:Baobab!U384)</f>
        <v>0</v>
      </c>
      <c r="V384" s="233">
        <f>SUM(Kranskop:Baobab!V384)</f>
        <v>0</v>
      </c>
      <c r="W384" s="231">
        <f>SUM(Kranskop:Baobab!W384)</f>
        <v>0</v>
      </c>
      <c r="X384" s="231">
        <f>SUM(Kranskop:Baobab!X384)</f>
        <v>0</v>
      </c>
      <c r="Y384" s="231">
        <f>SUM(Kranskop:Baobab!Y384)</f>
        <v>0</v>
      </c>
      <c r="Z384" s="231">
        <f>SUM(Kranskop:Baobab!Z384)</f>
        <v>0</v>
      </c>
      <c r="AA384" s="231">
        <f>SUM(Kranskop:Baobab!AA384)</f>
        <v>0</v>
      </c>
      <c r="AB384" s="231">
        <f>SUM(Kranskop:Baobab!AB384)</f>
        <v>0</v>
      </c>
      <c r="AC384" s="231">
        <f>SUM(Kranskop:Baobab!AC384)</f>
        <v>0</v>
      </c>
      <c r="AD384" s="231">
        <f>SUM(Kranskop:Baobab!AD384)</f>
        <v>0</v>
      </c>
      <c r="AE384" s="231">
        <f>SUM(Kranskop:Baobab!AE384)</f>
        <v>0</v>
      </c>
      <c r="AF384" s="231">
        <f>SUM(Kranskop:Baobab!AF384)</f>
        <v>0</v>
      </c>
      <c r="AG384" s="232">
        <f>SUM(Kranskop:Baobab!AG384)</f>
        <v>0</v>
      </c>
      <c r="AH384" s="233">
        <f>SUM(Kranskop:Baobab!AH384)</f>
        <v>0</v>
      </c>
      <c r="AI384" s="231">
        <f>SUM(Kranskop:Baobab!AI384)</f>
        <v>0</v>
      </c>
      <c r="AJ384" s="231">
        <f>SUM(Kranskop:Baobab!AJ384)</f>
        <v>0</v>
      </c>
      <c r="AK384" s="231">
        <f>SUM(Kranskop:Baobab!AK384)</f>
        <v>0</v>
      </c>
      <c r="AL384" s="231">
        <f>SUM(Kranskop:Baobab!AL384)</f>
        <v>0</v>
      </c>
      <c r="AM384" s="231">
        <f>SUM(Kranskop:Baobab!AM384)</f>
        <v>0</v>
      </c>
      <c r="AN384" s="231">
        <f>SUM(Kranskop:Baobab!AN384)</f>
        <v>0</v>
      </c>
      <c r="AO384" s="231">
        <f>SUM(Kranskop:Baobab!AO384)</f>
        <v>0</v>
      </c>
      <c r="AP384" s="231">
        <f>SUM(Kranskop:Baobab!AP384)</f>
        <v>0</v>
      </c>
      <c r="AQ384" s="231">
        <f>SUM(Kranskop:Baobab!AQ384)</f>
        <v>0</v>
      </c>
      <c r="AR384" s="231">
        <f>SUM(Kranskop:Baobab!AR384)</f>
        <v>0</v>
      </c>
      <c r="AS384" s="232">
        <f>SUM(Kranskop:Baobab!AS384)</f>
        <v>0</v>
      </c>
      <c r="AT384" s="233">
        <f>SUM(Kranskop:Baobab!AT384)</f>
        <v>0</v>
      </c>
      <c r="AU384" s="231">
        <f>SUM(Kranskop:Baobab!AU384)</f>
        <v>0</v>
      </c>
      <c r="AV384" s="231">
        <f>SUM(Kranskop:Baobab!AV384)</f>
        <v>0</v>
      </c>
      <c r="AW384" s="231">
        <f>SUM(Kranskop:Baobab!AW384)</f>
        <v>0</v>
      </c>
      <c r="AX384" s="231">
        <f>SUM(Kranskop:Baobab!AX384)</f>
        <v>0</v>
      </c>
      <c r="AY384" s="231">
        <f>SUM(Kranskop:Baobab!AY384)</f>
        <v>0</v>
      </c>
      <c r="AZ384" s="231">
        <f>SUM(Kranskop:Baobab!AZ384)</f>
        <v>0</v>
      </c>
      <c r="BA384" s="231">
        <f>SUM(Kranskop:Baobab!BA384)</f>
        <v>0</v>
      </c>
      <c r="BB384" s="231">
        <f>SUM(Kranskop:Baobab!BB384)</f>
        <v>0</v>
      </c>
      <c r="BC384" s="231">
        <f>SUM(Kranskop:Baobab!BC384)</f>
        <v>0</v>
      </c>
      <c r="BD384" s="231">
        <f>SUM(Kranskop:Baobab!BD384)</f>
        <v>0</v>
      </c>
      <c r="BE384" s="232">
        <f>SUM(Kranskop:Baobab!BE384)</f>
        <v>0</v>
      </c>
      <c r="BF384" s="233">
        <f>SUM(Kranskop:Baobab!BF384)</f>
        <v>0</v>
      </c>
      <c r="BG384" s="231">
        <f>SUM(Kranskop:Baobab!BG384)</f>
        <v>0</v>
      </c>
      <c r="BH384" s="231">
        <f>SUM(Kranskop:Baobab!BH384)</f>
        <v>0</v>
      </c>
      <c r="BI384" s="231">
        <f>SUM(Kranskop:Baobab!BI384)</f>
        <v>0</v>
      </c>
      <c r="BJ384" s="231">
        <f>SUM(Kranskop:Baobab!BJ384)</f>
        <v>0</v>
      </c>
      <c r="BK384" s="231">
        <f>SUM(Kranskop:Baobab!BK384)</f>
        <v>0</v>
      </c>
      <c r="BL384" s="231">
        <f>SUM(Kranskop:Baobab!BL384)</f>
        <v>0</v>
      </c>
      <c r="BM384" s="231">
        <f>SUM(Kranskop:Baobab!BM384)</f>
        <v>0</v>
      </c>
      <c r="BN384" s="231">
        <f>SUM(Kranskop:Baobab!BN384)</f>
        <v>0</v>
      </c>
      <c r="BO384" s="231">
        <f>SUM(Kranskop:Baobab!BO384)</f>
        <v>0</v>
      </c>
      <c r="BP384" s="231">
        <f>SUM(Kranskop:Baobab!BP384)</f>
        <v>0</v>
      </c>
      <c r="BQ384" s="232">
        <f>SUM(Kranskop:Baobab!BQ384)</f>
        <v>0</v>
      </c>
      <c r="BR384" s="233">
        <f>SUM(Kranskop:Baobab!BR384)</f>
        <v>0</v>
      </c>
      <c r="BS384" s="231">
        <f>SUM(Kranskop:Baobab!BS384)</f>
        <v>0</v>
      </c>
      <c r="BT384" s="231">
        <f>SUM(Kranskop:Baobab!BT384)</f>
        <v>0</v>
      </c>
      <c r="BU384" s="231">
        <f>SUM(Kranskop:Baobab!BU384)</f>
        <v>0</v>
      </c>
      <c r="BV384" s="231">
        <f>SUM(Kranskop:Baobab!BV384)</f>
        <v>0</v>
      </c>
      <c r="BW384" s="231">
        <f>SUM(Kranskop:Baobab!BW384)</f>
        <v>0</v>
      </c>
      <c r="BX384" s="231">
        <f>SUM(Kranskop:Baobab!BX384)</f>
        <v>0</v>
      </c>
      <c r="BY384" s="231">
        <f>SUM(Kranskop:Baobab!BY384)</f>
        <v>0</v>
      </c>
      <c r="BZ384" s="231">
        <f>SUM(Kranskop:Baobab!BZ384)</f>
        <v>0</v>
      </c>
      <c r="CA384" s="231">
        <f>SUM(Kranskop:Baobab!CA384)</f>
        <v>0</v>
      </c>
      <c r="CB384" s="231">
        <f>SUM(Kranskop:Baobab!CB384)</f>
        <v>0</v>
      </c>
      <c r="CC384" s="232">
        <f>SUM(Kranskop:Baobab!CC384)</f>
        <v>0</v>
      </c>
      <c r="CD384" s="368"/>
    </row>
    <row r="385" spans="2:82" s="39" customFormat="1" x14ac:dyDescent="0.75">
      <c r="B385" s="328" t="s">
        <v>835</v>
      </c>
      <c r="C385" s="329" t="s">
        <v>836</v>
      </c>
      <c r="D385" s="139" t="s">
        <v>446</v>
      </c>
      <c r="E385" s="276">
        <f>SUM(Kranskop:Baobab!E385)</f>
        <v>16</v>
      </c>
      <c r="F385" s="215" t="b">
        <f>(Kranskop!G385+Nyl!G385+Capricorn!G385+Baobab!G385)=G385</f>
        <v>1</v>
      </c>
      <c r="G385" s="74">
        <f t="shared" si="100"/>
        <v>0</v>
      </c>
      <c r="H385" s="75">
        <f>SUM(Kranskop:Baobab!H385)</f>
        <v>0</v>
      </c>
      <c r="I385" s="232">
        <f>SUM(Kranskop:Baobab!I385)</f>
        <v>0</v>
      </c>
      <c r="J385" s="230">
        <f>SUM(Kranskop:Baobab!J385)</f>
        <v>0</v>
      </c>
      <c r="K385" s="231">
        <f>SUM(Kranskop:Baobab!K385)</f>
        <v>0</v>
      </c>
      <c r="L385" s="231">
        <f>SUM(Kranskop:Baobab!L385)</f>
        <v>0</v>
      </c>
      <c r="M385" s="231">
        <f>SUM(Kranskop:Baobab!M385)</f>
        <v>0</v>
      </c>
      <c r="N385" s="231">
        <f>SUM(Kranskop:Baobab!N385)</f>
        <v>0</v>
      </c>
      <c r="O385" s="231">
        <f>SUM(Kranskop:Baobab!O385)</f>
        <v>0</v>
      </c>
      <c r="P385" s="231">
        <f>SUM(Kranskop:Baobab!P385)</f>
        <v>0</v>
      </c>
      <c r="Q385" s="231">
        <f>SUM(Kranskop:Baobab!Q385)</f>
        <v>0</v>
      </c>
      <c r="R385" s="231">
        <f>SUM(Kranskop:Baobab!R385)</f>
        <v>0</v>
      </c>
      <c r="S385" s="231">
        <f>SUM(Kranskop:Baobab!S385)</f>
        <v>0</v>
      </c>
      <c r="T385" s="231">
        <f>SUM(Kranskop:Baobab!T385)</f>
        <v>0</v>
      </c>
      <c r="U385" s="232">
        <f>SUM(Kranskop:Baobab!U385)</f>
        <v>0</v>
      </c>
      <c r="V385" s="233">
        <f>SUM(Kranskop:Baobab!V385)</f>
        <v>0</v>
      </c>
      <c r="W385" s="231">
        <f>SUM(Kranskop:Baobab!W385)</f>
        <v>0</v>
      </c>
      <c r="X385" s="231">
        <f>SUM(Kranskop:Baobab!X385)</f>
        <v>0</v>
      </c>
      <c r="Y385" s="231">
        <f>SUM(Kranskop:Baobab!Y385)</f>
        <v>0</v>
      </c>
      <c r="Z385" s="231">
        <f>SUM(Kranskop:Baobab!Z385)</f>
        <v>0</v>
      </c>
      <c r="AA385" s="231">
        <f>SUM(Kranskop:Baobab!AA385)</f>
        <v>0</v>
      </c>
      <c r="AB385" s="231">
        <f>SUM(Kranskop:Baobab!AB385)</f>
        <v>0</v>
      </c>
      <c r="AC385" s="231">
        <f>SUM(Kranskop:Baobab!AC385)</f>
        <v>0</v>
      </c>
      <c r="AD385" s="231">
        <f>SUM(Kranskop:Baobab!AD385)</f>
        <v>0</v>
      </c>
      <c r="AE385" s="231">
        <f>SUM(Kranskop:Baobab!AE385)</f>
        <v>0</v>
      </c>
      <c r="AF385" s="231">
        <f>SUM(Kranskop:Baobab!AF385)</f>
        <v>0</v>
      </c>
      <c r="AG385" s="232">
        <f>SUM(Kranskop:Baobab!AG385)</f>
        <v>0</v>
      </c>
      <c r="AH385" s="233">
        <f>SUM(Kranskop:Baobab!AH385)</f>
        <v>0</v>
      </c>
      <c r="AI385" s="231">
        <f>SUM(Kranskop:Baobab!AI385)</f>
        <v>0</v>
      </c>
      <c r="AJ385" s="231">
        <f>SUM(Kranskop:Baobab!AJ385)</f>
        <v>0</v>
      </c>
      <c r="AK385" s="231">
        <f>SUM(Kranskop:Baobab!AK385)</f>
        <v>0</v>
      </c>
      <c r="AL385" s="231">
        <f>SUM(Kranskop:Baobab!AL385)</f>
        <v>0</v>
      </c>
      <c r="AM385" s="231">
        <f>SUM(Kranskop:Baobab!AM385)</f>
        <v>0</v>
      </c>
      <c r="AN385" s="231">
        <f>SUM(Kranskop:Baobab!AN385)</f>
        <v>0</v>
      </c>
      <c r="AO385" s="231">
        <f>SUM(Kranskop:Baobab!AO385)</f>
        <v>0</v>
      </c>
      <c r="AP385" s="231">
        <f>SUM(Kranskop:Baobab!AP385)</f>
        <v>0</v>
      </c>
      <c r="AQ385" s="231">
        <f>SUM(Kranskop:Baobab!AQ385)</f>
        <v>0</v>
      </c>
      <c r="AR385" s="231">
        <f>SUM(Kranskop:Baobab!AR385)</f>
        <v>0</v>
      </c>
      <c r="AS385" s="232">
        <f>SUM(Kranskop:Baobab!AS385)</f>
        <v>0</v>
      </c>
      <c r="AT385" s="233">
        <f>SUM(Kranskop:Baobab!AT385)</f>
        <v>0</v>
      </c>
      <c r="AU385" s="231">
        <f>SUM(Kranskop:Baobab!AU385)</f>
        <v>0</v>
      </c>
      <c r="AV385" s="231">
        <f>SUM(Kranskop:Baobab!AV385)</f>
        <v>0</v>
      </c>
      <c r="AW385" s="231">
        <f>SUM(Kranskop:Baobab!AW385)</f>
        <v>0</v>
      </c>
      <c r="AX385" s="231">
        <f>SUM(Kranskop:Baobab!AX385)</f>
        <v>0</v>
      </c>
      <c r="AY385" s="231">
        <f>SUM(Kranskop:Baobab!AY385)</f>
        <v>0</v>
      </c>
      <c r="AZ385" s="231">
        <f>SUM(Kranskop:Baobab!AZ385)</f>
        <v>0</v>
      </c>
      <c r="BA385" s="231">
        <f>SUM(Kranskop:Baobab!BA385)</f>
        <v>0</v>
      </c>
      <c r="BB385" s="231">
        <f>SUM(Kranskop:Baobab!BB385)</f>
        <v>0</v>
      </c>
      <c r="BC385" s="231">
        <f>SUM(Kranskop:Baobab!BC385)</f>
        <v>0</v>
      </c>
      <c r="BD385" s="231">
        <f>SUM(Kranskop:Baobab!BD385)</f>
        <v>0</v>
      </c>
      <c r="BE385" s="232">
        <f>SUM(Kranskop:Baobab!BE385)</f>
        <v>0</v>
      </c>
      <c r="BF385" s="233">
        <f>SUM(Kranskop:Baobab!BF385)</f>
        <v>0</v>
      </c>
      <c r="BG385" s="231">
        <f>SUM(Kranskop:Baobab!BG385)</f>
        <v>0</v>
      </c>
      <c r="BH385" s="231">
        <f>SUM(Kranskop:Baobab!BH385)</f>
        <v>0</v>
      </c>
      <c r="BI385" s="231">
        <f>SUM(Kranskop:Baobab!BI385)</f>
        <v>0</v>
      </c>
      <c r="BJ385" s="231">
        <f>SUM(Kranskop:Baobab!BJ385)</f>
        <v>0</v>
      </c>
      <c r="BK385" s="231">
        <f>SUM(Kranskop:Baobab!BK385)</f>
        <v>0</v>
      </c>
      <c r="BL385" s="231">
        <f>SUM(Kranskop:Baobab!BL385)</f>
        <v>0</v>
      </c>
      <c r="BM385" s="231">
        <f>SUM(Kranskop:Baobab!BM385)</f>
        <v>0</v>
      </c>
      <c r="BN385" s="231">
        <f>SUM(Kranskop:Baobab!BN385)</f>
        <v>0</v>
      </c>
      <c r="BO385" s="231">
        <f>SUM(Kranskop:Baobab!BO385)</f>
        <v>0</v>
      </c>
      <c r="BP385" s="231">
        <f>SUM(Kranskop:Baobab!BP385)</f>
        <v>0</v>
      </c>
      <c r="BQ385" s="232">
        <f>SUM(Kranskop:Baobab!BQ385)</f>
        <v>0</v>
      </c>
      <c r="BR385" s="233">
        <f>SUM(Kranskop:Baobab!BR385)</f>
        <v>0</v>
      </c>
      <c r="BS385" s="231">
        <f>SUM(Kranskop:Baobab!BS385)</f>
        <v>0</v>
      </c>
      <c r="BT385" s="231">
        <f>SUM(Kranskop:Baobab!BT385)</f>
        <v>0</v>
      </c>
      <c r="BU385" s="231">
        <f>SUM(Kranskop:Baobab!BU385)</f>
        <v>0</v>
      </c>
      <c r="BV385" s="231">
        <f>SUM(Kranskop:Baobab!BV385)</f>
        <v>0</v>
      </c>
      <c r="BW385" s="231">
        <f>SUM(Kranskop:Baobab!BW385)</f>
        <v>0</v>
      </c>
      <c r="BX385" s="231">
        <f>SUM(Kranskop:Baobab!BX385)</f>
        <v>0</v>
      </c>
      <c r="BY385" s="231">
        <f>SUM(Kranskop:Baobab!BY385)</f>
        <v>0</v>
      </c>
      <c r="BZ385" s="231">
        <f>SUM(Kranskop:Baobab!BZ385)</f>
        <v>0</v>
      </c>
      <c r="CA385" s="231">
        <f>SUM(Kranskop:Baobab!CA385)</f>
        <v>0</v>
      </c>
      <c r="CB385" s="231">
        <f>SUM(Kranskop:Baobab!CB385)</f>
        <v>0</v>
      </c>
      <c r="CC385" s="232">
        <f>SUM(Kranskop:Baobab!CC385)</f>
        <v>0</v>
      </c>
      <c r="CD385" s="368"/>
    </row>
    <row r="386" spans="2:82" s="39" customFormat="1" x14ac:dyDescent="0.75">
      <c r="B386" s="328" t="s">
        <v>837</v>
      </c>
      <c r="C386" s="329" t="s">
        <v>838</v>
      </c>
      <c r="D386" s="139" t="s">
        <v>446</v>
      </c>
      <c r="E386" s="276">
        <f>SUM(Kranskop:Baobab!E386)</f>
        <v>16</v>
      </c>
      <c r="F386" s="215" t="b">
        <f>(Kranskop!G386+Nyl!G386+Capricorn!G386+Baobab!G386)=G386</f>
        <v>1</v>
      </c>
      <c r="G386" s="74">
        <f t="shared" si="100"/>
        <v>0</v>
      </c>
      <c r="H386" s="75">
        <f>SUM(Kranskop:Baobab!H386)</f>
        <v>0</v>
      </c>
      <c r="I386" s="232">
        <f>SUM(Kranskop:Baobab!I386)</f>
        <v>0</v>
      </c>
      <c r="J386" s="230">
        <f>SUM(Kranskop:Baobab!J386)</f>
        <v>0</v>
      </c>
      <c r="K386" s="231">
        <f>SUM(Kranskop:Baobab!K386)</f>
        <v>0</v>
      </c>
      <c r="L386" s="231">
        <f>SUM(Kranskop:Baobab!L386)</f>
        <v>0</v>
      </c>
      <c r="M386" s="231">
        <f>SUM(Kranskop:Baobab!M386)</f>
        <v>0</v>
      </c>
      <c r="N386" s="231">
        <f>SUM(Kranskop:Baobab!N386)</f>
        <v>0</v>
      </c>
      <c r="O386" s="231">
        <f>SUM(Kranskop:Baobab!O386)</f>
        <v>0</v>
      </c>
      <c r="P386" s="231">
        <f>SUM(Kranskop:Baobab!P386)</f>
        <v>0</v>
      </c>
      <c r="Q386" s="231">
        <f>SUM(Kranskop:Baobab!Q386)</f>
        <v>0</v>
      </c>
      <c r="R386" s="231">
        <f>SUM(Kranskop:Baobab!R386)</f>
        <v>0</v>
      </c>
      <c r="S386" s="231">
        <f>SUM(Kranskop:Baobab!S386)</f>
        <v>0</v>
      </c>
      <c r="T386" s="231">
        <f>SUM(Kranskop:Baobab!T386)</f>
        <v>0</v>
      </c>
      <c r="U386" s="232">
        <f>SUM(Kranskop:Baobab!U386)</f>
        <v>0</v>
      </c>
      <c r="V386" s="233">
        <f>SUM(Kranskop:Baobab!V386)</f>
        <v>0</v>
      </c>
      <c r="W386" s="231">
        <f>SUM(Kranskop:Baobab!W386)</f>
        <v>0</v>
      </c>
      <c r="X386" s="231">
        <f>SUM(Kranskop:Baobab!X386)</f>
        <v>0</v>
      </c>
      <c r="Y386" s="231">
        <f>SUM(Kranskop:Baobab!Y386)</f>
        <v>0</v>
      </c>
      <c r="Z386" s="231">
        <f>SUM(Kranskop:Baobab!Z386)</f>
        <v>0</v>
      </c>
      <c r="AA386" s="231">
        <f>SUM(Kranskop:Baobab!AA386)</f>
        <v>0</v>
      </c>
      <c r="AB386" s="231">
        <f>SUM(Kranskop:Baobab!AB386)</f>
        <v>0</v>
      </c>
      <c r="AC386" s="231">
        <f>SUM(Kranskop:Baobab!AC386)</f>
        <v>0</v>
      </c>
      <c r="AD386" s="231">
        <f>SUM(Kranskop:Baobab!AD386)</f>
        <v>0</v>
      </c>
      <c r="AE386" s="231">
        <f>SUM(Kranskop:Baobab!AE386)</f>
        <v>0</v>
      </c>
      <c r="AF386" s="231">
        <f>SUM(Kranskop:Baobab!AF386)</f>
        <v>0</v>
      </c>
      <c r="AG386" s="232">
        <f>SUM(Kranskop:Baobab!AG386)</f>
        <v>0</v>
      </c>
      <c r="AH386" s="233">
        <f>SUM(Kranskop:Baobab!AH386)</f>
        <v>0</v>
      </c>
      <c r="AI386" s="231">
        <f>SUM(Kranskop:Baobab!AI386)</f>
        <v>0</v>
      </c>
      <c r="AJ386" s="231">
        <f>SUM(Kranskop:Baobab!AJ386)</f>
        <v>0</v>
      </c>
      <c r="AK386" s="231">
        <f>SUM(Kranskop:Baobab!AK386)</f>
        <v>0</v>
      </c>
      <c r="AL386" s="231">
        <f>SUM(Kranskop:Baobab!AL386)</f>
        <v>0</v>
      </c>
      <c r="AM386" s="231">
        <f>SUM(Kranskop:Baobab!AM386)</f>
        <v>0</v>
      </c>
      <c r="AN386" s="231">
        <f>SUM(Kranskop:Baobab!AN386)</f>
        <v>0</v>
      </c>
      <c r="AO386" s="231">
        <f>SUM(Kranskop:Baobab!AO386)</f>
        <v>0</v>
      </c>
      <c r="AP386" s="231">
        <f>SUM(Kranskop:Baobab!AP386)</f>
        <v>0</v>
      </c>
      <c r="AQ386" s="231">
        <f>SUM(Kranskop:Baobab!AQ386)</f>
        <v>0</v>
      </c>
      <c r="AR386" s="231">
        <f>SUM(Kranskop:Baobab!AR386)</f>
        <v>0</v>
      </c>
      <c r="AS386" s="232">
        <f>SUM(Kranskop:Baobab!AS386)</f>
        <v>0</v>
      </c>
      <c r="AT386" s="233">
        <f>SUM(Kranskop:Baobab!AT386)</f>
        <v>0</v>
      </c>
      <c r="AU386" s="231">
        <f>SUM(Kranskop:Baobab!AU386)</f>
        <v>0</v>
      </c>
      <c r="AV386" s="231">
        <f>SUM(Kranskop:Baobab!AV386)</f>
        <v>0</v>
      </c>
      <c r="AW386" s="231">
        <f>SUM(Kranskop:Baobab!AW386)</f>
        <v>0</v>
      </c>
      <c r="AX386" s="231">
        <f>SUM(Kranskop:Baobab!AX386)</f>
        <v>0</v>
      </c>
      <c r="AY386" s="231">
        <f>SUM(Kranskop:Baobab!AY386)</f>
        <v>0</v>
      </c>
      <c r="AZ386" s="231">
        <f>SUM(Kranskop:Baobab!AZ386)</f>
        <v>0</v>
      </c>
      <c r="BA386" s="231">
        <f>SUM(Kranskop:Baobab!BA386)</f>
        <v>0</v>
      </c>
      <c r="BB386" s="231">
        <f>SUM(Kranskop:Baobab!BB386)</f>
        <v>0</v>
      </c>
      <c r="BC386" s="231">
        <f>SUM(Kranskop:Baobab!BC386)</f>
        <v>0</v>
      </c>
      <c r="BD386" s="231">
        <f>SUM(Kranskop:Baobab!BD386)</f>
        <v>0</v>
      </c>
      <c r="BE386" s="232">
        <f>SUM(Kranskop:Baobab!BE386)</f>
        <v>0</v>
      </c>
      <c r="BF386" s="233">
        <f>SUM(Kranskop:Baobab!BF386)</f>
        <v>0</v>
      </c>
      <c r="BG386" s="231">
        <f>SUM(Kranskop:Baobab!BG386)</f>
        <v>0</v>
      </c>
      <c r="BH386" s="231">
        <f>SUM(Kranskop:Baobab!BH386)</f>
        <v>0</v>
      </c>
      <c r="BI386" s="231">
        <f>SUM(Kranskop:Baobab!BI386)</f>
        <v>0</v>
      </c>
      <c r="BJ386" s="231">
        <f>SUM(Kranskop:Baobab!BJ386)</f>
        <v>0</v>
      </c>
      <c r="BK386" s="231">
        <f>SUM(Kranskop:Baobab!BK386)</f>
        <v>0</v>
      </c>
      <c r="BL386" s="231">
        <f>SUM(Kranskop:Baobab!BL386)</f>
        <v>0</v>
      </c>
      <c r="BM386" s="231">
        <f>SUM(Kranskop:Baobab!BM386)</f>
        <v>0</v>
      </c>
      <c r="BN386" s="231">
        <f>SUM(Kranskop:Baobab!BN386)</f>
        <v>0</v>
      </c>
      <c r="BO386" s="231">
        <f>SUM(Kranskop:Baobab!BO386)</f>
        <v>0</v>
      </c>
      <c r="BP386" s="231">
        <f>SUM(Kranskop:Baobab!BP386)</f>
        <v>0</v>
      </c>
      <c r="BQ386" s="232">
        <f>SUM(Kranskop:Baobab!BQ386)</f>
        <v>0</v>
      </c>
      <c r="BR386" s="233">
        <f>SUM(Kranskop:Baobab!BR386)</f>
        <v>0</v>
      </c>
      <c r="BS386" s="231">
        <f>SUM(Kranskop:Baobab!BS386)</f>
        <v>0</v>
      </c>
      <c r="BT386" s="231">
        <f>SUM(Kranskop:Baobab!BT386)</f>
        <v>0</v>
      </c>
      <c r="BU386" s="231">
        <f>SUM(Kranskop:Baobab!BU386)</f>
        <v>0</v>
      </c>
      <c r="BV386" s="231">
        <f>SUM(Kranskop:Baobab!BV386)</f>
        <v>0</v>
      </c>
      <c r="BW386" s="231">
        <f>SUM(Kranskop:Baobab!BW386)</f>
        <v>0</v>
      </c>
      <c r="BX386" s="231">
        <f>SUM(Kranskop:Baobab!BX386)</f>
        <v>0</v>
      </c>
      <c r="BY386" s="231">
        <f>SUM(Kranskop:Baobab!BY386)</f>
        <v>0</v>
      </c>
      <c r="BZ386" s="231">
        <f>SUM(Kranskop:Baobab!BZ386)</f>
        <v>0</v>
      </c>
      <c r="CA386" s="231">
        <f>SUM(Kranskop:Baobab!CA386)</f>
        <v>0</v>
      </c>
      <c r="CB386" s="231">
        <f>SUM(Kranskop:Baobab!CB386)</f>
        <v>0</v>
      </c>
      <c r="CC386" s="232">
        <f>SUM(Kranskop:Baobab!CC386)</f>
        <v>0</v>
      </c>
      <c r="CD386" s="368"/>
    </row>
    <row r="387" spans="2:82" s="39" customFormat="1" x14ac:dyDescent="0.75">
      <c r="B387" s="328" t="s">
        <v>839</v>
      </c>
      <c r="C387" s="329" t="s">
        <v>840</v>
      </c>
      <c r="D387" s="139" t="s">
        <v>446</v>
      </c>
      <c r="E387" s="276">
        <f>SUM(Kranskop:Baobab!E387)</f>
        <v>16</v>
      </c>
      <c r="F387" s="215" t="b">
        <f>(Kranskop!G387+Nyl!G387+Capricorn!G387+Baobab!G387)=G387</f>
        <v>1</v>
      </c>
      <c r="G387" s="74">
        <f t="shared" si="100"/>
        <v>0</v>
      </c>
      <c r="H387" s="75">
        <f>SUM(Kranskop:Baobab!H387)</f>
        <v>0</v>
      </c>
      <c r="I387" s="232">
        <f>SUM(Kranskop:Baobab!I387)</f>
        <v>0</v>
      </c>
      <c r="J387" s="230">
        <f>SUM(Kranskop:Baobab!J387)</f>
        <v>0</v>
      </c>
      <c r="K387" s="231">
        <f>SUM(Kranskop:Baobab!K387)</f>
        <v>0</v>
      </c>
      <c r="L387" s="231">
        <f>SUM(Kranskop:Baobab!L387)</f>
        <v>0</v>
      </c>
      <c r="M387" s="231">
        <f>SUM(Kranskop:Baobab!M387)</f>
        <v>0</v>
      </c>
      <c r="N387" s="231">
        <f>SUM(Kranskop:Baobab!N387)</f>
        <v>0</v>
      </c>
      <c r="O387" s="231">
        <f>SUM(Kranskop:Baobab!O387)</f>
        <v>0</v>
      </c>
      <c r="P387" s="231">
        <f>SUM(Kranskop:Baobab!P387)</f>
        <v>0</v>
      </c>
      <c r="Q387" s="231">
        <f>SUM(Kranskop:Baobab!Q387)</f>
        <v>0</v>
      </c>
      <c r="R387" s="231">
        <f>SUM(Kranskop:Baobab!R387)</f>
        <v>0</v>
      </c>
      <c r="S387" s="231">
        <f>SUM(Kranskop:Baobab!S387)</f>
        <v>0</v>
      </c>
      <c r="T387" s="231">
        <f>SUM(Kranskop:Baobab!T387)</f>
        <v>0</v>
      </c>
      <c r="U387" s="232">
        <f>SUM(Kranskop:Baobab!U387)</f>
        <v>0</v>
      </c>
      <c r="V387" s="233">
        <f>SUM(Kranskop:Baobab!V387)</f>
        <v>0</v>
      </c>
      <c r="W387" s="231">
        <f>SUM(Kranskop:Baobab!W387)</f>
        <v>0</v>
      </c>
      <c r="X387" s="231">
        <f>SUM(Kranskop:Baobab!X387)</f>
        <v>0</v>
      </c>
      <c r="Y387" s="231">
        <f>SUM(Kranskop:Baobab!Y387)</f>
        <v>0</v>
      </c>
      <c r="Z387" s="231">
        <f>SUM(Kranskop:Baobab!Z387)</f>
        <v>0</v>
      </c>
      <c r="AA387" s="231">
        <f>SUM(Kranskop:Baobab!AA387)</f>
        <v>0</v>
      </c>
      <c r="AB387" s="231">
        <f>SUM(Kranskop:Baobab!AB387)</f>
        <v>0</v>
      </c>
      <c r="AC387" s="231">
        <f>SUM(Kranskop:Baobab!AC387)</f>
        <v>0</v>
      </c>
      <c r="AD387" s="231">
        <f>SUM(Kranskop:Baobab!AD387)</f>
        <v>0</v>
      </c>
      <c r="AE387" s="231">
        <f>SUM(Kranskop:Baobab!AE387)</f>
        <v>0</v>
      </c>
      <c r="AF387" s="231">
        <f>SUM(Kranskop:Baobab!AF387)</f>
        <v>0</v>
      </c>
      <c r="AG387" s="232">
        <f>SUM(Kranskop:Baobab!AG387)</f>
        <v>0</v>
      </c>
      <c r="AH387" s="233">
        <f>SUM(Kranskop:Baobab!AH387)</f>
        <v>0</v>
      </c>
      <c r="AI387" s="231">
        <f>SUM(Kranskop:Baobab!AI387)</f>
        <v>0</v>
      </c>
      <c r="AJ387" s="231">
        <f>SUM(Kranskop:Baobab!AJ387)</f>
        <v>0</v>
      </c>
      <c r="AK387" s="231">
        <f>SUM(Kranskop:Baobab!AK387)</f>
        <v>0</v>
      </c>
      <c r="AL387" s="231">
        <f>SUM(Kranskop:Baobab!AL387)</f>
        <v>0</v>
      </c>
      <c r="AM387" s="231">
        <f>SUM(Kranskop:Baobab!AM387)</f>
        <v>0</v>
      </c>
      <c r="AN387" s="231">
        <f>SUM(Kranskop:Baobab!AN387)</f>
        <v>0</v>
      </c>
      <c r="AO387" s="231">
        <f>SUM(Kranskop:Baobab!AO387)</f>
        <v>0</v>
      </c>
      <c r="AP387" s="231">
        <f>SUM(Kranskop:Baobab!AP387)</f>
        <v>0</v>
      </c>
      <c r="AQ387" s="231">
        <f>SUM(Kranskop:Baobab!AQ387)</f>
        <v>0</v>
      </c>
      <c r="AR387" s="231">
        <f>SUM(Kranskop:Baobab!AR387)</f>
        <v>0</v>
      </c>
      <c r="AS387" s="232">
        <f>SUM(Kranskop:Baobab!AS387)</f>
        <v>0</v>
      </c>
      <c r="AT387" s="233">
        <f>SUM(Kranskop:Baobab!AT387)</f>
        <v>0</v>
      </c>
      <c r="AU387" s="231">
        <f>SUM(Kranskop:Baobab!AU387)</f>
        <v>0</v>
      </c>
      <c r="AV387" s="231">
        <f>SUM(Kranskop:Baobab!AV387)</f>
        <v>0</v>
      </c>
      <c r="AW387" s="231">
        <f>SUM(Kranskop:Baobab!AW387)</f>
        <v>0</v>
      </c>
      <c r="AX387" s="231">
        <f>SUM(Kranskop:Baobab!AX387)</f>
        <v>0</v>
      </c>
      <c r="AY387" s="231">
        <f>SUM(Kranskop:Baobab!AY387)</f>
        <v>0</v>
      </c>
      <c r="AZ387" s="231">
        <f>SUM(Kranskop:Baobab!AZ387)</f>
        <v>0</v>
      </c>
      <c r="BA387" s="231">
        <f>SUM(Kranskop:Baobab!BA387)</f>
        <v>0</v>
      </c>
      <c r="BB387" s="231">
        <f>SUM(Kranskop:Baobab!BB387)</f>
        <v>0</v>
      </c>
      <c r="BC387" s="231">
        <f>SUM(Kranskop:Baobab!BC387)</f>
        <v>0</v>
      </c>
      <c r="BD387" s="231">
        <f>SUM(Kranskop:Baobab!BD387)</f>
        <v>0</v>
      </c>
      <c r="BE387" s="232">
        <f>SUM(Kranskop:Baobab!BE387)</f>
        <v>0</v>
      </c>
      <c r="BF387" s="233">
        <f>SUM(Kranskop:Baobab!BF387)</f>
        <v>0</v>
      </c>
      <c r="BG387" s="231">
        <f>SUM(Kranskop:Baobab!BG387)</f>
        <v>0</v>
      </c>
      <c r="BH387" s="231">
        <f>SUM(Kranskop:Baobab!BH387)</f>
        <v>0</v>
      </c>
      <c r="BI387" s="231">
        <f>SUM(Kranskop:Baobab!BI387)</f>
        <v>0</v>
      </c>
      <c r="BJ387" s="231">
        <f>SUM(Kranskop:Baobab!BJ387)</f>
        <v>0</v>
      </c>
      <c r="BK387" s="231">
        <f>SUM(Kranskop:Baobab!BK387)</f>
        <v>0</v>
      </c>
      <c r="BL387" s="231">
        <f>SUM(Kranskop:Baobab!BL387)</f>
        <v>0</v>
      </c>
      <c r="BM387" s="231">
        <f>SUM(Kranskop:Baobab!BM387)</f>
        <v>0</v>
      </c>
      <c r="BN387" s="231">
        <f>SUM(Kranskop:Baobab!BN387)</f>
        <v>0</v>
      </c>
      <c r="BO387" s="231">
        <f>SUM(Kranskop:Baobab!BO387)</f>
        <v>0</v>
      </c>
      <c r="BP387" s="231">
        <f>SUM(Kranskop:Baobab!BP387)</f>
        <v>0</v>
      </c>
      <c r="BQ387" s="232">
        <f>SUM(Kranskop:Baobab!BQ387)</f>
        <v>0</v>
      </c>
      <c r="BR387" s="233">
        <f>SUM(Kranskop:Baobab!BR387)</f>
        <v>0</v>
      </c>
      <c r="BS387" s="231">
        <f>SUM(Kranskop:Baobab!BS387)</f>
        <v>0</v>
      </c>
      <c r="BT387" s="231">
        <f>SUM(Kranskop:Baobab!BT387)</f>
        <v>0</v>
      </c>
      <c r="BU387" s="231">
        <f>SUM(Kranskop:Baobab!BU387)</f>
        <v>0</v>
      </c>
      <c r="BV387" s="231">
        <f>SUM(Kranskop:Baobab!BV387)</f>
        <v>0</v>
      </c>
      <c r="BW387" s="231">
        <f>SUM(Kranskop:Baobab!BW387)</f>
        <v>0</v>
      </c>
      <c r="BX387" s="231">
        <f>SUM(Kranskop:Baobab!BX387)</f>
        <v>0</v>
      </c>
      <c r="BY387" s="231">
        <f>SUM(Kranskop:Baobab!BY387)</f>
        <v>0</v>
      </c>
      <c r="BZ387" s="231">
        <f>SUM(Kranskop:Baobab!BZ387)</f>
        <v>0</v>
      </c>
      <c r="CA387" s="231">
        <f>SUM(Kranskop:Baobab!CA387)</f>
        <v>0</v>
      </c>
      <c r="CB387" s="231">
        <f>SUM(Kranskop:Baobab!CB387)</f>
        <v>0</v>
      </c>
      <c r="CC387" s="232">
        <f>SUM(Kranskop:Baobab!CC387)</f>
        <v>0</v>
      </c>
      <c r="CD387" s="368"/>
    </row>
    <row r="388" spans="2:82" s="39" customFormat="1" x14ac:dyDescent="0.75">
      <c r="B388" s="328" t="s">
        <v>841</v>
      </c>
      <c r="C388" s="329" t="s">
        <v>842</v>
      </c>
      <c r="D388" s="139" t="s">
        <v>446</v>
      </c>
      <c r="E388" s="276">
        <f>SUM(Kranskop:Baobab!E388)</f>
        <v>16</v>
      </c>
      <c r="F388" s="215" t="b">
        <f>(Kranskop!G388+Nyl!G388+Capricorn!G388+Baobab!G388)=G388</f>
        <v>1</v>
      </c>
      <c r="G388" s="74">
        <f t="shared" si="100"/>
        <v>0</v>
      </c>
      <c r="H388" s="75">
        <f>SUM(Kranskop:Baobab!H388)</f>
        <v>0</v>
      </c>
      <c r="I388" s="232">
        <f>SUM(Kranskop:Baobab!I388)</f>
        <v>0</v>
      </c>
      <c r="J388" s="230">
        <f>SUM(Kranskop:Baobab!J388)</f>
        <v>0</v>
      </c>
      <c r="K388" s="231">
        <f>SUM(Kranskop:Baobab!K388)</f>
        <v>0</v>
      </c>
      <c r="L388" s="231">
        <f>SUM(Kranskop:Baobab!L388)</f>
        <v>0</v>
      </c>
      <c r="M388" s="231">
        <f>SUM(Kranskop:Baobab!M388)</f>
        <v>0</v>
      </c>
      <c r="N388" s="231">
        <f>SUM(Kranskop:Baobab!N388)</f>
        <v>0</v>
      </c>
      <c r="O388" s="231">
        <f>SUM(Kranskop:Baobab!O388)</f>
        <v>0</v>
      </c>
      <c r="P388" s="231">
        <f>SUM(Kranskop:Baobab!P388)</f>
        <v>0</v>
      </c>
      <c r="Q388" s="231">
        <f>SUM(Kranskop:Baobab!Q388)</f>
        <v>0</v>
      </c>
      <c r="R388" s="231">
        <f>SUM(Kranskop:Baobab!R388)</f>
        <v>0</v>
      </c>
      <c r="S388" s="231">
        <f>SUM(Kranskop:Baobab!S388)</f>
        <v>0</v>
      </c>
      <c r="T388" s="231">
        <f>SUM(Kranskop:Baobab!T388)</f>
        <v>0</v>
      </c>
      <c r="U388" s="232">
        <f>SUM(Kranskop:Baobab!U388)</f>
        <v>0</v>
      </c>
      <c r="V388" s="233">
        <f>SUM(Kranskop:Baobab!V388)</f>
        <v>0</v>
      </c>
      <c r="W388" s="231">
        <f>SUM(Kranskop:Baobab!W388)</f>
        <v>0</v>
      </c>
      <c r="X388" s="231">
        <f>SUM(Kranskop:Baobab!X388)</f>
        <v>0</v>
      </c>
      <c r="Y388" s="231">
        <f>SUM(Kranskop:Baobab!Y388)</f>
        <v>0</v>
      </c>
      <c r="Z388" s="231">
        <f>SUM(Kranskop:Baobab!Z388)</f>
        <v>0</v>
      </c>
      <c r="AA388" s="231">
        <f>SUM(Kranskop:Baobab!AA388)</f>
        <v>0</v>
      </c>
      <c r="AB388" s="231">
        <f>SUM(Kranskop:Baobab!AB388)</f>
        <v>0</v>
      </c>
      <c r="AC388" s="231">
        <f>SUM(Kranskop:Baobab!AC388)</f>
        <v>0</v>
      </c>
      <c r="AD388" s="231">
        <f>SUM(Kranskop:Baobab!AD388)</f>
        <v>0</v>
      </c>
      <c r="AE388" s="231">
        <f>SUM(Kranskop:Baobab!AE388)</f>
        <v>0</v>
      </c>
      <c r="AF388" s="231">
        <f>SUM(Kranskop:Baobab!AF388)</f>
        <v>0</v>
      </c>
      <c r="AG388" s="232">
        <f>SUM(Kranskop:Baobab!AG388)</f>
        <v>0</v>
      </c>
      <c r="AH388" s="233">
        <f>SUM(Kranskop:Baobab!AH388)</f>
        <v>0</v>
      </c>
      <c r="AI388" s="231">
        <f>SUM(Kranskop:Baobab!AI388)</f>
        <v>0</v>
      </c>
      <c r="AJ388" s="231">
        <f>SUM(Kranskop:Baobab!AJ388)</f>
        <v>0</v>
      </c>
      <c r="AK388" s="231">
        <f>SUM(Kranskop:Baobab!AK388)</f>
        <v>0</v>
      </c>
      <c r="AL388" s="231">
        <f>SUM(Kranskop:Baobab!AL388)</f>
        <v>0</v>
      </c>
      <c r="AM388" s="231">
        <f>SUM(Kranskop:Baobab!AM388)</f>
        <v>0</v>
      </c>
      <c r="AN388" s="231">
        <f>SUM(Kranskop:Baobab!AN388)</f>
        <v>0</v>
      </c>
      <c r="AO388" s="231">
        <f>SUM(Kranskop:Baobab!AO388)</f>
        <v>0</v>
      </c>
      <c r="AP388" s="231">
        <f>SUM(Kranskop:Baobab!AP388)</f>
        <v>0</v>
      </c>
      <c r="AQ388" s="231">
        <f>SUM(Kranskop:Baobab!AQ388)</f>
        <v>0</v>
      </c>
      <c r="AR388" s="231">
        <f>SUM(Kranskop:Baobab!AR388)</f>
        <v>0</v>
      </c>
      <c r="AS388" s="232">
        <f>SUM(Kranskop:Baobab!AS388)</f>
        <v>0</v>
      </c>
      <c r="AT388" s="233">
        <f>SUM(Kranskop:Baobab!AT388)</f>
        <v>0</v>
      </c>
      <c r="AU388" s="231">
        <f>SUM(Kranskop:Baobab!AU388)</f>
        <v>0</v>
      </c>
      <c r="AV388" s="231">
        <f>SUM(Kranskop:Baobab!AV388)</f>
        <v>0</v>
      </c>
      <c r="AW388" s="231">
        <f>SUM(Kranskop:Baobab!AW388)</f>
        <v>0</v>
      </c>
      <c r="AX388" s="231">
        <f>SUM(Kranskop:Baobab!AX388)</f>
        <v>0</v>
      </c>
      <c r="AY388" s="231">
        <f>SUM(Kranskop:Baobab!AY388)</f>
        <v>0</v>
      </c>
      <c r="AZ388" s="231">
        <f>SUM(Kranskop:Baobab!AZ388)</f>
        <v>0</v>
      </c>
      <c r="BA388" s="231">
        <f>SUM(Kranskop:Baobab!BA388)</f>
        <v>0</v>
      </c>
      <c r="BB388" s="231">
        <f>SUM(Kranskop:Baobab!BB388)</f>
        <v>0</v>
      </c>
      <c r="BC388" s="231">
        <f>SUM(Kranskop:Baobab!BC388)</f>
        <v>0</v>
      </c>
      <c r="BD388" s="231">
        <f>SUM(Kranskop:Baobab!BD388)</f>
        <v>0</v>
      </c>
      <c r="BE388" s="232">
        <f>SUM(Kranskop:Baobab!BE388)</f>
        <v>0</v>
      </c>
      <c r="BF388" s="233">
        <f>SUM(Kranskop:Baobab!BF388)</f>
        <v>0</v>
      </c>
      <c r="BG388" s="231">
        <f>SUM(Kranskop:Baobab!BG388)</f>
        <v>0</v>
      </c>
      <c r="BH388" s="231">
        <f>SUM(Kranskop:Baobab!BH388)</f>
        <v>0</v>
      </c>
      <c r="BI388" s="231">
        <f>SUM(Kranskop:Baobab!BI388)</f>
        <v>0</v>
      </c>
      <c r="BJ388" s="231">
        <f>SUM(Kranskop:Baobab!BJ388)</f>
        <v>0</v>
      </c>
      <c r="BK388" s="231">
        <f>SUM(Kranskop:Baobab!BK388)</f>
        <v>0</v>
      </c>
      <c r="BL388" s="231">
        <f>SUM(Kranskop:Baobab!BL388)</f>
        <v>0</v>
      </c>
      <c r="BM388" s="231">
        <f>SUM(Kranskop:Baobab!BM388)</f>
        <v>0</v>
      </c>
      <c r="BN388" s="231">
        <f>SUM(Kranskop:Baobab!BN388)</f>
        <v>0</v>
      </c>
      <c r="BO388" s="231">
        <f>SUM(Kranskop:Baobab!BO388)</f>
        <v>0</v>
      </c>
      <c r="BP388" s="231">
        <f>SUM(Kranskop:Baobab!BP388)</f>
        <v>0</v>
      </c>
      <c r="BQ388" s="232">
        <f>SUM(Kranskop:Baobab!BQ388)</f>
        <v>0</v>
      </c>
      <c r="BR388" s="233">
        <f>SUM(Kranskop:Baobab!BR388)</f>
        <v>0</v>
      </c>
      <c r="BS388" s="231">
        <f>SUM(Kranskop:Baobab!BS388)</f>
        <v>0</v>
      </c>
      <c r="BT388" s="231">
        <f>SUM(Kranskop:Baobab!BT388)</f>
        <v>0</v>
      </c>
      <c r="BU388" s="231">
        <f>SUM(Kranskop:Baobab!BU388)</f>
        <v>0</v>
      </c>
      <c r="BV388" s="231">
        <f>SUM(Kranskop:Baobab!BV388)</f>
        <v>0</v>
      </c>
      <c r="BW388" s="231">
        <f>SUM(Kranskop:Baobab!BW388)</f>
        <v>0</v>
      </c>
      <c r="BX388" s="231">
        <f>SUM(Kranskop:Baobab!BX388)</f>
        <v>0</v>
      </c>
      <c r="BY388" s="231">
        <f>SUM(Kranskop:Baobab!BY388)</f>
        <v>0</v>
      </c>
      <c r="BZ388" s="231">
        <f>SUM(Kranskop:Baobab!BZ388)</f>
        <v>0</v>
      </c>
      <c r="CA388" s="231">
        <f>SUM(Kranskop:Baobab!CA388)</f>
        <v>0</v>
      </c>
      <c r="CB388" s="231">
        <f>SUM(Kranskop:Baobab!CB388)</f>
        <v>0</v>
      </c>
      <c r="CC388" s="232">
        <f>SUM(Kranskop:Baobab!CC388)</f>
        <v>0</v>
      </c>
      <c r="CD388" s="368"/>
    </row>
    <row r="389" spans="2:82" s="39" customFormat="1" x14ac:dyDescent="0.75">
      <c r="B389" s="328" t="s">
        <v>843</v>
      </c>
      <c r="C389" s="329" t="s">
        <v>844</v>
      </c>
      <c r="D389" s="139" t="s">
        <v>446</v>
      </c>
      <c r="E389" s="276">
        <f>SUM(Kranskop:Baobab!E389)</f>
        <v>8</v>
      </c>
      <c r="F389" s="215" t="b">
        <f>(Kranskop!G389+Nyl!G389+Capricorn!G389+Baobab!G389)=G389</f>
        <v>1</v>
      </c>
      <c r="G389" s="74">
        <f t="shared" si="100"/>
        <v>0</v>
      </c>
      <c r="H389" s="75">
        <f>SUM(Kranskop:Baobab!H389)</f>
        <v>0</v>
      </c>
      <c r="I389" s="232">
        <f>SUM(Kranskop:Baobab!I389)</f>
        <v>0</v>
      </c>
      <c r="J389" s="230">
        <f>SUM(Kranskop:Baobab!J389)</f>
        <v>0</v>
      </c>
      <c r="K389" s="231">
        <f>SUM(Kranskop:Baobab!K389)</f>
        <v>0</v>
      </c>
      <c r="L389" s="231">
        <f>SUM(Kranskop:Baobab!L389)</f>
        <v>0</v>
      </c>
      <c r="M389" s="231">
        <f>SUM(Kranskop:Baobab!M389)</f>
        <v>0</v>
      </c>
      <c r="N389" s="231">
        <f>SUM(Kranskop:Baobab!N389)</f>
        <v>0</v>
      </c>
      <c r="O389" s="231">
        <f>SUM(Kranskop:Baobab!O389)</f>
        <v>0</v>
      </c>
      <c r="P389" s="231">
        <f>SUM(Kranskop:Baobab!P389)</f>
        <v>0</v>
      </c>
      <c r="Q389" s="231">
        <f>SUM(Kranskop:Baobab!Q389)</f>
        <v>0</v>
      </c>
      <c r="R389" s="231">
        <f>SUM(Kranskop:Baobab!R389)</f>
        <v>0</v>
      </c>
      <c r="S389" s="231">
        <f>SUM(Kranskop:Baobab!S389)</f>
        <v>0</v>
      </c>
      <c r="T389" s="231">
        <f>SUM(Kranskop:Baobab!T389)</f>
        <v>0</v>
      </c>
      <c r="U389" s="232">
        <f>SUM(Kranskop:Baobab!U389)</f>
        <v>0</v>
      </c>
      <c r="V389" s="233">
        <f>SUM(Kranskop:Baobab!V389)</f>
        <v>0</v>
      </c>
      <c r="W389" s="231">
        <f>SUM(Kranskop:Baobab!W389)</f>
        <v>0</v>
      </c>
      <c r="X389" s="231">
        <f>SUM(Kranskop:Baobab!X389)</f>
        <v>0</v>
      </c>
      <c r="Y389" s="231">
        <f>SUM(Kranskop:Baobab!Y389)</f>
        <v>0</v>
      </c>
      <c r="Z389" s="231">
        <f>SUM(Kranskop:Baobab!Z389)</f>
        <v>0</v>
      </c>
      <c r="AA389" s="231">
        <f>SUM(Kranskop:Baobab!AA389)</f>
        <v>0</v>
      </c>
      <c r="AB389" s="231">
        <f>SUM(Kranskop:Baobab!AB389)</f>
        <v>0</v>
      </c>
      <c r="AC389" s="231">
        <f>SUM(Kranskop:Baobab!AC389)</f>
        <v>0</v>
      </c>
      <c r="AD389" s="231">
        <f>SUM(Kranskop:Baobab!AD389)</f>
        <v>0</v>
      </c>
      <c r="AE389" s="231">
        <f>SUM(Kranskop:Baobab!AE389)</f>
        <v>0</v>
      </c>
      <c r="AF389" s="231">
        <f>SUM(Kranskop:Baobab!AF389)</f>
        <v>0</v>
      </c>
      <c r="AG389" s="232">
        <f>SUM(Kranskop:Baobab!AG389)</f>
        <v>0</v>
      </c>
      <c r="AH389" s="233">
        <f>SUM(Kranskop:Baobab!AH389)</f>
        <v>0</v>
      </c>
      <c r="AI389" s="231">
        <f>SUM(Kranskop:Baobab!AI389)</f>
        <v>0</v>
      </c>
      <c r="AJ389" s="231">
        <f>SUM(Kranskop:Baobab!AJ389)</f>
        <v>0</v>
      </c>
      <c r="AK389" s="231">
        <f>SUM(Kranskop:Baobab!AK389)</f>
        <v>0</v>
      </c>
      <c r="AL389" s="231">
        <f>SUM(Kranskop:Baobab!AL389)</f>
        <v>0</v>
      </c>
      <c r="AM389" s="231">
        <f>SUM(Kranskop:Baobab!AM389)</f>
        <v>0</v>
      </c>
      <c r="AN389" s="231">
        <f>SUM(Kranskop:Baobab!AN389)</f>
        <v>0</v>
      </c>
      <c r="AO389" s="231">
        <f>SUM(Kranskop:Baobab!AO389)</f>
        <v>0</v>
      </c>
      <c r="AP389" s="231">
        <f>SUM(Kranskop:Baobab!AP389)</f>
        <v>0</v>
      </c>
      <c r="AQ389" s="231">
        <f>SUM(Kranskop:Baobab!AQ389)</f>
        <v>0</v>
      </c>
      <c r="AR389" s="231">
        <f>SUM(Kranskop:Baobab!AR389)</f>
        <v>0</v>
      </c>
      <c r="AS389" s="232">
        <f>SUM(Kranskop:Baobab!AS389)</f>
        <v>0</v>
      </c>
      <c r="AT389" s="233">
        <f>SUM(Kranskop:Baobab!AT389)</f>
        <v>0</v>
      </c>
      <c r="AU389" s="231">
        <f>SUM(Kranskop:Baobab!AU389)</f>
        <v>0</v>
      </c>
      <c r="AV389" s="231">
        <f>SUM(Kranskop:Baobab!AV389)</f>
        <v>0</v>
      </c>
      <c r="AW389" s="231">
        <f>SUM(Kranskop:Baobab!AW389)</f>
        <v>0</v>
      </c>
      <c r="AX389" s="231">
        <f>SUM(Kranskop:Baobab!AX389)</f>
        <v>0</v>
      </c>
      <c r="AY389" s="231">
        <f>SUM(Kranskop:Baobab!AY389)</f>
        <v>0</v>
      </c>
      <c r="AZ389" s="231">
        <f>SUM(Kranskop:Baobab!AZ389)</f>
        <v>0</v>
      </c>
      <c r="BA389" s="231">
        <f>SUM(Kranskop:Baobab!BA389)</f>
        <v>0</v>
      </c>
      <c r="BB389" s="231">
        <f>SUM(Kranskop:Baobab!BB389)</f>
        <v>0</v>
      </c>
      <c r="BC389" s="231">
        <f>SUM(Kranskop:Baobab!BC389)</f>
        <v>0</v>
      </c>
      <c r="BD389" s="231">
        <f>SUM(Kranskop:Baobab!BD389)</f>
        <v>0</v>
      </c>
      <c r="BE389" s="232">
        <f>SUM(Kranskop:Baobab!BE389)</f>
        <v>0</v>
      </c>
      <c r="BF389" s="233">
        <f>SUM(Kranskop:Baobab!BF389)</f>
        <v>0</v>
      </c>
      <c r="BG389" s="231">
        <f>SUM(Kranskop:Baobab!BG389)</f>
        <v>0</v>
      </c>
      <c r="BH389" s="231">
        <f>SUM(Kranskop:Baobab!BH389)</f>
        <v>0</v>
      </c>
      <c r="BI389" s="231">
        <f>SUM(Kranskop:Baobab!BI389)</f>
        <v>0</v>
      </c>
      <c r="BJ389" s="231">
        <f>SUM(Kranskop:Baobab!BJ389)</f>
        <v>0</v>
      </c>
      <c r="BK389" s="231">
        <f>SUM(Kranskop:Baobab!BK389)</f>
        <v>0</v>
      </c>
      <c r="BL389" s="231">
        <f>SUM(Kranskop:Baobab!BL389)</f>
        <v>0</v>
      </c>
      <c r="BM389" s="231">
        <f>SUM(Kranskop:Baobab!BM389)</f>
        <v>0</v>
      </c>
      <c r="BN389" s="231">
        <f>SUM(Kranskop:Baobab!BN389)</f>
        <v>0</v>
      </c>
      <c r="BO389" s="231">
        <f>SUM(Kranskop:Baobab!BO389)</f>
        <v>0</v>
      </c>
      <c r="BP389" s="231">
        <f>SUM(Kranskop:Baobab!BP389)</f>
        <v>0</v>
      </c>
      <c r="BQ389" s="232">
        <f>SUM(Kranskop:Baobab!BQ389)</f>
        <v>0</v>
      </c>
      <c r="BR389" s="233">
        <f>SUM(Kranskop:Baobab!BR389)</f>
        <v>0</v>
      </c>
      <c r="BS389" s="231">
        <f>SUM(Kranskop:Baobab!BS389)</f>
        <v>0</v>
      </c>
      <c r="BT389" s="231">
        <f>SUM(Kranskop:Baobab!BT389)</f>
        <v>0</v>
      </c>
      <c r="BU389" s="231">
        <f>SUM(Kranskop:Baobab!BU389)</f>
        <v>0</v>
      </c>
      <c r="BV389" s="231">
        <f>SUM(Kranskop:Baobab!BV389)</f>
        <v>0</v>
      </c>
      <c r="BW389" s="231">
        <f>SUM(Kranskop:Baobab!BW389)</f>
        <v>0</v>
      </c>
      <c r="BX389" s="231">
        <f>SUM(Kranskop:Baobab!BX389)</f>
        <v>0</v>
      </c>
      <c r="BY389" s="231">
        <f>SUM(Kranskop:Baobab!BY389)</f>
        <v>0</v>
      </c>
      <c r="BZ389" s="231">
        <f>SUM(Kranskop:Baobab!BZ389)</f>
        <v>0</v>
      </c>
      <c r="CA389" s="231">
        <f>SUM(Kranskop:Baobab!CA389)</f>
        <v>0</v>
      </c>
      <c r="CB389" s="231">
        <f>SUM(Kranskop:Baobab!CB389)</f>
        <v>0</v>
      </c>
      <c r="CC389" s="232">
        <f>SUM(Kranskop:Baobab!CC389)</f>
        <v>0</v>
      </c>
      <c r="CD389" s="368"/>
    </row>
    <row r="390" spans="2:82" s="39" customFormat="1" x14ac:dyDescent="0.75">
      <c r="B390" s="328" t="s">
        <v>845</v>
      </c>
      <c r="C390" s="329" t="s">
        <v>846</v>
      </c>
      <c r="D390" s="139" t="s">
        <v>446</v>
      </c>
      <c r="E390" s="276">
        <f>SUM(Kranskop:Baobab!E390)</f>
        <v>8</v>
      </c>
      <c r="F390" s="215" t="b">
        <f>(Kranskop!G390+Nyl!G390+Capricorn!G390+Baobab!G390)=G390</f>
        <v>1</v>
      </c>
      <c r="G390" s="74">
        <f t="shared" si="100"/>
        <v>0</v>
      </c>
      <c r="H390" s="75">
        <f>SUM(Kranskop:Baobab!H390)</f>
        <v>0</v>
      </c>
      <c r="I390" s="232">
        <f>SUM(Kranskop:Baobab!I390)</f>
        <v>0</v>
      </c>
      <c r="J390" s="230">
        <f>SUM(Kranskop:Baobab!J390)</f>
        <v>0</v>
      </c>
      <c r="K390" s="231">
        <f>SUM(Kranskop:Baobab!K390)</f>
        <v>0</v>
      </c>
      <c r="L390" s="231">
        <f>SUM(Kranskop:Baobab!L390)</f>
        <v>0</v>
      </c>
      <c r="M390" s="231">
        <f>SUM(Kranskop:Baobab!M390)</f>
        <v>0</v>
      </c>
      <c r="N390" s="231">
        <f>SUM(Kranskop:Baobab!N390)</f>
        <v>0</v>
      </c>
      <c r="O390" s="231">
        <f>SUM(Kranskop:Baobab!O390)</f>
        <v>0</v>
      </c>
      <c r="P390" s="231">
        <f>SUM(Kranskop:Baobab!P390)</f>
        <v>0</v>
      </c>
      <c r="Q390" s="231">
        <f>SUM(Kranskop:Baobab!Q390)</f>
        <v>0</v>
      </c>
      <c r="R390" s="231">
        <f>SUM(Kranskop:Baobab!R390)</f>
        <v>0</v>
      </c>
      <c r="S390" s="231">
        <f>SUM(Kranskop:Baobab!S390)</f>
        <v>0</v>
      </c>
      <c r="T390" s="231">
        <f>SUM(Kranskop:Baobab!T390)</f>
        <v>0</v>
      </c>
      <c r="U390" s="232">
        <f>SUM(Kranskop:Baobab!U390)</f>
        <v>0</v>
      </c>
      <c r="V390" s="233">
        <f>SUM(Kranskop:Baobab!V390)</f>
        <v>0</v>
      </c>
      <c r="W390" s="231">
        <f>SUM(Kranskop:Baobab!W390)</f>
        <v>0</v>
      </c>
      <c r="X390" s="231">
        <f>SUM(Kranskop:Baobab!X390)</f>
        <v>0</v>
      </c>
      <c r="Y390" s="231">
        <f>SUM(Kranskop:Baobab!Y390)</f>
        <v>0</v>
      </c>
      <c r="Z390" s="231">
        <f>SUM(Kranskop:Baobab!Z390)</f>
        <v>0</v>
      </c>
      <c r="AA390" s="231">
        <f>SUM(Kranskop:Baobab!AA390)</f>
        <v>0</v>
      </c>
      <c r="AB390" s="231">
        <f>SUM(Kranskop:Baobab!AB390)</f>
        <v>0</v>
      </c>
      <c r="AC390" s="231">
        <f>SUM(Kranskop:Baobab!AC390)</f>
        <v>0</v>
      </c>
      <c r="AD390" s="231">
        <f>SUM(Kranskop:Baobab!AD390)</f>
        <v>0</v>
      </c>
      <c r="AE390" s="231">
        <f>SUM(Kranskop:Baobab!AE390)</f>
        <v>0</v>
      </c>
      <c r="AF390" s="231">
        <f>SUM(Kranskop:Baobab!AF390)</f>
        <v>0</v>
      </c>
      <c r="AG390" s="232">
        <f>SUM(Kranskop:Baobab!AG390)</f>
        <v>0</v>
      </c>
      <c r="AH390" s="233">
        <f>SUM(Kranskop:Baobab!AH390)</f>
        <v>0</v>
      </c>
      <c r="AI390" s="231">
        <f>SUM(Kranskop:Baobab!AI390)</f>
        <v>0</v>
      </c>
      <c r="AJ390" s="231">
        <f>SUM(Kranskop:Baobab!AJ390)</f>
        <v>0</v>
      </c>
      <c r="AK390" s="231">
        <f>SUM(Kranskop:Baobab!AK390)</f>
        <v>0</v>
      </c>
      <c r="AL390" s="231">
        <f>SUM(Kranskop:Baobab!AL390)</f>
        <v>0</v>
      </c>
      <c r="AM390" s="231">
        <f>SUM(Kranskop:Baobab!AM390)</f>
        <v>0</v>
      </c>
      <c r="AN390" s="231">
        <f>SUM(Kranskop:Baobab!AN390)</f>
        <v>0</v>
      </c>
      <c r="AO390" s="231">
        <f>SUM(Kranskop:Baobab!AO390)</f>
        <v>0</v>
      </c>
      <c r="AP390" s="231">
        <f>SUM(Kranskop:Baobab!AP390)</f>
        <v>0</v>
      </c>
      <c r="AQ390" s="231">
        <f>SUM(Kranskop:Baobab!AQ390)</f>
        <v>0</v>
      </c>
      <c r="AR390" s="231">
        <f>SUM(Kranskop:Baobab!AR390)</f>
        <v>0</v>
      </c>
      <c r="AS390" s="232">
        <f>SUM(Kranskop:Baobab!AS390)</f>
        <v>0</v>
      </c>
      <c r="AT390" s="233">
        <f>SUM(Kranskop:Baobab!AT390)</f>
        <v>0</v>
      </c>
      <c r="AU390" s="231">
        <f>SUM(Kranskop:Baobab!AU390)</f>
        <v>0</v>
      </c>
      <c r="AV390" s="231">
        <f>SUM(Kranskop:Baobab!AV390)</f>
        <v>0</v>
      </c>
      <c r="AW390" s="231">
        <f>SUM(Kranskop:Baobab!AW390)</f>
        <v>0</v>
      </c>
      <c r="AX390" s="231">
        <f>SUM(Kranskop:Baobab!AX390)</f>
        <v>0</v>
      </c>
      <c r="AY390" s="231">
        <f>SUM(Kranskop:Baobab!AY390)</f>
        <v>0</v>
      </c>
      <c r="AZ390" s="231">
        <f>SUM(Kranskop:Baobab!AZ390)</f>
        <v>0</v>
      </c>
      <c r="BA390" s="231">
        <f>SUM(Kranskop:Baobab!BA390)</f>
        <v>0</v>
      </c>
      <c r="BB390" s="231">
        <f>SUM(Kranskop:Baobab!BB390)</f>
        <v>0</v>
      </c>
      <c r="BC390" s="231">
        <f>SUM(Kranskop:Baobab!BC390)</f>
        <v>0</v>
      </c>
      <c r="BD390" s="231">
        <f>SUM(Kranskop:Baobab!BD390)</f>
        <v>0</v>
      </c>
      <c r="BE390" s="232">
        <f>SUM(Kranskop:Baobab!BE390)</f>
        <v>0</v>
      </c>
      <c r="BF390" s="233">
        <f>SUM(Kranskop:Baobab!BF390)</f>
        <v>0</v>
      </c>
      <c r="BG390" s="231">
        <f>SUM(Kranskop:Baobab!BG390)</f>
        <v>0</v>
      </c>
      <c r="BH390" s="231">
        <f>SUM(Kranskop:Baobab!BH390)</f>
        <v>0</v>
      </c>
      <c r="BI390" s="231">
        <f>SUM(Kranskop:Baobab!BI390)</f>
        <v>0</v>
      </c>
      <c r="BJ390" s="231">
        <f>SUM(Kranskop:Baobab!BJ390)</f>
        <v>0</v>
      </c>
      <c r="BK390" s="231">
        <f>SUM(Kranskop:Baobab!BK390)</f>
        <v>0</v>
      </c>
      <c r="BL390" s="231">
        <f>SUM(Kranskop:Baobab!BL390)</f>
        <v>0</v>
      </c>
      <c r="BM390" s="231">
        <f>SUM(Kranskop:Baobab!BM390)</f>
        <v>0</v>
      </c>
      <c r="BN390" s="231">
        <f>SUM(Kranskop:Baobab!BN390)</f>
        <v>0</v>
      </c>
      <c r="BO390" s="231">
        <f>SUM(Kranskop:Baobab!BO390)</f>
        <v>0</v>
      </c>
      <c r="BP390" s="231">
        <f>SUM(Kranskop:Baobab!BP390)</f>
        <v>0</v>
      </c>
      <c r="BQ390" s="232">
        <f>SUM(Kranskop:Baobab!BQ390)</f>
        <v>0</v>
      </c>
      <c r="BR390" s="233">
        <f>SUM(Kranskop:Baobab!BR390)</f>
        <v>0</v>
      </c>
      <c r="BS390" s="231">
        <f>SUM(Kranskop:Baobab!BS390)</f>
        <v>0</v>
      </c>
      <c r="BT390" s="231">
        <f>SUM(Kranskop:Baobab!BT390)</f>
        <v>0</v>
      </c>
      <c r="BU390" s="231">
        <f>SUM(Kranskop:Baobab!BU390)</f>
        <v>0</v>
      </c>
      <c r="BV390" s="231">
        <f>SUM(Kranskop:Baobab!BV390)</f>
        <v>0</v>
      </c>
      <c r="BW390" s="231">
        <f>SUM(Kranskop:Baobab!BW390)</f>
        <v>0</v>
      </c>
      <c r="BX390" s="231">
        <f>SUM(Kranskop:Baobab!BX390)</f>
        <v>0</v>
      </c>
      <c r="BY390" s="231">
        <f>SUM(Kranskop:Baobab!BY390)</f>
        <v>0</v>
      </c>
      <c r="BZ390" s="231">
        <f>SUM(Kranskop:Baobab!BZ390)</f>
        <v>0</v>
      </c>
      <c r="CA390" s="231">
        <f>SUM(Kranskop:Baobab!CA390)</f>
        <v>0</v>
      </c>
      <c r="CB390" s="231">
        <f>SUM(Kranskop:Baobab!CB390)</f>
        <v>0</v>
      </c>
      <c r="CC390" s="232">
        <f>SUM(Kranskop:Baobab!CC390)</f>
        <v>0</v>
      </c>
      <c r="CD390" s="368"/>
    </row>
    <row r="391" spans="2:82" s="39" customFormat="1" x14ac:dyDescent="0.75">
      <c r="B391" s="328" t="s">
        <v>847</v>
      </c>
      <c r="C391" s="329" t="s">
        <v>848</v>
      </c>
      <c r="D391" s="139" t="s">
        <v>446</v>
      </c>
      <c r="E391" s="276">
        <f>SUM(Kranskop:Baobab!E391)</f>
        <v>8</v>
      </c>
      <c r="F391" s="215" t="b">
        <f>(Kranskop!G391+Nyl!G391+Capricorn!G391+Baobab!G391)=G391</f>
        <v>1</v>
      </c>
      <c r="G391" s="74">
        <f t="shared" si="100"/>
        <v>0</v>
      </c>
      <c r="H391" s="75">
        <f>SUM(Kranskop:Baobab!H391)</f>
        <v>0</v>
      </c>
      <c r="I391" s="232">
        <f>SUM(Kranskop:Baobab!I391)</f>
        <v>0</v>
      </c>
      <c r="J391" s="230">
        <f>SUM(Kranskop:Baobab!J391)</f>
        <v>0</v>
      </c>
      <c r="K391" s="231">
        <f>SUM(Kranskop:Baobab!K391)</f>
        <v>0</v>
      </c>
      <c r="L391" s="231">
        <f>SUM(Kranskop:Baobab!L391)</f>
        <v>0</v>
      </c>
      <c r="M391" s="231">
        <f>SUM(Kranskop:Baobab!M391)</f>
        <v>0</v>
      </c>
      <c r="N391" s="231">
        <f>SUM(Kranskop:Baobab!N391)</f>
        <v>0</v>
      </c>
      <c r="O391" s="231">
        <f>SUM(Kranskop:Baobab!O391)</f>
        <v>0</v>
      </c>
      <c r="P391" s="231">
        <f>SUM(Kranskop:Baobab!P391)</f>
        <v>0</v>
      </c>
      <c r="Q391" s="231">
        <f>SUM(Kranskop:Baobab!Q391)</f>
        <v>0</v>
      </c>
      <c r="R391" s="231">
        <f>SUM(Kranskop:Baobab!R391)</f>
        <v>0</v>
      </c>
      <c r="S391" s="231">
        <f>SUM(Kranskop:Baobab!S391)</f>
        <v>0</v>
      </c>
      <c r="T391" s="231">
        <f>SUM(Kranskop:Baobab!T391)</f>
        <v>0</v>
      </c>
      <c r="U391" s="232">
        <f>SUM(Kranskop:Baobab!U391)</f>
        <v>0</v>
      </c>
      <c r="V391" s="233">
        <f>SUM(Kranskop:Baobab!V391)</f>
        <v>0</v>
      </c>
      <c r="W391" s="231">
        <f>SUM(Kranskop:Baobab!W391)</f>
        <v>0</v>
      </c>
      <c r="X391" s="231">
        <f>SUM(Kranskop:Baobab!X391)</f>
        <v>0</v>
      </c>
      <c r="Y391" s="231">
        <f>SUM(Kranskop:Baobab!Y391)</f>
        <v>0</v>
      </c>
      <c r="Z391" s="231">
        <f>SUM(Kranskop:Baobab!Z391)</f>
        <v>0</v>
      </c>
      <c r="AA391" s="231">
        <f>SUM(Kranskop:Baobab!AA391)</f>
        <v>0</v>
      </c>
      <c r="AB391" s="231">
        <f>SUM(Kranskop:Baobab!AB391)</f>
        <v>0</v>
      </c>
      <c r="AC391" s="231">
        <f>SUM(Kranskop:Baobab!AC391)</f>
        <v>0</v>
      </c>
      <c r="AD391" s="231">
        <f>SUM(Kranskop:Baobab!AD391)</f>
        <v>0</v>
      </c>
      <c r="AE391" s="231">
        <f>SUM(Kranskop:Baobab!AE391)</f>
        <v>0</v>
      </c>
      <c r="AF391" s="231">
        <f>SUM(Kranskop:Baobab!AF391)</f>
        <v>0</v>
      </c>
      <c r="AG391" s="232">
        <f>SUM(Kranskop:Baobab!AG391)</f>
        <v>0</v>
      </c>
      <c r="AH391" s="233">
        <f>SUM(Kranskop:Baobab!AH391)</f>
        <v>0</v>
      </c>
      <c r="AI391" s="231">
        <f>SUM(Kranskop:Baobab!AI391)</f>
        <v>0</v>
      </c>
      <c r="AJ391" s="231">
        <f>SUM(Kranskop:Baobab!AJ391)</f>
        <v>0</v>
      </c>
      <c r="AK391" s="231">
        <f>SUM(Kranskop:Baobab!AK391)</f>
        <v>0</v>
      </c>
      <c r="AL391" s="231">
        <f>SUM(Kranskop:Baobab!AL391)</f>
        <v>0</v>
      </c>
      <c r="AM391" s="231">
        <f>SUM(Kranskop:Baobab!AM391)</f>
        <v>0</v>
      </c>
      <c r="AN391" s="231">
        <f>SUM(Kranskop:Baobab!AN391)</f>
        <v>0</v>
      </c>
      <c r="AO391" s="231">
        <f>SUM(Kranskop:Baobab!AO391)</f>
        <v>0</v>
      </c>
      <c r="AP391" s="231">
        <f>SUM(Kranskop:Baobab!AP391)</f>
        <v>0</v>
      </c>
      <c r="AQ391" s="231">
        <f>SUM(Kranskop:Baobab!AQ391)</f>
        <v>0</v>
      </c>
      <c r="AR391" s="231">
        <f>SUM(Kranskop:Baobab!AR391)</f>
        <v>0</v>
      </c>
      <c r="AS391" s="232">
        <f>SUM(Kranskop:Baobab!AS391)</f>
        <v>0</v>
      </c>
      <c r="AT391" s="233">
        <f>SUM(Kranskop:Baobab!AT391)</f>
        <v>0</v>
      </c>
      <c r="AU391" s="231">
        <f>SUM(Kranskop:Baobab!AU391)</f>
        <v>0</v>
      </c>
      <c r="AV391" s="231">
        <f>SUM(Kranskop:Baobab!AV391)</f>
        <v>0</v>
      </c>
      <c r="AW391" s="231">
        <f>SUM(Kranskop:Baobab!AW391)</f>
        <v>0</v>
      </c>
      <c r="AX391" s="231">
        <f>SUM(Kranskop:Baobab!AX391)</f>
        <v>0</v>
      </c>
      <c r="AY391" s="231">
        <f>SUM(Kranskop:Baobab!AY391)</f>
        <v>0</v>
      </c>
      <c r="AZ391" s="231">
        <f>SUM(Kranskop:Baobab!AZ391)</f>
        <v>0</v>
      </c>
      <c r="BA391" s="231">
        <f>SUM(Kranskop:Baobab!BA391)</f>
        <v>0</v>
      </c>
      <c r="BB391" s="231">
        <f>SUM(Kranskop:Baobab!BB391)</f>
        <v>0</v>
      </c>
      <c r="BC391" s="231">
        <f>SUM(Kranskop:Baobab!BC391)</f>
        <v>0</v>
      </c>
      <c r="BD391" s="231">
        <f>SUM(Kranskop:Baobab!BD391)</f>
        <v>0</v>
      </c>
      <c r="BE391" s="232">
        <f>SUM(Kranskop:Baobab!BE391)</f>
        <v>0</v>
      </c>
      <c r="BF391" s="233">
        <f>SUM(Kranskop:Baobab!BF391)</f>
        <v>0</v>
      </c>
      <c r="BG391" s="231">
        <f>SUM(Kranskop:Baobab!BG391)</f>
        <v>0</v>
      </c>
      <c r="BH391" s="231">
        <f>SUM(Kranskop:Baobab!BH391)</f>
        <v>0</v>
      </c>
      <c r="BI391" s="231">
        <f>SUM(Kranskop:Baobab!BI391)</f>
        <v>0</v>
      </c>
      <c r="BJ391" s="231">
        <f>SUM(Kranskop:Baobab!BJ391)</f>
        <v>0</v>
      </c>
      <c r="BK391" s="231">
        <f>SUM(Kranskop:Baobab!BK391)</f>
        <v>0</v>
      </c>
      <c r="BL391" s="231">
        <f>SUM(Kranskop:Baobab!BL391)</f>
        <v>0</v>
      </c>
      <c r="BM391" s="231">
        <f>SUM(Kranskop:Baobab!BM391)</f>
        <v>0</v>
      </c>
      <c r="BN391" s="231">
        <f>SUM(Kranskop:Baobab!BN391)</f>
        <v>0</v>
      </c>
      <c r="BO391" s="231">
        <f>SUM(Kranskop:Baobab!BO391)</f>
        <v>0</v>
      </c>
      <c r="BP391" s="231">
        <f>SUM(Kranskop:Baobab!BP391)</f>
        <v>0</v>
      </c>
      <c r="BQ391" s="232">
        <f>SUM(Kranskop:Baobab!BQ391)</f>
        <v>0</v>
      </c>
      <c r="BR391" s="233">
        <f>SUM(Kranskop:Baobab!BR391)</f>
        <v>0</v>
      </c>
      <c r="BS391" s="231">
        <f>SUM(Kranskop:Baobab!BS391)</f>
        <v>0</v>
      </c>
      <c r="BT391" s="231">
        <f>SUM(Kranskop:Baobab!BT391)</f>
        <v>0</v>
      </c>
      <c r="BU391" s="231">
        <f>SUM(Kranskop:Baobab!BU391)</f>
        <v>0</v>
      </c>
      <c r="BV391" s="231">
        <f>SUM(Kranskop:Baobab!BV391)</f>
        <v>0</v>
      </c>
      <c r="BW391" s="231">
        <f>SUM(Kranskop:Baobab!BW391)</f>
        <v>0</v>
      </c>
      <c r="BX391" s="231">
        <f>SUM(Kranskop:Baobab!BX391)</f>
        <v>0</v>
      </c>
      <c r="BY391" s="231">
        <f>SUM(Kranskop:Baobab!BY391)</f>
        <v>0</v>
      </c>
      <c r="BZ391" s="231">
        <f>SUM(Kranskop:Baobab!BZ391)</f>
        <v>0</v>
      </c>
      <c r="CA391" s="231">
        <f>SUM(Kranskop:Baobab!CA391)</f>
        <v>0</v>
      </c>
      <c r="CB391" s="231">
        <f>SUM(Kranskop:Baobab!CB391)</f>
        <v>0</v>
      </c>
      <c r="CC391" s="232">
        <f>SUM(Kranskop:Baobab!CC391)</f>
        <v>0</v>
      </c>
      <c r="CD391" s="368"/>
    </row>
    <row r="392" spans="2:82" s="39" customFormat="1" x14ac:dyDescent="0.75">
      <c r="B392" s="328" t="s">
        <v>849</v>
      </c>
      <c r="C392" s="329" t="s">
        <v>888</v>
      </c>
      <c r="D392" s="139" t="s">
        <v>446</v>
      </c>
      <c r="E392" s="276">
        <f>SUM(Kranskop:Baobab!E392)</f>
        <v>8</v>
      </c>
      <c r="F392" s="215" t="b">
        <f>(Kranskop!G392+Nyl!G392+Capricorn!G392+Baobab!G392)=G392</f>
        <v>1</v>
      </c>
      <c r="G392" s="74">
        <f t="shared" si="100"/>
        <v>0</v>
      </c>
      <c r="H392" s="75">
        <f>SUM(Kranskop:Baobab!H392)</f>
        <v>0</v>
      </c>
      <c r="I392" s="232">
        <f>SUM(Kranskop:Baobab!I392)</f>
        <v>0</v>
      </c>
      <c r="J392" s="230">
        <f>SUM(Kranskop:Baobab!J392)</f>
        <v>0</v>
      </c>
      <c r="K392" s="231">
        <f>SUM(Kranskop:Baobab!K392)</f>
        <v>0</v>
      </c>
      <c r="L392" s="231">
        <f>SUM(Kranskop:Baobab!L392)</f>
        <v>0</v>
      </c>
      <c r="M392" s="231">
        <f>SUM(Kranskop:Baobab!M392)</f>
        <v>0</v>
      </c>
      <c r="N392" s="231">
        <f>SUM(Kranskop:Baobab!N392)</f>
        <v>0</v>
      </c>
      <c r="O392" s="231">
        <f>SUM(Kranskop:Baobab!O392)</f>
        <v>0</v>
      </c>
      <c r="P392" s="231">
        <f>SUM(Kranskop:Baobab!P392)</f>
        <v>0</v>
      </c>
      <c r="Q392" s="231">
        <f>SUM(Kranskop:Baobab!Q392)</f>
        <v>0</v>
      </c>
      <c r="R392" s="231">
        <f>SUM(Kranskop:Baobab!R392)</f>
        <v>0</v>
      </c>
      <c r="S392" s="231">
        <f>SUM(Kranskop:Baobab!S392)</f>
        <v>0</v>
      </c>
      <c r="T392" s="231">
        <f>SUM(Kranskop:Baobab!T392)</f>
        <v>0</v>
      </c>
      <c r="U392" s="232">
        <f>SUM(Kranskop:Baobab!U392)</f>
        <v>0</v>
      </c>
      <c r="V392" s="233">
        <f>SUM(Kranskop:Baobab!V392)</f>
        <v>0</v>
      </c>
      <c r="W392" s="231">
        <f>SUM(Kranskop:Baobab!W392)</f>
        <v>0</v>
      </c>
      <c r="X392" s="231">
        <f>SUM(Kranskop:Baobab!X392)</f>
        <v>0</v>
      </c>
      <c r="Y392" s="231">
        <f>SUM(Kranskop:Baobab!Y392)</f>
        <v>0</v>
      </c>
      <c r="Z392" s="231">
        <f>SUM(Kranskop:Baobab!Z392)</f>
        <v>0</v>
      </c>
      <c r="AA392" s="231">
        <f>SUM(Kranskop:Baobab!AA392)</f>
        <v>0</v>
      </c>
      <c r="AB392" s="231">
        <f>SUM(Kranskop:Baobab!AB392)</f>
        <v>0</v>
      </c>
      <c r="AC392" s="231">
        <f>SUM(Kranskop:Baobab!AC392)</f>
        <v>0</v>
      </c>
      <c r="AD392" s="231">
        <f>SUM(Kranskop:Baobab!AD392)</f>
        <v>0</v>
      </c>
      <c r="AE392" s="231">
        <f>SUM(Kranskop:Baobab!AE392)</f>
        <v>0</v>
      </c>
      <c r="AF392" s="231">
        <f>SUM(Kranskop:Baobab!AF392)</f>
        <v>0</v>
      </c>
      <c r="AG392" s="232">
        <f>SUM(Kranskop:Baobab!AG392)</f>
        <v>0</v>
      </c>
      <c r="AH392" s="233">
        <f>SUM(Kranskop:Baobab!AH392)</f>
        <v>0</v>
      </c>
      <c r="AI392" s="231">
        <f>SUM(Kranskop:Baobab!AI392)</f>
        <v>0</v>
      </c>
      <c r="AJ392" s="231">
        <f>SUM(Kranskop:Baobab!AJ392)</f>
        <v>0</v>
      </c>
      <c r="AK392" s="231">
        <f>SUM(Kranskop:Baobab!AK392)</f>
        <v>0</v>
      </c>
      <c r="AL392" s="231">
        <f>SUM(Kranskop:Baobab!AL392)</f>
        <v>0</v>
      </c>
      <c r="AM392" s="231">
        <f>SUM(Kranskop:Baobab!AM392)</f>
        <v>0</v>
      </c>
      <c r="AN392" s="231">
        <f>SUM(Kranskop:Baobab!AN392)</f>
        <v>0</v>
      </c>
      <c r="AO392" s="231">
        <f>SUM(Kranskop:Baobab!AO392)</f>
        <v>0</v>
      </c>
      <c r="AP392" s="231">
        <f>SUM(Kranskop:Baobab!AP392)</f>
        <v>0</v>
      </c>
      <c r="AQ392" s="231">
        <f>SUM(Kranskop:Baobab!AQ392)</f>
        <v>0</v>
      </c>
      <c r="AR392" s="231">
        <f>SUM(Kranskop:Baobab!AR392)</f>
        <v>0</v>
      </c>
      <c r="AS392" s="232">
        <f>SUM(Kranskop:Baobab!AS392)</f>
        <v>0</v>
      </c>
      <c r="AT392" s="233">
        <f>SUM(Kranskop:Baobab!AT392)</f>
        <v>0</v>
      </c>
      <c r="AU392" s="231">
        <f>SUM(Kranskop:Baobab!AU392)</f>
        <v>0</v>
      </c>
      <c r="AV392" s="231">
        <f>SUM(Kranskop:Baobab!AV392)</f>
        <v>0</v>
      </c>
      <c r="AW392" s="231">
        <f>SUM(Kranskop:Baobab!AW392)</f>
        <v>0</v>
      </c>
      <c r="AX392" s="231">
        <f>SUM(Kranskop:Baobab!AX392)</f>
        <v>0</v>
      </c>
      <c r="AY392" s="231">
        <f>SUM(Kranskop:Baobab!AY392)</f>
        <v>0</v>
      </c>
      <c r="AZ392" s="231">
        <f>SUM(Kranskop:Baobab!AZ392)</f>
        <v>0</v>
      </c>
      <c r="BA392" s="231">
        <f>SUM(Kranskop:Baobab!BA392)</f>
        <v>0</v>
      </c>
      <c r="BB392" s="231">
        <f>SUM(Kranskop:Baobab!BB392)</f>
        <v>0</v>
      </c>
      <c r="BC392" s="231">
        <f>SUM(Kranskop:Baobab!BC392)</f>
        <v>0</v>
      </c>
      <c r="BD392" s="231">
        <f>SUM(Kranskop:Baobab!BD392)</f>
        <v>0</v>
      </c>
      <c r="BE392" s="232">
        <f>SUM(Kranskop:Baobab!BE392)</f>
        <v>0</v>
      </c>
      <c r="BF392" s="233">
        <f>SUM(Kranskop:Baobab!BF392)</f>
        <v>0</v>
      </c>
      <c r="BG392" s="231">
        <f>SUM(Kranskop:Baobab!BG392)</f>
        <v>0</v>
      </c>
      <c r="BH392" s="231">
        <f>SUM(Kranskop:Baobab!BH392)</f>
        <v>0</v>
      </c>
      <c r="BI392" s="231">
        <f>SUM(Kranskop:Baobab!BI392)</f>
        <v>0</v>
      </c>
      <c r="BJ392" s="231">
        <f>SUM(Kranskop:Baobab!BJ392)</f>
        <v>0</v>
      </c>
      <c r="BK392" s="231">
        <f>SUM(Kranskop:Baobab!BK392)</f>
        <v>0</v>
      </c>
      <c r="BL392" s="231">
        <f>SUM(Kranskop:Baobab!BL392)</f>
        <v>0</v>
      </c>
      <c r="BM392" s="231">
        <f>SUM(Kranskop:Baobab!BM392)</f>
        <v>0</v>
      </c>
      <c r="BN392" s="231">
        <f>SUM(Kranskop:Baobab!BN392)</f>
        <v>0</v>
      </c>
      <c r="BO392" s="231">
        <f>SUM(Kranskop:Baobab!BO392)</f>
        <v>0</v>
      </c>
      <c r="BP392" s="231">
        <f>SUM(Kranskop:Baobab!BP392)</f>
        <v>0</v>
      </c>
      <c r="BQ392" s="232">
        <f>SUM(Kranskop:Baobab!BQ392)</f>
        <v>0</v>
      </c>
      <c r="BR392" s="233">
        <f>SUM(Kranskop:Baobab!BR392)</f>
        <v>0</v>
      </c>
      <c r="BS392" s="231">
        <f>SUM(Kranskop:Baobab!BS392)</f>
        <v>0</v>
      </c>
      <c r="BT392" s="231">
        <f>SUM(Kranskop:Baobab!BT392)</f>
        <v>0</v>
      </c>
      <c r="BU392" s="231">
        <f>SUM(Kranskop:Baobab!BU392)</f>
        <v>0</v>
      </c>
      <c r="BV392" s="231">
        <f>SUM(Kranskop:Baobab!BV392)</f>
        <v>0</v>
      </c>
      <c r="BW392" s="231">
        <f>SUM(Kranskop:Baobab!BW392)</f>
        <v>0</v>
      </c>
      <c r="BX392" s="231">
        <f>SUM(Kranskop:Baobab!BX392)</f>
        <v>0</v>
      </c>
      <c r="BY392" s="231">
        <f>SUM(Kranskop:Baobab!BY392)</f>
        <v>0</v>
      </c>
      <c r="BZ392" s="231">
        <f>SUM(Kranskop:Baobab!BZ392)</f>
        <v>0</v>
      </c>
      <c r="CA392" s="231">
        <f>SUM(Kranskop:Baobab!CA392)</f>
        <v>0</v>
      </c>
      <c r="CB392" s="231">
        <f>SUM(Kranskop:Baobab!CB392)</f>
        <v>0</v>
      </c>
      <c r="CC392" s="232">
        <f>SUM(Kranskop:Baobab!CC392)</f>
        <v>0</v>
      </c>
      <c r="CD392" s="368"/>
    </row>
    <row r="393" spans="2:82" s="39" customFormat="1" x14ac:dyDescent="0.75">
      <c r="B393" s="328" t="s">
        <v>850</v>
      </c>
      <c r="C393" s="329" t="s">
        <v>851</v>
      </c>
      <c r="D393" s="139" t="s">
        <v>446</v>
      </c>
      <c r="E393" s="276">
        <f>SUM(Kranskop:Baobab!E393)</f>
        <v>8</v>
      </c>
      <c r="F393" s="215" t="b">
        <f>(Kranskop!G393+Nyl!G393+Capricorn!G393+Baobab!G393)=G393</f>
        <v>1</v>
      </c>
      <c r="G393" s="74">
        <f t="shared" si="100"/>
        <v>0</v>
      </c>
      <c r="H393" s="75">
        <f>SUM(Kranskop:Baobab!H393)</f>
        <v>0</v>
      </c>
      <c r="I393" s="232">
        <f>SUM(Kranskop:Baobab!I393)</f>
        <v>0</v>
      </c>
      <c r="J393" s="230">
        <f>SUM(Kranskop:Baobab!J393)</f>
        <v>0</v>
      </c>
      <c r="K393" s="231">
        <f>SUM(Kranskop:Baobab!K393)</f>
        <v>0</v>
      </c>
      <c r="L393" s="231">
        <f>SUM(Kranskop:Baobab!L393)</f>
        <v>0</v>
      </c>
      <c r="M393" s="231">
        <f>SUM(Kranskop:Baobab!M393)</f>
        <v>0</v>
      </c>
      <c r="N393" s="231">
        <f>SUM(Kranskop:Baobab!N393)</f>
        <v>0</v>
      </c>
      <c r="O393" s="231">
        <f>SUM(Kranskop:Baobab!O393)</f>
        <v>0</v>
      </c>
      <c r="P393" s="231">
        <f>SUM(Kranskop:Baobab!P393)</f>
        <v>0</v>
      </c>
      <c r="Q393" s="231">
        <f>SUM(Kranskop:Baobab!Q393)</f>
        <v>0</v>
      </c>
      <c r="R393" s="231">
        <f>SUM(Kranskop:Baobab!R393)</f>
        <v>0</v>
      </c>
      <c r="S393" s="231">
        <f>SUM(Kranskop:Baobab!S393)</f>
        <v>0</v>
      </c>
      <c r="T393" s="231">
        <f>SUM(Kranskop:Baobab!T393)</f>
        <v>0</v>
      </c>
      <c r="U393" s="232">
        <f>SUM(Kranskop:Baobab!U393)</f>
        <v>0</v>
      </c>
      <c r="V393" s="233">
        <f>SUM(Kranskop:Baobab!V393)</f>
        <v>0</v>
      </c>
      <c r="W393" s="231">
        <f>SUM(Kranskop:Baobab!W393)</f>
        <v>0</v>
      </c>
      <c r="X393" s="231">
        <f>SUM(Kranskop:Baobab!X393)</f>
        <v>0</v>
      </c>
      <c r="Y393" s="231">
        <f>SUM(Kranskop:Baobab!Y393)</f>
        <v>0</v>
      </c>
      <c r="Z393" s="231">
        <f>SUM(Kranskop:Baobab!Z393)</f>
        <v>0</v>
      </c>
      <c r="AA393" s="231">
        <f>SUM(Kranskop:Baobab!AA393)</f>
        <v>0</v>
      </c>
      <c r="AB393" s="231">
        <f>SUM(Kranskop:Baobab!AB393)</f>
        <v>0</v>
      </c>
      <c r="AC393" s="231">
        <f>SUM(Kranskop:Baobab!AC393)</f>
        <v>0</v>
      </c>
      <c r="AD393" s="231">
        <f>SUM(Kranskop:Baobab!AD393)</f>
        <v>0</v>
      </c>
      <c r="AE393" s="231">
        <f>SUM(Kranskop:Baobab!AE393)</f>
        <v>0</v>
      </c>
      <c r="AF393" s="231">
        <f>SUM(Kranskop:Baobab!AF393)</f>
        <v>0</v>
      </c>
      <c r="AG393" s="232">
        <f>SUM(Kranskop:Baobab!AG393)</f>
        <v>0</v>
      </c>
      <c r="AH393" s="233">
        <f>SUM(Kranskop:Baobab!AH393)</f>
        <v>0</v>
      </c>
      <c r="AI393" s="231">
        <f>SUM(Kranskop:Baobab!AI393)</f>
        <v>0</v>
      </c>
      <c r="AJ393" s="231">
        <f>SUM(Kranskop:Baobab!AJ393)</f>
        <v>0</v>
      </c>
      <c r="AK393" s="231">
        <f>SUM(Kranskop:Baobab!AK393)</f>
        <v>0</v>
      </c>
      <c r="AL393" s="231">
        <f>SUM(Kranskop:Baobab!AL393)</f>
        <v>0</v>
      </c>
      <c r="AM393" s="231">
        <f>SUM(Kranskop:Baobab!AM393)</f>
        <v>0</v>
      </c>
      <c r="AN393" s="231">
        <f>SUM(Kranskop:Baobab!AN393)</f>
        <v>0</v>
      </c>
      <c r="AO393" s="231">
        <f>SUM(Kranskop:Baobab!AO393)</f>
        <v>0</v>
      </c>
      <c r="AP393" s="231">
        <f>SUM(Kranskop:Baobab!AP393)</f>
        <v>0</v>
      </c>
      <c r="AQ393" s="231">
        <f>SUM(Kranskop:Baobab!AQ393)</f>
        <v>0</v>
      </c>
      <c r="AR393" s="231">
        <f>SUM(Kranskop:Baobab!AR393)</f>
        <v>0</v>
      </c>
      <c r="AS393" s="232">
        <f>SUM(Kranskop:Baobab!AS393)</f>
        <v>0</v>
      </c>
      <c r="AT393" s="233">
        <f>SUM(Kranskop:Baobab!AT393)</f>
        <v>0</v>
      </c>
      <c r="AU393" s="231">
        <f>SUM(Kranskop:Baobab!AU393)</f>
        <v>0</v>
      </c>
      <c r="AV393" s="231">
        <f>SUM(Kranskop:Baobab!AV393)</f>
        <v>0</v>
      </c>
      <c r="AW393" s="231">
        <f>SUM(Kranskop:Baobab!AW393)</f>
        <v>0</v>
      </c>
      <c r="AX393" s="231">
        <f>SUM(Kranskop:Baobab!AX393)</f>
        <v>0</v>
      </c>
      <c r="AY393" s="231">
        <f>SUM(Kranskop:Baobab!AY393)</f>
        <v>0</v>
      </c>
      <c r="AZ393" s="231">
        <f>SUM(Kranskop:Baobab!AZ393)</f>
        <v>0</v>
      </c>
      <c r="BA393" s="231">
        <f>SUM(Kranskop:Baobab!BA393)</f>
        <v>0</v>
      </c>
      <c r="BB393" s="231">
        <f>SUM(Kranskop:Baobab!BB393)</f>
        <v>0</v>
      </c>
      <c r="BC393" s="231">
        <f>SUM(Kranskop:Baobab!BC393)</f>
        <v>0</v>
      </c>
      <c r="BD393" s="231">
        <f>SUM(Kranskop:Baobab!BD393)</f>
        <v>0</v>
      </c>
      <c r="BE393" s="232">
        <f>SUM(Kranskop:Baobab!BE393)</f>
        <v>0</v>
      </c>
      <c r="BF393" s="233">
        <f>SUM(Kranskop:Baobab!BF393)</f>
        <v>0</v>
      </c>
      <c r="BG393" s="231">
        <f>SUM(Kranskop:Baobab!BG393)</f>
        <v>0</v>
      </c>
      <c r="BH393" s="231">
        <f>SUM(Kranskop:Baobab!BH393)</f>
        <v>0</v>
      </c>
      <c r="BI393" s="231">
        <f>SUM(Kranskop:Baobab!BI393)</f>
        <v>0</v>
      </c>
      <c r="BJ393" s="231">
        <f>SUM(Kranskop:Baobab!BJ393)</f>
        <v>0</v>
      </c>
      <c r="BK393" s="231">
        <f>SUM(Kranskop:Baobab!BK393)</f>
        <v>0</v>
      </c>
      <c r="BL393" s="231">
        <f>SUM(Kranskop:Baobab!BL393)</f>
        <v>0</v>
      </c>
      <c r="BM393" s="231">
        <f>SUM(Kranskop:Baobab!BM393)</f>
        <v>0</v>
      </c>
      <c r="BN393" s="231">
        <f>SUM(Kranskop:Baobab!BN393)</f>
        <v>0</v>
      </c>
      <c r="BO393" s="231">
        <f>SUM(Kranskop:Baobab!BO393)</f>
        <v>0</v>
      </c>
      <c r="BP393" s="231">
        <f>SUM(Kranskop:Baobab!BP393)</f>
        <v>0</v>
      </c>
      <c r="BQ393" s="232">
        <f>SUM(Kranskop:Baobab!BQ393)</f>
        <v>0</v>
      </c>
      <c r="BR393" s="233">
        <f>SUM(Kranskop:Baobab!BR393)</f>
        <v>0</v>
      </c>
      <c r="BS393" s="231">
        <f>SUM(Kranskop:Baobab!BS393)</f>
        <v>0</v>
      </c>
      <c r="BT393" s="231">
        <f>SUM(Kranskop:Baobab!BT393)</f>
        <v>0</v>
      </c>
      <c r="BU393" s="231">
        <f>SUM(Kranskop:Baobab!BU393)</f>
        <v>0</v>
      </c>
      <c r="BV393" s="231">
        <f>SUM(Kranskop:Baobab!BV393)</f>
        <v>0</v>
      </c>
      <c r="BW393" s="231">
        <f>SUM(Kranskop:Baobab!BW393)</f>
        <v>0</v>
      </c>
      <c r="BX393" s="231">
        <f>SUM(Kranskop:Baobab!BX393)</f>
        <v>0</v>
      </c>
      <c r="BY393" s="231">
        <f>SUM(Kranskop:Baobab!BY393)</f>
        <v>0</v>
      </c>
      <c r="BZ393" s="231">
        <f>SUM(Kranskop:Baobab!BZ393)</f>
        <v>0</v>
      </c>
      <c r="CA393" s="231">
        <f>SUM(Kranskop:Baobab!CA393)</f>
        <v>0</v>
      </c>
      <c r="CB393" s="231">
        <f>SUM(Kranskop:Baobab!CB393)</f>
        <v>0</v>
      </c>
      <c r="CC393" s="232">
        <f>SUM(Kranskop:Baobab!CC393)</f>
        <v>0</v>
      </c>
      <c r="CD393" s="368"/>
    </row>
    <row r="394" spans="2:82" s="181" customFormat="1" x14ac:dyDescent="0.75">
      <c r="B394" s="328" t="s">
        <v>852</v>
      </c>
      <c r="C394" s="329" t="s">
        <v>853</v>
      </c>
      <c r="D394" s="139" t="s">
        <v>86</v>
      </c>
      <c r="E394" s="255">
        <f>SUM(Kranskop:Baobab!F394)</f>
        <v>0</v>
      </c>
      <c r="F394" s="215" t="b">
        <f>(Kranskop!G394+Nyl!G394+Capricorn!G394+Baobab!G394)=G394</f>
        <v>1</v>
      </c>
      <c r="G394" s="74">
        <f t="shared" si="100"/>
        <v>0</v>
      </c>
      <c r="H394" s="75">
        <f>SUM(Kranskop:Baobab!H394)</f>
        <v>0</v>
      </c>
      <c r="I394" s="232">
        <f>SUM(Kranskop:Baobab!I394)</f>
        <v>0</v>
      </c>
      <c r="J394" s="230">
        <f>SUM(Kranskop:Baobab!J394)</f>
        <v>0</v>
      </c>
      <c r="K394" s="231">
        <f>SUM(Kranskop:Baobab!K394)</f>
        <v>0</v>
      </c>
      <c r="L394" s="231">
        <f>SUM(Kranskop:Baobab!L394)</f>
        <v>0</v>
      </c>
      <c r="M394" s="231">
        <f>SUM(Kranskop:Baobab!M394)</f>
        <v>0</v>
      </c>
      <c r="N394" s="231">
        <f>SUM(Kranskop:Baobab!N394)</f>
        <v>0</v>
      </c>
      <c r="O394" s="231">
        <f>SUM(Kranskop:Baobab!O394)</f>
        <v>0</v>
      </c>
      <c r="P394" s="231">
        <f>SUM(Kranskop:Baobab!P394)</f>
        <v>0</v>
      </c>
      <c r="Q394" s="231">
        <f>SUM(Kranskop:Baobab!Q394)</f>
        <v>0</v>
      </c>
      <c r="R394" s="231">
        <f>SUM(Kranskop:Baobab!R394)</f>
        <v>0</v>
      </c>
      <c r="S394" s="231">
        <f>SUM(Kranskop:Baobab!S394)</f>
        <v>0</v>
      </c>
      <c r="T394" s="231">
        <f>SUM(Kranskop:Baobab!T394)</f>
        <v>0</v>
      </c>
      <c r="U394" s="232">
        <f>SUM(Kranskop:Baobab!U394)</f>
        <v>0</v>
      </c>
      <c r="V394" s="233">
        <f>SUM(Kranskop:Baobab!V394)</f>
        <v>0</v>
      </c>
      <c r="W394" s="231">
        <f>SUM(Kranskop:Baobab!W394)</f>
        <v>0</v>
      </c>
      <c r="X394" s="231">
        <f>SUM(Kranskop:Baobab!X394)</f>
        <v>0</v>
      </c>
      <c r="Y394" s="231">
        <f>SUM(Kranskop:Baobab!Y394)</f>
        <v>0</v>
      </c>
      <c r="Z394" s="231">
        <f>SUM(Kranskop:Baobab!Z394)</f>
        <v>0</v>
      </c>
      <c r="AA394" s="231">
        <f>SUM(Kranskop:Baobab!AA394)</f>
        <v>0</v>
      </c>
      <c r="AB394" s="231">
        <f>SUM(Kranskop:Baobab!AB394)</f>
        <v>0</v>
      </c>
      <c r="AC394" s="231">
        <f>SUM(Kranskop:Baobab!AC394)</f>
        <v>0</v>
      </c>
      <c r="AD394" s="231">
        <f>SUM(Kranskop:Baobab!AD394)</f>
        <v>0</v>
      </c>
      <c r="AE394" s="231">
        <f>SUM(Kranskop:Baobab!AE394)</f>
        <v>0</v>
      </c>
      <c r="AF394" s="231">
        <f>SUM(Kranskop:Baobab!AF394)</f>
        <v>0</v>
      </c>
      <c r="AG394" s="232">
        <f>SUM(Kranskop:Baobab!AG394)</f>
        <v>0</v>
      </c>
      <c r="AH394" s="233">
        <f>SUM(Kranskop:Baobab!AH394)</f>
        <v>0</v>
      </c>
      <c r="AI394" s="231">
        <f>SUM(Kranskop:Baobab!AI394)</f>
        <v>0</v>
      </c>
      <c r="AJ394" s="231">
        <f>SUM(Kranskop:Baobab!AJ394)</f>
        <v>0</v>
      </c>
      <c r="AK394" s="231">
        <f>SUM(Kranskop:Baobab!AK394)</f>
        <v>0</v>
      </c>
      <c r="AL394" s="231">
        <f>SUM(Kranskop:Baobab!AL394)</f>
        <v>0</v>
      </c>
      <c r="AM394" s="231">
        <f>SUM(Kranskop:Baobab!AM394)</f>
        <v>0</v>
      </c>
      <c r="AN394" s="231">
        <f>SUM(Kranskop:Baobab!AN394)</f>
        <v>0</v>
      </c>
      <c r="AO394" s="231">
        <f>SUM(Kranskop:Baobab!AO394)</f>
        <v>0</v>
      </c>
      <c r="AP394" s="231">
        <f>SUM(Kranskop:Baobab!AP394)</f>
        <v>0</v>
      </c>
      <c r="AQ394" s="231">
        <f>SUM(Kranskop:Baobab!AQ394)</f>
        <v>0</v>
      </c>
      <c r="AR394" s="231">
        <f>SUM(Kranskop:Baobab!AR394)</f>
        <v>0</v>
      </c>
      <c r="AS394" s="232">
        <f>SUM(Kranskop:Baobab!AS394)</f>
        <v>0</v>
      </c>
      <c r="AT394" s="233">
        <f>SUM(Kranskop:Baobab!AT394)</f>
        <v>0</v>
      </c>
      <c r="AU394" s="231">
        <f>SUM(Kranskop:Baobab!AU394)</f>
        <v>0</v>
      </c>
      <c r="AV394" s="231">
        <f>SUM(Kranskop:Baobab!AV394)</f>
        <v>0</v>
      </c>
      <c r="AW394" s="231">
        <f>SUM(Kranskop:Baobab!AW394)</f>
        <v>0</v>
      </c>
      <c r="AX394" s="231">
        <f>SUM(Kranskop:Baobab!AX394)</f>
        <v>0</v>
      </c>
      <c r="AY394" s="231">
        <f>SUM(Kranskop:Baobab!AY394)</f>
        <v>0</v>
      </c>
      <c r="AZ394" s="231">
        <f>SUM(Kranskop:Baobab!AZ394)</f>
        <v>0</v>
      </c>
      <c r="BA394" s="231">
        <f>SUM(Kranskop:Baobab!BA394)</f>
        <v>0</v>
      </c>
      <c r="BB394" s="231">
        <f>SUM(Kranskop:Baobab!BB394)</f>
        <v>0</v>
      </c>
      <c r="BC394" s="231">
        <f>SUM(Kranskop:Baobab!BC394)</f>
        <v>0</v>
      </c>
      <c r="BD394" s="231">
        <f>SUM(Kranskop:Baobab!BD394)</f>
        <v>0</v>
      </c>
      <c r="BE394" s="232">
        <f>SUM(Kranskop:Baobab!BE394)</f>
        <v>0</v>
      </c>
      <c r="BF394" s="233">
        <f>SUM(Kranskop:Baobab!BF394)</f>
        <v>0</v>
      </c>
      <c r="BG394" s="231">
        <f>SUM(Kranskop:Baobab!BG394)</f>
        <v>0</v>
      </c>
      <c r="BH394" s="231">
        <f>SUM(Kranskop:Baobab!BH394)</f>
        <v>0</v>
      </c>
      <c r="BI394" s="231">
        <f>SUM(Kranskop:Baobab!BI394)</f>
        <v>0</v>
      </c>
      <c r="BJ394" s="231">
        <f>SUM(Kranskop:Baobab!BJ394)</f>
        <v>0</v>
      </c>
      <c r="BK394" s="231">
        <f>SUM(Kranskop:Baobab!BK394)</f>
        <v>0</v>
      </c>
      <c r="BL394" s="231">
        <f>SUM(Kranskop:Baobab!BL394)</f>
        <v>0</v>
      </c>
      <c r="BM394" s="231">
        <f>SUM(Kranskop:Baobab!BM394)</f>
        <v>0</v>
      </c>
      <c r="BN394" s="231">
        <f>SUM(Kranskop:Baobab!BN394)</f>
        <v>0</v>
      </c>
      <c r="BO394" s="231">
        <f>SUM(Kranskop:Baobab!BO394)</f>
        <v>0</v>
      </c>
      <c r="BP394" s="231">
        <f>SUM(Kranskop:Baobab!BP394)</f>
        <v>0</v>
      </c>
      <c r="BQ394" s="232">
        <f>SUM(Kranskop:Baobab!BQ394)</f>
        <v>0</v>
      </c>
      <c r="BR394" s="233">
        <f>SUM(Kranskop:Baobab!BR394)</f>
        <v>0</v>
      </c>
      <c r="BS394" s="231">
        <f>SUM(Kranskop:Baobab!BS394)</f>
        <v>0</v>
      </c>
      <c r="BT394" s="231">
        <f>SUM(Kranskop:Baobab!BT394)</f>
        <v>0</v>
      </c>
      <c r="BU394" s="231">
        <f>SUM(Kranskop:Baobab!BU394)</f>
        <v>0</v>
      </c>
      <c r="BV394" s="231">
        <f>SUM(Kranskop:Baobab!BV394)</f>
        <v>0</v>
      </c>
      <c r="BW394" s="231">
        <f>SUM(Kranskop:Baobab!BW394)</f>
        <v>0</v>
      </c>
      <c r="BX394" s="231">
        <f>SUM(Kranskop:Baobab!BX394)</f>
        <v>0</v>
      </c>
      <c r="BY394" s="231">
        <f>SUM(Kranskop:Baobab!BY394)</f>
        <v>0</v>
      </c>
      <c r="BZ394" s="231">
        <f>SUM(Kranskop:Baobab!BZ394)</f>
        <v>0</v>
      </c>
      <c r="CA394" s="231">
        <f>SUM(Kranskop:Baobab!CA394)</f>
        <v>0</v>
      </c>
      <c r="CB394" s="231">
        <f>SUM(Kranskop:Baobab!CB394)</f>
        <v>0</v>
      </c>
      <c r="CC394" s="232">
        <f>SUM(Kranskop:Baobab!CC394)</f>
        <v>0</v>
      </c>
      <c r="CD394" s="368"/>
    </row>
    <row r="395" spans="2:82" s="337" customFormat="1" x14ac:dyDescent="0.75">
      <c r="B395" s="328" t="s">
        <v>854</v>
      </c>
      <c r="C395" s="329" t="s">
        <v>855</v>
      </c>
      <c r="D395" s="139" t="s">
        <v>86</v>
      </c>
      <c r="E395" s="255">
        <f>SUM(Kranskop:Baobab!F395)</f>
        <v>0</v>
      </c>
      <c r="F395" s="215" t="b">
        <f>(Kranskop!G395+Nyl!G395+Capricorn!G395+Baobab!G395)=G395</f>
        <v>1</v>
      </c>
      <c r="G395" s="74">
        <f t="shared" si="100"/>
        <v>0</v>
      </c>
      <c r="H395" s="75">
        <f>SUM(Kranskop:Baobab!H395)</f>
        <v>0</v>
      </c>
      <c r="I395" s="232">
        <f>SUM(Kranskop:Baobab!I395)</f>
        <v>0</v>
      </c>
      <c r="J395" s="230">
        <f>SUM(Kranskop:Baobab!J395)</f>
        <v>0</v>
      </c>
      <c r="K395" s="231">
        <f>SUM(Kranskop:Baobab!K395)</f>
        <v>0</v>
      </c>
      <c r="L395" s="231">
        <f>SUM(Kranskop:Baobab!L395)</f>
        <v>0</v>
      </c>
      <c r="M395" s="231">
        <f>SUM(Kranskop:Baobab!M395)</f>
        <v>0</v>
      </c>
      <c r="N395" s="231">
        <f>SUM(Kranskop:Baobab!N395)</f>
        <v>0</v>
      </c>
      <c r="O395" s="231">
        <f>SUM(Kranskop:Baobab!O395)</f>
        <v>0</v>
      </c>
      <c r="P395" s="231">
        <f>SUM(Kranskop:Baobab!P395)</f>
        <v>0</v>
      </c>
      <c r="Q395" s="231">
        <f>SUM(Kranskop:Baobab!Q395)</f>
        <v>0</v>
      </c>
      <c r="R395" s="231">
        <f>SUM(Kranskop:Baobab!R395)</f>
        <v>0</v>
      </c>
      <c r="S395" s="231">
        <f>SUM(Kranskop:Baobab!S395)</f>
        <v>0</v>
      </c>
      <c r="T395" s="231">
        <f>SUM(Kranskop:Baobab!T395)</f>
        <v>0</v>
      </c>
      <c r="U395" s="232">
        <f>SUM(Kranskop:Baobab!U395)</f>
        <v>0</v>
      </c>
      <c r="V395" s="233">
        <f>SUM(Kranskop:Baobab!V395)</f>
        <v>0</v>
      </c>
      <c r="W395" s="231">
        <f>SUM(Kranskop:Baobab!W395)</f>
        <v>0</v>
      </c>
      <c r="X395" s="231">
        <f>SUM(Kranskop:Baobab!X395)</f>
        <v>0</v>
      </c>
      <c r="Y395" s="231">
        <f>SUM(Kranskop:Baobab!Y395)</f>
        <v>0</v>
      </c>
      <c r="Z395" s="231">
        <f>SUM(Kranskop:Baobab!Z395)</f>
        <v>0</v>
      </c>
      <c r="AA395" s="231">
        <f>SUM(Kranskop:Baobab!AA395)</f>
        <v>0</v>
      </c>
      <c r="AB395" s="231">
        <f>SUM(Kranskop:Baobab!AB395)</f>
        <v>0</v>
      </c>
      <c r="AC395" s="231">
        <f>SUM(Kranskop:Baobab!AC395)</f>
        <v>0</v>
      </c>
      <c r="AD395" s="231">
        <f>SUM(Kranskop:Baobab!AD395)</f>
        <v>0</v>
      </c>
      <c r="AE395" s="231">
        <f>SUM(Kranskop:Baobab!AE395)</f>
        <v>0</v>
      </c>
      <c r="AF395" s="231">
        <f>SUM(Kranskop:Baobab!AF395)</f>
        <v>0</v>
      </c>
      <c r="AG395" s="232">
        <f>SUM(Kranskop:Baobab!AG395)</f>
        <v>0</v>
      </c>
      <c r="AH395" s="233">
        <f>SUM(Kranskop:Baobab!AH395)</f>
        <v>0</v>
      </c>
      <c r="AI395" s="231">
        <f>SUM(Kranskop:Baobab!AI395)</f>
        <v>0</v>
      </c>
      <c r="AJ395" s="231">
        <f>SUM(Kranskop:Baobab!AJ395)</f>
        <v>0</v>
      </c>
      <c r="AK395" s="231">
        <f>SUM(Kranskop:Baobab!AK395)</f>
        <v>0</v>
      </c>
      <c r="AL395" s="231">
        <f>SUM(Kranskop:Baobab!AL395)</f>
        <v>0</v>
      </c>
      <c r="AM395" s="231">
        <f>SUM(Kranskop:Baobab!AM395)</f>
        <v>0</v>
      </c>
      <c r="AN395" s="231">
        <f>SUM(Kranskop:Baobab!AN395)</f>
        <v>0</v>
      </c>
      <c r="AO395" s="231">
        <f>SUM(Kranskop:Baobab!AO395)</f>
        <v>0</v>
      </c>
      <c r="AP395" s="231">
        <f>SUM(Kranskop:Baobab!AP395)</f>
        <v>0</v>
      </c>
      <c r="AQ395" s="231">
        <f>SUM(Kranskop:Baobab!AQ395)</f>
        <v>0</v>
      </c>
      <c r="AR395" s="231">
        <f>SUM(Kranskop:Baobab!AR395)</f>
        <v>0</v>
      </c>
      <c r="AS395" s="232">
        <f>SUM(Kranskop:Baobab!AS395)</f>
        <v>0</v>
      </c>
      <c r="AT395" s="233">
        <f>SUM(Kranskop:Baobab!AT395)</f>
        <v>0</v>
      </c>
      <c r="AU395" s="231">
        <f>SUM(Kranskop:Baobab!AU395)</f>
        <v>0</v>
      </c>
      <c r="AV395" s="231">
        <f>SUM(Kranskop:Baobab!AV395)</f>
        <v>0</v>
      </c>
      <c r="AW395" s="231">
        <f>SUM(Kranskop:Baobab!AW395)</f>
        <v>0</v>
      </c>
      <c r="AX395" s="231">
        <f>SUM(Kranskop:Baobab!AX395)</f>
        <v>0</v>
      </c>
      <c r="AY395" s="231">
        <f>SUM(Kranskop:Baobab!AY395)</f>
        <v>0</v>
      </c>
      <c r="AZ395" s="231">
        <f>SUM(Kranskop:Baobab!AZ395)</f>
        <v>0</v>
      </c>
      <c r="BA395" s="231">
        <f>SUM(Kranskop:Baobab!BA395)</f>
        <v>0</v>
      </c>
      <c r="BB395" s="231">
        <f>SUM(Kranskop:Baobab!BB395)</f>
        <v>0</v>
      </c>
      <c r="BC395" s="231">
        <f>SUM(Kranskop:Baobab!BC395)</f>
        <v>0</v>
      </c>
      <c r="BD395" s="231">
        <f>SUM(Kranskop:Baobab!BD395)</f>
        <v>0</v>
      </c>
      <c r="BE395" s="232">
        <f>SUM(Kranskop:Baobab!BE395)</f>
        <v>0</v>
      </c>
      <c r="BF395" s="233">
        <f>SUM(Kranskop:Baobab!BF395)</f>
        <v>0</v>
      </c>
      <c r="BG395" s="231">
        <f>SUM(Kranskop:Baobab!BG395)</f>
        <v>0</v>
      </c>
      <c r="BH395" s="231">
        <f>SUM(Kranskop:Baobab!BH395)</f>
        <v>0</v>
      </c>
      <c r="BI395" s="231">
        <f>SUM(Kranskop:Baobab!BI395)</f>
        <v>0</v>
      </c>
      <c r="BJ395" s="231">
        <f>SUM(Kranskop:Baobab!BJ395)</f>
        <v>0</v>
      </c>
      <c r="BK395" s="231">
        <f>SUM(Kranskop:Baobab!BK395)</f>
        <v>0</v>
      </c>
      <c r="BL395" s="231">
        <f>SUM(Kranskop:Baobab!BL395)</f>
        <v>0</v>
      </c>
      <c r="BM395" s="231">
        <f>SUM(Kranskop:Baobab!BM395)</f>
        <v>0</v>
      </c>
      <c r="BN395" s="231">
        <f>SUM(Kranskop:Baobab!BN395)</f>
        <v>0</v>
      </c>
      <c r="BO395" s="231">
        <f>SUM(Kranskop:Baobab!BO395)</f>
        <v>0</v>
      </c>
      <c r="BP395" s="231">
        <f>SUM(Kranskop:Baobab!BP395)</f>
        <v>0</v>
      </c>
      <c r="BQ395" s="232">
        <f>SUM(Kranskop:Baobab!BQ395)</f>
        <v>0</v>
      </c>
      <c r="BR395" s="233">
        <f>SUM(Kranskop:Baobab!BR395)</f>
        <v>0</v>
      </c>
      <c r="BS395" s="231">
        <f>SUM(Kranskop:Baobab!BS395)</f>
        <v>0</v>
      </c>
      <c r="BT395" s="231">
        <f>SUM(Kranskop:Baobab!BT395)</f>
        <v>0</v>
      </c>
      <c r="BU395" s="231">
        <f>SUM(Kranskop:Baobab!BU395)</f>
        <v>0</v>
      </c>
      <c r="BV395" s="231">
        <f>SUM(Kranskop:Baobab!BV395)</f>
        <v>0</v>
      </c>
      <c r="BW395" s="231">
        <f>SUM(Kranskop:Baobab!BW395)</f>
        <v>0</v>
      </c>
      <c r="BX395" s="231">
        <f>SUM(Kranskop:Baobab!BX395)</f>
        <v>0</v>
      </c>
      <c r="BY395" s="231">
        <f>SUM(Kranskop:Baobab!BY395)</f>
        <v>0</v>
      </c>
      <c r="BZ395" s="231">
        <f>SUM(Kranskop:Baobab!BZ395)</f>
        <v>0</v>
      </c>
      <c r="CA395" s="231">
        <f>SUM(Kranskop:Baobab!CA395)</f>
        <v>0</v>
      </c>
      <c r="CB395" s="231">
        <f>SUM(Kranskop:Baobab!CB395)</f>
        <v>0</v>
      </c>
      <c r="CC395" s="232">
        <f>SUM(Kranskop:Baobab!CC395)</f>
        <v>0</v>
      </c>
      <c r="CD395" s="368"/>
    </row>
    <row r="396" spans="2:82" s="337" customFormat="1" x14ac:dyDescent="0.75">
      <c r="B396" s="328" t="s">
        <v>856</v>
      </c>
      <c r="C396" s="329" t="s">
        <v>857</v>
      </c>
      <c r="D396" s="139" t="s">
        <v>86</v>
      </c>
      <c r="E396" s="255">
        <f>SUM(Kranskop:Baobab!F396)</f>
        <v>0</v>
      </c>
      <c r="F396" s="215" t="b">
        <f>(Kranskop!G396+Nyl!G396+Capricorn!G396+Baobab!G396)=G396</f>
        <v>1</v>
      </c>
      <c r="G396" s="74">
        <f t="shared" si="100"/>
        <v>0</v>
      </c>
      <c r="H396" s="75">
        <f>SUM(Kranskop:Baobab!H396)</f>
        <v>0</v>
      </c>
      <c r="I396" s="232">
        <f>SUM(Kranskop:Baobab!I396)</f>
        <v>0</v>
      </c>
      <c r="J396" s="230">
        <f>SUM(Kranskop:Baobab!J396)</f>
        <v>0</v>
      </c>
      <c r="K396" s="231">
        <f>SUM(Kranskop:Baobab!K396)</f>
        <v>0</v>
      </c>
      <c r="L396" s="231">
        <f>SUM(Kranskop:Baobab!L396)</f>
        <v>0</v>
      </c>
      <c r="M396" s="231">
        <f>SUM(Kranskop:Baobab!M396)</f>
        <v>0</v>
      </c>
      <c r="N396" s="231">
        <f>SUM(Kranskop:Baobab!N396)</f>
        <v>0</v>
      </c>
      <c r="O396" s="231">
        <f>SUM(Kranskop:Baobab!O396)</f>
        <v>0</v>
      </c>
      <c r="P396" s="231">
        <f>SUM(Kranskop:Baobab!P396)</f>
        <v>0</v>
      </c>
      <c r="Q396" s="231">
        <f>SUM(Kranskop:Baobab!Q396)</f>
        <v>0</v>
      </c>
      <c r="R396" s="231">
        <f>SUM(Kranskop:Baobab!R396)</f>
        <v>0</v>
      </c>
      <c r="S396" s="231">
        <f>SUM(Kranskop:Baobab!S396)</f>
        <v>0</v>
      </c>
      <c r="T396" s="231">
        <f>SUM(Kranskop:Baobab!T396)</f>
        <v>0</v>
      </c>
      <c r="U396" s="232">
        <f>SUM(Kranskop:Baobab!U396)</f>
        <v>0</v>
      </c>
      <c r="V396" s="233">
        <f>SUM(Kranskop:Baobab!V396)</f>
        <v>0</v>
      </c>
      <c r="W396" s="231">
        <f>SUM(Kranskop:Baobab!W396)</f>
        <v>0</v>
      </c>
      <c r="X396" s="231">
        <f>SUM(Kranskop:Baobab!X396)</f>
        <v>0</v>
      </c>
      <c r="Y396" s="231">
        <f>SUM(Kranskop:Baobab!Y396)</f>
        <v>0</v>
      </c>
      <c r="Z396" s="231">
        <f>SUM(Kranskop:Baobab!Z396)</f>
        <v>0</v>
      </c>
      <c r="AA396" s="231">
        <f>SUM(Kranskop:Baobab!AA396)</f>
        <v>0</v>
      </c>
      <c r="AB396" s="231">
        <f>SUM(Kranskop:Baobab!AB396)</f>
        <v>0</v>
      </c>
      <c r="AC396" s="231">
        <f>SUM(Kranskop:Baobab!AC396)</f>
        <v>0</v>
      </c>
      <c r="AD396" s="231">
        <f>SUM(Kranskop:Baobab!AD396)</f>
        <v>0</v>
      </c>
      <c r="AE396" s="231">
        <f>SUM(Kranskop:Baobab!AE396)</f>
        <v>0</v>
      </c>
      <c r="AF396" s="231">
        <f>SUM(Kranskop:Baobab!AF396)</f>
        <v>0</v>
      </c>
      <c r="AG396" s="232">
        <f>SUM(Kranskop:Baobab!AG396)</f>
        <v>0</v>
      </c>
      <c r="AH396" s="233">
        <f>SUM(Kranskop:Baobab!AH396)</f>
        <v>0</v>
      </c>
      <c r="AI396" s="231">
        <f>SUM(Kranskop:Baobab!AI396)</f>
        <v>0</v>
      </c>
      <c r="AJ396" s="231">
        <f>SUM(Kranskop:Baobab!AJ396)</f>
        <v>0</v>
      </c>
      <c r="AK396" s="231">
        <f>SUM(Kranskop:Baobab!AK396)</f>
        <v>0</v>
      </c>
      <c r="AL396" s="231">
        <f>SUM(Kranskop:Baobab!AL396)</f>
        <v>0</v>
      </c>
      <c r="AM396" s="231">
        <f>SUM(Kranskop:Baobab!AM396)</f>
        <v>0</v>
      </c>
      <c r="AN396" s="231">
        <f>SUM(Kranskop:Baobab!AN396)</f>
        <v>0</v>
      </c>
      <c r="AO396" s="231">
        <f>SUM(Kranskop:Baobab!AO396)</f>
        <v>0</v>
      </c>
      <c r="AP396" s="231">
        <f>SUM(Kranskop:Baobab!AP396)</f>
        <v>0</v>
      </c>
      <c r="AQ396" s="231">
        <f>SUM(Kranskop:Baobab!AQ396)</f>
        <v>0</v>
      </c>
      <c r="AR396" s="231">
        <f>SUM(Kranskop:Baobab!AR396)</f>
        <v>0</v>
      </c>
      <c r="AS396" s="232">
        <f>SUM(Kranskop:Baobab!AS396)</f>
        <v>0</v>
      </c>
      <c r="AT396" s="233">
        <f>SUM(Kranskop:Baobab!AT396)</f>
        <v>0</v>
      </c>
      <c r="AU396" s="231">
        <f>SUM(Kranskop:Baobab!AU396)</f>
        <v>0</v>
      </c>
      <c r="AV396" s="231">
        <f>SUM(Kranskop:Baobab!AV396)</f>
        <v>0</v>
      </c>
      <c r="AW396" s="231">
        <f>SUM(Kranskop:Baobab!AW396)</f>
        <v>0</v>
      </c>
      <c r="AX396" s="231">
        <f>SUM(Kranskop:Baobab!AX396)</f>
        <v>0</v>
      </c>
      <c r="AY396" s="231">
        <f>SUM(Kranskop:Baobab!AY396)</f>
        <v>0</v>
      </c>
      <c r="AZ396" s="231">
        <f>SUM(Kranskop:Baobab!AZ396)</f>
        <v>0</v>
      </c>
      <c r="BA396" s="231">
        <f>SUM(Kranskop:Baobab!BA396)</f>
        <v>0</v>
      </c>
      <c r="BB396" s="231">
        <f>SUM(Kranskop:Baobab!BB396)</f>
        <v>0</v>
      </c>
      <c r="BC396" s="231">
        <f>SUM(Kranskop:Baobab!BC396)</f>
        <v>0</v>
      </c>
      <c r="BD396" s="231">
        <f>SUM(Kranskop:Baobab!BD396)</f>
        <v>0</v>
      </c>
      <c r="BE396" s="232">
        <f>SUM(Kranskop:Baobab!BE396)</f>
        <v>0</v>
      </c>
      <c r="BF396" s="233">
        <f>SUM(Kranskop:Baobab!BF396)</f>
        <v>0</v>
      </c>
      <c r="BG396" s="231">
        <f>SUM(Kranskop:Baobab!BG396)</f>
        <v>0</v>
      </c>
      <c r="BH396" s="231">
        <f>SUM(Kranskop:Baobab!BH396)</f>
        <v>0</v>
      </c>
      <c r="BI396" s="231">
        <f>SUM(Kranskop:Baobab!BI396)</f>
        <v>0</v>
      </c>
      <c r="BJ396" s="231">
        <f>SUM(Kranskop:Baobab!BJ396)</f>
        <v>0</v>
      </c>
      <c r="BK396" s="231">
        <f>SUM(Kranskop:Baobab!BK396)</f>
        <v>0</v>
      </c>
      <c r="BL396" s="231">
        <f>SUM(Kranskop:Baobab!BL396)</f>
        <v>0</v>
      </c>
      <c r="BM396" s="231">
        <f>SUM(Kranskop:Baobab!BM396)</f>
        <v>0</v>
      </c>
      <c r="BN396" s="231">
        <f>SUM(Kranskop:Baobab!BN396)</f>
        <v>0</v>
      </c>
      <c r="BO396" s="231">
        <f>SUM(Kranskop:Baobab!BO396)</f>
        <v>0</v>
      </c>
      <c r="BP396" s="231">
        <f>SUM(Kranskop:Baobab!BP396)</f>
        <v>0</v>
      </c>
      <c r="BQ396" s="232">
        <f>SUM(Kranskop:Baobab!BQ396)</f>
        <v>0</v>
      </c>
      <c r="BR396" s="233">
        <f>SUM(Kranskop:Baobab!BR396)</f>
        <v>0</v>
      </c>
      <c r="BS396" s="231">
        <f>SUM(Kranskop:Baobab!BS396)</f>
        <v>0</v>
      </c>
      <c r="BT396" s="231">
        <f>SUM(Kranskop:Baobab!BT396)</f>
        <v>0</v>
      </c>
      <c r="BU396" s="231">
        <f>SUM(Kranskop:Baobab!BU396)</f>
        <v>0</v>
      </c>
      <c r="BV396" s="231">
        <f>SUM(Kranskop:Baobab!BV396)</f>
        <v>0</v>
      </c>
      <c r="BW396" s="231">
        <f>SUM(Kranskop:Baobab!BW396)</f>
        <v>0</v>
      </c>
      <c r="BX396" s="231">
        <f>SUM(Kranskop:Baobab!BX396)</f>
        <v>0</v>
      </c>
      <c r="BY396" s="231">
        <f>SUM(Kranskop:Baobab!BY396)</f>
        <v>0</v>
      </c>
      <c r="BZ396" s="231">
        <f>SUM(Kranskop:Baobab!BZ396)</f>
        <v>0</v>
      </c>
      <c r="CA396" s="231">
        <f>SUM(Kranskop:Baobab!CA396)</f>
        <v>0</v>
      </c>
      <c r="CB396" s="231">
        <f>SUM(Kranskop:Baobab!CB396)</f>
        <v>0</v>
      </c>
      <c r="CC396" s="232">
        <f>SUM(Kranskop:Baobab!CC396)</f>
        <v>0</v>
      </c>
      <c r="CD396" s="368"/>
    </row>
    <row r="397" spans="2:82" s="337" customFormat="1" x14ac:dyDescent="0.75">
      <c r="B397" s="328" t="s">
        <v>858</v>
      </c>
      <c r="C397" s="329" t="s">
        <v>859</v>
      </c>
      <c r="D397" s="139" t="s">
        <v>86</v>
      </c>
      <c r="E397" s="255">
        <f>SUM(Kranskop:Baobab!F397)</f>
        <v>0</v>
      </c>
      <c r="F397" s="215" t="b">
        <f>(Kranskop!G397+Nyl!G397+Capricorn!G397+Baobab!G397)=G397</f>
        <v>1</v>
      </c>
      <c r="G397" s="74">
        <f t="shared" si="100"/>
        <v>0</v>
      </c>
      <c r="H397" s="75">
        <f>SUM(Kranskop:Baobab!H397)</f>
        <v>0</v>
      </c>
      <c r="I397" s="232">
        <f>SUM(Kranskop:Baobab!I397)</f>
        <v>0</v>
      </c>
      <c r="J397" s="230">
        <f>SUM(Kranskop:Baobab!J397)</f>
        <v>0</v>
      </c>
      <c r="K397" s="231">
        <f>SUM(Kranskop:Baobab!K397)</f>
        <v>0</v>
      </c>
      <c r="L397" s="231">
        <f>SUM(Kranskop:Baobab!L397)</f>
        <v>0</v>
      </c>
      <c r="M397" s="231">
        <f>SUM(Kranskop:Baobab!M397)</f>
        <v>0</v>
      </c>
      <c r="N397" s="231">
        <f>SUM(Kranskop:Baobab!N397)</f>
        <v>0</v>
      </c>
      <c r="O397" s="231">
        <f>SUM(Kranskop:Baobab!O397)</f>
        <v>0</v>
      </c>
      <c r="P397" s="231">
        <f>SUM(Kranskop:Baobab!P397)</f>
        <v>0</v>
      </c>
      <c r="Q397" s="231">
        <f>SUM(Kranskop:Baobab!Q397)</f>
        <v>0</v>
      </c>
      <c r="R397" s="231">
        <f>SUM(Kranskop:Baobab!R397)</f>
        <v>0</v>
      </c>
      <c r="S397" s="231">
        <f>SUM(Kranskop:Baobab!S397)</f>
        <v>0</v>
      </c>
      <c r="T397" s="231">
        <f>SUM(Kranskop:Baobab!T397)</f>
        <v>0</v>
      </c>
      <c r="U397" s="232">
        <f>SUM(Kranskop:Baobab!U397)</f>
        <v>0</v>
      </c>
      <c r="V397" s="233">
        <f>SUM(Kranskop:Baobab!V397)</f>
        <v>0</v>
      </c>
      <c r="W397" s="231">
        <f>SUM(Kranskop:Baobab!W397)</f>
        <v>0</v>
      </c>
      <c r="X397" s="231">
        <f>SUM(Kranskop:Baobab!X397)</f>
        <v>0</v>
      </c>
      <c r="Y397" s="231">
        <f>SUM(Kranskop:Baobab!Y397)</f>
        <v>0</v>
      </c>
      <c r="Z397" s="231">
        <f>SUM(Kranskop:Baobab!Z397)</f>
        <v>0</v>
      </c>
      <c r="AA397" s="231">
        <f>SUM(Kranskop:Baobab!AA397)</f>
        <v>0</v>
      </c>
      <c r="AB397" s="231">
        <f>SUM(Kranskop:Baobab!AB397)</f>
        <v>0</v>
      </c>
      <c r="AC397" s="231">
        <f>SUM(Kranskop:Baobab!AC397)</f>
        <v>0</v>
      </c>
      <c r="AD397" s="231">
        <f>SUM(Kranskop:Baobab!AD397)</f>
        <v>0</v>
      </c>
      <c r="AE397" s="231">
        <f>SUM(Kranskop:Baobab!AE397)</f>
        <v>0</v>
      </c>
      <c r="AF397" s="231">
        <f>SUM(Kranskop:Baobab!AF397)</f>
        <v>0</v>
      </c>
      <c r="AG397" s="232">
        <f>SUM(Kranskop:Baobab!AG397)</f>
        <v>0</v>
      </c>
      <c r="AH397" s="233">
        <f>SUM(Kranskop:Baobab!AH397)</f>
        <v>0</v>
      </c>
      <c r="AI397" s="231">
        <f>SUM(Kranskop:Baobab!AI397)</f>
        <v>0</v>
      </c>
      <c r="AJ397" s="231">
        <f>SUM(Kranskop:Baobab!AJ397)</f>
        <v>0</v>
      </c>
      <c r="AK397" s="231">
        <f>SUM(Kranskop:Baobab!AK397)</f>
        <v>0</v>
      </c>
      <c r="AL397" s="231">
        <f>SUM(Kranskop:Baobab!AL397)</f>
        <v>0</v>
      </c>
      <c r="AM397" s="231">
        <f>SUM(Kranskop:Baobab!AM397)</f>
        <v>0</v>
      </c>
      <c r="AN397" s="231">
        <f>SUM(Kranskop:Baobab!AN397)</f>
        <v>0</v>
      </c>
      <c r="AO397" s="231">
        <f>SUM(Kranskop:Baobab!AO397)</f>
        <v>0</v>
      </c>
      <c r="AP397" s="231">
        <f>SUM(Kranskop:Baobab!AP397)</f>
        <v>0</v>
      </c>
      <c r="AQ397" s="231">
        <f>SUM(Kranskop:Baobab!AQ397)</f>
        <v>0</v>
      </c>
      <c r="AR397" s="231">
        <f>SUM(Kranskop:Baobab!AR397)</f>
        <v>0</v>
      </c>
      <c r="AS397" s="232">
        <f>SUM(Kranskop:Baobab!AS397)</f>
        <v>0</v>
      </c>
      <c r="AT397" s="233">
        <f>SUM(Kranskop:Baobab!AT397)</f>
        <v>0</v>
      </c>
      <c r="AU397" s="231">
        <f>SUM(Kranskop:Baobab!AU397)</f>
        <v>0</v>
      </c>
      <c r="AV397" s="231">
        <f>SUM(Kranskop:Baobab!AV397)</f>
        <v>0</v>
      </c>
      <c r="AW397" s="231">
        <f>SUM(Kranskop:Baobab!AW397)</f>
        <v>0</v>
      </c>
      <c r="AX397" s="231">
        <f>SUM(Kranskop:Baobab!AX397)</f>
        <v>0</v>
      </c>
      <c r="AY397" s="231">
        <f>SUM(Kranskop:Baobab!AY397)</f>
        <v>0</v>
      </c>
      <c r="AZ397" s="231">
        <f>SUM(Kranskop:Baobab!AZ397)</f>
        <v>0</v>
      </c>
      <c r="BA397" s="231">
        <f>SUM(Kranskop:Baobab!BA397)</f>
        <v>0</v>
      </c>
      <c r="BB397" s="231">
        <f>SUM(Kranskop:Baobab!BB397)</f>
        <v>0</v>
      </c>
      <c r="BC397" s="231">
        <f>SUM(Kranskop:Baobab!BC397)</f>
        <v>0</v>
      </c>
      <c r="BD397" s="231">
        <f>SUM(Kranskop:Baobab!BD397)</f>
        <v>0</v>
      </c>
      <c r="BE397" s="232">
        <f>SUM(Kranskop:Baobab!BE397)</f>
        <v>0</v>
      </c>
      <c r="BF397" s="233">
        <f>SUM(Kranskop:Baobab!BF397)</f>
        <v>0</v>
      </c>
      <c r="BG397" s="231">
        <f>SUM(Kranskop:Baobab!BG397)</f>
        <v>0</v>
      </c>
      <c r="BH397" s="231">
        <f>SUM(Kranskop:Baobab!BH397)</f>
        <v>0</v>
      </c>
      <c r="BI397" s="231">
        <f>SUM(Kranskop:Baobab!BI397)</f>
        <v>0</v>
      </c>
      <c r="BJ397" s="231">
        <f>SUM(Kranskop:Baobab!BJ397)</f>
        <v>0</v>
      </c>
      <c r="BK397" s="231">
        <f>SUM(Kranskop:Baobab!BK397)</f>
        <v>0</v>
      </c>
      <c r="BL397" s="231">
        <f>SUM(Kranskop:Baobab!BL397)</f>
        <v>0</v>
      </c>
      <c r="BM397" s="231">
        <f>SUM(Kranskop:Baobab!BM397)</f>
        <v>0</v>
      </c>
      <c r="BN397" s="231">
        <f>SUM(Kranskop:Baobab!BN397)</f>
        <v>0</v>
      </c>
      <c r="BO397" s="231">
        <f>SUM(Kranskop:Baobab!BO397)</f>
        <v>0</v>
      </c>
      <c r="BP397" s="231">
        <f>SUM(Kranskop:Baobab!BP397)</f>
        <v>0</v>
      </c>
      <c r="BQ397" s="232">
        <f>SUM(Kranskop:Baobab!BQ397)</f>
        <v>0</v>
      </c>
      <c r="BR397" s="233">
        <f>SUM(Kranskop:Baobab!BR397)</f>
        <v>0</v>
      </c>
      <c r="BS397" s="231">
        <f>SUM(Kranskop:Baobab!BS397)</f>
        <v>0</v>
      </c>
      <c r="BT397" s="231">
        <f>SUM(Kranskop:Baobab!BT397)</f>
        <v>0</v>
      </c>
      <c r="BU397" s="231">
        <f>SUM(Kranskop:Baobab!BU397)</f>
        <v>0</v>
      </c>
      <c r="BV397" s="231">
        <f>SUM(Kranskop:Baobab!BV397)</f>
        <v>0</v>
      </c>
      <c r="BW397" s="231">
        <f>SUM(Kranskop:Baobab!BW397)</f>
        <v>0</v>
      </c>
      <c r="BX397" s="231">
        <f>SUM(Kranskop:Baobab!BX397)</f>
        <v>0</v>
      </c>
      <c r="BY397" s="231">
        <f>SUM(Kranskop:Baobab!BY397)</f>
        <v>0</v>
      </c>
      <c r="BZ397" s="231">
        <f>SUM(Kranskop:Baobab!BZ397)</f>
        <v>0</v>
      </c>
      <c r="CA397" s="231">
        <f>SUM(Kranskop:Baobab!CA397)</f>
        <v>0</v>
      </c>
      <c r="CB397" s="231">
        <f>SUM(Kranskop:Baobab!CB397)</f>
        <v>0</v>
      </c>
      <c r="CC397" s="232">
        <f>SUM(Kranskop:Baobab!CC397)</f>
        <v>0</v>
      </c>
      <c r="CD397" s="368"/>
    </row>
    <row r="398" spans="2:82" s="181" customFormat="1" x14ac:dyDescent="0.75">
      <c r="B398" s="328" t="s">
        <v>860</v>
      </c>
      <c r="C398" s="329" t="s">
        <v>861</v>
      </c>
      <c r="D398" s="139" t="s">
        <v>86</v>
      </c>
      <c r="E398" s="255">
        <f>SUM(Kranskop:Baobab!F398)</f>
        <v>0</v>
      </c>
      <c r="F398" s="215" t="b">
        <f>(Kranskop!G398+Nyl!G398+Capricorn!G398+Baobab!G398)=G398</f>
        <v>1</v>
      </c>
      <c r="G398" s="74">
        <f t="shared" si="100"/>
        <v>0</v>
      </c>
      <c r="H398" s="75">
        <f>SUM(Kranskop:Baobab!H398)</f>
        <v>0</v>
      </c>
      <c r="I398" s="232">
        <f>SUM(Kranskop:Baobab!I398)</f>
        <v>0</v>
      </c>
      <c r="J398" s="230">
        <f>SUM(Kranskop:Baobab!J398)</f>
        <v>0</v>
      </c>
      <c r="K398" s="231">
        <f>SUM(Kranskop:Baobab!K398)</f>
        <v>0</v>
      </c>
      <c r="L398" s="231">
        <f>SUM(Kranskop:Baobab!L398)</f>
        <v>0</v>
      </c>
      <c r="M398" s="231">
        <f>SUM(Kranskop:Baobab!M398)</f>
        <v>0</v>
      </c>
      <c r="N398" s="231">
        <f>SUM(Kranskop:Baobab!N398)</f>
        <v>0</v>
      </c>
      <c r="O398" s="231">
        <f>SUM(Kranskop:Baobab!O398)</f>
        <v>0</v>
      </c>
      <c r="P398" s="231">
        <f>SUM(Kranskop:Baobab!P398)</f>
        <v>0</v>
      </c>
      <c r="Q398" s="231">
        <f>SUM(Kranskop:Baobab!Q398)</f>
        <v>0</v>
      </c>
      <c r="R398" s="231">
        <f>SUM(Kranskop:Baobab!R398)</f>
        <v>0</v>
      </c>
      <c r="S398" s="231">
        <f>SUM(Kranskop:Baobab!S398)</f>
        <v>0</v>
      </c>
      <c r="T398" s="231">
        <f>SUM(Kranskop:Baobab!T398)</f>
        <v>0</v>
      </c>
      <c r="U398" s="232">
        <f>SUM(Kranskop:Baobab!U398)</f>
        <v>0</v>
      </c>
      <c r="V398" s="233">
        <f>SUM(Kranskop:Baobab!V398)</f>
        <v>0</v>
      </c>
      <c r="W398" s="231">
        <f>SUM(Kranskop:Baobab!W398)</f>
        <v>0</v>
      </c>
      <c r="X398" s="231">
        <f>SUM(Kranskop:Baobab!X398)</f>
        <v>0</v>
      </c>
      <c r="Y398" s="231">
        <f>SUM(Kranskop:Baobab!Y398)</f>
        <v>0</v>
      </c>
      <c r="Z398" s="231">
        <f>SUM(Kranskop:Baobab!Z398)</f>
        <v>0</v>
      </c>
      <c r="AA398" s="231">
        <f>SUM(Kranskop:Baobab!AA398)</f>
        <v>0</v>
      </c>
      <c r="AB398" s="231">
        <f>SUM(Kranskop:Baobab!AB398)</f>
        <v>0</v>
      </c>
      <c r="AC398" s="231">
        <f>SUM(Kranskop:Baobab!AC398)</f>
        <v>0</v>
      </c>
      <c r="AD398" s="231">
        <f>SUM(Kranskop:Baobab!AD398)</f>
        <v>0</v>
      </c>
      <c r="AE398" s="231">
        <f>SUM(Kranskop:Baobab!AE398)</f>
        <v>0</v>
      </c>
      <c r="AF398" s="231">
        <f>SUM(Kranskop:Baobab!AF398)</f>
        <v>0</v>
      </c>
      <c r="AG398" s="232">
        <f>SUM(Kranskop:Baobab!AG398)</f>
        <v>0</v>
      </c>
      <c r="AH398" s="233">
        <f>SUM(Kranskop:Baobab!AH398)</f>
        <v>0</v>
      </c>
      <c r="AI398" s="231">
        <f>SUM(Kranskop:Baobab!AI398)</f>
        <v>0</v>
      </c>
      <c r="AJ398" s="231">
        <f>SUM(Kranskop:Baobab!AJ398)</f>
        <v>0</v>
      </c>
      <c r="AK398" s="231">
        <f>SUM(Kranskop:Baobab!AK398)</f>
        <v>0</v>
      </c>
      <c r="AL398" s="231">
        <f>SUM(Kranskop:Baobab!AL398)</f>
        <v>0</v>
      </c>
      <c r="AM398" s="231">
        <f>SUM(Kranskop:Baobab!AM398)</f>
        <v>0</v>
      </c>
      <c r="AN398" s="231">
        <f>SUM(Kranskop:Baobab!AN398)</f>
        <v>0</v>
      </c>
      <c r="AO398" s="231">
        <f>SUM(Kranskop:Baobab!AO398)</f>
        <v>0</v>
      </c>
      <c r="AP398" s="231">
        <f>SUM(Kranskop:Baobab!AP398)</f>
        <v>0</v>
      </c>
      <c r="AQ398" s="231">
        <f>SUM(Kranskop:Baobab!AQ398)</f>
        <v>0</v>
      </c>
      <c r="AR398" s="231">
        <f>SUM(Kranskop:Baobab!AR398)</f>
        <v>0</v>
      </c>
      <c r="AS398" s="232">
        <f>SUM(Kranskop:Baobab!AS398)</f>
        <v>0</v>
      </c>
      <c r="AT398" s="233">
        <f>SUM(Kranskop:Baobab!AT398)</f>
        <v>0</v>
      </c>
      <c r="AU398" s="231">
        <f>SUM(Kranskop:Baobab!AU398)</f>
        <v>0</v>
      </c>
      <c r="AV398" s="231">
        <f>SUM(Kranskop:Baobab!AV398)</f>
        <v>0</v>
      </c>
      <c r="AW398" s="231">
        <f>SUM(Kranskop:Baobab!AW398)</f>
        <v>0</v>
      </c>
      <c r="AX398" s="231">
        <f>SUM(Kranskop:Baobab!AX398)</f>
        <v>0</v>
      </c>
      <c r="AY398" s="231">
        <f>SUM(Kranskop:Baobab!AY398)</f>
        <v>0</v>
      </c>
      <c r="AZ398" s="231">
        <f>SUM(Kranskop:Baobab!AZ398)</f>
        <v>0</v>
      </c>
      <c r="BA398" s="231">
        <f>SUM(Kranskop:Baobab!BA398)</f>
        <v>0</v>
      </c>
      <c r="BB398" s="231">
        <f>SUM(Kranskop:Baobab!BB398)</f>
        <v>0</v>
      </c>
      <c r="BC398" s="231">
        <f>SUM(Kranskop:Baobab!BC398)</f>
        <v>0</v>
      </c>
      <c r="BD398" s="231">
        <f>SUM(Kranskop:Baobab!BD398)</f>
        <v>0</v>
      </c>
      <c r="BE398" s="232">
        <f>SUM(Kranskop:Baobab!BE398)</f>
        <v>0</v>
      </c>
      <c r="BF398" s="233">
        <f>SUM(Kranskop:Baobab!BF398)</f>
        <v>0</v>
      </c>
      <c r="BG398" s="231">
        <f>SUM(Kranskop:Baobab!BG398)</f>
        <v>0</v>
      </c>
      <c r="BH398" s="231">
        <f>SUM(Kranskop:Baobab!BH398)</f>
        <v>0</v>
      </c>
      <c r="BI398" s="231">
        <f>SUM(Kranskop:Baobab!BI398)</f>
        <v>0</v>
      </c>
      <c r="BJ398" s="231">
        <f>SUM(Kranskop:Baobab!BJ398)</f>
        <v>0</v>
      </c>
      <c r="BK398" s="231">
        <f>SUM(Kranskop:Baobab!BK398)</f>
        <v>0</v>
      </c>
      <c r="BL398" s="231">
        <f>SUM(Kranskop:Baobab!BL398)</f>
        <v>0</v>
      </c>
      <c r="BM398" s="231">
        <f>SUM(Kranskop:Baobab!BM398)</f>
        <v>0</v>
      </c>
      <c r="BN398" s="231">
        <f>SUM(Kranskop:Baobab!BN398)</f>
        <v>0</v>
      </c>
      <c r="BO398" s="231">
        <f>SUM(Kranskop:Baobab!BO398)</f>
        <v>0</v>
      </c>
      <c r="BP398" s="231">
        <f>SUM(Kranskop:Baobab!BP398)</f>
        <v>0</v>
      </c>
      <c r="BQ398" s="232">
        <f>SUM(Kranskop:Baobab!BQ398)</f>
        <v>0</v>
      </c>
      <c r="BR398" s="233">
        <f>SUM(Kranskop:Baobab!BR398)</f>
        <v>0</v>
      </c>
      <c r="BS398" s="231">
        <f>SUM(Kranskop:Baobab!BS398)</f>
        <v>0</v>
      </c>
      <c r="BT398" s="231">
        <f>SUM(Kranskop:Baobab!BT398)</f>
        <v>0</v>
      </c>
      <c r="BU398" s="231">
        <f>SUM(Kranskop:Baobab!BU398)</f>
        <v>0</v>
      </c>
      <c r="BV398" s="231">
        <f>SUM(Kranskop:Baobab!BV398)</f>
        <v>0</v>
      </c>
      <c r="BW398" s="231">
        <f>SUM(Kranskop:Baobab!BW398)</f>
        <v>0</v>
      </c>
      <c r="BX398" s="231">
        <f>SUM(Kranskop:Baobab!BX398)</f>
        <v>0</v>
      </c>
      <c r="BY398" s="231">
        <f>SUM(Kranskop:Baobab!BY398)</f>
        <v>0</v>
      </c>
      <c r="BZ398" s="231">
        <f>SUM(Kranskop:Baobab!BZ398)</f>
        <v>0</v>
      </c>
      <c r="CA398" s="231">
        <f>SUM(Kranskop:Baobab!CA398)</f>
        <v>0</v>
      </c>
      <c r="CB398" s="231">
        <f>SUM(Kranskop:Baobab!CB398)</f>
        <v>0</v>
      </c>
      <c r="CC398" s="232">
        <f>SUM(Kranskop:Baobab!CC398)</f>
        <v>0</v>
      </c>
      <c r="CD398" s="368"/>
    </row>
    <row r="399" spans="2:82" s="181" customFormat="1" ht="27" x14ac:dyDescent="0.75">
      <c r="B399" s="328" t="s">
        <v>862</v>
      </c>
      <c r="C399" s="329" t="s">
        <v>863</v>
      </c>
      <c r="D399" s="139" t="s">
        <v>226</v>
      </c>
      <c r="E399" s="276">
        <f>SUM(Kranskop:Baobab!E399)</f>
        <v>4</v>
      </c>
      <c r="F399" s="215" t="b">
        <f>(Kranskop!G399+Nyl!G399+Capricorn!G399+Baobab!G399)=G399</f>
        <v>1</v>
      </c>
      <c r="G399" s="74">
        <f t="shared" si="100"/>
        <v>0</v>
      </c>
      <c r="H399" s="75">
        <f>SUM(Kranskop:Baobab!H399)</f>
        <v>0</v>
      </c>
      <c r="I399" s="232">
        <f>SUM(Kranskop:Baobab!I399)</f>
        <v>0</v>
      </c>
      <c r="J399" s="230">
        <f>SUM(Kranskop:Baobab!J399)</f>
        <v>0</v>
      </c>
      <c r="K399" s="231">
        <f>SUM(Kranskop:Baobab!K399)</f>
        <v>0</v>
      </c>
      <c r="L399" s="231">
        <f>SUM(Kranskop:Baobab!L399)</f>
        <v>0</v>
      </c>
      <c r="M399" s="231">
        <f>SUM(Kranskop:Baobab!M399)</f>
        <v>0</v>
      </c>
      <c r="N399" s="231">
        <f>SUM(Kranskop:Baobab!N399)</f>
        <v>0</v>
      </c>
      <c r="O399" s="231">
        <f>SUM(Kranskop:Baobab!O399)</f>
        <v>0</v>
      </c>
      <c r="P399" s="231">
        <f>SUM(Kranskop:Baobab!P399)</f>
        <v>0</v>
      </c>
      <c r="Q399" s="231">
        <f>SUM(Kranskop:Baobab!Q399)</f>
        <v>0</v>
      </c>
      <c r="R399" s="231">
        <f>SUM(Kranskop:Baobab!R399)</f>
        <v>0</v>
      </c>
      <c r="S399" s="231">
        <f>SUM(Kranskop:Baobab!S399)</f>
        <v>0</v>
      </c>
      <c r="T399" s="231">
        <f>SUM(Kranskop:Baobab!T399)</f>
        <v>0</v>
      </c>
      <c r="U399" s="232">
        <f>SUM(Kranskop:Baobab!U399)</f>
        <v>0</v>
      </c>
      <c r="V399" s="233">
        <f>SUM(Kranskop:Baobab!V399)</f>
        <v>0</v>
      </c>
      <c r="W399" s="231">
        <f>SUM(Kranskop:Baobab!W399)</f>
        <v>0</v>
      </c>
      <c r="X399" s="231">
        <f>SUM(Kranskop:Baobab!X399)</f>
        <v>0</v>
      </c>
      <c r="Y399" s="231">
        <f>SUM(Kranskop:Baobab!Y399)</f>
        <v>0</v>
      </c>
      <c r="Z399" s="231">
        <f>SUM(Kranskop:Baobab!Z399)</f>
        <v>0</v>
      </c>
      <c r="AA399" s="231">
        <f>SUM(Kranskop:Baobab!AA399)</f>
        <v>0</v>
      </c>
      <c r="AB399" s="231">
        <f>SUM(Kranskop:Baobab!AB399)</f>
        <v>0</v>
      </c>
      <c r="AC399" s="231">
        <f>SUM(Kranskop:Baobab!AC399)</f>
        <v>0</v>
      </c>
      <c r="AD399" s="231">
        <f>SUM(Kranskop:Baobab!AD399)</f>
        <v>0</v>
      </c>
      <c r="AE399" s="231">
        <f>SUM(Kranskop:Baobab!AE399)</f>
        <v>0</v>
      </c>
      <c r="AF399" s="231">
        <f>SUM(Kranskop:Baobab!AF399)</f>
        <v>0</v>
      </c>
      <c r="AG399" s="232">
        <f>SUM(Kranskop:Baobab!AG399)</f>
        <v>0</v>
      </c>
      <c r="AH399" s="233">
        <f>SUM(Kranskop:Baobab!AH399)</f>
        <v>0</v>
      </c>
      <c r="AI399" s="231">
        <f>SUM(Kranskop:Baobab!AI399)</f>
        <v>0</v>
      </c>
      <c r="AJ399" s="231">
        <f>SUM(Kranskop:Baobab!AJ399)</f>
        <v>0</v>
      </c>
      <c r="AK399" s="231">
        <f>SUM(Kranskop:Baobab!AK399)</f>
        <v>0</v>
      </c>
      <c r="AL399" s="231">
        <f>SUM(Kranskop:Baobab!AL399)</f>
        <v>0</v>
      </c>
      <c r="AM399" s="231">
        <f>SUM(Kranskop:Baobab!AM399)</f>
        <v>0</v>
      </c>
      <c r="AN399" s="231">
        <f>SUM(Kranskop:Baobab!AN399)</f>
        <v>0</v>
      </c>
      <c r="AO399" s="231">
        <f>SUM(Kranskop:Baobab!AO399)</f>
        <v>0</v>
      </c>
      <c r="AP399" s="231">
        <f>SUM(Kranskop:Baobab!AP399)</f>
        <v>0</v>
      </c>
      <c r="AQ399" s="231">
        <f>SUM(Kranskop:Baobab!AQ399)</f>
        <v>0</v>
      </c>
      <c r="AR399" s="231">
        <f>SUM(Kranskop:Baobab!AR399)</f>
        <v>0</v>
      </c>
      <c r="AS399" s="232">
        <f>SUM(Kranskop:Baobab!AS399)</f>
        <v>0</v>
      </c>
      <c r="AT399" s="233">
        <f>SUM(Kranskop:Baobab!AT399)</f>
        <v>0</v>
      </c>
      <c r="AU399" s="231">
        <f>SUM(Kranskop:Baobab!AU399)</f>
        <v>0</v>
      </c>
      <c r="AV399" s="231">
        <f>SUM(Kranskop:Baobab!AV399)</f>
        <v>0</v>
      </c>
      <c r="AW399" s="231">
        <f>SUM(Kranskop:Baobab!AW399)</f>
        <v>0</v>
      </c>
      <c r="AX399" s="231">
        <f>SUM(Kranskop:Baobab!AX399)</f>
        <v>0</v>
      </c>
      <c r="AY399" s="231">
        <f>SUM(Kranskop:Baobab!AY399)</f>
        <v>0</v>
      </c>
      <c r="AZ399" s="231">
        <f>SUM(Kranskop:Baobab!AZ399)</f>
        <v>0</v>
      </c>
      <c r="BA399" s="231">
        <f>SUM(Kranskop:Baobab!BA399)</f>
        <v>0</v>
      </c>
      <c r="BB399" s="231">
        <f>SUM(Kranskop:Baobab!BB399)</f>
        <v>0</v>
      </c>
      <c r="BC399" s="231">
        <f>SUM(Kranskop:Baobab!BC399)</f>
        <v>0</v>
      </c>
      <c r="BD399" s="231">
        <f>SUM(Kranskop:Baobab!BD399)</f>
        <v>0</v>
      </c>
      <c r="BE399" s="232">
        <f>SUM(Kranskop:Baobab!BE399)</f>
        <v>0</v>
      </c>
      <c r="BF399" s="233">
        <f>SUM(Kranskop:Baobab!BF399)</f>
        <v>0</v>
      </c>
      <c r="BG399" s="231">
        <f>SUM(Kranskop:Baobab!BG399)</f>
        <v>0</v>
      </c>
      <c r="BH399" s="231">
        <f>SUM(Kranskop:Baobab!BH399)</f>
        <v>0</v>
      </c>
      <c r="BI399" s="231">
        <f>SUM(Kranskop:Baobab!BI399)</f>
        <v>0</v>
      </c>
      <c r="BJ399" s="231">
        <f>SUM(Kranskop:Baobab!BJ399)</f>
        <v>0</v>
      </c>
      <c r="BK399" s="231">
        <f>SUM(Kranskop:Baobab!BK399)</f>
        <v>0</v>
      </c>
      <c r="BL399" s="231">
        <f>SUM(Kranskop:Baobab!BL399)</f>
        <v>0</v>
      </c>
      <c r="BM399" s="231">
        <f>SUM(Kranskop:Baobab!BM399)</f>
        <v>0</v>
      </c>
      <c r="BN399" s="231">
        <f>SUM(Kranskop:Baobab!BN399)</f>
        <v>0</v>
      </c>
      <c r="BO399" s="231">
        <f>SUM(Kranskop:Baobab!BO399)</f>
        <v>0</v>
      </c>
      <c r="BP399" s="231">
        <f>SUM(Kranskop:Baobab!BP399)</f>
        <v>0</v>
      </c>
      <c r="BQ399" s="232">
        <f>SUM(Kranskop:Baobab!BQ399)</f>
        <v>0</v>
      </c>
      <c r="BR399" s="233">
        <f>SUM(Kranskop:Baobab!BR399)</f>
        <v>0</v>
      </c>
      <c r="BS399" s="231">
        <f>SUM(Kranskop:Baobab!BS399)</f>
        <v>0</v>
      </c>
      <c r="BT399" s="231">
        <f>SUM(Kranskop:Baobab!BT399)</f>
        <v>0</v>
      </c>
      <c r="BU399" s="231">
        <f>SUM(Kranskop:Baobab!BU399)</f>
        <v>0</v>
      </c>
      <c r="BV399" s="231">
        <f>SUM(Kranskop:Baobab!BV399)</f>
        <v>0</v>
      </c>
      <c r="BW399" s="231">
        <f>SUM(Kranskop:Baobab!BW399)</f>
        <v>0</v>
      </c>
      <c r="BX399" s="231">
        <f>SUM(Kranskop:Baobab!BX399)</f>
        <v>0</v>
      </c>
      <c r="BY399" s="231">
        <f>SUM(Kranskop:Baobab!BY399)</f>
        <v>0</v>
      </c>
      <c r="BZ399" s="231">
        <f>SUM(Kranskop:Baobab!BZ399)</f>
        <v>0</v>
      </c>
      <c r="CA399" s="231">
        <f>SUM(Kranskop:Baobab!CA399)</f>
        <v>0</v>
      </c>
      <c r="CB399" s="231">
        <f>SUM(Kranskop:Baobab!CB399)</f>
        <v>0</v>
      </c>
      <c r="CC399" s="232">
        <f>SUM(Kranskop:Baobab!CC399)</f>
        <v>0</v>
      </c>
      <c r="CD399" s="368"/>
    </row>
    <row r="400" spans="2:82" s="181" customFormat="1" ht="27" x14ac:dyDescent="0.75">
      <c r="B400" s="328" t="s">
        <v>864</v>
      </c>
      <c r="C400" s="329" t="s">
        <v>865</v>
      </c>
      <c r="D400" s="139" t="s">
        <v>226</v>
      </c>
      <c r="E400" s="276">
        <f>SUM(Kranskop:Baobab!E400)</f>
        <v>4</v>
      </c>
      <c r="F400" s="215" t="b">
        <f>(Kranskop!G400+Nyl!G400+Capricorn!G400+Baobab!G400)=G400</f>
        <v>1</v>
      </c>
      <c r="G400" s="74">
        <f t="shared" si="100"/>
        <v>0</v>
      </c>
      <c r="H400" s="75">
        <f>SUM(Kranskop:Baobab!H400)</f>
        <v>0</v>
      </c>
      <c r="I400" s="232">
        <f>SUM(Kranskop:Baobab!I400)</f>
        <v>0</v>
      </c>
      <c r="J400" s="230">
        <f>SUM(Kranskop:Baobab!J400)</f>
        <v>0</v>
      </c>
      <c r="K400" s="231">
        <f>SUM(Kranskop:Baobab!K400)</f>
        <v>0</v>
      </c>
      <c r="L400" s="231">
        <f>SUM(Kranskop:Baobab!L400)</f>
        <v>0</v>
      </c>
      <c r="M400" s="231">
        <f>SUM(Kranskop:Baobab!M400)</f>
        <v>0</v>
      </c>
      <c r="N400" s="231">
        <f>SUM(Kranskop:Baobab!N400)</f>
        <v>0</v>
      </c>
      <c r="O400" s="231">
        <f>SUM(Kranskop:Baobab!O400)</f>
        <v>0</v>
      </c>
      <c r="P400" s="231">
        <f>SUM(Kranskop:Baobab!P400)</f>
        <v>0</v>
      </c>
      <c r="Q400" s="231">
        <f>SUM(Kranskop:Baobab!Q400)</f>
        <v>0</v>
      </c>
      <c r="R400" s="231">
        <f>SUM(Kranskop:Baobab!R400)</f>
        <v>0</v>
      </c>
      <c r="S400" s="231">
        <f>SUM(Kranskop:Baobab!S400)</f>
        <v>0</v>
      </c>
      <c r="T400" s="231">
        <f>SUM(Kranskop:Baobab!T400)</f>
        <v>0</v>
      </c>
      <c r="U400" s="232">
        <f>SUM(Kranskop:Baobab!U400)</f>
        <v>0</v>
      </c>
      <c r="V400" s="233">
        <f>SUM(Kranskop:Baobab!V400)</f>
        <v>0</v>
      </c>
      <c r="W400" s="231">
        <f>SUM(Kranskop:Baobab!W400)</f>
        <v>0</v>
      </c>
      <c r="X400" s="231">
        <f>SUM(Kranskop:Baobab!X400)</f>
        <v>0</v>
      </c>
      <c r="Y400" s="231">
        <f>SUM(Kranskop:Baobab!Y400)</f>
        <v>0</v>
      </c>
      <c r="Z400" s="231">
        <f>SUM(Kranskop:Baobab!Z400)</f>
        <v>0</v>
      </c>
      <c r="AA400" s="231">
        <f>SUM(Kranskop:Baobab!AA400)</f>
        <v>0</v>
      </c>
      <c r="AB400" s="231">
        <f>SUM(Kranskop:Baobab!AB400)</f>
        <v>0</v>
      </c>
      <c r="AC400" s="231">
        <f>SUM(Kranskop:Baobab!AC400)</f>
        <v>0</v>
      </c>
      <c r="AD400" s="231">
        <f>SUM(Kranskop:Baobab!AD400)</f>
        <v>0</v>
      </c>
      <c r="AE400" s="231">
        <f>SUM(Kranskop:Baobab!AE400)</f>
        <v>0</v>
      </c>
      <c r="AF400" s="231">
        <f>SUM(Kranskop:Baobab!AF400)</f>
        <v>0</v>
      </c>
      <c r="AG400" s="232">
        <f>SUM(Kranskop:Baobab!AG400)</f>
        <v>0</v>
      </c>
      <c r="AH400" s="233">
        <f>SUM(Kranskop:Baobab!AH400)</f>
        <v>0</v>
      </c>
      <c r="AI400" s="231">
        <f>SUM(Kranskop:Baobab!AI400)</f>
        <v>0</v>
      </c>
      <c r="AJ400" s="231">
        <f>SUM(Kranskop:Baobab!AJ400)</f>
        <v>0</v>
      </c>
      <c r="AK400" s="231">
        <f>SUM(Kranskop:Baobab!AK400)</f>
        <v>0</v>
      </c>
      <c r="AL400" s="231">
        <f>SUM(Kranskop:Baobab!AL400)</f>
        <v>0</v>
      </c>
      <c r="AM400" s="231">
        <f>SUM(Kranskop:Baobab!AM400)</f>
        <v>0</v>
      </c>
      <c r="AN400" s="231">
        <f>SUM(Kranskop:Baobab!AN400)</f>
        <v>0</v>
      </c>
      <c r="AO400" s="231">
        <f>SUM(Kranskop:Baobab!AO400)</f>
        <v>0</v>
      </c>
      <c r="AP400" s="231">
        <f>SUM(Kranskop:Baobab!AP400)</f>
        <v>0</v>
      </c>
      <c r="AQ400" s="231">
        <f>SUM(Kranskop:Baobab!AQ400)</f>
        <v>0</v>
      </c>
      <c r="AR400" s="231">
        <f>SUM(Kranskop:Baobab!AR400)</f>
        <v>0</v>
      </c>
      <c r="AS400" s="232">
        <f>SUM(Kranskop:Baobab!AS400)</f>
        <v>0</v>
      </c>
      <c r="AT400" s="233">
        <f>SUM(Kranskop:Baobab!AT400)</f>
        <v>0</v>
      </c>
      <c r="AU400" s="231">
        <f>SUM(Kranskop:Baobab!AU400)</f>
        <v>0</v>
      </c>
      <c r="AV400" s="231">
        <f>SUM(Kranskop:Baobab!AV400)</f>
        <v>0</v>
      </c>
      <c r="AW400" s="231">
        <f>SUM(Kranskop:Baobab!AW400)</f>
        <v>0</v>
      </c>
      <c r="AX400" s="231">
        <f>SUM(Kranskop:Baobab!AX400)</f>
        <v>0</v>
      </c>
      <c r="AY400" s="231">
        <f>SUM(Kranskop:Baobab!AY400)</f>
        <v>0</v>
      </c>
      <c r="AZ400" s="231">
        <f>SUM(Kranskop:Baobab!AZ400)</f>
        <v>0</v>
      </c>
      <c r="BA400" s="231">
        <f>SUM(Kranskop:Baobab!BA400)</f>
        <v>0</v>
      </c>
      <c r="BB400" s="231">
        <f>SUM(Kranskop:Baobab!BB400)</f>
        <v>0</v>
      </c>
      <c r="BC400" s="231">
        <f>SUM(Kranskop:Baobab!BC400)</f>
        <v>0</v>
      </c>
      <c r="BD400" s="231">
        <f>SUM(Kranskop:Baobab!BD400)</f>
        <v>0</v>
      </c>
      <c r="BE400" s="232">
        <f>SUM(Kranskop:Baobab!BE400)</f>
        <v>0</v>
      </c>
      <c r="BF400" s="233">
        <f>SUM(Kranskop:Baobab!BF400)</f>
        <v>0</v>
      </c>
      <c r="BG400" s="231">
        <f>SUM(Kranskop:Baobab!BG400)</f>
        <v>0</v>
      </c>
      <c r="BH400" s="231">
        <f>SUM(Kranskop:Baobab!BH400)</f>
        <v>0</v>
      </c>
      <c r="BI400" s="231">
        <f>SUM(Kranskop:Baobab!BI400)</f>
        <v>0</v>
      </c>
      <c r="BJ400" s="231">
        <f>SUM(Kranskop:Baobab!BJ400)</f>
        <v>0</v>
      </c>
      <c r="BK400" s="231">
        <f>SUM(Kranskop:Baobab!BK400)</f>
        <v>0</v>
      </c>
      <c r="BL400" s="231">
        <f>SUM(Kranskop:Baobab!BL400)</f>
        <v>0</v>
      </c>
      <c r="BM400" s="231">
        <f>SUM(Kranskop:Baobab!BM400)</f>
        <v>0</v>
      </c>
      <c r="BN400" s="231">
        <f>SUM(Kranskop:Baobab!BN400)</f>
        <v>0</v>
      </c>
      <c r="BO400" s="231">
        <f>SUM(Kranskop:Baobab!BO400)</f>
        <v>0</v>
      </c>
      <c r="BP400" s="231">
        <f>SUM(Kranskop:Baobab!BP400)</f>
        <v>0</v>
      </c>
      <c r="BQ400" s="232">
        <f>SUM(Kranskop:Baobab!BQ400)</f>
        <v>0</v>
      </c>
      <c r="BR400" s="233">
        <f>SUM(Kranskop:Baobab!BR400)</f>
        <v>0</v>
      </c>
      <c r="BS400" s="231">
        <f>SUM(Kranskop:Baobab!BS400)</f>
        <v>0</v>
      </c>
      <c r="BT400" s="231">
        <f>SUM(Kranskop:Baobab!BT400)</f>
        <v>0</v>
      </c>
      <c r="BU400" s="231">
        <f>SUM(Kranskop:Baobab!BU400)</f>
        <v>0</v>
      </c>
      <c r="BV400" s="231">
        <f>SUM(Kranskop:Baobab!BV400)</f>
        <v>0</v>
      </c>
      <c r="BW400" s="231">
        <f>SUM(Kranskop:Baobab!BW400)</f>
        <v>0</v>
      </c>
      <c r="BX400" s="231">
        <f>SUM(Kranskop:Baobab!BX400)</f>
        <v>0</v>
      </c>
      <c r="BY400" s="231">
        <f>SUM(Kranskop:Baobab!BY400)</f>
        <v>0</v>
      </c>
      <c r="BZ400" s="231">
        <f>SUM(Kranskop:Baobab!BZ400)</f>
        <v>0</v>
      </c>
      <c r="CA400" s="231">
        <f>SUM(Kranskop:Baobab!CA400)</f>
        <v>0</v>
      </c>
      <c r="CB400" s="231">
        <f>SUM(Kranskop:Baobab!CB400)</f>
        <v>0</v>
      </c>
      <c r="CC400" s="232">
        <f>SUM(Kranskop:Baobab!CC400)</f>
        <v>0</v>
      </c>
      <c r="CD400" s="368"/>
    </row>
    <row r="401" spans="1:82" s="181" customFormat="1" ht="27" x14ac:dyDescent="0.75">
      <c r="B401" s="328" t="s">
        <v>866</v>
      </c>
      <c r="C401" s="329" t="s">
        <v>867</v>
      </c>
      <c r="D401" s="139" t="s">
        <v>226</v>
      </c>
      <c r="E401" s="276">
        <f>SUM(Kranskop:Baobab!E401)</f>
        <v>4</v>
      </c>
      <c r="F401" s="215" t="b">
        <f>(Kranskop!G401+Nyl!G401+Capricorn!G401+Baobab!G401)=G401</f>
        <v>1</v>
      </c>
      <c r="G401" s="74">
        <f t="shared" si="100"/>
        <v>0</v>
      </c>
      <c r="H401" s="75">
        <f>SUM(Kranskop:Baobab!H401)</f>
        <v>0</v>
      </c>
      <c r="I401" s="232">
        <f>SUM(Kranskop:Baobab!I401)</f>
        <v>0</v>
      </c>
      <c r="J401" s="230">
        <f>SUM(Kranskop:Baobab!J401)</f>
        <v>0</v>
      </c>
      <c r="K401" s="231">
        <f>SUM(Kranskop:Baobab!K401)</f>
        <v>0</v>
      </c>
      <c r="L401" s="231">
        <f>SUM(Kranskop:Baobab!L401)</f>
        <v>0</v>
      </c>
      <c r="M401" s="231">
        <f>SUM(Kranskop:Baobab!M401)</f>
        <v>0</v>
      </c>
      <c r="N401" s="231">
        <f>SUM(Kranskop:Baobab!N401)</f>
        <v>0</v>
      </c>
      <c r="O401" s="231">
        <f>SUM(Kranskop:Baobab!O401)</f>
        <v>0</v>
      </c>
      <c r="P401" s="231">
        <f>SUM(Kranskop:Baobab!P401)</f>
        <v>0</v>
      </c>
      <c r="Q401" s="231">
        <f>SUM(Kranskop:Baobab!Q401)</f>
        <v>0</v>
      </c>
      <c r="R401" s="231">
        <f>SUM(Kranskop:Baobab!R401)</f>
        <v>0</v>
      </c>
      <c r="S401" s="231">
        <f>SUM(Kranskop:Baobab!S401)</f>
        <v>0</v>
      </c>
      <c r="T401" s="231">
        <f>SUM(Kranskop:Baobab!T401)</f>
        <v>0</v>
      </c>
      <c r="U401" s="232">
        <f>SUM(Kranskop:Baobab!U401)</f>
        <v>0</v>
      </c>
      <c r="V401" s="233">
        <f>SUM(Kranskop:Baobab!V401)</f>
        <v>0</v>
      </c>
      <c r="W401" s="231">
        <f>SUM(Kranskop:Baobab!W401)</f>
        <v>0</v>
      </c>
      <c r="X401" s="231">
        <f>SUM(Kranskop:Baobab!X401)</f>
        <v>0</v>
      </c>
      <c r="Y401" s="231">
        <f>SUM(Kranskop:Baobab!Y401)</f>
        <v>0</v>
      </c>
      <c r="Z401" s="231">
        <f>SUM(Kranskop:Baobab!Z401)</f>
        <v>0</v>
      </c>
      <c r="AA401" s="231">
        <f>SUM(Kranskop:Baobab!AA401)</f>
        <v>0</v>
      </c>
      <c r="AB401" s="231">
        <f>SUM(Kranskop:Baobab!AB401)</f>
        <v>0</v>
      </c>
      <c r="AC401" s="231">
        <f>SUM(Kranskop:Baobab!AC401)</f>
        <v>0</v>
      </c>
      <c r="AD401" s="231">
        <f>SUM(Kranskop:Baobab!AD401)</f>
        <v>0</v>
      </c>
      <c r="AE401" s="231">
        <f>SUM(Kranskop:Baobab!AE401)</f>
        <v>0</v>
      </c>
      <c r="AF401" s="231">
        <f>SUM(Kranskop:Baobab!AF401)</f>
        <v>0</v>
      </c>
      <c r="AG401" s="232">
        <f>SUM(Kranskop:Baobab!AG401)</f>
        <v>0</v>
      </c>
      <c r="AH401" s="233">
        <f>SUM(Kranskop:Baobab!AH401)</f>
        <v>0</v>
      </c>
      <c r="AI401" s="231">
        <f>SUM(Kranskop:Baobab!AI401)</f>
        <v>0</v>
      </c>
      <c r="AJ401" s="231">
        <f>SUM(Kranskop:Baobab!AJ401)</f>
        <v>0</v>
      </c>
      <c r="AK401" s="231">
        <f>SUM(Kranskop:Baobab!AK401)</f>
        <v>0</v>
      </c>
      <c r="AL401" s="231">
        <f>SUM(Kranskop:Baobab!AL401)</f>
        <v>0</v>
      </c>
      <c r="AM401" s="231">
        <f>SUM(Kranskop:Baobab!AM401)</f>
        <v>0</v>
      </c>
      <c r="AN401" s="231">
        <f>SUM(Kranskop:Baobab!AN401)</f>
        <v>0</v>
      </c>
      <c r="AO401" s="231">
        <f>SUM(Kranskop:Baobab!AO401)</f>
        <v>0</v>
      </c>
      <c r="AP401" s="231">
        <f>SUM(Kranskop:Baobab!AP401)</f>
        <v>0</v>
      </c>
      <c r="AQ401" s="231">
        <f>SUM(Kranskop:Baobab!AQ401)</f>
        <v>0</v>
      </c>
      <c r="AR401" s="231">
        <f>SUM(Kranskop:Baobab!AR401)</f>
        <v>0</v>
      </c>
      <c r="AS401" s="232">
        <f>SUM(Kranskop:Baobab!AS401)</f>
        <v>0</v>
      </c>
      <c r="AT401" s="233">
        <f>SUM(Kranskop:Baobab!AT401)</f>
        <v>0</v>
      </c>
      <c r="AU401" s="231">
        <f>SUM(Kranskop:Baobab!AU401)</f>
        <v>0</v>
      </c>
      <c r="AV401" s="231">
        <f>SUM(Kranskop:Baobab!AV401)</f>
        <v>0</v>
      </c>
      <c r="AW401" s="231">
        <f>SUM(Kranskop:Baobab!AW401)</f>
        <v>0</v>
      </c>
      <c r="AX401" s="231">
        <f>SUM(Kranskop:Baobab!AX401)</f>
        <v>0</v>
      </c>
      <c r="AY401" s="231">
        <f>SUM(Kranskop:Baobab!AY401)</f>
        <v>0</v>
      </c>
      <c r="AZ401" s="231">
        <f>SUM(Kranskop:Baobab!AZ401)</f>
        <v>0</v>
      </c>
      <c r="BA401" s="231">
        <f>SUM(Kranskop:Baobab!BA401)</f>
        <v>0</v>
      </c>
      <c r="BB401" s="231">
        <f>SUM(Kranskop:Baobab!BB401)</f>
        <v>0</v>
      </c>
      <c r="BC401" s="231">
        <f>SUM(Kranskop:Baobab!BC401)</f>
        <v>0</v>
      </c>
      <c r="BD401" s="231">
        <f>SUM(Kranskop:Baobab!BD401)</f>
        <v>0</v>
      </c>
      <c r="BE401" s="232">
        <f>SUM(Kranskop:Baobab!BE401)</f>
        <v>0</v>
      </c>
      <c r="BF401" s="233">
        <f>SUM(Kranskop:Baobab!BF401)</f>
        <v>0</v>
      </c>
      <c r="BG401" s="231">
        <f>SUM(Kranskop:Baobab!BG401)</f>
        <v>0</v>
      </c>
      <c r="BH401" s="231">
        <f>SUM(Kranskop:Baobab!BH401)</f>
        <v>0</v>
      </c>
      <c r="BI401" s="231">
        <f>SUM(Kranskop:Baobab!BI401)</f>
        <v>0</v>
      </c>
      <c r="BJ401" s="231">
        <f>SUM(Kranskop:Baobab!BJ401)</f>
        <v>0</v>
      </c>
      <c r="BK401" s="231">
        <f>SUM(Kranskop:Baobab!BK401)</f>
        <v>0</v>
      </c>
      <c r="BL401" s="231">
        <f>SUM(Kranskop:Baobab!BL401)</f>
        <v>0</v>
      </c>
      <c r="BM401" s="231">
        <f>SUM(Kranskop:Baobab!BM401)</f>
        <v>0</v>
      </c>
      <c r="BN401" s="231">
        <f>SUM(Kranskop:Baobab!BN401)</f>
        <v>0</v>
      </c>
      <c r="BO401" s="231">
        <f>SUM(Kranskop:Baobab!BO401)</f>
        <v>0</v>
      </c>
      <c r="BP401" s="231">
        <f>SUM(Kranskop:Baobab!BP401)</f>
        <v>0</v>
      </c>
      <c r="BQ401" s="232">
        <f>SUM(Kranskop:Baobab!BQ401)</f>
        <v>0</v>
      </c>
      <c r="BR401" s="233">
        <f>SUM(Kranskop:Baobab!BR401)</f>
        <v>0</v>
      </c>
      <c r="BS401" s="231">
        <f>SUM(Kranskop:Baobab!BS401)</f>
        <v>0</v>
      </c>
      <c r="BT401" s="231">
        <f>SUM(Kranskop:Baobab!BT401)</f>
        <v>0</v>
      </c>
      <c r="BU401" s="231">
        <f>SUM(Kranskop:Baobab!BU401)</f>
        <v>0</v>
      </c>
      <c r="BV401" s="231">
        <f>SUM(Kranskop:Baobab!BV401)</f>
        <v>0</v>
      </c>
      <c r="BW401" s="231">
        <f>SUM(Kranskop:Baobab!BW401)</f>
        <v>0</v>
      </c>
      <c r="BX401" s="231">
        <f>SUM(Kranskop:Baobab!BX401)</f>
        <v>0</v>
      </c>
      <c r="BY401" s="231">
        <f>SUM(Kranskop:Baobab!BY401)</f>
        <v>0</v>
      </c>
      <c r="BZ401" s="231">
        <f>SUM(Kranskop:Baobab!BZ401)</f>
        <v>0</v>
      </c>
      <c r="CA401" s="231">
        <f>SUM(Kranskop:Baobab!CA401)</f>
        <v>0</v>
      </c>
      <c r="CB401" s="231">
        <f>SUM(Kranskop:Baobab!CB401)</f>
        <v>0</v>
      </c>
      <c r="CC401" s="232">
        <f>SUM(Kranskop:Baobab!CC401)</f>
        <v>0</v>
      </c>
      <c r="CD401" s="368"/>
    </row>
    <row r="402" spans="1:82" s="181" customFormat="1" x14ac:dyDescent="0.75">
      <c r="B402" s="328" t="s">
        <v>868</v>
      </c>
      <c r="C402" s="329" t="s">
        <v>869</v>
      </c>
      <c r="D402" s="139" t="s">
        <v>86</v>
      </c>
      <c r="E402" s="255">
        <f>SUM(Kranskop:Baobab!F402)</f>
        <v>0</v>
      </c>
      <c r="F402" s="215" t="b">
        <f>(Kranskop!G402+Nyl!G402+Capricorn!G402+Baobab!G402)=G402</f>
        <v>1</v>
      </c>
      <c r="G402" s="74">
        <f t="shared" si="100"/>
        <v>0</v>
      </c>
      <c r="H402" s="75">
        <f>SUM(Kranskop:Baobab!H402)</f>
        <v>0</v>
      </c>
      <c r="I402" s="232">
        <f>SUM(Kranskop:Baobab!I402)</f>
        <v>0</v>
      </c>
      <c r="J402" s="230">
        <f>SUM(Kranskop:Baobab!J402)</f>
        <v>0</v>
      </c>
      <c r="K402" s="231">
        <f>SUM(Kranskop:Baobab!K402)</f>
        <v>0</v>
      </c>
      <c r="L402" s="231">
        <f>SUM(Kranskop:Baobab!L402)</f>
        <v>0</v>
      </c>
      <c r="M402" s="231">
        <f>SUM(Kranskop:Baobab!M402)</f>
        <v>0</v>
      </c>
      <c r="N402" s="231">
        <f>SUM(Kranskop:Baobab!N402)</f>
        <v>0</v>
      </c>
      <c r="O402" s="231">
        <f>SUM(Kranskop:Baobab!O402)</f>
        <v>0</v>
      </c>
      <c r="P402" s="231">
        <f>SUM(Kranskop:Baobab!P402)</f>
        <v>0</v>
      </c>
      <c r="Q402" s="231">
        <f>SUM(Kranskop:Baobab!Q402)</f>
        <v>0</v>
      </c>
      <c r="R402" s="231">
        <f>SUM(Kranskop:Baobab!R402)</f>
        <v>0</v>
      </c>
      <c r="S402" s="231">
        <f>SUM(Kranskop:Baobab!S402)</f>
        <v>0</v>
      </c>
      <c r="T402" s="231">
        <f>SUM(Kranskop:Baobab!T402)</f>
        <v>0</v>
      </c>
      <c r="U402" s="232">
        <f>SUM(Kranskop:Baobab!U402)</f>
        <v>0</v>
      </c>
      <c r="V402" s="233">
        <f>SUM(Kranskop:Baobab!V402)</f>
        <v>0</v>
      </c>
      <c r="W402" s="231">
        <f>SUM(Kranskop:Baobab!W402)</f>
        <v>0</v>
      </c>
      <c r="X402" s="231">
        <f>SUM(Kranskop:Baobab!X402)</f>
        <v>0</v>
      </c>
      <c r="Y402" s="231">
        <f>SUM(Kranskop:Baobab!Y402)</f>
        <v>0</v>
      </c>
      <c r="Z402" s="231">
        <f>SUM(Kranskop:Baobab!Z402)</f>
        <v>0</v>
      </c>
      <c r="AA402" s="231">
        <f>SUM(Kranskop:Baobab!AA402)</f>
        <v>0</v>
      </c>
      <c r="AB402" s="231">
        <f>SUM(Kranskop:Baobab!AB402)</f>
        <v>0</v>
      </c>
      <c r="AC402" s="231">
        <f>SUM(Kranskop:Baobab!AC402)</f>
        <v>0</v>
      </c>
      <c r="AD402" s="231">
        <f>SUM(Kranskop:Baobab!AD402)</f>
        <v>0</v>
      </c>
      <c r="AE402" s="231">
        <f>SUM(Kranskop:Baobab!AE402)</f>
        <v>0</v>
      </c>
      <c r="AF402" s="231">
        <f>SUM(Kranskop:Baobab!AF402)</f>
        <v>0</v>
      </c>
      <c r="AG402" s="232">
        <f>SUM(Kranskop:Baobab!AG402)</f>
        <v>0</v>
      </c>
      <c r="AH402" s="233">
        <f>SUM(Kranskop:Baobab!AH402)</f>
        <v>0</v>
      </c>
      <c r="AI402" s="231">
        <f>SUM(Kranskop:Baobab!AI402)</f>
        <v>0</v>
      </c>
      <c r="AJ402" s="231">
        <f>SUM(Kranskop:Baobab!AJ402)</f>
        <v>0</v>
      </c>
      <c r="AK402" s="231">
        <f>SUM(Kranskop:Baobab!AK402)</f>
        <v>0</v>
      </c>
      <c r="AL402" s="231">
        <f>SUM(Kranskop:Baobab!AL402)</f>
        <v>0</v>
      </c>
      <c r="AM402" s="231">
        <f>SUM(Kranskop:Baobab!AM402)</f>
        <v>0</v>
      </c>
      <c r="AN402" s="231">
        <f>SUM(Kranskop:Baobab!AN402)</f>
        <v>0</v>
      </c>
      <c r="AO402" s="231">
        <f>SUM(Kranskop:Baobab!AO402)</f>
        <v>0</v>
      </c>
      <c r="AP402" s="231">
        <f>SUM(Kranskop:Baobab!AP402)</f>
        <v>0</v>
      </c>
      <c r="AQ402" s="231">
        <f>SUM(Kranskop:Baobab!AQ402)</f>
        <v>0</v>
      </c>
      <c r="AR402" s="231">
        <f>SUM(Kranskop:Baobab!AR402)</f>
        <v>0</v>
      </c>
      <c r="AS402" s="232">
        <f>SUM(Kranskop:Baobab!AS402)</f>
        <v>0</v>
      </c>
      <c r="AT402" s="233">
        <f>SUM(Kranskop:Baobab!AT402)</f>
        <v>0</v>
      </c>
      <c r="AU402" s="231">
        <f>SUM(Kranskop:Baobab!AU402)</f>
        <v>0</v>
      </c>
      <c r="AV402" s="231">
        <f>SUM(Kranskop:Baobab!AV402)</f>
        <v>0</v>
      </c>
      <c r="AW402" s="231">
        <f>SUM(Kranskop:Baobab!AW402)</f>
        <v>0</v>
      </c>
      <c r="AX402" s="231">
        <f>SUM(Kranskop:Baobab!AX402)</f>
        <v>0</v>
      </c>
      <c r="AY402" s="231">
        <f>SUM(Kranskop:Baobab!AY402)</f>
        <v>0</v>
      </c>
      <c r="AZ402" s="231">
        <f>SUM(Kranskop:Baobab!AZ402)</f>
        <v>0</v>
      </c>
      <c r="BA402" s="231">
        <f>SUM(Kranskop:Baobab!BA402)</f>
        <v>0</v>
      </c>
      <c r="BB402" s="231">
        <f>SUM(Kranskop:Baobab!BB402)</f>
        <v>0</v>
      </c>
      <c r="BC402" s="231">
        <f>SUM(Kranskop:Baobab!BC402)</f>
        <v>0</v>
      </c>
      <c r="BD402" s="231">
        <f>SUM(Kranskop:Baobab!BD402)</f>
        <v>0</v>
      </c>
      <c r="BE402" s="232">
        <f>SUM(Kranskop:Baobab!BE402)</f>
        <v>0</v>
      </c>
      <c r="BF402" s="233">
        <f>SUM(Kranskop:Baobab!BF402)</f>
        <v>0</v>
      </c>
      <c r="BG402" s="231">
        <f>SUM(Kranskop:Baobab!BG402)</f>
        <v>0</v>
      </c>
      <c r="BH402" s="231">
        <f>SUM(Kranskop:Baobab!BH402)</f>
        <v>0</v>
      </c>
      <c r="BI402" s="231">
        <f>SUM(Kranskop:Baobab!BI402)</f>
        <v>0</v>
      </c>
      <c r="BJ402" s="231">
        <f>SUM(Kranskop:Baobab!BJ402)</f>
        <v>0</v>
      </c>
      <c r="BK402" s="231">
        <f>SUM(Kranskop:Baobab!BK402)</f>
        <v>0</v>
      </c>
      <c r="BL402" s="231">
        <f>SUM(Kranskop:Baobab!BL402)</f>
        <v>0</v>
      </c>
      <c r="BM402" s="231">
        <f>SUM(Kranskop:Baobab!BM402)</f>
        <v>0</v>
      </c>
      <c r="BN402" s="231">
        <f>SUM(Kranskop:Baobab!BN402)</f>
        <v>0</v>
      </c>
      <c r="BO402" s="231">
        <f>SUM(Kranskop:Baobab!BO402)</f>
        <v>0</v>
      </c>
      <c r="BP402" s="231">
        <f>SUM(Kranskop:Baobab!BP402)</f>
        <v>0</v>
      </c>
      <c r="BQ402" s="232">
        <f>SUM(Kranskop:Baobab!BQ402)</f>
        <v>0</v>
      </c>
      <c r="BR402" s="233">
        <f>SUM(Kranskop:Baobab!BR402)</f>
        <v>0</v>
      </c>
      <c r="BS402" s="231">
        <f>SUM(Kranskop:Baobab!BS402)</f>
        <v>0</v>
      </c>
      <c r="BT402" s="231">
        <f>SUM(Kranskop:Baobab!BT402)</f>
        <v>0</v>
      </c>
      <c r="BU402" s="231">
        <f>SUM(Kranskop:Baobab!BU402)</f>
        <v>0</v>
      </c>
      <c r="BV402" s="231">
        <f>SUM(Kranskop:Baobab!BV402)</f>
        <v>0</v>
      </c>
      <c r="BW402" s="231">
        <f>SUM(Kranskop:Baobab!BW402)</f>
        <v>0</v>
      </c>
      <c r="BX402" s="231">
        <f>SUM(Kranskop:Baobab!BX402)</f>
        <v>0</v>
      </c>
      <c r="BY402" s="231">
        <f>SUM(Kranskop:Baobab!BY402)</f>
        <v>0</v>
      </c>
      <c r="BZ402" s="231">
        <f>SUM(Kranskop:Baobab!BZ402)</f>
        <v>0</v>
      </c>
      <c r="CA402" s="231">
        <f>SUM(Kranskop:Baobab!CA402)</f>
        <v>0</v>
      </c>
      <c r="CB402" s="231">
        <f>SUM(Kranskop:Baobab!CB402)</f>
        <v>0</v>
      </c>
      <c r="CC402" s="232">
        <f>SUM(Kranskop:Baobab!CC402)</f>
        <v>0</v>
      </c>
      <c r="CD402" s="368"/>
    </row>
    <row r="403" spans="1:82" s="181" customFormat="1" x14ac:dyDescent="0.75">
      <c r="B403" s="328" t="s">
        <v>870</v>
      </c>
      <c r="C403" s="329" t="s">
        <v>871</v>
      </c>
      <c r="D403" s="139" t="s">
        <v>86</v>
      </c>
      <c r="E403" s="255">
        <f>SUM(Kranskop:Baobab!F403)</f>
        <v>0</v>
      </c>
      <c r="F403" s="215" t="b">
        <f>(Kranskop!G403+Nyl!G403+Capricorn!G403+Baobab!G403)=G403</f>
        <v>1</v>
      </c>
      <c r="G403" s="74">
        <f t="shared" si="100"/>
        <v>0</v>
      </c>
      <c r="H403" s="75">
        <f>SUM(Kranskop:Baobab!H403)</f>
        <v>0</v>
      </c>
      <c r="I403" s="232">
        <f>SUM(Kranskop:Baobab!I403)</f>
        <v>0</v>
      </c>
      <c r="J403" s="230">
        <f>SUM(Kranskop:Baobab!J403)</f>
        <v>0</v>
      </c>
      <c r="K403" s="231">
        <f>SUM(Kranskop:Baobab!K403)</f>
        <v>0</v>
      </c>
      <c r="L403" s="231">
        <f>SUM(Kranskop:Baobab!L403)</f>
        <v>0</v>
      </c>
      <c r="M403" s="231">
        <f>SUM(Kranskop:Baobab!M403)</f>
        <v>0</v>
      </c>
      <c r="N403" s="231">
        <f>SUM(Kranskop:Baobab!N403)</f>
        <v>0</v>
      </c>
      <c r="O403" s="231">
        <f>SUM(Kranskop:Baobab!O403)</f>
        <v>0</v>
      </c>
      <c r="P403" s="231">
        <f>SUM(Kranskop:Baobab!P403)</f>
        <v>0</v>
      </c>
      <c r="Q403" s="231">
        <f>SUM(Kranskop:Baobab!Q403)</f>
        <v>0</v>
      </c>
      <c r="R403" s="231">
        <f>SUM(Kranskop:Baobab!R403)</f>
        <v>0</v>
      </c>
      <c r="S403" s="231">
        <f>SUM(Kranskop:Baobab!S403)</f>
        <v>0</v>
      </c>
      <c r="T403" s="231">
        <f>SUM(Kranskop:Baobab!T403)</f>
        <v>0</v>
      </c>
      <c r="U403" s="232">
        <f>SUM(Kranskop:Baobab!U403)</f>
        <v>0</v>
      </c>
      <c r="V403" s="233">
        <f>SUM(Kranskop:Baobab!V403)</f>
        <v>0</v>
      </c>
      <c r="W403" s="231">
        <f>SUM(Kranskop:Baobab!W403)</f>
        <v>0</v>
      </c>
      <c r="X403" s="231">
        <f>SUM(Kranskop:Baobab!X403)</f>
        <v>0</v>
      </c>
      <c r="Y403" s="231">
        <f>SUM(Kranskop:Baobab!Y403)</f>
        <v>0</v>
      </c>
      <c r="Z403" s="231">
        <f>SUM(Kranskop:Baobab!Z403)</f>
        <v>0</v>
      </c>
      <c r="AA403" s="231">
        <f>SUM(Kranskop:Baobab!AA403)</f>
        <v>0</v>
      </c>
      <c r="AB403" s="231">
        <f>SUM(Kranskop:Baobab!AB403)</f>
        <v>0</v>
      </c>
      <c r="AC403" s="231">
        <f>SUM(Kranskop:Baobab!AC403)</f>
        <v>0</v>
      </c>
      <c r="AD403" s="231">
        <f>SUM(Kranskop:Baobab!AD403)</f>
        <v>0</v>
      </c>
      <c r="AE403" s="231">
        <f>SUM(Kranskop:Baobab!AE403)</f>
        <v>0</v>
      </c>
      <c r="AF403" s="231">
        <f>SUM(Kranskop:Baobab!AF403)</f>
        <v>0</v>
      </c>
      <c r="AG403" s="232">
        <f>SUM(Kranskop:Baobab!AG403)</f>
        <v>0</v>
      </c>
      <c r="AH403" s="233">
        <f>SUM(Kranskop:Baobab!AH403)</f>
        <v>0</v>
      </c>
      <c r="AI403" s="231">
        <f>SUM(Kranskop:Baobab!AI403)</f>
        <v>0</v>
      </c>
      <c r="AJ403" s="231">
        <f>SUM(Kranskop:Baobab!AJ403)</f>
        <v>0</v>
      </c>
      <c r="AK403" s="231">
        <f>SUM(Kranskop:Baobab!AK403)</f>
        <v>0</v>
      </c>
      <c r="AL403" s="231">
        <f>SUM(Kranskop:Baobab!AL403)</f>
        <v>0</v>
      </c>
      <c r="AM403" s="231">
        <f>SUM(Kranskop:Baobab!AM403)</f>
        <v>0</v>
      </c>
      <c r="AN403" s="231">
        <f>SUM(Kranskop:Baobab!AN403)</f>
        <v>0</v>
      </c>
      <c r="AO403" s="231">
        <f>SUM(Kranskop:Baobab!AO403)</f>
        <v>0</v>
      </c>
      <c r="AP403" s="231">
        <f>SUM(Kranskop:Baobab!AP403)</f>
        <v>0</v>
      </c>
      <c r="AQ403" s="231">
        <f>SUM(Kranskop:Baobab!AQ403)</f>
        <v>0</v>
      </c>
      <c r="AR403" s="231">
        <f>SUM(Kranskop:Baobab!AR403)</f>
        <v>0</v>
      </c>
      <c r="AS403" s="232">
        <f>SUM(Kranskop:Baobab!AS403)</f>
        <v>0</v>
      </c>
      <c r="AT403" s="233">
        <f>SUM(Kranskop:Baobab!AT403)</f>
        <v>0</v>
      </c>
      <c r="AU403" s="231">
        <f>SUM(Kranskop:Baobab!AU403)</f>
        <v>0</v>
      </c>
      <c r="AV403" s="231">
        <f>SUM(Kranskop:Baobab!AV403)</f>
        <v>0</v>
      </c>
      <c r="AW403" s="231">
        <f>SUM(Kranskop:Baobab!AW403)</f>
        <v>0</v>
      </c>
      <c r="AX403" s="231">
        <f>SUM(Kranskop:Baobab!AX403)</f>
        <v>0</v>
      </c>
      <c r="AY403" s="231">
        <f>SUM(Kranskop:Baobab!AY403)</f>
        <v>0</v>
      </c>
      <c r="AZ403" s="231">
        <f>SUM(Kranskop:Baobab!AZ403)</f>
        <v>0</v>
      </c>
      <c r="BA403" s="231">
        <f>SUM(Kranskop:Baobab!BA403)</f>
        <v>0</v>
      </c>
      <c r="BB403" s="231">
        <f>SUM(Kranskop:Baobab!BB403)</f>
        <v>0</v>
      </c>
      <c r="BC403" s="231">
        <f>SUM(Kranskop:Baobab!BC403)</f>
        <v>0</v>
      </c>
      <c r="BD403" s="231">
        <f>SUM(Kranskop:Baobab!BD403)</f>
        <v>0</v>
      </c>
      <c r="BE403" s="232">
        <f>SUM(Kranskop:Baobab!BE403)</f>
        <v>0</v>
      </c>
      <c r="BF403" s="233">
        <f>SUM(Kranskop:Baobab!BF403)</f>
        <v>0</v>
      </c>
      <c r="BG403" s="231">
        <f>SUM(Kranskop:Baobab!BG403)</f>
        <v>0</v>
      </c>
      <c r="BH403" s="231">
        <f>SUM(Kranskop:Baobab!BH403)</f>
        <v>0</v>
      </c>
      <c r="BI403" s="231">
        <f>SUM(Kranskop:Baobab!BI403)</f>
        <v>0</v>
      </c>
      <c r="BJ403" s="231">
        <f>SUM(Kranskop:Baobab!BJ403)</f>
        <v>0</v>
      </c>
      <c r="BK403" s="231">
        <f>SUM(Kranskop:Baobab!BK403)</f>
        <v>0</v>
      </c>
      <c r="BL403" s="231">
        <f>SUM(Kranskop:Baobab!BL403)</f>
        <v>0</v>
      </c>
      <c r="BM403" s="231">
        <f>SUM(Kranskop:Baobab!BM403)</f>
        <v>0</v>
      </c>
      <c r="BN403" s="231">
        <f>SUM(Kranskop:Baobab!BN403)</f>
        <v>0</v>
      </c>
      <c r="BO403" s="231">
        <f>SUM(Kranskop:Baobab!BO403)</f>
        <v>0</v>
      </c>
      <c r="BP403" s="231">
        <f>SUM(Kranskop:Baobab!BP403)</f>
        <v>0</v>
      </c>
      <c r="BQ403" s="232">
        <f>SUM(Kranskop:Baobab!BQ403)</f>
        <v>0</v>
      </c>
      <c r="BR403" s="233">
        <f>SUM(Kranskop:Baobab!BR403)</f>
        <v>0</v>
      </c>
      <c r="BS403" s="231">
        <f>SUM(Kranskop:Baobab!BS403)</f>
        <v>0</v>
      </c>
      <c r="BT403" s="231">
        <f>SUM(Kranskop:Baobab!BT403)</f>
        <v>0</v>
      </c>
      <c r="BU403" s="231">
        <f>SUM(Kranskop:Baobab!BU403)</f>
        <v>0</v>
      </c>
      <c r="BV403" s="231">
        <f>SUM(Kranskop:Baobab!BV403)</f>
        <v>0</v>
      </c>
      <c r="BW403" s="231">
        <f>SUM(Kranskop:Baobab!BW403)</f>
        <v>0</v>
      </c>
      <c r="BX403" s="231">
        <f>SUM(Kranskop:Baobab!BX403)</f>
        <v>0</v>
      </c>
      <c r="BY403" s="231">
        <f>SUM(Kranskop:Baobab!BY403)</f>
        <v>0</v>
      </c>
      <c r="BZ403" s="231">
        <f>SUM(Kranskop:Baobab!BZ403)</f>
        <v>0</v>
      </c>
      <c r="CA403" s="231">
        <f>SUM(Kranskop:Baobab!CA403)</f>
        <v>0</v>
      </c>
      <c r="CB403" s="231">
        <f>SUM(Kranskop:Baobab!CB403)</f>
        <v>0</v>
      </c>
      <c r="CC403" s="232">
        <f>SUM(Kranskop:Baobab!CC403)</f>
        <v>0</v>
      </c>
      <c r="CD403" s="368"/>
    </row>
    <row r="404" spans="1:82" s="181" customFormat="1" x14ac:dyDescent="0.75">
      <c r="B404" s="328" t="s">
        <v>872</v>
      </c>
      <c r="C404" s="329" t="s">
        <v>873</v>
      </c>
      <c r="D404" s="139" t="s">
        <v>86</v>
      </c>
      <c r="E404" s="255">
        <f>SUM(Kranskop:Baobab!F404)</f>
        <v>0</v>
      </c>
      <c r="F404" s="215" t="b">
        <f>(Kranskop!G404+Nyl!G404+Capricorn!G404+Baobab!G404)=G404</f>
        <v>1</v>
      </c>
      <c r="G404" s="74">
        <f t="shared" si="100"/>
        <v>0</v>
      </c>
      <c r="H404" s="75">
        <f>SUM(Kranskop:Baobab!H404)</f>
        <v>0</v>
      </c>
      <c r="I404" s="232">
        <f>SUM(Kranskop:Baobab!I404)</f>
        <v>0</v>
      </c>
      <c r="J404" s="230">
        <f>SUM(Kranskop:Baobab!J404)</f>
        <v>0</v>
      </c>
      <c r="K404" s="231">
        <f>SUM(Kranskop:Baobab!K404)</f>
        <v>0</v>
      </c>
      <c r="L404" s="231">
        <f>SUM(Kranskop:Baobab!L404)</f>
        <v>0</v>
      </c>
      <c r="M404" s="231">
        <f>SUM(Kranskop:Baobab!M404)</f>
        <v>0</v>
      </c>
      <c r="N404" s="231">
        <f>SUM(Kranskop:Baobab!N404)</f>
        <v>0</v>
      </c>
      <c r="O404" s="231">
        <f>SUM(Kranskop:Baobab!O404)</f>
        <v>0</v>
      </c>
      <c r="P404" s="231">
        <f>SUM(Kranskop:Baobab!P404)</f>
        <v>0</v>
      </c>
      <c r="Q404" s="231">
        <f>SUM(Kranskop:Baobab!Q404)</f>
        <v>0</v>
      </c>
      <c r="R404" s="231">
        <f>SUM(Kranskop:Baobab!R404)</f>
        <v>0</v>
      </c>
      <c r="S404" s="231">
        <f>SUM(Kranskop:Baobab!S404)</f>
        <v>0</v>
      </c>
      <c r="T404" s="231">
        <f>SUM(Kranskop:Baobab!T404)</f>
        <v>0</v>
      </c>
      <c r="U404" s="232">
        <f>SUM(Kranskop:Baobab!U404)</f>
        <v>0</v>
      </c>
      <c r="V404" s="233">
        <f>SUM(Kranskop:Baobab!V404)</f>
        <v>0</v>
      </c>
      <c r="W404" s="231">
        <f>SUM(Kranskop:Baobab!W404)</f>
        <v>0</v>
      </c>
      <c r="X404" s="231">
        <f>SUM(Kranskop:Baobab!X404)</f>
        <v>0</v>
      </c>
      <c r="Y404" s="231">
        <f>SUM(Kranskop:Baobab!Y404)</f>
        <v>0</v>
      </c>
      <c r="Z404" s="231">
        <f>SUM(Kranskop:Baobab!Z404)</f>
        <v>0</v>
      </c>
      <c r="AA404" s="231">
        <f>SUM(Kranskop:Baobab!AA404)</f>
        <v>0</v>
      </c>
      <c r="AB404" s="231">
        <f>SUM(Kranskop:Baobab!AB404)</f>
        <v>0</v>
      </c>
      <c r="AC404" s="231">
        <f>SUM(Kranskop:Baobab!AC404)</f>
        <v>0</v>
      </c>
      <c r="AD404" s="231">
        <f>SUM(Kranskop:Baobab!AD404)</f>
        <v>0</v>
      </c>
      <c r="AE404" s="231">
        <f>SUM(Kranskop:Baobab!AE404)</f>
        <v>0</v>
      </c>
      <c r="AF404" s="231">
        <f>SUM(Kranskop:Baobab!AF404)</f>
        <v>0</v>
      </c>
      <c r="AG404" s="232">
        <f>SUM(Kranskop:Baobab!AG404)</f>
        <v>0</v>
      </c>
      <c r="AH404" s="233">
        <f>SUM(Kranskop:Baobab!AH404)</f>
        <v>0</v>
      </c>
      <c r="AI404" s="231">
        <f>SUM(Kranskop:Baobab!AI404)</f>
        <v>0</v>
      </c>
      <c r="AJ404" s="231">
        <f>SUM(Kranskop:Baobab!AJ404)</f>
        <v>0</v>
      </c>
      <c r="AK404" s="231">
        <f>SUM(Kranskop:Baobab!AK404)</f>
        <v>0</v>
      </c>
      <c r="AL404" s="231">
        <f>SUM(Kranskop:Baobab!AL404)</f>
        <v>0</v>
      </c>
      <c r="AM404" s="231">
        <f>SUM(Kranskop:Baobab!AM404)</f>
        <v>0</v>
      </c>
      <c r="AN404" s="231">
        <f>SUM(Kranskop:Baobab!AN404)</f>
        <v>0</v>
      </c>
      <c r="AO404" s="231">
        <f>SUM(Kranskop:Baobab!AO404)</f>
        <v>0</v>
      </c>
      <c r="AP404" s="231">
        <f>SUM(Kranskop:Baobab!AP404)</f>
        <v>0</v>
      </c>
      <c r="AQ404" s="231">
        <f>SUM(Kranskop:Baobab!AQ404)</f>
        <v>0</v>
      </c>
      <c r="AR404" s="231">
        <f>SUM(Kranskop:Baobab!AR404)</f>
        <v>0</v>
      </c>
      <c r="AS404" s="232">
        <f>SUM(Kranskop:Baobab!AS404)</f>
        <v>0</v>
      </c>
      <c r="AT404" s="233">
        <f>SUM(Kranskop:Baobab!AT404)</f>
        <v>0</v>
      </c>
      <c r="AU404" s="231">
        <f>SUM(Kranskop:Baobab!AU404)</f>
        <v>0</v>
      </c>
      <c r="AV404" s="231">
        <f>SUM(Kranskop:Baobab!AV404)</f>
        <v>0</v>
      </c>
      <c r="AW404" s="231">
        <f>SUM(Kranskop:Baobab!AW404)</f>
        <v>0</v>
      </c>
      <c r="AX404" s="231">
        <f>SUM(Kranskop:Baobab!AX404)</f>
        <v>0</v>
      </c>
      <c r="AY404" s="231">
        <f>SUM(Kranskop:Baobab!AY404)</f>
        <v>0</v>
      </c>
      <c r="AZ404" s="231">
        <f>SUM(Kranskop:Baobab!AZ404)</f>
        <v>0</v>
      </c>
      <c r="BA404" s="231">
        <f>SUM(Kranskop:Baobab!BA404)</f>
        <v>0</v>
      </c>
      <c r="BB404" s="231">
        <f>SUM(Kranskop:Baobab!BB404)</f>
        <v>0</v>
      </c>
      <c r="BC404" s="231">
        <f>SUM(Kranskop:Baobab!BC404)</f>
        <v>0</v>
      </c>
      <c r="BD404" s="231">
        <f>SUM(Kranskop:Baobab!BD404)</f>
        <v>0</v>
      </c>
      <c r="BE404" s="232">
        <f>SUM(Kranskop:Baobab!BE404)</f>
        <v>0</v>
      </c>
      <c r="BF404" s="233">
        <f>SUM(Kranskop:Baobab!BF404)</f>
        <v>0</v>
      </c>
      <c r="BG404" s="231">
        <f>SUM(Kranskop:Baobab!BG404)</f>
        <v>0</v>
      </c>
      <c r="BH404" s="231">
        <f>SUM(Kranskop:Baobab!BH404)</f>
        <v>0</v>
      </c>
      <c r="BI404" s="231">
        <f>SUM(Kranskop:Baobab!BI404)</f>
        <v>0</v>
      </c>
      <c r="BJ404" s="231">
        <f>SUM(Kranskop:Baobab!BJ404)</f>
        <v>0</v>
      </c>
      <c r="BK404" s="231">
        <f>SUM(Kranskop:Baobab!BK404)</f>
        <v>0</v>
      </c>
      <c r="BL404" s="231">
        <f>SUM(Kranskop:Baobab!BL404)</f>
        <v>0</v>
      </c>
      <c r="BM404" s="231">
        <f>SUM(Kranskop:Baobab!BM404)</f>
        <v>0</v>
      </c>
      <c r="BN404" s="231">
        <f>SUM(Kranskop:Baobab!BN404)</f>
        <v>0</v>
      </c>
      <c r="BO404" s="231">
        <f>SUM(Kranskop:Baobab!BO404)</f>
        <v>0</v>
      </c>
      <c r="BP404" s="231">
        <f>SUM(Kranskop:Baobab!BP404)</f>
        <v>0</v>
      </c>
      <c r="BQ404" s="232">
        <f>SUM(Kranskop:Baobab!BQ404)</f>
        <v>0</v>
      </c>
      <c r="BR404" s="233">
        <f>SUM(Kranskop:Baobab!BR404)</f>
        <v>0</v>
      </c>
      <c r="BS404" s="231">
        <f>SUM(Kranskop:Baobab!BS404)</f>
        <v>0</v>
      </c>
      <c r="BT404" s="231">
        <f>SUM(Kranskop:Baobab!BT404)</f>
        <v>0</v>
      </c>
      <c r="BU404" s="231">
        <f>SUM(Kranskop:Baobab!BU404)</f>
        <v>0</v>
      </c>
      <c r="BV404" s="231">
        <f>SUM(Kranskop:Baobab!BV404)</f>
        <v>0</v>
      </c>
      <c r="BW404" s="231">
        <f>SUM(Kranskop:Baobab!BW404)</f>
        <v>0</v>
      </c>
      <c r="BX404" s="231">
        <f>SUM(Kranskop:Baobab!BX404)</f>
        <v>0</v>
      </c>
      <c r="BY404" s="231">
        <f>SUM(Kranskop:Baobab!BY404)</f>
        <v>0</v>
      </c>
      <c r="BZ404" s="231">
        <f>SUM(Kranskop:Baobab!BZ404)</f>
        <v>0</v>
      </c>
      <c r="CA404" s="231">
        <f>SUM(Kranskop:Baobab!CA404)</f>
        <v>0</v>
      </c>
      <c r="CB404" s="231">
        <f>SUM(Kranskop:Baobab!CB404)</f>
        <v>0</v>
      </c>
      <c r="CC404" s="232">
        <f>SUM(Kranskop:Baobab!CC404)</f>
        <v>0</v>
      </c>
      <c r="CD404" s="368"/>
    </row>
    <row r="405" spans="1:82" s="181" customFormat="1" x14ac:dyDescent="0.75">
      <c r="B405" s="328" t="s">
        <v>874</v>
      </c>
      <c r="C405" s="329" t="s">
        <v>875</v>
      </c>
      <c r="D405" s="139" t="s">
        <v>318</v>
      </c>
      <c r="E405" s="255">
        <f>SUM(Kranskop:Baobab!F405)</f>
        <v>1000000</v>
      </c>
      <c r="F405" s="215" t="b">
        <f>(Kranskop!G405+Nyl!G405+Capricorn!G405+Baobab!G405)=G405</f>
        <v>1</v>
      </c>
      <c r="G405" s="74">
        <f t="shared" si="100"/>
        <v>1000000</v>
      </c>
      <c r="H405" s="75">
        <f>SUM(Kranskop:Baobab!H405)</f>
        <v>0</v>
      </c>
      <c r="I405" s="232">
        <f>SUM(Kranskop:Baobab!I405)</f>
        <v>0</v>
      </c>
      <c r="J405" s="230">
        <f>SUM(Kranskop:Baobab!J405)</f>
        <v>13888.88</v>
      </c>
      <c r="K405" s="231">
        <f>SUM(Kranskop:Baobab!K405)</f>
        <v>13888.88</v>
      </c>
      <c r="L405" s="231">
        <f>SUM(Kranskop:Baobab!L405)</f>
        <v>13888.88</v>
      </c>
      <c r="M405" s="231">
        <f>SUM(Kranskop:Baobab!M405)</f>
        <v>13888.88</v>
      </c>
      <c r="N405" s="231">
        <f>SUM(Kranskop:Baobab!N405)</f>
        <v>13888.88</v>
      </c>
      <c r="O405" s="231">
        <f>SUM(Kranskop:Baobab!O405)</f>
        <v>13888.88</v>
      </c>
      <c r="P405" s="231">
        <f>SUM(Kranskop:Baobab!P405)</f>
        <v>13888.88</v>
      </c>
      <c r="Q405" s="231">
        <f>SUM(Kranskop:Baobab!Q405)</f>
        <v>13888.88</v>
      </c>
      <c r="R405" s="231">
        <f>SUM(Kranskop:Baobab!R405)</f>
        <v>13888.88</v>
      </c>
      <c r="S405" s="231">
        <f>SUM(Kranskop:Baobab!S405)</f>
        <v>13888.88</v>
      </c>
      <c r="T405" s="231">
        <f>SUM(Kranskop:Baobab!T405)</f>
        <v>13888.88</v>
      </c>
      <c r="U405" s="232">
        <f>SUM(Kranskop:Baobab!U405)</f>
        <v>13888.88</v>
      </c>
      <c r="V405" s="233">
        <f>SUM(Kranskop:Baobab!V405)</f>
        <v>13888.88</v>
      </c>
      <c r="W405" s="231">
        <f>SUM(Kranskop:Baobab!W405)</f>
        <v>13888.88</v>
      </c>
      <c r="X405" s="231">
        <f>SUM(Kranskop:Baobab!X405)</f>
        <v>13888.88</v>
      </c>
      <c r="Y405" s="231">
        <f>SUM(Kranskop:Baobab!Y405)</f>
        <v>13888.88</v>
      </c>
      <c r="Z405" s="231">
        <f>SUM(Kranskop:Baobab!Z405)</f>
        <v>13888.88</v>
      </c>
      <c r="AA405" s="231">
        <f>SUM(Kranskop:Baobab!AA405)</f>
        <v>13888.88</v>
      </c>
      <c r="AB405" s="231">
        <f>SUM(Kranskop:Baobab!AB405)</f>
        <v>13888.88</v>
      </c>
      <c r="AC405" s="231">
        <f>SUM(Kranskop:Baobab!AC405)</f>
        <v>13888.88</v>
      </c>
      <c r="AD405" s="231">
        <f>SUM(Kranskop:Baobab!AD405)</f>
        <v>13888.88</v>
      </c>
      <c r="AE405" s="231">
        <f>SUM(Kranskop:Baobab!AE405)</f>
        <v>13888.88</v>
      </c>
      <c r="AF405" s="231">
        <f>SUM(Kranskop:Baobab!AF405)</f>
        <v>13888.88</v>
      </c>
      <c r="AG405" s="232">
        <f>SUM(Kranskop:Baobab!AG405)</f>
        <v>13888.88</v>
      </c>
      <c r="AH405" s="233">
        <f>SUM(Kranskop:Baobab!AH405)</f>
        <v>13888.88</v>
      </c>
      <c r="AI405" s="231">
        <f>SUM(Kranskop:Baobab!AI405)</f>
        <v>13888.88</v>
      </c>
      <c r="AJ405" s="231">
        <f>SUM(Kranskop:Baobab!AJ405)</f>
        <v>13888.88</v>
      </c>
      <c r="AK405" s="231">
        <f>SUM(Kranskop:Baobab!AK405)</f>
        <v>13888.88</v>
      </c>
      <c r="AL405" s="231">
        <f>SUM(Kranskop:Baobab!AL405)</f>
        <v>13888.88</v>
      </c>
      <c r="AM405" s="231">
        <f>SUM(Kranskop:Baobab!AM405)</f>
        <v>13888.88</v>
      </c>
      <c r="AN405" s="231">
        <f>SUM(Kranskop:Baobab!AN405)</f>
        <v>13888.88</v>
      </c>
      <c r="AO405" s="231">
        <f>SUM(Kranskop:Baobab!AO405)</f>
        <v>13888.88</v>
      </c>
      <c r="AP405" s="231">
        <f>SUM(Kranskop:Baobab!AP405)</f>
        <v>13888.88</v>
      </c>
      <c r="AQ405" s="231">
        <f>SUM(Kranskop:Baobab!AQ405)</f>
        <v>13888.88</v>
      </c>
      <c r="AR405" s="231">
        <f>SUM(Kranskop:Baobab!AR405)</f>
        <v>13888.88</v>
      </c>
      <c r="AS405" s="232">
        <f>SUM(Kranskop:Baobab!AS405)</f>
        <v>13888.88</v>
      </c>
      <c r="AT405" s="233">
        <f>SUM(Kranskop:Baobab!AT405)</f>
        <v>13888.88</v>
      </c>
      <c r="AU405" s="231">
        <f>SUM(Kranskop:Baobab!AU405)</f>
        <v>13888.88</v>
      </c>
      <c r="AV405" s="231">
        <f>SUM(Kranskop:Baobab!AV405)</f>
        <v>13888.88</v>
      </c>
      <c r="AW405" s="231">
        <f>SUM(Kranskop:Baobab!AW405)</f>
        <v>13888.88</v>
      </c>
      <c r="AX405" s="231">
        <f>SUM(Kranskop:Baobab!AX405)</f>
        <v>13888.88</v>
      </c>
      <c r="AY405" s="231">
        <f>SUM(Kranskop:Baobab!AY405)</f>
        <v>13888.88</v>
      </c>
      <c r="AZ405" s="231">
        <f>SUM(Kranskop:Baobab!AZ405)</f>
        <v>13888.88</v>
      </c>
      <c r="BA405" s="231">
        <f>SUM(Kranskop:Baobab!BA405)</f>
        <v>13888.88</v>
      </c>
      <c r="BB405" s="231">
        <f>SUM(Kranskop:Baobab!BB405)</f>
        <v>13888.88</v>
      </c>
      <c r="BC405" s="231">
        <f>SUM(Kranskop:Baobab!BC405)</f>
        <v>13888.88</v>
      </c>
      <c r="BD405" s="231">
        <f>SUM(Kranskop:Baobab!BD405)</f>
        <v>13888.88</v>
      </c>
      <c r="BE405" s="232">
        <f>SUM(Kranskop:Baobab!BE405)</f>
        <v>13888.88</v>
      </c>
      <c r="BF405" s="233">
        <f>SUM(Kranskop:Baobab!BF405)</f>
        <v>13888.88</v>
      </c>
      <c r="BG405" s="231">
        <f>SUM(Kranskop:Baobab!BG405)</f>
        <v>13888.88</v>
      </c>
      <c r="BH405" s="231">
        <f>SUM(Kranskop:Baobab!BH405)</f>
        <v>13888.88</v>
      </c>
      <c r="BI405" s="231">
        <f>SUM(Kranskop:Baobab!BI405)</f>
        <v>13888.88</v>
      </c>
      <c r="BJ405" s="231">
        <f>SUM(Kranskop:Baobab!BJ405)</f>
        <v>13888.88</v>
      </c>
      <c r="BK405" s="231">
        <f>SUM(Kranskop:Baobab!BK405)</f>
        <v>13888.88</v>
      </c>
      <c r="BL405" s="231">
        <f>SUM(Kranskop:Baobab!BL405)</f>
        <v>13888.88</v>
      </c>
      <c r="BM405" s="231">
        <f>SUM(Kranskop:Baobab!BM405)</f>
        <v>13888.88</v>
      </c>
      <c r="BN405" s="231">
        <f>SUM(Kranskop:Baobab!BN405)</f>
        <v>13888.88</v>
      </c>
      <c r="BO405" s="231">
        <f>SUM(Kranskop:Baobab!BO405)</f>
        <v>13888.88</v>
      </c>
      <c r="BP405" s="231">
        <f>SUM(Kranskop:Baobab!BP405)</f>
        <v>13888.88</v>
      </c>
      <c r="BQ405" s="232">
        <f>SUM(Kranskop:Baobab!BQ405)</f>
        <v>13888.88</v>
      </c>
      <c r="BR405" s="233">
        <f>SUM(Kranskop:Baobab!BR405)</f>
        <v>13888.88</v>
      </c>
      <c r="BS405" s="231">
        <f>SUM(Kranskop:Baobab!BS405)</f>
        <v>13888.88</v>
      </c>
      <c r="BT405" s="231">
        <f>SUM(Kranskop:Baobab!BT405)</f>
        <v>13888.88</v>
      </c>
      <c r="BU405" s="231">
        <f>SUM(Kranskop:Baobab!BU405)</f>
        <v>13888.88</v>
      </c>
      <c r="BV405" s="231">
        <f>SUM(Kranskop:Baobab!BV405)</f>
        <v>13888.88</v>
      </c>
      <c r="BW405" s="231">
        <f>SUM(Kranskop:Baobab!BW405)</f>
        <v>13888.88</v>
      </c>
      <c r="BX405" s="231">
        <f>SUM(Kranskop:Baobab!BX405)</f>
        <v>13888.88</v>
      </c>
      <c r="BY405" s="231">
        <f>SUM(Kranskop:Baobab!BY405)</f>
        <v>13888.88</v>
      </c>
      <c r="BZ405" s="231">
        <f>SUM(Kranskop:Baobab!BZ405)</f>
        <v>13888.88</v>
      </c>
      <c r="CA405" s="231">
        <f>SUM(Kranskop:Baobab!CA405)</f>
        <v>13888.88</v>
      </c>
      <c r="CB405" s="231">
        <f>SUM(Kranskop:Baobab!CB405)</f>
        <v>13888.88</v>
      </c>
      <c r="CC405" s="232">
        <f>SUM(Kranskop:Baobab!CC405)</f>
        <v>13889.52</v>
      </c>
      <c r="CD405" s="368"/>
    </row>
    <row r="406" spans="1:82" s="39" customFormat="1" x14ac:dyDescent="0.75">
      <c r="B406" s="73" t="s">
        <v>876</v>
      </c>
      <c r="C406" s="320" t="s">
        <v>877</v>
      </c>
      <c r="D406" s="323" t="s">
        <v>320</v>
      </c>
      <c r="E406" s="255">
        <f>SUM(Kranskop:Baobab!F406)</f>
        <v>0</v>
      </c>
      <c r="F406" s="215" t="b">
        <f>(Kranskop!G406+Nyl!G406+Capricorn!G406+Baobab!G406)=G406</f>
        <v>1</v>
      </c>
      <c r="G406" s="173">
        <f t="shared" si="100"/>
        <v>0</v>
      </c>
      <c r="H406" s="75">
        <f>SUM(Kranskop:Baobab!H406)</f>
        <v>0</v>
      </c>
      <c r="I406" s="76">
        <f>SUM(Kranskop:Baobab!I406)</f>
        <v>0</v>
      </c>
      <c r="J406" s="75">
        <f>SUM(Kranskop:Baobab!J406)</f>
        <v>0</v>
      </c>
      <c r="K406" s="77">
        <f>SUM(Kranskop:Baobab!K406)</f>
        <v>0</v>
      </c>
      <c r="L406" s="77">
        <f>SUM(Kranskop:Baobab!L406)</f>
        <v>0</v>
      </c>
      <c r="M406" s="77">
        <f>SUM(Kranskop:Baobab!M406)</f>
        <v>0</v>
      </c>
      <c r="N406" s="77">
        <f>SUM(Kranskop:Baobab!N406)</f>
        <v>0</v>
      </c>
      <c r="O406" s="77">
        <f>SUM(Kranskop:Baobab!O406)</f>
        <v>0</v>
      </c>
      <c r="P406" s="77">
        <f>SUM(Kranskop:Baobab!P406)</f>
        <v>0</v>
      </c>
      <c r="Q406" s="77">
        <f>SUM(Kranskop:Baobab!Q406)</f>
        <v>0</v>
      </c>
      <c r="R406" s="77">
        <f>SUM(Kranskop:Baobab!R406)</f>
        <v>0</v>
      </c>
      <c r="S406" s="77">
        <f>SUM(Kranskop:Baobab!S406)</f>
        <v>0</v>
      </c>
      <c r="T406" s="77">
        <f>SUM(Kranskop:Baobab!T406)</f>
        <v>0</v>
      </c>
      <c r="U406" s="76">
        <f>SUM(Kranskop:Baobab!U406)</f>
        <v>0</v>
      </c>
      <c r="V406" s="78">
        <f>SUM(Kranskop:Baobab!V406)</f>
        <v>0</v>
      </c>
      <c r="W406" s="77">
        <f>SUM(Kranskop:Baobab!W406)</f>
        <v>0</v>
      </c>
      <c r="X406" s="77">
        <f>SUM(Kranskop:Baobab!X406)</f>
        <v>0</v>
      </c>
      <c r="Y406" s="77">
        <f>SUM(Kranskop:Baobab!Y406)</f>
        <v>0</v>
      </c>
      <c r="Z406" s="77">
        <f>SUM(Kranskop:Baobab!Z406)</f>
        <v>0</v>
      </c>
      <c r="AA406" s="77">
        <f>SUM(Kranskop:Baobab!AA406)</f>
        <v>0</v>
      </c>
      <c r="AB406" s="77">
        <f>SUM(Kranskop:Baobab!AB406)</f>
        <v>0</v>
      </c>
      <c r="AC406" s="77">
        <f>SUM(Kranskop:Baobab!AC406)</f>
        <v>0</v>
      </c>
      <c r="AD406" s="77">
        <f>SUM(Kranskop:Baobab!AD406)</f>
        <v>0</v>
      </c>
      <c r="AE406" s="77">
        <f>SUM(Kranskop:Baobab!AE406)</f>
        <v>0</v>
      </c>
      <c r="AF406" s="77">
        <f>SUM(Kranskop:Baobab!AF406)</f>
        <v>0</v>
      </c>
      <c r="AG406" s="76">
        <f>SUM(Kranskop:Baobab!AG406)</f>
        <v>0</v>
      </c>
      <c r="AH406" s="78">
        <f>SUM(Kranskop:Baobab!AH406)</f>
        <v>0</v>
      </c>
      <c r="AI406" s="77">
        <f>SUM(Kranskop:Baobab!AI406)</f>
        <v>0</v>
      </c>
      <c r="AJ406" s="77">
        <f>SUM(Kranskop:Baobab!AJ406)</f>
        <v>0</v>
      </c>
      <c r="AK406" s="77">
        <f>SUM(Kranskop:Baobab!AK406)</f>
        <v>0</v>
      </c>
      <c r="AL406" s="77">
        <f>SUM(Kranskop:Baobab!AL406)</f>
        <v>0</v>
      </c>
      <c r="AM406" s="77">
        <f>SUM(Kranskop:Baobab!AM406)</f>
        <v>0</v>
      </c>
      <c r="AN406" s="77">
        <f>SUM(Kranskop:Baobab!AN406)</f>
        <v>0</v>
      </c>
      <c r="AO406" s="77">
        <f>SUM(Kranskop:Baobab!AO406)</f>
        <v>0</v>
      </c>
      <c r="AP406" s="77">
        <f>SUM(Kranskop:Baobab!AP406)</f>
        <v>0</v>
      </c>
      <c r="AQ406" s="77">
        <f>SUM(Kranskop:Baobab!AQ406)</f>
        <v>0</v>
      </c>
      <c r="AR406" s="77">
        <f>SUM(Kranskop:Baobab!AR406)</f>
        <v>0</v>
      </c>
      <c r="AS406" s="76">
        <f>SUM(Kranskop:Baobab!AS406)</f>
        <v>0</v>
      </c>
      <c r="AT406" s="78">
        <f>SUM(Kranskop:Baobab!AT406)</f>
        <v>0</v>
      </c>
      <c r="AU406" s="77">
        <f>SUM(Kranskop:Baobab!AU406)</f>
        <v>0</v>
      </c>
      <c r="AV406" s="77">
        <f>SUM(Kranskop:Baobab!AV406)</f>
        <v>0</v>
      </c>
      <c r="AW406" s="77">
        <f>SUM(Kranskop:Baobab!AW406)</f>
        <v>0</v>
      </c>
      <c r="AX406" s="77">
        <f>SUM(Kranskop:Baobab!AX406)</f>
        <v>0</v>
      </c>
      <c r="AY406" s="77">
        <f>SUM(Kranskop:Baobab!AY406)</f>
        <v>0</v>
      </c>
      <c r="AZ406" s="77">
        <f>SUM(Kranskop:Baobab!AZ406)</f>
        <v>0</v>
      </c>
      <c r="BA406" s="77">
        <f>SUM(Kranskop:Baobab!BA406)</f>
        <v>0</v>
      </c>
      <c r="BB406" s="77">
        <f>SUM(Kranskop:Baobab!BB406)</f>
        <v>0</v>
      </c>
      <c r="BC406" s="77">
        <f>SUM(Kranskop:Baobab!BC406)</f>
        <v>0</v>
      </c>
      <c r="BD406" s="77">
        <f>SUM(Kranskop:Baobab!BD406)</f>
        <v>0</v>
      </c>
      <c r="BE406" s="76">
        <f>SUM(Kranskop:Baobab!BE406)</f>
        <v>0</v>
      </c>
      <c r="BF406" s="78">
        <f>SUM(Kranskop:Baobab!BF406)</f>
        <v>0</v>
      </c>
      <c r="BG406" s="77">
        <f>SUM(Kranskop:Baobab!BG406)</f>
        <v>0</v>
      </c>
      <c r="BH406" s="77">
        <f>SUM(Kranskop:Baobab!BH406)</f>
        <v>0</v>
      </c>
      <c r="BI406" s="77">
        <f>SUM(Kranskop:Baobab!BI406)</f>
        <v>0</v>
      </c>
      <c r="BJ406" s="77">
        <f>SUM(Kranskop:Baobab!BJ406)</f>
        <v>0</v>
      </c>
      <c r="BK406" s="77">
        <f>SUM(Kranskop:Baobab!BK406)</f>
        <v>0</v>
      </c>
      <c r="BL406" s="77">
        <f>SUM(Kranskop:Baobab!BL406)</f>
        <v>0</v>
      </c>
      <c r="BM406" s="77">
        <f>SUM(Kranskop:Baobab!BM406)</f>
        <v>0</v>
      </c>
      <c r="BN406" s="77">
        <f>SUM(Kranskop:Baobab!BN406)</f>
        <v>0</v>
      </c>
      <c r="BO406" s="77">
        <f>SUM(Kranskop:Baobab!BO406)</f>
        <v>0</v>
      </c>
      <c r="BP406" s="77">
        <f>SUM(Kranskop:Baobab!BP406)</f>
        <v>0</v>
      </c>
      <c r="BQ406" s="76">
        <f>SUM(Kranskop:Baobab!BQ406)</f>
        <v>0</v>
      </c>
      <c r="BR406" s="78">
        <f>SUM(Kranskop:Baobab!BR406)</f>
        <v>0</v>
      </c>
      <c r="BS406" s="77">
        <f>SUM(Kranskop:Baobab!BS406)</f>
        <v>0</v>
      </c>
      <c r="BT406" s="77">
        <f>SUM(Kranskop:Baobab!BT406)</f>
        <v>0</v>
      </c>
      <c r="BU406" s="77">
        <f>SUM(Kranskop:Baobab!BU406)</f>
        <v>0</v>
      </c>
      <c r="BV406" s="77">
        <f>SUM(Kranskop:Baobab!BV406)</f>
        <v>0</v>
      </c>
      <c r="BW406" s="77">
        <f>SUM(Kranskop:Baobab!BW406)</f>
        <v>0</v>
      </c>
      <c r="BX406" s="77">
        <f>SUM(Kranskop:Baobab!BX406)</f>
        <v>0</v>
      </c>
      <c r="BY406" s="77">
        <f>SUM(Kranskop:Baobab!BY406)</f>
        <v>0</v>
      </c>
      <c r="BZ406" s="77">
        <f>SUM(Kranskop:Baobab!BZ406)</f>
        <v>0</v>
      </c>
      <c r="CA406" s="77">
        <f>SUM(Kranskop:Baobab!CA406)</f>
        <v>0</v>
      </c>
      <c r="CB406" s="77">
        <f>SUM(Kranskop:Baobab!CB406)</f>
        <v>0</v>
      </c>
      <c r="CC406" s="76">
        <f>SUM(Kranskop:Baobab!CC406)</f>
        <v>0</v>
      </c>
      <c r="CD406" s="368"/>
    </row>
    <row r="407" spans="1:82" s="181" customFormat="1" x14ac:dyDescent="0.75">
      <c r="B407" s="328" t="s">
        <v>878</v>
      </c>
      <c r="C407" s="329" t="s">
        <v>879</v>
      </c>
      <c r="D407" s="139" t="s">
        <v>86</v>
      </c>
      <c r="E407" s="255">
        <f>SUM(Kranskop:Baobab!F407)</f>
        <v>0</v>
      </c>
      <c r="F407" s="215" t="b">
        <f>(Kranskop!G407+Nyl!G407+Capricorn!G407+Baobab!G407)=G407</f>
        <v>1</v>
      </c>
      <c r="G407" s="74">
        <f t="shared" si="100"/>
        <v>0</v>
      </c>
      <c r="H407" s="75">
        <f>SUM(Kranskop:Baobab!H407)</f>
        <v>0</v>
      </c>
      <c r="I407" s="232">
        <f>SUM(Kranskop:Baobab!I407)</f>
        <v>0</v>
      </c>
      <c r="J407" s="230">
        <f>SUM(Kranskop:Baobab!J407)</f>
        <v>0</v>
      </c>
      <c r="K407" s="231">
        <f>SUM(Kranskop:Baobab!K407)</f>
        <v>0</v>
      </c>
      <c r="L407" s="231">
        <f>SUM(Kranskop:Baobab!L407)</f>
        <v>0</v>
      </c>
      <c r="M407" s="231">
        <f>SUM(Kranskop:Baobab!M407)</f>
        <v>0</v>
      </c>
      <c r="N407" s="231">
        <f>SUM(Kranskop:Baobab!N407)</f>
        <v>0</v>
      </c>
      <c r="O407" s="231">
        <f>SUM(Kranskop:Baobab!O407)</f>
        <v>0</v>
      </c>
      <c r="P407" s="231">
        <f>SUM(Kranskop:Baobab!P407)</f>
        <v>0</v>
      </c>
      <c r="Q407" s="231">
        <f>SUM(Kranskop:Baobab!Q407)</f>
        <v>0</v>
      </c>
      <c r="R407" s="231">
        <f>SUM(Kranskop:Baobab!R407)</f>
        <v>0</v>
      </c>
      <c r="S407" s="231">
        <f>SUM(Kranskop:Baobab!S407)</f>
        <v>0</v>
      </c>
      <c r="T407" s="231">
        <f>SUM(Kranskop:Baobab!T407)</f>
        <v>0</v>
      </c>
      <c r="U407" s="232">
        <f>SUM(Kranskop:Baobab!U407)</f>
        <v>0</v>
      </c>
      <c r="V407" s="233">
        <f>SUM(Kranskop:Baobab!V407)</f>
        <v>0</v>
      </c>
      <c r="W407" s="231">
        <f>SUM(Kranskop:Baobab!W407)</f>
        <v>0</v>
      </c>
      <c r="X407" s="231">
        <f>SUM(Kranskop:Baobab!X407)</f>
        <v>0</v>
      </c>
      <c r="Y407" s="231">
        <f>SUM(Kranskop:Baobab!Y407)</f>
        <v>0</v>
      </c>
      <c r="Z407" s="231">
        <f>SUM(Kranskop:Baobab!Z407)</f>
        <v>0</v>
      </c>
      <c r="AA407" s="231">
        <f>SUM(Kranskop:Baobab!AA407)</f>
        <v>0</v>
      </c>
      <c r="AB407" s="231">
        <f>SUM(Kranskop:Baobab!AB407)</f>
        <v>0</v>
      </c>
      <c r="AC407" s="231">
        <f>SUM(Kranskop:Baobab!AC407)</f>
        <v>0</v>
      </c>
      <c r="AD407" s="231">
        <f>SUM(Kranskop:Baobab!AD407)</f>
        <v>0</v>
      </c>
      <c r="AE407" s="231">
        <f>SUM(Kranskop:Baobab!AE407)</f>
        <v>0</v>
      </c>
      <c r="AF407" s="231">
        <f>SUM(Kranskop:Baobab!AF407)</f>
        <v>0</v>
      </c>
      <c r="AG407" s="232">
        <f>SUM(Kranskop:Baobab!AG407)</f>
        <v>0</v>
      </c>
      <c r="AH407" s="233">
        <f>SUM(Kranskop:Baobab!AH407)</f>
        <v>0</v>
      </c>
      <c r="AI407" s="231">
        <f>SUM(Kranskop:Baobab!AI407)</f>
        <v>0</v>
      </c>
      <c r="AJ407" s="231">
        <f>SUM(Kranskop:Baobab!AJ407)</f>
        <v>0</v>
      </c>
      <c r="AK407" s="231">
        <f>SUM(Kranskop:Baobab!AK407)</f>
        <v>0</v>
      </c>
      <c r="AL407" s="231">
        <f>SUM(Kranskop:Baobab!AL407)</f>
        <v>0</v>
      </c>
      <c r="AM407" s="231">
        <f>SUM(Kranskop:Baobab!AM407)</f>
        <v>0</v>
      </c>
      <c r="AN407" s="231">
        <f>SUM(Kranskop:Baobab!AN407)</f>
        <v>0</v>
      </c>
      <c r="AO407" s="231">
        <f>SUM(Kranskop:Baobab!AO407)</f>
        <v>0</v>
      </c>
      <c r="AP407" s="231">
        <f>SUM(Kranskop:Baobab!AP407)</f>
        <v>0</v>
      </c>
      <c r="AQ407" s="231">
        <f>SUM(Kranskop:Baobab!AQ407)</f>
        <v>0</v>
      </c>
      <c r="AR407" s="231">
        <f>SUM(Kranskop:Baobab!AR407)</f>
        <v>0</v>
      </c>
      <c r="AS407" s="232">
        <f>SUM(Kranskop:Baobab!AS407)</f>
        <v>0</v>
      </c>
      <c r="AT407" s="233">
        <f>SUM(Kranskop:Baobab!AT407)</f>
        <v>0</v>
      </c>
      <c r="AU407" s="231">
        <f>SUM(Kranskop:Baobab!AU407)</f>
        <v>0</v>
      </c>
      <c r="AV407" s="231">
        <f>SUM(Kranskop:Baobab!AV407)</f>
        <v>0</v>
      </c>
      <c r="AW407" s="231">
        <f>SUM(Kranskop:Baobab!AW407)</f>
        <v>0</v>
      </c>
      <c r="AX407" s="231">
        <f>SUM(Kranskop:Baobab!AX407)</f>
        <v>0</v>
      </c>
      <c r="AY407" s="231">
        <f>SUM(Kranskop:Baobab!AY407)</f>
        <v>0</v>
      </c>
      <c r="AZ407" s="231">
        <f>SUM(Kranskop:Baobab!AZ407)</f>
        <v>0</v>
      </c>
      <c r="BA407" s="231">
        <f>SUM(Kranskop:Baobab!BA407)</f>
        <v>0</v>
      </c>
      <c r="BB407" s="231">
        <f>SUM(Kranskop:Baobab!BB407)</f>
        <v>0</v>
      </c>
      <c r="BC407" s="231">
        <f>SUM(Kranskop:Baobab!BC407)</f>
        <v>0</v>
      </c>
      <c r="BD407" s="231">
        <f>SUM(Kranskop:Baobab!BD407)</f>
        <v>0</v>
      </c>
      <c r="BE407" s="232">
        <f>SUM(Kranskop:Baobab!BE407)</f>
        <v>0</v>
      </c>
      <c r="BF407" s="233">
        <f>SUM(Kranskop:Baobab!BF407)</f>
        <v>0</v>
      </c>
      <c r="BG407" s="231">
        <f>SUM(Kranskop:Baobab!BG407)</f>
        <v>0</v>
      </c>
      <c r="BH407" s="231">
        <f>SUM(Kranskop:Baobab!BH407)</f>
        <v>0</v>
      </c>
      <c r="BI407" s="231">
        <f>SUM(Kranskop:Baobab!BI407)</f>
        <v>0</v>
      </c>
      <c r="BJ407" s="231">
        <f>SUM(Kranskop:Baobab!BJ407)</f>
        <v>0</v>
      </c>
      <c r="BK407" s="231">
        <f>SUM(Kranskop:Baobab!BK407)</f>
        <v>0</v>
      </c>
      <c r="BL407" s="231">
        <f>SUM(Kranskop:Baobab!BL407)</f>
        <v>0</v>
      </c>
      <c r="BM407" s="231">
        <f>SUM(Kranskop:Baobab!BM407)</f>
        <v>0</v>
      </c>
      <c r="BN407" s="231">
        <f>SUM(Kranskop:Baobab!BN407)</f>
        <v>0</v>
      </c>
      <c r="BO407" s="231">
        <f>SUM(Kranskop:Baobab!BO407)</f>
        <v>0</v>
      </c>
      <c r="BP407" s="231">
        <f>SUM(Kranskop:Baobab!BP407)</f>
        <v>0</v>
      </c>
      <c r="BQ407" s="232">
        <f>SUM(Kranskop:Baobab!BQ407)</f>
        <v>0</v>
      </c>
      <c r="BR407" s="233">
        <f>SUM(Kranskop:Baobab!BR407)</f>
        <v>0</v>
      </c>
      <c r="BS407" s="231">
        <f>SUM(Kranskop:Baobab!BS407)</f>
        <v>0</v>
      </c>
      <c r="BT407" s="231">
        <f>SUM(Kranskop:Baobab!BT407)</f>
        <v>0</v>
      </c>
      <c r="BU407" s="231">
        <f>SUM(Kranskop:Baobab!BU407)</f>
        <v>0</v>
      </c>
      <c r="BV407" s="231">
        <f>SUM(Kranskop:Baobab!BV407)</f>
        <v>0</v>
      </c>
      <c r="BW407" s="231">
        <f>SUM(Kranskop:Baobab!BW407)</f>
        <v>0</v>
      </c>
      <c r="BX407" s="231">
        <f>SUM(Kranskop:Baobab!BX407)</f>
        <v>0</v>
      </c>
      <c r="BY407" s="231">
        <f>SUM(Kranskop:Baobab!BY407)</f>
        <v>0</v>
      </c>
      <c r="BZ407" s="231">
        <f>SUM(Kranskop:Baobab!BZ407)</f>
        <v>0</v>
      </c>
      <c r="CA407" s="231">
        <f>SUM(Kranskop:Baobab!CA407)</f>
        <v>0</v>
      </c>
      <c r="CB407" s="231">
        <f>SUM(Kranskop:Baobab!CB407)</f>
        <v>0</v>
      </c>
      <c r="CC407" s="232">
        <f>SUM(Kranskop:Baobab!CC407)</f>
        <v>0</v>
      </c>
      <c r="CD407" s="368"/>
    </row>
    <row r="408" spans="1:82" s="148" customFormat="1" x14ac:dyDescent="0.75">
      <c r="A408" s="154"/>
      <c r="B408" s="121" t="s">
        <v>484</v>
      </c>
      <c r="C408" s="122" t="s">
        <v>485</v>
      </c>
      <c r="D408" s="123"/>
      <c r="E408" s="153"/>
      <c r="F408" s="153"/>
      <c r="G408" s="124">
        <f>SUM(G409:G411)</f>
        <v>0</v>
      </c>
      <c r="H408" s="125">
        <f t="shared" ref="H408:BS408" si="101">SUM(H409:H411)</f>
        <v>0</v>
      </c>
      <c r="I408" s="126">
        <f t="shared" si="101"/>
        <v>0</v>
      </c>
      <c r="J408" s="125">
        <f t="shared" si="101"/>
        <v>0</v>
      </c>
      <c r="K408" s="127">
        <f t="shared" si="101"/>
        <v>0</v>
      </c>
      <c r="L408" s="127">
        <f t="shared" si="101"/>
        <v>0</v>
      </c>
      <c r="M408" s="127">
        <f t="shared" si="101"/>
        <v>0</v>
      </c>
      <c r="N408" s="127">
        <f t="shared" si="101"/>
        <v>0</v>
      </c>
      <c r="O408" s="127">
        <f t="shared" si="101"/>
        <v>0</v>
      </c>
      <c r="P408" s="127">
        <f t="shared" si="101"/>
        <v>0</v>
      </c>
      <c r="Q408" s="127">
        <f t="shared" si="101"/>
        <v>0</v>
      </c>
      <c r="R408" s="127">
        <f t="shared" si="101"/>
        <v>0</v>
      </c>
      <c r="S408" s="127">
        <f t="shared" si="101"/>
        <v>0</v>
      </c>
      <c r="T408" s="127">
        <f t="shared" si="101"/>
        <v>0</v>
      </c>
      <c r="U408" s="126">
        <f t="shared" si="101"/>
        <v>0</v>
      </c>
      <c r="V408" s="125">
        <f t="shared" si="101"/>
        <v>0</v>
      </c>
      <c r="W408" s="127">
        <f t="shared" si="101"/>
        <v>0</v>
      </c>
      <c r="X408" s="127">
        <f t="shared" si="101"/>
        <v>0</v>
      </c>
      <c r="Y408" s="127">
        <f t="shared" si="101"/>
        <v>0</v>
      </c>
      <c r="Z408" s="127">
        <f t="shared" si="101"/>
        <v>0</v>
      </c>
      <c r="AA408" s="127">
        <f t="shared" si="101"/>
        <v>0</v>
      </c>
      <c r="AB408" s="127">
        <f t="shared" si="101"/>
        <v>0</v>
      </c>
      <c r="AC408" s="127">
        <f t="shared" si="101"/>
        <v>0</v>
      </c>
      <c r="AD408" s="127">
        <f t="shared" si="101"/>
        <v>0</v>
      </c>
      <c r="AE408" s="127">
        <f t="shared" si="101"/>
        <v>0</v>
      </c>
      <c r="AF408" s="127">
        <f t="shared" si="101"/>
        <v>0</v>
      </c>
      <c r="AG408" s="126">
        <f t="shared" si="101"/>
        <v>0</v>
      </c>
      <c r="AH408" s="128">
        <f t="shared" si="101"/>
        <v>0</v>
      </c>
      <c r="AI408" s="127">
        <f t="shared" si="101"/>
        <v>0</v>
      </c>
      <c r="AJ408" s="127">
        <f t="shared" si="101"/>
        <v>0</v>
      </c>
      <c r="AK408" s="127">
        <f t="shared" si="101"/>
        <v>0</v>
      </c>
      <c r="AL408" s="127">
        <f t="shared" si="101"/>
        <v>0</v>
      </c>
      <c r="AM408" s="127">
        <f t="shared" si="101"/>
        <v>0</v>
      </c>
      <c r="AN408" s="127">
        <f t="shared" si="101"/>
        <v>0</v>
      </c>
      <c r="AO408" s="127">
        <f t="shared" si="101"/>
        <v>0</v>
      </c>
      <c r="AP408" s="127">
        <f t="shared" si="101"/>
        <v>0</v>
      </c>
      <c r="AQ408" s="127">
        <f t="shared" si="101"/>
        <v>0</v>
      </c>
      <c r="AR408" s="127">
        <f t="shared" si="101"/>
        <v>0</v>
      </c>
      <c r="AS408" s="126">
        <f t="shared" si="101"/>
        <v>0</v>
      </c>
      <c r="AT408" s="128">
        <f t="shared" si="101"/>
        <v>0</v>
      </c>
      <c r="AU408" s="127">
        <f t="shared" si="101"/>
        <v>0</v>
      </c>
      <c r="AV408" s="127">
        <f t="shared" si="101"/>
        <v>0</v>
      </c>
      <c r="AW408" s="127">
        <f t="shared" si="101"/>
        <v>0</v>
      </c>
      <c r="AX408" s="127">
        <f t="shared" si="101"/>
        <v>0</v>
      </c>
      <c r="AY408" s="127">
        <f t="shared" si="101"/>
        <v>0</v>
      </c>
      <c r="AZ408" s="127">
        <f t="shared" si="101"/>
        <v>0</v>
      </c>
      <c r="BA408" s="127">
        <f t="shared" si="101"/>
        <v>0</v>
      </c>
      <c r="BB408" s="127">
        <f t="shared" si="101"/>
        <v>0</v>
      </c>
      <c r="BC408" s="127">
        <f t="shared" si="101"/>
        <v>0</v>
      </c>
      <c r="BD408" s="127">
        <f t="shared" si="101"/>
        <v>0</v>
      </c>
      <c r="BE408" s="126">
        <f t="shared" si="101"/>
        <v>0</v>
      </c>
      <c r="BF408" s="128">
        <f t="shared" si="101"/>
        <v>0</v>
      </c>
      <c r="BG408" s="127">
        <f t="shared" si="101"/>
        <v>0</v>
      </c>
      <c r="BH408" s="127">
        <f t="shared" si="101"/>
        <v>0</v>
      </c>
      <c r="BI408" s="127">
        <f t="shared" si="101"/>
        <v>0</v>
      </c>
      <c r="BJ408" s="127">
        <f t="shared" si="101"/>
        <v>0</v>
      </c>
      <c r="BK408" s="127">
        <f t="shared" si="101"/>
        <v>0</v>
      </c>
      <c r="BL408" s="127">
        <f t="shared" si="101"/>
        <v>0</v>
      </c>
      <c r="BM408" s="127">
        <f t="shared" si="101"/>
        <v>0</v>
      </c>
      <c r="BN408" s="127">
        <f t="shared" si="101"/>
        <v>0</v>
      </c>
      <c r="BO408" s="127">
        <f t="shared" si="101"/>
        <v>0</v>
      </c>
      <c r="BP408" s="127">
        <f t="shared" si="101"/>
        <v>0</v>
      </c>
      <c r="BQ408" s="126">
        <f t="shared" si="101"/>
        <v>0</v>
      </c>
      <c r="BR408" s="128">
        <f t="shared" si="101"/>
        <v>0</v>
      </c>
      <c r="BS408" s="127">
        <f t="shared" si="101"/>
        <v>0</v>
      </c>
      <c r="BT408" s="127">
        <f t="shared" ref="BT408:CC408" si="102">SUM(BT409:BT411)</f>
        <v>0</v>
      </c>
      <c r="BU408" s="127">
        <f t="shared" si="102"/>
        <v>0</v>
      </c>
      <c r="BV408" s="127">
        <f t="shared" si="102"/>
        <v>0</v>
      </c>
      <c r="BW408" s="127">
        <f t="shared" si="102"/>
        <v>0</v>
      </c>
      <c r="BX408" s="127">
        <f t="shared" si="102"/>
        <v>0</v>
      </c>
      <c r="BY408" s="127">
        <f t="shared" si="102"/>
        <v>0</v>
      </c>
      <c r="BZ408" s="127">
        <f t="shared" si="102"/>
        <v>0</v>
      </c>
      <c r="CA408" s="127">
        <f t="shared" si="102"/>
        <v>0</v>
      </c>
      <c r="CB408" s="127">
        <f t="shared" si="102"/>
        <v>0</v>
      </c>
      <c r="CC408" s="126">
        <f t="shared" si="102"/>
        <v>0</v>
      </c>
      <c r="CD408" s="368"/>
    </row>
    <row r="409" spans="1:82" s="148" customFormat="1" x14ac:dyDescent="0.75">
      <c r="A409" s="154"/>
      <c r="B409" s="73" t="s">
        <v>486</v>
      </c>
      <c r="C409" s="129" t="s">
        <v>487</v>
      </c>
      <c r="D409" s="130" t="s">
        <v>86</v>
      </c>
      <c r="E409" s="255">
        <f>SUM(Kranskop:Baobab!F409)</f>
        <v>0</v>
      </c>
      <c r="F409" s="215" t="b">
        <f>(Kranskop!G409+Nyl!G409+Capricorn!G409+Baobab!G409)=G409</f>
        <v>1</v>
      </c>
      <c r="G409" s="74">
        <f t="shared" ref="G409:G411" si="103">+SUM(H409:CC409)</f>
        <v>0</v>
      </c>
      <c r="H409" s="75">
        <f>SUM(Kranskop:Baobab!H409)</f>
        <v>0</v>
      </c>
      <c r="I409" s="76">
        <f>SUM(Kranskop:Baobab!I409)</f>
        <v>0</v>
      </c>
      <c r="J409" s="75">
        <f>SUM(Kranskop:Baobab!J409)</f>
        <v>0</v>
      </c>
      <c r="K409" s="77">
        <f>SUM(Kranskop:Baobab!K409)</f>
        <v>0</v>
      </c>
      <c r="L409" s="77">
        <f>SUM(Kranskop:Baobab!L409)</f>
        <v>0</v>
      </c>
      <c r="M409" s="77">
        <f>SUM(Kranskop:Baobab!M409)</f>
        <v>0</v>
      </c>
      <c r="N409" s="77">
        <f>SUM(Kranskop:Baobab!N409)</f>
        <v>0</v>
      </c>
      <c r="O409" s="77">
        <f>SUM(Kranskop:Baobab!O409)</f>
        <v>0</v>
      </c>
      <c r="P409" s="77">
        <f>SUM(Kranskop:Baobab!P409)</f>
        <v>0</v>
      </c>
      <c r="Q409" s="77">
        <f>SUM(Kranskop:Baobab!Q409)</f>
        <v>0</v>
      </c>
      <c r="R409" s="77">
        <f>SUM(Kranskop:Baobab!R409)</f>
        <v>0</v>
      </c>
      <c r="S409" s="77">
        <f>SUM(Kranskop:Baobab!S409)</f>
        <v>0</v>
      </c>
      <c r="T409" s="77">
        <f>SUM(Kranskop:Baobab!T409)</f>
        <v>0</v>
      </c>
      <c r="U409" s="76">
        <f>SUM(Kranskop:Baobab!U409)</f>
        <v>0</v>
      </c>
      <c r="V409" s="75">
        <f>SUM(Kranskop:Baobab!V409)</f>
        <v>0</v>
      </c>
      <c r="W409" s="77">
        <f>SUM(Kranskop:Baobab!W409)</f>
        <v>0</v>
      </c>
      <c r="X409" s="77">
        <f>SUM(Kranskop:Baobab!X409)</f>
        <v>0</v>
      </c>
      <c r="Y409" s="77">
        <f>SUM(Kranskop:Baobab!Y409)</f>
        <v>0</v>
      </c>
      <c r="Z409" s="77">
        <f>SUM(Kranskop:Baobab!Z409)</f>
        <v>0</v>
      </c>
      <c r="AA409" s="77">
        <f>SUM(Kranskop:Baobab!AA409)</f>
        <v>0</v>
      </c>
      <c r="AB409" s="77">
        <f>SUM(Kranskop:Baobab!AB409)</f>
        <v>0</v>
      </c>
      <c r="AC409" s="77">
        <f>SUM(Kranskop:Baobab!AC409)</f>
        <v>0</v>
      </c>
      <c r="AD409" s="77">
        <f>SUM(Kranskop:Baobab!AD409)</f>
        <v>0</v>
      </c>
      <c r="AE409" s="77">
        <f>SUM(Kranskop:Baobab!AE409)</f>
        <v>0</v>
      </c>
      <c r="AF409" s="77">
        <f>SUM(Kranskop:Baobab!AF409)</f>
        <v>0</v>
      </c>
      <c r="AG409" s="76">
        <f>SUM(Kranskop:Baobab!AG409)</f>
        <v>0</v>
      </c>
      <c r="AH409" s="78">
        <f>SUM(Kranskop:Baobab!AH409)</f>
        <v>0</v>
      </c>
      <c r="AI409" s="77">
        <f>SUM(Kranskop:Baobab!AI409)</f>
        <v>0</v>
      </c>
      <c r="AJ409" s="77">
        <f>SUM(Kranskop:Baobab!AJ409)</f>
        <v>0</v>
      </c>
      <c r="AK409" s="77">
        <f>SUM(Kranskop:Baobab!AK409)</f>
        <v>0</v>
      </c>
      <c r="AL409" s="77">
        <f>SUM(Kranskop:Baobab!AL409)</f>
        <v>0</v>
      </c>
      <c r="AM409" s="77">
        <f>SUM(Kranskop:Baobab!AM409)</f>
        <v>0</v>
      </c>
      <c r="AN409" s="77">
        <f>SUM(Kranskop:Baobab!AN409)</f>
        <v>0</v>
      </c>
      <c r="AO409" s="77">
        <f>SUM(Kranskop:Baobab!AO409)</f>
        <v>0</v>
      </c>
      <c r="AP409" s="77">
        <f>SUM(Kranskop:Baobab!AP409)</f>
        <v>0</v>
      </c>
      <c r="AQ409" s="77">
        <f>SUM(Kranskop:Baobab!AQ409)</f>
        <v>0</v>
      </c>
      <c r="AR409" s="77">
        <f>SUM(Kranskop:Baobab!AR409)</f>
        <v>0</v>
      </c>
      <c r="AS409" s="76">
        <f>SUM(Kranskop:Baobab!AS409)</f>
        <v>0</v>
      </c>
      <c r="AT409" s="78">
        <f>SUM(Kranskop:Baobab!AT409)</f>
        <v>0</v>
      </c>
      <c r="AU409" s="77">
        <f>SUM(Kranskop:Baobab!AU409)</f>
        <v>0</v>
      </c>
      <c r="AV409" s="77">
        <f>SUM(Kranskop:Baobab!AV409)</f>
        <v>0</v>
      </c>
      <c r="AW409" s="77">
        <f>SUM(Kranskop:Baobab!AW409)</f>
        <v>0</v>
      </c>
      <c r="AX409" s="77">
        <f>SUM(Kranskop:Baobab!AX409)</f>
        <v>0</v>
      </c>
      <c r="AY409" s="77">
        <f>SUM(Kranskop:Baobab!AY409)</f>
        <v>0</v>
      </c>
      <c r="AZ409" s="77">
        <f>SUM(Kranskop:Baobab!AZ409)</f>
        <v>0</v>
      </c>
      <c r="BA409" s="77">
        <f>SUM(Kranskop:Baobab!BA409)</f>
        <v>0</v>
      </c>
      <c r="BB409" s="77">
        <f>SUM(Kranskop:Baobab!BB409)</f>
        <v>0</v>
      </c>
      <c r="BC409" s="77">
        <f>SUM(Kranskop:Baobab!BC409)</f>
        <v>0</v>
      </c>
      <c r="BD409" s="77">
        <f>SUM(Kranskop:Baobab!BD409)</f>
        <v>0</v>
      </c>
      <c r="BE409" s="76">
        <f>SUM(Kranskop:Baobab!BE409)</f>
        <v>0</v>
      </c>
      <c r="BF409" s="78">
        <f>SUM(Kranskop:Baobab!BF409)</f>
        <v>0</v>
      </c>
      <c r="BG409" s="77">
        <f>SUM(Kranskop:Baobab!BG409)</f>
        <v>0</v>
      </c>
      <c r="BH409" s="77">
        <f>SUM(Kranskop:Baobab!BH409)</f>
        <v>0</v>
      </c>
      <c r="BI409" s="77">
        <f>SUM(Kranskop:Baobab!BI409)</f>
        <v>0</v>
      </c>
      <c r="BJ409" s="77">
        <f>SUM(Kranskop:Baobab!BJ409)</f>
        <v>0</v>
      </c>
      <c r="BK409" s="77">
        <f>SUM(Kranskop:Baobab!BK409)</f>
        <v>0</v>
      </c>
      <c r="BL409" s="77">
        <f>SUM(Kranskop:Baobab!BL409)</f>
        <v>0</v>
      </c>
      <c r="BM409" s="77">
        <f>SUM(Kranskop:Baobab!BM409)</f>
        <v>0</v>
      </c>
      <c r="BN409" s="77">
        <f>SUM(Kranskop:Baobab!BN409)</f>
        <v>0</v>
      </c>
      <c r="BO409" s="77">
        <f>SUM(Kranskop:Baobab!BO409)</f>
        <v>0</v>
      </c>
      <c r="BP409" s="77">
        <f>SUM(Kranskop:Baobab!BP409)</f>
        <v>0</v>
      </c>
      <c r="BQ409" s="76">
        <f>SUM(Kranskop:Baobab!BQ409)</f>
        <v>0</v>
      </c>
      <c r="BR409" s="78">
        <f>SUM(Kranskop:Baobab!BR409)</f>
        <v>0</v>
      </c>
      <c r="BS409" s="77">
        <f>SUM(Kranskop:Baobab!BS409)</f>
        <v>0</v>
      </c>
      <c r="BT409" s="77">
        <f>SUM(Kranskop:Baobab!BT409)</f>
        <v>0</v>
      </c>
      <c r="BU409" s="77">
        <f>SUM(Kranskop:Baobab!BU409)</f>
        <v>0</v>
      </c>
      <c r="BV409" s="77">
        <f>SUM(Kranskop:Baobab!BV409)</f>
        <v>0</v>
      </c>
      <c r="BW409" s="77">
        <f>SUM(Kranskop:Baobab!BW409)</f>
        <v>0</v>
      </c>
      <c r="BX409" s="77">
        <f>SUM(Kranskop:Baobab!BX409)</f>
        <v>0</v>
      </c>
      <c r="BY409" s="77">
        <f>SUM(Kranskop:Baobab!BY409)</f>
        <v>0</v>
      </c>
      <c r="BZ409" s="77">
        <f>SUM(Kranskop:Baobab!BZ409)</f>
        <v>0</v>
      </c>
      <c r="CA409" s="77">
        <f>SUM(Kranskop:Baobab!CA409)</f>
        <v>0</v>
      </c>
      <c r="CB409" s="77">
        <f>SUM(Kranskop:Baobab!CB409)</f>
        <v>0</v>
      </c>
      <c r="CC409" s="76">
        <f>SUM(Kranskop:Baobab!CC409)</f>
        <v>0</v>
      </c>
      <c r="CD409" s="368"/>
    </row>
    <row r="410" spans="1:82" s="39" customFormat="1" x14ac:dyDescent="0.75">
      <c r="A410" s="43"/>
      <c r="B410" s="73" t="s">
        <v>488</v>
      </c>
      <c r="C410" s="129" t="s">
        <v>489</v>
      </c>
      <c r="D410" s="130" t="s">
        <v>86</v>
      </c>
      <c r="E410" s="255">
        <f>SUM(Kranskop:Baobab!F410)</f>
        <v>0</v>
      </c>
      <c r="F410" s="215" t="b">
        <f>(Kranskop!G410+Nyl!G410+Capricorn!G410+Baobab!G410)=G410</f>
        <v>1</v>
      </c>
      <c r="G410" s="74">
        <f t="shared" si="103"/>
        <v>0</v>
      </c>
      <c r="H410" s="75">
        <f>SUM(Kranskop:Baobab!H410)</f>
        <v>0</v>
      </c>
      <c r="I410" s="76">
        <f>SUM(Kranskop:Baobab!I410)</f>
        <v>0</v>
      </c>
      <c r="J410" s="75">
        <f>SUM(Kranskop:Baobab!J410)</f>
        <v>0</v>
      </c>
      <c r="K410" s="77">
        <f>SUM(Kranskop:Baobab!K410)</f>
        <v>0</v>
      </c>
      <c r="L410" s="77">
        <f>SUM(Kranskop:Baobab!L410)</f>
        <v>0</v>
      </c>
      <c r="M410" s="77">
        <f>SUM(Kranskop:Baobab!M410)</f>
        <v>0</v>
      </c>
      <c r="N410" s="77">
        <f>SUM(Kranskop:Baobab!N410)</f>
        <v>0</v>
      </c>
      <c r="O410" s="77">
        <f>SUM(Kranskop:Baobab!O410)</f>
        <v>0</v>
      </c>
      <c r="P410" s="77">
        <f>SUM(Kranskop:Baobab!P410)</f>
        <v>0</v>
      </c>
      <c r="Q410" s="77">
        <f>SUM(Kranskop:Baobab!Q410)</f>
        <v>0</v>
      </c>
      <c r="R410" s="77">
        <f>SUM(Kranskop:Baobab!R410)</f>
        <v>0</v>
      </c>
      <c r="S410" s="77">
        <f>SUM(Kranskop:Baobab!S410)</f>
        <v>0</v>
      </c>
      <c r="T410" s="77">
        <f>SUM(Kranskop:Baobab!T410)</f>
        <v>0</v>
      </c>
      <c r="U410" s="76">
        <f>SUM(Kranskop:Baobab!U410)</f>
        <v>0</v>
      </c>
      <c r="V410" s="75">
        <f>SUM(Kranskop:Baobab!V410)</f>
        <v>0</v>
      </c>
      <c r="W410" s="77">
        <f>SUM(Kranskop:Baobab!W410)</f>
        <v>0</v>
      </c>
      <c r="X410" s="77">
        <f>SUM(Kranskop:Baobab!X410)</f>
        <v>0</v>
      </c>
      <c r="Y410" s="77">
        <f>SUM(Kranskop:Baobab!Y410)</f>
        <v>0</v>
      </c>
      <c r="Z410" s="77">
        <f>SUM(Kranskop:Baobab!Z410)</f>
        <v>0</v>
      </c>
      <c r="AA410" s="77">
        <f>SUM(Kranskop:Baobab!AA410)</f>
        <v>0</v>
      </c>
      <c r="AB410" s="77">
        <f>SUM(Kranskop:Baobab!AB410)</f>
        <v>0</v>
      </c>
      <c r="AC410" s="77">
        <f>SUM(Kranskop:Baobab!AC410)</f>
        <v>0</v>
      </c>
      <c r="AD410" s="77">
        <f>SUM(Kranskop:Baobab!AD410)</f>
        <v>0</v>
      </c>
      <c r="AE410" s="77">
        <f>SUM(Kranskop:Baobab!AE410)</f>
        <v>0</v>
      </c>
      <c r="AF410" s="77">
        <f>SUM(Kranskop:Baobab!AF410)</f>
        <v>0</v>
      </c>
      <c r="AG410" s="76">
        <f>SUM(Kranskop:Baobab!AG410)</f>
        <v>0</v>
      </c>
      <c r="AH410" s="78">
        <f>SUM(Kranskop:Baobab!AH410)</f>
        <v>0</v>
      </c>
      <c r="AI410" s="77">
        <f>SUM(Kranskop:Baobab!AI410)</f>
        <v>0</v>
      </c>
      <c r="AJ410" s="77">
        <f>SUM(Kranskop:Baobab!AJ410)</f>
        <v>0</v>
      </c>
      <c r="AK410" s="77">
        <f>SUM(Kranskop:Baobab!AK410)</f>
        <v>0</v>
      </c>
      <c r="AL410" s="77">
        <f>SUM(Kranskop:Baobab!AL410)</f>
        <v>0</v>
      </c>
      <c r="AM410" s="77">
        <f>SUM(Kranskop:Baobab!AM410)</f>
        <v>0</v>
      </c>
      <c r="AN410" s="77">
        <f>SUM(Kranskop:Baobab!AN410)</f>
        <v>0</v>
      </c>
      <c r="AO410" s="77">
        <f>SUM(Kranskop:Baobab!AO410)</f>
        <v>0</v>
      </c>
      <c r="AP410" s="77">
        <f>SUM(Kranskop:Baobab!AP410)</f>
        <v>0</v>
      </c>
      <c r="AQ410" s="77">
        <f>SUM(Kranskop:Baobab!AQ410)</f>
        <v>0</v>
      </c>
      <c r="AR410" s="77">
        <f>SUM(Kranskop:Baobab!AR410)</f>
        <v>0</v>
      </c>
      <c r="AS410" s="76">
        <f>SUM(Kranskop:Baobab!AS410)</f>
        <v>0</v>
      </c>
      <c r="AT410" s="78">
        <f>SUM(Kranskop:Baobab!AT410)</f>
        <v>0</v>
      </c>
      <c r="AU410" s="77">
        <f>SUM(Kranskop:Baobab!AU410)</f>
        <v>0</v>
      </c>
      <c r="AV410" s="77">
        <f>SUM(Kranskop:Baobab!AV410)</f>
        <v>0</v>
      </c>
      <c r="AW410" s="77">
        <f>SUM(Kranskop:Baobab!AW410)</f>
        <v>0</v>
      </c>
      <c r="AX410" s="77">
        <f>SUM(Kranskop:Baobab!AX410)</f>
        <v>0</v>
      </c>
      <c r="AY410" s="77">
        <f>SUM(Kranskop:Baobab!AY410)</f>
        <v>0</v>
      </c>
      <c r="AZ410" s="77">
        <f>SUM(Kranskop:Baobab!AZ410)</f>
        <v>0</v>
      </c>
      <c r="BA410" s="77">
        <f>SUM(Kranskop:Baobab!BA410)</f>
        <v>0</v>
      </c>
      <c r="BB410" s="77">
        <f>SUM(Kranskop:Baobab!BB410)</f>
        <v>0</v>
      </c>
      <c r="BC410" s="77">
        <f>SUM(Kranskop:Baobab!BC410)</f>
        <v>0</v>
      </c>
      <c r="BD410" s="77">
        <f>SUM(Kranskop:Baobab!BD410)</f>
        <v>0</v>
      </c>
      <c r="BE410" s="76">
        <f>SUM(Kranskop:Baobab!BE410)</f>
        <v>0</v>
      </c>
      <c r="BF410" s="78">
        <f>SUM(Kranskop:Baobab!BF410)</f>
        <v>0</v>
      </c>
      <c r="BG410" s="77">
        <f>SUM(Kranskop:Baobab!BG410)</f>
        <v>0</v>
      </c>
      <c r="BH410" s="77">
        <f>SUM(Kranskop:Baobab!BH410)</f>
        <v>0</v>
      </c>
      <c r="BI410" s="77">
        <f>SUM(Kranskop:Baobab!BI410)</f>
        <v>0</v>
      </c>
      <c r="BJ410" s="77">
        <f>SUM(Kranskop:Baobab!BJ410)</f>
        <v>0</v>
      </c>
      <c r="BK410" s="77">
        <f>SUM(Kranskop:Baobab!BK410)</f>
        <v>0</v>
      </c>
      <c r="BL410" s="77">
        <f>SUM(Kranskop:Baobab!BL410)</f>
        <v>0</v>
      </c>
      <c r="BM410" s="77">
        <f>SUM(Kranskop:Baobab!BM410)</f>
        <v>0</v>
      </c>
      <c r="BN410" s="77">
        <f>SUM(Kranskop:Baobab!BN410)</f>
        <v>0</v>
      </c>
      <c r="BO410" s="77">
        <f>SUM(Kranskop:Baobab!BO410)</f>
        <v>0</v>
      </c>
      <c r="BP410" s="77">
        <f>SUM(Kranskop:Baobab!BP410)</f>
        <v>0</v>
      </c>
      <c r="BQ410" s="76">
        <f>SUM(Kranskop:Baobab!BQ410)</f>
        <v>0</v>
      </c>
      <c r="BR410" s="78">
        <f>SUM(Kranskop:Baobab!BR410)</f>
        <v>0</v>
      </c>
      <c r="BS410" s="77">
        <f>SUM(Kranskop:Baobab!BS410)</f>
        <v>0</v>
      </c>
      <c r="BT410" s="77">
        <f>SUM(Kranskop:Baobab!BT410)</f>
        <v>0</v>
      </c>
      <c r="BU410" s="77">
        <f>SUM(Kranskop:Baobab!BU410)</f>
        <v>0</v>
      </c>
      <c r="BV410" s="77">
        <f>SUM(Kranskop:Baobab!BV410)</f>
        <v>0</v>
      </c>
      <c r="BW410" s="77">
        <f>SUM(Kranskop:Baobab!BW410)</f>
        <v>0</v>
      </c>
      <c r="BX410" s="77">
        <f>SUM(Kranskop:Baobab!BX410)</f>
        <v>0</v>
      </c>
      <c r="BY410" s="77">
        <f>SUM(Kranskop:Baobab!BY410)</f>
        <v>0</v>
      </c>
      <c r="BZ410" s="77">
        <f>SUM(Kranskop:Baobab!BZ410)</f>
        <v>0</v>
      </c>
      <c r="CA410" s="77">
        <f>SUM(Kranskop:Baobab!CA410)</f>
        <v>0</v>
      </c>
      <c r="CB410" s="77">
        <f>SUM(Kranskop:Baobab!CB410)</f>
        <v>0</v>
      </c>
      <c r="CC410" s="76">
        <f>SUM(Kranskop:Baobab!CC410)</f>
        <v>0</v>
      </c>
      <c r="CD410" s="368"/>
    </row>
    <row r="411" spans="1:82" s="148" customFormat="1" x14ac:dyDescent="0.75">
      <c r="A411" s="154"/>
      <c r="B411" s="73" t="s">
        <v>490</v>
      </c>
      <c r="C411" s="129" t="s">
        <v>491</v>
      </c>
      <c r="D411" s="130" t="s">
        <v>86</v>
      </c>
      <c r="E411" s="255">
        <f>SUM(Kranskop:Baobab!F411)</f>
        <v>0</v>
      </c>
      <c r="F411" s="215" t="b">
        <f>(Kranskop!G411+Nyl!G411+Capricorn!G411+Baobab!G411)=G411</f>
        <v>1</v>
      </c>
      <c r="G411" s="74">
        <f t="shared" si="103"/>
        <v>0</v>
      </c>
      <c r="H411" s="75">
        <f>SUM(Kranskop:Baobab!H411)</f>
        <v>0</v>
      </c>
      <c r="I411" s="76">
        <f>SUM(Kranskop:Baobab!I411)</f>
        <v>0</v>
      </c>
      <c r="J411" s="75">
        <f>SUM(Kranskop:Baobab!J411)</f>
        <v>0</v>
      </c>
      <c r="K411" s="77">
        <f>SUM(Kranskop:Baobab!K411)</f>
        <v>0</v>
      </c>
      <c r="L411" s="77">
        <f>SUM(Kranskop:Baobab!L411)</f>
        <v>0</v>
      </c>
      <c r="M411" s="77">
        <f>SUM(Kranskop:Baobab!M411)</f>
        <v>0</v>
      </c>
      <c r="N411" s="77">
        <f>SUM(Kranskop:Baobab!N411)</f>
        <v>0</v>
      </c>
      <c r="O411" s="77">
        <f>SUM(Kranskop:Baobab!O411)</f>
        <v>0</v>
      </c>
      <c r="P411" s="77">
        <f>SUM(Kranskop:Baobab!P411)</f>
        <v>0</v>
      </c>
      <c r="Q411" s="77">
        <f>SUM(Kranskop:Baobab!Q411)</f>
        <v>0</v>
      </c>
      <c r="R411" s="77">
        <f>SUM(Kranskop:Baobab!R411)</f>
        <v>0</v>
      </c>
      <c r="S411" s="77">
        <f>SUM(Kranskop:Baobab!S411)</f>
        <v>0</v>
      </c>
      <c r="T411" s="77">
        <f>SUM(Kranskop:Baobab!T411)</f>
        <v>0</v>
      </c>
      <c r="U411" s="76">
        <f>SUM(Kranskop:Baobab!U411)</f>
        <v>0</v>
      </c>
      <c r="V411" s="75">
        <f>SUM(Kranskop:Baobab!V411)</f>
        <v>0</v>
      </c>
      <c r="W411" s="77">
        <f>SUM(Kranskop:Baobab!W411)</f>
        <v>0</v>
      </c>
      <c r="X411" s="77">
        <f>SUM(Kranskop:Baobab!X411)</f>
        <v>0</v>
      </c>
      <c r="Y411" s="77">
        <f>SUM(Kranskop:Baobab!Y411)</f>
        <v>0</v>
      </c>
      <c r="Z411" s="77">
        <f>SUM(Kranskop:Baobab!Z411)</f>
        <v>0</v>
      </c>
      <c r="AA411" s="77">
        <f>SUM(Kranskop:Baobab!AA411)</f>
        <v>0</v>
      </c>
      <c r="AB411" s="77">
        <f>SUM(Kranskop:Baobab!AB411)</f>
        <v>0</v>
      </c>
      <c r="AC411" s="77">
        <f>SUM(Kranskop:Baobab!AC411)</f>
        <v>0</v>
      </c>
      <c r="AD411" s="77">
        <f>SUM(Kranskop:Baobab!AD411)</f>
        <v>0</v>
      </c>
      <c r="AE411" s="77">
        <f>SUM(Kranskop:Baobab!AE411)</f>
        <v>0</v>
      </c>
      <c r="AF411" s="77">
        <f>SUM(Kranskop:Baobab!AF411)</f>
        <v>0</v>
      </c>
      <c r="AG411" s="76">
        <f>SUM(Kranskop:Baobab!AG411)</f>
        <v>0</v>
      </c>
      <c r="AH411" s="78">
        <f>SUM(Kranskop:Baobab!AH411)</f>
        <v>0</v>
      </c>
      <c r="AI411" s="77">
        <f>SUM(Kranskop:Baobab!AI411)</f>
        <v>0</v>
      </c>
      <c r="AJ411" s="77">
        <f>SUM(Kranskop:Baobab!AJ411)</f>
        <v>0</v>
      </c>
      <c r="AK411" s="77">
        <f>SUM(Kranskop:Baobab!AK411)</f>
        <v>0</v>
      </c>
      <c r="AL411" s="77">
        <f>SUM(Kranskop:Baobab!AL411)</f>
        <v>0</v>
      </c>
      <c r="AM411" s="77">
        <f>SUM(Kranskop:Baobab!AM411)</f>
        <v>0</v>
      </c>
      <c r="AN411" s="77">
        <f>SUM(Kranskop:Baobab!AN411)</f>
        <v>0</v>
      </c>
      <c r="AO411" s="77">
        <f>SUM(Kranskop:Baobab!AO411)</f>
        <v>0</v>
      </c>
      <c r="AP411" s="77">
        <f>SUM(Kranskop:Baobab!AP411)</f>
        <v>0</v>
      </c>
      <c r="AQ411" s="77">
        <f>SUM(Kranskop:Baobab!AQ411)</f>
        <v>0</v>
      </c>
      <c r="AR411" s="77">
        <f>SUM(Kranskop:Baobab!AR411)</f>
        <v>0</v>
      </c>
      <c r="AS411" s="76">
        <f>SUM(Kranskop:Baobab!AS411)</f>
        <v>0</v>
      </c>
      <c r="AT411" s="78">
        <f>SUM(Kranskop:Baobab!AT411)</f>
        <v>0</v>
      </c>
      <c r="AU411" s="77">
        <f>SUM(Kranskop:Baobab!AU411)</f>
        <v>0</v>
      </c>
      <c r="AV411" s="77">
        <f>SUM(Kranskop:Baobab!AV411)</f>
        <v>0</v>
      </c>
      <c r="AW411" s="77">
        <f>SUM(Kranskop:Baobab!AW411)</f>
        <v>0</v>
      </c>
      <c r="AX411" s="77">
        <f>SUM(Kranskop:Baobab!AX411)</f>
        <v>0</v>
      </c>
      <c r="AY411" s="77">
        <f>SUM(Kranskop:Baobab!AY411)</f>
        <v>0</v>
      </c>
      <c r="AZ411" s="77">
        <f>SUM(Kranskop:Baobab!AZ411)</f>
        <v>0</v>
      </c>
      <c r="BA411" s="77">
        <f>SUM(Kranskop:Baobab!BA411)</f>
        <v>0</v>
      </c>
      <c r="BB411" s="77">
        <f>SUM(Kranskop:Baobab!BB411)</f>
        <v>0</v>
      </c>
      <c r="BC411" s="77">
        <f>SUM(Kranskop:Baobab!BC411)</f>
        <v>0</v>
      </c>
      <c r="BD411" s="77">
        <f>SUM(Kranskop:Baobab!BD411)</f>
        <v>0</v>
      </c>
      <c r="BE411" s="76">
        <f>SUM(Kranskop:Baobab!BE411)</f>
        <v>0</v>
      </c>
      <c r="BF411" s="78">
        <f>SUM(Kranskop:Baobab!BF411)</f>
        <v>0</v>
      </c>
      <c r="BG411" s="77">
        <f>SUM(Kranskop:Baobab!BG411)</f>
        <v>0</v>
      </c>
      <c r="BH411" s="77">
        <f>SUM(Kranskop:Baobab!BH411)</f>
        <v>0</v>
      </c>
      <c r="BI411" s="77">
        <f>SUM(Kranskop:Baobab!BI411)</f>
        <v>0</v>
      </c>
      <c r="BJ411" s="77">
        <f>SUM(Kranskop:Baobab!BJ411)</f>
        <v>0</v>
      </c>
      <c r="BK411" s="77">
        <f>SUM(Kranskop:Baobab!BK411)</f>
        <v>0</v>
      </c>
      <c r="BL411" s="77">
        <f>SUM(Kranskop:Baobab!BL411)</f>
        <v>0</v>
      </c>
      <c r="BM411" s="77">
        <f>SUM(Kranskop:Baobab!BM411)</f>
        <v>0</v>
      </c>
      <c r="BN411" s="77">
        <f>SUM(Kranskop:Baobab!BN411)</f>
        <v>0</v>
      </c>
      <c r="BO411" s="77">
        <f>SUM(Kranskop:Baobab!BO411)</f>
        <v>0</v>
      </c>
      <c r="BP411" s="77">
        <f>SUM(Kranskop:Baobab!BP411)</f>
        <v>0</v>
      </c>
      <c r="BQ411" s="76">
        <f>SUM(Kranskop:Baobab!BQ411)</f>
        <v>0</v>
      </c>
      <c r="BR411" s="78">
        <f>SUM(Kranskop:Baobab!BR411)</f>
        <v>0</v>
      </c>
      <c r="BS411" s="77">
        <f>SUM(Kranskop:Baobab!BS411)</f>
        <v>0</v>
      </c>
      <c r="BT411" s="77">
        <f>SUM(Kranskop:Baobab!BT411)</f>
        <v>0</v>
      </c>
      <c r="BU411" s="77">
        <f>SUM(Kranskop:Baobab!BU411)</f>
        <v>0</v>
      </c>
      <c r="BV411" s="77">
        <f>SUM(Kranskop:Baobab!BV411)</f>
        <v>0</v>
      </c>
      <c r="BW411" s="77">
        <f>SUM(Kranskop:Baobab!BW411)</f>
        <v>0</v>
      </c>
      <c r="BX411" s="77">
        <f>SUM(Kranskop:Baobab!BX411)</f>
        <v>0</v>
      </c>
      <c r="BY411" s="77">
        <f>SUM(Kranskop:Baobab!BY411)</f>
        <v>0</v>
      </c>
      <c r="BZ411" s="77">
        <f>SUM(Kranskop:Baobab!BZ411)</f>
        <v>0</v>
      </c>
      <c r="CA411" s="77">
        <f>SUM(Kranskop:Baobab!CA411)</f>
        <v>0</v>
      </c>
      <c r="CB411" s="77">
        <f>SUM(Kranskop:Baobab!CB411)</f>
        <v>0</v>
      </c>
      <c r="CC411" s="76">
        <f>SUM(Kranskop:Baobab!CC411)</f>
        <v>0</v>
      </c>
      <c r="CD411" s="368"/>
    </row>
    <row r="412" spans="1:82" s="39" customFormat="1" x14ac:dyDescent="0.75">
      <c r="A412" s="43"/>
      <c r="B412" s="121" t="s">
        <v>492</v>
      </c>
      <c r="C412" s="122" t="s">
        <v>39</v>
      </c>
      <c r="D412" s="123"/>
      <c r="E412" s="153"/>
      <c r="F412" s="153"/>
      <c r="G412" s="124">
        <f t="shared" ref="G412:AL412" si="104">SUM(G413:G452)</f>
        <v>269500000</v>
      </c>
      <c r="H412" s="125">
        <f t="shared" si="104"/>
        <v>0</v>
      </c>
      <c r="I412" s="126">
        <f t="shared" si="104"/>
        <v>0</v>
      </c>
      <c r="J412" s="125">
        <f t="shared" si="104"/>
        <v>111111.1</v>
      </c>
      <c r="K412" s="127">
        <f t="shared" si="104"/>
        <v>111111.1</v>
      </c>
      <c r="L412" s="127">
        <f t="shared" si="104"/>
        <v>111111.1</v>
      </c>
      <c r="M412" s="127">
        <f t="shared" si="104"/>
        <v>111111.1</v>
      </c>
      <c r="N412" s="127">
        <f t="shared" si="104"/>
        <v>111111.1</v>
      </c>
      <c r="O412" s="127">
        <f t="shared" si="104"/>
        <v>111111.1</v>
      </c>
      <c r="P412" s="127">
        <f t="shared" si="104"/>
        <v>111111.1</v>
      </c>
      <c r="Q412" s="127">
        <f t="shared" si="104"/>
        <v>111111.1</v>
      </c>
      <c r="R412" s="127">
        <f t="shared" si="104"/>
        <v>111111.1</v>
      </c>
      <c r="S412" s="127">
        <f t="shared" si="104"/>
        <v>111111.1</v>
      </c>
      <c r="T412" s="127">
        <f t="shared" si="104"/>
        <v>111111.1</v>
      </c>
      <c r="U412" s="126">
        <f t="shared" si="104"/>
        <v>73594444.420000002</v>
      </c>
      <c r="V412" s="125">
        <f t="shared" si="104"/>
        <v>111111.1</v>
      </c>
      <c r="W412" s="127">
        <f t="shared" si="104"/>
        <v>111111.1</v>
      </c>
      <c r="X412" s="127">
        <f t="shared" si="104"/>
        <v>111111.1</v>
      </c>
      <c r="Y412" s="127">
        <f t="shared" si="104"/>
        <v>111111.1</v>
      </c>
      <c r="Z412" s="127">
        <f t="shared" si="104"/>
        <v>111111.1</v>
      </c>
      <c r="AA412" s="127">
        <f t="shared" si="104"/>
        <v>111111.1</v>
      </c>
      <c r="AB412" s="127">
        <f t="shared" si="104"/>
        <v>111111.1</v>
      </c>
      <c r="AC412" s="127">
        <f t="shared" si="104"/>
        <v>111111.1</v>
      </c>
      <c r="AD412" s="127">
        <f t="shared" si="104"/>
        <v>111111.1</v>
      </c>
      <c r="AE412" s="127">
        <f t="shared" si="104"/>
        <v>111111.1</v>
      </c>
      <c r="AF412" s="127">
        <f t="shared" si="104"/>
        <v>111111.1</v>
      </c>
      <c r="AG412" s="126">
        <f t="shared" si="104"/>
        <v>51927777.759999998</v>
      </c>
      <c r="AH412" s="128">
        <f t="shared" si="104"/>
        <v>111111.1</v>
      </c>
      <c r="AI412" s="127">
        <f t="shared" si="104"/>
        <v>111111.1</v>
      </c>
      <c r="AJ412" s="127">
        <f t="shared" si="104"/>
        <v>111111.1</v>
      </c>
      <c r="AK412" s="127">
        <f t="shared" si="104"/>
        <v>111111.1</v>
      </c>
      <c r="AL412" s="127">
        <f t="shared" si="104"/>
        <v>111111.1</v>
      </c>
      <c r="AM412" s="127">
        <f t="shared" ref="AM412:BR412" si="105">SUM(AM413:AM452)</f>
        <v>111111.1</v>
      </c>
      <c r="AN412" s="127">
        <f t="shared" si="105"/>
        <v>598611.1</v>
      </c>
      <c r="AO412" s="127">
        <f t="shared" si="105"/>
        <v>598611.1</v>
      </c>
      <c r="AP412" s="127">
        <f t="shared" si="105"/>
        <v>598611.1</v>
      </c>
      <c r="AQ412" s="127">
        <f t="shared" si="105"/>
        <v>598611.1</v>
      </c>
      <c r="AR412" s="127">
        <f t="shared" si="105"/>
        <v>598611.1</v>
      </c>
      <c r="AS412" s="126">
        <f t="shared" si="105"/>
        <v>30748611.09</v>
      </c>
      <c r="AT412" s="128">
        <f t="shared" si="105"/>
        <v>598611.1</v>
      </c>
      <c r="AU412" s="127">
        <f t="shared" si="105"/>
        <v>598611.1</v>
      </c>
      <c r="AV412" s="127">
        <f t="shared" si="105"/>
        <v>598611.1</v>
      </c>
      <c r="AW412" s="127">
        <f t="shared" si="105"/>
        <v>598611.1</v>
      </c>
      <c r="AX412" s="127">
        <f t="shared" si="105"/>
        <v>598611.1</v>
      </c>
      <c r="AY412" s="127">
        <f t="shared" si="105"/>
        <v>598611.1</v>
      </c>
      <c r="AZ412" s="127">
        <f t="shared" si="105"/>
        <v>598611.1</v>
      </c>
      <c r="BA412" s="127">
        <f t="shared" si="105"/>
        <v>598611.1</v>
      </c>
      <c r="BB412" s="127">
        <f t="shared" si="105"/>
        <v>598611.1</v>
      </c>
      <c r="BC412" s="127">
        <f t="shared" si="105"/>
        <v>598611.1</v>
      </c>
      <c r="BD412" s="127">
        <f t="shared" si="105"/>
        <v>598611.1</v>
      </c>
      <c r="BE412" s="126">
        <f t="shared" si="105"/>
        <v>30748611.09</v>
      </c>
      <c r="BF412" s="128">
        <f t="shared" si="105"/>
        <v>598611.1</v>
      </c>
      <c r="BG412" s="127">
        <f t="shared" si="105"/>
        <v>598611.1</v>
      </c>
      <c r="BH412" s="127">
        <f t="shared" si="105"/>
        <v>598611.1</v>
      </c>
      <c r="BI412" s="127">
        <f t="shared" si="105"/>
        <v>598611.1</v>
      </c>
      <c r="BJ412" s="127">
        <f t="shared" si="105"/>
        <v>598611.1</v>
      </c>
      <c r="BK412" s="127">
        <f t="shared" si="105"/>
        <v>598611.1</v>
      </c>
      <c r="BL412" s="127">
        <f t="shared" si="105"/>
        <v>598611.1</v>
      </c>
      <c r="BM412" s="127">
        <f t="shared" si="105"/>
        <v>598611.1</v>
      </c>
      <c r="BN412" s="127">
        <f t="shared" si="105"/>
        <v>598611.1</v>
      </c>
      <c r="BO412" s="127">
        <f t="shared" si="105"/>
        <v>598611.1</v>
      </c>
      <c r="BP412" s="127">
        <f t="shared" si="105"/>
        <v>598611.1</v>
      </c>
      <c r="BQ412" s="126">
        <f t="shared" si="105"/>
        <v>30748611.09</v>
      </c>
      <c r="BR412" s="128">
        <f t="shared" si="105"/>
        <v>111111.1</v>
      </c>
      <c r="BS412" s="127">
        <f t="shared" ref="BS412:CX412" si="106">SUM(BS413:BS452)</f>
        <v>111111.1</v>
      </c>
      <c r="BT412" s="127">
        <f t="shared" si="106"/>
        <v>111111.1</v>
      </c>
      <c r="BU412" s="127">
        <f t="shared" si="106"/>
        <v>111111.1</v>
      </c>
      <c r="BV412" s="127">
        <f t="shared" si="106"/>
        <v>111111.1</v>
      </c>
      <c r="BW412" s="127">
        <f t="shared" si="106"/>
        <v>111111.1</v>
      </c>
      <c r="BX412" s="127">
        <f t="shared" si="106"/>
        <v>111111.1</v>
      </c>
      <c r="BY412" s="127">
        <f t="shared" si="106"/>
        <v>111111.1</v>
      </c>
      <c r="BZ412" s="127">
        <f t="shared" si="106"/>
        <v>111111.1</v>
      </c>
      <c r="CA412" s="127">
        <f t="shared" si="106"/>
        <v>111111.1</v>
      </c>
      <c r="CB412" s="127">
        <f t="shared" si="106"/>
        <v>111111.1</v>
      </c>
      <c r="CC412" s="126">
        <f t="shared" si="106"/>
        <v>31236111.949999999</v>
      </c>
      <c r="CD412" s="368"/>
    </row>
    <row r="413" spans="1:82" s="148" customFormat="1" ht="27" x14ac:dyDescent="0.75">
      <c r="A413" s="154"/>
      <c r="B413" s="73" t="s">
        <v>493</v>
      </c>
      <c r="C413" s="129" t="str">
        <f>"Provision for the Installation and Upgrade of Employer's Assets - Provision for the installation and upgrade of Employer's Assets"</f>
        <v>Provision for the Installation and Upgrade of Employer's Assets - Provision for the installation and upgrade of Employer's Assets</v>
      </c>
      <c r="D413" s="144" t="s">
        <v>318</v>
      </c>
      <c r="E413" s="255">
        <f>SUM(Kranskop:Baobab!F413)</f>
        <v>6700000</v>
      </c>
      <c r="F413" s="215" t="b">
        <f>(Kranskop!G413+Nyl!G413+Capricorn!G413+Baobab!G413)=G413</f>
        <v>1</v>
      </c>
      <c r="G413" s="74">
        <f t="shared" ref="G413:G450" si="107">+SUM(H413:CC413)</f>
        <v>6700000</v>
      </c>
      <c r="H413" s="75">
        <f>SUM(Kranskop:Baobab!H413)</f>
        <v>0</v>
      </c>
      <c r="I413" s="76">
        <f>SUM(Kranskop:Baobab!I413)</f>
        <v>0</v>
      </c>
      <c r="J413" s="75">
        <f>SUM(Kranskop:Baobab!J413)</f>
        <v>0</v>
      </c>
      <c r="K413" s="77">
        <f>SUM(Kranskop:Baobab!K413)</f>
        <v>0</v>
      </c>
      <c r="L413" s="77">
        <f>SUM(Kranskop:Baobab!L413)</f>
        <v>0</v>
      </c>
      <c r="M413" s="77">
        <f>SUM(Kranskop:Baobab!M413)</f>
        <v>0</v>
      </c>
      <c r="N413" s="77">
        <f>SUM(Kranskop:Baobab!N413)</f>
        <v>0</v>
      </c>
      <c r="O413" s="77">
        <f>SUM(Kranskop:Baobab!O413)</f>
        <v>0</v>
      </c>
      <c r="P413" s="77">
        <f>SUM(Kranskop:Baobab!P413)</f>
        <v>0</v>
      </c>
      <c r="Q413" s="77">
        <f>SUM(Kranskop:Baobab!Q413)</f>
        <v>0</v>
      </c>
      <c r="R413" s="77">
        <f>SUM(Kranskop:Baobab!R413)</f>
        <v>0</v>
      </c>
      <c r="S413" s="77">
        <f>SUM(Kranskop:Baobab!S413)</f>
        <v>0</v>
      </c>
      <c r="T413" s="77">
        <f>SUM(Kranskop:Baobab!T413)</f>
        <v>0</v>
      </c>
      <c r="U413" s="76">
        <f>SUM(Kranskop:Baobab!U413)</f>
        <v>1116666.6599999999</v>
      </c>
      <c r="V413" s="75">
        <f>SUM(Kranskop:Baobab!V413)</f>
        <v>0</v>
      </c>
      <c r="W413" s="77">
        <f>SUM(Kranskop:Baobab!W413)</f>
        <v>0</v>
      </c>
      <c r="X413" s="77">
        <f>SUM(Kranskop:Baobab!X413)</f>
        <v>0</v>
      </c>
      <c r="Y413" s="77">
        <f>SUM(Kranskop:Baobab!Y413)</f>
        <v>0</v>
      </c>
      <c r="Z413" s="77">
        <f>SUM(Kranskop:Baobab!Z413)</f>
        <v>0</v>
      </c>
      <c r="AA413" s="77">
        <f>SUM(Kranskop:Baobab!AA413)</f>
        <v>0</v>
      </c>
      <c r="AB413" s="77">
        <f>SUM(Kranskop:Baobab!AB413)</f>
        <v>0</v>
      </c>
      <c r="AC413" s="77">
        <f>SUM(Kranskop:Baobab!AC413)</f>
        <v>0</v>
      </c>
      <c r="AD413" s="77">
        <f>SUM(Kranskop:Baobab!AD413)</f>
        <v>0</v>
      </c>
      <c r="AE413" s="77">
        <f>SUM(Kranskop:Baobab!AE413)</f>
        <v>0</v>
      </c>
      <c r="AF413" s="77">
        <f>SUM(Kranskop:Baobab!AF413)</f>
        <v>0</v>
      </c>
      <c r="AG413" s="76">
        <f>SUM(Kranskop:Baobab!AG413)</f>
        <v>1116666.6599999999</v>
      </c>
      <c r="AH413" s="78">
        <f>SUM(Kranskop:Baobab!AH413)</f>
        <v>0</v>
      </c>
      <c r="AI413" s="77">
        <f>SUM(Kranskop:Baobab!AI413)</f>
        <v>0</v>
      </c>
      <c r="AJ413" s="77">
        <f>SUM(Kranskop:Baobab!AJ413)</f>
        <v>0</v>
      </c>
      <c r="AK413" s="77">
        <f>SUM(Kranskop:Baobab!AK413)</f>
        <v>0</v>
      </c>
      <c r="AL413" s="77">
        <f>SUM(Kranskop:Baobab!AL413)</f>
        <v>0</v>
      </c>
      <c r="AM413" s="77">
        <f>SUM(Kranskop:Baobab!AM413)</f>
        <v>0</v>
      </c>
      <c r="AN413" s="77">
        <f>SUM(Kranskop:Baobab!AN413)</f>
        <v>0</v>
      </c>
      <c r="AO413" s="77">
        <f>SUM(Kranskop:Baobab!AO413)</f>
        <v>0</v>
      </c>
      <c r="AP413" s="77">
        <f>SUM(Kranskop:Baobab!AP413)</f>
        <v>0</v>
      </c>
      <c r="AQ413" s="77">
        <f>SUM(Kranskop:Baobab!AQ413)</f>
        <v>0</v>
      </c>
      <c r="AR413" s="77">
        <f>SUM(Kranskop:Baobab!AR413)</f>
        <v>0</v>
      </c>
      <c r="AS413" s="76">
        <f>SUM(Kranskop:Baobab!AS413)</f>
        <v>1116666.6599999999</v>
      </c>
      <c r="AT413" s="78">
        <f>SUM(Kranskop:Baobab!AT413)</f>
        <v>0</v>
      </c>
      <c r="AU413" s="77">
        <f>SUM(Kranskop:Baobab!AU413)</f>
        <v>0</v>
      </c>
      <c r="AV413" s="77">
        <f>SUM(Kranskop:Baobab!AV413)</f>
        <v>0</v>
      </c>
      <c r="AW413" s="77">
        <f>SUM(Kranskop:Baobab!AW413)</f>
        <v>0</v>
      </c>
      <c r="AX413" s="77">
        <f>SUM(Kranskop:Baobab!AX413)</f>
        <v>0</v>
      </c>
      <c r="AY413" s="77">
        <f>SUM(Kranskop:Baobab!AY413)</f>
        <v>0</v>
      </c>
      <c r="AZ413" s="77">
        <f>SUM(Kranskop:Baobab!AZ413)</f>
        <v>0</v>
      </c>
      <c r="BA413" s="77">
        <f>SUM(Kranskop:Baobab!BA413)</f>
        <v>0</v>
      </c>
      <c r="BB413" s="77">
        <f>SUM(Kranskop:Baobab!BB413)</f>
        <v>0</v>
      </c>
      <c r="BC413" s="77">
        <f>SUM(Kranskop:Baobab!BC413)</f>
        <v>0</v>
      </c>
      <c r="BD413" s="77">
        <f>SUM(Kranskop:Baobab!BD413)</f>
        <v>0</v>
      </c>
      <c r="BE413" s="76">
        <f>SUM(Kranskop:Baobab!BE413)</f>
        <v>1116666.6599999999</v>
      </c>
      <c r="BF413" s="78">
        <f>SUM(Kranskop:Baobab!BF413)</f>
        <v>0</v>
      </c>
      <c r="BG413" s="77">
        <f>SUM(Kranskop:Baobab!BG413)</f>
        <v>0</v>
      </c>
      <c r="BH413" s="77">
        <f>SUM(Kranskop:Baobab!BH413)</f>
        <v>0</v>
      </c>
      <c r="BI413" s="77">
        <f>SUM(Kranskop:Baobab!BI413)</f>
        <v>0</v>
      </c>
      <c r="BJ413" s="77">
        <f>SUM(Kranskop:Baobab!BJ413)</f>
        <v>0</v>
      </c>
      <c r="BK413" s="77">
        <f>SUM(Kranskop:Baobab!BK413)</f>
        <v>0</v>
      </c>
      <c r="BL413" s="77">
        <f>SUM(Kranskop:Baobab!BL413)</f>
        <v>0</v>
      </c>
      <c r="BM413" s="77">
        <f>SUM(Kranskop:Baobab!BM413)</f>
        <v>0</v>
      </c>
      <c r="BN413" s="77">
        <f>SUM(Kranskop:Baobab!BN413)</f>
        <v>0</v>
      </c>
      <c r="BO413" s="77">
        <f>SUM(Kranskop:Baobab!BO413)</f>
        <v>0</v>
      </c>
      <c r="BP413" s="77">
        <f>SUM(Kranskop:Baobab!BP413)</f>
        <v>0</v>
      </c>
      <c r="BQ413" s="76">
        <f>SUM(Kranskop:Baobab!BQ413)</f>
        <v>1116666.6599999999</v>
      </c>
      <c r="BR413" s="78">
        <f>SUM(Kranskop:Baobab!BR413)</f>
        <v>0</v>
      </c>
      <c r="BS413" s="77">
        <f>SUM(Kranskop:Baobab!BS413)</f>
        <v>0</v>
      </c>
      <c r="BT413" s="77">
        <f>SUM(Kranskop:Baobab!BT413)</f>
        <v>0</v>
      </c>
      <c r="BU413" s="77">
        <f>SUM(Kranskop:Baobab!BU413)</f>
        <v>0</v>
      </c>
      <c r="BV413" s="77">
        <f>SUM(Kranskop:Baobab!BV413)</f>
        <v>0</v>
      </c>
      <c r="BW413" s="77">
        <f>SUM(Kranskop:Baobab!BW413)</f>
        <v>0</v>
      </c>
      <c r="BX413" s="77">
        <f>SUM(Kranskop:Baobab!BX413)</f>
        <v>0</v>
      </c>
      <c r="BY413" s="77">
        <f>SUM(Kranskop:Baobab!BY413)</f>
        <v>0</v>
      </c>
      <c r="BZ413" s="77">
        <f>SUM(Kranskop:Baobab!BZ413)</f>
        <v>0</v>
      </c>
      <c r="CA413" s="77">
        <f>SUM(Kranskop:Baobab!CA413)</f>
        <v>0</v>
      </c>
      <c r="CB413" s="77">
        <f>SUM(Kranskop:Baobab!CB413)</f>
        <v>0</v>
      </c>
      <c r="CC413" s="76">
        <f>SUM(Kranskop:Baobab!CC413)</f>
        <v>1116666.7</v>
      </c>
      <c r="CD413" s="368"/>
    </row>
    <row r="414" spans="1:82" s="39" customFormat="1" ht="27" x14ac:dyDescent="0.75">
      <c r="A414" s="43"/>
      <c r="B414" s="26" t="s">
        <v>494</v>
      </c>
      <c r="C414" s="27" t="str">
        <f>"Provision for the Installation and Upgrade of Employer's Assets - Overhead charges and profit in respect of B-6001-a"</f>
        <v>Provision for the Installation and Upgrade of Employer's Assets - Overhead charges and profit in respect of B-6001-a</v>
      </c>
      <c r="D414" s="147" t="s">
        <v>320</v>
      </c>
      <c r="E414" s="401">
        <f>SUM(Kranskop:Baobab!F414)</f>
        <v>0</v>
      </c>
      <c r="F414" s="215" t="b">
        <f>(Kranskop!G414+Nyl!G414+Capricorn!G414+Baobab!G414)=G414</f>
        <v>1</v>
      </c>
      <c r="G414" s="74">
        <f t="shared" si="107"/>
        <v>0</v>
      </c>
      <c r="H414" s="75">
        <f>SUM(Kranskop:Baobab!H414)</f>
        <v>0</v>
      </c>
      <c r="I414" s="76">
        <f>SUM(Kranskop:Baobab!I414)</f>
        <v>0</v>
      </c>
      <c r="J414" s="75">
        <f>SUM(Kranskop:Baobab!J414)</f>
        <v>0</v>
      </c>
      <c r="K414" s="77">
        <f>SUM(Kranskop:Baobab!K414)</f>
        <v>0</v>
      </c>
      <c r="L414" s="77">
        <f>SUM(Kranskop:Baobab!L414)</f>
        <v>0</v>
      </c>
      <c r="M414" s="77">
        <f>SUM(Kranskop:Baobab!M414)</f>
        <v>0</v>
      </c>
      <c r="N414" s="77">
        <f>SUM(Kranskop:Baobab!N414)</f>
        <v>0</v>
      </c>
      <c r="O414" s="77">
        <f>SUM(Kranskop:Baobab!O414)</f>
        <v>0</v>
      </c>
      <c r="P414" s="77">
        <f>SUM(Kranskop:Baobab!P414)</f>
        <v>0</v>
      </c>
      <c r="Q414" s="77">
        <f>SUM(Kranskop:Baobab!Q414)</f>
        <v>0</v>
      </c>
      <c r="R414" s="77">
        <f>SUM(Kranskop:Baobab!R414)</f>
        <v>0</v>
      </c>
      <c r="S414" s="77">
        <f>SUM(Kranskop:Baobab!S414)</f>
        <v>0</v>
      </c>
      <c r="T414" s="77">
        <f>SUM(Kranskop:Baobab!T414)</f>
        <v>0</v>
      </c>
      <c r="U414" s="76">
        <f>SUM(Kranskop:Baobab!U414)</f>
        <v>0</v>
      </c>
      <c r="V414" s="75">
        <f>SUM(Kranskop:Baobab!V414)</f>
        <v>0</v>
      </c>
      <c r="W414" s="77">
        <f>SUM(Kranskop:Baobab!W414)</f>
        <v>0</v>
      </c>
      <c r="X414" s="77">
        <f>SUM(Kranskop:Baobab!X414)</f>
        <v>0</v>
      </c>
      <c r="Y414" s="77">
        <f>SUM(Kranskop:Baobab!Y414)</f>
        <v>0</v>
      </c>
      <c r="Z414" s="77">
        <f>SUM(Kranskop:Baobab!Z414)</f>
        <v>0</v>
      </c>
      <c r="AA414" s="77">
        <f>SUM(Kranskop:Baobab!AA414)</f>
        <v>0</v>
      </c>
      <c r="AB414" s="77">
        <f>SUM(Kranskop:Baobab!AB414)</f>
        <v>0</v>
      </c>
      <c r="AC414" s="77">
        <f>SUM(Kranskop:Baobab!AC414)</f>
        <v>0</v>
      </c>
      <c r="AD414" s="77">
        <f>SUM(Kranskop:Baobab!AD414)</f>
        <v>0</v>
      </c>
      <c r="AE414" s="77">
        <f>SUM(Kranskop:Baobab!AE414)</f>
        <v>0</v>
      </c>
      <c r="AF414" s="77">
        <f>SUM(Kranskop:Baobab!AF414)</f>
        <v>0</v>
      </c>
      <c r="AG414" s="76">
        <f>SUM(Kranskop:Baobab!AG414)</f>
        <v>0</v>
      </c>
      <c r="AH414" s="78">
        <f>SUM(Kranskop:Baobab!AH414)</f>
        <v>0</v>
      </c>
      <c r="AI414" s="77">
        <f>SUM(Kranskop:Baobab!AI414)</f>
        <v>0</v>
      </c>
      <c r="AJ414" s="77">
        <f>SUM(Kranskop:Baobab!AJ414)</f>
        <v>0</v>
      </c>
      <c r="AK414" s="77">
        <f>SUM(Kranskop:Baobab!AK414)</f>
        <v>0</v>
      </c>
      <c r="AL414" s="77">
        <f>SUM(Kranskop:Baobab!AL414)</f>
        <v>0</v>
      </c>
      <c r="AM414" s="77">
        <f>SUM(Kranskop:Baobab!AM414)</f>
        <v>0</v>
      </c>
      <c r="AN414" s="77">
        <f>SUM(Kranskop:Baobab!AN414)</f>
        <v>0</v>
      </c>
      <c r="AO414" s="77">
        <f>SUM(Kranskop:Baobab!AO414)</f>
        <v>0</v>
      </c>
      <c r="AP414" s="77">
        <f>SUM(Kranskop:Baobab!AP414)</f>
        <v>0</v>
      </c>
      <c r="AQ414" s="77">
        <f>SUM(Kranskop:Baobab!AQ414)</f>
        <v>0</v>
      </c>
      <c r="AR414" s="77">
        <f>SUM(Kranskop:Baobab!AR414)</f>
        <v>0</v>
      </c>
      <c r="AS414" s="76">
        <f>SUM(Kranskop:Baobab!AS414)</f>
        <v>0</v>
      </c>
      <c r="AT414" s="78">
        <f>SUM(Kranskop:Baobab!AT414)</f>
        <v>0</v>
      </c>
      <c r="AU414" s="77">
        <f>SUM(Kranskop:Baobab!AU414)</f>
        <v>0</v>
      </c>
      <c r="AV414" s="77">
        <f>SUM(Kranskop:Baobab!AV414)</f>
        <v>0</v>
      </c>
      <c r="AW414" s="77">
        <f>SUM(Kranskop:Baobab!AW414)</f>
        <v>0</v>
      </c>
      <c r="AX414" s="77">
        <f>SUM(Kranskop:Baobab!AX414)</f>
        <v>0</v>
      </c>
      <c r="AY414" s="77">
        <f>SUM(Kranskop:Baobab!AY414)</f>
        <v>0</v>
      </c>
      <c r="AZ414" s="77">
        <f>SUM(Kranskop:Baobab!AZ414)</f>
        <v>0</v>
      </c>
      <c r="BA414" s="77">
        <f>SUM(Kranskop:Baobab!BA414)</f>
        <v>0</v>
      </c>
      <c r="BB414" s="77">
        <f>SUM(Kranskop:Baobab!BB414)</f>
        <v>0</v>
      </c>
      <c r="BC414" s="77">
        <f>SUM(Kranskop:Baobab!BC414)</f>
        <v>0</v>
      </c>
      <c r="BD414" s="77">
        <f>SUM(Kranskop:Baobab!BD414)</f>
        <v>0</v>
      </c>
      <c r="BE414" s="76">
        <f>SUM(Kranskop:Baobab!BE414)</f>
        <v>0</v>
      </c>
      <c r="BF414" s="78">
        <f>SUM(Kranskop:Baobab!BF414)</f>
        <v>0</v>
      </c>
      <c r="BG414" s="77">
        <f>SUM(Kranskop:Baobab!BG414)</f>
        <v>0</v>
      </c>
      <c r="BH414" s="77">
        <f>SUM(Kranskop:Baobab!BH414)</f>
        <v>0</v>
      </c>
      <c r="BI414" s="77">
        <f>SUM(Kranskop:Baobab!BI414)</f>
        <v>0</v>
      </c>
      <c r="BJ414" s="77">
        <f>SUM(Kranskop:Baobab!BJ414)</f>
        <v>0</v>
      </c>
      <c r="BK414" s="77">
        <f>SUM(Kranskop:Baobab!BK414)</f>
        <v>0</v>
      </c>
      <c r="BL414" s="77">
        <f>SUM(Kranskop:Baobab!BL414)</f>
        <v>0</v>
      </c>
      <c r="BM414" s="77">
        <f>SUM(Kranskop:Baobab!BM414)</f>
        <v>0</v>
      </c>
      <c r="BN414" s="77">
        <f>SUM(Kranskop:Baobab!BN414)</f>
        <v>0</v>
      </c>
      <c r="BO414" s="77">
        <f>SUM(Kranskop:Baobab!BO414)</f>
        <v>0</v>
      </c>
      <c r="BP414" s="77">
        <f>SUM(Kranskop:Baobab!BP414)</f>
        <v>0</v>
      </c>
      <c r="BQ414" s="76">
        <f>SUM(Kranskop:Baobab!BQ414)</f>
        <v>0</v>
      </c>
      <c r="BR414" s="78">
        <f>SUM(Kranskop:Baobab!BR414)</f>
        <v>0</v>
      </c>
      <c r="BS414" s="77">
        <f>SUM(Kranskop:Baobab!BS414)</f>
        <v>0</v>
      </c>
      <c r="BT414" s="77">
        <f>SUM(Kranskop:Baobab!BT414)</f>
        <v>0</v>
      </c>
      <c r="BU414" s="77">
        <f>SUM(Kranskop:Baobab!BU414)</f>
        <v>0</v>
      </c>
      <c r="BV414" s="77">
        <f>SUM(Kranskop:Baobab!BV414)</f>
        <v>0</v>
      </c>
      <c r="BW414" s="77">
        <f>SUM(Kranskop:Baobab!BW414)</f>
        <v>0</v>
      </c>
      <c r="BX414" s="77">
        <f>SUM(Kranskop:Baobab!BX414)</f>
        <v>0</v>
      </c>
      <c r="BY414" s="77">
        <f>SUM(Kranskop:Baobab!BY414)</f>
        <v>0</v>
      </c>
      <c r="BZ414" s="77">
        <f>SUM(Kranskop:Baobab!BZ414)</f>
        <v>0</v>
      </c>
      <c r="CA414" s="77">
        <f>SUM(Kranskop:Baobab!CA414)</f>
        <v>0</v>
      </c>
      <c r="CB414" s="77">
        <f>SUM(Kranskop:Baobab!CB414)</f>
        <v>0</v>
      </c>
      <c r="CC414" s="76">
        <f>SUM(Kranskop:Baobab!CC414)</f>
        <v>0</v>
      </c>
      <c r="CD414" s="368"/>
    </row>
    <row r="415" spans="1:82" s="148" customFormat="1" ht="27" x14ac:dyDescent="0.75">
      <c r="A415" s="155"/>
      <c r="B415" s="73" t="s">
        <v>495</v>
      </c>
      <c r="C415" s="129" t="str">
        <f>"Provision for the Installation and Upgrade of Electrical + Mechanical Assets - Provision for the installation and upgrade of Employer's Assets"</f>
        <v>Provision for the Installation and Upgrade of Electrical + Mechanical Assets - Provision for the installation and upgrade of Employer's Assets</v>
      </c>
      <c r="D415" s="29" t="s">
        <v>318</v>
      </c>
      <c r="E415" s="255">
        <f>SUM(Kranskop:Baobab!F415)</f>
        <v>6700000</v>
      </c>
      <c r="F415" s="215" t="b">
        <f>(Kranskop!G415+Nyl!G415+Capricorn!G415+Baobab!G415)=G415</f>
        <v>1</v>
      </c>
      <c r="G415" s="74">
        <f t="shared" si="107"/>
        <v>6700000</v>
      </c>
      <c r="H415" s="75">
        <f>SUM(Kranskop:Baobab!H415)</f>
        <v>0</v>
      </c>
      <c r="I415" s="76">
        <f>SUM(Kranskop:Baobab!I415)</f>
        <v>0</v>
      </c>
      <c r="J415" s="75">
        <f>SUM(Kranskop:Baobab!J415)</f>
        <v>0</v>
      </c>
      <c r="K415" s="77">
        <f>SUM(Kranskop:Baobab!K415)</f>
        <v>0</v>
      </c>
      <c r="L415" s="77">
        <f>SUM(Kranskop:Baobab!L415)</f>
        <v>0</v>
      </c>
      <c r="M415" s="77">
        <f>SUM(Kranskop:Baobab!M415)</f>
        <v>0</v>
      </c>
      <c r="N415" s="77">
        <f>SUM(Kranskop:Baobab!N415)</f>
        <v>0</v>
      </c>
      <c r="O415" s="77">
        <f>SUM(Kranskop:Baobab!O415)</f>
        <v>0</v>
      </c>
      <c r="P415" s="77">
        <f>SUM(Kranskop:Baobab!P415)</f>
        <v>0</v>
      </c>
      <c r="Q415" s="77">
        <f>SUM(Kranskop:Baobab!Q415)</f>
        <v>0</v>
      </c>
      <c r="R415" s="77">
        <f>SUM(Kranskop:Baobab!R415)</f>
        <v>0</v>
      </c>
      <c r="S415" s="77">
        <f>SUM(Kranskop:Baobab!S415)</f>
        <v>0</v>
      </c>
      <c r="T415" s="77">
        <f>SUM(Kranskop:Baobab!T415)</f>
        <v>0</v>
      </c>
      <c r="U415" s="76">
        <f>SUM(Kranskop:Baobab!U415)</f>
        <v>1116666.6599999999</v>
      </c>
      <c r="V415" s="75">
        <f>SUM(Kranskop:Baobab!V415)</f>
        <v>0</v>
      </c>
      <c r="W415" s="77">
        <f>SUM(Kranskop:Baobab!W415)</f>
        <v>0</v>
      </c>
      <c r="X415" s="77">
        <f>SUM(Kranskop:Baobab!X415)</f>
        <v>0</v>
      </c>
      <c r="Y415" s="77">
        <f>SUM(Kranskop:Baobab!Y415)</f>
        <v>0</v>
      </c>
      <c r="Z415" s="77">
        <f>SUM(Kranskop:Baobab!Z415)</f>
        <v>0</v>
      </c>
      <c r="AA415" s="77">
        <f>SUM(Kranskop:Baobab!AA415)</f>
        <v>0</v>
      </c>
      <c r="AB415" s="77">
        <f>SUM(Kranskop:Baobab!AB415)</f>
        <v>0</v>
      </c>
      <c r="AC415" s="77">
        <f>SUM(Kranskop:Baobab!AC415)</f>
        <v>0</v>
      </c>
      <c r="AD415" s="77">
        <f>SUM(Kranskop:Baobab!AD415)</f>
        <v>0</v>
      </c>
      <c r="AE415" s="77">
        <f>SUM(Kranskop:Baobab!AE415)</f>
        <v>0</v>
      </c>
      <c r="AF415" s="77">
        <f>SUM(Kranskop:Baobab!AF415)</f>
        <v>0</v>
      </c>
      <c r="AG415" s="76">
        <f>SUM(Kranskop:Baobab!AG415)</f>
        <v>1116666.6599999999</v>
      </c>
      <c r="AH415" s="78">
        <f>SUM(Kranskop:Baobab!AH415)</f>
        <v>0</v>
      </c>
      <c r="AI415" s="77">
        <f>SUM(Kranskop:Baobab!AI415)</f>
        <v>0</v>
      </c>
      <c r="AJ415" s="77">
        <f>SUM(Kranskop:Baobab!AJ415)</f>
        <v>0</v>
      </c>
      <c r="AK415" s="77">
        <f>SUM(Kranskop:Baobab!AK415)</f>
        <v>0</v>
      </c>
      <c r="AL415" s="77">
        <f>SUM(Kranskop:Baobab!AL415)</f>
        <v>0</v>
      </c>
      <c r="AM415" s="77">
        <f>SUM(Kranskop:Baobab!AM415)</f>
        <v>0</v>
      </c>
      <c r="AN415" s="77">
        <f>SUM(Kranskop:Baobab!AN415)</f>
        <v>0</v>
      </c>
      <c r="AO415" s="77">
        <f>SUM(Kranskop:Baobab!AO415)</f>
        <v>0</v>
      </c>
      <c r="AP415" s="77">
        <f>SUM(Kranskop:Baobab!AP415)</f>
        <v>0</v>
      </c>
      <c r="AQ415" s="77">
        <f>SUM(Kranskop:Baobab!AQ415)</f>
        <v>0</v>
      </c>
      <c r="AR415" s="77">
        <f>SUM(Kranskop:Baobab!AR415)</f>
        <v>0</v>
      </c>
      <c r="AS415" s="76">
        <f>SUM(Kranskop:Baobab!AS415)</f>
        <v>1116666.6599999999</v>
      </c>
      <c r="AT415" s="78">
        <f>SUM(Kranskop:Baobab!AT415)</f>
        <v>0</v>
      </c>
      <c r="AU415" s="77">
        <f>SUM(Kranskop:Baobab!AU415)</f>
        <v>0</v>
      </c>
      <c r="AV415" s="77">
        <f>SUM(Kranskop:Baobab!AV415)</f>
        <v>0</v>
      </c>
      <c r="AW415" s="77">
        <f>SUM(Kranskop:Baobab!AW415)</f>
        <v>0</v>
      </c>
      <c r="AX415" s="77">
        <f>SUM(Kranskop:Baobab!AX415)</f>
        <v>0</v>
      </c>
      <c r="AY415" s="77">
        <f>SUM(Kranskop:Baobab!AY415)</f>
        <v>0</v>
      </c>
      <c r="AZ415" s="77">
        <f>SUM(Kranskop:Baobab!AZ415)</f>
        <v>0</v>
      </c>
      <c r="BA415" s="77">
        <f>SUM(Kranskop:Baobab!BA415)</f>
        <v>0</v>
      </c>
      <c r="BB415" s="77">
        <f>SUM(Kranskop:Baobab!BB415)</f>
        <v>0</v>
      </c>
      <c r="BC415" s="77">
        <f>SUM(Kranskop:Baobab!BC415)</f>
        <v>0</v>
      </c>
      <c r="BD415" s="77">
        <f>SUM(Kranskop:Baobab!BD415)</f>
        <v>0</v>
      </c>
      <c r="BE415" s="76">
        <f>SUM(Kranskop:Baobab!BE415)</f>
        <v>1116666.6599999999</v>
      </c>
      <c r="BF415" s="78">
        <f>SUM(Kranskop:Baobab!BF415)</f>
        <v>0</v>
      </c>
      <c r="BG415" s="77">
        <f>SUM(Kranskop:Baobab!BG415)</f>
        <v>0</v>
      </c>
      <c r="BH415" s="77">
        <f>SUM(Kranskop:Baobab!BH415)</f>
        <v>0</v>
      </c>
      <c r="BI415" s="77">
        <f>SUM(Kranskop:Baobab!BI415)</f>
        <v>0</v>
      </c>
      <c r="BJ415" s="77">
        <f>SUM(Kranskop:Baobab!BJ415)</f>
        <v>0</v>
      </c>
      <c r="BK415" s="77">
        <f>SUM(Kranskop:Baobab!BK415)</f>
        <v>0</v>
      </c>
      <c r="BL415" s="77">
        <f>SUM(Kranskop:Baobab!BL415)</f>
        <v>0</v>
      </c>
      <c r="BM415" s="77">
        <f>SUM(Kranskop:Baobab!BM415)</f>
        <v>0</v>
      </c>
      <c r="BN415" s="77">
        <f>SUM(Kranskop:Baobab!BN415)</f>
        <v>0</v>
      </c>
      <c r="BO415" s="77">
        <f>SUM(Kranskop:Baobab!BO415)</f>
        <v>0</v>
      </c>
      <c r="BP415" s="77">
        <f>SUM(Kranskop:Baobab!BP415)</f>
        <v>0</v>
      </c>
      <c r="BQ415" s="76">
        <f>SUM(Kranskop:Baobab!BQ415)</f>
        <v>1116666.6599999999</v>
      </c>
      <c r="BR415" s="78">
        <f>SUM(Kranskop:Baobab!BR415)</f>
        <v>0</v>
      </c>
      <c r="BS415" s="77">
        <f>SUM(Kranskop:Baobab!BS415)</f>
        <v>0</v>
      </c>
      <c r="BT415" s="77">
        <f>SUM(Kranskop:Baobab!BT415)</f>
        <v>0</v>
      </c>
      <c r="BU415" s="77">
        <f>SUM(Kranskop:Baobab!BU415)</f>
        <v>0</v>
      </c>
      <c r="BV415" s="77">
        <f>SUM(Kranskop:Baobab!BV415)</f>
        <v>0</v>
      </c>
      <c r="BW415" s="77">
        <f>SUM(Kranskop:Baobab!BW415)</f>
        <v>0</v>
      </c>
      <c r="BX415" s="77">
        <f>SUM(Kranskop:Baobab!BX415)</f>
        <v>0</v>
      </c>
      <c r="BY415" s="77">
        <f>SUM(Kranskop:Baobab!BY415)</f>
        <v>0</v>
      </c>
      <c r="BZ415" s="77">
        <f>SUM(Kranskop:Baobab!BZ415)</f>
        <v>0</v>
      </c>
      <c r="CA415" s="77">
        <f>SUM(Kranskop:Baobab!CA415)</f>
        <v>0</v>
      </c>
      <c r="CB415" s="77">
        <f>SUM(Kranskop:Baobab!CB415)</f>
        <v>0</v>
      </c>
      <c r="CC415" s="76">
        <f>SUM(Kranskop:Baobab!CC415)</f>
        <v>1116666.7</v>
      </c>
      <c r="CD415" s="368"/>
    </row>
    <row r="416" spans="1:82" s="39" customFormat="1" ht="27" x14ac:dyDescent="0.75">
      <c r="A416" s="43"/>
      <c r="B416" s="26" t="s">
        <v>496</v>
      </c>
      <c r="C416" s="27" t="str">
        <f>"Provision for the Installation and Upgrade of Electrical + Mechanical Assets - Overhead charges and profit in respect of B-6002-a"</f>
        <v>Provision for the Installation and Upgrade of Electrical + Mechanical Assets - Overhead charges and profit in respect of B-6002-a</v>
      </c>
      <c r="D416" s="147" t="s">
        <v>320</v>
      </c>
      <c r="E416" s="401">
        <f>SUM(Kranskop:Baobab!F416)</f>
        <v>0</v>
      </c>
      <c r="F416" s="215" t="b">
        <f>(Kranskop!G416+Nyl!G416+Capricorn!G416+Baobab!G416)=G416</f>
        <v>1</v>
      </c>
      <c r="G416" s="74">
        <f t="shared" si="107"/>
        <v>0</v>
      </c>
      <c r="H416" s="75">
        <f>SUM(Kranskop:Baobab!H416)</f>
        <v>0</v>
      </c>
      <c r="I416" s="76">
        <f>SUM(Kranskop:Baobab!I416)</f>
        <v>0</v>
      </c>
      <c r="J416" s="75">
        <f>SUM(Kranskop:Baobab!J416)</f>
        <v>0</v>
      </c>
      <c r="K416" s="77">
        <f>SUM(Kranskop:Baobab!K416)</f>
        <v>0</v>
      </c>
      <c r="L416" s="77">
        <f>SUM(Kranskop:Baobab!L416)</f>
        <v>0</v>
      </c>
      <c r="M416" s="77">
        <f>SUM(Kranskop:Baobab!M416)</f>
        <v>0</v>
      </c>
      <c r="N416" s="77">
        <f>SUM(Kranskop:Baobab!N416)</f>
        <v>0</v>
      </c>
      <c r="O416" s="77">
        <f>SUM(Kranskop:Baobab!O416)</f>
        <v>0</v>
      </c>
      <c r="P416" s="77">
        <f>SUM(Kranskop:Baobab!P416)</f>
        <v>0</v>
      </c>
      <c r="Q416" s="77">
        <f>SUM(Kranskop:Baobab!Q416)</f>
        <v>0</v>
      </c>
      <c r="R416" s="77">
        <f>SUM(Kranskop:Baobab!R416)</f>
        <v>0</v>
      </c>
      <c r="S416" s="77">
        <f>SUM(Kranskop:Baobab!S416)</f>
        <v>0</v>
      </c>
      <c r="T416" s="77">
        <f>SUM(Kranskop:Baobab!T416)</f>
        <v>0</v>
      </c>
      <c r="U416" s="76">
        <f>SUM(Kranskop:Baobab!U416)</f>
        <v>0</v>
      </c>
      <c r="V416" s="75">
        <f>SUM(Kranskop:Baobab!V416)</f>
        <v>0</v>
      </c>
      <c r="W416" s="77">
        <f>SUM(Kranskop:Baobab!W416)</f>
        <v>0</v>
      </c>
      <c r="X416" s="77">
        <f>SUM(Kranskop:Baobab!X416)</f>
        <v>0</v>
      </c>
      <c r="Y416" s="77">
        <f>SUM(Kranskop:Baobab!Y416)</f>
        <v>0</v>
      </c>
      <c r="Z416" s="77">
        <f>SUM(Kranskop:Baobab!Z416)</f>
        <v>0</v>
      </c>
      <c r="AA416" s="77">
        <f>SUM(Kranskop:Baobab!AA416)</f>
        <v>0</v>
      </c>
      <c r="AB416" s="77">
        <f>SUM(Kranskop:Baobab!AB416)</f>
        <v>0</v>
      </c>
      <c r="AC416" s="77">
        <f>SUM(Kranskop:Baobab!AC416)</f>
        <v>0</v>
      </c>
      <c r="AD416" s="77">
        <f>SUM(Kranskop:Baobab!AD416)</f>
        <v>0</v>
      </c>
      <c r="AE416" s="77">
        <f>SUM(Kranskop:Baobab!AE416)</f>
        <v>0</v>
      </c>
      <c r="AF416" s="77">
        <f>SUM(Kranskop:Baobab!AF416)</f>
        <v>0</v>
      </c>
      <c r="AG416" s="76">
        <f>SUM(Kranskop:Baobab!AG416)</f>
        <v>0</v>
      </c>
      <c r="AH416" s="78">
        <f>SUM(Kranskop:Baobab!AH416)</f>
        <v>0</v>
      </c>
      <c r="AI416" s="77">
        <f>SUM(Kranskop:Baobab!AI416)</f>
        <v>0</v>
      </c>
      <c r="AJ416" s="77">
        <f>SUM(Kranskop:Baobab!AJ416)</f>
        <v>0</v>
      </c>
      <c r="AK416" s="77">
        <f>SUM(Kranskop:Baobab!AK416)</f>
        <v>0</v>
      </c>
      <c r="AL416" s="77">
        <f>SUM(Kranskop:Baobab!AL416)</f>
        <v>0</v>
      </c>
      <c r="AM416" s="77">
        <f>SUM(Kranskop:Baobab!AM416)</f>
        <v>0</v>
      </c>
      <c r="AN416" s="77">
        <f>SUM(Kranskop:Baobab!AN416)</f>
        <v>0</v>
      </c>
      <c r="AO416" s="77">
        <f>SUM(Kranskop:Baobab!AO416)</f>
        <v>0</v>
      </c>
      <c r="AP416" s="77">
        <f>SUM(Kranskop:Baobab!AP416)</f>
        <v>0</v>
      </c>
      <c r="AQ416" s="77">
        <f>SUM(Kranskop:Baobab!AQ416)</f>
        <v>0</v>
      </c>
      <c r="AR416" s="77">
        <f>SUM(Kranskop:Baobab!AR416)</f>
        <v>0</v>
      </c>
      <c r="AS416" s="76">
        <f>SUM(Kranskop:Baobab!AS416)</f>
        <v>0</v>
      </c>
      <c r="AT416" s="78">
        <f>SUM(Kranskop:Baobab!AT416)</f>
        <v>0</v>
      </c>
      <c r="AU416" s="77">
        <f>SUM(Kranskop:Baobab!AU416)</f>
        <v>0</v>
      </c>
      <c r="AV416" s="77">
        <f>SUM(Kranskop:Baobab!AV416)</f>
        <v>0</v>
      </c>
      <c r="AW416" s="77">
        <f>SUM(Kranskop:Baobab!AW416)</f>
        <v>0</v>
      </c>
      <c r="AX416" s="77">
        <f>SUM(Kranskop:Baobab!AX416)</f>
        <v>0</v>
      </c>
      <c r="AY416" s="77">
        <f>SUM(Kranskop:Baobab!AY416)</f>
        <v>0</v>
      </c>
      <c r="AZ416" s="77">
        <f>SUM(Kranskop:Baobab!AZ416)</f>
        <v>0</v>
      </c>
      <c r="BA416" s="77">
        <f>SUM(Kranskop:Baobab!BA416)</f>
        <v>0</v>
      </c>
      <c r="BB416" s="77">
        <f>SUM(Kranskop:Baobab!BB416)</f>
        <v>0</v>
      </c>
      <c r="BC416" s="77">
        <f>SUM(Kranskop:Baobab!BC416)</f>
        <v>0</v>
      </c>
      <c r="BD416" s="77">
        <f>SUM(Kranskop:Baobab!BD416)</f>
        <v>0</v>
      </c>
      <c r="BE416" s="76">
        <f>SUM(Kranskop:Baobab!BE416)</f>
        <v>0</v>
      </c>
      <c r="BF416" s="78">
        <f>SUM(Kranskop:Baobab!BF416)</f>
        <v>0</v>
      </c>
      <c r="BG416" s="77">
        <f>SUM(Kranskop:Baobab!BG416)</f>
        <v>0</v>
      </c>
      <c r="BH416" s="77">
        <f>SUM(Kranskop:Baobab!BH416)</f>
        <v>0</v>
      </c>
      <c r="BI416" s="77">
        <f>SUM(Kranskop:Baobab!BI416)</f>
        <v>0</v>
      </c>
      <c r="BJ416" s="77">
        <f>SUM(Kranskop:Baobab!BJ416)</f>
        <v>0</v>
      </c>
      <c r="BK416" s="77">
        <f>SUM(Kranskop:Baobab!BK416)</f>
        <v>0</v>
      </c>
      <c r="BL416" s="77">
        <f>SUM(Kranskop:Baobab!BL416)</f>
        <v>0</v>
      </c>
      <c r="BM416" s="77">
        <f>SUM(Kranskop:Baobab!BM416)</f>
        <v>0</v>
      </c>
      <c r="BN416" s="77">
        <f>SUM(Kranskop:Baobab!BN416)</f>
        <v>0</v>
      </c>
      <c r="BO416" s="77">
        <f>SUM(Kranskop:Baobab!BO416)</f>
        <v>0</v>
      </c>
      <c r="BP416" s="77">
        <f>SUM(Kranskop:Baobab!BP416)</f>
        <v>0</v>
      </c>
      <c r="BQ416" s="76">
        <f>SUM(Kranskop:Baobab!BQ416)</f>
        <v>0</v>
      </c>
      <c r="BR416" s="78">
        <f>SUM(Kranskop:Baobab!BR416)</f>
        <v>0</v>
      </c>
      <c r="BS416" s="77">
        <f>SUM(Kranskop:Baobab!BS416)</f>
        <v>0</v>
      </c>
      <c r="BT416" s="77">
        <f>SUM(Kranskop:Baobab!BT416)</f>
        <v>0</v>
      </c>
      <c r="BU416" s="77">
        <f>SUM(Kranskop:Baobab!BU416)</f>
        <v>0</v>
      </c>
      <c r="BV416" s="77">
        <f>SUM(Kranskop:Baobab!BV416)</f>
        <v>0</v>
      </c>
      <c r="BW416" s="77">
        <f>SUM(Kranskop:Baobab!BW416)</f>
        <v>0</v>
      </c>
      <c r="BX416" s="77">
        <f>SUM(Kranskop:Baobab!BX416)</f>
        <v>0</v>
      </c>
      <c r="BY416" s="77">
        <f>SUM(Kranskop:Baobab!BY416)</f>
        <v>0</v>
      </c>
      <c r="BZ416" s="77">
        <f>SUM(Kranskop:Baobab!BZ416)</f>
        <v>0</v>
      </c>
      <c r="CA416" s="77">
        <f>SUM(Kranskop:Baobab!CA416)</f>
        <v>0</v>
      </c>
      <c r="CB416" s="77">
        <f>SUM(Kranskop:Baobab!CB416)</f>
        <v>0</v>
      </c>
      <c r="CC416" s="76">
        <f>SUM(Kranskop:Baobab!CC416)</f>
        <v>0</v>
      </c>
      <c r="CD416" s="368"/>
    </row>
    <row r="417" spans="1:82" s="148" customFormat="1" ht="27" x14ac:dyDescent="0.75">
      <c r="A417" s="155"/>
      <c r="B417" s="73" t="s">
        <v>497</v>
      </c>
      <c r="C417" s="129" t="str">
        <f>"Provision for the Installation and Upgrade of Toll System Assets - Provision for the installation and upgrade of Toll System Assets"</f>
        <v>Provision for the Installation and Upgrade of Toll System Assets - Provision for the installation and upgrade of Toll System Assets</v>
      </c>
      <c r="D417" s="29" t="s">
        <v>318</v>
      </c>
      <c r="E417" s="255">
        <f>SUM(Kranskop:Baobab!F417)</f>
        <v>1000000</v>
      </c>
      <c r="F417" s="215" t="b">
        <f>(Kranskop!G417+Nyl!G417+Capricorn!G417+Baobab!G417)=G417</f>
        <v>1</v>
      </c>
      <c r="G417" s="74">
        <f t="shared" si="107"/>
        <v>1000000</v>
      </c>
      <c r="H417" s="75">
        <f>SUM(Kranskop:Baobab!H417)</f>
        <v>0</v>
      </c>
      <c r="I417" s="76">
        <f>SUM(Kranskop:Baobab!I417)</f>
        <v>0</v>
      </c>
      <c r="J417" s="75">
        <f>SUM(Kranskop:Baobab!J417)</f>
        <v>0</v>
      </c>
      <c r="K417" s="77">
        <f>SUM(Kranskop:Baobab!K417)</f>
        <v>0</v>
      </c>
      <c r="L417" s="77">
        <f>SUM(Kranskop:Baobab!L417)</f>
        <v>0</v>
      </c>
      <c r="M417" s="77">
        <f>SUM(Kranskop:Baobab!M417)</f>
        <v>0</v>
      </c>
      <c r="N417" s="77">
        <f>SUM(Kranskop:Baobab!N417)</f>
        <v>0</v>
      </c>
      <c r="O417" s="77">
        <f>SUM(Kranskop:Baobab!O417)</f>
        <v>0</v>
      </c>
      <c r="P417" s="77">
        <f>SUM(Kranskop:Baobab!P417)</f>
        <v>0</v>
      </c>
      <c r="Q417" s="77">
        <f>SUM(Kranskop:Baobab!Q417)</f>
        <v>0</v>
      </c>
      <c r="R417" s="77">
        <f>SUM(Kranskop:Baobab!R417)</f>
        <v>0</v>
      </c>
      <c r="S417" s="77">
        <f>SUM(Kranskop:Baobab!S417)</f>
        <v>0</v>
      </c>
      <c r="T417" s="77">
        <f>SUM(Kranskop:Baobab!T417)</f>
        <v>0</v>
      </c>
      <c r="U417" s="76">
        <f>SUM(Kranskop:Baobab!U417)</f>
        <v>166666.66</v>
      </c>
      <c r="V417" s="75">
        <f>SUM(Kranskop:Baobab!V417)</f>
        <v>0</v>
      </c>
      <c r="W417" s="77">
        <f>SUM(Kranskop:Baobab!W417)</f>
        <v>0</v>
      </c>
      <c r="X417" s="77">
        <f>SUM(Kranskop:Baobab!X417)</f>
        <v>0</v>
      </c>
      <c r="Y417" s="77">
        <f>SUM(Kranskop:Baobab!Y417)</f>
        <v>0</v>
      </c>
      <c r="Z417" s="77">
        <f>SUM(Kranskop:Baobab!Z417)</f>
        <v>0</v>
      </c>
      <c r="AA417" s="77">
        <f>SUM(Kranskop:Baobab!AA417)</f>
        <v>0</v>
      </c>
      <c r="AB417" s="77">
        <f>SUM(Kranskop:Baobab!AB417)</f>
        <v>0</v>
      </c>
      <c r="AC417" s="77">
        <f>SUM(Kranskop:Baobab!AC417)</f>
        <v>0</v>
      </c>
      <c r="AD417" s="77">
        <f>SUM(Kranskop:Baobab!AD417)</f>
        <v>0</v>
      </c>
      <c r="AE417" s="77">
        <f>SUM(Kranskop:Baobab!AE417)</f>
        <v>0</v>
      </c>
      <c r="AF417" s="77">
        <f>SUM(Kranskop:Baobab!AF417)</f>
        <v>0</v>
      </c>
      <c r="AG417" s="76">
        <f>SUM(Kranskop:Baobab!AG417)</f>
        <v>166666.66</v>
      </c>
      <c r="AH417" s="78">
        <f>SUM(Kranskop:Baobab!AH417)</f>
        <v>0</v>
      </c>
      <c r="AI417" s="77">
        <f>SUM(Kranskop:Baobab!AI417)</f>
        <v>0</v>
      </c>
      <c r="AJ417" s="77">
        <f>SUM(Kranskop:Baobab!AJ417)</f>
        <v>0</v>
      </c>
      <c r="AK417" s="77">
        <f>SUM(Kranskop:Baobab!AK417)</f>
        <v>0</v>
      </c>
      <c r="AL417" s="77">
        <f>SUM(Kranskop:Baobab!AL417)</f>
        <v>0</v>
      </c>
      <c r="AM417" s="77">
        <f>SUM(Kranskop:Baobab!AM417)</f>
        <v>0</v>
      </c>
      <c r="AN417" s="77">
        <f>SUM(Kranskop:Baobab!AN417)</f>
        <v>0</v>
      </c>
      <c r="AO417" s="77">
        <f>SUM(Kranskop:Baobab!AO417)</f>
        <v>0</v>
      </c>
      <c r="AP417" s="77">
        <f>SUM(Kranskop:Baobab!AP417)</f>
        <v>0</v>
      </c>
      <c r="AQ417" s="77">
        <f>SUM(Kranskop:Baobab!AQ417)</f>
        <v>0</v>
      </c>
      <c r="AR417" s="77">
        <f>SUM(Kranskop:Baobab!AR417)</f>
        <v>0</v>
      </c>
      <c r="AS417" s="76">
        <f>SUM(Kranskop:Baobab!AS417)</f>
        <v>166666.66</v>
      </c>
      <c r="AT417" s="78">
        <f>SUM(Kranskop:Baobab!AT417)</f>
        <v>0</v>
      </c>
      <c r="AU417" s="77">
        <f>SUM(Kranskop:Baobab!AU417)</f>
        <v>0</v>
      </c>
      <c r="AV417" s="77">
        <f>SUM(Kranskop:Baobab!AV417)</f>
        <v>0</v>
      </c>
      <c r="AW417" s="77">
        <f>SUM(Kranskop:Baobab!AW417)</f>
        <v>0</v>
      </c>
      <c r="AX417" s="77">
        <f>SUM(Kranskop:Baobab!AX417)</f>
        <v>0</v>
      </c>
      <c r="AY417" s="77">
        <f>SUM(Kranskop:Baobab!AY417)</f>
        <v>0</v>
      </c>
      <c r="AZ417" s="77">
        <f>SUM(Kranskop:Baobab!AZ417)</f>
        <v>0</v>
      </c>
      <c r="BA417" s="77">
        <f>SUM(Kranskop:Baobab!BA417)</f>
        <v>0</v>
      </c>
      <c r="BB417" s="77">
        <f>SUM(Kranskop:Baobab!BB417)</f>
        <v>0</v>
      </c>
      <c r="BC417" s="77">
        <f>SUM(Kranskop:Baobab!BC417)</f>
        <v>0</v>
      </c>
      <c r="BD417" s="77">
        <f>SUM(Kranskop:Baobab!BD417)</f>
        <v>0</v>
      </c>
      <c r="BE417" s="76">
        <f>SUM(Kranskop:Baobab!BE417)</f>
        <v>166666.66</v>
      </c>
      <c r="BF417" s="78">
        <f>SUM(Kranskop:Baobab!BF417)</f>
        <v>0</v>
      </c>
      <c r="BG417" s="77">
        <f>SUM(Kranskop:Baobab!BG417)</f>
        <v>0</v>
      </c>
      <c r="BH417" s="77">
        <f>SUM(Kranskop:Baobab!BH417)</f>
        <v>0</v>
      </c>
      <c r="BI417" s="77">
        <f>SUM(Kranskop:Baobab!BI417)</f>
        <v>0</v>
      </c>
      <c r="BJ417" s="77">
        <f>SUM(Kranskop:Baobab!BJ417)</f>
        <v>0</v>
      </c>
      <c r="BK417" s="77">
        <f>SUM(Kranskop:Baobab!BK417)</f>
        <v>0</v>
      </c>
      <c r="BL417" s="77">
        <f>SUM(Kranskop:Baobab!BL417)</f>
        <v>0</v>
      </c>
      <c r="BM417" s="77">
        <f>SUM(Kranskop:Baobab!BM417)</f>
        <v>0</v>
      </c>
      <c r="BN417" s="77">
        <f>SUM(Kranskop:Baobab!BN417)</f>
        <v>0</v>
      </c>
      <c r="BO417" s="77">
        <f>SUM(Kranskop:Baobab!BO417)</f>
        <v>0</v>
      </c>
      <c r="BP417" s="77">
        <f>SUM(Kranskop:Baobab!BP417)</f>
        <v>0</v>
      </c>
      <c r="BQ417" s="76">
        <f>SUM(Kranskop:Baobab!BQ417)</f>
        <v>166666.66</v>
      </c>
      <c r="BR417" s="78">
        <f>SUM(Kranskop:Baobab!BR417)</f>
        <v>0</v>
      </c>
      <c r="BS417" s="77">
        <f>SUM(Kranskop:Baobab!BS417)</f>
        <v>0</v>
      </c>
      <c r="BT417" s="77">
        <f>SUM(Kranskop:Baobab!BT417)</f>
        <v>0</v>
      </c>
      <c r="BU417" s="77">
        <f>SUM(Kranskop:Baobab!BU417)</f>
        <v>0</v>
      </c>
      <c r="BV417" s="77">
        <f>SUM(Kranskop:Baobab!BV417)</f>
        <v>0</v>
      </c>
      <c r="BW417" s="77">
        <f>SUM(Kranskop:Baobab!BW417)</f>
        <v>0</v>
      </c>
      <c r="BX417" s="77">
        <f>SUM(Kranskop:Baobab!BX417)</f>
        <v>0</v>
      </c>
      <c r="BY417" s="77">
        <f>SUM(Kranskop:Baobab!BY417)</f>
        <v>0</v>
      </c>
      <c r="BZ417" s="77">
        <f>SUM(Kranskop:Baobab!BZ417)</f>
        <v>0</v>
      </c>
      <c r="CA417" s="77">
        <f>SUM(Kranskop:Baobab!CA417)</f>
        <v>0</v>
      </c>
      <c r="CB417" s="77">
        <f>SUM(Kranskop:Baobab!CB417)</f>
        <v>0</v>
      </c>
      <c r="CC417" s="76">
        <f>SUM(Kranskop:Baobab!CC417)</f>
        <v>166666.70000000001</v>
      </c>
      <c r="CD417" s="368"/>
    </row>
    <row r="418" spans="1:82" s="39" customFormat="1" ht="27" x14ac:dyDescent="0.75">
      <c r="A418" s="43"/>
      <c r="B418" s="26" t="s">
        <v>498</v>
      </c>
      <c r="C418" s="27" t="str">
        <f>"Provision for the Installation and Upgrade of Toll System Assets - Overhead charges and profit in respect of B-6003-a"</f>
        <v>Provision for the Installation and Upgrade of Toll System Assets - Overhead charges and profit in respect of B-6003-a</v>
      </c>
      <c r="D418" s="147" t="s">
        <v>320</v>
      </c>
      <c r="E418" s="401">
        <f>SUM(Kranskop:Baobab!F418)</f>
        <v>0</v>
      </c>
      <c r="F418" s="215" t="b">
        <f>(Kranskop!G418+Nyl!G418+Capricorn!G418+Baobab!G418)=G418</f>
        <v>1</v>
      </c>
      <c r="G418" s="74">
        <f t="shared" si="107"/>
        <v>0</v>
      </c>
      <c r="H418" s="75">
        <f>SUM(Kranskop:Baobab!H418)</f>
        <v>0</v>
      </c>
      <c r="I418" s="76">
        <f>SUM(Kranskop:Baobab!I418)</f>
        <v>0</v>
      </c>
      <c r="J418" s="75">
        <f>SUM(Kranskop:Baobab!J418)</f>
        <v>0</v>
      </c>
      <c r="K418" s="77">
        <f>SUM(Kranskop:Baobab!K418)</f>
        <v>0</v>
      </c>
      <c r="L418" s="77">
        <f>SUM(Kranskop:Baobab!L418)</f>
        <v>0</v>
      </c>
      <c r="M418" s="77">
        <f>SUM(Kranskop:Baobab!M418)</f>
        <v>0</v>
      </c>
      <c r="N418" s="77">
        <f>SUM(Kranskop:Baobab!N418)</f>
        <v>0</v>
      </c>
      <c r="O418" s="77">
        <f>SUM(Kranskop:Baobab!O418)</f>
        <v>0</v>
      </c>
      <c r="P418" s="77">
        <f>SUM(Kranskop:Baobab!P418)</f>
        <v>0</v>
      </c>
      <c r="Q418" s="77">
        <f>SUM(Kranskop:Baobab!Q418)</f>
        <v>0</v>
      </c>
      <c r="R418" s="77">
        <f>SUM(Kranskop:Baobab!R418)</f>
        <v>0</v>
      </c>
      <c r="S418" s="77">
        <f>SUM(Kranskop:Baobab!S418)</f>
        <v>0</v>
      </c>
      <c r="T418" s="77">
        <f>SUM(Kranskop:Baobab!T418)</f>
        <v>0</v>
      </c>
      <c r="U418" s="76">
        <f>SUM(Kranskop:Baobab!U418)</f>
        <v>0</v>
      </c>
      <c r="V418" s="75">
        <f>SUM(Kranskop:Baobab!V418)</f>
        <v>0</v>
      </c>
      <c r="W418" s="77">
        <f>SUM(Kranskop:Baobab!W418)</f>
        <v>0</v>
      </c>
      <c r="X418" s="77">
        <f>SUM(Kranskop:Baobab!X418)</f>
        <v>0</v>
      </c>
      <c r="Y418" s="77">
        <f>SUM(Kranskop:Baobab!Y418)</f>
        <v>0</v>
      </c>
      <c r="Z418" s="77">
        <f>SUM(Kranskop:Baobab!Z418)</f>
        <v>0</v>
      </c>
      <c r="AA418" s="77">
        <f>SUM(Kranskop:Baobab!AA418)</f>
        <v>0</v>
      </c>
      <c r="AB418" s="77">
        <f>SUM(Kranskop:Baobab!AB418)</f>
        <v>0</v>
      </c>
      <c r="AC418" s="77">
        <f>SUM(Kranskop:Baobab!AC418)</f>
        <v>0</v>
      </c>
      <c r="AD418" s="77">
        <f>SUM(Kranskop:Baobab!AD418)</f>
        <v>0</v>
      </c>
      <c r="AE418" s="77">
        <f>SUM(Kranskop:Baobab!AE418)</f>
        <v>0</v>
      </c>
      <c r="AF418" s="77">
        <f>SUM(Kranskop:Baobab!AF418)</f>
        <v>0</v>
      </c>
      <c r="AG418" s="76">
        <f>SUM(Kranskop:Baobab!AG418)</f>
        <v>0</v>
      </c>
      <c r="AH418" s="78">
        <f>SUM(Kranskop:Baobab!AH418)</f>
        <v>0</v>
      </c>
      <c r="AI418" s="77">
        <f>SUM(Kranskop:Baobab!AI418)</f>
        <v>0</v>
      </c>
      <c r="AJ418" s="77">
        <f>SUM(Kranskop:Baobab!AJ418)</f>
        <v>0</v>
      </c>
      <c r="AK418" s="77">
        <f>SUM(Kranskop:Baobab!AK418)</f>
        <v>0</v>
      </c>
      <c r="AL418" s="77">
        <f>SUM(Kranskop:Baobab!AL418)</f>
        <v>0</v>
      </c>
      <c r="AM418" s="77">
        <f>SUM(Kranskop:Baobab!AM418)</f>
        <v>0</v>
      </c>
      <c r="AN418" s="77">
        <f>SUM(Kranskop:Baobab!AN418)</f>
        <v>0</v>
      </c>
      <c r="AO418" s="77">
        <f>SUM(Kranskop:Baobab!AO418)</f>
        <v>0</v>
      </c>
      <c r="AP418" s="77">
        <f>SUM(Kranskop:Baobab!AP418)</f>
        <v>0</v>
      </c>
      <c r="AQ418" s="77">
        <f>SUM(Kranskop:Baobab!AQ418)</f>
        <v>0</v>
      </c>
      <c r="AR418" s="77">
        <f>SUM(Kranskop:Baobab!AR418)</f>
        <v>0</v>
      </c>
      <c r="AS418" s="76">
        <f>SUM(Kranskop:Baobab!AS418)</f>
        <v>0</v>
      </c>
      <c r="AT418" s="78">
        <f>SUM(Kranskop:Baobab!AT418)</f>
        <v>0</v>
      </c>
      <c r="AU418" s="77">
        <f>SUM(Kranskop:Baobab!AU418)</f>
        <v>0</v>
      </c>
      <c r="AV418" s="77">
        <f>SUM(Kranskop:Baobab!AV418)</f>
        <v>0</v>
      </c>
      <c r="AW418" s="77">
        <f>SUM(Kranskop:Baobab!AW418)</f>
        <v>0</v>
      </c>
      <c r="AX418" s="77">
        <f>SUM(Kranskop:Baobab!AX418)</f>
        <v>0</v>
      </c>
      <c r="AY418" s="77">
        <f>SUM(Kranskop:Baobab!AY418)</f>
        <v>0</v>
      </c>
      <c r="AZ418" s="77">
        <f>SUM(Kranskop:Baobab!AZ418)</f>
        <v>0</v>
      </c>
      <c r="BA418" s="77">
        <f>SUM(Kranskop:Baobab!BA418)</f>
        <v>0</v>
      </c>
      <c r="BB418" s="77">
        <f>SUM(Kranskop:Baobab!BB418)</f>
        <v>0</v>
      </c>
      <c r="BC418" s="77">
        <f>SUM(Kranskop:Baobab!BC418)</f>
        <v>0</v>
      </c>
      <c r="BD418" s="77">
        <f>SUM(Kranskop:Baobab!BD418)</f>
        <v>0</v>
      </c>
      <c r="BE418" s="76">
        <f>SUM(Kranskop:Baobab!BE418)</f>
        <v>0</v>
      </c>
      <c r="BF418" s="78">
        <f>SUM(Kranskop:Baobab!BF418)</f>
        <v>0</v>
      </c>
      <c r="BG418" s="77">
        <f>SUM(Kranskop:Baobab!BG418)</f>
        <v>0</v>
      </c>
      <c r="BH418" s="77">
        <f>SUM(Kranskop:Baobab!BH418)</f>
        <v>0</v>
      </c>
      <c r="BI418" s="77">
        <f>SUM(Kranskop:Baobab!BI418)</f>
        <v>0</v>
      </c>
      <c r="BJ418" s="77">
        <f>SUM(Kranskop:Baobab!BJ418)</f>
        <v>0</v>
      </c>
      <c r="BK418" s="77">
        <f>SUM(Kranskop:Baobab!BK418)</f>
        <v>0</v>
      </c>
      <c r="BL418" s="77">
        <f>SUM(Kranskop:Baobab!BL418)</f>
        <v>0</v>
      </c>
      <c r="BM418" s="77">
        <f>SUM(Kranskop:Baobab!BM418)</f>
        <v>0</v>
      </c>
      <c r="BN418" s="77">
        <f>SUM(Kranskop:Baobab!BN418)</f>
        <v>0</v>
      </c>
      <c r="BO418" s="77">
        <f>SUM(Kranskop:Baobab!BO418)</f>
        <v>0</v>
      </c>
      <c r="BP418" s="77">
        <f>SUM(Kranskop:Baobab!BP418)</f>
        <v>0</v>
      </c>
      <c r="BQ418" s="76">
        <f>SUM(Kranskop:Baobab!BQ418)</f>
        <v>0</v>
      </c>
      <c r="BR418" s="78">
        <f>SUM(Kranskop:Baobab!BR418)</f>
        <v>0</v>
      </c>
      <c r="BS418" s="77">
        <f>SUM(Kranskop:Baobab!BS418)</f>
        <v>0</v>
      </c>
      <c r="BT418" s="77">
        <f>SUM(Kranskop:Baobab!BT418)</f>
        <v>0</v>
      </c>
      <c r="BU418" s="77">
        <f>SUM(Kranskop:Baobab!BU418)</f>
        <v>0</v>
      </c>
      <c r="BV418" s="77">
        <f>SUM(Kranskop:Baobab!BV418)</f>
        <v>0</v>
      </c>
      <c r="BW418" s="77">
        <f>SUM(Kranskop:Baobab!BW418)</f>
        <v>0</v>
      </c>
      <c r="BX418" s="77">
        <f>SUM(Kranskop:Baobab!BX418)</f>
        <v>0</v>
      </c>
      <c r="BY418" s="77">
        <f>SUM(Kranskop:Baobab!BY418)</f>
        <v>0</v>
      </c>
      <c r="BZ418" s="77">
        <f>SUM(Kranskop:Baobab!BZ418)</f>
        <v>0</v>
      </c>
      <c r="CA418" s="77">
        <f>SUM(Kranskop:Baobab!CA418)</f>
        <v>0</v>
      </c>
      <c r="CB418" s="77">
        <f>SUM(Kranskop:Baobab!CB418)</f>
        <v>0</v>
      </c>
      <c r="CC418" s="76">
        <f>SUM(Kranskop:Baobab!CC418)</f>
        <v>0</v>
      </c>
      <c r="CD418" s="368"/>
    </row>
    <row r="419" spans="1:82" s="148" customFormat="1" ht="27" x14ac:dyDescent="0.75">
      <c r="A419" s="155"/>
      <c r="B419" s="73" t="s">
        <v>499</v>
      </c>
      <c r="C419" s="129" t="str">
        <f>"Customer Service Kiosk at locations Remote from the Plazas - Allowance for Customer Service Kiosks Planning and Design"</f>
        <v>Customer Service Kiosk at locations Remote from the Plazas - Allowance for Customer Service Kiosks Planning and Design</v>
      </c>
      <c r="D419" s="29" t="s">
        <v>318</v>
      </c>
      <c r="E419" s="255">
        <f>SUM(Kranskop:Baobab!F419)</f>
        <v>2000000</v>
      </c>
      <c r="F419" s="215" t="b">
        <f>(Kranskop!G419+Nyl!G419+Capricorn!G419+Baobab!G419)=G419</f>
        <v>1</v>
      </c>
      <c r="G419" s="74">
        <f t="shared" si="107"/>
        <v>2000000</v>
      </c>
      <c r="H419" s="75">
        <f>SUM(Kranskop:Baobab!H419)</f>
        <v>0</v>
      </c>
      <c r="I419" s="76">
        <f>SUM(Kranskop:Baobab!I419)</f>
        <v>0</v>
      </c>
      <c r="J419" s="75">
        <f>SUM(Kranskop:Baobab!J419)</f>
        <v>0</v>
      </c>
      <c r="K419" s="77">
        <f>SUM(Kranskop:Baobab!K419)</f>
        <v>0</v>
      </c>
      <c r="L419" s="77">
        <f>SUM(Kranskop:Baobab!L419)</f>
        <v>0</v>
      </c>
      <c r="M419" s="77">
        <f>SUM(Kranskop:Baobab!M419)</f>
        <v>0</v>
      </c>
      <c r="N419" s="77">
        <f>SUM(Kranskop:Baobab!N419)</f>
        <v>0</v>
      </c>
      <c r="O419" s="77">
        <f>SUM(Kranskop:Baobab!O419)</f>
        <v>0</v>
      </c>
      <c r="P419" s="77">
        <f>SUM(Kranskop:Baobab!P419)</f>
        <v>0</v>
      </c>
      <c r="Q419" s="77">
        <f>SUM(Kranskop:Baobab!Q419)</f>
        <v>0</v>
      </c>
      <c r="R419" s="77">
        <f>SUM(Kranskop:Baobab!R419)</f>
        <v>0</v>
      </c>
      <c r="S419" s="77">
        <f>SUM(Kranskop:Baobab!S419)</f>
        <v>0</v>
      </c>
      <c r="T419" s="77">
        <f>SUM(Kranskop:Baobab!T419)</f>
        <v>0</v>
      </c>
      <c r="U419" s="76">
        <f>SUM(Kranskop:Baobab!U419)</f>
        <v>333333.34000000003</v>
      </c>
      <c r="V419" s="75">
        <f>SUM(Kranskop:Baobab!V419)</f>
        <v>0</v>
      </c>
      <c r="W419" s="77">
        <f>SUM(Kranskop:Baobab!W419)</f>
        <v>0</v>
      </c>
      <c r="X419" s="77">
        <f>SUM(Kranskop:Baobab!X419)</f>
        <v>0</v>
      </c>
      <c r="Y419" s="77">
        <f>SUM(Kranskop:Baobab!Y419)</f>
        <v>0</v>
      </c>
      <c r="Z419" s="77">
        <f>SUM(Kranskop:Baobab!Z419)</f>
        <v>0</v>
      </c>
      <c r="AA419" s="77">
        <f>SUM(Kranskop:Baobab!AA419)</f>
        <v>0</v>
      </c>
      <c r="AB419" s="77">
        <f>SUM(Kranskop:Baobab!AB419)</f>
        <v>0</v>
      </c>
      <c r="AC419" s="77">
        <f>SUM(Kranskop:Baobab!AC419)</f>
        <v>0</v>
      </c>
      <c r="AD419" s="77">
        <f>SUM(Kranskop:Baobab!AD419)</f>
        <v>0</v>
      </c>
      <c r="AE419" s="77">
        <f>SUM(Kranskop:Baobab!AE419)</f>
        <v>0</v>
      </c>
      <c r="AF419" s="77">
        <f>SUM(Kranskop:Baobab!AF419)</f>
        <v>0</v>
      </c>
      <c r="AG419" s="76">
        <f>SUM(Kranskop:Baobab!AG419)</f>
        <v>333333.34000000003</v>
      </c>
      <c r="AH419" s="78">
        <f>SUM(Kranskop:Baobab!AH419)</f>
        <v>0</v>
      </c>
      <c r="AI419" s="77">
        <f>SUM(Kranskop:Baobab!AI419)</f>
        <v>0</v>
      </c>
      <c r="AJ419" s="77">
        <f>SUM(Kranskop:Baobab!AJ419)</f>
        <v>0</v>
      </c>
      <c r="AK419" s="77">
        <f>SUM(Kranskop:Baobab!AK419)</f>
        <v>0</v>
      </c>
      <c r="AL419" s="77">
        <f>SUM(Kranskop:Baobab!AL419)</f>
        <v>0</v>
      </c>
      <c r="AM419" s="77">
        <f>SUM(Kranskop:Baobab!AM419)</f>
        <v>0</v>
      </c>
      <c r="AN419" s="77">
        <f>SUM(Kranskop:Baobab!AN419)</f>
        <v>0</v>
      </c>
      <c r="AO419" s="77">
        <f>SUM(Kranskop:Baobab!AO419)</f>
        <v>0</v>
      </c>
      <c r="AP419" s="77">
        <f>SUM(Kranskop:Baobab!AP419)</f>
        <v>0</v>
      </c>
      <c r="AQ419" s="77">
        <f>SUM(Kranskop:Baobab!AQ419)</f>
        <v>0</v>
      </c>
      <c r="AR419" s="77">
        <f>SUM(Kranskop:Baobab!AR419)</f>
        <v>0</v>
      </c>
      <c r="AS419" s="76">
        <f>SUM(Kranskop:Baobab!AS419)</f>
        <v>333333.34000000003</v>
      </c>
      <c r="AT419" s="78">
        <f>SUM(Kranskop:Baobab!AT419)</f>
        <v>0</v>
      </c>
      <c r="AU419" s="77">
        <f>SUM(Kranskop:Baobab!AU419)</f>
        <v>0</v>
      </c>
      <c r="AV419" s="77">
        <f>SUM(Kranskop:Baobab!AV419)</f>
        <v>0</v>
      </c>
      <c r="AW419" s="77">
        <f>SUM(Kranskop:Baobab!AW419)</f>
        <v>0</v>
      </c>
      <c r="AX419" s="77">
        <f>SUM(Kranskop:Baobab!AX419)</f>
        <v>0</v>
      </c>
      <c r="AY419" s="77">
        <f>SUM(Kranskop:Baobab!AY419)</f>
        <v>0</v>
      </c>
      <c r="AZ419" s="77">
        <f>SUM(Kranskop:Baobab!AZ419)</f>
        <v>0</v>
      </c>
      <c r="BA419" s="77">
        <f>SUM(Kranskop:Baobab!BA419)</f>
        <v>0</v>
      </c>
      <c r="BB419" s="77">
        <f>SUM(Kranskop:Baobab!BB419)</f>
        <v>0</v>
      </c>
      <c r="BC419" s="77">
        <f>SUM(Kranskop:Baobab!BC419)</f>
        <v>0</v>
      </c>
      <c r="BD419" s="77">
        <f>SUM(Kranskop:Baobab!BD419)</f>
        <v>0</v>
      </c>
      <c r="BE419" s="76">
        <f>SUM(Kranskop:Baobab!BE419)</f>
        <v>333333.34000000003</v>
      </c>
      <c r="BF419" s="78">
        <f>SUM(Kranskop:Baobab!BF419)</f>
        <v>0</v>
      </c>
      <c r="BG419" s="77">
        <f>SUM(Kranskop:Baobab!BG419)</f>
        <v>0</v>
      </c>
      <c r="BH419" s="77">
        <f>SUM(Kranskop:Baobab!BH419)</f>
        <v>0</v>
      </c>
      <c r="BI419" s="77">
        <f>SUM(Kranskop:Baobab!BI419)</f>
        <v>0</v>
      </c>
      <c r="BJ419" s="77">
        <f>SUM(Kranskop:Baobab!BJ419)</f>
        <v>0</v>
      </c>
      <c r="BK419" s="77">
        <f>SUM(Kranskop:Baobab!BK419)</f>
        <v>0</v>
      </c>
      <c r="BL419" s="77">
        <f>SUM(Kranskop:Baobab!BL419)</f>
        <v>0</v>
      </c>
      <c r="BM419" s="77">
        <f>SUM(Kranskop:Baobab!BM419)</f>
        <v>0</v>
      </c>
      <c r="BN419" s="77">
        <f>SUM(Kranskop:Baobab!BN419)</f>
        <v>0</v>
      </c>
      <c r="BO419" s="77">
        <f>SUM(Kranskop:Baobab!BO419)</f>
        <v>0</v>
      </c>
      <c r="BP419" s="77">
        <f>SUM(Kranskop:Baobab!BP419)</f>
        <v>0</v>
      </c>
      <c r="BQ419" s="76">
        <f>SUM(Kranskop:Baobab!BQ419)</f>
        <v>333333.34000000003</v>
      </c>
      <c r="BR419" s="78">
        <f>SUM(Kranskop:Baobab!BR419)</f>
        <v>0</v>
      </c>
      <c r="BS419" s="77">
        <f>SUM(Kranskop:Baobab!BS419)</f>
        <v>0</v>
      </c>
      <c r="BT419" s="77">
        <f>SUM(Kranskop:Baobab!BT419)</f>
        <v>0</v>
      </c>
      <c r="BU419" s="77">
        <f>SUM(Kranskop:Baobab!BU419)</f>
        <v>0</v>
      </c>
      <c r="BV419" s="77">
        <f>SUM(Kranskop:Baobab!BV419)</f>
        <v>0</v>
      </c>
      <c r="BW419" s="77">
        <f>SUM(Kranskop:Baobab!BW419)</f>
        <v>0</v>
      </c>
      <c r="BX419" s="77">
        <f>SUM(Kranskop:Baobab!BX419)</f>
        <v>0</v>
      </c>
      <c r="BY419" s="77">
        <f>SUM(Kranskop:Baobab!BY419)</f>
        <v>0</v>
      </c>
      <c r="BZ419" s="77">
        <f>SUM(Kranskop:Baobab!BZ419)</f>
        <v>0</v>
      </c>
      <c r="CA419" s="77">
        <f>SUM(Kranskop:Baobab!CA419)</f>
        <v>0</v>
      </c>
      <c r="CB419" s="77">
        <f>SUM(Kranskop:Baobab!CB419)</f>
        <v>0</v>
      </c>
      <c r="CC419" s="76">
        <f>SUM(Kranskop:Baobab!CC419)</f>
        <v>333333.3</v>
      </c>
      <c r="CD419" s="368"/>
    </row>
    <row r="420" spans="1:82" s="39" customFormat="1" ht="27" x14ac:dyDescent="0.75">
      <c r="A420" s="43"/>
      <c r="B420" s="26" t="s">
        <v>500</v>
      </c>
      <c r="C420" s="27" t="str">
        <f>"Customer Service Kiosk at locations Remote from the Plazas - Overhead Charges and Profit in respect of B-6004-a"</f>
        <v>Customer Service Kiosk at locations Remote from the Plazas - Overhead Charges and Profit in respect of B-6004-a</v>
      </c>
      <c r="D420" s="147" t="s">
        <v>320</v>
      </c>
      <c r="E420" s="401">
        <f>SUM(Kranskop:Baobab!F420)</f>
        <v>0</v>
      </c>
      <c r="F420" s="215" t="b">
        <f>(Kranskop!G420+Nyl!G420+Capricorn!G420+Baobab!G420)=G420</f>
        <v>1</v>
      </c>
      <c r="G420" s="74">
        <f t="shared" si="107"/>
        <v>0</v>
      </c>
      <c r="H420" s="75">
        <f>SUM(Kranskop:Baobab!H420)</f>
        <v>0</v>
      </c>
      <c r="I420" s="76">
        <f>SUM(Kranskop:Baobab!I420)</f>
        <v>0</v>
      </c>
      <c r="J420" s="75">
        <f>SUM(Kranskop:Baobab!J420)</f>
        <v>0</v>
      </c>
      <c r="K420" s="77">
        <f>SUM(Kranskop:Baobab!K420)</f>
        <v>0</v>
      </c>
      <c r="L420" s="77">
        <f>SUM(Kranskop:Baobab!L420)</f>
        <v>0</v>
      </c>
      <c r="M420" s="77">
        <f>SUM(Kranskop:Baobab!M420)</f>
        <v>0</v>
      </c>
      <c r="N420" s="77">
        <f>SUM(Kranskop:Baobab!N420)</f>
        <v>0</v>
      </c>
      <c r="O420" s="77">
        <f>SUM(Kranskop:Baobab!O420)</f>
        <v>0</v>
      </c>
      <c r="P420" s="77">
        <f>SUM(Kranskop:Baobab!P420)</f>
        <v>0</v>
      </c>
      <c r="Q420" s="77">
        <f>SUM(Kranskop:Baobab!Q420)</f>
        <v>0</v>
      </c>
      <c r="R420" s="77">
        <f>SUM(Kranskop:Baobab!R420)</f>
        <v>0</v>
      </c>
      <c r="S420" s="77">
        <f>SUM(Kranskop:Baobab!S420)</f>
        <v>0</v>
      </c>
      <c r="T420" s="77">
        <f>SUM(Kranskop:Baobab!T420)</f>
        <v>0</v>
      </c>
      <c r="U420" s="76">
        <f>SUM(Kranskop:Baobab!U420)</f>
        <v>0</v>
      </c>
      <c r="V420" s="75">
        <f>SUM(Kranskop:Baobab!V420)</f>
        <v>0</v>
      </c>
      <c r="W420" s="77">
        <f>SUM(Kranskop:Baobab!W420)</f>
        <v>0</v>
      </c>
      <c r="X420" s="77">
        <f>SUM(Kranskop:Baobab!X420)</f>
        <v>0</v>
      </c>
      <c r="Y420" s="77">
        <f>SUM(Kranskop:Baobab!Y420)</f>
        <v>0</v>
      </c>
      <c r="Z420" s="77">
        <f>SUM(Kranskop:Baobab!Z420)</f>
        <v>0</v>
      </c>
      <c r="AA420" s="77">
        <f>SUM(Kranskop:Baobab!AA420)</f>
        <v>0</v>
      </c>
      <c r="AB420" s="77">
        <f>SUM(Kranskop:Baobab!AB420)</f>
        <v>0</v>
      </c>
      <c r="AC420" s="77">
        <f>SUM(Kranskop:Baobab!AC420)</f>
        <v>0</v>
      </c>
      <c r="AD420" s="77">
        <f>SUM(Kranskop:Baobab!AD420)</f>
        <v>0</v>
      </c>
      <c r="AE420" s="77">
        <f>SUM(Kranskop:Baobab!AE420)</f>
        <v>0</v>
      </c>
      <c r="AF420" s="77">
        <f>SUM(Kranskop:Baobab!AF420)</f>
        <v>0</v>
      </c>
      <c r="AG420" s="76">
        <f>SUM(Kranskop:Baobab!AG420)</f>
        <v>0</v>
      </c>
      <c r="AH420" s="78">
        <f>SUM(Kranskop:Baobab!AH420)</f>
        <v>0</v>
      </c>
      <c r="AI420" s="77">
        <f>SUM(Kranskop:Baobab!AI420)</f>
        <v>0</v>
      </c>
      <c r="AJ420" s="77">
        <f>SUM(Kranskop:Baobab!AJ420)</f>
        <v>0</v>
      </c>
      <c r="AK420" s="77">
        <f>SUM(Kranskop:Baobab!AK420)</f>
        <v>0</v>
      </c>
      <c r="AL420" s="77">
        <f>SUM(Kranskop:Baobab!AL420)</f>
        <v>0</v>
      </c>
      <c r="AM420" s="77">
        <f>SUM(Kranskop:Baobab!AM420)</f>
        <v>0</v>
      </c>
      <c r="AN420" s="77">
        <f>SUM(Kranskop:Baobab!AN420)</f>
        <v>0</v>
      </c>
      <c r="AO420" s="77">
        <f>SUM(Kranskop:Baobab!AO420)</f>
        <v>0</v>
      </c>
      <c r="AP420" s="77">
        <f>SUM(Kranskop:Baobab!AP420)</f>
        <v>0</v>
      </c>
      <c r="AQ420" s="77">
        <f>SUM(Kranskop:Baobab!AQ420)</f>
        <v>0</v>
      </c>
      <c r="AR420" s="77">
        <f>SUM(Kranskop:Baobab!AR420)</f>
        <v>0</v>
      </c>
      <c r="AS420" s="76">
        <f>SUM(Kranskop:Baobab!AS420)</f>
        <v>0</v>
      </c>
      <c r="AT420" s="78">
        <f>SUM(Kranskop:Baobab!AT420)</f>
        <v>0</v>
      </c>
      <c r="AU420" s="77">
        <f>SUM(Kranskop:Baobab!AU420)</f>
        <v>0</v>
      </c>
      <c r="AV420" s="77">
        <f>SUM(Kranskop:Baobab!AV420)</f>
        <v>0</v>
      </c>
      <c r="AW420" s="77">
        <f>SUM(Kranskop:Baobab!AW420)</f>
        <v>0</v>
      </c>
      <c r="AX420" s="77">
        <f>SUM(Kranskop:Baobab!AX420)</f>
        <v>0</v>
      </c>
      <c r="AY420" s="77">
        <f>SUM(Kranskop:Baobab!AY420)</f>
        <v>0</v>
      </c>
      <c r="AZ420" s="77">
        <f>SUM(Kranskop:Baobab!AZ420)</f>
        <v>0</v>
      </c>
      <c r="BA420" s="77">
        <f>SUM(Kranskop:Baobab!BA420)</f>
        <v>0</v>
      </c>
      <c r="BB420" s="77">
        <f>SUM(Kranskop:Baobab!BB420)</f>
        <v>0</v>
      </c>
      <c r="BC420" s="77">
        <f>SUM(Kranskop:Baobab!BC420)</f>
        <v>0</v>
      </c>
      <c r="BD420" s="77">
        <f>SUM(Kranskop:Baobab!BD420)</f>
        <v>0</v>
      </c>
      <c r="BE420" s="76">
        <f>SUM(Kranskop:Baobab!BE420)</f>
        <v>0</v>
      </c>
      <c r="BF420" s="78">
        <f>SUM(Kranskop:Baobab!BF420)</f>
        <v>0</v>
      </c>
      <c r="BG420" s="77">
        <f>SUM(Kranskop:Baobab!BG420)</f>
        <v>0</v>
      </c>
      <c r="BH420" s="77">
        <f>SUM(Kranskop:Baobab!BH420)</f>
        <v>0</v>
      </c>
      <c r="BI420" s="77">
        <f>SUM(Kranskop:Baobab!BI420)</f>
        <v>0</v>
      </c>
      <c r="BJ420" s="77">
        <f>SUM(Kranskop:Baobab!BJ420)</f>
        <v>0</v>
      </c>
      <c r="BK420" s="77">
        <f>SUM(Kranskop:Baobab!BK420)</f>
        <v>0</v>
      </c>
      <c r="BL420" s="77">
        <f>SUM(Kranskop:Baobab!BL420)</f>
        <v>0</v>
      </c>
      <c r="BM420" s="77">
        <f>SUM(Kranskop:Baobab!BM420)</f>
        <v>0</v>
      </c>
      <c r="BN420" s="77">
        <f>SUM(Kranskop:Baobab!BN420)</f>
        <v>0</v>
      </c>
      <c r="BO420" s="77">
        <f>SUM(Kranskop:Baobab!BO420)</f>
        <v>0</v>
      </c>
      <c r="BP420" s="77">
        <f>SUM(Kranskop:Baobab!BP420)</f>
        <v>0</v>
      </c>
      <c r="BQ420" s="76">
        <f>SUM(Kranskop:Baobab!BQ420)</f>
        <v>0</v>
      </c>
      <c r="BR420" s="78">
        <f>SUM(Kranskop:Baobab!BR420)</f>
        <v>0</v>
      </c>
      <c r="BS420" s="77">
        <f>SUM(Kranskop:Baobab!BS420)</f>
        <v>0</v>
      </c>
      <c r="BT420" s="77">
        <f>SUM(Kranskop:Baobab!BT420)</f>
        <v>0</v>
      </c>
      <c r="BU420" s="77">
        <f>SUM(Kranskop:Baobab!BU420)</f>
        <v>0</v>
      </c>
      <c r="BV420" s="77">
        <f>SUM(Kranskop:Baobab!BV420)</f>
        <v>0</v>
      </c>
      <c r="BW420" s="77">
        <f>SUM(Kranskop:Baobab!BW420)</f>
        <v>0</v>
      </c>
      <c r="BX420" s="77">
        <f>SUM(Kranskop:Baobab!BX420)</f>
        <v>0</v>
      </c>
      <c r="BY420" s="77">
        <f>SUM(Kranskop:Baobab!BY420)</f>
        <v>0</v>
      </c>
      <c r="BZ420" s="77">
        <f>SUM(Kranskop:Baobab!BZ420)</f>
        <v>0</v>
      </c>
      <c r="CA420" s="77">
        <f>SUM(Kranskop:Baobab!CA420)</f>
        <v>0</v>
      </c>
      <c r="CB420" s="77">
        <f>SUM(Kranskop:Baobab!CB420)</f>
        <v>0</v>
      </c>
      <c r="CC420" s="76">
        <f>SUM(Kranskop:Baobab!CC420)</f>
        <v>0</v>
      </c>
      <c r="CD420" s="368"/>
    </row>
    <row r="421" spans="1:82" s="148" customFormat="1" ht="27" x14ac:dyDescent="0.75">
      <c r="A421" s="155"/>
      <c r="B421" s="73" t="s">
        <v>501</v>
      </c>
      <c r="C421" s="129" t="str">
        <f>"Customer Service Kiosk at locations Remote from the Plazas - Procurement of Kiosks Supply and Installation"</f>
        <v>Customer Service Kiosk at locations Remote from the Plazas - Procurement of Kiosks Supply and Installation</v>
      </c>
      <c r="D421" s="29" t="s">
        <v>318</v>
      </c>
      <c r="E421" s="255">
        <f>SUM(Kranskop:Baobab!F421)</f>
        <v>3000000</v>
      </c>
      <c r="F421" s="215" t="b">
        <f>(Kranskop!G421+Nyl!G421+Capricorn!G421+Baobab!G421)=G421</f>
        <v>1</v>
      </c>
      <c r="G421" s="74">
        <f t="shared" si="107"/>
        <v>3000000</v>
      </c>
      <c r="H421" s="75">
        <f>SUM(Kranskop:Baobab!H421)</f>
        <v>0</v>
      </c>
      <c r="I421" s="76">
        <f>SUM(Kranskop:Baobab!I421)</f>
        <v>0</v>
      </c>
      <c r="J421" s="75">
        <f>SUM(Kranskop:Baobab!J421)</f>
        <v>0</v>
      </c>
      <c r="K421" s="77">
        <f>SUM(Kranskop:Baobab!K421)</f>
        <v>0</v>
      </c>
      <c r="L421" s="77">
        <f>SUM(Kranskop:Baobab!L421)</f>
        <v>0</v>
      </c>
      <c r="M421" s="77">
        <f>SUM(Kranskop:Baobab!M421)</f>
        <v>0</v>
      </c>
      <c r="N421" s="77">
        <f>SUM(Kranskop:Baobab!N421)</f>
        <v>0</v>
      </c>
      <c r="O421" s="77">
        <f>SUM(Kranskop:Baobab!O421)</f>
        <v>0</v>
      </c>
      <c r="P421" s="77">
        <f>SUM(Kranskop:Baobab!P421)</f>
        <v>0</v>
      </c>
      <c r="Q421" s="77">
        <f>SUM(Kranskop:Baobab!Q421)</f>
        <v>0</v>
      </c>
      <c r="R421" s="77">
        <f>SUM(Kranskop:Baobab!R421)</f>
        <v>0</v>
      </c>
      <c r="S421" s="77">
        <f>SUM(Kranskop:Baobab!S421)</f>
        <v>0</v>
      </c>
      <c r="T421" s="77">
        <f>SUM(Kranskop:Baobab!T421)</f>
        <v>0</v>
      </c>
      <c r="U421" s="76">
        <f>SUM(Kranskop:Baobab!U421)</f>
        <v>500000</v>
      </c>
      <c r="V421" s="75">
        <f>SUM(Kranskop:Baobab!V421)</f>
        <v>0</v>
      </c>
      <c r="W421" s="77">
        <f>SUM(Kranskop:Baobab!W421)</f>
        <v>0</v>
      </c>
      <c r="X421" s="77">
        <f>SUM(Kranskop:Baobab!X421)</f>
        <v>0</v>
      </c>
      <c r="Y421" s="77">
        <f>SUM(Kranskop:Baobab!Y421)</f>
        <v>0</v>
      </c>
      <c r="Z421" s="77">
        <f>SUM(Kranskop:Baobab!Z421)</f>
        <v>0</v>
      </c>
      <c r="AA421" s="77">
        <f>SUM(Kranskop:Baobab!AA421)</f>
        <v>0</v>
      </c>
      <c r="AB421" s="77">
        <f>SUM(Kranskop:Baobab!AB421)</f>
        <v>0</v>
      </c>
      <c r="AC421" s="77">
        <f>SUM(Kranskop:Baobab!AC421)</f>
        <v>0</v>
      </c>
      <c r="AD421" s="77">
        <f>SUM(Kranskop:Baobab!AD421)</f>
        <v>0</v>
      </c>
      <c r="AE421" s="77">
        <f>SUM(Kranskop:Baobab!AE421)</f>
        <v>0</v>
      </c>
      <c r="AF421" s="77">
        <f>SUM(Kranskop:Baobab!AF421)</f>
        <v>0</v>
      </c>
      <c r="AG421" s="76">
        <f>SUM(Kranskop:Baobab!AG421)</f>
        <v>500000</v>
      </c>
      <c r="AH421" s="78">
        <f>SUM(Kranskop:Baobab!AH421)</f>
        <v>0</v>
      </c>
      <c r="AI421" s="77">
        <f>SUM(Kranskop:Baobab!AI421)</f>
        <v>0</v>
      </c>
      <c r="AJ421" s="77">
        <f>SUM(Kranskop:Baobab!AJ421)</f>
        <v>0</v>
      </c>
      <c r="AK421" s="77">
        <f>SUM(Kranskop:Baobab!AK421)</f>
        <v>0</v>
      </c>
      <c r="AL421" s="77">
        <f>SUM(Kranskop:Baobab!AL421)</f>
        <v>0</v>
      </c>
      <c r="AM421" s="77">
        <f>SUM(Kranskop:Baobab!AM421)</f>
        <v>0</v>
      </c>
      <c r="AN421" s="77">
        <f>SUM(Kranskop:Baobab!AN421)</f>
        <v>0</v>
      </c>
      <c r="AO421" s="77">
        <f>SUM(Kranskop:Baobab!AO421)</f>
        <v>0</v>
      </c>
      <c r="AP421" s="77">
        <f>SUM(Kranskop:Baobab!AP421)</f>
        <v>0</v>
      </c>
      <c r="AQ421" s="77">
        <f>SUM(Kranskop:Baobab!AQ421)</f>
        <v>0</v>
      </c>
      <c r="AR421" s="77">
        <f>SUM(Kranskop:Baobab!AR421)</f>
        <v>0</v>
      </c>
      <c r="AS421" s="76">
        <f>SUM(Kranskop:Baobab!AS421)</f>
        <v>500000</v>
      </c>
      <c r="AT421" s="78">
        <f>SUM(Kranskop:Baobab!AT421)</f>
        <v>0</v>
      </c>
      <c r="AU421" s="77">
        <f>SUM(Kranskop:Baobab!AU421)</f>
        <v>0</v>
      </c>
      <c r="AV421" s="77">
        <f>SUM(Kranskop:Baobab!AV421)</f>
        <v>0</v>
      </c>
      <c r="AW421" s="77">
        <f>SUM(Kranskop:Baobab!AW421)</f>
        <v>0</v>
      </c>
      <c r="AX421" s="77">
        <f>SUM(Kranskop:Baobab!AX421)</f>
        <v>0</v>
      </c>
      <c r="AY421" s="77">
        <f>SUM(Kranskop:Baobab!AY421)</f>
        <v>0</v>
      </c>
      <c r="AZ421" s="77">
        <f>SUM(Kranskop:Baobab!AZ421)</f>
        <v>0</v>
      </c>
      <c r="BA421" s="77">
        <f>SUM(Kranskop:Baobab!BA421)</f>
        <v>0</v>
      </c>
      <c r="BB421" s="77">
        <f>SUM(Kranskop:Baobab!BB421)</f>
        <v>0</v>
      </c>
      <c r="BC421" s="77">
        <f>SUM(Kranskop:Baobab!BC421)</f>
        <v>0</v>
      </c>
      <c r="BD421" s="77">
        <f>SUM(Kranskop:Baobab!BD421)</f>
        <v>0</v>
      </c>
      <c r="BE421" s="76">
        <f>SUM(Kranskop:Baobab!BE421)</f>
        <v>500000</v>
      </c>
      <c r="BF421" s="78">
        <f>SUM(Kranskop:Baobab!BF421)</f>
        <v>0</v>
      </c>
      <c r="BG421" s="77">
        <f>SUM(Kranskop:Baobab!BG421)</f>
        <v>0</v>
      </c>
      <c r="BH421" s="77">
        <f>SUM(Kranskop:Baobab!BH421)</f>
        <v>0</v>
      </c>
      <c r="BI421" s="77">
        <f>SUM(Kranskop:Baobab!BI421)</f>
        <v>0</v>
      </c>
      <c r="BJ421" s="77">
        <f>SUM(Kranskop:Baobab!BJ421)</f>
        <v>0</v>
      </c>
      <c r="BK421" s="77">
        <f>SUM(Kranskop:Baobab!BK421)</f>
        <v>0</v>
      </c>
      <c r="BL421" s="77">
        <f>SUM(Kranskop:Baobab!BL421)</f>
        <v>0</v>
      </c>
      <c r="BM421" s="77">
        <f>SUM(Kranskop:Baobab!BM421)</f>
        <v>0</v>
      </c>
      <c r="BN421" s="77">
        <f>SUM(Kranskop:Baobab!BN421)</f>
        <v>0</v>
      </c>
      <c r="BO421" s="77">
        <f>SUM(Kranskop:Baobab!BO421)</f>
        <v>0</v>
      </c>
      <c r="BP421" s="77">
        <f>SUM(Kranskop:Baobab!BP421)</f>
        <v>0</v>
      </c>
      <c r="BQ421" s="76">
        <f>SUM(Kranskop:Baobab!BQ421)</f>
        <v>500000</v>
      </c>
      <c r="BR421" s="78">
        <f>SUM(Kranskop:Baobab!BR421)</f>
        <v>0</v>
      </c>
      <c r="BS421" s="77">
        <f>SUM(Kranskop:Baobab!BS421)</f>
        <v>0</v>
      </c>
      <c r="BT421" s="77">
        <f>SUM(Kranskop:Baobab!BT421)</f>
        <v>0</v>
      </c>
      <c r="BU421" s="77">
        <f>SUM(Kranskop:Baobab!BU421)</f>
        <v>0</v>
      </c>
      <c r="BV421" s="77">
        <f>SUM(Kranskop:Baobab!BV421)</f>
        <v>0</v>
      </c>
      <c r="BW421" s="77">
        <f>SUM(Kranskop:Baobab!BW421)</f>
        <v>0</v>
      </c>
      <c r="BX421" s="77">
        <f>SUM(Kranskop:Baobab!BX421)</f>
        <v>0</v>
      </c>
      <c r="BY421" s="77">
        <f>SUM(Kranskop:Baobab!BY421)</f>
        <v>0</v>
      </c>
      <c r="BZ421" s="77">
        <f>SUM(Kranskop:Baobab!BZ421)</f>
        <v>0</v>
      </c>
      <c r="CA421" s="77">
        <f>SUM(Kranskop:Baobab!CA421)</f>
        <v>0</v>
      </c>
      <c r="CB421" s="77">
        <f>SUM(Kranskop:Baobab!CB421)</f>
        <v>0</v>
      </c>
      <c r="CC421" s="76">
        <f>SUM(Kranskop:Baobab!CC421)</f>
        <v>500000</v>
      </c>
      <c r="CD421" s="368"/>
    </row>
    <row r="422" spans="1:82" s="39" customFormat="1" ht="27" x14ac:dyDescent="0.75">
      <c r="B422" s="26" t="s">
        <v>502</v>
      </c>
      <c r="C422" s="27" t="str">
        <f>"Customer Service Kiosk at locations Remote from the Plazas - Overhead charges and Profit in respect of B-6004-c"</f>
        <v>Customer Service Kiosk at locations Remote from the Plazas - Overhead charges and Profit in respect of B-6004-c</v>
      </c>
      <c r="D422" s="147" t="s">
        <v>320</v>
      </c>
      <c r="E422" s="401">
        <f>SUM(Kranskop:Baobab!F422)</f>
        <v>0</v>
      </c>
      <c r="F422" s="215" t="b">
        <f>(Kranskop!G422+Nyl!G422+Capricorn!G422+Baobab!G422)=G422</f>
        <v>1</v>
      </c>
      <c r="G422" s="74">
        <f t="shared" si="107"/>
        <v>0</v>
      </c>
      <c r="H422" s="75">
        <f>SUM(Kranskop:Baobab!H422)</f>
        <v>0</v>
      </c>
      <c r="I422" s="76">
        <f>SUM(Kranskop:Baobab!I422)</f>
        <v>0</v>
      </c>
      <c r="J422" s="75">
        <f>SUM(Kranskop:Baobab!J422)</f>
        <v>0</v>
      </c>
      <c r="K422" s="77">
        <f>SUM(Kranskop:Baobab!K422)</f>
        <v>0</v>
      </c>
      <c r="L422" s="77">
        <f>SUM(Kranskop:Baobab!L422)</f>
        <v>0</v>
      </c>
      <c r="M422" s="77">
        <f>SUM(Kranskop:Baobab!M422)</f>
        <v>0</v>
      </c>
      <c r="N422" s="77">
        <f>SUM(Kranskop:Baobab!N422)</f>
        <v>0</v>
      </c>
      <c r="O422" s="77">
        <f>SUM(Kranskop:Baobab!O422)</f>
        <v>0</v>
      </c>
      <c r="P422" s="77">
        <f>SUM(Kranskop:Baobab!P422)</f>
        <v>0</v>
      </c>
      <c r="Q422" s="77">
        <f>SUM(Kranskop:Baobab!Q422)</f>
        <v>0</v>
      </c>
      <c r="R422" s="77">
        <f>SUM(Kranskop:Baobab!R422)</f>
        <v>0</v>
      </c>
      <c r="S422" s="77">
        <f>SUM(Kranskop:Baobab!S422)</f>
        <v>0</v>
      </c>
      <c r="T422" s="77">
        <f>SUM(Kranskop:Baobab!T422)</f>
        <v>0</v>
      </c>
      <c r="U422" s="76">
        <f>SUM(Kranskop:Baobab!U422)</f>
        <v>0</v>
      </c>
      <c r="V422" s="75">
        <f>SUM(Kranskop:Baobab!V422)</f>
        <v>0</v>
      </c>
      <c r="W422" s="77">
        <f>SUM(Kranskop:Baobab!W422)</f>
        <v>0</v>
      </c>
      <c r="X422" s="77">
        <f>SUM(Kranskop:Baobab!X422)</f>
        <v>0</v>
      </c>
      <c r="Y422" s="77">
        <f>SUM(Kranskop:Baobab!Y422)</f>
        <v>0</v>
      </c>
      <c r="Z422" s="77">
        <f>SUM(Kranskop:Baobab!Z422)</f>
        <v>0</v>
      </c>
      <c r="AA422" s="77">
        <f>SUM(Kranskop:Baobab!AA422)</f>
        <v>0</v>
      </c>
      <c r="AB422" s="77">
        <f>SUM(Kranskop:Baobab!AB422)</f>
        <v>0</v>
      </c>
      <c r="AC422" s="77">
        <f>SUM(Kranskop:Baobab!AC422)</f>
        <v>0</v>
      </c>
      <c r="AD422" s="77">
        <f>SUM(Kranskop:Baobab!AD422)</f>
        <v>0</v>
      </c>
      <c r="AE422" s="77">
        <f>SUM(Kranskop:Baobab!AE422)</f>
        <v>0</v>
      </c>
      <c r="AF422" s="77">
        <f>SUM(Kranskop:Baobab!AF422)</f>
        <v>0</v>
      </c>
      <c r="AG422" s="76">
        <f>SUM(Kranskop:Baobab!AG422)</f>
        <v>0</v>
      </c>
      <c r="AH422" s="78">
        <f>SUM(Kranskop:Baobab!AH422)</f>
        <v>0</v>
      </c>
      <c r="AI422" s="77">
        <f>SUM(Kranskop:Baobab!AI422)</f>
        <v>0</v>
      </c>
      <c r="AJ422" s="77">
        <f>SUM(Kranskop:Baobab!AJ422)</f>
        <v>0</v>
      </c>
      <c r="AK422" s="77">
        <f>SUM(Kranskop:Baobab!AK422)</f>
        <v>0</v>
      </c>
      <c r="AL422" s="77">
        <f>SUM(Kranskop:Baobab!AL422)</f>
        <v>0</v>
      </c>
      <c r="AM422" s="77">
        <f>SUM(Kranskop:Baobab!AM422)</f>
        <v>0</v>
      </c>
      <c r="AN422" s="77">
        <f>SUM(Kranskop:Baobab!AN422)</f>
        <v>0</v>
      </c>
      <c r="AO422" s="77">
        <f>SUM(Kranskop:Baobab!AO422)</f>
        <v>0</v>
      </c>
      <c r="AP422" s="77">
        <f>SUM(Kranskop:Baobab!AP422)</f>
        <v>0</v>
      </c>
      <c r="AQ422" s="77">
        <f>SUM(Kranskop:Baobab!AQ422)</f>
        <v>0</v>
      </c>
      <c r="AR422" s="77">
        <f>SUM(Kranskop:Baobab!AR422)</f>
        <v>0</v>
      </c>
      <c r="AS422" s="76">
        <f>SUM(Kranskop:Baobab!AS422)</f>
        <v>0</v>
      </c>
      <c r="AT422" s="78">
        <f>SUM(Kranskop:Baobab!AT422)</f>
        <v>0</v>
      </c>
      <c r="AU422" s="77">
        <f>SUM(Kranskop:Baobab!AU422)</f>
        <v>0</v>
      </c>
      <c r="AV422" s="77">
        <f>SUM(Kranskop:Baobab!AV422)</f>
        <v>0</v>
      </c>
      <c r="AW422" s="77">
        <f>SUM(Kranskop:Baobab!AW422)</f>
        <v>0</v>
      </c>
      <c r="AX422" s="77">
        <f>SUM(Kranskop:Baobab!AX422)</f>
        <v>0</v>
      </c>
      <c r="AY422" s="77">
        <f>SUM(Kranskop:Baobab!AY422)</f>
        <v>0</v>
      </c>
      <c r="AZ422" s="77">
        <f>SUM(Kranskop:Baobab!AZ422)</f>
        <v>0</v>
      </c>
      <c r="BA422" s="77">
        <f>SUM(Kranskop:Baobab!BA422)</f>
        <v>0</v>
      </c>
      <c r="BB422" s="77">
        <f>SUM(Kranskop:Baobab!BB422)</f>
        <v>0</v>
      </c>
      <c r="BC422" s="77">
        <f>SUM(Kranskop:Baobab!BC422)</f>
        <v>0</v>
      </c>
      <c r="BD422" s="77">
        <f>SUM(Kranskop:Baobab!BD422)</f>
        <v>0</v>
      </c>
      <c r="BE422" s="76">
        <f>SUM(Kranskop:Baobab!BE422)</f>
        <v>0</v>
      </c>
      <c r="BF422" s="78">
        <f>SUM(Kranskop:Baobab!BF422)</f>
        <v>0</v>
      </c>
      <c r="BG422" s="77">
        <f>SUM(Kranskop:Baobab!BG422)</f>
        <v>0</v>
      </c>
      <c r="BH422" s="77">
        <f>SUM(Kranskop:Baobab!BH422)</f>
        <v>0</v>
      </c>
      <c r="BI422" s="77">
        <f>SUM(Kranskop:Baobab!BI422)</f>
        <v>0</v>
      </c>
      <c r="BJ422" s="77">
        <f>SUM(Kranskop:Baobab!BJ422)</f>
        <v>0</v>
      </c>
      <c r="BK422" s="77">
        <f>SUM(Kranskop:Baobab!BK422)</f>
        <v>0</v>
      </c>
      <c r="BL422" s="77">
        <f>SUM(Kranskop:Baobab!BL422)</f>
        <v>0</v>
      </c>
      <c r="BM422" s="77">
        <f>SUM(Kranskop:Baobab!BM422)</f>
        <v>0</v>
      </c>
      <c r="BN422" s="77">
        <f>SUM(Kranskop:Baobab!BN422)</f>
        <v>0</v>
      </c>
      <c r="BO422" s="77">
        <f>SUM(Kranskop:Baobab!BO422)</f>
        <v>0</v>
      </c>
      <c r="BP422" s="77">
        <f>SUM(Kranskop:Baobab!BP422)</f>
        <v>0</v>
      </c>
      <c r="BQ422" s="76">
        <f>SUM(Kranskop:Baobab!BQ422)</f>
        <v>0</v>
      </c>
      <c r="BR422" s="78">
        <f>SUM(Kranskop:Baobab!BR422)</f>
        <v>0</v>
      </c>
      <c r="BS422" s="77">
        <f>SUM(Kranskop:Baobab!BS422)</f>
        <v>0</v>
      </c>
      <c r="BT422" s="77">
        <f>SUM(Kranskop:Baobab!BT422)</f>
        <v>0</v>
      </c>
      <c r="BU422" s="77">
        <f>SUM(Kranskop:Baobab!BU422)</f>
        <v>0</v>
      </c>
      <c r="BV422" s="77">
        <f>SUM(Kranskop:Baobab!BV422)</f>
        <v>0</v>
      </c>
      <c r="BW422" s="77">
        <f>SUM(Kranskop:Baobab!BW422)</f>
        <v>0</v>
      </c>
      <c r="BX422" s="77">
        <f>SUM(Kranskop:Baobab!BX422)</f>
        <v>0</v>
      </c>
      <c r="BY422" s="77">
        <f>SUM(Kranskop:Baobab!BY422)</f>
        <v>0</v>
      </c>
      <c r="BZ422" s="77">
        <f>SUM(Kranskop:Baobab!BZ422)</f>
        <v>0</v>
      </c>
      <c r="CA422" s="77">
        <f>SUM(Kranskop:Baobab!CA422)</f>
        <v>0</v>
      </c>
      <c r="CB422" s="77">
        <f>SUM(Kranskop:Baobab!CB422)</f>
        <v>0</v>
      </c>
      <c r="CC422" s="76">
        <f>SUM(Kranskop:Baobab!CC422)</f>
        <v>0</v>
      </c>
      <c r="CD422" s="368"/>
    </row>
    <row r="423" spans="1:82" s="39" customFormat="1" ht="27" x14ac:dyDescent="0.75">
      <c r="B423" s="73" t="s">
        <v>503</v>
      </c>
      <c r="C423" s="129" t="str">
        <f>"Customer Service Kiosks at Toll Plazas - Allowance for Customer Service Kiosks Planning and Design"</f>
        <v>Customer Service Kiosks at Toll Plazas - Allowance for Customer Service Kiosks Planning and Design</v>
      </c>
      <c r="D423" s="29" t="s">
        <v>318</v>
      </c>
      <c r="E423" s="255">
        <f>SUM(Kranskop:Baobab!F423)</f>
        <v>2000000</v>
      </c>
      <c r="F423" s="215" t="b">
        <f>(Kranskop!G423+Nyl!G423+Capricorn!G423+Baobab!G423)=G423</f>
        <v>1</v>
      </c>
      <c r="G423" s="74">
        <f t="shared" si="107"/>
        <v>2000000</v>
      </c>
      <c r="H423" s="75">
        <f>SUM(Kranskop:Baobab!H423)</f>
        <v>0</v>
      </c>
      <c r="I423" s="76">
        <f>SUM(Kranskop:Baobab!I423)</f>
        <v>0</v>
      </c>
      <c r="J423" s="75">
        <f>SUM(Kranskop:Baobab!J423)</f>
        <v>0</v>
      </c>
      <c r="K423" s="77">
        <f>SUM(Kranskop:Baobab!K423)</f>
        <v>0</v>
      </c>
      <c r="L423" s="77">
        <f>SUM(Kranskop:Baobab!L423)</f>
        <v>0</v>
      </c>
      <c r="M423" s="77">
        <f>SUM(Kranskop:Baobab!M423)</f>
        <v>0</v>
      </c>
      <c r="N423" s="77">
        <f>SUM(Kranskop:Baobab!N423)</f>
        <v>0</v>
      </c>
      <c r="O423" s="77">
        <f>SUM(Kranskop:Baobab!O423)</f>
        <v>0</v>
      </c>
      <c r="P423" s="77">
        <f>SUM(Kranskop:Baobab!P423)</f>
        <v>0</v>
      </c>
      <c r="Q423" s="77">
        <f>SUM(Kranskop:Baobab!Q423)</f>
        <v>0</v>
      </c>
      <c r="R423" s="77">
        <f>SUM(Kranskop:Baobab!R423)</f>
        <v>0</v>
      </c>
      <c r="S423" s="77">
        <f>SUM(Kranskop:Baobab!S423)</f>
        <v>0</v>
      </c>
      <c r="T423" s="77">
        <f>SUM(Kranskop:Baobab!T423)</f>
        <v>0</v>
      </c>
      <c r="U423" s="76">
        <f>SUM(Kranskop:Baobab!U423)</f>
        <v>333333.34000000003</v>
      </c>
      <c r="V423" s="75">
        <f>SUM(Kranskop:Baobab!V423)</f>
        <v>0</v>
      </c>
      <c r="W423" s="77">
        <f>SUM(Kranskop:Baobab!W423)</f>
        <v>0</v>
      </c>
      <c r="X423" s="77">
        <f>SUM(Kranskop:Baobab!X423)</f>
        <v>0</v>
      </c>
      <c r="Y423" s="77">
        <f>SUM(Kranskop:Baobab!Y423)</f>
        <v>0</v>
      </c>
      <c r="Z423" s="77">
        <f>SUM(Kranskop:Baobab!Z423)</f>
        <v>0</v>
      </c>
      <c r="AA423" s="77">
        <f>SUM(Kranskop:Baobab!AA423)</f>
        <v>0</v>
      </c>
      <c r="AB423" s="77">
        <f>SUM(Kranskop:Baobab!AB423)</f>
        <v>0</v>
      </c>
      <c r="AC423" s="77">
        <f>SUM(Kranskop:Baobab!AC423)</f>
        <v>0</v>
      </c>
      <c r="AD423" s="77">
        <f>SUM(Kranskop:Baobab!AD423)</f>
        <v>0</v>
      </c>
      <c r="AE423" s="77">
        <f>SUM(Kranskop:Baobab!AE423)</f>
        <v>0</v>
      </c>
      <c r="AF423" s="77">
        <f>SUM(Kranskop:Baobab!AF423)</f>
        <v>0</v>
      </c>
      <c r="AG423" s="76">
        <f>SUM(Kranskop:Baobab!AG423)</f>
        <v>333333.34000000003</v>
      </c>
      <c r="AH423" s="78">
        <f>SUM(Kranskop:Baobab!AH423)</f>
        <v>0</v>
      </c>
      <c r="AI423" s="77">
        <f>SUM(Kranskop:Baobab!AI423)</f>
        <v>0</v>
      </c>
      <c r="AJ423" s="77">
        <f>SUM(Kranskop:Baobab!AJ423)</f>
        <v>0</v>
      </c>
      <c r="AK423" s="77">
        <f>SUM(Kranskop:Baobab!AK423)</f>
        <v>0</v>
      </c>
      <c r="AL423" s="77">
        <f>SUM(Kranskop:Baobab!AL423)</f>
        <v>0</v>
      </c>
      <c r="AM423" s="77">
        <f>SUM(Kranskop:Baobab!AM423)</f>
        <v>0</v>
      </c>
      <c r="AN423" s="77">
        <f>SUM(Kranskop:Baobab!AN423)</f>
        <v>0</v>
      </c>
      <c r="AO423" s="77">
        <f>SUM(Kranskop:Baobab!AO423)</f>
        <v>0</v>
      </c>
      <c r="AP423" s="77">
        <f>SUM(Kranskop:Baobab!AP423)</f>
        <v>0</v>
      </c>
      <c r="AQ423" s="77">
        <f>SUM(Kranskop:Baobab!AQ423)</f>
        <v>0</v>
      </c>
      <c r="AR423" s="77">
        <f>SUM(Kranskop:Baobab!AR423)</f>
        <v>0</v>
      </c>
      <c r="AS423" s="76">
        <f>SUM(Kranskop:Baobab!AS423)</f>
        <v>333333.34000000003</v>
      </c>
      <c r="AT423" s="78">
        <f>SUM(Kranskop:Baobab!AT423)</f>
        <v>0</v>
      </c>
      <c r="AU423" s="77">
        <f>SUM(Kranskop:Baobab!AU423)</f>
        <v>0</v>
      </c>
      <c r="AV423" s="77">
        <f>SUM(Kranskop:Baobab!AV423)</f>
        <v>0</v>
      </c>
      <c r="AW423" s="77">
        <f>SUM(Kranskop:Baobab!AW423)</f>
        <v>0</v>
      </c>
      <c r="AX423" s="77">
        <f>SUM(Kranskop:Baobab!AX423)</f>
        <v>0</v>
      </c>
      <c r="AY423" s="77">
        <f>SUM(Kranskop:Baobab!AY423)</f>
        <v>0</v>
      </c>
      <c r="AZ423" s="77">
        <f>SUM(Kranskop:Baobab!AZ423)</f>
        <v>0</v>
      </c>
      <c r="BA423" s="77">
        <f>SUM(Kranskop:Baobab!BA423)</f>
        <v>0</v>
      </c>
      <c r="BB423" s="77">
        <f>SUM(Kranskop:Baobab!BB423)</f>
        <v>0</v>
      </c>
      <c r="BC423" s="77">
        <f>SUM(Kranskop:Baobab!BC423)</f>
        <v>0</v>
      </c>
      <c r="BD423" s="77">
        <f>SUM(Kranskop:Baobab!BD423)</f>
        <v>0</v>
      </c>
      <c r="BE423" s="76">
        <f>SUM(Kranskop:Baobab!BE423)</f>
        <v>333333.34000000003</v>
      </c>
      <c r="BF423" s="78">
        <f>SUM(Kranskop:Baobab!BF423)</f>
        <v>0</v>
      </c>
      <c r="BG423" s="77">
        <f>SUM(Kranskop:Baobab!BG423)</f>
        <v>0</v>
      </c>
      <c r="BH423" s="77">
        <f>SUM(Kranskop:Baobab!BH423)</f>
        <v>0</v>
      </c>
      <c r="BI423" s="77">
        <f>SUM(Kranskop:Baobab!BI423)</f>
        <v>0</v>
      </c>
      <c r="BJ423" s="77">
        <f>SUM(Kranskop:Baobab!BJ423)</f>
        <v>0</v>
      </c>
      <c r="BK423" s="77">
        <f>SUM(Kranskop:Baobab!BK423)</f>
        <v>0</v>
      </c>
      <c r="BL423" s="77">
        <f>SUM(Kranskop:Baobab!BL423)</f>
        <v>0</v>
      </c>
      <c r="BM423" s="77">
        <f>SUM(Kranskop:Baobab!BM423)</f>
        <v>0</v>
      </c>
      <c r="BN423" s="77">
        <f>SUM(Kranskop:Baobab!BN423)</f>
        <v>0</v>
      </c>
      <c r="BO423" s="77">
        <f>SUM(Kranskop:Baobab!BO423)</f>
        <v>0</v>
      </c>
      <c r="BP423" s="77">
        <f>SUM(Kranskop:Baobab!BP423)</f>
        <v>0</v>
      </c>
      <c r="BQ423" s="76">
        <f>SUM(Kranskop:Baobab!BQ423)</f>
        <v>333333.34000000003</v>
      </c>
      <c r="BR423" s="78">
        <f>SUM(Kranskop:Baobab!BR423)</f>
        <v>0</v>
      </c>
      <c r="BS423" s="77">
        <f>SUM(Kranskop:Baobab!BS423)</f>
        <v>0</v>
      </c>
      <c r="BT423" s="77">
        <f>SUM(Kranskop:Baobab!BT423)</f>
        <v>0</v>
      </c>
      <c r="BU423" s="77">
        <f>SUM(Kranskop:Baobab!BU423)</f>
        <v>0</v>
      </c>
      <c r="BV423" s="77">
        <f>SUM(Kranskop:Baobab!BV423)</f>
        <v>0</v>
      </c>
      <c r="BW423" s="77">
        <f>SUM(Kranskop:Baobab!BW423)</f>
        <v>0</v>
      </c>
      <c r="BX423" s="77">
        <f>SUM(Kranskop:Baobab!BX423)</f>
        <v>0</v>
      </c>
      <c r="BY423" s="77">
        <f>SUM(Kranskop:Baobab!BY423)</f>
        <v>0</v>
      </c>
      <c r="BZ423" s="77">
        <f>SUM(Kranskop:Baobab!BZ423)</f>
        <v>0</v>
      </c>
      <c r="CA423" s="77">
        <f>SUM(Kranskop:Baobab!CA423)</f>
        <v>0</v>
      </c>
      <c r="CB423" s="77">
        <f>SUM(Kranskop:Baobab!CB423)</f>
        <v>0</v>
      </c>
      <c r="CC423" s="76">
        <f>SUM(Kranskop:Baobab!CC423)</f>
        <v>333333.3</v>
      </c>
      <c r="CD423" s="368"/>
    </row>
    <row r="424" spans="1:82" s="39" customFormat="1" x14ac:dyDescent="0.75">
      <c r="A424" s="43"/>
      <c r="B424" s="26" t="s">
        <v>504</v>
      </c>
      <c r="C424" s="27" t="str">
        <f>"Customer Service Kiosks at Toll Plazas - Overhead Charges and Profit in respect of B-6005-a "</f>
        <v xml:space="preserve">Customer Service Kiosks at Toll Plazas - Overhead Charges and Profit in respect of B-6005-a </v>
      </c>
      <c r="D424" s="147" t="s">
        <v>320</v>
      </c>
      <c r="E424" s="401">
        <f>SUM(Kranskop:Baobab!F424)</f>
        <v>0</v>
      </c>
      <c r="F424" s="215" t="b">
        <f>(Kranskop!G424+Nyl!G424+Capricorn!G424+Baobab!G424)=G424</f>
        <v>1</v>
      </c>
      <c r="G424" s="74">
        <f t="shared" si="107"/>
        <v>0</v>
      </c>
      <c r="H424" s="75">
        <f>SUM(Kranskop:Baobab!H424)</f>
        <v>0</v>
      </c>
      <c r="I424" s="76">
        <f>SUM(Kranskop:Baobab!I424)</f>
        <v>0</v>
      </c>
      <c r="J424" s="75">
        <f>SUM(Kranskop:Baobab!J424)</f>
        <v>0</v>
      </c>
      <c r="K424" s="77">
        <f>SUM(Kranskop:Baobab!K424)</f>
        <v>0</v>
      </c>
      <c r="L424" s="77">
        <f>SUM(Kranskop:Baobab!L424)</f>
        <v>0</v>
      </c>
      <c r="M424" s="77">
        <f>SUM(Kranskop:Baobab!M424)</f>
        <v>0</v>
      </c>
      <c r="N424" s="77">
        <f>SUM(Kranskop:Baobab!N424)</f>
        <v>0</v>
      </c>
      <c r="O424" s="77">
        <f>SUM(Kranskop:Baobab!O424)</f>
        <v>0</v>
      </c>
      <c r="P424" s="77">
        <f>SUM(Kranskop:Baobab!P424)</f>
        <v>0</v>
      </c>
      <c r="Q424" s="77">
        <f>SUM(Kranskop:Baobab!Q424)</f>
        <v>0</v>
      </c>
      <c r="R424" s="77">
        <f>SUM(Kranskop:Baobab!R424)</f>
        <v>0</v>
      </c>
      <c r="S424" s="77">
        <f>SUM(Kranskop:Baobab!S424)</f>
        <v>0</v>
      </c>
      <c r="T424" s="77">
        <f>SUM(Kranskop:Baobab!T424)</f>
        <v>0</v>
      </c>
      <c r="U424" s="76">
        <f>SUM(Kranskop:Baobab!U424)</f>
        <v>0</v>
      </c>
      <c r="V424" s="75">
        <f>SUM(Kranskop:Baobab!V424)</f>
        <v>0</v>
      </c>
      <c r="W424" s="77">
        <f>SUM(Kranskop:Baobab!W424)</f>
        <v>0</v>
      </c>
      <c r="X424" s="77">
        <f>SUM(Kranskop:Baobab!X424)</f>
        <v>0</v>
      </c>
      <c r="Y424" s="77">
        <f>SUM(Kranskop:Baobab!Y424)</f>
        <v>0</v>
      </c>
      <c r="Z424" s="77">
        <f>SUM(Kranskop:Baobab!Z424)</f>
        <v>0</v>
      </c>
      <c r="AA424" s="77">
        <f>SUM(Kranskop:Baobab!AA424)</f>
        <v>0</v>
      </c>
      <c r="AB424" s="77">
        <f>SUM(Kranskop:Baobab!AB424)</f>
        <v>0</v>
      </c>
      <c r="AC424" s="77">
        <f>SUM(Kranskop:Baobab!AC424)</f>
        <v>0</v>
      </c>
      <c r="AD424" s="77">
        <f>SUM(Kranskop:Baobab!AD424)</f>
        <v>0</v>
      </c>
      <c r="AE424" s="77">
        <f>SUM(Kranskop:Baobab!AE424)</f>
        <v>0</v>
      </c>
      <c r="AF424" s="77">
        <f>SUM(Kranskop:Baobab!AF424)</f>
        <v>0</v>
      </c>
      <c r="AG424" s="76">
        <f>SUM(Kranskop:Baobab!AG424)</f>
        <v>0</v>
      </c>
      <c r="AH424" s="78">
        <f>SUM(Kranskop:Baobab!AH424)</f>
        <v>0</v>
      </c>
      <c r="AI424" s="77">
        <f>SUM(Kranskop:Baobab!AI424)</f>
        <v>0</v>
      </c>
      <c r="AJ424" s="77">
        <f>SUM(Kranskop:Baobab!AJ424)</f>
        <v>0</v>
      </c>
      <c r="AK424" s="77">
        <f>SUM(Kranskop:Baobab!AK424)</f>
        <v>0</v>
      </c>
      <c r="AL424" s="77">
        <f>SUM(Kranskop:Baobab!AL424)</f>
        <v>0</v>
      </c>
      <c r="AM424" s="77">
        <f>SUM(Kranskop:Baobab!AM424)</f>
        <v>0</v>
      </c>
      <c r="AN424" s="77">
        <f>SUM(Kranskop:Baobab!AN424)</f>
        <v>0</v>
      </c>
      <c r="AO424" s="77">
        <f>SUM(Kranskop:Baobab!AO424)</f>
        <v>0</v>
      </c>
      <c r="AP424" s="77">
        <f>SUM(Kranskop:Baobab!AP424)</f>
        <v>0</v>
      </c>
      <c r="AQ424" s="77">
        <f>SUM(Kranskop:Baobab!AQ424)</f>
        <v>0</v>
      </c>
      <c r="AR424" s="77">
        <f>SUM(Kranskop:Baobab!AR424)</f>
        <v>0</v>
      </c>
      <c r="AS424" s="76">
        <f>SUM(Kranskop:Baobab!AS424)</f>
        <v>0</v>
      </c>
      <c r="AT424" s="78">
        <f>SUM(Kranskop:Baobab!AT424)</f>
        <v>0</v>
      </c>
      <c r="AU424" s="77">
        <f>SUM(Kranskop:Baobab!AU424)</f>
        <v>0</v>
      </c>
      <c r="AV424" s="77">
        <f>SUM(Kranskop:Baobab!AV424)</f>
        <v>0</v>
      </c>
      <c r="AW424" s="77">
        <f>SUM(Kranskop:Baobab!AW424)</f>
        <v>0</v>
      </c>
      <c r="AX424" s="77">
        <f>SUM(Kranskop:Baobab!AX424)</f>
        <v>0</v>
      </c>
      <c r="AY424" s="77">
        <f>SUM(Kranskop:Baobab!AY424)</f>
        <v>0</v>
      </c>
      <c r="AZ424" s="77">
        <f>SUM(Kranskop:Baobab!AZ424)</f>
        <v>0</v>
      </c>
      <c r="BA424" s="77">
        <f>SUM(Kranskop:Baobab!BA424)</f>
        <v>0</v>
      </c>
      <c r="BB424" s="77">
        <f>SUM(Kranskop:Baobab!BB424)</f>
        <v>0</v>
      </c>
      <c r="BC424" s="77">
        <f>SUM(Kranskop:Baobab!BC424)</f>
        <v>0</v>
      </c>
      <c r="BD424" s="77">
        <f>SUM(Kranskop:Baobab!BD424)</f>
        <v>0</v>
      </c>
      <c r="BE424" s="76">
        <f>SUM(Kranskop:Baobab!BE424)</f>
        <v>0</v>
      </c>
      <c r="BF424" s="78">
        <f>SUM(Kranskop:Baobab!BF424)</f>
        <v>0</v>
      </c>
      <c r="BG424" s="77">
        <f>SUM(Kranskop:Baobab!BG424)</f>
        <v>0</v>
      </c>
      <c r="BH424" s="77">
        <f>SUM(Kranskop:Baobab!BH424)</f>
        <v>0</v>
      </c>
      <c r="BI424" s="77">
        <f>SUM(Kranskop:Baobab!BI424)</f>
        <v>0</v>
      </c>
      <c r="BJ424" s="77">
        <f>SUM(Kranskop:Baobab!BJ424)</f>
        <v>0</v>
      </c>
      <c r="BK424" s="77">
        <f>SUM(Kranskop:Baobab!BK424)</f>
        <v>0</v>
      </c>
      <c r="BL424" s="77">
        <f>SUM(Kranskop:Baobab!BL424)</f>
        <v>0</v>
      </c>
      <c r="BM424" s="77">
        <f>SUM(Kranskop:Baobab!BM424)</f>
        <v>0</v>
      </c>
      <c r="BN424" s="77">
        <f>SUM(Kranskop:Baobab!BN424)</f>
        <v>0</v>
      </c>
      <c r="BO424" s="77">
        <f>SUM(Kranskop:Baobab!BO424)</f>
        <v>0</v>
      </c>
      <c r="BP424" s="77">
        <f>SUM(Kranskop:Baobab!BP424)</f>
        <v>0</v>
      </c>
      <c r="BQ424" s="76">
        <f>SUM(Kranskop:Baobab!BQ424)</f>
        <v>0</v>
      </c>
      <c r="BR424" s="78">
        <f>SUM(Kranskop:Baobab!BR424)</f>
        <v>0</v>
      </c>
      <c r="BS424" s="77">
        <f>SUM(Kranskop:Baobab!BS424)</f>
        <v>0</v>
      </c>
      <c r="BT424" s="77">
        <f>SUM(Kranskop:Baobab!BT424)</f>
        <v>0</v>
      </c>
      <c r="BU424" s="77">
        <f>SUM(Kranskop:Baobab!BU424)</f>
        <v>0</v>
      </c>
      <c r="BV424" s="77">
        <f>SUM(Kranskop:Baobab!BV424)</f>
        <v>0</v>
      </c>
      <c r="BW424" s="77">
        <f>SUM(Kranskop:Baobab!BW424)</f>
        <v>0</v>
      </c>
      <c r="BX424" s="77">
        <f>SUM(Kranskop:Baobab!BX424)</f>
        <v>0</v>
      </c>
      <c r="BY424" s="77">
        <f>SUM(Kranskop:Baobab!BY424)</f>
        <v>0</v>
      </c>
      <c r="BZ424" s="77">
        <f>SUM(Kranskop:Baobab!BZ424)</f>
        <v>0</v>
      </c>
      <c r="CA424" s="77">
        <f>SUM(Kranskop:Baobab!CA424)</f>
        <v>0</v>
      </c>
      <c r="CB424" s="77">
        <f>SUM(Kranskop:Baobab!CB424)</f>
        <v>0</v>
      </c>
      <c r="CC424" s="76">
        <f>SUM(Kranskop:Baobab!CC424)</f>
        <v>0</v>
      </c>
      <c r="CD424" s="368"/>
    </row>
    <row r="425" spans="1:82" s="39" customFormat="1" x14ac:dyDescent="0.75">
      <c r="A425" s="43"/>
      <c r="B425" s="73" t="s">
        <v>505</v>
      </c>
      <c r="C425" s="129" t="str">
        <f>"Customer Service Kiosks at Toll Plazas - Procurement of Kiosks Supply and Installation"</f>
        <v>Customer Service Kiosks at Toll Plazas - Procurement of Kiosks Supply and Installation</v>
      </c>
      <c r="D425" s="29" t="s">
        <v>318</v>
      </c>
      <c r="E425" s="255">
        <f>SUM(Kranskop:Baobab!F425)</f>
        <v>3000000</v>
      </c>
      <c r="F425" s="215" t="b">
        <f>(Kranskop!G425+Nyl!G425+Capricorn!G425+Baobab!G425)=G425</f>
        <v>1</v>
      </c>
      <c r="G425" s="74">
        <f t="shared" si="107"/>
        <v>3000000</v>
      </c>
      <c r="H425" s="75">
        <f>SUM(Kranskop:Baobab!H425)</f>
        <v>0</v>
      </c>
      <c r="I425" s="76">
        <f>SUM(Kranskop:Baobab!I425)</f>
        <v>0</v>
      </c>
      <c r="J425" s="75">
        <f>SUM(Kranskop:Baobab!J425)</f>
        <v>0</v>
      </c>
      <c r="K425" s="77">
        <f>SUM(Kranskop:Baobab!K425)</f>
        <v>0</v>
      </c>
      <c r="L425" s="77">
        <f>SUM(Kranskop:Baobab!L425)</f>
        <v>0</v>
      </c>
      <c r="M425" s="77">
        <f>SUM(Kranskop:Baobab!M425)</f>
        <v>0</v>
      </c>
      <c r="N425" s="77">
        <f>SUM(Kranskop:Baobab!N425)</f>
        <v>0</v>
      </c>
      <c r="O425" s="77">
        <f>SUM(Kranskop:Baobab!O425)</f>
        <v>0</v>
      </c>
      <c r="P425" s="77">
        <f>SUM(Kranskop:Baobab!P425)</f>
        <v>0</v>
      </c>
      <c r="Q425" s="77">
        <f>SUM(Kranskop:Baobab!Q425)</f>
        <v>0</v>
      </c>
      <c r="R425" s="77">
        <f>SUM(Kranskop:Baobab!R425)</f>
        <v>0</v>
      </c>
      <c r="S425" s="77">
        <f>SUM(Kranskop:Baobab!S425)</f>
        <v>0</v>
      </c>
      <c r="T425" s="77">
        <f>SUM(Kranskop:Baobab!T425)</f>
        <v>0</v>
      </c>
      <c r="U425" s="76">
        <f>SUM(Kranskop:Baobab!U425)</f>
        <v>500000</v>
      </c>
      <c r="V425" s="75">
        <f>SUM(Kranskop:Baobab!V425)</f>
        <v>0</v>
      </c>
      <c r="W425" s="77">
        <f>SUM(Kranskop:Baobab!W425)</f>
        <v>0</v>
      </c>
      <c r="X425" s="77">
        <f>SUM(Kranskop:Baobab!X425)</f>
        <v>0</v>
      </c>
      <c r="Y425" s="77">
        <f>SUM(Kranskop:Baobab!Y425)</f>
        <v>0</v>
      </c>
      <c r="Z425" s="77">
        <f>SUM(Kranskop:Baobab!Z425)</f>
        <v>0</v>
      </c>
      <c r="AA425" s="77">
        <f>SUM(Kranskop:Baobab!AA425)</f>
        <v>0</v>
      </c>
      <c r="AB425" s="77">
        <f>SUM(Kranskop:Baobab!AB425)</f>
        <v>0</v>
      </c>
      <c r="AC425" s="77">
        <f>SUM(Kranskop:Baobab!AC425)</f>
        <v>0</v>
      </c>
      <c r="AD425" s="77">
        <f>SUM(Kranskop:Baobab!AD425)</f>
        <v>0</v>
      </c>
      <c r="AE425" s="77">
        <f>SUM(Kranskop:Baobab!AE425)</f>
        <v>0</v>
      </c>
      <c r="AF425" s="77">
        <f>SUM(Kranskop:Baobab!AF425)</f>
        <v>0</v>
      </c>
      <c r="AG425" s="76">
        <f>SUM(Kranskop:Baobab!AG425)</f>
        <v>500000</v>
      </c>
      <c r="AH425" s="78">
        <f>SUM(Kranskop:Baobab!AH425)</f>
        <v>0</v>
      </c>
      <c r="AI425" s="77">
        <f>SUM(Kranskop:Baobab!AI425)</f>
        <v>0</v>
      </c>
      <c r="AJ425" s="77">
        <f>SUM(Kranskop:Baobab!AJ425)</f>
        <v>0</v>
      </c>
      <c r="AK425" s="77">
        <f>SUM(Kranskop:Baobab!AK425)</f>
        <v>0</v>
      </c>
      <c r="AL425" s="77">
        <f>SUM(Kranskop:Baobab!AL425)</f>
        <v>0</v>
      </c>
      <c r="AM425" s="77">
        <f>SUM(Kranskop:Baobab!AM425)</f>
        <v>0</v>
      </c>
      <c r="AN425" s="77">
        <f>SUM(Kranskop:Baobab!AN425)</f>
        <v>0</v>
      </c>
      <c r="AO425" s="77">
        <f>SUM(Kranskop:Baobab!AO425)</f>
        <v>0</v>
      </c>
      <c r="AP425" s="77">
        <f>SUM(Kranskop:Baobab!AP425)</f>
        <v>0</v>
      </c>
      <c r="AQ425" s="77">
        <f>SUM(Kranskop:Baobab!AQ425)</f>
        <v>0</v>
      </c>
      <c r="AR425" s="77">
        <f>SUM(Kranskop:Baobab!AR425)</f>
        <v>0</v>
      </c>
      <c r="AS425" s="76">
        <f>SUM(Kranskop:Baobab!AS425)</f>
        <v>500000</v>
      </c>
      <c r="AT425" s="78">
        <f>SUM(Kranskop:Baobab!AT425)</f>
        <v>0</v>
      </c>
      <c r="AU425" s="77">
        <f>SUM(Kranskop:Baobab!AU425)</f>
        <v>0</v>
      </c>
      <c r="AV425" s="77">
        <f>SUM(Kranskop:Baobab!AV425)</f>
        <v>0</v>
      </c>
      <c r="AW425" s="77">
        <f>SUM(Kranskop:Baobab!AW425)</f>
        <v>0</v>
      </c>
      <c r="AX425" s="77">
        <f>SUM(Kranskop:Baobab!AX425)</f>
        <v>0</v>
      </c>
      <c r="AY425" s="77">
        <f>SUM(Kranskop:Baobab!AY425)</f>
        <v>0</v>
      </c>
      <c r="AZ425" s="77">
        <f>SUM(Kranskop:Baobab!AZ425)</f>
        <v>0</v>
      </c>
      <c r="BA425" s="77">
        <f>SUM(Kranskop:Baobab!BA425)</f>
        <v>0</v>
      </c>
      <c r="BB425" s="77">
        <f>SUM(Kranskop:Baobab!BB425)</f>
        <v>0</v>
      </c>
      <c r="BC425" s="77">
        <f>SUM(Kranskop:Baobab!BC425)</f>
        <v>0</v>
      </c>
      <c r="BD425" s="77">
        <f>SUM(Kranskop:Baobab!BD425)</f>
        <v>0</v>
      </c>
      <c r="BE425" s="76">
        <f>SUM(Kranskop:Baobab!BE425)</f>
        <v>500000</v>
      </c>
      <c r="BF425" s="78">
        <f>SUM(Kranskop:Baobab!BF425)</f>
        <v>0</v>
      </c>
      <c r="BG425" s="77">
        <f>SUM(Kranskop:Baobab!BG425)</f>
        <v>0</v>
      </c>
      <c r="BH425" s="77">
        <f>SUM(Kranskop:Baobab!BH425)</f>
        <v>0</v>
      </c>
      <c r="BI425" s="77">
        <f>SUM(Kranskop:Baobab!BI425)</f>
        <v>0</v>
      </c>
      <c r="BJ425" s="77">
        <f>SUM(Kranskop:Baobab!BJ425)</f>
        <v>0</v>
      </c>
      <c r="BK425" s="77">
        <f>SUM(Kranskop:Baobab!BK425)</f>
        <v>0</v>
      </c>
      <c r="BL425" s="77">
        <f>SUM(Kranskop:Baobab!BL425)</f>
        <v>0</v>
      </c>
      <c r="BM425" s="77">
        <f>SUM(Kranskop:Baobab!BM425)</f>
        <v>0</v>
      </c>
      <c r="BN425" s="77">
        <f>SUM(Kranskop:Baobab!BN425)</f>
        <v>0</v>
      </c>
      <c r="BO425" s="77">
        <f>SUM(Kranskop:Baobab!BO425)</f>
        <v>0</v>
      </c>
      <c r="BP425" s="77">
        <f>SUM(Kranskop:Baobab!BP425)</f>
        <v>0</v>
      </c>
      <c r="BQ425" s="76">
        <f>SUM(Kranskop:Baobab!BQ425)</f>
        <v>500000</v>
      </c>
      <c r="BR425" s="78">
        <f>SUM(Kranskop:Baobab!BR425)</f>
        <v>0</v>
      </c>
      <c r="BS425" s="77">
        <f>SUM(Kranskop:Baobab!BS425)</f>
        <v>0</v>
      </c>
      <c r="BT425" s="77">
        <f>SUM(Kranskop:Baobab!BT425)</f>
        <v>0</v>
      </c>
      <c r="BU425" s="77">
        <f>SUM(Kranskop:Baobab!BU425)</f>
        <v>0</v>
      </c>
      <c r="BV425" s="77">
        <f>SUM(Kranskop:Baobab!BV425)</f>
        <v>0</v>
      </c>
      <c r="BW425" s="77">
        <f>SUM(Kranskop:Baobab!BW425)</f>
        <v>0</v>
      </c>
      <c r="BX425" s="77">
        <f>SUM(Kranskop:Baobab!BX425)</f>
        <v>0</v>
      </c>
      <c r="BY425" s="77">
        <f>SUM(Kranskop:Baobab!BY425)</f>
        <v>0</v>
      </c>
      <c r="BZ425" s="77">
        <f>SUM(Kranskop:Baobab!BZ425)</f>
        <v>0</v>
      </c>
      <c r="CA425" s="77">
        <f>SUM(Kranskop:Baobab!CA425)</f>
        <v>0</v>
      </c>
      <c r="CB425" s="77">
        <f>SUM(Kranskop:Baobab!CB425)</f>
        <v>0</v>
      </c>
      <c r="CC425" s="76">
        <f>SUM(Kranskop:Baobab!CC425)</f>
        <v>500000</v>
      </c>
      <c r="CD425" s="368"/>
    </row>
    <row r="426" spans="1:82" s="39" customFormat="1" x14ac:dyDescent="0.75">
      <c r="A426" s="43"/>
      <c r="B426" s="26" t="s">
        <v>506</v>
      </c>
      <c r="C426" s="27" t="str">
        <f>"Customer Service Kiosks at Toll Plazas - Overhead charges and Profit in respect of B-6005-c"</f>
        <v>Customer Service Kiosks at Toll Plazas - Overhead charges and Profit in respect of B-6005-c</v>
      </c>
      <c r="D426" s="147" t="s">
        <v>320</v>
      </c>
      <c r="E426" s="401">
        <f>SUM(Kranskop:Baobab!F426)</f>
        <v>0</v>
      </c>
      <c r="F426" s="215" t="b">
        <f>(Kranskop!G426+Nyl!G426+Capricorn!G426+Baobab!G426)=G426</f>
        <v>1</v>
      </c>
      <c r="G426" s="74">
        <f t="shared" si="107"/>
        <v>0</v>
      </c>
      <c r="H426" s="75">
        <f>SUM(Kranskop:Baobab!H426)</f>
        <v>0</v>
      </c>
      <c r="I426" s="76">
        <f>SUM(Kranskop:Baobab!I426)</f>
        <v>0</v>
      </c>
      <c r="J426" s="75">
        <f>SUM(Kranskop:Baobab!J426)</f>
        <v>0</v>
      </c>
      <c r="K426" s="77">
        <f>SUM(Kranskop:Baobab!K426)</f>
        <v>0</v>
      </c>
      <c r="L426" s="77">
        <f>SUM(Kranskop:Baobab!L426)</f>
        <v>0</v>
      </c>
      <c r="M426" s="77">
        <f>SUM(Kranskop:Baobab!M426)</f>
        <v>0</v>
      </c>
      <c r="N426" s="77">
        <f>SUM(Kranskop:Baobab!N426)</f>
        <v>0</v>
      </c>
      <c r="O426" s="77">
        <f>SUM(Kranskop:Baobab!O426)</f>
        <v>0</v>
      </c>
      <c r="P426" s="77">
        <f>SUM(Kranskop:Baobab!P426)</f>
        <v>0</v>
      </c>
      <c r="Q426" s="77">
        <f>SUM(Kranskop:Baobab!Q426)</f>
        <v>0</v>
      </c>
      <c r="R426" s="77">
        <f>SUM(Kranskop:Baobab!R426)</f>
        <v>0</v>
      </c>
      <c r="S426" s="77">
        <f>SUM(Kranskop:Baobab!S426)</f>
        <v>0</v>
      </c>
      <c r="T426" s="77">
        <f>SUM(Kranskop:Baobab!T426)</f>
        <v>0</v>
      </c>
      <c r="U426" s="76">
        <f>SUM(Kranskop:Baobab!U426)</f>
        <v>0</v>
      </c>
      <c r="V426" s="75">
        <f>SUM(Kranskop:Baobab!V426)</f>
        <v>0</v>
      </c>
      <c r="W426" s="77">
        <f>SUM(Kranskop:Baobab!W426)</f>
        <v>0</v>
      </c>
      <c r="X426" s="77">
        <f>SUM(Kranskop:Baobab!X426)</f>
        <v>0</v>
      </c>
      <c r="Y426" s="77">
        <f>SUM(Kranskop:Baobab!Y426)</f>
        <v>0</v>
      </c>
      <c r="Z426" s="77">
        <f>SUM(Kranskop:Baobab!Z426)</f>
        <v>0</v>
      </c>
      <c r="AA426" s="77">
        <f>SUM(Kranskop:Baobab!AA426)</f>
        <v>0</v>
      </c>
      <c r="AB426" s="77">
        <f>SUM(Kranskop:Baobab!AB426)</f>
        <v>0</v>
      </c>
      <c r="AC426" s="77">
        <f>SUM(Kranskop:Baobab!AC426)</f>
        <v>0</v>
      </c>
      <c r="AD426" s="77">
        <f>SUM(Kranskop:Baobab!AD426)</f>
        <v>0</v>
      </c>
      <c r="AE426" s="77">
        <f>SUM(Kranskop:Baobab!AE426)</f>
        <v>0</v>
      </c>
      <c r="AF426" s="77">
        <f>SUM(Kranskop:Baobab!AF426)</f>
        <v>0</v>
      </c>
      <c r="AG426" s="76">
        <f>SUM(Kranskop:Baobab!AG426)</f>
        <v>0</v>
      </c>
      <c r="AH426" s="78">
        <f>SUM(Kranskop:Baobab!AH426)</f>
        <v>0</v>
      </c>
      <c r="AI426" s="77">
        <f>SUM(Kranskop:Baobab!AI426)</f>
        <v>0</v>
      </c>
      <c r="AJ426" s="77">
        <f>SUM(Kranskop:Baobab!AJ426)</f>
        <v>0</v>
      </c>
      <c r="AK426" s="77">
        <f>SUM(Kranskop:Baobab!AK426)</f>
        <v>0</v>
      </c>
      <c r="AL426" s="77">
        <f>SUM(Kranskop:Baobab!AL426)</f>
        <v>0</v>
      </c>
      <c r="AM426" s="77">
        <f>SUM(Kranskop:Baobab!AM426)</f>
        <v>0</v>
      </c>
      <c r="AN426" s="77">
        <f>SUM(Kranskop:Baobab!AN426)</f>
        <v>0</v>
      </c>
      <c r="AO426" s="77">
        <f>SUM(Kranskop:Baobab!AO426)</f>
        <v>0</v>
      </c>
      <c r="AP426" s="77">
        <f>SUM(Kranskop:Baobab!AP426)</f>
        <v>0</v>
      </c>
      <c r="AQ426" s="77">
        <f>SUM(Kranskop:Baobab!AQ426)</f>
        <v>0</v>
      </c>
      <c r="AR426" s="77">
        <f>SUM(Kranskop:Baobab!AR426)</f>
        <v>0</v>
      </c>
      <c r="AS426" s="76">
        <f>SUM(Kranskop:Baobab!AS426)</f>
        <v>0</v>
      </c>
      <c r="AT426" s="78">
        <f>SUM(Kranskop:Baobab!AT426)</f>
        <v>0</v>
      </c>
      <c r="AU426" s="77">
        <f>SUM(Kranskop:Baobab!AU426)</f>
        <v>0</v>
      </c>
      <c r="AV426" s="77">
        <f>SUM(Kranskop:Baobab!AV426)</f>
        <v>0</v>
      </c>
      <c r="AW426" s="77">
        <f>SUM(Kranskop:Baobab!AW426)</f>
        <v>0</v>
      </c>
      <c r="AX426" s="77">
        <f>SUM(Kranskop:Baobab!AX426)</f>
        <v>0</v>
      </c>
      <c r="AY426" s="77">
        <f>SUM(Kranskop:Baobab!AY426)</f>
        <v>0</v>
      </c>
      <c r="AZ426" s="77">
        <f>SUM(Kranskop:Baobab!AZ426)</f>
        <v>0</v>
      </c>
      <c r="BA426" s="77">
        <f>SUM(Kranskop:Baobab!BA426)</f>
        <v>0</v>
      </c>
      <c r="BB426" s="77">
        <f>SUM(Kranskop:Baobab!BB426)</f>
        <v>0</v>
      </c>
      <c r="BC426" s="77">
        <f>SUM(Kranskop:Baobab!BC426)</f>
        <v>0</v>
      </c>
      <c r="BD426" s="77">
        <f>SUM(Kranskop:Baobab!BD426)</f>
        <v>0</v>
      </c>
      <c r="BE426" s="76">
        <f>SUM(Kranskop:Baobab!BE426)</f>
        <v>0</v>
      </c>
      <c r="BF426" s="78">
        <f>SUM(Kranskop:Baobab!BF426)</f>
        <v>0</v>
      </c>
      <c r="BG426" s="77">
        <f>SUM(Kranskop:Baobab!BG426)</f>
        <v>0</v>
      </c>
      <c r="BH426" s="77">
        <f>SUM(Kranskop:Baobab!BH426)</f>
        <v>0</v>
      </c>
      <c r="BI426" s="77">
        <f>SUM(Kranskop:Baobab!BI426)</f>
        <v>0</v>
      </c>
      <c r="BJ426" s="77">
        <f>SUM(Kranskop:Baobab!BJ426)</f>
        <v>0</v>
      </c>
      <c r="BK426" s="77">
        <f>SUM(Kranskop:Baobab!BK426)</f>
        <v>0</v>
      </c>
      <c r="BL426" s="77">
        <f>SUM(Kranskop:Baobab!BL426)</f>
        <v>0</v>
      </c>
      <c r="BM426" s="77">
        <f>SUM(Kranskop:Baobab!BM426)</f>
        <v>0</v>
      </c>
      <c r="BN426" s="77">
        <f>SUM(Kranskop:Baobab!BN426)</f>
        <v>0</v>
      </c>
      <c r="BO426" s="77">
        <f>SUM(Kranskop:Baobab!BO426)</f>
        <v>0</v>
      </c>
      <c r="BP426" s="77">
        <f>SUM(Kranskop:Baobab!BP426)</f>
        <v>0</v>
      </c>
      <c r="BQ426" s="76">
        <f>SUM(Kranskop:Baobab!BQ426)</f>
        <v>0</v>
      </c>
      <c r="BR426" s="78">
        <f>SUM(Kranskop:Baobab!BR426)</f>
        <v>0</v>
      </c>
      <c r="BS426" s="77">
        <f>SUM(Kranskop:Baobab!BS426)</f>
        <v>0</v>
      </c>
      <c r="BT426" s="77">
        <f>SUM(Kranskop:Baobab!BT426)</f>
        <v>0</v>
      </c>
      <c r="BU426" s="77">
        <f>SUM(Kranskop:Baobab!BU426)</f>
        <v>0</v>
      </c>
      <c r="BV426" s="77">
        <f>SUM(Kranskop:Baobab!BV426)</f>
        <v>0</v>
      </c>
      <c r="BW426" s="77">
        <f>SUM(Kranskop:Baobab!BW426)</f>
        <v>0</v>
      </c>
      <c r="BX426" s="77">
        <f>SUM(Kranskop:Baobab!BX426)</f>
        <v>0</v>
      </c>
      <c r="BY426" s="77">
        <f>SUM(Kranskop:Baobab!BY426)</f>
        <v>0</v>
      </c>
      <c r="BZ426" s="77">
        <f>SUM(Kranskop:Baobab!BZ426)</f>
        <v>0</v>
      </c>
      <c r="CA426" s="77">
        <f>SUM(Kranskop:Baobab!CA426)</f>
        <v>0</v>
      </c>
      <c r="CB426" s="77">
        <f>SUM(Kranskop:Baobab!CB426)</f>
        <v>0</v>
      </c>
      <c r="CC426" s="76">
        <f>SUM(Kranskop:Baobab!CC426)</f>
        <v>0</v>
      </c>
      <c r="CD426" s="368"/>
    </row>
    <row r="427" spans="1:82" s="39" customFormat="1" ht="27" x14ac:dyDescent="0.75">
      <c r="A427" s="43"/>
      <c r="B427" s="73" t="s">
        <v>507</v>
      </c>
      <c r="C427" s="129" t="str">
        <f>"Information Points and Desks at locations Remote from Plaza - Allowance for Customer Service Kiosks Planning and Design"</f>
        <v>Information Points and Desks at locations Remote from Plaza - Allowance for Customer Service Kiosks Planning and Design</v>
      </c>
      <c r="D427" s="29" t="s">
        <v>318</v>
      </c>
      <c r="E427" s="255">
        <f>SUM(Kranskop:Baobab!F427)</f>
        <v>1000000</v>
      </c>
      <c r="F427" s="215" t="b">
        <f>(Kranskop!G427+Nyl!G427+Capricorn!G427+Baobab!G427)=G427</f>
        <v>1</v>
      </c>
      <c r="G427" s="74">
        <f t="shared" si="107"/>
        <v>1000000</v>
      </c>
      <c r="H427" s="75">
        <f>SUM(Kranskop:Baobab!H427)</f>
        <v>0</v>
      </c>
      <c r="I427" s="76">
        <f>SUM(Kranskop:Baobab!I427)</f>
        <v>0</v>
      </c>
      <c r="J427" s="75">
        <f>SUM(Kranskop:Baobab!J427)</f>
        <v>0</v>
      </c>
      <c r="K427" s="77">
        <f>SUM(Kranskop:Baobab!K427)</f>
        <v>0</v>
      </c>
      <c r="L427" s="77">
        <f>SUM(Kranskop:Baobab!L427)</f>
        <v>0</v>
      </c>
      <c r="M427" s="77">
        <f>SUM(Kranskop:Baobab!M427)</f>
        <v>0</v>
      </c>
      <c r="N427" s="77">
        <f>SUM(Kranskop:Baobab!N427)</f>
        <v>0</v>
      </c>
      <c r="O427" s="77">
        <f>SUM(Kranskop:Baobab!O427)</f>
        <v>0</v>
      </c>
      <c r="P427" s="77">
        <f>SUM(Kranskop:Baobab!P427)</f>
        <v>0</v>
      </c>
      <c r="Q427" s="77">
        <f>SUM(Kranskop:Baobab!Q427)</f>
        <v>0</v>
      </c>
      <c r="R427" s="77">
        <f>SUM(Kranskop:Baobab!R427)</f>
        <v>0</v>
      </c>
      <c r="S427" s="77">
        <f>SUM(Kranskop:Baobab!S427)</f>
        <v>0</v>
      </c>
      <c r="T427" s="77">
        <f>SUM(Kranskop:Baobab!T427)</f>
        <v>0</v>
      </c>
      <c r="U427" s="76">
        <f>SUM(Kranskop:Baobab!U427)</f>
        <v>166666.66</v>
      </c>
      <c r="V427" s="75">
        <f>SUM(Kranskop:Baobab!V427)</f>
        <v>0</v>
      </c>
      <c r="W427" s="77">
        <f>SUM(Kranskop:Baobab!W427)</f>
        <v>0</v>
      </c>
      <c r="X427" s="77">
        <f>SUM(Kranskop:Baobab!X427)</f>
        <v>0</v>
      </c>
      <c r="Y427" s="77">
        <f>SUM(Kranskop:Baobab!Y427)</f>
        <v>0</v>
      </c>
      <c r="Z427" s="77">
        <f>SUM(Kranskop:Baobab!Z427)</f>
        <v>0</v>
      </c>
      <c r="AA427" s="77">
        <f>SUM(Kranskop:Baobab!AA427)</f>
        <v>0</v>
      </c>
      <c r="AB427" s="77">
        <f>SUM(Kranskop:Baobab!AB427)</f>
        <v>0</v>
      </c>
      <c r="AC427" s="77">
        <f>SUM(Kranskop:Baobab!AC427)</f>
        <v>0</v>
      </c>
      <c r="AD427" s="77">
        <f>SUM(Kranskop:Baobab!AD427)</f>
        <v>0</v>
      </c>
      <c r="AE427" s="77">
        <f>SUM(Kranskop:Baobab!AE427)</f>
        <v>0</v>
      </c>
      <c r="AF427" s="77">
        <f>SUM(Kranskop:Baobab!AF427)</f>
        <v>0</v>
      </c>
      <c r="AG427" s="76">
        <f>SUM(Kranskop:Baobab!AG427)</f>
        <v>166666.66</v>
      </c>
      <c r="AH427" s="78">
        <f>SUM(Kranskop:Baobab!AH427)</f>
        <v>0</v>
      </c>
      <c r="AI427" s="77">
        <f>SUM(Kranskop:Baobab!AI427)</f>
        <v>0</v>
      </c>
      <c r="AJ427" s="77">
        <f>SUM(Kranskop:Baobab!AJ427)</f>
        <v>0</v>
      </c>
      <c r="AK427" s="77">
        <f>SUM(Kranskop:Baobab!AK427)</f>
        <v>0</v>
      </c>
      <c r="AL427" s="77">
        <f>SUM(Kranskop:Baobab!AL427)</f>
        <v>0</v>
      </c>
      <c r="AM427" s="77">
        <f>SUM(Kranskop:Baobab!AM427)</f>
        <v>0</v>
      </c>
      <c r="AN427" s="77">
        <f>SUM(Kranskop:Baobab!AN427)</f>
        <v>0</v>
      </c>
      <c r="AO427" s="77">
        <f>SUM(Kranskop:Baobab!AO427)</f>
        <v>0</v>
      </c>
      <c r="AP427" s="77">
        <f>SUM(Kranskop:Baobab!AP427)</f>
        <v>0</v>
      </c>
      <c r="AQ427" s="77">
        <f>SUM(Kranskop:Baobab!AQ427)</f>
        <v>0</v>
      </c>
      <c r="AR427" s="77">
        <f>SUM(Kranskop:Baobab!AR427)</f>
        <v>0</v>
      </c>
      <c r="AS427" s="76">
        <f>SUM(Kranskop:Baobab!AS427)</f>
        <v>166666.66</v>
      </c>
      <c r="AT427" s="78">
        <f>SUM(Kranskop:Baobab!AT427)</f>
        <v>0</v>
      </c>
      <c r="AU427" s="77">
        <f>SUM(Kranskop:Baobab!AU427)</f>
        <v>0</v>
      </c>
      <c r="AV427" s="77">
        <f>SUM(Kranskop:Baobab!AV427)</f>
        <v>0</v>
      </c>
      <c r="AW427" s="77">
        <f>SUM(Kranskop:Baobab!AW427)</f>
        <v>0</v>
      </c>
      <c r="AX427" s="77">
        <f>SUM(Kranskop:Baobab!AX427)</f>
        <v>0</v>
      </c>
      <c r="AY427" s="77">
        <f>SUM(Kranskop:Baobab!AY427)</f>
        <v>0</v>
      </c>
      <c r="AZ427" s="77">
        <f>SUM(Kranskop:Baobab!AZ427)</f>
        <v>0</v>
      </c>
      <c r="BA427" s="77">
        <f>SUM(Kranskop:Baobab!BA427)</f>
        <v>0</v>
      </c>
      <c r="BB427" s="77">
        <f>SUM(Kranskop:Baobab!BB427)</f>
        <v>0</v>
      </c>
      <c r="BC427" s="77">
        <f>SUM(Kranskop:Baobab!BC427)</f>
        <v>0</v>
      </c>
      <c r="BD427" s="77">
        <f>SUM(Kranskop:Baobab!BD427)</f>
        <v>0</v>
      </c>
      <c r="BE427" s="76">
        <f>SUM(Kranskop:Baobab!BE427)</f>
        <v>166666.66</v>
      </c>
      <c r="BF427" s="78">
        <f>SUM(Kranskop:Baobab!BF427)</f>
        <v>0</v>
      </c>
      <c r="BG427" s="77">
        <f>SUM(Kranskop:Baobab!BG427)</f>
        <v>0</v>
      </c>
      <c r="BH427" s="77">
        <f>SUM(Kranskop:Baobab!BH427)</f>
        <v>0</v>
      </c>
      <c r="BI427" s="77">
        <f>SUM(Kranskop:Baobab!BI427)</f>
        <v>0</v>
      </c>
      <c r="BJ427" s="77">
        <f>SUM(Kranskop:Baobab!BJ427)</f>
        <v>0</v>
      </c>
      <c r="BK427" s="77">
        <f>SUM(Kranskop:Baobab!BK427)</f>
        <v>0</v>
      </c>
      <c r="BL427" s="77">
        <f>SUM(Kranskop:Baobab!BL427)</f>
        <v>0</v>
      </c>
      <c r="BM427" s="77">
        <f>SUM(Kranskop:Baobab!BM427)</f>
        <v>0</v>
      </c>
      <c r="BN427" s="77">
        <f>SUM(Kranskop:Baobab!BN427)</f>
        <v>0</v>
      </c>
      <c r="BO427" s="77">
        <f>SUM(Kranskop:Baobab!BO427)</f>
        <v>0</v>
      </c>
      <c r="BP427" s="77">
        <f>SUM(Kranskop:Baobab!BP427)</f>
        <v>0</v>
      </c>
      <c r="BQ427" s="76">
        <f>SUM(Kranskop:Baobab!BQ427)</f>
        <v>166666.66</v>
      </c>
      <c r="BR427" s="78">
        <f>SUM(Kranskop:Baobab!BR427)</f>
        <v>0</v>
      </c>
      <c r="BS427" s="77">
        <f>SUM(Kranskop:Baobab!BS427)</f>
        <v>0</v>
      </c>
      <c r="BT427" s="77">
        <f>SUM(Kranskop:Baobab!BT427)</f>
        <v>0</v>
      </c>
      <c r="BU427" s="77">
        <f>SUM(Kranskop:Baobab!BU427)</f>
        <v>0</v>
      </c>
      <c r="BV427" s="77">
        <f>SUM(Kranskop:Baobab!BV427)</f>
        <v>0</v>
      </c>
      <c r="BW427" s="77">
        <f>SUM(Kranskop:Baobab!BW427)</f>
        <v>0</v>
      </c>
      <c r="BX427" s="77">
        <f>SUM(Kranskop:Baobab!BX427)</f>
        <v>0</v>
      </c>
      <c r="BY427" s="77">
        <f>SUM(Kranskop:Baobab!BY427)</f>
        <v>0</v>
      </c>
      <c r="BZ427" s="77">
        <f>SUM(Kranskop:Baobab!BZ427)</f>
        <v>0</v>
      </c>
      <c r="CA427" s="77">
        <f>SUM(Kranskop:Baobab!CA427)</f>
        <v>0</v>
      </c>
      <c r="CB427" s="77">
        <f>SUM(Kranskop:Baobab!CB427)</f>
        <v>0</v>
      </c>
      <c r="CC427" s="76">
        <f>SUM(Kranskop:Baobab!CC427)</f>
        <v>166666.70000000001</v>
      </c>
      <c r="CD427" s="368"/>
    </row>
    <row r="428" spans="1:82" s="39" customFormat="1" ht="27" x14ac:dyDescent="0.75">
      <c r="A428" s="43"/>
      <c r="B428" s="26" t="s">
        <v>508</v>
      </c>
      <c r="C428" s="27" t="str">
        <f>"Information Points and Desks at locations Remote from Plaza - Overhead Charges and Profit in respect of B-6006-a"</f>
        <v>Information Points and Desks at locations Remote from Plaza - Overhead Charges and Profit in respect of B-6006-a</v>
      </c>
      <c r="D428" s="147" t="s">
        <v>320</v>
      </c>
      <c r="E428" s="401">
        <f>SUM(Kranskop:Baobab!F428)</f>
        <v>0</v>
      </c>
      <c r="F428" s="215" t="b">
        <f>(Kranskop!G428+Nyl!G428+Capricorn!G428+Baobab!G428)=G428</f>
        <v>1</v>
      </c>
      <c r="G428" s="74">
        <f t="shared" si="107"/>
        <v>0</v>
      </c>
      <c r="H428" s="75">
        <f>SUM(Kranskop:Baobab!H428)</f>
        <v>0</v>
      </c>
      <c r="I428" s="76">
        <f>SUM(Kranskop:Baobab!I428)</f>
        <v>0</v>
      </c>
      <c r="J428" s="75">
        <f>SUM(Kranskop:Baobab!J428)</f>
        <v>0</v>
      </c>
      <c r="K428" s="77">
        <f>SUM(Kranskop:Baobab!K428)</f>
        <v>0</v>
      </c>
      <c r="L428" s="77">
        <f>SUM(Kranskop:Baobab!L428)</f>
        <v>0</v>
      </c>
      <c r="M428" s="77">
        <f>SUM(Kranskop:Baobab!M428)</f>
        <v>0</v>
      </c>
      <c r="N428" s="77">
        <f>SUM(Kranskop:Baobab!N428)</f>
        <v>0</v>
      </c>
      <c r="O428" s="77">
        <f>SUM(Kranskop:Baobab!O428)</f>
        <v>0</v>
      </c>
      <c r="P428" s="77">
        <f>SUM(Kranskop:Baobab!P428)</f>
        <v>0</v>
      </c>
      <c r="Q428" s="77">
        <f>SUM(Kranskop:Baobab!Q428)</f>
        <v>0</v>
      </c>
      <c r="R428" s="77">
        <f>SUM(Kranskop:Baobab!R428)</f>
        <v>0</v>
      </c>
      <c r="S428" s="77">
        <f>SUM(Kranskop:Baobab!S428)</f>
        <v>0</v>
      </c>
      <c r="T428" s="77">
        <f>SUM(Kranskop:Baobab!T428)</f>
        <v>0</v>
      </c>
      <c r="U428" s="76">
        <f>SUM(Kranskop:Baobab!U428)</f>
        <v>0</v>
      </c>
      <c r="V428" s="75">
        <f>SUM(Kranskop:Baobab!V428)</f>
        <v>0</v>
      </c>
      <c r="W428" s="77">
        <f>SUM(Kranskop:Baobab!W428)</f>
        <v>0</v>
      </c>
      <c r="X428" s="77">
        <f>SUM(Kranskop:Baobab!X428)</f>
        <v>0</v>
      </c>
      <c r="Y428" s="77">
        <f>SUM(Kranskop:Baobab!Y428)</f>
        <v>0</v>
      </c>
      <c r="Z428" s="77">
        <f>SUM(Kranskop:Baobab!Z428)</f>
        <v>0</v>
      </c>
      <c r="AA428" s="77">
        <f>SUM(Kranskop:Baobab!AA428)</f>
        <v>0</v>
      </c>
      <c r="AB428" s="77">
        <f>SUM(Kranskop:Baobab!AB428)</f>
        <v>0</v>
      </c>
      <c r="AC428" s="77">
        <f>SUM(Kranskop:Baobab!AC428)</f>
        <v>0</v>
      </c>
      <c r="AD428" s="77">
        <f>SUM(Kranskop:Baobab!AD428)</f>
        <v>0</v>
      </c>
      <c r="AE428" s="77">
        <f>SUM(Kranskop:Baobab!AE428)</f>
        <v>0</v>
      </c>
      <c r="AF428" s="77">
        <f>SUM(Kranskop:Baobab!AF428)</f>
        <v>0</v>
      </c>
      <c r="AG428" s="76">
        <f>SUM(Kranskop:Baobab!AG428)</f>
        <v>0</v>
      </c>
      <c r="AH428" s="78">
        <f>SUM(Kranskop:Baobab!AH428)</f>
        <v>0</v>
      </c>
      <c r="AI428" s="77">
        <f>SUM(Kranskop:Baobab!AI428)</f>
        <v>0</v>
      </c>
      <c r="AJ428" s="77">
        <f>SUM(Kranskop:Baobab!AJ428)</f>
        <v>0</v>
      </c>
      <c r="AK428" s="77">
        <f>SUM(Kranskop:Baobab!AK428)</f>
        <v>0</v>
      </c>
      <c r="AL428" s="77">
        <f>SUM(Kranskop:Baobab!AL428)</f>
        <v>0</v>
      </c>
      <c r="AM428" s="77">
        <f>SUM(Kranskop:Baobab!AM428)</f>
        <v>0</v>
      </c>
      <c r="AN428" s="77">
        <f>SUM(Kranskop:Baobab!AN428)</f>
        <v>0</v>
      </c>
      <c r="AO428" s="77">
        <f>SUM(Kranskop:Baobab!AO428)</f>
        <v>0</v>
      </c>
      <c r="AP428" s="77">
        <f>SUM(Kranskop:Baobab!AP428)</f>
        <v>0</v>
      </c>
      <c r="AQ428" s="77">
        <f>SUM(Kranskop:Baobab!AQ428)</f>
        <v>0</v>
      </c>
      <c r="AR428" s="77">
        <f>SUM(Kranskop:Baobab!AR428)</f>
        <v>0</v>
      </c>
      <c r="AS428" s="76">
        <f>SUM(Kranskop:Baobab!AS428)</f>
        <v>0</v>
      </c>
      <c r="AT428" s="78">
        <f>SUM(Kranskop:Baobab!AT428)</f>
        <v>0</v>
      </c>
      <c r="AU428" s="77">
        <f>SUM(Kranskop:Baobab!AU428)</f>
        <v>0</v>
      </c>
      <c r="AV428" s="77">
        <f>SUM(Kranskop:Baobab!AV428)</f>
        <v>0</v>
      </c>
      <c r="AW428" s="77">
        <f>SUM(Kranskop:Baobab!AW428)</f>
        <v>0</v>
      </c>
      <c r="AX428" s="77">
        <f>SUM(Kranskop:Baobab!AX428)</f>
        <v>0</v>
      </c>
      <c r="AY428" s="77">
        <f>SUM(Kranskop:Baobab!AY428)</f>
        <v>0</v>
      </c>
      <c r="AZ428" s="77">
        <f>SUM(Kranskop:Baobab!AZ428)</f>
        <v>0</v>
      </c>
      <c r="BA428" s="77">
        <f>SUM(Kranskop:Baobab!BA428)</f>
        <v>0</v>
      </c>
      <c r="BB428" s="77">
        <f>SUM(Kranskop:Baobab!BB428)</f>
        <v>0</v>
      </c>
      <c r="BC428" s="77">
        <f>SUM(Kranskop:Baobab!BC428)</f>
        <v>0</v>
      </c>
      <c r="BD428" s="77">
        <f>SUM(Kranskop:Baobab!BD428)</f>
        <v>0</v>
      </c>
      <c r="BE428" s="76">
        <f>SUM(Kranskop:Baobab!BE428)</f>
        <v>0</v>
      </c>
      <c r="BF428" s="78">
        <f>SUM(Kranskop:Baobab!BF428)</f>
        <v>0</v>
      </c>
      <c r="BG428" s="77">
        <f>SUM(Kranskop:Baobab!BG428)</f>
        <v>0</v>
      </c>
      <c r="BH428" s="77">
        <f>SUM(Kranskop:Baobab!BH428)</f>
        <v>0</v>
      </c>
      <c r="BI428" s="77">
        <f>SUM(Kranskop:Baobab!BI428)</f>
        <v>0</v>
      </c>
      <c r="BJ428" s="77">
        <f>SUM(Kranskop:Baobab!BJ428)</f>
        <v>0</v>
      </c>
      <c r="BK428" s="77">
        <f>SUM(Kranskop:Baobab!BK428)</f>
        <v>0</v>
      </c>
      <c r="BL428" s="77">
        <f>SUM(Kranskop:Baobab!BL428)</f>
        <v>0</v>
      </c>
      <c r="BM428" s="77">
        <f>SUM(Kranskop:Baobab!BM428)</f>
        <v>0</v>
      </c>
      <c r="BN428" s="77">
        <f>SUM(Kranskop:Baobab!BN428)</f>
        <v>0</v>
      </c>
      <c r="BO428" s="77">
        <f>SUM(Kranskop:Baobab!BO428)</f>
        <v>0</v>
      </c>
      <c r="BP428" s="77">
        <f>SUM(Kranskop:Baobab!BP428)</f>
        <v>0</v>
      </c>
      <c r="BQ428" s="76">
        <f>SUM(Kranskop:Baobab!BQ428)</f>
        <v>0</v>
      </c>
      <c r="BR428" s="78">
        <f>SUM(Kranskop:Baobab!BR428)</f>
        <v>0</v>
      </c>
      <c r="BS428" s="77">
        <f>SUM(Kranskop:Baobab!BS428)</f>
        <v>0</v>
      </c>
      <c r="BT428" s="77">
        <f>SUM(Kranskop:Baobab!BT428)</f>
        <v>0</v>
      </c>
      <c r="BU428" s="77">
        <f>SUM(Kranskop:Baobab!BU428)</f>
        <v>0</v>
      </c>
      <c r="BV428" s="77">
        <f>SUM(Kranskop:Baobab!BV428)</f>
        <v>0</v>
      </c>
      <c r="BW428" s="77">
        <f>SUM(Kranskop:Baobab!BW428)</f>
        <v>0</v>
      </c>
      <c r="BX428" s="77">
        <f>SUM(Kranskop:Baobab!BX428)</f>
        <v>0</v>
      </c>
      <c r="BY428" s="77">
        <f>SUM(Kranskop:Baobab!BY428)</f>
        <v>0</v>
      </c>
      <c r="BZ428" s="77">
        <f>SUM(Kranskop:Baobab!BZ428)</f>
        <v>0</v>
      </c>
      <c r="CA428" s="77">
        <f>SUM(Kranskop:Baobab!CA428)</f>
        <v>0</v>
      </c>
      <c r="CB428" s="77">
        <f>SUM(Kranskop:Baobab!CB428)</f>
        <v>0</v>
      </c>
      <c r="CC428" s="76">
        <f>SUM(Kranskop:Baobab!CC428)</f>
        <v>0</v>
      </c>
      <c r="CD428" s="368"/>
    </row>
    <row r="429" spans="1:82" s="39" customFormat="1" ht="27" x14ac:dyDescent="0.75">
      <c r="A429" s="43"/>
      <c r="B429" s="73" t="s">
        <v>509</v>
      </c>
      <c r="C429" s="129" t="str">
        <f>"Information Points and Desks at locations Remote from Plaza - Procurement of Kiosks Supply and Installation"</f>
        <v>Information Points and Desks at locations Remote from Plaza - Procurement of Kiosks Supply and Installation</v>
      </c>
      <c r="D429" s="29" t="s">
        <v>318</v>
      </c>
      <c r="E429" s="255">
        <f>SUM(Kranskop:Baobab!F429)</f>
        <v>2000000</v>
      </c>
      <c r="F429" s="215" t="b">
        <f>(Kranskop!G429+Nyl!G429+Capricorn!G429+Baobab!G429)=G429</f>
        <v>1</v>
      </c>
      <c r="G429" s="74">
        <f t="shared" si="107"/>
        <v>2000000</v>
      </c>
      <c r="H429" s="75">
        <f>SUM(Kranskop:Baobab!H429)</f>
        <v>0</v>
      </c>
      <c r="I429" s="76">
        <f>SUM(Kranskop:Baobab!I429)</f>
        <v>0</v>
      </c>
      <c r="J429" s="75">
        <f>SUM(Kranskop:Baobab!J429)</f>
        <v>0</v>
      </c>
      <c r="K429" s="77">
        <f>SUM(Kranskop:Baobab!K429)</f>
        <v>0</v>
      </c>
      <c r="L429" s="77">
        <f>SUM(Kranskop:Baobab!L429)</f>
        <v>0</v>
      </c>
      <c r="M429" s="77">
        <f>SUM(Kranskop:Baobab!M429)</f>
        <v>0</v>
      </c>
      <c r="N429" s="77">
        <f>SUM(Kranskop:Baobab!N429)</f>
        <v>0</v>
      </c>
      <c r="O429" s="77">
        <f>SUM(Kranskop:Baobab!O429)</f>
        <v>0</v>
      </c>
      <c r="P429" s="77">
        <f>SUM(Kranskop:Baobab!P429)</f>
        <v>0</v>
      </c>
      <c r="Q429" s="77">
        <f>SUM(Kranskop:Baobab!Q429)</f>
        <v>0</v>
      </c>
      <c r="R429" s="77">
        <f>SUM(Kranskop:Baobab!R429)</f>
        <v>0</v>
      </c>
      <c r="S429" s="77">
        <f>SUM(Kranskop:Baobab!S429)</f>
        <v>0</v>
      </c>
      <c r="T429" s="77">
        <f>SUM(Kranskop:Baobab!T429)</f>
        <v>0</v>
      </c>
      <c r="U429" s="76">
        <f>SUM(Kranskop:Baobab!U429)</f>
        <v>333333.34000000003</v>
      </c>
      <c r="V429" s="75">
        <f>SUM(Kranskop:Baobab!V429)</f>
        <v>0</v>
      </c>
      <c r="W429" s="77">
        <f>SUM(Kranskop:Baobab!W429)</f>
        <v>0</v>
      </c>
      <c r="X429" s="77">
        <f>SUM(Kranskop:Baobab!X429)</f>
        <v>0</v>
      </c>
      <c r="Y429" s="77">
        <f>SUM(Kranskop:Baobab!Y429)</f>
        <v>0</v>
      </c>
      <c r="Z429" s="77">
        <f>SUM(Kranskop:Baobab!Z429)</f>
        <v>0</v>
      </c>
      <c r="AA429" s="77">
        <f>SUM(Kranskop:Baobab!AA429)</f>
        <v>0</v>
      </c>
      <c r="AB429" s="77">
        <f>SUM(Kranskop:Baobab!AB429)</f>
        <v>0</v>
      </c>
      <c r="AC429" s="77">
        <f>SUM(Kranskop:Baobab!AC429)</f>
        <v>0</v>
      </c>
      <c r="AD429" s="77">
        <f>SUM(Kranskop:Baobab!AD429)</f>
        <v>0</v>
      </c>
      <c r="AE429" s="77">
        <f>SUM(Kranskop:Baobab!AE429)</f>
        <v>0</v>
      </c>
      <c r="AF429" s="77">
        <f>SUM(Kranskop:Baobab!AF429)</f>
        <v>0</v>
      </c>
      <c r="AG429" s="76">
        <f>SUM(Kranskop:Baobab!AG429)</f>
        <v>333333.34000000003</v>
      </c>
      <c r="AH429" s="78">
        <f>SUM(Kranskop:Baobab!AH429)</f>
        <v>0</v>
      </c>
      <c r="AI429" s="77">
        <f>SUM(Kranskop:Baobab!AI429)</f>
        <v>0</v>
      </c>
      <c r="AJ429" s="77">
        <f>SUM(Kranskop:Baobab!AJ429)</f>
        <v>0</v>
      </c>
      <c r="AK429" s="77">
        <f>SUM(Kranskop:Baobab!AK429)</f>
        <v>0</v>
      </c>
      <c r="AL429" s="77">
        <f>SUM(Kranskop:Baobab!AL429)</f>
        <v>0</v>
      </c>
      <c r="AM429" s="77">
        <f>SUM(Kranskop:Baobab!AM429)</f>
        <v>0</v>
      </c>
      <c r="AN429" s="77">
        <f>SUM(Kranskop:Baobab!AN429)</f>
        <v>0</v>
      </c>
      <c r="AO429" s="77">
        <f>SUM(Kranskop:Baobab!AO429)</f>
        <v>0</v>
      </c>
      <c r="AP429" s="77">
        <f>SUM(Kranskop:Baobab!AP429)</f>
        <v>0</v>
      </c>
      <c r="AQ429" s="77">
        <f>SUM(Kranskop:Baobab!AQ429)</f>
        <v>0</v>
      </c>
      <c r="AR429" s="77">
        <f>SUM(Kranskop:Baobab!AR429)</f>
        <v>0</v>
      </c>
      <c r="AS429" s="76">
        <f>SUM(Kranskop:Baobab!AS429)</f>
        <v>333333.34000000003</v>
      </c>
      <c r="AT429" s="78">
        <f>SUM(Kranskop:Baobab!AT429)</f>
        <v>0</v>
      </c>
      <c r="AU429" s="77">
        <f>SUM(Kranskop:Baobab!AU429)</f>
        <v>0</v>
      </c>
      <c r="AV429" s="77">
        <f>SUM(Kranskop:Baobab!AV429)</f>
        <v>0</v>
      </c>
      <c r="AW429" s="77">
        <f>SUM(Kranskop:Baobab!AW429)</f>
        <v>0</v>
      </c>
      <c r="AX429" s="77">
        <f>SUM(Kranskop:Baobab!AX429)</f>
        <v>0</v>
      </c>
      <c r="AY429" s="77">
        <f>SUM(Kranskop:Baobab!AY429)</f>
        <v>0</v>
      </c>
      <c r="AZ429" s="77">
        <f>SUM(Kranskop:Baobab!AZ429)</f>
        <v>0</v>
      </c>
      <c r="BA429" s="77">
        <f>SUM(Kranskop:Baobab!BA429)</f>
        <v>0</v>
      </c>
      <c r="BB429" s="77">
        <f>SUM(Kranskop:Baobab!BB429)</f>
        <v>0</v>
      </c>
      <c r="BC429" s="77">
        <f>SUM(Kranskop:Baobab!BC429)</f>
        <v>0</v>
      </c>
      <c r="BD429" s="77">
        <f>SUM(Kranskop:Baobab!BD429)</f>
        <v>0</v>
      </c>
      <c r="BE429" s="76">
        <f>SUM(Kranskop:Baobab!BE429)</f>
        <v>333333.34000000003</v>
      </c>
      <c r="BF429" s="78">
        <f>SUM(Kranskop:Baobab!BF429)</f>
        <v>0</v>
      </c>
      <c r="BG429" s="77">
        <f>SUM(Kranskop:Baobab!BG429)</f>
        <v>0</v>
      </c>
      <c r="BH429" s="77">
        <f>SUM(Kranskop:Baobab!BH429)</f>
        <v>0</v>
      </c>
      <c r="BI429" s="77">
        <f>SUM(Kranskop:Baobab!BI429)</f>
        <v>0</v>
      </c>
      <c r="BJ429" s="77">
        <f>SUM(Kranskop:Baobab!BJ429)</f>
        <v>0</v>
      </c>
      <c r="BK429" s="77">
        <f>SUM(Kranskop:Baobab!BK429)</f>
        <v>0</v>
      </c>
      <c r="BL429" s="77">
        <f>SUM(Kranskop:Baobab!BL429)</f>
        <v>0</v>
      </c>
      <c r="BM429" s="77">
        <f>SUM(Kranskop:Baobab!BM429)</f>
        <v>0</v>
      </c>
      <c r="BN429" s="77">
        <f>SUM(Kranskop:Baobab!BN429)</f>
        <v>0</v>
      </c>
      <c r="BO429" s="77">
        <f>SUM(Kranskop:Baobab!BO429)</f>
        <v>0</v>
      </c>
      <c r="BP429" s="77">
        <f>SUM(Kranskop:Baobab!BP429)</f>
        <v>0</v>
      </c>
      <c r="BQ429" s="76">
        <f>SUM(Kranskop:Baobab!BQ429)</f>
        <v>333333.34000000003</v>
      </c>
      <c r="BR429" s="78">
        <f>SUM(Kranskop:Baobab!BR429)</f>
        <v>0</v>
      </c>
      <c r="BS429" s="77">
        <f>SUM(Kranskop:Baobab!BS429)</f>
        <v>0</v>
      </c>
      <c r="BT429" s="77">
        <f>SUM(Kranskop:Baobab!BT429)</f>
        <v>0</v>
      </c>
      <c r="BU429" s="77">
        <f>SUM(Kranskop:Baobab!BU429)</f>
        <v>0</v>
      </c>
      <c r="BV429" s="77">
        <f>SUM(Kranskop:Baobab!BV429)</f>
        <v>0</v>
      </c>
      <c r="BW429" s="77">
        <f>SUM(Kranskop:Baobab!BW429)</f>
        <v>0</v>
      </c>
      <c r="BX429" s="77">
        <f>SUM(Kranskop:Baobab!BX429)</f>
        <v>0</v>
      </c>
      <c r="BY429" s="77">
        <f>SUM(Kranskop:Baobab!BY429)</f>
        <v>0</v>
      </c>
      <c r="BZ429" s="77">
        <f>SUM(Kranskop:Baobab!BZ429)</f>
        <v>0</v>
      </c>
      <c r="CA429" s="77">
        <f>SUM(Kranskop:Baobab!CA429)</f>
        <v>0</v>
      </c>
      <c r="CB429" s="77">
        <f>SUM(Kranskop:Baobab!CB429)</f>
        <v>0</v>
      </c>
      <c r="CC429" s="76">
        <f>SUM(Kranskop:Baobab!CC429)</f>
        <v>333333.3</v>
      </c>
      <c r="CD429" s="368"/>
    </row>
    <row r="430" spans="1:82" s="39" customFormat="1" ht="27" x14ac:dyDescent="0.75">
      <c r="A430" s="43"/>
      <c r="B430" s="26" t="s">
        <v>510</v>
      </c>
      <c r="C430" s="27" t="str">
        <f>"Information Points and Desks at locations Remote from Plaza - Overhead charges and Profit in respect of B-6006-c"</f>
        <v>Information Points and Desks at locations Remote from Plaza - Overhead charges and Profit in respect of B-6006-c</v>
      </c>
      <c r="D430" s="147" t="s">
        <v>320</v>
      </c>
      <c r="E430" s="401">
        <f>SUM(Kranskop:Baobab!F430)</f>
        <v>0</v>
      </c>
      <c r="F430" s="215" t="b">
        <f>(Kranskop!G430+Nyl!G430+Capricorn!G430+Baobab!G430)=G430</f>
        <v>1</v>
      </c>
      <c r="G430" s="74">
        <f t="shared" si="107"/>
        <v>0</v>
      </c>
      <c r="H430" s="75">
        <f>SUM(Kranskop:Baobab!H430)</f>
        <v>0</v>
      </c>
      <c r="I430" s="76">
        <f>SUM(Kranskop:Baobab!I430)</f>
        <v>0</v>
      </c>
      <c r="J430" s="75">
        <f>SUM(Kranskop:Baobab!J430)</f>
        <v>0</v>
      </c>
      <c r="K430" s="77">
        <f>SUM(Kranskop:Baobab!K430)</f>
        <v>0</v>
      </c>
      <c r="L430" s="77">
        <f>SUM(Kranskop:Baobab!L430)</f>
        <v>0</v>
      </c>
      <c r="M430" s="77">
        <f>SUM(Kranskop:Baobab!M430)</f>
        <v>0</v>
      </c>
      <c r="N430" s="77">
        <f>SUM(Kranskop:Baobab!N430)</f>
        <v>0</v>
      </c>
      <c r="O430" s="77">
        <f>SUM(Kranskop:Baobab!O430)</f>
        <v>0</v>
      </c>
      <c r="P430" s="77">
        <f>SUM(Kranskop:Baobab!P430)</f>
        <v>0</v>
      </c>
      <c r="Q430" s="77">
        <f>SUM(Kranskop:Baobab!Q430)</f>
        <v>0</v>
      </c>
      <c r="R430" s="77">
        <f>SUM(Kranskop:Baobab!R430)</f>
        <v>0</v>
      </c>
      <c r="S430" s="77">
        <f>SUM(Kranskop:Baobab!S430)</f>
        <v>0</v>
      </c>
      <c r="T430" s="77">
        <f>SUM(Kranskop:Baobab!T430)</f>
        <v>0</v>
      </c>
      <c r="U430" s="76">
        <f>SUM(Kranskop:Baobab!U430)</f>
        <v>0</v>
      </c>
      <c r="V430" s="75">
        <f>SUM(Kranskop:Baobab!V430)</f>
        <v>0</v>
      </c>
      <c r="W430" s="77">
        <f>SUM(Kranskop:Baobab!W430)</f>
        <v>0</v>
      </c>
      <c r="X430" s="77">
        <f>SUM(Kranskop:Baobab!X430)</f>
        <v>0</v>
      </c>
      <c r="Y430" s="77">
        <f>SUM(Kranskop:Baobab!Y430)</f>
        <v>0</v>
      </c>
      <c r="Z430" s="77">
        <f>SUM(Kranskop:Baobab!Z430)</f>
        <v>0</v>
      </c>
      <c r="AA430" s="77">
        <f>SUM(Kranskop:Baobab!AA430)</f>
        <v>0</v>
      </c>
      <c r="AB430" s="77">
        <f>SUM(Kranskop:Baobab!AB430)</f>
        <v>0</v>
      </c>
      <c r="AC430" s="77">
        <f>SUM(Kranskop:Baobab!AC430)</f>
        <v>0</v>
      </c>
      <c r="AD430" s="77">
        <f>SUM(Kranskop:Baobab!AD430)</f>
        <v>0</v>
      </c>
      <c r="AE430" s="77">
        <f>SUM(Kranskop:Baobab!AE430)</f>
        <v>0</v>
      </c>
      <c r="AF430" s="77">
        <f>SUM(Kranskop:Baobab!AF430)</f>
        <v>0</v>
      </c>
      <c r="AG430" s="76">
        <f>SUM(Kranskop:Baobab!AG430)</f>
        <v>0</v>
      </c>
      <c r="AH430" s="78">
        <f>SUM(Kranskop:Baobab!AH430)</f>
        <v>0</v>
      </c>
      <c r="AI430" s="77">
        <f>SUM(Kranskop:Baobab!AI430)</f>
        <v>0</v>
      </c>
      <c r="AJ430" s="77">
        <f>SUM(Kranskop:Baobab!AJ430)</f>
        <v>0</v>
      </c>
      <c r="AK430" s="77">
        <f>SUM(Kranskop:Baobab!AK430)</f>
        <v>0</v>
      </c>
      <c r="AL430" s="77">
        <f>SUM(Kranskop:Baobab!AL430)</f>
        <v>0</v>
      </c>
      <c r="AM430" s="77">
        <f>SUM(Kranskop:Baobab!AM430)</f>
        <v>0</v>
      </c>
      <c r="AN430" s="77">
        <f>SUM(Kranskop:Baobab!AN430)</f>
        <v>0</v>
      </c>
      <c r="AO430" s="77">
        <f>SUM(Kranskop:Baobab!AO430)</f>
        <v>0</v>
      </c>
      <c r="AP430" s="77">
        <f>SUM(Kranskop:Baobab!AP430)</f>
        <v>0</v>
      </c>
      <c r="AQ430" s="77">
        <f>SUM(Kranskop:Baobab!AQ430)</f>
        <v>0</v>
      </c>
      <c r="AR430" s="77">
        <f>SUM(Kranskop:Baobab!AR430)</f>
        <v>0</v>
      </c>
      <c r="AS430" s="76">
        <f>SUM(Kranskop:Baobab!AS430)</f>
        <v>0</v>
      </c>
      <c r="AT430" s="78">
        <f>SUM(Kranskop:Baobab!AT430)</f>
        <v>0</v>
      </c>
      <c r="AU430" s="77">
        <f>SUM(Kranskop:Baobab!AU430)</f>
        <v>0</v>
      </c>
      <c r="AV430" s="77">
        <f>SUM(Kranskop:Baobab!AV430)</f>
        <v>0</v>
      </c>
      <c r="AW430" s="77">
        <f>SUM(Kranskop:Baobab!AW430)</f>
        <v>0</v>
      </c>
      <c r="AX430" s="77">
        <f>SUM(Kranskop:Baobab!AX430)</f>
        <v>0</v>
      </c>
      <c r="AY430" s="77">
        <f>SUM(Kranskop:Baobab!AY430)</f>
        <v>0</v>
      </c>
      <c r="AZ430" s="77">
        <f>SUM(Kranskop:Baobab!AZ430)</f>
        <v>0</v>
      </c>
      <c r="BA430" s="77">
        <f>SUM(Kranskop:Baobab!BA430)</f>
        <v>0</v>
      </c>
      <c r="BB430" s="77">
        <f>SUM(Kranskop:Baobab!BB430)</f>
        <v>0</v>
      </c>
      <c r="BC430" s="77">
        <f>SUM(Kranskop:Baobab!BC430)</f>
        <v>0</v>
      </c>
      <c r="BD430" s="77">
        <f>SUM(Kranskop:Baobab!BD430)</f>
        <v>0</v>
      </c>
      <c r="BE430" s="76">
        <f>SUM(Kranskop:Baobab!BE430)</f>
        <v>0</v>
      </c>
      <c r="BF430" s="78">
        <f>SUM(Kranskop:Baobab!BF430)</f>
        <v>0</v>
      </c>
      <c r="BG430" s="77">
        <f>SUM(Kranskop:Baobab!BG430)</f>
        <v>0</v>
      </c>
      <c r="BH430" s="77">
        <f>SUM(Kranskop:Baobab!BH430)</f>
        <v>0</v>
      </c>
      <c r="BI430" s="77">
        <f>SUM(Kranskop:Baobab!BI430)</f>
        <v>0</v>
      </c>
      <c r="BJ430" s="77">
        <f>SUM(Kranskop:Baobab!BJ430)</f>
        <v>0</v>
      </c>
      <c r="BK430" s="77">
        <f>SUM(Kranskop:Baobab!BK430)</f>
        <v>0</v>
      </c>
      <c r="BL430" s="77">
        <f>SUM(Kranskop:Baobab!BL430)</f>
        <v>0</v>
      </c>
      <c r="BM430" s="77">
        <f>SUM(Kranskop:Baobab!BM430)</f>
        <v>0</v>
      </c>
      <c r="BN430" s="77">
        <f>SUM(Kranskop:Baobab!BN430)</f>
        <v>0</v>
      </c>
      <c r="BO430" s="77">
        <f>SUM(Kranskop:Baobab!BO430)</f>
        <v>0</v>
      </c>
      <c r="BP430" s="77">
        <f>SUM(Kranskop:Baobab!BP430)</f>
        <v>0</v>
      </c>
      <c r="BQ430" s="76">
        <f>SUM(Kranskop:Baobab!BQ430)</f>
        <v>0</v>
      </c>
      <c r="BR430" s="78">
        <f>SUM(Kranskop:Baobab!BR430)</f>
        <v>0</v>
      </c>
      <c r="BS430" s="77">
        <f>SUM(Kranskop:Baobab!BS430)</f>
        <v>0</v>
      </c>
      <c r="BT430" s="77">
        <f>SUM(Kranskop:Baobab!BT430)</f>
        <v>0</v>
      </c>
      <c r="BU430" s="77">
        <f>SUM(Kranskop:Baobab!BU430)</f>
        <v>0</v>
      </c>
      <c r="BV430" s="77">
        <f>SUM(Kranskop:Baobab!BV430)</f>
        <v>0</v>
      </c>
      <c r="BW430" s="77">
        <f>SUM(Kranskop:Baobab!BW430)</f>
        <v>0</v>
      </c>
      <c r="BX430" s="77">
        <f>SUM(Kranskop:Baobab!BX430)</f>
        <v>0</v>
      </c>
      <c r="BY430" s="77">
        <f>SUM(Kranskop:Baobab!BY430)</f>
        <v>0</v>
      </c>
      <c r="BZ430" s="77">
        <f>SUM(Kranskop:Baobab!BZ430)</f>
        <v>0</v>
      </c>
      <c r="CA430" s="77">
        <f>SUM(Kranskop:Baobab!CA430)</f>
        <v>0</v>
      </c>
      <c r="CB430" s="77">
        <f>SUM(Kranskop:Baobab!CB430)</f>
        <v>0</v>
      </c>
      <c r="CC430" s="76">
        <f>SUM(Kranskop:Baobab!CC430)</f>
        <v>0</v>
      </c>
      <c r="CD430" s="368"/>
    </row>
    <row r="431" spans="1:82" s="39" customFormat="1" ht="27" x14ac:dyDescent="0.75">
      <c r="A431" s="43"/>
      <c r="B431" s="73" t="s">
        <v>511</v>
      </c>
      <c r="C431" s="129" t="str">
        <f>"Fire detection and suppression systems complete per Control Centre – Fire detection and suppression systems"</f>
        <v>Fire detection and suppression systems complete per Control Centre – Fire detection and suppression systems</v>
      </c>
      <c r="D431" s="29" t="s">
        <v>318</v>
      </c>
      <c r="E431" s="255">
        <f>SUM(Kranskop:Baobab!F431)</f>
        <v>1750000</v>
      </c>
      <c r="F431" s="215" t="b">
        <f>(Kranskop!G431+Nyl!G431+Capricorn!G431+Baobab!G431)=G431</f>
        <v>1</v>
      </c>
      <c r="G431" s="74">
        <f t="shared" si="107"/>
        <v>1750000</v>
      </c>
      <c r="H431" s="75">
        <f>SUM(Kranskop:Baobab!H431)</f>
        <v>0</v>
      </c>
      <c r="I431" s="76">
        <f>SUM(Kranskop:Baobab!I431)</f>
        <v>0</v>
      </c>
      <c r="J431" s="75">
        <f>SUM(Kranskop:Baobab!J431)</f>
        <v>0</v>
      </c>
      <c r="K431" s="77">
        <f>SUM(Kranskop:Baobab!K431)</f>
        <v>0</v>
      </c>
      <c r="L431" s="77">
        <f>SUM(Kranskop:Baobab!L431)</f>
        <v>0</v>
      </c>
      <c r="M431" s="77">
        <f>SUM(Kranskop:Baobab!M431)</f>
        <v>0</v>
      </c>
      <c r="N431" s="77">
        <f>SUM(Kranskop:Baobab!N431)</f>
        <v>0</v>
      </c>
      <c r="O431" s="77">
        <f>SUM(Kranskop:Baobab!O431)</f>
        <v>0</v>
      </c>
      <c r="P431" s="77">
        <f>SUM(Kranskop:Baobab!P431)</f>
        <v>0</v>
      </c>
      <c r="Q431" s="77">
        <f>SUM(Kranskop:Baobab!Q431)</f>
        <v>0</v>
      </c>
      <c r="R431" s="77">
        <f>SUM(Kranskop:Baobab!R431)</f>
        <v>0</v>
      </c>
      <c r="S431" s="77">
        <f>SUM(Kranskop:Baobab!S431)</f>
        <v>0</v>
      </c>
      <c r="T431" s="77">
        <f>SUM(Kranskop:Baobab!T431)</f>
        <v>0</v>
      </c>
      <c r="U431" s="76">
        <f>SUM(Kranskop:Baobab!U431)</f>
        <v>291666.65999999997</v>
      </c>
      <c r="V431" s="75">
        <f>SUM(Kranskop:Baobab!V431)</f>
        <v>0</v>
      </c>
      <c r="W431" s="77">
        <f>SUM(Kranskop:Baobab!W431)</f>
        <v>0</v>
      </c>
      <c r="X431" s="77">
        <f>SUM(Kranskop:Baobab!X431)</f>
        <v>0</v>
      </c>
      <c r="Y431" s="77">
        <f>SUM(Kranskop:Baobab!Y431)</f>
        <v>0</v>
      </c>
      <c r="Z431" s="77">
        <f>SUM(Kranskop:Baobab!Z431)</f>
        <v>0</v>
      </c>
      <c r="AA431" s="77">
        <f>SUM(Kranskop:Baobab!AA431)</f>
        <v>0</v>
      </c>
      <c r="AB431" s="77">
        <f>SUM(Kranskop:Baobab!AB431)</f>
        <v>0</v>
      </c>
      <c r="AC431" s="77">
        <f>SUM(Kranskop:Baobab!AC431)</f>
        <v>0</v>
      </c>
      <c r="AD431" s="77">
        <f>SUM(Kranskop:Baobab!AD431)</f>
        <v>0</v>
      </c>
      <c r="AE431" s="77">
        <f>SUM(Kranskop:Baobab!AE431)</f>
        <v>0</v>
      </c>
      <c r="AF431" s="77">
        <f>SUM(Kranskop:Baobab!AF431)</f>
        <v>0</v>
      </c>
      <c r="AG431" s="76">
        <f>SUM(Kranskop:Baobab!AG431)</f>
        <v>291666.65999999997</v>
      </c>
      <c r="AH431" s="78">
        <f>SUM(Kranskop:Baobab!AH431)</f>
        <v>0</v>
      </c>
      <c r="AI431" s="77">
        <f>SUM(Kranskop:Baobab!AI431)</f>
        <v>0</v>
      </c>
      <c r="AJ431" s="77">
        <f>SUM(Kranskop:Baobab!AJ431)</f>
        <v>0</v>
      </c>
      <c r="AK431" s="77">
        <f>SUM(Kranskop:Baobab!AK431)</f>
        <v>0</v>
      </c>
      <c r="AL431" s="77">
        <f>SUM(Kranskop:Baobab!AL431)</f>
        <v>0</v>
      </c>
      <c r="AM431" s="77">
        <f>SUM(Kranskop:Baobab!AM431)</f>
        <v>0</v>
      </c>
      <c r="AN431" s="77">
        <f>SUM(Kranskop:Baobab!AN431)</f>
        <v>0</v>
      </c>
      <c r="AO431" s="77">
        <f>SUM(Kranskop:Baobab!AO431)</f>
        <v>0</v>
      </c>
      <c r="AP431" s="77">
        <f>SUM(Kranskop:Baobab!AP431)</f>
        <v>0</v>
      </c>
      <c r="AQ431" s="77">
        <f>SUM(Kranskop:Baobab!AQ431)</f>
        <v>0</v>
      </c>
      <c r="AR431" s="77">
        <f>SUM(Kranskop:Baobab!AR431)</f>
        <v>0</v>
      </c>
      <c r="AS431" s="76">
        <f>SUM(Kranskop:Baobab!AS431)</f>
        <v>291666.65999999997</v>
      </c>
      <c r="AT431" s="78">
        <f>SUM(Kranskop:Baobab!AT431)</f>
        <v>0</v>
      </c>
      <c r="AU431" s="77">
        <f>SUM(Kranskop:Baobab!AU431)</f>
        <v>0</v>
      </c>
      <c r="AV431" s="77">
        <f>SUM(Kranskop:Baobab!AV431)</f>
        <v>0</v>
      </c>
      <c r="AW431" s="77">
        <f>SUM(Kranskop:Baobab!AW431)</f>
        <v>0</v>
      </c>
      <c r="AX431" s="77">
        <f>SUM(Kranskop:Baobab!AX431)</f>
        <v>0</v>
      </c>
      <c r="AY431" s="77">
        <f>SUM(Kranskop:Baobab!AY431)</f>
        <v>0</v>
      </c>
      <c r="AZ431" s="77">
        <f>SUM(Kranskop:Baobab!AZ431)</f>
        <v>0</v>
      </c>
      <c r="BA431" s="77">
        <f>SUM(Kranskop:Baobab!BA431)</f>
        <v>0</v>
      </c>
      <c r="BB431" s="77">
        <f>SUM(Kranskop:Baobab!BB431)</f>
        <v>0</v>
      </c>
      <c r="BC431" s="77">
        <f>SUM(Kranskop:Baobab!BC431)</f>
        <v>0</v>
      </c>
      <c r="BD431" s="77">
        <f>SUM(Kranskop:Baobab!BD431)</f>
        <v>0</v>
      </c>
      <c r="BE431" s="76">
        <f>SUM(Kranskop:Baobab!BE431)</f>
        <v>291666.65999999997</v>
      </c>
      <c r="BF431" s="78">
        <f>SUM(Kranskop:Baobab!BF431)</f>
        <v>0</v>
      </c>
      <c r="BG431" s="77">
        <f>SUM(Kranskop:Baobab!BG431)</f>
        <v>0</v>
      </c>
      <c r="BH431" s="77">
        <f>SUM(Kranskop:Baobab!BH431)</f>
        <v>0</v>
      </c>
      <c r="BI431" s="77">
        <f>SUM(Kranskop:Baobab!BI431)</f>
        <v>0</v>
      </c>
      <c r="BJ431" s="77">
        <f>SUM(Kranskop:Baobab!BJ431)</f>
        <v>0</v>
      </c>
      <c r="BK431" s="77">
        <f>SUM(Kranskop:Baobab!BK431)</f>
        <v>0</v>
      </c>
      <c r="BL431" s="77">
        <f>SUM(Kranskop:Baobab!BL431)</f>
        <v>0</v>
      </c>
      <c r="BM431" s="77">
        <f>SUM(Kranskop:Baobab!BM431)</f>
        <v>0</v>
      </c>
      <c r="BN431" s="77">
        <f>SUM(Kranskop:Baobab!BN431)</f>
        <v>0</v>
      </c>
      <c r="BO431" s="77">
        <f>SUM(Kranskop:Baobab!BO431)</f>
        <v>0</v>
      </c>
      <c r="BP431" s="77">
        <f>SUM(Kranskop:Baobab!BP431)</f>
        <v>0</v>
      </c>
      <c r="BQ431" s="76">
        <f>SUM(Kranskop:Baobab!BQ431)</f>
        <v>291666.65999999997</v>
      </c>
      <c r="BR431" s="78">
        <f>SUM(Kranskop:Baobab!BR431)</f>
        <v>0</v>
      </c>
      <c r="BS431" s="77">
        <f>SUM(Kranskop:Baobab!BS431)</f>
        <v>0</v>
      </c>
      <c r="BT431" s="77">
        <f>SUM(Kranskop:Baobab!BT431)</f>
        <v>0</v>
      </c>
      <c r="BU431" s="77">
        <f>SUM(Kranskop:Baobab!BU431)</f>
        <v>0</v>
      </c>
      <c r="BV431" s="77">
        <f>SUM(Kranskop:Baobab!BV431)</f>
        <v>0</v>
      </c>
      <c r="BW431" s="77">
        <f>SUM(Kranskop:Baobab!BW431)</f>
        <v>0</v>
      </c>
      <c r="BX431" s="77">
        <f>SUM(Kranskop:Baobab!BX431)</f>
        <v>0</v>
      </c>
      <c r="BY431" s="77">
        <f>SUM(Kranskop:Baobab!BY431)</f>
        <v>0</v>
      </c>
      <c r="BZ431" s="77">
        <f>SUM(Kranskop:Baobab!BZ431)</f>
        <v>0</v>
      </c>
      <c r="CA431" s="77">
        <f>SUM(Kranskop:Baobab!CA431)</f>
        <v>0</v>
      </c>
      <c r="CB431" s="77">
        <f>SUM(Kranskop:Baobab!CB431)</f>
        <v>0</v>
      </c>
      <c r="CC431" s="76">
        <f>SUM(Kranskop:Baobab!CC431)</f>
        <v>291666.7</v>
      </c>
      <c r="CD431" s="368"/>
    </row>
    <row r="432" spans="1:82" s="39" customFormat="1" ht="27" x14ac:dyDescent="0.75">
      <c r="A432" s="43"/>
      <c r="B432" s="26" t="s">
        <v>512</v>
      </c>
      <c r="C432" s="27" t="str">
        <f>"Fire detection and suppression systems complete per Control Centre - Overhead Charges and Profit in respect of B-6007-a"</f>
        <v>Fire detection and suppression systems complete per Control Centre - Overhead Charges and Profit in respect of B-6007-a</v>
      </c>
      <c r="D432" s="147" t="s">
        <v>320</v>
      </c>
      <c r="E432" s="401">
        <f>SUM(Kranskop:Baobab!F432)</f>
        <v>0</v>
      </c>
      <c r="F432" s="215" t="b">
        <f>(Kranskop!G432+Nyl!G432+Capricorn!G432+Baobab!G432)=G432</f>
        <v>1</v>
      </c>
      <c r="G432" s="74">
        <f t="shared" si="107"/>
        <v>0</v>
      </c>
      <c r="H432" s="75">
        <f>SUM(Kranskop:Baobab!H432)</f>
        <v>0</v>
      </c>
      <c r="I432" s="76">
        <f>SUM(Kranskop:Baobab!I432)</f>
        <v>0</v>
      </c>
      <c r="J432" s="75">
        <f>SUM(Kranskop:Baobab!J432)</f>
        <v>0</v>
      </c>
      <c r="K432" s="77">
        <f>SUM(Kranskop:Baobab!K432)</f>
        <v>0</v>
      </c>
      <c r="L432" s="77">
        <f>SUM(Kranskop:Baobab!L432)</f>
        <v>0</v>
      </c>
      <c r="M432" s="77">
        <f>SUM(Kranskop:Baobab!M432)</f>
        <v>0</v>
      </c>
      <c r="N432" s="77">
        <f>SUM(Kranskop:Baobab!N432)</f>
        <v>0</v>
      </c>
      <c r="O432" s="77">
        <f>SUM(Kranskop:Baobab!O432)</f>
        <v>0</v>
      </c>
      <c r="P432" s="77">
        <f>SUM(Kranskop:Baobab!P432)</f>
        <v>0</v>
      </c>
      <c r="Q432" s="77">
        <f>SUM(Kranskop:Baobab!Q432)</f>
        <v>0</v>
      </c>
      <c r="R432" s="77">
        <f>SUM(Kranskop:Baobab!R432)</f>
        <v>0</v>
      </c>
      <c r="S432" s="77">
        <f>SUM(Kranskop:Baobab!S432)</f>
        <v>0</v>
      </c>
      <c r="T432" s="77">
        <f>SUM(Kranskop:Baobab!T432)</f>
        <v>0</v>
      </c>
      <c r="U432" s="76">
        <f>SUM(Kranskop:Baobab!U432)</f>
        <v>0</v>
      </c>
      <c r="V432" s="75">
        <f>SUM(Kranskop:Baobab!V432)</f>
        <v>0</v>
      </c>
      <c r="W432" s="77">
        <f>SUM(Kranskop:Baobab!W432)</f>
        <v>0</v>
      </c>
      <c r="X432" s="77">
        <f>SUM(Kranskop:Baobab!X432)</f>
        <v>0</v>
      </c>
      <c r="Y432" s="77">
        <f>SUM(Kranskop:Baobab!Y432)</f>
        <v>0</v>
      </c>
      <c r="Z432" s="77">
        <f>SUM(Kranskop:Baobab!Z432)</f>
        <v>0</v>
      </c>
      <c r="AA432" s="77">
        <f>SUM(Kranskop:Baobab!AA432)</f>
        <v>0</v>
      </c>
      <c r="AB432" s="77">
        <f>SUM(Kranskop:Baobab!AB432)</f>
        <v>0</v>
      </c>
      <c r="AC432" s="77">
        <f>SUM(Kranskop:Baobab!AC432)</f>
        <v>0</v>
      </c>
      <c r="AD432" s="77">
        <f>SUM(Kranskop:Baobab!AD432)</f>
        <v>0</v>
      </c>
      <c r="AE432" s="77">
        <f>SUM(Kranskop:Baobab!AE432)</f>
        <v>0</v>
      </c>
      <c r="AF432" s="77">
        <f>SUM(Kranskop:Baobab!AF432)</f>
        <v>0</v>
      </c>
      <c r="AG432" s="76">
        <f>SUM(Kranskop:Baobab!AG432)</f>
        <v>0</v>
      </c>
      <c r="AH432" s="78">
        <f>SUM(Kranskop:Baobab!AH432)</f>
        <v>0</v>
      </c>
      <c r="AI432" s="77">
        <f>SUM(Kranskop:Baobab!AI432)</f>
        <v>0</v>
      </c>
      <c r="AJ432" s="77">
        <f>SUM(Kranskop:Baobab!AJ432)</f>
        <v>0</v>
      </c>
      <c r="AK432" s="77">
        <f>SUM(Kranskop:Baobab!AK432)</f>
        <v>0</v>
      </c>
      <c r="AL432" s="77">
        <f>SUM(Kranskop:Baobab!AL432)</f>
        <v>0</v>
      </c>
      <c r="AM432" s="77">
        <f>SUM(Kranskop:Baobab!AM432)</f>
        <v>0</v>
      </c>
      <c r="AN432" s="77">
        <f>SUM(Kranskop:Baobab!AN432)</f>
        <v>0</v>
      </c>
      <c r="AO432" s="77">
        <f>SUM(Kranskop:Baobab!AO432)</f>
        <v>0</v>
      </c>
      <c r="AP432" s="77">
        <f>SUM(Kranskop:Baobab!AP432)</f>
        <v>0</v>
      </c>
      <c r="AQ432" s="77">
        <f>SUM(Kranskop:Baobab!AQ432)</f>
        <v>0</v>
      </c>
      <c r="AR432" s="77">
        <f>SUM(Kranskop:Baobab!AR432)</f>
        <v>0</v>
      </c>
      <c r="AS432" s="76">
        <f>SUM(Kranskop:Baobab!AS432)</f>
        <v>0</v>
      </c>
      <c r="AT432" s="78">
        <f>SUM(Kranskop:Baobab!AT432)</f>
        <v>0</v>
      </c>
      <c r="AU432" s="77">
        <f>SUM(Kranskop:Baobab!AU432)</f>
        <v>0</v>
      </c>
      <c r="AV432" s="77">
        <f>SUM(Kranskop:Baobab!AV432)</f>
        <v>0</v>
      </c>
      <c r="AW432" s="77">
        <f>SUM(Kranskop:Baobab!AW432)</f>
        <v>0</v>
      </c>
      <c r="AX432" s="77">
        <f>SUM(Kranskop:Baobab!AX432)</f>
        <v>0</v>
      </c>
      <c r="AY432" s="77">
        <f>SUM(Kranskop:Baobab!AY432)</f>
        <v>0</v>
      </c>
      <c r="AZ432" s="77">
        <f>SUM(Kranskop:Baobab!AZ432)</f>
        <v>0</v>
      </c>
      <c r="BA432" s="77">
        <f>SUM(Kranskop:Baobab!BA432)</f>
        <v>0</v>
      </c>
      <c r="BB432" s="77">
        <f>SUM(Kranskop:Baobab!BB432)</f>
        <v>0</v>
      </c>
      <c r="BC432" s="77">
        <f>SUM(Kranskop:Baobab!BC432)</f>
        <v>0</v>
      </c>
      <c r="BD432" s="77">
        <f>SUM(Kranskop:Baobab!BD432)</f>
        <v>0</v>
      </c>
      <c r="BE432" s="76">
        <f>SUM(Kranskop:Baobab!BE432)</f>
        <v>0</v>
      </c>
      <c r="BF432" s="78">
        <f>SUM(Kranskop:Baobab!BF432)</f>
        <v>0</v>
      </c>
      <c r="BG432" s="77">
        <f>SUM(Kranskop:Baobab!BG432)</f>
        <v>0</v>
      </c>
      <c r="BH432" s="77">
        <f>SUM(Kranskop:Baobab!BH432)</f>
        <v>0</v>
      </c>
      <c r="BI432" s="77">
        <f>SUM(Kranskop:Baobab!BI432)</f>
        <v>0</v>
      </c>
      <c r="BJ432" s="77">
        <f>SUM(Kranskop:Baobab!BJ432)</f>
        <v>0</v>
      </c>
      <c r="BK432" s="77">
        <f>SUM(Kranskop:Baobab!BK432)</f>
        <v>0</v>
      </c>
      <c r="BL432" s="77">
        <f>SUM(Kranskop:Baobab!BL432)</f>
        <v>0</v>
      </c>
      <c r="BM432" s="77">
        <f>SUM(Kranskop:Baobab!BM432)</f>
        <v>0</v>
      </c>
      <c r="BN432" s="77">
        <f>SUM(Kranskop:Baobab!BN432)</f>
        <v>0</v>
      </c>
      <c r="BO432" s="77">
        <f>SUM(Kranskop:Baobab!BO432)</f>
        <v>0</v>
      </c>
      <c r="BP432" s="77">
        <f>SUM(Kranskop:Baobab!BP432)</f>
        <v>0</v>
      </c>
      <c r="BQ432" s="76">
        <f>SUM(Kranskop:Baobab!BQ432)</f>
        <v>0</v>
      </c>
      <c r="BR432" s="78">
        <f>SUM(Kranskop:Baobab!BR432)</f>
        <v>0</v>
      </c>
      <c r="BS432" s="77">
        <f>SUM(Kranskop:Baobab!BS432)</f>
        <v>0</v>
      </c>
      <c r="BT432" s="77">
        <f>SUM(Kranskop:Baobab!BT432)</f>
        <v>0</v>
      </c>
      <c r="BU432" s="77">
        <f>SUM(Kranskop:Baobab!BU432)</f>
        <v>0</v>
      </c>
      <c r="BV432" s="77">
        <f>SUM(Kranskop:Baobab!BV432)</f>
        <v>0</v>
      </c>
      <c r="BW432" s="77">
        <f>SUM(Kranskop:Baobab!BW432)</f>
        <v>0</v>
      </c>
      <c r="BX432" s="77">
        <f>SUM(Kranskop:Baobab!BX432)</f>
        <v>0</v>
      </c>
      <c r="BY432" s="77">
        <f>SUM(Kranskop:Baobab!BY432)</f>
        <v>0</v>
      </c>
      <c r="BZ432" s="77">
        <f>SUM(Kranskop:Baobab!BZ432)</f>
        <v>0</v>
      </c>
      <c r="CA432" s="77">
        <f>SUM(Kranskop:Baobab!CA432)</f>
        <v>0</v>
      </c>
      <c r="CB432" s="77">
        <f>SUM(Kranskop:Baobab!CB432)</f>
        <v>0</v>
      </c>
      <c r="CC432" s="76">
        <f>SUM(Kranskop:Baobab!CC432)</f>
        <v>0</v>
      </c>
      <c r="CD432" s="368"/>
    </row>
    <row r="433" spans="1:82" s="39" customFormat="1" x14ac:dyDescent="0.75">
      <c r="A433" s="43"/>
      <c r="B433" s="73" t="s">
        <v>513</v>
      </c>
      <c r="C433" s="129" t="str">
        <f>"Provision of PABX telephone system per Control Centre – PABX telephone system"</f>
        <v>Provision of PABX telephone system per Control Centre – PABX telephone system</v>
      </c>
      <c r="D433" s="29" t="s">
        <v>318</v>
      </c>
      <c r="E433" s="255">
        <f>SUM(Kranskop:Baobab!F433)</f>
        <v>2000000</v>
      </c>
      <c r="F433" s="215" t="b">
        <f>(Kranskop!G433+Nyl!G433+Capricorn!G433+Baobab!G433)=G433</f>
        <v>1</v>
      </c>
      <c r="G433" s="74">
        <f t="shared" si="107"/>
        <v>2000000</v>
      </c>
      <c r="H433" s="75">
        <f>SUM(Kranskop:Baobab!H433)</f>
        <v>0</v>
      </c>
      <c r="I433" s="76">
        <f>SUM(Kranskop:Baobab!I433)</f>
        <v>0</v>
      </c>
      <c r="J433" s="75">
        <f>SUM(Kranskop:Baobab!J433)</f>
        <v>0</v>
      </c>
      <c r="K433" s="77">
        <f>SUM(Kranskop:Baobab!K433)</f>
        <v>0</v>
      </c>
      <c r="L433" s="77">
        <f>SUM(Kranskop:Baobab!L433)</f>
        <v>0</v>
      </c>
      <c r="M433" s="77">
        <f>SUM(Kranskop:Baobab!M433)</f>
        <v>0</v>
      </c>
      <c r="N433" s="77">
        <f>SUM(Kranskop:Baobab!N433)</f>
        <v>0</v>
      </c>
      <c r="O433" s="77">
        <f>SUM(Kranskop:Baobab!O433)</f>
        <v>0</v>
      </c>
      <c r="P433" s="77">
        <f>SUM(Kranskop:Baobab!P433)</f>
        <v>0</v>
      </c>
      <c r="Q433" s="77">
        <f>SUM(Kranskop:Baobab!Q433)</f>
        <v>0</v>
      </c>
      <c r="R433" s="77">
        <f>SUM(Kranskop:Baobab!R433)</f>
        <v>0</v>
      </c>
      <c r="S433" s="77">
        <f>SUM(Kranskop:Baobab!S433)</f>
        <v>0</v>
      </c>
      <c r="T433" s="77">
        <f>SUM(Kranskop:Baobab!T433)</f>
        <v>0</v>
      </c>
      <c r="U433" s="76">
        <f>SUM(Kranskop:Baobab!U433)</f>
        <v>333333.34000000003</v>
      </c>
      <c r="V433" s="75">
        <f>SUM(Kranskop:Baobab!V433)</f>
        <v>0</v>
      </c>
      <c r="W433" s="77">
        <f>SUM(Kranskop:Baobab!W433)</f>
        <v>0</v>
      </c>
      <c r="X433" s="77">
        <f>SUM(Kranskop:Baobab!X433)</f>
        <v>0</v>
      </c>
      <c r="Y433" s="77">
        <f>SUM(Kranskop:Baobab!Y433)</f>
        <v>0</v>
      </c>
      <c r="Z433" s="77">
        <f>SUM(Kranskop:Baobab!Z433)</f>
        <v>0</v>
      </c>
      <c r="AA433" s="77">
        <f>SUM(Kranskop:Baobab!AA433)</f>
        <v>0</v>
      </c>
      <c r="AB433" s="77">
        <f>SUM(Kranskop:Baobab!AB433)</f>
        <v>0</v>
      </c>
      <c r="AC433" s="77">
        <f>SUM(Kranskop:Baobab!AC433)</f>
        <v>0</v>
      </c>
      <c r="AD433" s="77">
        <f>SUM(Kranskop:Baobab!AD433)</f>
        <v>0</v>
      </c>
      <c r="AE433" s="77">
        <f>SUM(Kranskop:Baobab!AE433)</f>
        <v>0</v>
      </c>
      <c r="AF433" s="77">
        <f>SUM(Kranskop:Baobab!AF433)</f>
        <v>0</v>
      </c>
      <c r="AG433" s="76">
        <f>SUM(Kranskop:Baobab!AG433)</f>
        <v>333333.34000000003</v>
      </c>
      <c r="AH433" s="78">
        <f>SUM(Kranskop:Baobab!AH433)</f>
        <v>0</v>
      </c>
      <c r="AI433" s="77">
        <f>SUM(Kranskop:Baobab!AI433)</f>
        <v>0</v>
      </c>
      <c r="AJ433" s="77">
        <f>SUM(Kranskop:Baobab!AJ433)</f>
        <v>0</v>
      </c>
      <c r="AK433" s="77">
        <f>SUM(Kranskop:Baobab!AK433)</f>
        <v>0</v>
      </c>
      <c r="AL433" s="77">
        <f>SUM(Kranskop:Baobab!AL433)</f>
        <v>0</v>
      </c>
      <c r="AM433" s="77">
        <f>SUM(Kranskop:Baobab!AM433)</f>
        <v>0</v>
      </c>
      <c r="AN433" s="77">
        <f>SUM(Kranskop:Baobab!AN433)</f>
        <v>0</v>
      </c>
      <c r="AO433" s="77">
        <f>SUM(Kranskop:Baobab!AO433)</f>
        <v>0</v>
      </c>
      <c r="AP433" s="77">
        <f>SUM(Kranskop:Baobab!AP433)</f>
        <v>0</v>
      </c>
      <c r="AQ433" s="77">
        <f>SUM(Kranskop:Baobab!AQ433)</f>
        <v>0</v>
      </c>
      <c r="AR433" s="77">
        <f>SUM(Kranskop:Baobab!AR433)</f>
        <v>0</v>
      </c>
      <c r="AS433" s="76">
        <f>SUM(Kranskop:Baobab!AS433)</f>
        <v>333333.34000000003</v>
      </c>
      <c r="AT433" s="78">
        <f>SUM(Kranskop:Baobab!AT433)</f>
        <v>0</v>
      </c>
      <c r="AU433" s="77">
        <f>SUM(Kranskop:Baobab!AU433)</f>
        <v>0</v>
      </c>
      <c r="AV433" s="77">
        <f>SUM(Kranskop:Baobab!AV433)</f>
        <v>0</v>
      </c>
      <c r="AW433" s="77">
        <f>SUM(Kranskop:Baobab!AW433)</f>
        <v>0</v>
      </c>
      <c r="AX433" s="77">
        <f>SUM(Kranskop:Baobab!AX433)</f>
        <v>0</v>
      </c>
      <c r="AY433" s="77">
        <f>SUM(Kranskop:Baobab!AY433)</f>
        <v>0</v>
      </c>
      <c r="AZ433" s="77">
        <f>SUM(Kranskop:Baobab!AZ433)</f>
        <v>0</v>
      </c>
      <c r="BA433" s="77">
        <f>SUM(Kranskop:Baobab!BA433)</f>
        <v>0</v>
      </c>
      <c r="BB433" s="77">
        <f>SUM(Kranskop:Baobab!BB433)</f>
        <v>0</v>
      </c>
      <c r="BC433" s="77">
        <f>SUM(Kranskop:Baobab!BC433)</f>
        <v>0</v>
      </c>
      <c r="BD433" s="77">
        <f>SUM(Kranskop:Baobab!BD433)</f>
        <v>0</v>
      </c>
      <c r="BE433" s="76">
        <f>SUM(Kranskop:Baobab!BE433)</f>
        <v>333333.34000000003</v>
      </c>
      <c r="BF433" s="78">
        <f>SUM(Kranskop:Baobab!BF433)</f>
        <v>0</v>
      </c>
      <c r="BG433" s="77">
        <f>SUM(Kranskop:Baobab!BG433)</f>
        <v>0</v>
      </c>
      <c r="BH433" s="77">
        <f>SUM(Kranskop:Baobab!BH433)</f>
        <v>0</v>
      </c>
      <c r="BI433" s="77">
        <f>SUM(Kranskop:Baobab!BI433)</f>
        <v>0</v>
      </c>
      <c r="BJ433" s="77">
        <f>SUM(Kranskop:Baobab!BJ433)</f>
        <v>0</v>
      </c>
      <c r="BK433" s="77">
        <f>SUM(Kranskop:Baobab!BK433)</f>
        <v>0</v>
      </c>
      <c r="BL433" s="77">
        <f>SUM(Kranskop:Baobab!BL433)</f>
        <v>0</v>
      </c>
      <c r="BM433" s="77">
        <f>SUM(Kranskop:Baobab!BM433)</f>
        <v>0</v>
      </c>
      <c r="BN433" s="77">
        <f>SUM(Kranskop:Baobab!BN433)</f>
        <v>0</v>
      </c>
      <c r="BO433" s="77">
        <f>SUM(Kranskop:Baobab!BO433)</f>
        <v>0</v>
      </c>
      <c r="BP433" s="77">
        <f>SUM(Kranskop:Baobab!BP433)</f>
        <v>0</v>
      </c>
      <c r="BQ433" s="76">
        <f>SUM(Kranskop:Baobab!BQ433)</f>
        <v>333333.34000000003</v>
      </c>
      <c r="BR433" s="78">
        <f>SUM(Kranskop:Baobab!BR433)</f>
        <v>0</v>
      </c>
      <c r="BS433" s="77">
        <f>SUM(Kranskop:Baobab!BS433)</f>
        <v>0</v>
      </c>
      <c r="BT433" s="77">
        <f>SUM(Kranskop:Baobab!BT433)</f>
        <v>0</v>
      </c>
      <c r="BU433" s="77">
        <f>SUM(Kranskop:Baobab!BU433)</f>
        <v>0</v>
      </c>
      <c r="BV433" s="77">
        <f>SUM(Kranskop:Baobab!BV433)</f>
        <v>0</v>
      </c>
      <c r="BW433" s="77">
        <f>SUM(Kranskop:Baobab!BW433)</f>
        <v>0</v>
      </c>
      <c r="BX433" s="77">
        <f>SUM(Kranskop:Baobab!BX433)</f>
        <v>0</v>
      </c>
      <c r="BY433" s="77">
        <f>SUM(Kranskop:Baobab!BY433)</f>
        <v>0</v>
      </c>
      <c r="BZ433" s="77">
        <f>SUM(Kranskop:Baobab!BZ433)</f>
        <v>0</v>
      </c>
      <c r="CA433" s="77">
        <f>SUM(Kranskop:Baobab!CA433)</f>
        <v>0</v>
      </c>
      <c r="CB433" s="77">
        <f>SUM(Kranskop:Baobab!CB433)</f>
        <v>0</v>
      </c>
      <c r="CC433" s="76">
        <f>SUM(Kranskop:Baobab!CC433)</f>
        <v>333333.3</v>
      </c>
      <c r="CD433" s="368"/>
    </row>
    <row r="434" spans="1:82" s="39" customFormat="1" ht="27" x14ac:dyDescent="0.75">
      <c r="A434" s="43"/>
      <c r="B434" s="26" t="s">
        <v>514</v>
      </c>
      <c r="C434" s="27" t="str">
        <f>"Provision of PABX telephone system per Control Centre - Overhead Charges and Profit in respect of B-6008-a"</f>
        <v>Provision of PABX telephone system per Control Centre - Overhead Charges and Profit in respect of B-6008-a</v>
      </c>
      <c r="D434" s="147" t="s">
        <v>320</v>
      </c>
      <c r="E434" s="401">
        <f>SUM(Kranskop:Baobab!F434)</f>
        <v>0</v>
      </c>
      <c r="F434" s="215" t="b">
        <f>(Kranskop!G434+Nyl!G434+Capricorn!G434+Baobab!G434)=G434</f>
        <v>1</v>
      </c>
      <c r="G434" s="74">
        <f t="shared" si="107"/>
        <v>0</v>
      </c>
      <c r="H434" s="75">
        <f>SUM(Kranskop:Baobab!H434)</f>
        <v>0</v>
      </c>
      <c r="I434" s="76">
        <f>SUM(Kranskop:Baobab!I434)</f>
        <v>0</v>
      </c>
      <c r="J434" s="75">
        <f>SUM(Kranskop:Baobab!J434)</f>
        <v>0</v>
      </c>
      <c r="K434" s="77">
        <f>SUM(Kranskop:Baobab!K434)</f>
        <v>0</v>
      </c>
      <c r="L434" s="77">
        <f>SUM(Kranskop:Baobab!L434)</f>
        <v>0</v>
      </c>
      <c r="M434" s="77">
        <f>SUM(Kranskop:Baobab!M434)</f>
        <v>0</v>
      </c>
      <c r="N434" s="77">
        <f>SUM(Kranskop:Baobab!N434)</f>
        <v>0</v>
      </c>
      <c r="O434" s="77">
        <f>SUM(Kranskop:Baobab!O434)</f>
        <v>0</v>
      </c>
      <c r="P434" s="77">
        <f>SUM(Kranskop:Baobab!P434)</f>
        <v>0</v>
      </c>
      <c r="Q434" s="77">
        <f>SUM(Kranskop:Baobab!Q434)</f>
        <v>0</v>
      </c>
      <c r="R434" s="77">
        <f>SUM(Kranskop:Baobab!R434)</f>
        <v>0</v>
      </c>
      <c r="S434" s="77">
        <f>SUM(Kranskop:Baobab!S434)</f>
        <v>0</v>
      </c>
      <c r="T434" s="77">
        <f>SUM(Kranskop:Baobab!T434)</f>
        <v>0</v>
      </c>
      <c r="U434" s="76">
        <f>SUM(Kranskop:Baobab!U434)</f>
        <v>0</v>
      </c>
      <c r="V434" s="75">
        <f>SUM(Kranskop:Baobab!V434)</f>
        <v>0</v>
      </c>
      <c r="W434" s="77">
        <f>SUM(Kranskop:Baobab!W434)</f>
        <v>0</v>
      </c>
      <c r="X434" s="77">
        <f>SUM(Kranskop:Baobab!X434)</f>
        <v>0</v>
      </c>
      <c r="Y434" s="77">
        <f>SUM(Kranskop:Baobab!Y434)</f>
        <v>0</v>
      </c>
      <c r="Z434" s="77">
        <f>SUM(Kranskop:Baobab!Z434)</f>
        <v>0</v>
      </c>
      <c r="AA434" s="77">
        <f>SUM(Kranskop:Baobab!AA434)</f>
        <v>0</v>
      </c>
      <c r="AB434" s="77">
        <f>SUM(Kranskop:Baobab!AB434)</f>
        <v>0</v>
      </c>
      <c r="AC434" s="77">
        <f>SUM(Kranskop:Baobab!AC434)</f>
        <v>0</v>
      </c>
      <c r="AD434" s="77">
        <f>SUM(Kranskop:Baobab!AD434)</f>
        <v>0</v>
      </c>
      <c r="AE434" s="77">
        <f>SUM(Kranskop:Baobab!AE434)</f>
        <v>0</v>
      </c>
      <c r="AF434" s="77">
        <f>SUM(Kranskop:Baobab!AF434)</f>
        <v>0</v>
      </c>
      <c r="AG434" s="76">
        <f>SUM(Kranskop:Baobab!AG434)</f>
        <v>0</v>
      </c>
      <c r="AH434" s="78">
        <f>SUM(Kranskop:Baobab!AH434)</f>
        <v>0</v>
      </c>
      <c r="AI434" s="77">
        <f>SUM(Kranskop:Baobab!AI434)</f>
        <v>0</v>
      </c>
      <c r="AJ434" s="77">
        <f>SUM(Kranskop:Baobab!AJ434)</f>
        <v>0</v>
      </c>
      <c r="AK434" s="77">
        <f>SUM(Kranskop:Baobab!AK434)</f>
        <v>0</v>
      </c>
      <c r="AL434" s="77">
        <f>SUM(Kranskop:Baobab!AL434)</f>
        <v>0</v>
      </c>
      <c r="AM434" s="77">
        <f>SUM(Kranskop:Baobab!AM434)</f>
        <v>0</v>
      </c>
      <c r="AN434" s="77">
        <f>SUM(Kranskop:Baobab!AN434)</f>
        <v>0</v>
      </c>
      <c r="AO434" s="77">
        <f>SUM(Kranskop:Baobab!AO434)</f>
        <v>0</v>
      </c>
      <c r="AP434" s="77">
        <f>SUM(Kranskop:Baobab!AP434)</f>
        <v>0</v>
      </c>
      <c r="AQ434" s="77">
        <f>SUM(Kranskop:Baobab!AQ434)</f>
        <v>0</v>
      </c>
      <c r="AR434" s="77">
        <f>SUM(Kranskop:Baobab!AR434)</f>
        <v>0</v>
      </c>
      <c r="AS434" s="76">
        <f>SUM(Kranskop:Baobab!AS434)</f>
        <v>0</v>
      </c>
      <c r="AT434" s="78">
        <f>SUM(Kranskop:Baobab!AT434)</f>
        <v>0</v>
      </c>
      <c r="AU434" s="77">
        <f>SUM(Kranskop:Baobab!AU434)</f>
        <v>0</v>
      </c>
      <c r="AV434" s="77">
        <f>SUM(Kranskop:Baobab!AV434)</f>
        <v>0</v>
      </c>
      <c r="AW434" s="77">
        <f>SUM(Kranskop:Baobab!AW434)</f>
        <v>0</v>
      </c>
      <c r="AX434" s="77">
        <f>SUM(Kranskop:Baobab!AX434)</f>
        <v>0</v>
      </c>
      <c r="AY434" s="77">
        <f>SUM(Kranskop:Baobab!AY434)</f>
        <v>0</v>
      </c>
      <c r="AZ434" s="77">
        <f>SUM(Kranskop:Baobab!AZ434)</f>
        <v>0</v>
      </c>
      <c r="BA434" s="77">
        <f>SUM(Kranskop:Baobab!BA434)</f>
        <v>0</v>
      </c>
      <c r="BB434" s="77">
        <f>SUM(Kranskop:Baobab!BB434)</f>
        <v>0</v>
      </c>
      <c r="BC434" s="77">
        <f>SUM(Kranskop:Baobab!BC434)</f>
        <v>0</v>
      </c>
      <c r="BD434" s="77">
        <f>SUM(Kranskop:Baobab!BD434)</f>
        <v>0</v>
      </c>
      <c r="BE434" s="76">
        <f>SUM(Kranskop:Baobab!BE434)</f>
        <v>0</v>
      </c>
      <c r="BF434" s="78">
        <f>SUM(Kranskop:Baobab!BF434)</f>
        <v>0</v>
      </c>
      <c r="BG434" s="77">
        <f>SUM(Kranskop:Baobab!BG434)</f>
        <v>0</v>
      </c>
      <c r="BH434" s="77">
        <f>SUM(Kranskop:Baobab!BH434)</f>
        <v>0</v>
      </c>
      <c r="BI434" s="77">
        <f>SUM(Kranskop:Baobab!BI434)</f>
        <v>0</v>
      </c>
      <c r="BJ434" s="77">
        <f>SUM(Kranskop:Baobab!BJ434)</f>
        <v>0</v>
      </c>
      <c r="BK434" s="77">
        <f>SUM(Kranskop:Baobab!BK434)</f>
        <v>0</v>
      </c>
      <c r="BL434" s="77">
        <f>SUM(Kranskop:Baobab!BL434)</f>
        <v>0</v>
      </c>
      <c r="BM434" s="77">
        <f>SUM(Kranskop:Baobab!BM434)</f>
        <v>0</v>
      </c>
      <c r="BN434" s="77">
        <f>SUM(Kranskop:Baobab!BN434)</f>
        <v>0</v>
      </c>
      <c r="BO434" s="77">
        <f>SUM(Kranskop:Baobab!BO434)</f>
        <v>0</v>
      </c>
      <c r="BP434" s="77">
        <f>SUM(Kranskop:Baobab!BP434)</f>
        <v>0</v>
      </c>
      <c r="BQ434" s="76">
        <f>SUM(Kranskop:Baobab!BQ434)</f>
        <v>0</v>
      </c>
      <c r="BR434" s="78">
        <f>SUM(Kranskop:Baobab!BR434)</f>
        <v>0</v>
      </c>
      <c r="BS434" s="77">
        <f>SUM(Kranskop:Baobab!BS434)</f>
        <v>0</v>
      </c>
      <c r="BT434" s="77">
        <f>SUM(Kranskop:Baobab!BT434)</f>
        <v>0</v>
      </c>
      <c r="BU434" s="77">
        <f>SUM(Kranskop:Baobab!BU434)</f>
        <v>0</v>
      </c>
      <c r="BV434" s="77">
        <f>SUM(Kranskop:Baobab!BV434)</f>
        <v>0</v>
      </c>
      <c r="BW434" s="77">
        <f>SUM(Kranskop:Baobab!BW434)</f>
        <v>0</v>
      </c>
      <c r="BX434" s="77">
        <f>SUM(Kranskop:Baobab!BX434)</f>
        <v>0</v>
      </c>
      <c r="BY434" s="77">
        <f>SUM(Kranskop:Baobab!BY434)</f>
        <v>0</v>
      </c>
      <c r="BZ434" s="77">
        <f>SUM(Kranskop:Baobab!BZ434)</f>
        <v>0</v>
      </c>
      <c r="CA434" s="77">
        <f>SUM(Kranskop:Baobab!CA434)</f>
        <v>0</v>
      </c>
      <c r="CB434" s="77">
        <f>SUM(Kranskop:Baobab!CB434)</f>
        <v>0</v>
      </c>
      <c r="CC434" s="76">
        <f>SUM(Kranskop:Baobab!CC434)</f>
        <v>0</v>
      </c>
      <c r="CD434" s="368"/>
    </row>
    <row r="435" spans="1:82" s="39" customFormat="1" x14ac:dyDescent="0.75">
      <c r="A435" s="43"/>
      <c r="B435" s="73" t="s">
        <v>515</v>
      </c>
      <c r="C435" s="129" t="str">
        <f>"Supply of EMVCO compliant Hardware and Software"</f>
        <v>Supply of EMVCO compliant Hardware and Software</v>
      </c>
      <c r="D435" s="29" t="s">
        <v>318</v>
      </c>
      <c r="E435" s="255">
        <f>SUM(Kranskop:Baobab!F435)</f>
        <v>2000000</v>
      </c>
      <c r="F435" s="215" t="b">
        <f>(Kranskop!G435+Nyl!G435+Capricorn!G435+Baobab!G435)=G435</f>
        <v>1</v>
      </c>
      <c r="G435" s="74">
        <f t="shared" si="107"/>
        <v>2000000</v>
      </c>
      <c r="H435" s="75">
        <f>SUM(Kranskop:Baobab!H435)</f>
        <v>0</v>
      </c>
      <c r="I435" s="76">
        <f>SUM(Kranskop:Baobab!I435)</f>
        <v>0</v>
      </c>
      <c r="J435" s="75">
        <f>SUM(Kranskop:Baobab!J435)</f>
        <v>0</v>
      </c>
      <c r="K435" s="77">
        <f>SUM(Kranskop:Baobab!K435)</f>
        <v>0</v>
      </c>
      <c r="L435" s="77">
        <f>SUM(Kranskop:Baobab!L435)</f>
        <v>0</v>
      </c>
      <c r="M435" s="77">
        <f>SUM(Kranskop:Baobab!M435)</f>
        <v>0</v>
      </c>
      <c r="N435" s="77">
        <f>SUM(Kranskop:Baobab!N435)</f>
        <v>0</v>
      </c>
      <c r="O435" s="77">
        <f>SUM(Kranskop:Baobab!O435)</f>
        <v>0</v>
      </c>
      <c r="P435" s="77">
        <f>SUM(Kranskop:Baobab!P435)</f>
        <v>0</v>
      </c>
      <c r="Q435" s="77">
        <f>SUM(Kranskop:Baobab!Q435)</f>
        <v>0</v>
      </c>
      <c r="R435" s="77">
        <f>SUM(Kranskop:Baobab!R435)</f>
        <v>0</v>
      </c>
      <c r="S435" s="77">
        <f>SUM(Kranskop:Baobab!S435)</f>
        <v>0</v>
      </c>
      <c r="T435" s="77">
        <f>SUM(Kranskop:Baobab!T435)</f>
        <v>0</v>
      </c>
      <c r="U435" s="76">
        <f>SUM(Kranskop:Baobab!U435)</f>
        <v>333333.34000000003</v>
      </c>
      <c r="V435" s="75">
        <f>SUM(Kranskop:Baobab!V435)</f>
        <v>0</v>
      </c>
      <c r="W435" s="77">
        <f>SUM(Kranskop:Baobab!W435)</f>
        <v>0</v>
      </c>
      <c r="X435" s="77">
        <f>SUM(Kranskop:Baobab!X435)</f>
        <v>0</v>
      </c>
      <c r="Y435" s="77">
        <f>SUM(Kranskop:Baobab!Y435)</f>
        <v>0</v>
      </c>
      <c r="Z435" s="77">
        <f>SUM(Kranskop:Baobab!Z435)</f>
        <v>0</v>
      </c>
      <c r="AA435" s="77">
        <f>SUM(Kranskop:Baobab!AA435)</f>
        <v>0</v>
      </c>
      <c r="AB435" s="77">
        <f>SUM(Kranskop:Baobab!AB435)</f>
        <v>0</v>
      </c>
      <c r="AC435" s="77">
        <f>SUM(Kranskop:Baobab!AC435)</f>
        <v>0</v>
      </c>
      <c r="AD435" s="77">
        <f>SUM(Kranskop:Baobab!AD435)</f>
        <v>0</v>
      </c>
      <c r="AE435" s="77">
        <f>SUM(Kranskop:Baobab!AE435)</f>
        <v>0</v>
      </c>
      <c r="AF435" s="77">
        <f>SUM(Kranskop:Baobab!AF435)</f>
        <v>0</v>
      </c>
      <c r="AG435" s="76">
        <f>SUM(Kranskop:Baobab!AG435)</f>
        <v>333333.34000000003</v>
      </c>
      <c r="AH435" s="78">
        <f>SUM(Kranskop:Baobab!AH435)</f>
        <v>0</v>
      </c>
      <c r="AI435" s="77">
        <f>SUM(Kranskop:Baobab!AI435)</f>
        <v>0</v>
      </c>
      <c r="AJ435" s="77">
        <f>SUM(Kranskop:Baobab!AJ435)</f>
        <v>0</v>
      </c>
      <c r="AK435" s="77">
        <f>SUM(Kranskop:Baobab!AK435)</f>
        <v>0</v>
      </c>
      <c r="AL435" s="77">
        <f>SUM(Kranskop:Baobab!AL435)</f>
        <v>0</v>
      </c>
      <c r="AM435" s="77">
        <f>SUM(Kranskop:Baobab!AM435)</f>
        <v>0</v>
      </c>
      <c r="AN435" s="77">
        <f>SUM(Kranskop:Baobab!AN435)</f>
        <v>0</v>
      </c>
      <c r="AO435" s="77">
        <f>SUM(Kranskop:Baobab!AO435)</f>
        <v>0</v>
      </c>
      <c r="AP435" s="77">
        <f>SUM(Kranskop:Baobab!AP435)</f>
        <v>0</v>
      </c>
      <c r="AQ435" s="77">
        <f>SUM(Kranskop:Baobab!AQ435)</f>
        <v>0</v>
      </c>
      <c r="AR435" s="77">
        <f>SUM(Kranskop:Baobab!AR435)</f>
        <v>0</v>
      </c>
      <c r="AS435" s="76">
        <f>SUM(Kranskop:Baobab!AS435)</f>
        <v>333333.34000000003</v>
      </c>
      <c r="AT435" s="78">
        <f>SUM(Kranskop:Baobab!AT435)</f>
        <v>0</v>
      </c>
      <c r="AU435" s="77">
        <f>SUM(Kranskop:Baobab!AU435)</f>
        <v>0</v>
      </c>
      <c r="AV435" s="77">
        <f>SUM(Kranskop:Baobab!AV435)</f>
        <v>0</v>
      </c>
      <c r="AW435" s="77">
        <f>SUM(Kranskop:Baobab!AW435)</f>
        <v>0</v>
      </c>
      <c r="AX435" s="77">
        <f>SUM(Kranskop:Baobab!AX435)</f>
        <v>0</v>
      </c>
      <c r="AY435" s="77">
        <f>SUM(Kranskop:Baobab!AY435)</f>
        <v>0</v>
      </c>
      <c r="AZ435" s="77">
        <f>SUM(Kranskop:Baobab!AZ435)</f>
        <v>0</v>
      </c>
      <c r="BA435" s="77">
        <f>SUM(Kranskop:Baobab!BA435)</f>
        <v>0</v>
      </c>
      <c r="BB435" s="77">
        <f>SUM(Kranskop:Baobab!BB435)</f>
        <v>0</v>
      </c>
      <c r="BC435" s="77">
        <f>SUM(Kranskop:Baobab!BC435)</f>
        <v>0</v>
      </c>
      <c r="BD435" s="77">
        <f>SUM(Kranskop:Baobab!BD435)</f>
        <v>0</v>
      </c>
      <c r="BE435" s="76">
        <f>SUM(Kranskop:Baobab!BE435)</f>
        <v>333333.34000000003</v>
      </c>
      <c r="BF435" s="78">
        <f>SUM(Kranskop:Baobab!BF435)</f>
        <v>0</v>
      </c>
      <c r="BG435" s="77">
        <f>SUM(Kranskop:Baobab!BG435)</f>
        <v>0</v>
      </c>
      <c r="BH435" s="77">
        <f>SUM(Kranskop:Baobab!BH435)</f>
        <v>0</v>
      </c>
      <c r="BI435" s="77">
        <f>SUM(Kranskop:Baobab!BI435)</f>
        <v>0</v>
      </c>
      <c r="BJ435" s="77">
        <f>SUM(Kranskop:Baobab!BJ435)</f>
        <v>0</v>
      </c>
      <c r="BK435" s="77">
        <f>SUM(Kranskop:Baobab!BK435)</f>
        <v>0</v>
      </c>
      <c r="BL435" s="77">
        <f>SUM(Kranskop:Baobab!BL435)</f>
        <v>0</v>
      </c>
      <c r="BM435" s="77">
        <f>SUM(Kranskop:Baobab!BM435)</f>
        <v>0</v>
      </c>
      <c r="BN435" s="77">
        <f>SUM(Kranskop:Baobab!BN435)</f>
        <v>0</v>
      </c>
      <c r="BO435" s="77">
        <f>SUM(Kranskop:Baobab!BO435)</f>
        <v>0</v>
      </c>
      <c r="BP435" s="77">
        <f>SUM(Kranskop:Baobab!BP435)</f>
        <v>0</v>
      </c>
      <c r="BQ435" s="76">
        <f>SUM(Kranskop:Baobab!BQ435)</f>
        <v>333333.34000000003</v>
      </c>
      <c r="BR435" s="78">
        <f>SUM(Kranskop:Baobab!BR435)</f>
        <v>0</v>
      </c>
      <c r="BS435" s="77">
        <f>SUM(Kranskop:Baobab!BS435)</f>
        <v>0</v>
      </c>
      <c r="BT435" s="77">
        <f>SUM(Kranskop:Baobab!BT435)</f>
        <v>0</v>
      </c>
      <c r="BU435" s="77">
        <f>SUM(Kranskop:Baobab!BU435)</f>
        <v>0</v>
      </c>
      <c r="BV435" s="77">
        <f>SUM(Kranskop:Baobab!BV435)</f>
        <v>0</v>
      </c>
      <c r="BW435" s="77">
        <f>SUM(Kranskop:Baobab!BW435)</f>
        <v>0</v>
      </c>
      <c r="BX435" s="77">
        <f>SUM(Kranskop:Baobab!BX435)</f>
        <v>0</v>
      </c>
      <c r="BY435" s="77">
        <f>SUM(Kranskop:Baobab!BY435)</f>
        <v>0</v>
      </c>
      <c r="BZ435" s="77">
        <f>SUM(Kranskop:Baobab!BZ435)</f>
        <v>0</v>
      </c>
      <c r="CA435" s="77">
        <f>SUM(Kranskop:Baobab!CA435)</f>
        <v>0</v>
      </c>
      <c r="CB435" s="77">
        <f>SUM(Kranskop:Baobab!CB435)</f>
        <v>0</v>
      </c>
      <c r="CC435" s="76">
        <f>SUM(Kranskop:Baobab!CC435)</f>
        <v>333333.3</v>
      </c>
      <c r="CD435" s="368"/>
    </row>
    <row r="436" spans="1:82" s="39" customFormat="1" ht="27" x14ac:dyDescent="0.75">
      <c r="A436" s="43"/>
      <c r="B436" s="26" t="s">
        <v>516</v>
      </c>
      <c r="C436" s="27" t="str">
        <f>"Supply of EMVCO compliant Hardware and Software - Overhead charges and Profit in respect of B-6009-a"</f>
        <v>Supply of EMVCO compliant Hardware and Software - Overhead charges and Profit in respect of B-6009-a</v>
      </c>
      <c r="D436" s="147" t="s">
        <v>320</v>
      </c>
      <c r="E436" s="401">
        <f>SUM(Kranskop:Baobab!F436)</f>
        <v>0</v>
      </c>
      <c r="F436" s="215" t="b">
        <f>(Kranskop!G436+Nyl!G436+Capricorn!G436+Baobab!G436)=G436</f>
        <v>1</v>
      </c>
      <c r="G436" s="74">
        <f t="shared" si="107"/>
        <v>0</v>
      </c>
      <c r="H436" s="75">
        <f>SUM(Kranskop:Baobab!H436)</f>
        <v>0</v>
      </c>
      <c r="I436" s="76">
        <f>SUM(Kranskop:Baobab!I436)</f>
        <v>0</v>
      </c>
      <c r="J436" s="75">
        <f>SUM(Kranskop:Baobab!J436)</f>
        <v>0</v>
      </c>
      <c r="K436" s="77">
        <f>SUM(Kranskop:Baobab!K436)</f>
        <v>0</v>
      </c>
      <c r="L436" s="77">
        <f>SUM(Kranskop:Baobab!L436)</f>
        <v>0</v>
      </c>
      <c r="M436" s="77">
        <f>SUM(Kranskop:Baobab!M436)</f>
        <v>0</v>
      </c>
      <c r="N436" s="77">
        <f>SUM(Kranskop:Baobab!N436)</f>
        <v>0</v>
      </c>
      <c r="O436" s="77">
        <f>SUM(Kranskop:Baobab!O436)</f>
        <v>0</v>
      </c>
      <c r="P436" s="77">
        <f>SUM(Kranskop:Baobab!P436)</f>
        <v>0</v>
      </c>
      <c r="Q436" s="77">
        <f>SUM(Kranskop:Baobab!Q436)</f>
        <v>0</v>
      </c>
      <c r="R436" s="77">
        <f>SUM(Kranskop:Baobab!R436)</f>
        <v>0</v>
      </c>
      <c r="S436" s="77">
        <f>SUM(Kranskop:Baobab!S436)</f>
        <v>0</v>
      </c>
      <c r="T436" s="77">
        <f>SUM(Kranskop:Baobab!T436)</f>
        <v>0</v>
      </c>
      <c r="U436" s="76">
        <f>SUM(Kranskop:Baobab!U436)</f>
        <v>0</v>
      </c>
      <c r="V436" s="75">
        <f>SUM(Kranskop:Baobab!V436)</f>
        <v>0</v>
      </c>
      <c r="W436" s="77">
        <f>SUM(Kranskop:Baobab!W436)</f>
        <v>0</v>
      </c>
      <c r="X436" s="77">
        <f>SUM(Kranskop:Baobab!X436)</f>
        <v>0</v>
      </c>
      <c r="Y436" s="77">
        <f>SUM(Kranskop:Baobab!Y436)</f>
        <v>0</v>
      </c>
      <c r="Z436" s="77">
        <f>SUM(Kranskop:Baobab!Z436)</f>
        <v>0</v>
      </c>
      <c r="AA436" s="77">
        <f>SUM(Kranskop:Baobab!AA436)</f>
        <v>0</v>
      </c>
      <c r="AB436" s="77">
        <f>SUM(Kranskop:Baobab!AB436)</f>
        <v>0</v>
      </c>
      <c r="AC436" s="77">
        <f>SUM(Kranskop:Baobab!AC436)</f>
        <v>0</v>
      </c>
      <c r="AD436" s="77">
        <f>SUM(Kranskop:Baobab!AD436)</f>
        <v>0</v>
      </c>
      <c r="AE436" s="77">
        <f>SUM(Kranskop:Baobab!AE436)</f>
        <v>0</v>
      </c>
      <c r="AF436" s="77">
        <f>SUM(Kranskop:Baobab!AF436)</f>
        <v>0</v>
      </c>
      <c r="AG436" s="76">
        <f>SUM(Kranskop:Baobab!AG436)</f>
        <v>0</v>
      </c>
      <c r="AH436" s="78">
        <f>SUM(Kranskop:Baobab!AH436)</f>
        <v>0</v>
      </c>
      <c r="AI436" s="77">
        <f>SUM(Kranskop:Baobab!AI436)</f>
        <v>0</v>
      </c>
      <c r="AJ436" s="77">
        <f>SUM(Kranskop:Baobab!AJ436)</f>
        <v>0</v>
      </c>
      <c r="AK436" s="77">
        <f>SUM(Kranskop:Baobab!AK436)</f>
        <v>0</v>
      </c>
      <c r="AL436" s="77">
        <f>SUM(Kranskop:Baobab!AL436)</f>
        <v>0</v>
      </c>
      <c r="AM436" s="77">
        <f>SUM(Kranskop:Baobab!AM436)</f>
        <v>0</v>
      </c>
      <c r="AN436" s="77">
        <f>SUM(Kranskop:Baobab!AN436)</f>
        <v>0</v>
      </c>
      <c r="AO436" s="77">
        <f>SUM(Kranskop:Baobab!AO436)</f>
        <v>0</v>
      </c>
      <c r="AP436" s="77">
        <f>SUM(Kranskop:Baobab!AP436)</f>
        <v>0</v>
      </c>
      <c r="AQ436" s="77">
        <f>SUM(Kranskop:Baobab!AQ436)</f>
        <v>0</v>
      </c>
      <c r="AR436" s="77">
        <f>SUM(Kranskop:Baobab!AR436)</f>
        <v>0</v>
      </c>
      <c r="AS436" s="76">
        <f>SUM(Kranskop:Baobab!AS436)</f>
        <v>0</v>
      </c>
      <c r="AT436" s="78">
        <f>SUM(Kranskop:Baobab!AT436)</f>
        <v>0</v>
      </c>
      <c r="AU436" s="77">
        <f>SUM(Kranskop:Baobab!AU436)</f>
        <v>0</v>
      </c>
      <c r="AV436" s="77">
        <f>SUM(Kranskop:Baobab!AV436)</f>
        <v>0</v>
      </c>
      <c r="AW436" s="77">
        <f>SUM(Kranskop:Baobab!AW436)</f>
        <v>0</v>
      </c>
      <c r="AX436" s="77">
        <f>SUM(Kranskop:Baobab!AX436)</f>
        <v>0</v>
      </c>
      <c r="AY436" s="77">
        <f>SUM(Kranskop:Baobab!AY436)</f>
        <v>0</v>
      </c>
      <c r="AZ436" s="77">
        <f>SUM(Kranskop:Baobab!AZ436)</f>
        <v>0</v>
      </c>
      <c r="BA436" s="77">
        <f>SUM(Kranskop:Baobab!BA436)</f>
        <v>0</v>
      </c>
      <c r="BB436" s="77">
        <f>SUM(Kranskop:Baobab!BB436)</f>
        <v>0</v>
      </c>
      <c r="BC436" s="77">
        <f>SUM(Kranskop:Baobab!BC436)</f>
        <v>0</v>
      </c>
      <c r="BD436" s="77">
        <f>SUM(Kranskop:Baobab!BD436)</f>
        <v>0</v>
      </c>
      <c r="BE436" s="76">
        <f>SUM(Kranskop:Baobab!BE436)</f>
        <v>0</v>
      </c>
      <c r="BF436" s="78">
        <f>SUM(Kranskop:Baobab!BF436)</f>
        <v>0</v>
      </c>
      <c r="BG436" s="77">
        <f>SUM(Kranskop:Baobab!BG436)</f>
        <v>0</v>
      </c>
      <c r="BH436" s="77">
        <f>SUM(Kranskop:Baobab!BH436)</f>
        <v>0</v>
      </c>
      <c r="BI436" s="77">
        <f>SUM(Kranskop:Baobab!BI436)</f>
        <v>0</v>
      </c>
      <c r="BJ436" s="77">
        <f>SUM(Kranskop:Baobab!BJ436)</f>
        <v>0</v>
      </c>
      <c r="BK436" s="77">
        <f>SUM(Kranskop:Baobab!BK436)</f>
        <v>0</v>
      </c>
      <c r="BL436" s="77">
        <f>SUM(Kranskop:Baobab!BL436)</f>
        <v>0</v>
      </c>
      <c r="BM436" s="77">
        <f>SUM(Kranskop:Baobab!BM436)</f>
        <v>0</v>
      </c>
      <c r="BN436" s="77">
        <f>SUM(Kranskop:Baobab!BN436)</f>
        <v>0</v>
      </c>
      <c r="BO436" s="77">
        <f>SUM(Kranskop:Baobab!BO436)</f>
        <v>0</v>
      </c>
      <c r="BP436" s="77">
        <f>SUM(Kranskop:Baobab!BP436)</f>
        <v>0</v>
      </c>
      <c r="BQ436" s="76">
        <f>SUM(Kranskop:Baobab!BQ436)</f>
        <v>0</v>
      </c>
      <c r="BR436" s="78">
        <f>SUM(Kranskop:Baobab!BR436)</f>
        <v>0</v>
      </c>
      <c r="BS436" s="77">
        <f>SUM(Kranskop:Baobab!BS436)</f>
        <v>0</v>
      </c>
      <c r="BT436" s="77">
        <f>SUM(Kranskop:Baobab!BT436)</f>
        <v>0</v>
      </c>
      <c r="BU436" s="77">
        <f>SUM(Kranskop:Baobab!BU436)</f>
        <v>0</v>
      </c>
      <c r="BV436" s="77">
        <f>SUM(Kranskop:Baobab!BV436)</f>
        <v>0</v>
      </c>
      <c r="BW436" s="77">
        <f>SUM(Kranskop:Baobab!BW436)</f>
        <v>0</v>
      </c>
      <c r="BX436" s="77">
        <f>SUM(Kranskop:Baobab!BX436)</f>
        <v>0</v>
      </c>
      <c r="BY436" s="77">
        <f>SUM(Kranskop:Baobab!BY436)</f>
        <v>0</v>
      </c>
      <c r="BZ436" s="77">
        <f>SUM(Kranskop:Baobab!BZ436)</f>
        <v>0</v>
      </c>
      <c r="CA436" s="77">
        <f>SUM(Kranskop:Baobab!CA436)</f>
        <v>0</v>
      </c>
      <c r="CB436" s="77">
        <f>SUM(Kranskop:Baobab!CB436)</f>
        <v>0</v>
      </c>
      <c r="CC436" s="76">
        <f>SUM(Kranskop:Baobab!CC436)</f>
        <v>0</v>
      </c>
      <c r="CD436" s="368"/>
    </row>
    <row r="437" spans="1:82" s="39" customFormat="1" ht="27" x14ac:dyDescent="0.75">
      <c r="A437" s="43"/>
      <c r="B437" s="73" t="s">
        <v>517</v>
      </c>
      <c r="C437" s="129" t="str">
        <f>"Provision for civil works to convert Manual toll lanes to Mixed / Manual ETC lanes and Mixed / Manual ETC to Dedicated ETC (Incl signage)"</f>
        <v>Provision for civil works to convert Manual toll lanes to Mixed / Manual ETC lanes and Mixed / Manual ETC to Dedicated ETC (Incl signage)</v>
      </c>
      <c r="D437" s="29" t="s">
        <v>318</v>
      </c>
      <c r="E437" s="255">
        <f>SUM(Kranskop:Baobab!F437)</f>
        <v>7000000</v>
      </c>
      <c r="F437" s="215" t="b">
        <f>(Kranskop!G437+Nyl!G437+Capricorn!G437+Baobab!G437)=G437</f>
        <v>1</v>
      </c>
      <c r="G437" s="74">
        <f t="shared" si="107"/>
        <v>7000000</v>
      </c>
      <c r="H437" s="75">
        <f>SUM(Kranskop:Baobab!H437)</f>
        <v>0</v>
      </c>
      <c r="I437" s="76">
        <f>SUM(Kranskop:Baobab!I437)</f>
        <v>0</v>
      </c>
      <c r="J437" s="75">
        <f>SUM(Kranskop:Baobab!J437)</f>
        <v>0</v>
      </c>
      <c r="K437" s="77">
        <f>SUM(Kranskop:Baobab!K437)</f>
        <v>0</v>
      </c>
      <c r="L437" s="77">
        <f>SUM(Kranskop:Baobab!L437)</f>
        <v>0</v>
      </c>
      <c r="M437" s="77">
        <f>SUM(Kranskop:Baobab!M437)</f>
        <v>0</v>
      </c>
      <c r="N437" s="77">
        <f>SUM(Kranskop:Baobab!N437)</f>
        <v>0</v>
      </c>
      <c r="O437" s="77">
        <f>SUM(Kranskop:Baobab!O437)</f>
        <v>0</v>
      </c>
      <c r="P437" s="77">
        <f>SUM(Kranskop:Baobab!P437)</f>
        <v>0</v>
      </c>
      <c r="Q437" s="77">
        <f>SUM(Kranskop:Baobab!Q437)</f>
        <v>0</v>
      </c>
      <c r="R437" s="77">
        <f>SUM(Kranskop:Baobab!R437)</f>
        <v>0</v>
      </c>
      <c r="S437" s="77">
        <f>SUM(Kranskop:Baobab!S437)</f>
        <v>0</v>
      </c>
      <c r="T437" s="77">
        <f>SUM(Kranskop:Baobab!T437)</f>
        <v>0</v>
      </c>
      <c r="U437" s="76">
        <f>SUM(Kranskop:Baobab!U437)</f>
        <v>1166666.6599999999</v>
      </c>
      <c r="V437" s="75">
        <f>SUM(Kranskop:Baobab!V437)</f>
        <v>0</v>
      </c>
      <c r="W437" s="77">
        <f>SUM(Kranskop:Baobab!W437)</f>
        <v>0</v>
      </c>
      <c r="X437" s="77">
        <f>SUM(Kranskop:Baobab!X437)</f>
        <v>0</v>
      </c>
      <c r="Y437" s="77">
        <f>SUM(Kranskop:Baobab!Y437)</f>
        <v>0</v>
      </c>
      <c r="Z437" s="77">
        <f>SUM(Kranskop:Baobab!Z437)</f>
        <v>0</v>
      </c>
      <c r="AA437" s="77">
        <f>SUM(Kranskop:Baobab!AA437)</f>
        <v>0</v>
      </c>
      <c r="AB437" s="77">
        <f>SUM(Kranskop:Baobab!AB437)</f>
        <v>0</v>
      </c>
      <c r="AC437" s="77">
        <f>SUM(Kranskop:Baobab!AC437)</f>
        <v>0</v>
      </c>
      <c r="AD437" s="77">
        <f>SUM(Kranskop:Baobab!AD437)</f>
        <v>0</v>
      </c>
      <c r="AE437" s="77">
        <f>SUM(Kranskop:Baobab!AE437)</f>
        <v>0</v>
      </c>
      <c r="AF437" s="77">
        <f>SUM(Kranskop:Baobab!AF437)</f>
        <v>0</v>
      </c>
      <c r="AG437" s="76">
        <f>SUM(Kranskop:Baobab!AG437)</f>
        <v>1166666.6599999999</v>
      </c>
      <c r="AH437" s="78">
        <f>SUM(Kranskop:Baobab!AH437)</f>
        <v>0</v>
      </c>
      <c r="AI437" s="77">
        <f>SUM(Kranskop:Baobab!AI437)</f>
        <v>0</v>
      </c>
      <c r="AJ437" s="77">
        <f>SUM(Kranskop:Baobab!AJ437)</f>
        <v>0</v>
      </c>
      <c r="AK437" s="77">
        <f>SUM(Kranskop:Baobab!AK437)</f>
        <v>0</v>
      </c>
      <c r="AL437" s="77">
        <f>SUM(Kranskop:Baobab!AL437)</f>
        <v>0</v>
      </c>
      <c r="AM437" s="77">
        <f>SUM(Kranskop:Baobab!AM437)</f>
        <v>0</v>
      </c>
      <c r="AN437" s="77">
        <f>SUM(Kranskop:Baobab!AN437)</f>
        <v>0</v>
      </c>
      <c r="AO437" s="77">
        <f>SUM(Kranskop:Baobab!AO437)</f>
        <v>0</v>
      </c>
      <c r="AP437" s="77">
        <f>SUM(Kranskop:Baobab!AP437)</f>
        <v>0</v>
      </c>
      <c r="AQ437" s="77">
        <f>SUM(Kranskop:Baobab!AQ437)</f>
        <v>0</v>
      </c>
      <c r="AR437" s="77">
        <f>SUM(Kranskop:Baobab!AR437)</f>
        <v>0</v>
      </c>
      <c r="AS437" s="76">
        <f>SUM(Kranskop:Baobab!AS437)</f>
        <v>1166666.6599999999</v>
      </c>
      <c r="AT437" s="78">
        <f>SUM(Kranskop:Baobab!AT437)</f>
        <v>0</v>
      </c>
      <c r="AU437" s="77">
        <f>SUM(Kranskop:Baobab!AU437)</f>
        <v>0</v>
      </c>
      <c r="AV437" s="77">
        <f>SUM(Kranskop:Baobab!AV437)</f>
        <v>0</v>
      </c>
      <c r="AW437" s="77">
        <f>SUM(Kranskop:Baobab!AW437)</f>
        <v>0</v>
      </c>
      <c r="AX437" s="77">
        <f>SUM(Kranskop:Baobab!AX437)</f>
        <v>0</v>
      </c>
      <c r="AY437" s="77">
        <f>SUM(Kranskop:Baobab!AY437)</f>
        <v>0</v>
      </c>
      <c r="AZ437" s="77">
        <f>SUM(Kranskop:Baobab!AZ437)</f>
        <v>0</v>
      </c>
      <c r="BA437" s="77">
        <f>SUM(Kranskop:Baobab!BA437)</f>
        <v>0</v>
      </c>
      <c r="BB437" s="77">
        <f>SUM(Kranskop:Baobab!BB437)</f>
        <v>0</v>
      </c>
      <c r="BC437" s="77">
        <f>SUM(Kranskop:Baobab!BC437)</f>
        <v>0</v>
      </c>
      <c r="BD437" s="77">
        <f>SUM(Kranskop:Baobab!BD437)</f>
        <v>0</v>
      </c>
      <c r="BE437" s="76">
        <f>SUM(Kranskop:Baobab!BE437)</f>
        <v>1166666.6599999999</v>
      </c>
      <c r="BF437" s="78">
        <f>SUM(Kranskop:Baobab!BF437)</f>
        <v>0</v>
      </c>
      <c r="BG437" s="77">
        <f>SUM(Kranskop:Baobab!BG437)</f>
        <v>0</v>
      </c>
      <c r="BH437" s="77">
        <f>SUM(Kranskop:Baobab!BH437)</f>
        <v>0</v>
      </c>
      <c r="BI437" s="77">
        <f>SUM(Kranskop:Baobab!BI437)</f>
        <v>0</v>
      </c>
      <c r="BJ437" s="77">
        <f>SUM(Kranskop:Baobab!BJ437)</f>
        <v>0</v>
      </c>
      <c r="BK437" s="77">
        <f>SUM(Kranskop:Baobab!BK437)</f>
        <v>0</v>
      </c>
      <c r="BL437" s="77">
        <f>SUM(Kranskop:Baobab!BL437)</f>
        <v>0</v>
      </c>
      <c r="BM437" s="77">
        <f>SUM(Kranskop:Baobab!BM437)</f>
        <v>0</v>
      </c>
      <c r="BN437" s="77">
        <f>SUM(Kranskop:Baobab!BN437)</f>
        <v>0</v>
      </c>
      <c r="BO437" s="77">
        <f>SUM(Kranskop:Baobab!BO437)</f>
        <v>0</v>
      </c>
      <c r="BP437" s="77">
        <f>SUM(Kranskop:Baobab!BP437)</f>
        <v>0</v>
      </c>
      <c r="BQ437" s="76">
        <f>SUM(Kranskop:Baobab!BQ437)</f>
        <v>1166666.6599999999</v>
      </c>
      <c r="BR437" s="78">
        <f>SUM(Kranskop:Baobab!BR437)</f>
        <v>0</v>
      </c>
      <c r="BS437" s="77">
        <f>SUM(Kranskop:Baobab!BS437)</f>
        <v>0</v>
      </c>
      <c r="BT437" s="77">
        <f>SUM(Kranskop:Baobab!BT437)</f>
        <v>0</v>
      </c>
      <c r="BU437" s="77">
        <f>SUM(Kranskop:Baobab!BU437)</f>
        <v>0</v>
      </c>
      <c r="BV437" s="77">
        <f>SUM(Kranskop:Baobab!BV437)</f>
        <v>0</v>
      </c>
      <c r="BW437" s="77">
        <f>SUM(Kranskop:Baobab!BW437)</f>
        <v>0</v>
      </c>
      <c r="BX437" s="77">
        <f>SUM(Kranskop:Baobab!BX437)</f>
        <v>0</v>
      </c>
      <c r="BY437" s="77">
        <f>SUM(Kranskop:Baobab!BY437)</f>
        <v>0</v>
      </c>
      <c r="BZ437" s="77">
        <f>SUM(Kranskop:Baobab!BZ437)</f>
        <v>0</v>
      </c>
      <c r="CA437" s="77">
        <f>SUM(Kranskop:Baobab!CA437)</f>
        <v>0</v>
      </c>
      <c r="CB437" s="77">
        <f>SUM(Kranskop:Baobab!CB437)</f>
        <v>0</v>
      </c>
      <c r="CC437" s="76">
        <f>SUM(Kranskop:Baobab!CC437)</f>
        <v>1166666.7</v>
      </c>
      <c r="CD437" s="368"/>
    </row>
    <row r="438" spans="1:82" s="39" customFormat="1" ht="27" x14ac:dyDescent="0.75">
      <c r="A438" s="43"/>
      <c r="B438" s="26" t="s">
        <v>518</v>
      </c>
      <c r="C438" s="27" t="str">
        <f>"Provision for civil works to convert manual Toll lanes to Mixed Manual / ETC lanes (Incl signage) - Overhead charges and Profit in respect of B-6010-a"</f>
        <v>Provision for civil works to convert manual Toll lanes to Mixed Manual / ETC lanes (Incl signage) - Overhead charges and Profit in respect of B-6010-a</v>
      </c>
      <c r="D438" s="147" t="s">
        <v>320</v>
      </c>
      <c r="E438" s="401">
        <f>SUM(Kranskop:Baobab!F438)</f>
        <v>0</v>
      </c>
      <c r="F438" s="215" t="b">
        <f>(Kranskop!G438+Nyl!G438+Capricorn!G438+Baobab!G438)=G438</f>
        <v>1</v>
      </c>
      <c r="G438" s="74">
        <f t="shared" si="107"/>
        <v>0</v>
      </c>
      <c r="H438" s="75">
        <f>SUM(Kranskop:Baobab!H438)</f>
        <v>0</v>
      </c>
      <c r="I438" s="76">
        <f>SUM(Kranskop:Baobab!I438)</f>
        <v>0</v>
      </c>
      <c r="J438" s="75">
        <f>SUM(Kranskop:Baobab!J438)</f>
        <v>0</v>
      </c>
      <c r="K438" s="77">
        <f>SUM(Kranskop:Baobab!K438)</f>
        <v>0</v>
      </c>
      <c r="L438" s="77">
        <f>SUM(Kranskop:Baobab!L438)</f>
        <v>0</v>
      </c>
      <c r="M438" s="77">
        <f>SUM(Kranskop:Baobab!M438)</f>
        <v>0</v>
      </c>
      <c r="N438" s="77">
        <f>SUM(Kranskop:Baobab!N438)</f>
        <v>0</v>
      </c>
      <c r="O438" s="77">
        <f>SUM(Kranskop:Baobab!O438)</f>
        <v>0</v>
      </c>
      <c r="P438" s="77">
        <f>SUM(Kranskop:Baobab!P438)</f>
        <v>0</v>
      </c>
      <c r="Q438" s="77">
        <f>SUM(Kranskop:Baobab!Q438)</f>
        <v>0</v>
      </c>
      <c r="R438" s="77">
        <f>SUM(Kranskop:Baobab!R438)</f>
        <v>0</v>
      </c>
      <c r="S438" s="77">
        <f>SUM(Kranskop:Baobab!S438)</f>
        <v>0</v>
      </c>
      <c r="T438" s="77">
        <f>SUM(Kranskop:Baobab!T438)</f>
        <v>0</v>
      </c>
      <c r="U438" s="76">
        <f>SUM(Kranskop:Baobab!U438)</f>
        <v>0</v>
      </c>
      <c r="V438" s="75">
        <f>SUM(Kranskop:Baobab!V438)</f>
        <v>0</v>
      </c>
      <c r="W438" s="77">
        <f>SUM(Kranskop:Baobab!W438)</f>
        <v>0</v>
      </c>
      <c r="X438" s="77">
        <f>SUM(Kranskop:Baobab!X438)</f>
        <v>0</v>
      </c>
      <c r="Y438" s="77">
        <f>SUM(Kranskop:Baobab!Y438)</f>
        <v>0</v>
      </c>
      <c r="Z438" s="77">
        <f>SUM(Kranskop:Baobab!Z438)</f>
        <v>0</v>
      </c>
      <c r="AA438" s="77">
        <f>SUM(Kranskop:Baobab!AA438)</f>
        <v>0</v>
      </c>
      <c r="AB438" s="77">
        <f>SUM(Kranskop:Baobab!AB438)</f>
        <v>0</v>
      </c>
      <c r="AC438" s="77">
        <f>SUM(Kranskop:Baobab!AC438)</f>
        <v>0</v>
      </c>
      <c r="AD438" s="77">
        <f>SUM(Kranskop:Baobab!AD438)</f>
        <v>0</v>
      </c>
      <c r="AE438" s="77">
        <f>SUM(Kranskop:Baobab!AE438)</f>
        <v>0</v>
      </c>
      <c r="AF438" s="77">
        <f>SUM(Kranskop:Baobab!AF438)</f>
        <v>0</v>
      </c>
      <c r="AG438" s="76">
        <f>SUM(Kranskop:Baobab!AG438)</f>
        <v>0</v>
      </c>
      <c r="AH438" s="78">
        <f>SUM(Kranskop:Baobab!AH438)</f>
        <v>0</v>
      </c>
      <c r="AI438" s="77">
        <f>SUM(Kranskop:Baobab!AI438)</f>
        <v>0</v>
      </c>
      <c r="AJ438" s="77">
        <f>SUM(Kranskop:Baobab!AJ438)</f>
        <v>0</v>
      </c>
      <c r="AK438" s="77">
        <f>SUM(Kranskop:Baobab!AK438)</f>
        <v>0</v>
      </c>
      <c r="AL438" s="77">
        <f>SUM(Kranskop:Baobab!AL438)</f>
        <v>0</v>
      </c>
      <c r="AM438" s="77">
        <f>SUM(Kranskop:Baobab!AM438)</f>
        <v>0</v>
      </c>
      <c r="AN438" s="77">
        <f>SUM(Kranskop:Baobab!AN438)</f>
        <v>0</v>
      </c>
      <c r="AO438" s="77">
        <f>SUM(Kranskop:Baobab!AO438)</f>
        <v>0</v>
      </c>
      <c r="AP438" s="77">
        <f>SUM(Kranskop:Baobab!AP438)</f>
        <v>0</v>
      </c>
      <c r="AQ438" s="77">
        <f>SUM(Kranskop:Baobab!AQ438)</f>
        <v>0</v>
      </c>
      <c r="AR438" s="77">
        <f>SUM(Kranskop:Baobab!AR438)</f>
        <v>0</v>
      </c>
      <c r="AS438" s="76">
        <f>SUM(Kranskop:Baobab!AS438)</f>
        <v>0</v>
      </c>
      <c r="AT438" s="78">
        <f>SUM(Kranskop:Baobab!AT438)</f>
        <v>0</v>
      </c>
      <c r="AU438" s="77">
        <f>SUM(Kranskop:Baobab!AU438)</f>
        <v>0</v>
      </c>
      <c r="AV438" s="77">
        <f>SUM(Kranskop:Baobab!AV438)</f>
        <v>0</v>
      </c>
      <c r="AW438" s="77">
        <f>SUM(Kranskop:Baobab!AW438)</f>
        <v>0</v>
      </c>
      <c r="AX438" s="77">
        <f>SUM(Kranskop:Baobab!AX438)</f>
        <v>0</v>
      </c>
      <c r="AY438" s="77">
        <f>SUM(Kranskop:Baobab!AY438)</f>
        <v>0</v>
      </c>
      <c r="AZ438" s="77">
        <f>SUM(Kranskop:Baobab!AZ438)</f>
        <v>0</v>
      </c>
      <c r="BA438" s="77">
        <f>SUM(Kranskop:Baobab!BA438)</f>
        <v>0</v>
      </c>
      <c r="BB438" s="77">
        <f>SUM(Kranskop:Baobab!BB438)</f>
        <v>0</v>
      </c>
      <c r="BC438" s="77">
        <f>SUM(Kranskop:Baobab!BC438)</f>
        <v>0</v>
      </c>
      <c r="BD438" s="77">
        <f>SUM(Kranskop:Baobab!BD438)</f>
        <v>0</v>
      </c>
      <c r="BE438" s="76">
        <f>SUM(Kranskop:Baobab!BE438)</f>
        <v>0</v>
      </c>
      <c r="BF438" s="78">
        <f>SUM(Kranskop:Baobab!BF438)</f>
        <v>0</v>
      </c>
      <c r="BG438" s="77">
        <f>SUM(Kranskop:Baobab!BG438)</f>
        <v>0</v>
      </c>
      <c r="BH438" s="77">
        <f>SUM(Kranskop:Baobab!BH438)</f>
        <v>0</v>
      </c>
      <c r="BI438" s="77">
        <f>SUM(Kranskop:Baobab!BI438)</f>
        <v>0</v>
      </c>
      <c r="BJ438" s="77">
        <f>SUM(Kranskop:Baobab!BJ438)</f>
        <v>0</v>
      </c>
      <c r="BK438" s="77">
        <f>SUM(Kranskop:Baobab!BK438)</f>
        <v>0</v>
      </c>
      <c r="BL438" s="77">
        <f>SUM(Kranskop:Baobab!BL438)</f>
        <v>0</v>
      </c>
      <c r="BM438" s="77">
        <f>SUM(Kranskop:Baobab!BM438)</f>
        <v>0</v>
      </c>
      <c r="BN438" s="77">
        <f>SUM(Kranskop:Baobab!BN438)</f>
        <v>0</v>
      </c>
      <c r="BO438" s="77">
        <f>SUM(Kranskop:Baobab!BO438)</f>
        <v>0</v>
      </c>
      <c r="BP438" s="77">
        <f>SUM(Kranskop:Baobab!BP438)</f>
        <v>0</v>
      </c>
      <c r="BQ438" s="76">
        <f>SUM(Kranskop:Baobab!BQ438)</f>
        <v>0</v>
      </c>
      <c r="BR438" s="78">
        <f>SUM(Kranskop:Baobab!BR438)</f>
        <v>0</v>
      </c>
      <c r="BS438" s="77">
        <f>SUM(Kranskop:Baobab!BS438)</f>
        <v>0</v>
      </c>
      <c r="BT438" s="77">
        <f>SUM(Kranskop:Baobab!BT438)</f>
        <v>0</v>
      </c>
      <c r="BU438" s="77">
        <f>SUM(Kranskop:Baobab!BU438)</f>
        <v>0</v>
      </c>
      <c r="BV438" s="77">
        <f>SUM(Kranskop:Baobab!BV438)</f>
        <v>0</v>
      </c>
      <c r="BW438" s="77">
        <f>SUM(Kranskop:Baobab!BW438)</f>
        <v>0</v>
      </c>
      <c r="BX438" s="77">
        <f>SUM(Kranskop:Baobab!BX438)</f>
        <v>0</v>
      </c>
      <c r="BY438" s="77">
        <f>SUM(Kranskop:Baobab!BY438)</f>
        <v>0</v>
      </c>
      <c r="BZ438" s="77">
        <f>SUM(Kranskop:Baobab!BZ438)</f>
        <v>0</v>
      </c>
      <c r="CA438" s="77">
        <f>SUM(Kranskop:Baobab!CA438)</f>
        <v>0</v>
      </c>
      <c r="CB438" s="77">
        <f>SUM(Kranskop:Baobab!CB438)</f>
        <v>0</v>
      </c>
      <c r="CC438" s="76">
        <f>SUM(Kranskop:Baobab!CC438)</f>
        <v>0</v>
      </c>
      <c r="CD438" s="368"/>
    </row>
    <row r="439" spans="1:82" s="39" customFormat="1" x14ac:dyDescent="0.75">
      <c r="A439" s="43"/>
      <c r="B439" s="73" t="s">
        <v>519</v>
      </c>
      <c r="C439" s="129" t="str">
        <f>"Provision for the upgrade of the plaza to the new SANRAL Brand"</f>
        <v>Provision for the upgrade of the plaza to the new SANRAL Brand</v>
      </c>
      <c r="D439" s="29" t="s">
        <v>318</v>
      </c>
      <c r="E439" s="255">
        <f>SUM(Kranskop:Baobab!F439)</f>
        <v>5000000</v>
      </c>
      <c r="F439" s="215" t="b">
        <f>(Kranskop!G439+Nyl!G439+Capricorn!G439+Baobab!G439)=G439</f>
        <v>1</v>
      </c>
      <c r="G439" s="74">
        <f t="shared" si="107"/>
        <v>5000000</v>
      </c>
      <c r="H439" s="75">
        <f>SUM(Kranskop:Baobab!H439)</f>
        <v>0</v>
      </c>
      <c r="I439" s="76">
        <f>SUM(Kranskop:Baobab!I439)</f>
        <v>0</v>
      </c>
      <c r="J439" s="75">
        <f>SUM(Kranskop:Baobab!J439)</f>
        <v>0</v>
      </c>
      <c r="K439" s="77">
        <f>SUM(Kranskop:Baobab!K439)</f>
        <v>0</v>
      </c>
      <c r="L439" s="77">
        <f>SUM(Kranskop:Baobab!L439)</f>
        <v>0</v>
      </c>
      <c r="M439" s="77">
        <f>SUM(Kranskop:Baobab!M439)</f>
        <v>0</v>
      </c>
      <c r="N439" s="77">
        <f>SUM(Kranskop:Baobab!N439)</f>
        <v>0</v>
      </c>
      <c r="O439" s="77">
        <f>SUM(Kranskop:Baobab!O439)</f>
        <v>0</v>
      </c>
      <c r="P439" s="77">
        <f>SUM(Kranskop:Baobab!P439)</f>
        <v>0</v>
      </c>
      <c r="Q439" s="77">
        <f>SUM(Kranskop:Baobab!Q439)</f>
        <v>0</v>
      </c>
      <c r="R439" s="77">
        <f>SUM(Kranskop:Baobab!R439)</f>
        <v>0</v>
      </c>
      <c r="S439" s="77">
        <f>SUM(Kranskop:Baobab!S439)</f>
        <v>0</v>
      </c>
      <c r="T439" s="77">
        <f>SUM(Kranskop:Baobab!T439)</f>
        <v>0</v>
      </c>
      <c r="U439" s="76">
        <f>SUM(Kranskop:Baobab!U439)</f>
        <v>833333.34</v>
      </c>
      <c r="V439" s="75">
        <f>SUM(Kranskop:Baobab!V439)</f>
        <v>0</v>
      </c>
      <c r="W439" s="77">
        <f>SUM(Kranskop:Baobab!W439)</f>
        <v>0</v>
      </c>
      <c r="X439" s="77">
        <f>SUM(Kranskop:Baobab!X439)</f>
        <v>0</v>
      </c>
      <c r="Y439" s="77">
        <f>SUM(Kranskop:Baobab!Y439)</f>
        <v>0</v>
      </c>
      <c r="Z439" s="77">
        <f>SUM(Kranskop:Baobab!Z439)</f>
        <v>0</v>
      </c>
      <c r="AA439" s="77">
        <f>SUM(Kranskop:Baobab!AA439)</f>
        <v>0</v>
      </c>
      <c r="AB439" s="77">
        <f>SUM(Kranskop:Baobab!AB439)</f>
        <v>0</v>
      </c>
      <c r="AC439" s="77">
        <f>SUM(Kranskop:Baobab!AC439)</f>
        <v>0</v>
      </c>
      <c r="AD439" s="77">
        <f>SUM(Kranskop:Baobab!AD439)</f>
        <v>0</v>
      </c>
      <c r="AE439" s="77">
        <f>SUM(Kranskop:Baobab!AE439)</f>
        <v>0</v>
      </c>
      <c r="AF439" s="77">
        <f>SUM(Kranskop:Baobab!AF439)</f>
        <v>0</v>
      </c>
      <c r="AG439" s="76">
        <f>SUM(Kranskop:Baobab!AG439)</f>
        <v>833333.34</v>
      </c>
      <c r="AH439" s="78">
        <f>SUM(Kranskop:Baobab!AH439)</f>
        <v>0</v>
      </c>
      <c r="AI439" s="77">
        <f>SUM(Kranskop:Baobab!AI439)</f>
        <v>0</v>
      </c>
      <c r="AJ439" s="77">
        <f>SUM(Kranskop:Baobab!AJ439)</f>
        <v>0</v>
      </c>
      <c r="AK439" s="77">
        <f>SUM(Kranskop:Baobab!AK439)</f>
        <v>0</v>
      </c>
      <c r="AL439" s="77">
        <f>SUM(Kranskop:Baobab!AL439)</f>
        <v>0</v>
      </c>
      <c r="AM439" s="77">
        <f>SUM(Kranskop:Baobab!AM439)</f>
        <v>0</v>
      </c>
      <c r="AN439" s="77">
        <f>SUM(Kranskop:Baobab!AN439)</f>
        <v>0</v>
      </c>
      <c r="AO439" s="77">
        <f>SUM(Kranskop:Baobab!AO439)</f>
        <v>0</v>
      </c>
      <c r="AP439" s="77">
        <f>SUM(Kranskop:Baobab!AP439)</f>
        <v>0</v>
      </c>
      <c r="AQ439" s="77">
        <f>SUM(Kranskop:Baobab!AQ439)</f>
        <v>0</v>
      </c>
      <c r="AR439" s="77">
        <f>SUM(Kranskop:Baobab!AR439)</f>
        <v>0</v>
      </c>
      <c r="AS439" s="76">
        <f>SUM(Kranskop:Baobab!AS439)</f>
        <v>833333.34</v>
      </c>
      <c r="AT439" s="78">
        <f>SUM(Kranskop:Baobab!AT439)</f>
        <v>0</v>
      </c>
      <c r="AU439" s="77">
        <f>SUM(Kranskop:Baobab!AU439)</f>
        <v>0</v>
      </c>
      <c r="AV439" s="77">
        <f>SUM(Kranskop:Baobab!AV439)</f>
        <v>0</v>
      </c>
      <c r="AW439" s="77">
        <f>SUM(Kranskop:Baobab!AW439)</f>
        <v>0</v>
      </c>
      <c r="AX439" s="77">
        <f>SUM(Kranskop:Baobab!AX439)</f>
        <v>0</v>
      </c>
      <c r="AY439" s="77">
        <f>SUM(Kranskop:Baobab!AY439)</f>
        <v>0</v>
      </c>
      <c r="AZ439" s="77">
        <f>SUM(Kranskop:Baobab!AZ439)</f>
        <v>0</v>
      </c>
      <c r="BA439" s="77">
        <f>SUM(Kranskop:Baobab!BA439)</f>
        <v>0</v>
      </c>
      <c r="BB439" s="77">
        <f>SUM(Kranskop:Baobab!BB439)</f>
        <v>0</v>
      </c>
      <c r="BC439" s="77">
        <f>SUM(Kranskop:Baobab!BC439)</f>
        <v>0</v>
      </c>
      <c r="BD439" s="77">
        <f>SUM(Kranskop:Baobab!BD439)</f>
        <v>0</v>
      </c>
      <c r="BE439" s="76">
        <f>SUM(Kranskop:Baobab!BE439)</f>
        <v>833333.34</v>
      </c>
      <c r="BF439" s="78">
        <f>SUM(Kranskop:Baobab!BF439)</f>
        <v>0</v>
      </c>
      <c r="BG439" s="77">
        <f>SUM(Kranskop:Baobab!BG439)</f>
        <v>0</v>
      </c>
      <c r="BH439" s="77">
        <f>SUM(Kranskop:Baobab!BH439)</f>
        <v>0</v>
      </c>
      <c r="BI439" s="77">
        <f>SUM(Kranskop:Baobab!BI439)</f>
        <v>0</v>
      </c>
      <c r="BJ439" s="77">
        <f>SUM(Kranskop:Baobab!BJ439)</f>
        <v>0</v>
      </c>
      <c r="BK439" s="77">
        <f>SUM(Kranskop:Baobab!BK439)</f>
        <v>0</v>
      </c>
      <c r="BL439" s="77">
        <f>SUM(Kranskop:Baobab!BL439)</f>
        <v>0</v>
      </c>
      <c r="BM439" s="77">
        <f>SUM(Kranskop:Baobab!BM439)</f>
        <v>0</v>
      </c>
      <c r="BN439" s="77">
        <f>SUM(Kranskop:Baobab!BN439)</f>
        <v>0</v>
      </c>
      <c r="BO439" s="77">
        <f>SUM(Kranskop:Baobab!BO439)</f>
        <v>0</v>
      </c>
      <c r="BP439" s="77">
        <f>SUM(Kranskop:Baobab!BP439)</f>
        <v>0</v>
      </c>
      <c r="BQ439" s="76">
        <f>SUM(Kranskop:Baobab!BQ439)</f>
        <v>833333.34</v>
      </c>
      <c r="BR439" s="78">
        <f>SUM(Kranskop:Baobab!BR439)</f>
        <v>0</v>
      </c>
      <c r="BS439" s="77">
        <f>SUM(Kranskop:Baobab!BS439)</f>
        <v>0</v>
      </c>
      <c r="BT439" s="77">
        <f>SUM(Kranskop:Baobab!BT439)</f>
        <v>0</v>
      </c>
      <c r="BU439" s="77">
        <f>SUM(Kranskop:Baobab!BU439)</f>
        <v>0</v>
      </c>
      <c r="BV439" s="77">
        <f>SUM(Kranskop:Baobab!BV439)</f>
        <v>0</v>
      </c>
      <c r="BW439" s="77">
        <f>SUM(Kranskop:Baobab!BW439)</f>
        <v>0</v>
      </c>
      <c r="BX439" s="77">
        <f>SUM(Kranskop:Baobab!BX439)</f>
        <v>0</v>
      </c>
      <c r="BY439" s="77">
        <f>SUM(Kranskop:Baobab!BY439)</f>
        <v>0</v>
      </c>
      <c r="BZ439" s="77">
        <f>SUM(Kranskop:Baobab!BZ439)</f>
        <v>0</v>
      </c>
      <c r="CA439" s="77">
        <f>SUM(Kranskop:Baobab!CA439)</f>
        <v>0</v>
      </c>
      <c r="CB439" s="77">
        <f>SUM(Kranskop:Baobab!CB439)</f>
        <v>0</v>
      </c>
      <c r="CC439" s="76">
        <f>SUM(Kranskop:Baobab!CC439)</f>
        <v>833333.3</v>
      </c>
      <c r="CD439" s="368"/>
    </row>
    <row r="440" spans="1:82" s="39" customFormat="1" ht="27" x14ac:dyDescent="0.75">
      <c r="A440" s="43"/>
      <c r="B440" s="26" t="s">
        <v>520</v>
      </c>
      <c r="C440" s="27" t="str">
        <f>"Provision for the upgrade of the plaza to the new SANRAL Brand - Overhead charges and Profit in respect of B-6011-a"</f>
        <v>Provision for the upgrade of the plaza to the new SANRAL Brand - Overhead charges and Profit in respect of B-6011-a</v>
      </c>
      <c r="D440" s="147" t="s">
        <v>320</v>
      </c>
      <c r="E440" s="401">
        <f>SUM(Kranskop:Baobab!F440)</f>
        <v>0</v>
      </c>
      <c r="F440" s="215" t="b">
        <f>(Kranskop!G440+Nyl!G440+Capricorn!G440+Baobab!G440)=G440</f>
        <v>1</v>
      </c>
      <c r="G440" s="74">
        <f t="shared" si="107"/>
        <v>0</v>
      </c>
      <c r="H440" s="75">
        <f>SUM(Kranskop:Baobab!H440)</f>
        <v>0</v>
      </c>
      <c r="I440" s="76">
        <f>SUM(Kranskop:Baobab!I440)</f>
        <v>0</v>
      </c>
      <c r="J440" s="75">
        <f>SUM(Kranskop:Baobab!J440)</f>
        <v>0</v>
      </c>
      <c r="K440" s="77">
        <f>SUM(Kranskop:Baobab!K440)</f>
        <v>0</v>
      </c>
      <c r="L440" s="77">
        <f>SUM(Kranskop:Baobab!L440)</f>
        <v>0</v>
      </c>
      <c r="M440" s="77">
        <f>SUM(Kranskop:Baobab!M440)</f>
        <v>0</v>
      </c>
      <c r="N440" s="77">
        <f>SUM(Kranskop:Baobab!N440)</f>
        <v>0</v>
      </c>
      <c r="O440" s="77">
        <f>SUM(Kranskop:Baobab!O440)</f>
        <v>0</v>
      </c>
      <c r="P440" s="77">
        <f>SUM(Kranskop:Baobab!P440)</f>
        <v>0</v>
      </c>
      <c r="Q440" s="77">
        <f>SUM(Kranskop:Baobab!Q440)</f>
        <v>0</v>
      </c>
      <c r="R440" s="77">
        <f>SUM(Kranskop:Baobab!R440)</f>
        <v>0</v>
      </c>
      <c r="S440" s="77">
        <f>SUM(Kranskop:Baobab!S440)</f>
        <v>0</v>
      </c>
      <c r="T440" s="77">
        <f>SUM(Kranskop:Baobab!T440)</f>
        <v>0</v>
      </c>
      <c r="U440" s="76">
        <f>SUM(Kranskop:Baobab!U440)</f>
        <v>0</v>
      </c>
      <c r="V440" s="75">
        <f>SUM(Kranskop:Baobab!V440)</f>
        <v>0</v>
      </c>
      <c r="W440" s="77">
        <f>SUM(Kranskop:Baobab!W440)</f>
        <v>0</v>
      </c>
      <c r="X440" s="77">
        <f>SUM(Kranskop:Baobab!X440)</f>
        <v>0</v>
      </c>
      <c r="Y440" s="77">
        <f>SUM(Kranskop:Baobab!Y440)</f>
        <v>0</v>
      </c>
      <c r="Z440" s="77">
        <f>SUM(Kranskop:Baobab!Z440)</f>
        <v>0</v>
      </c>
      <c r="AA440" s="77">
        <f>SUM(Kranskop:Baobab!AA440)</f>
        <v>0</v>
      </c>
      <c r="AB440" s="77">
        <f>SUM(Kranskop:Baobab!AB440)</f>
        <v>0</v>
      </c>
      <c r="AC440" s="77">
        <f>SUM(Kranskop:Baobab!AC440)</f>
        <v>0</v>
      </c>
      <c r="AD440" s="77">
        <f>SUM(Kranskop:Baobab!AD440)</f>
        <v>0</v>
      </c>
      <c r="AE440" s="77">
        <f>SUM(Kranskop:Baobab!AE440)</f>
        <v>0</v>
      </c>
      <c r="AF440" s="77">
        <f>SUM(Kranskop:Baobab!AF440)</f>
        <v>0</v>
      </c>
      <c r="AG440" s="76">
        <f>SUM(Kranskop:Baobab!AG440)</f>
        <v>0</v>
      </c>
      <c r="AH440" s="78">
        <f>SUM(Kranskop:Baobab!AH440)</f>
        <v>0</v>
      </c>
      <c r="AI440" s="77">
        <f>SUM(Kranskop:Baobab!AI440)</f>
        <v>0</v>
      </c>
      <c r="AJ440" s="77">
        <f>SUM(Kranskop:Baobab!AJ440)</f>
        <v>0</v>
      </c>
      <c r="AK440" s="77">
        <f>SUM(Kranskop:Baobab!AK440)</f>
        <v>0</v>
      </c>
      <c r="AL440" s="77">
        <f>SUM(Kranskop:Baobab!AL440)</f>
        <v>0</v>
      </c>
      <c r="AM440" s="77">
        <f>SUM(Kranskop:Baobab!AM440)</f>
        <v>0</v>
      </c>
      <c r="AN440" s="77">
        <f>SUM(Kranskop:Baobab!AN440)</f>
        <v>0</v>
      </c>
      <c r="AO440" s="77">
        <f>SUM(Kranskop:Baobab!AO440)</f>
        <v>0</v>
      </c>
      <c r="AP440" s="77">
        <f>SUM(Kranskop:Baobab!AP440)</f>
        <v>0</v>
      </c>
      <c r="AQ440" s="77">
        <f>SUM(Kranskop:Baobab!AQ440)</f>
        <v>0</v>
      </c>
      <c r="AR440" s="77">
        <f>SUM(Kranskop:Baobab!AR440)</f>
        <v>0</v>
      </c>
      <c r="AS440" s="76">
        <f>SUM(Kranskop:Baobab!AS440)</f>
        <v>0</v>
      </c>
      <c r="AT440" s="78">
        <f>SUM(Kranskop:Baobab!AT440)</f>
        <v>0</v>
      </c>
      <c r="AU440" s="77">
        <f>SUM(Kranskop:Baobab!AU440)</f>
        <v>0</v>
      </c>
      <c r="AV440" s="77">
        <f>SUM(Kranskop:Baobab!AV440)</f>
        <v>0</v>
      </c>
      <c r="AW440" s="77">
        <f>SUM(Kranskop:Baobab!AW440)</f>
        <v>0</v>
      </c>
      <c r="AX440" s="77">
        <f>SUM(Kranskop:Baobab!AX440)</f>
        <v>0</v>
      </c>
      <c r="AY440" s="77">
        <f>SUM(Kranskop:Baobab!AY440)</f>
        <v>0</v>
      </c>
      <c r="AZ440" s="77">
        <f>SUM(Kranskop:Baobab!AZ440)</f>
        <v>0</v>
      </c>
      <c r="BA440" s="77">
        <f>SUM(Kranskop:Baobab!BA440)</f>
        <v>0</v>
      </c>
      <c r="BB440" s="77">
        <f>SUM(Kranskop:Baobab!BB440)</f>
        <v>0</v>
      </c>
      <c r="BC440" s="77">
        <f>SUM(Kranskop:Baobab!BC440)</f>
        <v>0</v>
      </c>
      <c r="BD440" s="77">
        <f>SUM(Kranskop:Baobab!BD440)</f>
        <v>0</v>
      </c>
      <c r="BE440" s="76">
        <f>SUM(Kranskop:Baobab!BE440)</f>
        <v>0</v>
      </c>
      <c r="BF440" s="78">
        <f>SUM(Kranskop:Baobab!BF440)</f>
        <v>0</v>
      </c>
      <c r="BG440" s="77">
        <f>SUM(Kranskop:Baobab!BG440)</f>
        <v>0</v>
      </c>
      <c r="BH440" s="77">
        <f>SUM(Kranskop:Baobab!BH440)</f>
        <v>0</v>
      </c>
      <c r="BI440" s="77">
        <f>SUM(Kranskop:Baobab!BI440)</f>
        <v>0</v>
      </c>
      <c r="BJ440" s="77">
        <f>SUM(Kranskop:Baobab!BJ440)</f>
        <v>0</v>
      </c>
      <c r="BK440" s="77">
        <f>SUM(Kranskop:Baobab!BK440)</f>
        <v>0</v>
      </c>
      <c r="BL440" s="77">
        <f>SUM(Kranskop:Baobab!BL440)</f>
        <v>0</v>
      </c>
      <c r="BM440" s="77">
        <f>SUM(Kranskop:Baobab!BM440)</f>
        <v>0</v>
      </c>
      <c r="BN440" s="77">
        <f>SUM(Kranskop:Baobab!BN440)</f>
        <v>0</v>
      </c>
      <c r="BO440" s="77">
        <f>SUM(Kranskop:Baobab!BO440)</f>
        <v>0</v>
      </c>
      <c r="BP440" s="77">
        <f>SUM(Kranskop:Baobab!BP440)</f>
        <v>0</v>
      </c>
      <c r="BQ440" s="76">
        <f>SUM(Kranskop:Baobab!BQ440)</f>
        <v>0</v>
      </c>
      <c r="BR440" s="78">
        <f>SUM(Kranskop:Baobab!BR440)</f>
        <v>0</v>
      </c>
      <c r="BS440" s="77">
        <f>SUM(Kranskop:Baobab!BS440)</f>
        <v>0</v>
      </c>
      <c r="BT440" s="77">
        <f>SUM(Kranskop:Baobab!BT440)</f>
        <v>0</v>
      </c>
      <c r="BU440" s="77">
        <f>SUM(Kranskop:Baobab!BU440)</f>
        <v>0</v>
      </c>
      <c r="BV440" s="77">
        <f>SUM(Kranskop:Baobab!BV440)</f>
        <v>0</v>
      </c>
      <c r="BW440" s="77">
        <f>SUM(Kranskop:Baobab!BW440)</f>
        <v>0</v>
      </c>
      <c r="BX440" s="77">
        <f>SUM(Kranskop:Baobab!BX440)</f>
        <v>0</v>
      </c>
      <c r="BY440" s="77">
        <f>SUM(Kranskop:Baobab!BY440)</f>
        <v>0</v>
      </c>
      <c r="BZ440" s="77">
        <f>SUM(Kranskop:Baobab!BZ440)</f>
        <v>0</v>
      </c>
      <c r="CA440" s="77">
        <f>SUM(Kranskop:Baobab!CA440)</f>
        <v>0</v>
      </c>
      <c r="CB440" s="77">
        <f>SUM(Kranskop:Baobab!CB440)</f>
        <v>0</v>
      </c>
      <c r="CC440" s="76">
        <f>SUM(Kranskop:Baobab!CC440)</f>
        <v>0</v>
      </c>
      <c r="CD440" s="368"/>
    </row>
    <row r="441" spans="1:82" s="39" customFormat="1" x14ac:dyDescent="0.75">
      <c r="A441" s="43"/>
      <c r="B441" s="73" t="s">
        <v>521</v>
      </c>
      <c r="C441" s="129" t="str">
        <f>"Provision for the upgrade/replacement of Electrical Energy saving equipment"</f>
        <v>Provision for the upgrade/replacement of Electrical Energy saving equipment</v>
      </c>
      <c r="D441" s="29" t="s">
        <v>318</v>
      </c>
      <c r="E441" s="255">
        <f>SUM(Kranskop:Baobab!F441)</f>
        <v>1750000</v>
      </c>
      <c r="F441" s="215" t="b">
        <f>(Kranskop!G441+Nyl!G441+Capricorn!G441+Baobab!G441)=G441</f>
        <v>1</v>
      </c>
      <c r="G441" s="74">
        <f t="shared" si="107"/>
        <v>1750000</v>
      </c>
      <c r="H441" s="75">
        <f>SUM(Kranskop:Baobab!H441)</f>
        <v>0</v>
      </c>
      <c r="I441" s="76">
        <f>SUM(Kranskop:Baobab!I441)</f>
        <v>0</v>
      </c>
      <c r="J441" s="75">
        <f>SUM(Kranskop:Baobab!J441)</f>
        <v>0</v>
      </c>
      <c r="K441" s="77">
        <f>SUM(Kranskop:Baobab!K441)</f>
        <v>0</v>
      </c>
      <c r="L441" s="77">
        <f>SUM(Kranskop:Baobab!L441)</f>
        <v>0</v>
      </c>
      <c r="M441" s="77">
        <f>SUM(Kranskop:Baobab!M441)</f>
        <v>0</v>
      </c>
      <c r="N441" s="77">
        <f>SUM(Kranskop:Baobab!N441)</f>
        <v>0</v>
      </c>
      <c r="O441" s="77">
        <f>SUM(Kranskop:Baobab!O441)</f>
        <v>0</v>
      </c>
      <c r="P441" s="77">
        <f>SUM(Kranskop:Baobab!P441)</f>
        <v>0</v>
      </c>
      <c r="Q441" s="77">
        <f>SUM(Kranskop:Baobab!Q441)</f>
        <v>0</v>
      </c>
      <c r="R441" s="77">
        <f>SUM(Kranskop:Baobab!R441)</f>
        <v>0</v>
      </c>
      <c r="S441" s="77">
        <f>SUM(Kranskop:Baobab!S441)</f>
        <v>0</v>
      </c>
      <c r="T441" s="77">
        <f>SUM(Kranskop:Baobab!T441)</f>
        <v>0</v>
      </c>
      <c r="U441" s="76">
        <f>SUM(Kranskop:Baobab!U441)</f>
        <v>291666.65999999997</v>
      </c>
      <c r="V441" s="75">
        <f>SUM(Kranskop:Baobab!V441)</f>
        <v>0</v>
      </c>
      <c r="W441" s="77">
        <f>SUM(Kranskop:Baobab!W441)</f>
        <v>0</v>
      </c>
      <c r="X441" s="77">
        <f>SUM(Kranskop:Baobab!X441)</f>
        <v>0</v>
      </c>
      <c r="Y441" s="77">
        <f>SUM(Kranskop:Baobab!Y441)</f>
        <v>0</v>
      </c>
      <c r="Z441" s="77">
        <f>SUM(Kranskop:Baobab!Z441)</f>
        <v>0</v>
      </c>
      <c r="AA441" s="77">
        <f>SUM(Kranskop:Baobab!AA441)</f>
        <v>0</v>
      </c>
      <c r="AB441" s="77">
        <f>SUM(Kranskop:Baobab!AB441)</f>
        <v>0</v>
      </c>
      <c r="AC441" s="77">
        <f>SUM(Kranskop:Baobab!AC441)</f>
        <v>0</v>
      </c>
      <c r="AD441" s="77">
        <f>SUM(Kranskop:Baobab!AD441)</f>
        <v>0</v>
      </c>
      <c r="AE441" s="77">
        <f>SUM(Kranskop:Baobab!AE441)</f>
        <v>0</v>
      </c>
      <c r="AF441" s="77">
        <f>SUM(Kranskop:Baobab!AF441)</f>
        <v>0</v>
      </c>
      <c r="AG441" s="76">
        <f>SUM(Kranskop:Baobab!AG441)</f>
        <v>291666.65999999997</v>
      </c>
      <c r="AH441" s="78">
        <f>SUM(Kranskop:Baobab!AH441)</f>
        <v>0</v>
      </c>
      <c r="AI441" s="77">
        <f>SUM(Kranskop:Baobab!AI441)</f>
        <v>0</v>
      </c>
      <c r="AJ441" s="77">
        <f>SUM(Kranskop:Baobab!AJ441)</f>
        <v>0</v>
      </c>
      <c r="AK441" s="77">
        <f>SUM(Kranskop:Baobab!AK441)</f>
        <v>0</v>
      </c>
      <c r="AL441" s="77">
        <f>SUM(Kranskop:Baobab!AL441)</f>
        <v>0</v>
      </c>
      <c r="AM441" s="77">
        <f>SUM(Kranskop:Baobab!AM441)</f>
        <v>0</v>
      </c>
      <c r="AN441" s="77">
        <f>SUM(Kranskop:Baobab!AN441)</f>
        <v>0</v>
      </c>
      <c r="AO441" s="77">
        <f>SUM(Kranskop:Baobab!AO441)</f>
        <v>0</v>
      </c>
      <c r="AP441" s="77">
        <f>SUM(Kranskop:Baobab!AP441)</f>
        <v>0</v>
      </c>
      <c r="AQ441" s="77">
        <f>SUM(Kranskop:Baobab!AQ441)</f>
        <v>0</v>
      </c>
      <c r="AR441" s="77">
        <f>SUM(Kranskop:Baobab!AR441)</f>
        <v>0</v>
      </c>
      <c r="AS441" s="76">
        <f>SUM(Kranskop:Baobab!AS441)</f>
        <v>291666.65999999997</v>
      </c>
      <c r="AT441" s="78">
        <f>SUM(Kranskop:Baobab!AT441)</f>
        <v>0</v>
      </c>
      <c r="AU441" s="77">
        <f>SUM(Kranskop:Baobab!AU441)</f>
        <v>0</v>
      </c>
      <c r="AV441" s="77">
        <f>SUM(Kranskop:Baobab!AV441)</f>
        <v>0</v>
      </c>
      <c r="AW441" s="77">
        <f>SUM(Kranskop:Baobab!AW441)</f>
        <v>0</v>
      </c>
      <c r="AX441" s="77">
        <f>SUM(Kranskop:Baobab!AX441)</f>
        <v>0</v>
      </c>
      <c r="AY441" s="77">
        <f>SUM(Kranskop:Baobab!AY441)</f>
        <v>0</v>
      </c>
      <c r="AZ441" s="77">
        <f>SUM(Kranskop:Baobab!AZ441)</f>
        <v>0</v>
      </c>
      <c r="BA441" s="77">
        <f>SUM(Kranskop:Baobab!BA441)</f>
        <v>0</v>
      </c>
      <c r="BB441" s="77">
        <f>SUM(Kranskop:Baobab!BB441)</f>
        <v>0</v>
      </c>
      <c r="BC441" s="77">
        <f>SUM(Kranskop:Baobab!BC441)</f>
        <v>0</v>
      </c>
      <c r="BD441" s="77">
        <f>SUM(Kranskop:Baobab!BD441)</f>
        <v>0</v>
      </c>
      <c r="BE441" s="76">
        <f>SUM(Kranskop:Baobab!BE441)</f>
        <v>291666.65999999997</v>
      </c>
      <c r="BF441" s="78">
        <f>SUM(Kranskop:Baobab!BF441)</f>
        <v>0</v>
      </c>
      <c r="BG441" s="77">
        <f>SUM(Kranskop:Baobab!BG441)</f>
        <v>0</v>
      </c>
      <c r="BH441" s="77">
        <f>SUM(Kranskop:Baobab!BH441)</f>
        <v>0</v>
      </c>
      <c r="BI441" s="77">
        <f>SUM(Kranskop:Baobab!BI441)</f>
        <v>0</v>
      </c>
      <c r="BJ441" s="77">
        <f>SUM(Kranskop:Baobab!BJ441)</f>
        <v>0</v>
      </c>
      <c r="BK441" s="77">
        <f>SUM(Kranskop:Baobab!BK441)</f>
        <v>0</v>
      </c>
      <c r="BL441" s="77">
        <f>SUM(Kranskop:Baobab!BL441)</f>
        <v>0</v>
      </c>
      <c r="BM441" s="77">
        <f>SUM(Kranskop:Baobab!BM441)</f>
        <v>0</v>
      </c>
      <c r="BN441" s="77">
        <f>SUM(Kranskop:Baobab!BN441)</f>
        <v>0</v>
      </c>
      <c r="BO441" s="77">
        <f>SUM(Kranskop:Baobab!BO441)</f>
        <v>0</v>
      </c>
      <c r="BP441" s="77">
        <f>SUM(Kranskop:Baobab!BP441)</f>
        <v>0</v>
      </c>
      <c r="BQ441" s="76">
        <f>SUM(Kranskop:Baobab!BQ441)</f>
        <v>291666.65999999997</v>
      </c>
      <c r="BR441" s="78">
        <f>SUM(Kranskop:Baobab!BR441)</f>
        <v>0</v>
      </c>
      <c r="BS441" s="77">
        <f>SUM(Kranskop:Baobab!BS441)</f>
        <v>0</v>
      </c>
      <c r="BT441" s="77">
        <f>SUM(Kranskop:Baobab!BT441)</f>
        <v>0</v>
      </c>
      <c r="BU441" s="77">
        <f>SUM(Kranskop:Baobab!BU441)</f>
        <v>0</v>
      </c>
      <c r="BV441" s="77">
        <f>SUM(Kranskop:Baobab!BV441)</f>
        <v>0</v>
      </c>
      <c r="BW441" s="77">
        <f>SUM(Kranskop:Baobab!BW441)</f>
        <v>0</v>
      </c>
      <c r="BX441" s="77">
        <f>SUM(Kranskop:Baobab!BX441)</f>
        <v>0</v>
      </c>
      <c r="BY441" s="77">
        <f>SUM(Kranskop:Baobab!BY441)</f>
        <v>0</v>
      </c>
      <c r="BZ441" s="77">
        <f>SUM(Kranskop:Baobab!BZ441)</f>
        <v>0</v>
      </c>
      <c r="CA441" s="77">
        <f>SUM(Kranskop:Baobab!CA441)</f>
        <v>0</v>
      </c>
      <c r="CB441" s="77">
        <f>SUM(Kranskop:Baobab!CB441)</f>
        <v>0</v>
      </c>
      <c r="CC441" s="76">
        <f>SUM(Kranskop:Baobab!CC441)</f>
        <v>291666.7</v>
      </c>
      <c r="CD441" s="368"/>
    </row>
    <row r="442" spans="1:82" s="39" customFormat="1" ht="27" x14ac:dyDescent="0.75">
      <c r="A442" s="43"/>
      <c r="B442" s="26" t="s">
        <v>522</v>
      </c>
      <c r="C442" s="27" t="str">
        <f>"Provision for the upgrade/replacement of Electrical Energy saving equipment - Overhead Charges and profit in respect of B-6012-a"</f>
        <v>Provision for the upgrade/replacement of Electrical Energy saving equipment - Overhead Charges and profit in respect of B-6012-a</v>
      </c>
      <c r="D442" s="147" t="s">
        <v>320</v>
      </c>
      <c r="E442" s="401">
        <f>SUM(Kranskop:Baobab!F442)</f>
        <v>0</v>
      </c>
      <c r="F442" s="215" t="b">
        <f>(Kranskop!G442+Nyl!G442+Capricorn!G442+Baobab!G442)=G442</f>
        <v>1</v>
      </c>
      <c r="G442" s="74">
        <f t="shared" si="107"/>
        <v>0</v>
      </c>
      <c r="H442" s="75">
        <f>SUM(Kranskop:Baobab!H442)</f>
        <v>0</v>
      </c>
      <c r="I442" s="76">
        <f>SUM(Kranskop:Baobab!I442)</f>
        <v>0</v>
      </c>
      <c r="J442" s="75">
        <f>SUM(Kranskop:Baobab!J442)</f>
        <v>0</v>
      </c>
      <c r="K442" s="77">
        <f>SUM(Kranskop:Baobab!K442)</f>
        <v>0</v>
      </c>
      <c r="L442" s="77">
        <f>SUM(Kranskop:Baobab!L442)</f>
        <v>0</v>
      </c>
      <c r="M442" s="77">
        <f>SUM(Kranskop:Baobab!M442)</f>
        <v>0</v>
      </c>
      <c r="N442" s="77">
        <f>SUM(Kranskop:Baobab!N442)</f>
        <v>0</v>
      </c>
      <c r="O442" s="77">
        <f>SUM(Kranskop:Baobab!O442)</f>
        <v>0</v>
      </c>
      <c r="P442" s="77">
        <f>SUM(Kranskop:Baobab!P442)</f>
        <v>0</v>
      </c>
      <c r="Q442" s="77">
        <f>SUM(Kranskop:Baobab!Q442)</f>
        <v>0</v>
      </c>
      <c r="R442" s="77">
        <f>SUM(Kranskop:Baobab!R442)</f>
        <v>0</v>
      </c>
      <c r="S442" s="77">
        <f>SUM(Kranskop:Baobab!S442)</f>
        <v>0</v>
      </c>
      <c r="T442" s="77">
        <f>SUM(Kranskop:Baobab!T442)</f>
        <v>0</v>
      </c>
      <c r="U442" s="76">
        <f>SUM(Kranskop:Baobab!U442)</f>
        <v>0</v>
      </c>
      <c r="V442" s="75">
        <f>SUM(Kranskop:Baobab!V442)</f>
        <v>0</v>
      </c>
      <c r="W442" s="77">
        <f>SUM(Kranskop:Baobab!W442)</f>
        <v>0</v>
      </c>
      <c r="X442" s="77">
        <f>SUM(Kranskop:Baobab!X442)</f>
        <v>0</v>
      </c>
      <c r="Y442" s="77">
        <f>SUM(Kranskop:Baobab!Y442)</f>
        <v>0</v>
      </c>
      <c r="Z442" s="77">
        <f>SUM(Kranskop:Baobab!Z442)</f>
        <v>0</v>
      </c>
      <c r="AA442" s="77">
        <f>SUM(Kranskop:Baobab!AA442)</f>
        <v>0</v>
      </c>
      <c r="AB442" s="77">
        <f>SUM(Kranskop:Baobab!AB442)</f>
        <v>0</v>
      </c>
      <c r="AC442" s="77">
        <f>SUM(Kranskop:Baobab!AC442)</f>
        <v>0</v>
      </c>
      <c r="AD442" s="77">
        <f>SUM(Kranskop:Baobab!AD442)</f>
        <v>0</v>
      </c>
      <c r="AE442" s="77">
        <f>SUM(Kranskop:Baobab!AE442)</f>
        <v>0</v>
      </c>
      <c r="AF442" s="77">
        <f>SUM(Kranskop:Baobab!AF442)</f>
        <v>0</v>
      </c>
      <c r="AG442" s="76">
        <f>SUM(Kranskop:Baobab!AG442)</f>
        <v>0</v>
      </c>
      <c r="AH442" s="78">
        <f>SUM(Kranskop:Baobab!AH442)</f>
        <v>0</v>
      </c>
      <c r="AI442" s="77">
        <f>SUM(Kranskop:Baobab!AI442)</f>
        <v>0</v>
      </c>
      <c r="AJ442" s="77">
        <f>SUM(Kranskop:Baobab!AJ442)</f>
        <v>0</v>
      </c>
      <c r="AK442" s="77">
        <f>SUM(Kranskop:Baobab!AK442)</f>
        <v>0</v>
      </c>
      <c r="AL442" s="77">
        <f>SUM(Kranskop:Baobab!AL442)</f>
        <v>0</v>
      </c>
      <c r="AM442" s="77">
        <f>SUM(Kranskop:Baobab!AM442)</f>
        <v>0</v>
      </c>
      <c r="AN442" s="77">
        <f>SUM(Kranskop:Baobab!AN442)</f>
        <v>0</v>
      </c>
      <c r="AO442" s="77">
        <f>SUM(Kranskop:Baobab!AO442)</f>
        <v>0</v>
      </c>
      <c r="AP442" s="77">
        <f>SUM(Kranskop:Baobab!AP442)</f>
        <v>0</v>
      </c>
      <c r="AQ442" s="77">
        <f>SUM(Kranskop:Baobab!AQ442)</f>
        <v>0</v>
      </c>
      <c r="AR442" s="77">
        <f>SUM(Kranskop:Baobab!AR442)</f>
        <v>0</v>
      </c>
      <c r="AS442" s="76">
        <f>SUM(Kranskop:Baobab!AS442)</f>
        <v>0</v>
      </c>
      <c r="AT442" s="78">
        <f>SUM(Kranskop:Baobab!AT442)</f>
        <v>0</v>
      </c>
      <c r="AU442" s="77">
        <f>SUM(Kranskop:Baobab!AU442)</f>
        <v>0</v>
      </c>
      <c r="AV442" s="77">
        <f>SUM(Kranskop:Baobab!AV442)</f>
        <v>0</v>
      </c>
      <c r="AW442" s="77">
        <f>SUM(Kranskop:Baobab!AW442)</f>
        <v>0</v>
      </c>
      <c r="AX442" s="77">
        <f>SUM(Kranskop:Baobab!AX442)</f>
        <v>0</v>
      </c>
      <c r="AY442" s="77">
        <f>SUM(Kranskop:Baobab!AY442)</f>
        <v>0</v>
      </c>
      <c r="AZ442" s="77">
        <f>SUM(Kranskop:Baobab!AZ442)</f>
        <v>0</v>
      </c>
      <c r="BA442" s="77">
        <f>SUM(Kranskop:Baobab!BA442)</f>
        <v>0</v>
      </c>
      <c r="BB442" s="77">
        <f>SUM(Kranskop:Baobab!BB442)</f>
        <v>0</v>
      </c>
      <c r="BC442" s="77">
        <f>SUM(Kranskop:Baobab!BC442)</f>
        <v>0</v>
      </c>
      <c r="BD442" s="77">
        <f>SUM(Kranskop:Baobab!BD442)</f>
        <v>0</v>
      </c>
      <c r="BE442" s="76">
        <f>SUM(Kranskop:Baobab!BE442)</f>
        <v>0</v>
      </c>
      <c r="BF442" s="78">
        <f>SUM(Kranskop:Baobab!BF442)</f>
        <v>0</v>
      </c>
      <c r="BG442" s="77">
        <f>SUM(Kranskop:Baobab!BG442)</f>
        <v>0</v>
      </c>
      <c r="BH442" s="77">
        <f>SUM(Kranskop:Baobab!BH442)</f>
        <v>0</v>
      </c>
      <c r="BI442" s="77">
        <f>SUM(Kranskop:Baobab!BI442)</f>
        <v>0</v>
      </c>
      <c r="BJ442" s="77">
        <f>SUM(Kranskop:Baobab!BJ442)</f>
        <v>0</v>
      </c>
      <c r="BK442" s="77">
        <f>SUM(Kranskop:Baobab!BK442)</f>
        <v>0</v>
      </c>
      <c r="BL442" s="77">
        <f>SUM(Kranskop:Baobab!BL442)</f>
        <v>0</v>
      </c>
      <c r="BM442" s="77">
        <f>SUM(Kranskop:Baobab!BM442)</f>
        <v>0</v>
      </c>
      <c r="BN442" s="77">
        <f>SUM(Kranskop:Baobab!BN442)</f>
        <v>0</v>
      </c>
      <c r="BO442" s="77">
        <f>SUM(Kranskop:Baobab!BO442)</f>
        <v>0</v>
      </c>
      <c r="BP442" s="77">
        <f>SUM(Kranskop:Baobab!BP442)</f>
        <v>0</v>
      </c>
      <c r="BQ442" s="76">
        <f>SUM(Kranskop:Baobab!BQ442)</f>
        <v>0</v>
      </c>
      <c r="BR442" s="78">
        <f>SUM(Kranskop:Baobab!BR442)</f>
        <v>0</v>
      </c>
      <c r="BS442" s="77">
        <f>SUM(Kranskop:Baobab!BS442)</f>
        <v>0</v>
      </c>
      <c r="BT442" s="77">
        <f>SUM(Kranskop:Baobab!BT442)</f>
        <v>0</v>
      </c>
      <c r="BU442" s="77">
        <f>SUM(Kranskop:Baobab!BU442)</f>
        <v>0</v>
      </c>
      <c r="BV442" s="77">
        <f>SUM(Kranskop:Baobab!BV442)</f>
        <v>0</v>
      </c>
      <c r="BW442" s="77">
        <f>SUM(Kranskop:Baobab!BW442)</f>
        <v>0</v>
      </c>
      <c r="BX442" s="77">
        <f>SUM(Kranskop:Baobab!BX442)</f>
        <v>0</v>
      </c>
      <c r="BY442" s="77">
        <f>SUM(Kranskop:Baobab!BY442)</f>
        <v>0</v>
      </c>
      <c r="BZ442" s="77">
        <f>SUM(Kranskop:Baobab!BZ442)</f>
        <v>0</v>
      </c>
      <c r="CA442" s="77">
        <f>SUM(Kranskop:Baobab!CA442)</f>
        <v>0</v>
      </c>
      <c r="CB442" s="77">
        <f>SUM(Kranskop:Baobab!CB442)</f>
        <v>0</v>
      </c>
      <c r="CC442" s="76">
        <f>SUM(Kranskop:Baobab!CC442)</f>
        <v>0</v>
      </c>
      <c r="CD442" s="368"/>
    </row>
    <row r="443" spans="1:82" s="39" customFormat="1" x14ac:dyDescent="0.75">
      <c r="A443" s="43"/>
      <c r="B443" s="73" t="s">
        <v>523</v>
      </c>
      <c r="C443" s="129" t="str">
        <f>"Provision for the upgrade to Security Booths"</f>
        <v>Provision for the upgrade to Security Booths</v>
      </c>
      <c r="D443" s="29" t="s">
        <v>318</v>
      </c>
      <c r="E443" s="255">
        <f>SUM(Kranskop:Baobab!F443)</f>
        <v>4000000</v>
      </c>
      <c r="F443" s="215" t="b">
        <f>(Kranskop!G443+Nyl!G443+Capricorn!G443+Baobab!G443)=G443</f>
        <v>1</v>
      </c>
      <c r="G443" s="74">
        <f t="shared" si="107"/>
        <v>4000000</v>
      </c>
      <c r="H443" s="75">
        <f>SUM(Kranskop:Baobab!H443)</f>
        <v>0</v>
      </c>
      <c r="I443" s="76">
        <f>SUM(Kranskop:Baobab!I443)</f>
        <v>0</v>
      </c>
      <c r="J443" s="75">
        <f>SUM(Kranskop:Baobab!J443)</f>
        <v>0</v>
      </c>
      <c r="K443" s="77">
        <f>SUM(Kranskop:Baobab!K443)</f>
        <v>0</v>
      </c>
      <c r="L443" s="77">
        <f>SUM(Kranskop:Baobab!L443)</f>
        <v>0</v>
      </c>
      <c r="M443" s="77">
        <f>SUM(Kranskop:Baobab!M443)</f>
        <v>0</v>
      </c>
      <c r="N443" s="77">
        <f>SUM(Kranskop:Baobab!N443)</f>
        <v>0</v>
      </c>
      <c r="O443" s="77">
        <f>SUM(Kranskop:Baobab!O443)</f>
        <v>0</v>
      </c>
      <c r="P443" s="77">
        <f>SUM(Kranskop:Baobab!P443)</f>
        <v>0</v>
      </c>
      <c r="Q443" s="77">
        <f>SUM(Kranskop:Baobab!Q443)</f>
        <v>0</v>
      </c>
      <c r="R443" s="77">
        <f>SUM(Kranskop:Baobab!R443)</f>
        <v>0</v>
      </c>
      <c r="S443" s="77">
        <f>SUM(Kranskop:Baobab!S443)</f>
        <v>0</v>
      </c>
      <c r="T443" s="77">
        <f>SUM(Kranskop:Baobab!T443)</f>
        <v>0</v>
      </c>
      <c r="U443" s="76">
        <f>SUM(Kranskop:Baobab!U443)</f>
        <v>666666.66</v>
      </c>
      <c r="V443" s="75">
        <f>SUM(Kranskop:Baobab!V443)</f>
        <v>0</v>
      </c>
      <c r="W443" s="77">
        <f>SUM(Kranskop:Baobab!W443)</f>
        <v>0</v>
      </c>
      <c r="X443" s="77">
        <f>SUM(Kranskop:Baobab!X443)</f>
        <v>0</v>
      </c>
      <c r="Y443" s="77">
        <f>SUM(Kranskop:Baobab!Y443)</f>
        <v>0</v>
      </c>
      <c r="Z443" s="77">
        <f>SUM(Kranskop:Baobab!Z443)</f>
        <v>0</v>
      </c>
      <c r="AA443" s="77">
        <f>SUM(Kranskop:Baobab!AA443)</f>
        <v>0</v>
      </c>
      <c r="AB443" s="77">
        <f>SUM(Kranskop:Baobab!AB443)</f>
        <v>0</v>
      </c>
      <c r="AC443" s="77">
        <f>SUM(Kranskop:Baobab!AC443)</f>
        <v>0</v>
      </c>
      <c r="AD443" s="77">
        <f>SUM(Kranskop:Baobab!AD443)</f>
        <v>0</v>
      </c>
      <c r="AE443" s="77">
        <f>SUM(Kranskop:Baobab!AE443)</f>
        <v>0</v>
      </c>
      <c r="AF443" s="77">
        <f>SUM(Kranskop:Baobab!AF443)</f>
        <v>0</v>
      </c>
      <c r="AG443" s="76">
        <f>SUM(Kranskop:Baobab!AG443)</f>
        <v>666666.66</v>
      </c>
      <c r="AH443" s="78">
        <f>SUM(Kranskop:Baobab!AH443)</f>
        <v>0</v>
      </c>
      <c r="AI443" s="77">
        <f>SUM(Kranskop:Baobab!AI443)</f>
        <v>0</v>
      </c>
      <c r="AJ443" s="77">
        <f>SUM(Kranskop:Baobab!AJ443)</f>
        <v>0</v>
      </c>
      <c r="AK443" s="77">
        <f>SUM(Kranskop:Baobab!AK443)</f>
        <v>0</v>
      </c>
      <c r="AL443" s="77">
        <f>SUM(Kranskop:Baobab!AL443)</f>
        <v>0</v>
      </c>
      <c r="AM443" s="77">
        <f>SUM(Kranskop:Baobab!AM443)</f>
        <v>0</v>
      </c>
      <c r="AN443" s="77">
        <f>SUM(Kranskop:Baobab!AN443)</f>
        <v>0</v>
      </c>
      <c r="AO443" s="77">
        <f>SUM(Kranskop:Baobab!AO443)</f>
        <v>0</v>
      </c>
      <c r="AP443" s="77">
        <f>SUM(Kranskop:Baobab!AP443)</f>
        <v>0</v>
      </c>
      <c r="AQ443" s="77">
        <f>SUM(Kranskop:Baobab!AQ443)</f>
        <v>0</v>
      </c>
      <c r="AR443" s="77">
        <f>SUM(Kranskop:Baobab!AR443)</f>
        <v>0</v>
      </c>
      <c r="AS443" s="76">
        <f>SUM(Kranskop:Baobab!AS443)</f>
        <v>666666.66</v>
      </c>
      <c r="AT443" s="78">
        <f>SUM(Kranskop:Baobab!AT443)</f>
        <v>0</v>
      </c>
      <c r="AU443" s="77">
        <f>SUM(Kranskop:Baobab!AU443)</f>
        <v>0</v>
      </c>
      <c r="AV443" s="77">
        <f>SUM(Kranskop:Baobab!AV443)</f>
        <v>0</v>
      </c>
      <c r="AW443" s="77">
        <f>SUM(Kranskop:Baobab!AW443)</f>
        <v>0</v>
      </c>
      <c r="AX443" s="77">
        <f>SUM(Kranskop:Baobab!AX443)</f>
        <v>0</v>
      </c>
      <c r="AY443" s="77">
        <f>SUM(Kranskop:Baobab!AY443)</f>
        <v>0</v>
      </c>
      <c r="AZ443" s="77">
        <f>SUM(Kranskop:Baobab!AZ443)</f>
        <v>0</v>
      </c>
      <c r="BA443" s="77">
        <f>SUM(Kranskop:Baobab!BA443)</f>
        <v>0</v>
      </c>
      <c r="BB443" s="77">
        <f>SUM(Kranskop:Baobab!BB443)</f>
        <v>0</v>
      </c>
      <c r="BC443" s="77">
        <f>SUM(Kranskop:Baobab!BC443)</f>
        <v>0</v>
      </c>
      <c r="BD443" s="77">
        <f>SUM(Kranskop:Baobab!BD443)</f>
        <v>0</v>
      </c>
      <c r="BE443" s="76">
        <f>SUM(Kranskop:Baobab!BE443)</f>
        <v>666666.66</v>
      </c>
      <c r="BF443" s="78">
        <f>SUM(Kranskop:Baobab!BF443)</f>
        <v>0</v>
      </c>
      <c r="BG443" s="77">
        <f>SUM(Kranskop:Baobab!BG443)</f>
        <v>0</v>
      </c>
      <c r="BH443" s="77">
        <f>SUM(Kranskop:Baobab!BH443)</f>
        <v>0</v>
      </c>
      <c r="BI443" s="77">
        <f>SUM(Kranskop:Baobab!BI443)</f>
        <v>0</v>
      </c>
      <c r="BJ443" s="77">
        <f>SUM(Kranskop:Baobab!BJ443)</f>
        <v>0</v>
      </c>
      <c r="BK443" s="77">
        <f>SUM(Kranskop:Baobab!BK443)</f>
        <v>0</v>
      </c>
      <c r="BL443" s="77">
        <f>SUM(Kranskop:Baobab!BL443)</f>
        <v>0</v>
      </c>
      <c r="BM443" s="77">
        <f>SUM(Kranskop:Baobab!BM443)</f>
        <v>0</v>
      </c>
      <c r="BN443" s="77">
        <f>SUM(Kranskop:Baobab!BN443)</f>
        <v>0</v>
      </c>
      <c r="BO443" s="77">
        <f>SUM(Kranskop:Baobab!BO443)</f>
        <v>0</v>
      </c>
      <c r="BP443" s="77">
        <f>SUM(Kranskop:Baobab!BP443)</f>
        <v>0</v>
      </c>
      <c r="BQ443" s="76">
        <f>SUM(Kranskop:Baobab!BQ443)</f>
        <v>666666.66</v>
      </c>
      <c r="BR443" s="78">
        <f>SUM(Kranskop:Baobab!BR443)</f>
        <v>0</v>
      </c>
      <c r="BS443" s="77">
        <f>SUM(Kranskop:Baobab!BS443)</f>
        <v>0</v>
      </c>
      <c r="BT443" s="77">
        <f>SUM(Kranskop:Baobab!BT443)</f>
        <v>0</v>
      </c>
      <c r="BU443" s="77">
        <f>SUM(Kranskop:Baobab!BU443)</f>
        <v>0</v>
      </c>
      <c r="BV443" s="77">
        <f>SUM(Kranskop:Baobab!BV443)</f>
        <v>0</v>
      </c>
      <c r="BW443" s="77">
        <f>SUM(Kranskop:Baobab!BW443)</f>
        <v>0</v>
      </c>
      <c r="BX443" s="77">
        <f>SUM(Kranskop:Baobab!BX443)</f>
        <v>0</v>
      </c>
      <c r="BY443" s="77">
        <f>SUM(Kranskop:Baobab!BY443)</f>
        <v>0</v>
      </c>
      <c r="BZ443" s="77">
        <f>SUM(Kranskop:Baobab!BZ443)</f>
        <v>0</v>
      </c>
      <c r="CA443" s="77">
        <f>SUM(Kranskop:Baobab!CA443)</f>
        <v>0</v>
      </c>
      <c r="CB443" s="77">
        <f>SUM(Kranskop:Baobab!CB443)</f>
        <v>0</v>
      </c>
      <c r="CC443" s="76">
        <f>SUM(Kranskop:Baobab!CC443)</f>
        <v>666666.69999999995</v>
      </c>
      <c r="CD443" s="368"/>
    </row>
    <row r="444" spans="1:82" s="39" customFormat="1" ht="27" x14ac:dyDescent="0.75">
      <c r="A444" s="43"/>
      <c r="B444" s="26" t="s">
        <v>524</v>
      </c>
      <c r="C444" s="27" t="str">
        <f>"Provision for the upgrade to Security Booths - Overhead charges and Profit in respect of B-6013-a"</f>
        <v>Provision for the upgrade to Security Booths - Overhead charges and Profit in respect of B-6013-a</v>
      </c>
      <c r="D444" s="147" t="s">
        <v>320</v>
      </c>
      <c r="E444" s="401">
        <f>SUM(Kranskop:Baobab!F444)</f>
        <v>0</v>
      </c>
      <c r="F444" s="215" t="b">
        <f>(Kranskop!G444+Nyl!G444+Capricorn!G444+Baobab!G444)=G444</f>
        <v>1</v>
      </c>
      <c r="G444" s="74">
        <f t="shared" si="107"/>
        <v>0</v>
      </c>
      <c r="H444" s="75">
        <f>SUM(Kranskop:Baobab!H444)</f>
        <v>0</v>
      </c>
      <c r="I444" s="76">
        <f>SUM(Kranskop:Baobab!I444)</f>
        <v>0</v>
      </c>
      <c r="J444" s="75">
        <f>SUM(Kranskop:Baobab!J444)</f>
        <v>0</v>
      </c>
      <c r="K444" s="77">
        <f>SUM(Kranskop:Baobab!K444)</f>
        <v>0</v>
      </c>
      <c r="L444" s="77">
        <f>SUM(Kranskop:Baobab!L444)</f>
        <v>0</v>
      </c>
      <c r="M444" s="77">
        <f>SUM(Kranskop:Baobab!M444)</f>
        <v>0</v>
      </c>
      <c r="N444" s="77">
        <f>SUM(Kranskop:Baobab!N444)</f>
        <v>0</v>
      </c>
      <c r="O444" s="77">
        <f>SUM(Kranskop:Baobab!O444)</f>
        <v>0</v>
      </c>
      <c r="P444" s="77">
        <f>SUM(Kranskop:Baobab!P444)</f>
        <v>0</v>
      </c>
      <c r="Q444" s="77">
        <f>SUM(Kranskop:Baobab!Q444)</f>
        <v>0</v>
      </c>
      <c r="R444" s="77">
        <f>SUM(Kranskop:Baobab!R444)</f>
        <v>0</v>
      </c>
      <c r="S444" s="77">
        <f>SUM(Kranskop:Baobab!S444)</f>
        <v>0</v>
      </c>
      <c r="T444" s="77">
        <f>SUM(Kranskop:Baobab!T444)</f>
        <v>0</v>
      </c>
      <c r="U444" s="76">
        <f>SUM(Kranskop:Baobab!U444)</f>
        <v>0</v>
      </c>
      <c r="V444" s="75">
        <f>SUM(Kranskop:Baobab!V444)</f>
        <v>0</v>
      </c>
      <c r="W444" s="77">
        <f>SUM(Kranskop:Baobab!W444)</f>
        <v>0</v>
      </c>
      <c r="X444" s="77">
        <f>SUM(Kranskop:Baobab!X444)</f>
        <v>0</v>
      </c>
      <c r="Y444" s="77">
        <f>SUM(Kranskop:Baobab!Y444)</f>
        <v>0</v>
      </c>
      <c r="Z444" s="77">
        <f>SUM(Kranskop:Baobab!Z444)</f>
        <v>0</v>
      </c>
      <c r="AA444" s="77">
        <f>SUM(Kranskop:Baobab!AA444)</f>
        <v>0</v>
      </c>
      <c r="AB444" s="77">
        <f>SUM(Kranskop:Baobab!AB444)</f>
        <v>0</v>
      </c>
      <c r="AC444" s="77">
        <f>SUM(Kranskop:Baobab!AC444)</f>
        <v>0</v>
      </c>
      <c r="AD444" s="77">
        <f>SUM(Kranskop:Baobab!AD444)</f>
        <v>0</v>
      </c>
      <c r="AE444" s="77">
        <f>SUM(Kranskop:Baobab!AE444)</f>
        <v>0</v>
      </c>
      <c r="AF444" s="77">
        <f>SUM(Kranskop:Baobab!AF444)</f>
        <v>0</v>
      </c>
      <c r="AG444" s="76">
        <f>SUM(Kranskop:Baobab!AG444)</f>
        <v>0</v>
      </c>
      <c r="AH444" s="78">
        <f>SUM(Kranskop:Baobab!AH444)</f>
        <v>0</v>
      </c>
      <c r="AI444" s="77">
        <f>SUM(Kranskop:Baobab!AI444)</f>
        <v>0</v>
      </c>
      <c r="AJ444" s="77">
        <f>SUM(Kranskop:Baobab!AJ444)</f>
        <v>0</v>
      </c>
      <c r="AK444" s="77">
        <f>SUM(Kranskop:Baobab!AK444)</f>
        <v>0</v>
      </c>
      <c r="AL444" s="77">
        <f>SUM(Kranskop:Baobab!AL444)</f>
        <v>0</v>
      </c>
      <c r="AM444" s="77">
        <f>SUM(Kranskop:Baobab!AM444)</f>
        <v>0</v>
      </c>
      <c r="AN444" s="77">
        <f>SUM(Kranskop:Baobab!AN444)</f>
        <v>0</v>
      </c>
      <c r="AO444" s="77">
        <f>SUM(Kranskop:Baobab!AO444)</f>
        <v>0</v>
      </c>
      <c r="AP444" s="77">
        <f>SUM(Kranskop:Baobab!AP444)</f>
        <v>0</v>
      </c>
      <c r="AQ444" s="77">
        <f>SUM(Kranskop:Baobab!AQ444)</f>
        <v>0</v>
      </c>
      <c r="AR444" s="77">
        <f>SUM(Kranskop:Baobab!AR444)</f>
        <v>0</v>
      </c>
      <c r="AS444" s="76">
        <f>SUM(Kranskop:Baobab!AS444)</f>
        <v>0</v>
      </c>
      <c r="AT444" s="78">
        <f>SUM(Kranskop:Baobab!AT444)</f>
        <v>0</v>
      </c>
      <c r="AU444" s="77">
        <f>SUM(Kranskop:Baobab!AU444)</f>
        <v>0</v>
      </c>
      <c r="AV444" s="77">
        <f>SUM(Kranskop:Baobab!AV444)</f>
        <v>0</v>
      </c>
      <c r="AW444" s="77">
        <f>SUM(Kranskop:Baobab!AW444)</f>
        <v>0</v>
      </c>
      <c r="AX444" s="77">
        <f>SUM(Kranskop:Baobab!AX444)</f>
        <v>0</v>
      </c>
      <c r="AY444" s="77">
        <f>SUM(Kranskop:Baobab!AY444)</f>
        <v>0</v>
      </c>
      <c r="AZ444" s="77">
        <f>SUM(Kranskop:Baobab!AZ444)</f>
        <v>0</v>
      </c>
      <c r="BA444" s="77">
        <f>SUM(Kranskop:Baobab!BA444)</f>
        <v>0</v>
      </c>
      <c r="BB444" s="77">
        <f>SUM(Kranskop:Baobab!BB444)</f>
        <v>0</v>
      </c>
      <c r="BC444" s="77">
        <f>SUM(Kranskop:Baobab!BC444)</f>
        <v>0</v>
      </c>
      <c r="BD444" s="77">
        <f>SUM(Kranskop:Baobab!BD444)</f>
        <v>0</v>
      </c>
      <c r="BE444" s="76">
        <f>SUM(Kranskop:Baobab!BE444)</f>
        <v>0</v>
      </c>
      <c r="BF444" s="78">
        <f>SUM(Kranskop:Baobab!BF444)</f>
        <v>0</v>
      </c>
      <c r="BG444" s="77">
        <f>SUM(Kranskop:Baobab!BG444)</f>
        <v>0</v>
      </c>
      <c r="BH444" s="77">
        <f>SUM(Kranskop:Baobab!BH444)</f>
        <v>0</v>
      </c>
      <c r="BI444" s="77">
        <f>SUM(Kranskop:Baobab!BI444)</f>
        <v>0</v>
      </c>
      <c r="BJ444" s="77">
        <f>SUM(Kranskop:Baobab!BJ444)</f>
        <v>0</v>
      </c>
      <c r="BK444" s="77">
        <f>SUM(Kranskop:Baobab!BK444)</f>
        <v>0</v>
      </c>
      <c r="BL444" s="77">
        <f>SUM(Kranskop:Baobab!BL444)</f>
        <v>0</v>
      </c>
      <c r="BM444" s="77">
        <f>SUM(Kranskop:Baobab!BM444)</f>
        <v>0</v>
      </c>
      <c r="BN444" s="77">
        <f>SUM(Kranskop:Baobab!BN444)</f>
        <v>0</v>
      </c>
      <c r="BO444" s="77">
        <f>SUM(Kranskop:Baobab!BO444)</f>
        <v>0</v>
      </c>
      <c r="BP444" s="77">
        <f>SUM(Kranskop:Baobab!BP444)</f>
        <v>0</v>
      </c>
      <c r="BQ444" s="76">
        <f>SUM(Kranskop:Baobab!BQ444)</f>
        <v>0</v>
      </c>
      <c r="BR444" s="78">
        <f>SUM(Kranskop:Baobab!BR444)</f>
        <v>0</v>
      </c>
      <c r="BS444" s="77">
        <f>SUM(Kranskop:Baobab!BS444)</f>
        <v>0</v>
      </c>
      <c r="BT444" s="77">
        <f>SUM(Kranskop:Baobab!BT444)</f>
        <v>0</v>
      </c>
      <c r="BU444" s="77">
        <f>SUM(Kranskop:Baobab!BU444)</f>
        <v>0</v>
      </c>
      <c r="BV444" s="77">
        <f>SUM(Kranskop:Baobab!BV444)</f>
        <v>0</v>
      </c>
      <c r="BW444" s="77">
        <f>SUM(Kranskop:Baobab!BW444)</f>
        <v>0</v>
      </c>
      <c r="BX444" s="77">
        <f>SUM(Kranskop:Baobab!BX444)</f>
        <v>0</v>
      </c>
      <c r="BY444" s="77">
        <f>SUM(Kranskop:Baobab!BY444)</f>
        <v>0</v>
      </c>
      <c r="BZ444" s="77">
        <f>SUM(Kranskop:Baobab!BZ444)</f>
        <v>0</v>
      </c>
      <c r="CA444" s="77">
        <f>SUM(Kranskop:Baobab!CA444)</f>
        <v>0</v>
      </c>
      <c r="CB444" s="77">
        <f>SUM(Kranskop:Baobab!CB444)</f>
        <v>0</v>
      </c>
      <c r="CC444" s="76">
        <f>SUM(Kranskop:Baobab!CC444)</f>
        <v>0</v>
      </c>
      <c r="CD444" s="368"/>
    </row>
    <row r="445" spans="1:82" s="39" customFormat="1" ht="27" x14ac:dyDescent="0.75">
      <c r="A445" s="43"/>
      <c r="B445" s="73" t="s">
        <v>525</v>
      </c>
      <c r="C445" s="129" t="str">
        <f>"Nominated Subcontract DB Works and Services (including Provisional Sums and allowances in the Nominated Subcontract"</f>
        <v>Nominated Subcontract DB Works and Services (including Provisional Sums and allowances in the Nominated Subcontract</v>
      </c>
      <c r="D445" s="29" t="s">
        <v>318</v>
      </c>
      <c r="E445" s="255">
        <f>SUM(Kranskop:Baobab!F445)</f>
        <v>130000000</v>
      </c>
      <c r="F445" s="215" t="b">
        <f>(Kranskop!G445+Nyl!G445+Capricorn!G445+Baobab!G445)=G445</f>
        <v>1</v>
      </c>
      <c r="G445" s="74">
        <f t="shared" si="107"/>
        <v>130000000</v>
      </c>
      <c r="H445" s="75">
        <f>SUM(Kranskop:Baobab!H445)</f>
        <v>0</v>
      </c>
      <c r="I445" s="76">
        <f>SUM(Kranskop:Baobab!I445)</f>
        <v>0</v>
      </c>
      <c r="J445" s="75">
        <f>SUM(Kranskop:Baobab!J445)</f>
        <v>0</v>
      </c>
      <c r="K445" s="77">
        <f>SUM(Kranskop:Baobab!K445)</f>
        <v>0</v>
      </c>
      <c r="L445" s="77">
        <f>SUM(Kranskop:Baobab!L445)</f>
        <v>0</v>
      </c>
      <c r="M445" s="77">
        <f>SUM(Kranskop:Baobab!M445)</f>
        <v>0</v>
      </c>
      <c r="N445" s="77">
        <f>SUM(Kranskop:Baobab!N445)</f>
        <v>0</v>
      </c>
      <c r="O445" s="77">
        <f>SUM(Kranskop:Baobab!O445)</f>
        <v>0</v>
      </c>
      <c r="P445" s="77">
        <f>SUM(Kranskop:Baobab!P445)</f>
        <v>0</v>
      </c>
      <c r="Q445" s="77">
        <f>SUM(Kranskop:Baobab!Q445)</f>
        <v>0</v>
      </c>
      <c r="R445" s="77">
        <f>SUM(Kranskop:Baobab!R445)</f>
        <v>0</v>
      </c>
      <c r="S445" s="77">
        <f>SUM(Kranskop:Baobab!S445)</f>
        <v>0</v>
      </c>
      <c r="T445" s="77">
        <f>SUM(Kranskop:Baobab!T445)</f>
        <v>0</v>
      </c>
      <c r="U445" s="76">
        <f>SUM(Kranskop:Baobab!U445)</f>
        <v>21666666.670000002</v>
      </c>
      <c r="V445" s="75">
        <f>SUM(Kranskop:Baobab!V445)</f>
        <v>0</v>
      </c>
      <c r="W445" s="77">
        <f>SUM(Kranskop:Baobab!W445)</f>
        <v>0</v>
      </c>
      <c r="X445" s="77">
        <f>SUM(Kranskop:Baobab!X445)</f>
        <v>0</v>
      </c>
      <c r="Y445" s="77">
        <f>SUM(Kranskop:Baobab!Y445)</f>
        <v>0</v>
      </c>
      <c r="Z445" s="77">
        <f>SUM(Kranskop:Baobab!Z445)</f>
        <v>0</v>
      </c>
      <c r="AA445" s="77">
        <f>SUM(Kranskop:Baobab!AA445)</f>
        <v>0</v>
      </c>
      <c r="AB445" s="77">
        <f>SUM(Kranskop:Baobab!AB445)</f>
        <v>0</v>
      </c>
      <c r="AC445" s="77">
        <f>SUM(Kranskop:Baobab!AC445)</f>
        <v>0</v>
      </c>
      <c r="AD445" s="77">
        <f>SUM(Kranskop:Baobab!AD445)</f>
        <v>0</v>
      </c>
      <c r="AE445" s="77">
        <f>SUM(Kranskop:Baobab!AE445)</f>
        <v>0</v>
      </c>
      <c r="AF445" s="77">
        <f>SUM(Kranskop:Baobab!AF445)</f>
        <v>0</v>
      </c>
      <c r="AG445" s="76">
        <f>SUM(Kranskop:Baobab!AG445)</f>
        <v>21666666.670000002</v>
      </c>
      <c r="AH445" s="78">
        <f>SUM(Kranskop:Baobab!AH445)</f>
        <v>0</v>
      </c>
      <c r="AI445" s="77">
        <f>SUM(Kranskop:Baobab!AI445)</f>
        <v>0</v>
      </c>
      <c r="AJ445" s="77">
        <f>SUM(Kranskop:Baobab!AJ445)</f>
        <v>0</v>
      </c>
      <c r="AK445" s="77">
        <f>SUM(Kranskop:Baobab!AK445)</f>
        <v>0</v>
      </c>
      <c r="AL445" s="77">
        <f>SUM(Kranskop:Baobab!AL445)</f>
        <v>0</v>
      </c>
      <c r="AM445" s="77">
        <f>SUM(Kranskop:Baobab!AM445)</f>
        <v>0</v>
      </c>
      <c r="AN445" s="77">
        <f>SUM(Kranskop:Baobab!AN445)</f>
        <v>0</v>
      </c>
      <c r="AO445" s="77">
        <f>SUM(Kranskop:Baobab!AO445)</f>
        <v>0</v>
      </c>
      <c r="AP445" s="77">
        <f>SUM(Kranskop:Baobab!AP445)</f>
        <v>0</v>
      </c>
      <c r="AQ445" s="77">
        <f>SUM(Kranskop:Baobab!AQ445)</f>
        <v>0</v>
      </c>
      <c r="AR445" s="77">
        <f>SUM(Kranskop:Baobab!AR445)</f>
        <v>0</v>
      </c>
      <c r="AS445" s="76">
        <f>SUM(Kranskop:Baobab!AS445)</f>
        <v>21666666.670000002</v>
      </c>
      <c r="AT445" s="78">
        <f>SUM(Kranskop:Baobab!AT445)</f>
        <v>0</v>
      </c>
      <c r="AU445" s="77">
        <f>SUM(Kranskop:Baobab!AU445)</f>
        <v>0</v>
      </c>
      <c r="AV445" s="77">
        <f>SUM(Kranskop:Baobab!AV445)</f>
        <v>0</v>
      </c>
      <c r="AW445" s="77">
        <f>SUM(Kranskop:Baobab!AW445)</f>
        <v>0</v>
      </c>
      <c r="AX445" s="77">
        <f>SUM(Kranskop:Baobab!AX445)</f>
        <v>0</v>
      </c>
      <c r="AY445" s="77">
        <f>SUM(Kranskop:Baobab!AY445)</f>
        <v>0</v>
      </c>
      <c r="AZ445" s="77">
        <f>SUM(Kranskop:Baobab!AZ445)</f>
        <v>0</v>
      </c>
      <c r="BA445" s="77">
        <f>SUM(Kranskop:Baobab!BA445)</f>
        <v>0</v>
      </c>
      <c r="BB445" s="77">
        <f>SUM(Kranskop:Baobab!BB445)</f>
        <v>0</v>
      </c>
      <c r="BC445" s="77">
        <f>SUM(Kranskop:Baobab!BC445)</f>
        <v>0</v>
      </c>
      <c r="BD445" s="77">
        <f>SUM(Kranskop:Baobab!BD445)</f>
        <v>0</v>
      </c>
      <c r="BE445" s="76">
        <f>SUM(Kranskop:Baobab!BE445)</f>
        <v>21666666.670000002</v>
      </c>
      <c r="BF445" s="78">
        <f>SUM(Kranskop:Baobab!BF445)</f>
        <v>0</v>
      </c>
      <c r="BG445" s="77">
        <f>SUM(Kranskop:Baobab!BG445)</f>
        <v>0</v>
      </c>
      <c r="BH445" s="77">
        <f>SUM(Kranskop:Baobab!BH445)</f>
        <v>0</v>
      </c>
      <c r="BI445" s="77">
        <f>SUM(Kranskop:Baobab!BI445)</f>
        <v>0</v>
      </c>
      <c r="BJ445" s="77">
        <f>SUM(Kranskop:Baobab!BJ445)</f>
        <v>0</v>
      </c>
      <c r="BK445" s="77">
        <f>SUM(Kranskop:Baobab!BK445)</f>
        <v>0</v>
      </c>
      <c r="BL445" s="77">
        <f>SUM(Kranskop:Baobab!BL445)</f>
        <v>0</v>
      </c>
      <c r="BM445" s="77">
        <f>SUM(Kranskop:Baobab!BM445)</f>
        <v>0</v>
      </c>
      <c r="BN445" s="77">
        <f>SUM(Kranskop:Baobab!BN445)</f>
        <v>0</v>
      </c>
      <c r="BO445" s="77">
        <f>SUM(Kranskop:Baobab!BO445)</f>
        <v>0</v>
      </c>
      <c r="BP445" s="77">
        <f>SUM(Kranskop:Baobab!BP445)</f>
        <v>0</v>
      </c>
      <c r="BQ445" s="76">
        <f>SUM(Kranskop:Baobab!BQ445)</f>
        <v>21666666.670000002</v>
      </c>
      <c r="BR445" s="78">
        <f>SUM(Kranskop:Baobab!BR445)</f>
        <v>0</v>
      </c>
      <c r="BS445" s="77">
        <f>SUM(Kranskop:Baobab!BS445)</f>
        <v>0</v>
      </c>
      <c r="BT445" s="77">
        <f>SUM(Kranskop:Baobab!BT445)</f>
        <v>0</v>
      </c>
      <c r="BU445" s="77">
        <f>SUM(Kranskop:Baobab!BU445)</f>
        <v>0</v>
      </c>
      <c r="BV445" s="77">
        <f>SUM(Kranskop:Baobab!BV445)</f>
        <v>0</v>
      </c>
      <c r="BW445" s="77">
        <f>SUM(Kranskop:Baobab!BW445)</f>
        <v>0</v>
      </c>
      <c r="BX445" s="77">
        <f>SUM(Kranskop:Baobab!BX445)</f>
        <v>0</v>
      </c>
      <c r="BY445" s="77">
        <f>SUM(Kranskop:Baobab!BY445)</f>
        <v>0</v>
      </c>
      <c r="BZ445" s="77">
        <f>SUM(Kranskop:Baobab!BZ445)</f>
        <v>0</v>
      </c>
      <c r="CA445" s="77">
        <f>SUM(Kranskop:Baobab!CA445)</f>
        <v>0</v>
      </c>
      <c r="CB445" s="77">
        <f>SUM(Kranskop:Baobab!CB445)</f>
        <v>0</v>
      </c>
      <c r="CC445" s="76">
        <f>SUM(Kranskop:Baobab!CC445)</f>
        <v>21666666.649999999</v>
      </c>
      <c r="CD445" s="368"/>
    </row>
    <row r="446" spans="1:82" s="39" customFormat="1" ht="27" x14ac:dyDescent="0.75">
      <c r="A446" s="43"/>
      <c r="B446" s="26" t="s">
        <v>526</v>
      </c>
      <c r="C446" s="27" t="str">
        <f>"Nominated Subcontract DB Works and Services - Overhead charges and Profit in respect of B-6014-a"</f>
        <v>Nominated Subcontract DB Works and Services - Overhead charges and Profit in respect of B-6014-a</v>
      </c>
      <c r="D446" s="147" t="s">
        <v>320</v>
      </c>
      <c r="E446" s="401">
        <f>SUM(Kranskop:Baobab!F446)</f>
        <v>0</v>
      </c>
      <c r="F446" s="215" t="b">
        <f>(Kranskop!G446+Nyl!G446+Capricorn!G446+Baobab!G446)=G446</f>
        <v>1</v>
      </c>
      <c r="G446" s="74">
        <f t="shared" si="107"/>
        <v>0</v>
      </c>
      <c r="H446" s="75">
        <f>SUM(Kranskop:Baobab!H446)</f>
        <v>0</v>
      </c>
      <c r="I446" s="76">
        <f>SUM(Kranskop:Baobab!I446)</f>
        <v>0</v>
      </c>
      <c r="J446" s="75">
        <f>SUM(Kranskop:Baobab!J446)</f>
        <v>0</v>
      </c>
      <c r="K446" s="77">
        <f>SUM(Kranskop:Baobab!K446)</f>
        <v>0</v>
      </c>
      <c r="L446" s="77">
        <f>SUM(Kranskop:Baobab!L446)</f>
        <v>0</v>
      </c>
      <c r="M446" s="77">
        <f>SUM(Kranskop:Baobab!M446)</f>
        <v>0</v>
      </c>
      <c r="N446" s="77">
        <f>SUM(Kranskop:Baobab!N446)</f>
        <v>0</v>
      </c>
      <c r="O446" s="77">
        <f>SUM(Kranskop:Baobab!O446)</f>
        <v>0</v>
      </c>
      <c r="P446" s="77">
        <f>SUM(Kranskop:Baobab!P446)</f>
        <v>0</v>
      </c>
      <c r="Q446" s="77">
        <f>SUM(Kranskop:Baobab!Q446)</f>
        <v>0</v>
      </c>
      <c r="R446" s="77">
        <f>SUM(Kranskop:Baobab!R446)</f>
        <v>0</v>
      </c>
      <c r="S446" s="77">
        <f>SUM(Kranskop:Baobab!S446)</f>
        <v>0</v>
      </c>
      <c r="T446" s="77">
        <f>SUM(Kranskop:Baobab!T446)</f>
        <v>0</v>
      </c>
      <c r="U446" s="76">
        <f>SUM(Kranskop:Baobab!U446)</f>
        <v>0</v>
      </c>
      <c r="V446" s="75">
        <f>SUM(Kranskop:Baobab!V446)</f>
        <v>0</v>
      </c>
      <c r="W446" s="77">
        <f>SUM(Kranskop:Baobab!W446)</f>
        <v>0</v>
      </c>
      <c r="X446" s="77">
        <f>SUM(Kranskop:Baobab!X446)</f>
        <v>0</v>
      </c>
      <c r="Y446" s="77">
        <f>SUM(Kranskop:Baobab!Y446)</f>
        <v>0</v>
      </c>
      <c r="Z446" s="77">
        <f>SUM(Kranskop:Baobab!Z446)</f>
        <v>0</v>
      </c>
      <c r="AA446" s="77">
        <f>SUM(Kranskop:Baobab!AA446)</f>
        <v>0</v>
      </c>
      <c r="AB446" s="77">
        <f>SUM(Kranskop:Baobab!AB446)</f>
        <v>0</v>
      </c>
      <c r="AC446" s="77">
        <f>SUM(Kranskop:Baobab!AC446)</f>
        <v>0</v>
      </c>
      <c r="AD446" s="77">
        <f>SUM(Kranskop:Baobab!AD446)</f>
        <v>0</v>
      </c>
      <c r="AE446" s="77">
        <f>SUM(Kranskop:Baobab!AE446)</f>
        <v>0</v>
      </c>
      <c r="AF446" s="77">
        <f>SUM(Kranskop:Baobab!AF446)</f>
        <v>0</v>
      </c>
      <c r="AG446" s="76">
        <f>SUM(Kranskop:Baobab!AG446)</f>
        <v>0</v>
      </c>
      <c r="AH446" s="78">
        <f>SUM(Kranskop:Baobab!AH446)</f>
        <v>0</v>
      </c>
      <c r="AI446" s="77">
        <f>SUM(Kranskop:Baobab!AI446)</f>
        <v>0</v>
      </c>
      <c r="AJ446" s="77">
        <f>SUM(Kranskop:Baobab!AJ446)</f>
        <v>0</v>
      </c>
      <c r="AK446" s="77">
        <f>SUM(Kranskop:Baobab!AK446)</f>
        <v>0</v>
      </c>
      <c r="AL446" s="77">
        <f>SUM(Kranskop:Baobab!AL446)</f>
        <v>0</v>
      </c>
      <c r="AM446" s="77">
        <f>SUM(Kranskop:Baobab!AM446)</f>
        <v>0</v>
      </c>
      <c r="AN446" s="77">
        <f>SUM(Kranskop:Baobab!AN446)</f>
        <v>0</v>
      </c>
      <c r="AO446" s="77">
        <f>SUM(Kranskop:Baobab!AO446)</f>
        <v>0</v>
      </c>
      <c r="AP446" s="77">
        <f>SUM(Kranskop:Baobab!AP446)</f>
        <v>0</v>
      </c>
      <c r="AQ446" s="77">
        <f>SUM(Kranskop:Baobab!AQ446)</f>
        <v>0</v>
      </c>
      <c r="AR446" s="77">
        <f>SUM(Kranskop:Baobab!AR446)</f>
        <v>0</v>
      </c>
      <c r="AS446" s="76">
        <f>SUM(Kranskop:Baobab!AS446)</f>
        <v>0</v>
      </c>
      <c r="AT446" s="78">
        <f>SUM(Kranskop:Baobab!AT446)</f>
        <v>0</v>
      </c>
      <c r="AU446" s="77">
        <f>SUM(Kranskop:Baobab!AU446)</f>
        <v>0</v>
      </c>
      <c r="AV446" s="77">
        <f>SUM(Kranskop:Baobab!AV446)</f>
        <v>0</v>
      </c>
      <c r="AW446" s="77">
        <f>SUM(Kranskop:Baobab!AW446)</f>
        <v>0</v>
      </c>
      <c r="AX446" s="77">
        <f>SUM(Kranskop:Baobab!AX446)</f>
        <v>0</v>
      </c>
      <c r="AY446" s="77">
        <f>SUM(Kranskop:Baobab!AY446)</f>
        <v>0</v>
      </c>
      <c r="AZ446" s="77">
        <f>SUM(Kranskop:Baobab!AZ446)</f>
        <v>0</v>
      </c>
      <c r="BA446" s="77">
        <f>SUM(Kranskop:Baobab!BA446)</f>
        <v>0</v>
      </c>
      <c r="BB446" s="77">
        <f>SUM(Kranskop:Baobab!BB446)</f>
        <v>0</v>
      </c>
      <c r="BC446" s="77">
        <f>SUM(Kranskop:Baobab!BC446)</f>
        <v>0</v>
      </c>
      <c r="BD446" s="77">
        <f>SUM(Kranskop:Baobab!BD446)</f>
        <v>0</v>
      </c>
      <c r="BE446" s="76">
        <f>SUM(Kranskop:Baobab!BE446)</f>
        <v>0</v>
      </c>
      <c r="BF446" s="78">
        <f>SUM(Kranskop:Baobab!BF446)</f>
        <v>0</v>
      </c>
      <c r="BG446" s="77">
        <f>SUM(Kranskop:Baobab!BG446)</f>
        <v>0</v>
      </c>
      <c r="BH446" s="77">
        <f>SUM(Kranskop:Baobab!BH446)</f>
        <v>0</v>
      </c>
      <c r="BI446" s="77">
        <f>SUM(Kranskop:Baobab!BI446)</f>
        <v>0</v>
      </c>
      <c r="BJ446" s="77">
        <f>SUM(Kranskop:Baobab!BJ446)</f>
        <v>0</v>
      </c>
      <c r="BK446" s="77">
        <f>SUM(Kranskop:Baobab!BK446)</f>
        <v>0</v>
      </c>
      <c r="BL446" s="77">
        <f>SUM(Kranskop:Baobab!BL446)</f>
        <v>0</v>
      </c>
      <c r="BM446" s="77">
        <f>SUM(Kranskop:Baobab!BM446)</f>
        <v>0</v>
      </c>
      <c r="BN446" s="77">
        <f>SUM(Kranskop:Baobab!BN446)</f>
        <v>0</v>
      </c>
      <c r="BO446" s="77">
        <f>SUM(Kranskop:Baobab!BO446)</f>
        <v>0</v>
      </c>
      <c r="BP446" s="77">
        <f>SUM(Kranskop:Baobab!BP446)</f>
        <v>0</v>
      </c>
      <c r="BQ446" s="76">
        <f>SUM(Kranskop:Baobab!BQ446)</f>
        <v>0</v>
      </c>
      <c r="BR446" s="78">
        <f>SUM(Kranskop:Baobab!BR446)</f>
        <v>0</v>
      </c>
      <c r="BS446" s="77">
        <f>SUM(Kranskop:Baobab!BS446)</f>
        <v>0</v>
      </c>
      <c r="BT446" s="77">
        <f>SUM(Kranskop:Baobab!BT446)</f>
        <v>0</v>
      </c>
      <c r="BU446" s="77">
        <f>SUM(Kranskop:Baobab!BU446)</f>
        <v>0</v>
      </c>
      <c r="BV446" s="77">
        <f>SUM(Kranskop:Baobab!BV446)</f>
        <v>0</v>
      </c>
      <c r="BW446" s="77">
        <f>SUM(Kranskop:Baobab!BW446)</f>
        <v>0</v>
      </c>
      <c r="BX446" s="77">
        <f>SUM(Kranskop:Baobab!BX446)</f>
        <v>0</v>
      </c>
      <c r="BY446" s="77">
        <f>SUM(Kranskop:Baobab!BY446)</f>
        <v>0</v>
      </c>
      <c r="BZ446" s="77">
        <f>SUM(Kranskop:Baobab!BZ446)</f>
        <v>0</v>
      </c>
      <c r="CA446" s="77">
        <f>SUM(Kranskop:Baobab!CA446)</f>
        <v>0</v>
      </c>
      <c r="CB446" s="77">
        <f>SUM(Kranskop:Baobab!CB446)</f>
        <v>0</v>
      </c>
      <c r="CC446" s="76">
        <f>SUM(Kranskop:Baobab!CC446)</f>
        <v>0</v>
      </c>
      <c r="CD446" s="368"/>
    </row>
    <row r="447" spans="1:82" s="39" customFormat="1" ht="40.5" x14ac:dyDescent="0.75">
      <c r="A447" s="43"/>
      <c r="B447" s="26" t="s">
        <v>904</v>
      </c>
      <c r="C447" s="129" t="str">
        <f>"Incumbent System Integrator DB Works and Services (including Provisional Sums and allowances in the Incumbent System Integrator Subcontract but excluding any If triggered items listed elsewhere)"</f>
        <v>Incumbent System Integrator DB Works and Services (including Provisional Sums and allowances in the Incumbent System Integrator Subcontract but excluding any If triggered items listed elsewhere)</v>
      </c>
      <c r="D447" s="29" t="s">
        <v>318</v>
      </c>
      <c r="E447" s="255">
        <f>SUM(Kranskop:Baobab!F447)</f>
        <v>65000000</v>
      </c>
      <c r="F447" s="215" t="b">
        <f>(Kranskop!G447+Nyl!G447+Capricorn!G447+Baobab!G447)=G447</f>
        <v>1</v>
      </c>
      <c r="G447" s="74">
        <f t="shared" ref="G447:G448" si="108">+SUM(H447:CC447)</f>
        <v>65000000</v>
      </c>
      <c r="H447" s="75">
        <f>SUM(Kranskop:Baobab!H447)</f>
        <v>0</v>
      </c>
      <c r="I447" s="76">
        <f>SUM(Kranskop:Baobab!I447)</f>
        <v>0</v>
      </c>
      <c r="J447" s="75">
        <f>SUM(Kranskop:Baobab!J447)</f>
        <v>0</v>
      </c>
      <c r="K447" s="77">
        <f>SUM(Kranskop:Baobab!K447)</f>
        <v>0</v>
      </c>
      <c r="L447" s="77">
        <f>SUM(Kranskop:Baobab!L447)</f>
        <v>0</v>
      </c>
      <c r="M447" s="77">
        <f>SUM(Kranskop:Baobab!M447)</f>
        <v>0</v>
      </c>
      <c r="N447" s="77">
        <f>SUM(Kranskop:Baobab!N447)</f>
        <v>0</v>
      </c>
      <c r="O447" s="77">
        <f>SUM(Kranskop:Baobab!O447)</f>
        <v>0</v>
      </c>
      <c r="P447" s="77">
        <f>SUM(Kranskop:Baobab!P447)</f>
        <v>0</v>
      </c>
      <c r="Q447" s="77">
        <f>SUM(Kranskop:Baobab!Q447)</f>
        <v>0</v>
      </c>
      <c r="R447" s="77">
        <f>SUM(Kranskop:Baobab!R447)</f>
        <v>0</v>
      </c>
      <c r="S447" s="77">
        <f>SUM(Kranskop:Baobab!S447)</f>
        <v>0</v>
      </c>
      <c r="T447" s="77">
        <f>SUM(Kranskop:Baobab!T447)</f>
        <v>0</v>
      </c>
      <c r="U447" s="76">
        <f>SUM(Kranskop:Baobab!U447)</f>
        <v>43333333.329999998</v>
      </c>
      <c r="V447" s="75">
        <f>SUM(Kranskop:Baobab!V447)</f>
        <v>0</v>
      </c>
      <c r="W447" s="77">
        <f>SUM(Kranskop:Baobab!W447)</f>
        <v>0</v>
      </c>
      <c r="X447" s="77">
        <f>SUM(Kranskop:Baobab!X447)</f>
        <v>0</v>
      </c>
      <c r="Y447" s="77">
        <f>SUM(Kranskop:Baobab!Y447)</f>
        <v>0</v>
      </c>
      <c r="Z447" s="77">
        <f>SUM(Kranskop:Baobab!Z447)</f>
        <v>0</v>
      </c>
      <c r="AA447" s="77">
        <f>SUM(Kranskop:Baobab!AA447)</f>
        <v>0</v>
      </c>
      <c r="AB447" s="77">
        <f>SUM(Kranskop:Baobab!AB447)</f>
        <v>0</v>
      </c>
      <c r="AC447" s="77">
        <f>SUM(Kranskop:Baobab!AC447)</f>
        <v>0</v>
      </c>
      <c r="AD447" s="77">
        <f>SUM(Kranskop:Baobab!AD447)</f>
        <v>0</v>
      </c>
      <c r="AE447" s="77">
        <f>SUM(Kranskop:Baobab!AE447)</f>
        <v>0</v>
      </c>
      <c r="AF447" s="77">
        <f>SUM(Kranskop:Baobab!AF447)</f>
        <v>0</v>
      </c>
      <c r="AG447" s="76">
        <f>SUM(Kranskop:Baobab!AG447)</f>
        <v>21666666.670000002</v>
      </c>
      <c r="AH447" s="78">
        <f>SUM(Kranskop:Baobab!AH447)</f>
        <v>0</v>
      </c>
      <c r="AI447" s="77">
        <f>SUM(Kranskop:Baobab!AI447)</f>
        <v>0</v>
      </c>
      <c r="AJ447" s="77">
        <f>SUM(Kranskop:Baobab!AJ447)</f>
        <v>0</v>
      </c>
      <c r="AK447" s="77">
        <f>SUM(Kranskop:Baobab!AK447)</f>
        <v>0</v>
      </c>
      <c r="AL447" s="77">
        <f>SUM(Kranskop:Baobab!AL447)</f>
        <v>0</v>
      </c>
      <c r="AM447" s="77">
        <f>SUM(Kranskop:Baobab!AM447)</f>
        <v>0</v>
      </c>
      <c r="AN447" s="77">
        <f>SUM(Kranskop:Baobab!AN447)</f>
        <v>0</v>
      </c>
      <c r="AO447" s="77">
        <f>SUM(Kranskop:Baobab!AO447)</f>
        <v>0</v>
      </c>
      <c r="AP447" s="77">
        <f>SUM(Kranskop:Baobab!AP447)</f>
        <v>0</v>
      </c>
      <c r="AQ447" s="77">
        <f>SUM(Kranskop:Baobab!AQ447)</f>
        <v>0</v>
      </c>
      <c r="AR447" s="77">
        <f>SUM(Kranskop:Baobab!AR447)</f>
        <v>0</v>
      </c>
      <c r="AS447" s="76">
        <f>SUM(Kranskop:Baobab!AS447)</f>
        <v>0</v>
      </c>
      <c r="AT447" s="78">
        <f>SUM(Kranskop:Baobab!AT447)</f>
        <v>0</v>
      </c>
      <c r="AU447" s="77">
        <f>SUM(Kranskop:Baobab!AU447)</f>
        <v>0</v>
      </c>
      <c r="AV447" s="77">
        <f>SUM(Kranskop:Baobab!AV447)</f>
        <v>0</v>
      </c>
      <c r="AW447" s="77">
        <f>SUM(Kranskop:Baobab!AW447)</f>
        <v>0</v>
      </c>
      <c r="AX447" s="77">
        <f>SUM(Kranskop:Baobab!AX447)</f>
        <v>0</v>
      </c>
      <c r="AY447" s="77">
        <f>SUM(Kranskop:Baobab!AY447)</f>
        <v>0</v>
      </c>
      <c r="AZ447" s="77">
        <f>SUM(Kranskop:Baobab!AZ447)</f>
        <v>0</v>
      </c>
      <c r="BA447" s="77">
        <f>SUM(Kranskop:Baobab!BA447)</f>
        <v>0</v>
      </c>
      <c r="BB447" s="77">
        <f>SUM(Kranskop:Baobab!BB447)</f>
        <v>0</v>
      </c>
      <c r="BC447" s="77">
        <f>SUM(Kranskop:Baobab!BC447)</f>
        <v>0</v>
      </c>
      <c r="BD447" s="77">
        <f>SUM(Kranskop:Baobab!BD447)</f>
        <v>0</v>
      </c>
      <c r="BE447" s="76">
        <f>SUM(Kranskop:Baobab!BE447)</f>
        <v>0</v>
      </c>
      <c r="BF447" s="78">
        <f>SUM(Kranskop:Baobab!BF447)</f>
        <v>0</v>
      </c>
      <c r="BG447" s="77">
        <f>SUM(Kranskop:Baobab!BG447)</f>
        <v>0</v>
      </c>
      <c r="BH447" s="77">
        <f>SUM(Kranskop:Baobab!BH447)</f>
        <v>0</v>
      </c>
      <c r="BI447" s="77">
        <f>SUM(Kranskop:Baobab!BI447)</f>
        <v>0</v>
      </c>
      <c r="BJ447" s="77">
        <f>SUM(Kranskop:Baobab!BJ447)</f>
        <v>0</v>
      </c>
      <c r="BK447" s="77">
        <f>SUM(Kranskop:Baobab!BK447)</f>
        <v>0</v>
      </c>
      <c r="BL447" s="77">
        <f>SUM(Kranskop:Baobab!BL447)</f>
        <v>0</v>
      </c>
      <c r="BM447" s="77">
        <f>SUM(Kranskop:Baobab!BM447)</f>
        <v>0</v>
      </c>
      <c r="BN447" s="77">
        <f>SUM(Kranskop:Baobab!BN447)</f>
        <v>0</v>
      </c>
      <c r="BO447" s="77">
        <f>SUM(Kranskop:Baobab!BO447)</f>
        <v>0</v>
      </c>
      <c r="BP447" s="77">
        <f>SUM(Kranskop:Baobab!BP447)</f>
        <v>0</v>
      </c>
      <c r="BQ447" s="76">
        <f>SUM(Kranskop:Baobab!BQ447)</f>
        <v>0</v>
      </c>
      <c r="BR447" s="78">
        <f>SUM(Kranskop:Baobab!BR447)</f>
        <v>0</v>
      </c>
      <c r="BS447" s="77">
        <f>SUM(Kranskop:Baobab!BS447)</f>
        <v>0</v>
      </c>
      <c r="BT447" s="77">
        <f>SUM(Kranskop:Baobab!BT447)</f>
        <v>0</v>
      </c>
      <c r="BU447" s="77">
        <f>SUM(Kranskop:Baobab!BU447)</f>
        <v>0</v>
      </c>
      <c r="BV447" s="77">
        <f>SUM(Kranskop:Baobab!BV447)</f>
        <v>0</v>
      </c>
      <c r="BW447" s="77">
        <f>SUM(Kranskop:Baobab!BW447)</f>
        <v>0</v>
      </c>
      <c r="BX447" s="77">
        <f>SUM(Kranskop:Baobab!BX447)</f>
        <v>0</v>
      </c>
      <c r="BY447" s="77">
        <f>SUM(Kranskop:Baobab!BY447)</f>
        <v>0</v>
      </c>
      <c r="BZ447" s="77">
        <f>SUM(Kranskop:Baobab!BZ447)</f>
        <v>0</v>
      </c>
      <c r="CA447" s="77">
        <f>SUM(Kranskop:Baobab!CA447)</f>
        <v>0</v>
      </c>
      <c r="CB447" s="77">
        <f>SUM(Kranskop:Baobab!CB447)</f>
        <v>0</v>
      </c>
      <c r="CC447" s="76">
        <f>SUM(Kranskop:Baobab!CC447)</f>
        <v>0</v>
      </c>
      <c r="CD447" s="368"/>
    </row>
    <row r="448" spans="1:82" s="39" customFormat="1" ht="27" x14ac:dyDescent="0.75">
      <c r="A448" s="43"/>
      <c r="B448" s="26" t="s">
        <v>907</v>
      </c>
      <c r="C448" s="27" t="str">
        <f>"Incumbent System Integrator DB Works and Services - Overhead charges and Profit in respect of B-6015a"</f>
        <v>Incumbent System Integrator DB Works and Services - Overhead charges and Profit in respect of B-6015a</v>
      </c>
      <c r="D448" s="147" t="s">
        <v>320</v>
      </c>
      <c r="E448" s="401">
        <f>SUM(Kranskop:Baobab!F448)</f>
        <v>0</v>
      </c>
      <c r="F448" s="215" t="b">
        <f>(Kranskop!G448+Nyl!G448+Capricorn!G448+Baobab!G448)=G448</f>
        <v>1</v>
      </c>
      <c r="G448" s="74">
        <f t="shared" si="108"/>
        <v>0</v>
      </c>
      <c r="H448" s="75">
        <f>SUM(Kranskop:Baobab!H448)</f>
        <v>0</v>
      </c>
      <c r="I448" s="76">
        <f>SUM(Kranskop:Baobab!I448)</f>
        <v>0</v>
      </c>
      <c r="J448" s="75">
        <f>SUM(Kranskop:Baobab!J448)</f>
        <v>0</v>
      </c>
      <c r="K448" s="77">
        <f>SUM(Kranskop:Baobab!K448)</f>
        <v>0</v>
      </c>
      <c r="L448" s="77">
        <f>SUM(Kranskop:Baobab!L448)</f>
        <v>0</v>
      </c>
      <c r="M448" s="77">
        <f>SUM(Kranskop:Baobab!M448)</f>
        <v>0</v>
      </c>
      <c r="N448" s="77">
        <f>SUM(Kranskop:Baobab!N448)</f>
        <v>0</v>
      </c>
      <c r="O448" s="77">
        <f>SUM(Kranskop:Baobab!O448)</f>
        <v>0</v>
      </c>
      <c r="P448" s="77">
        <f>SUM(Kranskop:Baobab!P448)</f>
        <v>0</v>
      </c>
      <c r="Q448" s="77">
        <f>SUM(Kranskop:Baobab!Q448)</f>
        <v>0</v>
      </c>
      <c r="R448" s="77">
        <f>SUM(Kranskop:Baobab!R448)</f>
        <v>0</v>
      </c>
      <c r="S448" s="77">
        <f>SUM(Kranskop:Baobab!S448)</f>
        <v>0</v>
      </c>
      <c r="T448" s="77">
        <f>SUM(Kranskop:Baobab!T448)</f>
        <v>0</v>
      </c>
      <c r="U448" s="76">
        <f>SUM(Kranskop:Baobab!U448)</f>
        <v>0</v>
      </c>
      <c r="V448" s="75">
        <f>SUM(Kranskop:Baobab!V448)</f>
        <v>0</v>
      </c>
      <c r="W448" s="77">
        <f>SUM(Kranskop:Baobab!W448)</f>
        <v>0</v>
      </c>
      <c r="X448" s="77">
        <f>SUM(Kranskop:Baobab!X448)</f>
        <v>0</v>
      </c>
      <c r="Y448" s="77">
        <f>SUM(Kranskop:Baobab!Y448)</f>
        <v>0</v>
      </c>
      <c r="Z448" s="77">
        <f>SUM(Kranskop:Baobab!Z448)</f>
        <v>0</v>
      </c>
      <c r="AA448" s="77">
        <f>SUM(Kranskop:Baobab!AA448)</f>
        <v>0</v>
      </c>
      <c r="AB448" s="77">
        <f>SUM(Kranskop:Baobab!AB448)</f>
        <v>0</v>
      </c>
      <c r="AC448" s="77">
        <f>SUM(Kranskop:Baobab!AC448)</f>
        <v>0</v>
      </c>
      <c r="AD448" s="77">
        <f>SUM(Kranskop:Baobab!AD448)</f>
        <v>0</v>
      </c>
      <c r="AE448" s="77">
        <f>SUM(Kranskop:Baobab!AE448)</f>
        <v>0</v>
      </c>
      <c r="AF448" s="77">
        <f>SUM(Kranskop:Baobab!AF448)</f>
        <v>0</v>
      </c>
      <c r="AG448" s="76">
        <f>SUM(Kranskop:Baobab!AG448)</f>
        <v>0</v>
      </c>
      <c r="AH448" s="78">
        <f>SUM(Kranskop:Baobab!AH448)</f>
        <v>0</v>
      </c>
      <c r="AI448" s="77">
        <f>SUM(Kranskop:Baobab!AI448)</f>
        <v>0</v>
      </c>
      <c r="AJ448" s="77">
        <f>SUM(Kranskop:Baobab!AJ448)</f>
        <v>0</v>
      </c>
      <c r="AK448" s="77">
        <f>SUM(Kranskop:Baobab!AK448)</f>
        <v>0</v>
      </c>
      <c r="AL448" s="77">
        <f>SUM(Kranskop:Baobab!AL448)</f>
        <v>0</v>
      </c>
      <c r="AM448" s="77">
        <f>SUM(Kranskop:Baobab!AM448)</f>
        <v>0</v>
      </c>
      <c r="AN448" s="77">
        <f>SUM(Kranskop:Baobab!AN448)</f>
        <v>0</v>
      </c>
      <c r="AO448" s="77">
        <f>SUM(Kranskop:Baobab!AO448)</f>
        <v>0</v>
      </c>
      <c r="AP448" s="77">
        <f>SUM(Kranskop:Baobab!AP448)</f>
        <v>0</v>
      </c>
      <c r="AQ448" s="77">
        <f>SUM(Kranskop:Baobab!AQ448)</f>
        <v>0</v>
      </c>
      <c r="AR448" s="77">
        <f>SUM(Kranskop:Baobab!AR448)</f>
        <v>0</v>
      </c>
      <c r="AS448" s="76">
        <f>SUM(Kranskop:Baobab!AS448)</f>
        <v>0</v>
      </c>
      <c r="AT448" s="78">
        <f>SUM(Kranskop:Baobab!AT448)</f>
        <v>0</v>
      </c>
      <c r="AU448" s="77">
        <f>SUM(Kranskop:Baobab!AU448)</f>
        <v>0</v>
      </c>
      <c r="AV448" s="77">
        <f>SUM(Kranskop:Baobab!AV448)</f>
        <v>0</v>
      </c>
      <c r="AW448" s="77">
        <f>SUM(Kranskop:Baobab!AW448)</f>
        <v>0</v>
      </c>
      <c r="AX448" s="77">
        <f>SUM(Kranskop:Baobab!AX448)</f>
        <v>0</v>
      </c>
      <c r="AY448" s="77">
        <f>SUM(Kranskop:Baobab!AY448)</f>
        <v>0</v>
      </c>
      <c r="AZ448" s="77">
        <f>SUM(Kranskop:Baobab!AZ448)</f>
        <v>0</v>
      </c>
      <c r="BA448" s="77">
        <f>SUM(Kranskop:Baobab!BA448)</f>
        <v>0</v>
      </c>
      <c r="BB448" s="77">
        <f>SUM(Kranskop:Baobab!BB448)</f>
        <v>0</v>
      </c>
      <c r="BC448" s="77">
        <f>SUM(Kranskop:Baobab!BC448)</f>
        <v>0</v>
      </c>
      <c r="BD448" s="77">
        <f>SUM(Kranskop:Baobab!BD448)</f>
        <v>0</v>
      </c>
      <c r="BE448" s="76">
        <f>SUM(Kranskop:Baobab!BE448)</f>
        <v>0</v>
      </c>
      <c r="BF448" s="78">
        <f>SUM(Kranskop:Baobab!BF448)</f>
        <v>0</v>
      </c>
      <c r="BG448" s="77">
        <f>SUM(Kranskop:Baobab!BG448)</f>
        <v>0</v>
      </c>
      <c r="BH448" s="77">
        <f>SUM(Kranskop:Baobab!BH448)</f>
        <v>0</v>
      </c>
      <c r="BI448" s="77">
        <f>SUM(Kranskop:Baobab!BI448)</f>
        <v>0</v>
      </c>
      <c r="BJ448" s="77">
        <f>SUM(Kranskop:Baobab!BJ448)</f>
        <v>0</v>
      </c>
      <c r="BK448" s="77">
        <f>SUM(Kranskop:Baobab!BK448)</f>
        <v>0</v>
      </c>
      <c r="BL448" s="77">
        <f>SUM(Kranskop:Baobab!BL448)</f>
        <v>0</v>
      </c>
      <c r="BM448" s="77">
        <f>SUM(Kranskop:Baobab!BM448)</f>
        <v>0</v>
      </c>
      <c r="BN448" s="77">
        <f>SUM(Kranskop:Baobab!BN448)</f>
        <v>0</v>
      </c>
      <c r="BO448" s="77">
        <f>SUM(Kranskop:Baobab!BO448)</f>
        <v>0</v>
      </c>
      <c r="BP448" s="77">
        <f>SUM(Kranskop:Baobab!BP448)</f>
        <v>0</v>
      </c>
      <c r="BQ448" s="76">
        <f>SUM(Kranskop:Baobab!BQ448)</f>
        <v>0</v>
      </c>
      <c r="BR448" s="78">
        <f>SUM(Kranskop:Baobab!BR448)</f>
        <v>0</v>
      </c>
      <c r="BS448" s="77">
        <f>SUM(Kranskop:Baobab!BS448)</f>
        <v>0</v>
      </c>
      <c r="BT448" s="77">
        <f>SUM(Kranskop:Baobab!BT448)</f>
        <v>0</v>
      </c>
      <c r="BU448" s="77">
        <f>SUM(Kranskop:Baobab!BU448)</f>
        <v>0</v>
      </c>
      <c r="BV448" s="77">
        <f>SUM(Kranskop:Baobab!BV448)</f>
        <v>0</v>
      </c>
      <c r="BW448" s="77">
        <f>SUM(Kranskop:Baobab!BW448)</f>
        <v>0</v>
      </c>
      <c r="BX448" s="77">
        <f>SUM(Kranskop:Baobab!BX448)</f>
        <v>0</v>
      </c>
      <c r="BY448" s="77">
        <f>SUM(Kranskop:Baobab!BY448)</f>
        <v>0</v>
      </c>
      <c r="BZ448" s="77">
        <f>SUM(Kranskop:Baobab!BZ448)</f>
        <v>0</v>
      </c>
      <c r="CA448" s="77">
        <f>SUM(Kranskop:Baobab!CA448)</f>
        <v>0</v>
      </c>
      <c r="CB448" s="77">
        <f>SUM(Kranskop:Baobab!CB448)</f>
        <v>0</v>
      </c>
      <c r="CC448" s="76">
        <f>SUM(Kranskop:Baobab!CC448)</f>
        <v>0</v>
      </c>
      <c r="CD448" s="368"/>
    </row>
    <row r="449" spans="1:82" s="39" customFormat="1" ht="27" x14ac:dyDescent="0.75">
      <c r="A449" s="43"/>
      <c r="B449" s="25" t="s">
        <v>905</v>
      </c>
      <c r="C449" s="28" t="str">
        <f>"Provision for Civil Works to convert single toll booth to double toll booth (for conversion to reversible lane) (including signage) "</f>
        <v xml:space="preserve">Provision for Civil Works to convert single toll booth to double toll booth (for conversion to reversible lane) (including signage) </v>
      </c>
      <c r="D449" s="29" t="s">
        <v>318</v>
      </c>
      <c r="E449" s="255">
        <f>SUM(Kranskop:Baobab!F449)</f>
        <v>8000000</v>
      </c>
      <c r="F449" s="215" t="b">
        <f>(Kranskop!G449+Nyl!G449+Capricorn!G449+Baobab!G449)=G449</f>
        <v>1</v>
      </c>
      <c r="G449" s="247">
        <f t="shared" si="107"/>
        <v>8000000</v>
      </c>
      <c r="H449" s="75">
        <f>SUM(Kranskop:Baobab!H449)</f>
        <v>0</v>
      </c>
      <c r="I449" s="80">
        <f>SUM(Kranskop:Baobab!I449)</f>
        <v>0</v>
      </c>
      <c r="J449" s="79">
        <f>SUM(Kranskop:Baobab!J449)</f>
        <v>111111.1</v>
      </c>
      <c r="K449" s="81">
        <f>SUM(Kranskop:Baobab!K449)</f>
        <v>111111.1</v>
      </c>
      <c r="L449" s="81">
        <f>SUM(Kranskop:Baobab!L449)</f>
        <v>111111.1</v>
      </c>
      <c r="M449" s="81">
        <f>SUM(Kranskop:Baobab!M449)</f>
        <v>111111.1</v>
      </c>
      <c r="N449" s="81">
        <f>SUM(Kranskop:Baobab!N449)</f>
        <v>111111.1</v>
      </c>
      <c r="O449" s="81">
        <f>SUM(Kranskop:Baobab!O449)</f>
        <v>111111.1</v>
      </c>
      <c r="P449" s="81">
        <f>SUM(Kranskop:Baobab!P449)</f>
        <v>111111.1</v>
      </c>
      <c r="Q449" s="81">
        <f>SUM(Kranskop:Baobab!Q449)</f>
        <v>111111.1</v>
      </c>
      <c r="R449" s="81">
        <f>SUM(Kranskop:Baobab!R449)</f>
        <v>111111.1</v>
      </c>
      <c r="S449" s="81">
        <f>SUM(Kranskop:Baobab!S449)</f>
        <v>111111.1</v>
      </c>
      <c r="T449" s="81">
        <f>SUM(Kranskop:Baobab!T449)</f>
        <v>111111.1</v>
      </c>
      <c r="U449" s="80">
        <f>SUM(Kranskop:Baobab!U449)</f>
        <v>111111.1</v>
      </c>
      <c r="V449" s="82">
        <f>SUM(Kranskop:Baobab!V449)</f>
        <v>111111.1</v>
      </c>
      <c r="W449" s="81">
        <f>SUM(Kranskop:Baobab!W449)</f>
        <v>111111.1</v>
      </c>
      <c r="X449" s="81">
        <f>SUM(Kranskop:Baobab!X449)</f>
        <v>111111.1</v>
      </c>
      <c r="Y449" s="81">
        <f>SUM(Kranskop:Baobab!Y449)</f>
        <v>111111.1</v>
      </c>
      <c r="Z449" s="81">
        <f>SUM(Kranskop:Baobab!Z449)</f>
        <v>111111.1</v>
      </c>
      <c r="AA449" s="81">
        <f>SUM(Kranskop:Baobab!AA449)</f>
        <v>111111.1</v>
      </c>
      <c r="AB449" s="81">
        <f>SUM(Kranskop:Baobab!AB449)</f>
        <v>111111.1</v>
      </c>
      <c r="AC449" s="81">
        <f>SUM(Kranskop:Baobab!AC449)</f>
        <v>111111.1</v>
      </c>
      <c r="AD449" s="81">
        <f>SUM(Kranskop:Baobab!AD449)</f>
        <v>111111.1</v>
      </c>
      <c r="AE449" s="81">
        <f>SUM(Kranskop:Baobab!AE449)</f>
        <v>111111.1</v>
      </c>
      <c r="AF449" s="81">
        <f>SUM(Kranskop:Baobab!AF449)</f>
        <v>111111.1</v>
      </c>
      <c r="AG449" s="80">
        <f>SUM(Kranskop:Baobab!AG449)</f>
        <v>111111.1</v>
      </c>
      <c r="AH449" s="82">
        <f>SUM(Kranskop:Baobab!AH449)</f>
        <v>111111.1</v>
      </c>
      <c r="AI449" s="81">
        <f>SUM(Kranskop:Baobab!AI449)</f>
        <v>111111.1</v>
      </c>
      <c r="AJ449" s="81">
        <f>SUM(Kranskop:Baobab!AJ449)</f>
        <v>111111.1</v>
      </c>
      <c r="AK449" s="81">
        <f>SUM(Kranskop:Baobab!AK449)</f>
        <v>111111.1</v>
      </c>
      <c r="AL449" s="81">
        <f>SUM(Kranskop:Baobab!AL449)</f>
        <v>111111.1</v>
      </c>
      <c r="AM449" s="81">
        <f>SUM(Kranskop:Baobab!AM449)</f>
        <v>111111.1</v>
      </c>
      <c r="AN449" s="81">
        <f>SUM(Kranskop:Baobab!AN449)</f>
        <v>111111.1</v>
      </c>
      <c r="AO449" s="81">
        <f>SUM(Kranskop:Baobab!AO449)</f>
        <v>111111.1</v>
      </c>
      <c r="AP449" s="81">
        <f>SUM(Kranskop:Baobab!AP449)</f>
        <v>111111.1</v>
      </c>
      <c r="AQ449" s="81">
        <f>SUM(Kranskop:Baobab!AQ449)</f>
        <v>111111.1</v>
      </c>
      <c r="AR449" s="81">
        <f>SUM(Kranskop:Baobab!AR449)</f>
        <v>111111.1</v>
      </c>
      <c r="AS449" s="80">
        <f>SUM(Kranskop:Baobab!AS449)</f>
        <v>111111.1</v>
      </c>
      <c r="AT449" s="82">
        <f>SUM(Kranskop:Baobab!AT449)</f>
        <v>111111.1</v>
      </c>
      <c r="AU449" s="81">
        <f>SUM(Kranskop:Baobab!AU449)</f>
        <v>111111.1</v>
      </c>
      <c r="AV449" s="81">
        <f>SUM(Kranskop:Baobab!AV449)</f>
        <v>111111.1</v>
      </c>
      <c r="AW449" s="81">
        <f>SUM(Kranskop:Baobab!AW449)</f>
        <v>111111.1</v>
      </c>
      <c r="AX449" s="81">
        <f>SUM(Kranskop:Baobab!AX449)</f>
        <v>111111.1</v>
      </c>
      <c r="AY449" s="81">
        <f>SUM(Kranskop:Baobab!AY449)</f>
        <v>111111.1</v>
      </c>
      <c r="AZ449" s="81">
        <f>SUM(Kranskop:Baobab!AZ449)</f>
        <v>111111.1</v>
      </c>
      <c r="BA449" s="81">
        <f>SUM(Kranskop:Baobab!BA449)</f>
        <v>111111.1</v>
      </c>
      <c r="BB449" s="81">
        <f>SUM(Kranskop:Baobab!BB449)</f>
        <v>111111.1</v>
      </c>
      <c r="BC449" s="81">
        <f>SUM(Kranskop:Baobab!BC449)</f>
        <v>111111.1</v>
      </c>
      <c r="BD449" s="81">
        <f>SUM(Kranskop:Baobab!BD449)</f>
        <v>111111.1</v>
      </c>
      <c r="BE449" s="80">
        <f>SUM(Kranskop:Baobab!BE449)</f>
        <v>111111.1</v>
      </c>
      <c r="BF449" s="82">
        <f>SUM(Kranskop:Baobab!BF449)</f>
        <v>111111.1</v>
      </c>
      <c r="BG449" s="81">
        <f>SUM(Kranskop:Baobab!BG449)</f>
        <v>111111.1</v>
      </c>
      <c r="BH449" s="81">
        <f>SUM(Kranskop:Baobab!BH449)</f>
        <v>111111.1</v>
      </c>
      <c r="BI449" s="81">
        <f>SUM(Kranskop:Baobab!BI449)</f>
        <v>111111.1</v>
      </c>
      <c r="BJ449" s="81">
        <f>SUM(Kranskop:Baobab!BJ449)</f>
        <v>111111.1</v>
      </c>
      <c r="BK449" s="81">
        <f>SUM(Kranskop:Baobab!BK449)</f>
        <v>111111.1</v>
      </c>
      <c r="BL449" s="81">
        <f>SUM(Kranskop:Baobab!BL449)</f>
        <v>111111.1</v>
      </c>
      <c r="BM449" s="81">
        <f>SUM(Kranskop:Baobab!BM449)</f>
        <v>111111.1</v>
      </c>
      <c r="BN449" s="81">
        <f>SUM(Kranskop:Baobab!BN449)</f>
        <v>111111.1</v>
      </c>
      <c r="BO449" s="81">
        <f>SUM(Kranskop:Baobab!BO449)</f>
        <v>111111.1</v>
      </c>
      <c r="BP449" s="81">
        <f>SUM(Kranskop:Baobab!BP449)</f>
        <v>111111.1</v>
      </c>
      <c r="BQ449" s="80">
        <f>SUM(Kranskop:Baobab!BQ449)</f>
        <v>111111.1</v>
      </c>
      <c r="BR449" s="82">
        <f>SUM(Kranskop:Baobab!BR449)</f>
        <v>111111.1</v>
      </c>
      <c r="BS449" s="81">
        <f>SUM(Kranskop:Baobab!BS449)</f>
        <v>111111.1</v>
      </c>
      <c r="BT449" s="81">
        <f>SUM(Kranskop:Baobab!BT449)</f>
        <v>111111.1</v>
      </c>
      <c r="BU449" s="81">
        <f>SUM(Kranskop:Baobab!BU449)</f>
        <v>111111.1</v>
      </c>
      <c r="BV449" s="81">
        <f>SUM(Kranskop:Baobab!BV449)</f>
        <v>111111.1</v>
      </c>
      <c r="BW449" s="81">
        <f>SUM(Kranskop:Baobab!BW449)</f>
        <v>111111.1</v>
      </c>
      <c r="BX449" s="81">
        <f>SUM(Kranskop:Baobab!BX449)</f>
        <v>111111.1</v>
      </c>
      <c r="BY449" s="81">
        <f>SUM(Kranskop:Baobab!BY449)</f>
        <v>111111.1</v>
      </c>
      <c r="BZ449" s="81">
        <f>SUM(Kranskop:Baobab!BZ449)</f>
        <v>111111.1</v>
      </c>
      <c r="CA449" s="81">
        <f>SUM(Kranskop:Baobab!CA449)</f>
        <v>111111.1</v>
      </c>
      <c r="CB449" s="81">
        <f>SUM(Kranskop:Baobab!CB449)</f>
        <v>111111.1</v>
      </c>
      <c r="CC449" s="80">
        <f>SUM(Kranskop:Baobab!CC449)</f>
        <v>111111.9</v>
      </c>
      <c r="CD449" s="368"/>
    </row>
    <row r="450" spans="1:82" s="39" customFormat="1" ht="27" x14ac:dyDescent="0.75">
      <c r="A450" s="43"/>
      <c r="B450" s="26" t="s">
        <v>906</v>
      </c>
      <c r="C450" s="129" t="str">
        <f>"Provision for Civil Works to convert single toll booth to double toll booth (for conversion to reversible lane) (including signage) - Overhead charges and Profit in respect of B-6016-a "</f>
        <v xml:space="preserve">Provision for Civil Works to convert single toll booth to double toll booth (for conversion to reversible lane) (including signage) - Overhead charges and Profit in respect of B-6016-a </v>
      </c>
      <c r="D450" s="29" t="s">
        <v>320</v>
      </c>
      <c r="E450" s="401">
        <f>SUM(Kranskop:Baobab!F450)</f>
        <v>0</v>
      </c>
      <c r="F450" s="215" t="b">
        <f>(Kranskop!G450+Nyl!G450+Capricorn!G450+Baobab!G450)=G450</f>
        <v>1</v>
      </c>
      <c r="G450" s="74">
        <f t="shared" si="107"/>
        <v>0</v>
      </c>
      <c r="H450" s="75">
        <f>SUM(Kranskop:Baobab!H450)</f>
        <v>0</v>
      </c>
      <c r="I450" s="76">
        <f>SUM(Kranskop:Baobab!I450)</f>
        <v>0</v>
      </c>
      <c r="J450" s="75">
        <f>SUM(Kranskop:Baobab!J450)</f>
        <v>0</v>
      </c>
      <c r="K450" s="77">
        <f>SUM(Kranskop:Baobab!K450)</f>
        <v>0</v>
      </c>
      <c r="L450" s="77">
        <f>SUM(Kranskop:Baobab!L450)</f>
        <v>0</v>
      </c>
      <c r="M450" s="77">
        <f>SUM(Kranskop:Baobab!M450)</f>
        <v>0</v>
      </c>
      <c r="N450" s="77">
        <f>SUM(Kranskop:Baobab!N450)</f>
        <v>0</v>
      </c>
      <c r="O450" s="77">
        <f>SUM(Kranskop:Baobab!O450)</f>
        <v>0</v>
      </c>
      <c r="P450" s="77">
        <f>SUM(Kranskop:Baobab!P450)</f>
        <v>0</v>
      </c>
      <c r="Q450" s="77">
        <f>SUM(Kranskop:Baobab!Q450)</f>
        <v>0</v>
      </c>
      <c r="R450" s="77">
        <f>SUM(Kranskop:Baobab!R450)</f>
        <v>0</v>
      </c>
      <c r="S450" s="77">
        <f>SUM(Kranskop:Baobab!S450)</f>
        <v>0</v>
      </c>
      <c r="T450" s="77">
        <f>SUM(Kranskop:Baobab!T450)</f>
        <v>0</v>
      </c>
      <c r="U450" s="76">
        <f>SUM(Kranskop:Baobab!U450)</f>
        <v>0</v>
      </c>
      <c r="V450" s="75">
        <f>SUM(Kranskop:Baobab!V450)</f>
        <v>0</v>
      </c>
      <c r="W450" s="77">
        <f>SUM(Kranskop:Baobab!W450)</f>
        <v>0</v>
      </c>
      <c r="X450" s="77">
        <f>SUM(Kranskop:Baobab!X450)</f>
        <v>0</v>
      </c>
      <c r="Y450" s="77">
        <f>SUM(Kranskop:Baobab!Y450)</f>
        <v>0</v>
      </c>
      <c r="Z450" s="77">
        <f>SUM(Kranskop:Baobab!Z450)</f>
        <v>0</v>
      </c>
      <c r="AA450" s="77">
        <f>SUM(Kranskop:Baobab!AA450)</f>
        <v>0</v>
      </c>
      <c r="AB450" s="77">
        <f>SUM(Kranskop:Baobab!AB450)</f>
        <v>0</v>
      </c>
      <c r="AC450" s="77">
        <f>SUM(Kranskop:Baobab!AC450)</f>
        <v>0</v>
      </c>
      <c r="AD450" s="77">
        <f>SUM(Kranskop:Baobab!AD450)</f>
        <v>0</v>
      </c>
      <c r="AE450" s="77">
        <f>SUM(Kranskop:Baobab!AE450)</f>
        <v>0</v>
      </c>
      <c r="AF450" s="77">
        <f>SUM(Kranskop:Baobab!AF450)</f>
        <v>0</v>
      </c>
      <c r="AG450" s="76">
        <f>SUM(Kranskop:Baobab!AG450)</f>
        <v>0</v>
      </c>
      <c r="AH450" s="78">
        <f>SUM(Kranskop:Baobab!AH450)</f>
        <v>0</v>
      </c>
      <c r="AI450" s="77">
        <f>SUM(Kranskop:Baobab!AI450)</f>
        <v>0</v>
      </c>
      <c r="AJ450" s="77">
        <f>SUM(Kranskop:Baobab!AJ450)</f>
        <v>0</v>
      </c>
      <c r="AK450" s="77">
        <f>SUM(Kranskop:Baobab!AK450)</f>
        <v>0</v>
      </c>
      <c r="AL450" s="77">
        <f>SUM(Kranskop:Baobab!AL450)</f>
        <v>0</v>
      </c>
      <c r="AM450" s="77">
        <f>SUM(Kranskop:Baobab!AM450)</f>
        <v>0</v>
      </c>
      <c r="AN450" s="77">
        <f>SUM(Kranskop:Baobab!AN450)</f>
        <v>0</v>
      </c>
      <c r="AO450" s="77">
        <f>SUM(Kranskop:Baobab!AO450)</f>
        <v>0</v>
      </c>
      <c r="AP450" s="77">
        <f>SUM(Kranskop:Baobab!AP450)</f>
        <v>0</v>
      </c>
      <c r="AQ450" s="77">
        <f>SUM(Kranskop:Baobab!AQ450)</f>
        <v>0</v>
      </c>
      <c r="AR450" s="77">
        <f>SUM(Kranskop:Baobab!AR450)</f>
        <v>0</v>
      </c>
      <c r="AS450" s="76">
        <f>SUM(Kranskop:Baobab!AS450)</f>
        <v>0</v>
      </c>
      <c r="AT450" s="78">
        <f>SUM(Kranskop:Baobab!AT450)</f>
        <v>0</v>
      </c>
      <c r="AU450" s="77">
        <f>SUM(Kranskop:Baobab!AU450)</f>
        <v>0</v>
      </c>
      <c r="AV450" s="77">
        <f>SUM(Kranskop:Baobab!AV450)</f>
        <v>0</v>
      </c>
      <c r="AW450" s="77">
        <f>SUM(Kranskop:Baobab!AW450)</f>
        <v>0</v>
      </c>
      <c r="AX450" s="77">
        <f>SUM(Kranskop:Baobab!AX450)</f>
        <v>0</v>
      </c>
      <c r="AY450" s="77">
        <f>SUM(Kranskop:Baobab!AY450)</f>
        <v>0</v>
      </c>
      <c r="AZ450" s="77">
        <f>SUM(Kranskop:Baobab!AZ450)</f>
        <v>0</v>
      </c>
      <c r="BA450" s="77">
        <f>SUM(Kranskop:Baobab!BA450)</f>
        <v>0</v>
      </c>
      <c r="BB450" s="77">
        <f>SUM(Kranskop:Baobab!BB450)</f>
        <v>0</v>
      </c>
      <c r="BC450" s="77">
        <f>SUM(Kranskop:Baobab!BC450)</f>
        <v>0</v>
      </c>
      <c r="BD450" s="77">
        <f>SUM(Kranskop:Baobab!BD450)</f>
        <v>0</v>
      </c>
      <c r="BE450" s="76">
        <f>SUM(Kranskop:Baobab!BE450)</f>
        <v>0</v>
      </c>
      <c r="BF450" s="78">
        <f>SUM(Kranskop:Baobab!BF450)</f>
        <v>0</v>
      </c>
      <c r="BG450" s="77">
        <f>SUM(Kranskop:Baobab!BG450)</f>
        <v>0</v>
      </c>
      <c r="BH450" s="77">
        <f>SUM(Kranskop:Baobab!BH450)</f>
        <v>0</v>
      </c>
      <c r="BI450" s="77">
        <f>SUM(Kranskop:Baobab!BI450)</f>
        <v>0</v>
      </c>
      <c r="BJ450" s="77">
        <f>SUM(Kranskop:Baobab!BJ450)</f>
        <v>0</v>
      </c>
      <c r="BK450" s="77">
        <f>SUM(Kranskop:Baobab!BK450)</f>
        <v>0</v>
      </c>
      <c r="BL450" s="77">
        <f>SUM(Kranskop:Baobab!BL450)</f>
        <v>0</v>
      </c>
      <c r="BM450" s="77">
        <f>SUM(Kranskop:Baobab!BM450)</f>
        <v>0</v>
      </c>
      <c r="BN450" s="77">
        <f>SUM(Kranskop:Baobab!BN450)</f>
        <v>0</v>
      </c>
      <c r="BO450" s="77">
        <f>SUM(Kranskop:Baobab!BO450)</f>
        <v>0</v>
      </c>
      <c r="BP450" s="77">
        <f>SUM(Kranskop:Baobab!BP450)</f>
        <v>0</v>
      </c>
      <c r="BQ450" s="76">
        <f>SUM(Kranskop:Baobab!BQ450)</f>
        <v>0</v>
      </c>
      <c r="BR450" s="78">
        <f>SUM(Kranskop:Baobab!BR450)</f>
        <v>0</v>
      </c>
      <c r="BS450" s="77">
        <f>SUM(Kranskop:Baobab!BS450)</f>
        <v>0</v>
      </c>
      <c r="BT450" s="77">
        <f>SUM(Kranskop:Baobab!BT450)</f>
        <v>0</v>
      </c>
      <c r="BU450" s="77">
        <f>SUM(Kranskop:Baobab!BU450)</f>
        <v>0</v>
      </c>
      <c r="BV450" s="77">
        <f>SUM(Kranskop:Baobab!BV450)</f>
        <v>0</v>
      </c>
      <c r="BW450" s="77">
        <f>SUM(Kranskop:Baobab!BW450)</f>
        <v>0</v>
      </c>
      <c r="BX450" s="77">
        <f>SUM(Kranskop:Baobab!BX450)</f>
        <v>0</v>
      </c>
      <c r="BY450" s="77">
        <f>SUM(Kranskop:Baobab!BY450)</f>
        <v>0</v>
      </c>
      <c r="BZ450" s="77">
        <f>SUM(Kranskop:Baobab!BZ450)</f>
        <v>0</v>
      </c>
      <c r="CA450" s="77">
        <f>SUM(Kranskop:Baobab!CA450)</f>
        <v>0</v>
      </c>
      <c r="CB450" s="77">
        <f>SUM(Kranskop:Baobab!CB450)</f>
        <v>0</v>
      </c>
      <c r="CC450" s="76">
        <f>SUM(Kranskop:Baobab!CC450)</f>
        <v>0</v>
      </c>
      <c r="CD450" s="368"/>
    </row>
    <row r="451" spans="1:82" s="39" customFormat="1" x14ac:dyDescent="0.75">
      <c r="A451" s="43"/>
      <c r="B451" s="25" t="s">
        <v>912</v>
      </c>
      <c r="C451" s="28" t="str">
        <f>"Provision of Toll System Software and Hardware at Beitbridge"</f>
        <v>Provision of Toll System Software and Hardware at Beitbridge</v>
      </c>
      <c r="D451" s="144" t="s">
        <v>318</v>
      </c>
      <c r="E451" s="255">
        <f>SUM(Kranskop:Baobab!F451)</f>
        <v>15000000</v>
      </c>
      <c r="F451" s="215" t="b">
        <f>(Kranskop!G451+Nyl!G451+Capricorn!G451+Baobab!G451)=G451</f>
        <v>1</v>
      </c>
      <c r="G451" s="247">
        <f t="shared" ref="G451:G452" si="109">+SUM(H451:CC451)</f>
        <v>15000000</v>
      </c>
      <c r="H451" s="75">
        <f>SUM(Kranskop:Baobab!H451)</f>
        <v>0</v>
      </c>
      <c r="I451" s="80">
        <f>SUM(Kranskop:Baobab!I451)</f>
        <v>0</v>
      </c>
      <c r="J451" s="79">
        <f>SUM(Kranskop:Baobab!J451)</f>
        <v>0</v>
      </c>
      <c r="K451" s="81">
        <f>SUM(Kranskop:Baobab!K451)</f>
        <v>0</v>
      </c>
      <c r="L451" s="81">
        <f>SUM(Kranskop:Baobab!L451)</f>
        <v>0</v>
      </c>
      <c r="M451" s="81">
        <f>SUM(Kranskop:Baobab!M451)</f>
        <v>0</v>
      </c>
      <c r="N451" s="81">
        <f>SUM(Kranskop:Baobab!N451)</f>
        <v>0</v>
      </c>
      <c r="O451" s="81">
        <f>SUM(Kranskop:Baobab!O451)</f>
        <v>0</v>
      </c>
      <c r="P451" s="81">
        <f>SUM(Kranskop:Baobab!P451)</f>
        <v>0</v>
      </c>
      <c r="Q451" s="81">
        <f>SUM(Kranskop:Baobab!Q451)</f>
        <v>0</v>
      </c>
      <c r="R451" s="81">
        <f>SUM(Kranskop:Baobab!R451)</f>
        <v>0</v>
      </c>
      <c r="S451" s="81">
        <f>SUM(Kranskop:Baobab!S451)</f>
        <v>0</v>
      </c>
      <c r="T451" s="81">
        <f>SUM(Kranskop:Baobab!T451)</f>
        <v>0</v>
      </c>
      <c r="U451" s="80">
        <f>SUM(Kranskop:Baobab!U451)</f>
        <v>0</v>
      </c>
      <c r="V451" s="82">
        <f>SUM(Kranskop:Baobab!V451)</f>
        <v>0</v>
      </c>
      <c r="W451" s="81">
        <f>SUM(Kranskop:Baobab!W451)</f>
        <v>0</v>
      </c>
      <c r="X451" s="81">
        <f>SUM(Kranskop:Baobab!X451)</f>
        <v>0</v>
      </c>
      <c r="Y451" s="81">
        <f>SUM(Kranskop:Baobab!Y451)</f>
        <v>0</v>
      </c>
      <c r="Z451" s="81">
        <f>SUM(Kranskop:Baobab!Z451)</f>
        <v>0</v>
      </c>
      <c r="AA451" s="81">
        <f>SUM(Kranskop:Baobab!AA451)</f>
        <v>0</v>
      </c>
      <c r="AB451" s="81">
        <f>SUM(Kranskop:Baobab!AB451)</f>
        <v>0</v>
      </c>
      <c r="AC451" s="81">
        <f>SUM(Kranskop:Baobab!AC451)</f>
        <v>0</v>
      </c>
      <c r="AD451" s="81">
        <f>SUM(Kranskop:Baobab!AD451)</f>
        <v>0</v>
      </c>
      <c r="AE451" s="81">
        <f>SUM(Kranskop:Baobab!AE451)</f>
        <v>0</v>
      </c>
      <c r="AF451" s="81">
        <f>SUM(Kranskop:Baobab!AF451)</f>
        <v>0</v>
      </c>
      <c r="AG451" s="80">
        <f>SUM(Kranskop:Baobab!AG451)</f>
        <v>0</v>
      </c>
      <c r="AH451" s="82">
        <f>SUM(Kranskop:Baobab!AH451)</f>
        <v>0</v>
      </c>
      <c r="AI451" s="81">
        <f>SUM(Kranskop:Baobab!AI451)</f>
        <v>0</v>
      </c>
      <c r="AJ451" s="81">
        <f>SUM(Kranskop:Baobab!AJ451)</f>
        <v>0</v>
      </c>
      <c r="AK451" s="81">
        <f>SUM(Kranskop:Baobab!AK451)</f>
        <v>0</v>
      </c>
      <c r="AL451" s="81">
        <f>SUM(Kranskop:Baobab!AL451)</f>
        <v>0</v>
      </c>
      <c r="AM451" s="81">
        <f>SUM(Kranskop:Baobab!AM451)</f>
        <v>0</v>
      </c>
      <c r="AN451" s="81">
        <f>SUM(Kranskop:Baobab!AN451)</f>
        <v>468750</v>
      </c>
      <c r="AO451" s="81">
        <f>SUM(Kranskop:Baobab!AO451)</f>
        <v>468750</v>
      </c>
      <c r="AP451" s="81">
        <f>SUM(Kranskop:Baobab!AP451)</f>
        <v>468750</v>
      </c>
      <c r="AQ451" s="81">
        <f>SUM(Kranskop:Baobab!AQ451)</f>
        <v>468750</v>
      </c>
      <c r="AR451" s="81">
        <f>SUM(Kranskop:Baobab!AR451)</f>
        <v>468750</v>
      </c>
      <c r="AS451" s="80">
        <f>SUM(Kranskop:Baobab!AS451)</f>
        <v>468750</v>
      </c>
      <c r="AT451" s="82">
        <f>SUM(Kranskop:Baobab!AT451)</f>
        <v>468750</v>
      </c>
      <c r="AU451" s="81">
        <f>SUM(Kranskop:Baobab!AU451)</f>
        <v>468750</v>
      </c>
      <c r="AV451" s="81">
        <f>SUM(Kranskop:Baobab!AV451)</f>
        <v>468750</v>
      </c>
      <c r="AW451" s="81">
        <f>SUM(Kranskop:Baobab!AW451)</f>
        <v>468750</v>
      </c>
      <c r="AX451" s="81">
        <f>SUM(Kranskop:Baobab!AX451)</f>
        <v>468750</v>
      </c>
      <c r="AY451" s="81">
        <f>SUM(Kranskop:Baobab!AY451)</f>
        <v>468750</v>
      </c>
      <c r="AZ451" s="81">
        <f>SUM(Kranskop:Baobab!AZ451)</f>
        <v>468750</v>
      </c>
      <c r="BA451" s="81">
        <f>SUM(Kranskop:Baobab!BA451)</f>
        <v>468750</v>
      </c>
      <c r="BB451" s="81">
        <f>SUM(Kranskop:Baobab!BB451)</f>
        <v>468750</v>
      </c>
      <c r="BC451" s="81">
        <f>SUM(Kranskop:Baobab!BC451)</f>
        <v>468750</v>
      </c>
      <c r="BD451" s="81">
        <f>SUM(Kranskop:Baobab!BD451)</f>
        <v>468750</v>
      </c>
      <c r="BE451" s="80">
        <f>SUM(Kranskop:Baobab!BE451)</f>
        <v>468750</v>
      </c>
      <c r="BF451" s="82">
        <f>SUM(Kranskop:Baobab!BF451)</f>
        <v>468750</v>
      </c>
      <c r="BG451" s="81">
        <f>SUM(Kranskop:Baobab!BG451)</f>
        <v>468750</v>
      </c>
      <c r="BH451" s="81">
        <f>SUM(Kranskop:Baobab!BH451)</f>
        <v>468750</v>
      </c>
      <c r="BI451" s="81">
        <f>SUM(Kranskop:Baobab!BI451)</f>
        <v>468750</v>
      </c>
      <c r="BJ451" s="81">
        <f>SUM(Kranskop:Baobab!BJ451)</f>
        <v>468750</v>
      </c>
      <c r="BK451" s="81">
        <f>SUM(Kranskop:Baobab!BK451)</f>
        <v>468750</v>
      </c>
      <c r="BL451" s="81">
        <f>SUM(Kranskop:Baobab!BL451)</f>
        <v>468750</v>
      </c>
      <c r="BM451" s="81">
        <f>SUM(Kranskop:Baobab!BM451)</f>
        <v>468750</v>
      </c>
      <c r="BN451" s="81">
        <f>SUM(Kranskop:Baobab!BN451)</f>
        <v>468750</v>
      </c>
      <c r="BO451" s="81">
        <f>SUM(Kranskop:Baobab!BO451)</f>
        <v>468750</v>
      </c>
      <c r="BP451" s="81">
        <f>SUM(Kranskop:Baobab!BP451)</f>
        <v>468750</v>
      </c>
      <c r="BQ451" s="80">
        <f>SUM(Kranskop:Baobab!BQ451)</f>
        <v>468750</v>
      </c>
      <c r="BR451" s="82">
        <f>SUM(Kranskop:Baobab!BR451)</f>
        <v>0</v>
      </c>
      <c r="BS451" s="81">
        <f>SUM(Kranskop:Baobab!BS451)</f>
        <v>0</v>
      </c>
      <c r="BT451" s="81">
        <f>SUM(Kranskop:Baobab!BT451)</f>
        <v>0</v>
      </c>
      <c r="BU451" s="81">
        <f>SUM(Kranskop:Baobab!BU451)</f>
        <v>0</v>
      </c>
      <c r="BV451" s="81">
        <f>SUM(Kranskop:Baobab!BV451)</f>
        <v>0</v>
      </c>
      <c r="BW451" s="81">
        <f>SUM(Kranskop:Baobab!BW451)</f>
        <v>0</v>
      </c>
      <c r="BX451" s="81">
        <f>SUM(Kranskop:Baobab!BX451)</f>
        <v>0</v>
      </c>
      <c r="BY451" s="81">
        <f>SUM(Kranskop:Baobab!BY451)</f>
        <v>0</v>
      </c>
      <c r="BZ451" s="81">
        <f>SUM(Kranskop:Baobab!BZ451)</f>
        <v>0</v>
      </c>
      <c r="CA451" s="81">
        <f>SUM(Kranskop:Baobab!CA451)</f>
        <v>0</v>
      </c>
      <c r="CB451" s="81">
        <f>SUM(Kranskop:Baobab!CB451)</f>
        <v>0</v>
      </c>
      <c r="CC451" s="80">
        <f>SUM(Kranskop:Baobab!CC451)</f>
        <v>937500</v>
      </c>
      <c r="CD451" s="368"/>
    </row>
    <row r="452" spans="1:82" s="148" customFormat="1" ht="27" x14ac:dyDescent="0.75">
      <c r="A452" s="155"/>
      <c r="B452" s="278" t="s">
        <v>913</v>
      </c>
      <c r="C452" s="279" t="str">
        <f>"Provision of Toll System Software and Hardware at Beitbridge - Overhead charges and Profit in respect of B-6017-a "</f>
        <v xml:space="preserve">Provision of Toll System Software and Hardware at Beitbridge - Overhead charges and Profit in respect of B-6017-a </v>
      </c>
      <c r="D452" s="339" t="s">
        <v>320</v>
      </c>
      <c r="E452" s="401">
        <f>SUM(Kranskop:Baobab!F452)</f>
        <v>0.04</v>
      </c>
      <c r="F452" s="215" t="b">
        <f>(Kranskop!G452+Nyl!G452+Capricorn!G452+Baobab!G452)=G452</f>
        <v>1</v>
      </c>
      <c r="G452" s="342">
        <f t="shared" si="109"/>
        <v>600000</v>
      </c>
      <c r="H452" s="75">
        <f>SUM(Kranskop:Baobab!H452)</f>
        <v>0</v>
      </c>
      <c r="I452" s="280">
        <f>SUM(Kranskop:Baobab!I452)</f>
        <v>0</v>
      </c>
      <c r="J452" s="236">
        <f>SUM(Kranskop:Baobab!J452)</f>
        <v>0</v>
      </c>
      <c r="K452" s="343">
        <f>SUM(Kranskop:Baobab!K452)</f>
        <v>0</v>
      </c>
      <c r="L452" s="343">
        <f>SUM(Kranskop:Baobab!L452)</f>
        <v>0</v>
      </c>
      <c r="M452" s="343">
        <f>SUM(Kranskop:Baobab!M452)</f>
        <v>0</v>
      </c>
      <c r="N452" s="343">
        <f>SUM(Kranskop:Baobab!N452)</f>
        <v>0</v>
      </c>
      <c r="O452" s="343">
        <f>SUM(Kranskop:Baobab!O452)</f>
        <v>0</v>
      </c>
      <c r="P452" s="343">
        <f>SUM(Kranskop:Baobab!P452)</f>
        <v>0</v>
      </c>
      <c r="Q452" s="343">
        <f>SUM(Kranskop:Baobab!Q452)</f>
        <v>0</v>
      </c>
      <c r="R452" s="343">
        <f>SUM(Kranskop:Baobab!R452)</f>
        <v>0</v>
      </c>
      <c r="S452" s="343">
        <f>SUM(Kranskop:Baobab!S452)</f>
        <v>0</v>
      </c>
      <c r="T452" s="343">
        <f>SUM(Kranskop:Baobab!T452)</f>
        <v>0</v>
      </c>
      <c r="U452" s="280">
        <f>SUM(Kranskop:Baobab!U452)</f>
        <v>0</v>
      </c>
      <c r="V452" s="344">
        <f>SUM(Kranskop:Baobab!V452)</f>
        <v>0</v>
      </c>
      <c r="W452" s="343">
        <f>SUM(Kranskop:Baobab!W452)</f>
        <v>0</v>
      </c>
      <c r="X452" s="343">
        <f>SUM(Kranskop:Baobab!X452)</f>
        <v>0</v>
      </c>
      <c r="Y452" s="343">
        <f>SUM(Kranskop:Baobab!Y452)</f>
        <v>0</v>
      </c>
      <c r="Z452" s="343">
        <f>SUM(Kranskop:Baobab!Z452)</f>
        <v>0</v>
      </c>
      <c r="AA452" s="343">
        <f>SUM(Kranskop:Baobab!AA452)</f>
        <v>0</v>
      </c>
      <c r="AB452" s="343">
        <f>SUM(Kranskop:Baobab!AB452)</f>
        <v>0</v>
      </c>
      <c r="AC452" s="343">
        <f>SUM(Kranskop:Baobab!AC452)</f>
        <v>0</v>
      </c>
      <c r="AD452" s="343">
        <f>SUM(Kranskop:Baobab!AD452)</f>
        <v>0</v>
      </c>
      <c r="AE452" s="343">
        <f>SUM(Kranskop:Baobab!AE452)</f>
        <v>0</v>
      </c>
      <c r="AF452" s="343">
        <f>SUM(Kranskop:Baobab!AF452)</f>
        <v>0</v>
      </c>
      <c r="AG452" s="280">
        <f>SUM(Kranskop:Baobab!AG452)</f>
        <v>0</v>
      </c>
      <c r="AH452" s="344">
        <f>SUM(Kranskop:Baobab!AH452)</f>
        <v>0</v>
      </c>
      <c r="AI452" s="343">
        <f>SUM(Kranskop:Baobab!AI452)</f>
        <v>0</v>
      </c>
      <c r="AJ452" s="343">
        <f>SUM(Kranskop:Baobab!AJ452)</f>
        <v>0</v>
      </c>
      <c r="AK452" s="343">
        <f>SUM(Kranskop:Baobab!AK452)</f>
        <v>0</v>
      </c>
      <c r="AL452" s="343">
        <f>SUM(Kranskop:Baobab!AL452)</f>
        <v>0</v>
      </c>
      <c r="AM452" s="343">
        <f>SUM(Kranskop:Baobab!AM452)</f>
        <v>0</v>
      </c>
      <c r="AN452" s="343">
        <f>SUM(Kranskop:Baobab!AN452)</f>
        <v>18750</v>
      </c>
      <c r="AO452" s="343">
        <f>SUM(Kranskop:Baobab!AO452)</f>
        <v>18750</v>
      </c>
      <c r="AP452" s="343">
        <f>SUM(Kranskop:Baobab!AP452)</f>
        <v>18750</v>
      </c>
      <c r="AQ452" s="343">
        <f>SUM(Kranskop:Baobab!AQ452)</f>
        <v>18750</v>
      </c>
      <c r="AR452" s="343">
        <f>SUM(Kranskop:Baobab!AR452)</f>
        <v>18750</v>
      </c>
      <c r="AS452" s="280">
        <f>SUM(Kranskop:Baobab!AS452)</f>
        <v>18750</v>
      </c>
      <c r="AT452" s="344">
        <f>SUM(Kranskop:Baobab!AT452)</f>
        <v>18750</v>
      </c>
      <c r="AU452" s="343">
        <f>SUM(Kranskop:Baobab!AU452)</f>
        <v>18750</v>
      </c>
      <c r="AV452" s="343">
        <f>SUM(Kranskop:Baobab!AV452)</f>
        <v>18750</v>
      </c>
      <c r="AW452" s="343">
        <f>SUM(Kranskop:Baobab!AW452)</f>
        <v>18750</v>
      </c>
      <c r="AX452" s="343">
        <f>SUM(Kranskop:Baobab!AX452)</f>
        <v>18750</v>
      </c>
      <c r="AY452" s="343">
        <f>SUM(Kranskop:Baobab!AY452)</f>
        <v>18750</v>
      </c>
      <c r="AZ452" s="343">
        <f>SUM(Kranskop:Baobab!AZ452)</f>
        <v>18750</v>
      </c>
      <c r="BA452" s="343">
        <f>SUM(Kranskop:Baobab!BA452)</f>
        <v>18750</v>
      </c>
      <c r="BB452" s="343">
        <f>SUM(Kranskop:Baobab!BB452)</f>
        <v>18750</v>
      </c>
      <c r="BC452" s="343">
        <f>SUM(Kranskop:Baobab!BC452)</f>
        <v>18750</v>
      </c>
      <c r="BD452" s="343">
        <f>SUM(Kranskop:Baobab!BD452)</f>
        <v>18750</v>
      </c>
      <c r="BE452" s="280">
        <f>SUM(Kranskop:Baobab!BE452)</f>
        <v>18750</v>
      </c>
      <c r="BF452" s="344">
        <f>SUM(Kranskop:Baobab!BF452)</f>
        <v>18750</v>
      </c>
      <c r="BG452" s="343">
        <f>SUM(Kranskop:Baobab!BG452)</f>
        <v>18750</v>
      </c>
      <c r="BH452" s="343">
        <f>SUM(Kranskop:Baobab!BH452)</f>
        <v>18750</v>
      </c>
      <c r="BI452" s="343">
        <f>SUM(Kranskop:Baobab!BI452)</f>
        <v>18750</v>
      </c>
      <c r="BJ452" s="343">
        <f>SUM(Kranskop:Baobab!BJ452)</f>
        <v>18750</v>
      </c>
      <c r="BK452" s="343">
        <f>SUM(Kranskop:Baobab!BK452)</f>
        <v>18750</v>
      </c>
      <c r="BL452" s="343">
        <f>SUM(Kranskop:Baobab!BL452)</f>
        <v>18750</v>
      </c>
      <c r="BM452" s="343">
        <f>SUM(Kranskop:Baobab!BM452)</f>
        <v>18750</v>
      </c>
      <c r="BN452" s="343">
        <f>SUM(Kranskop:Baobab!BN452)</f>
        <v>18750</v>
      </c>
      <c r="BO452" s="343">
        <f>SUM(Kranskop:Baobab!BO452)</f>
        <v>18750</v>
      </c>
      <c r="BP452" s="343">
        <f>SUM(Kranskop:Baobab!BP452)</f>
        <v>18750</v>
      </c>
      <c r="BQ452" s="280">
        <f>SUM(Kranskop:Baobab!BQ452)</f>
        <v>18750</v>
      </c>
      <c r="BR452" s="344">
        <f>SUM(Kranskop:Baobab!BR452)</f>
        <v>0</v>
      </c>
      <c r="BS452" s="343">
        <f>SUM(Kranskop:Baobab!BS452)</f>
        <v>0</v>
      </c>
      <c r="BT452" s="343">
        <f>SUM(Kranskop:Baobab!BT452)</f>
        <v>0</v>
      </c>
      <c r="BU452" s="343">
        <f>SUM(Kranskop:Baobab!BU452)</f>
        <v>0</v>
      </c>
      <c r="BV452" s="343">
        <f>SUM(Kranskop:Baobab!BV452)</f>
        <v>0</v>
      </c>
      <c r="BW452" s="343">
        <f>SUM(Kranskop:Baobab!BW452)</f>
        <v>0</v>
      </c>
      <c r="BX452" s="343">
        <f>SUM(Kranskop:Baobab!BX452)</f>
        <v>0</v>
      </c>
      <c r="BY452" s="343">
        <f>SUM(Kranskop:Baobab!BY452)</f>
        <v>0</v>
      </c>
      <c r="BZ452" s="343">
        <f>SUM(Kranskop:Baobab!BZ452)</f>
        <v>0</v>
      </c>
      <c r="CA452" s="343">
        <f>SUM(Kranskop:Baobab!CA452)</f>
        <v>0</v>
      </c>
      <c r="CB452" s="343">
        <f>SUM(Kranskop:Baobab!CB452)</f>
        <v>0</v>
      </c>
      <c r="CC452" s="280">
        <f>SUM(Kranskop:Baobab!CC452)</f>
        <v>37500</v>
      </c>
      <c r="CD452" s="368"/>
    </row>
    <row r="453" spans="1:82" s="39" customFormat="1" x14ac:dyDescent="0.75">
      <c r="A453" s="43"/>
      <c r="B453" s="156"/>
      <c r="C453" s="157"/>
      <c r="D453" s="158"/>
      <c r="E453" s="297"/>
      <c r="F453" s="297"/>
      <c r="G453" s="160"/>
      <c r="H453" s="161"/>
      <c r="I453" s="161"/>
      <c r="J453" s="161"/>
      <c r="K453" s="161"/>
      <c r="L453" s="161"/>
      <c r="M453" s="161"/>
      <c r="N453" s="161"/>
      <c r="O453" s="161"/>
      <c r="P453" s="161"/>
      <c r="Q453" s="161"/>
      <c r="R453" s="161"/>
      <c r="S453" s="161"/>
      <c r="T453" s="161"/>
      <c r="U453" s="161"/>
      <c r="V453" s="161"/>
      <c r="W453" s="161"/>
      <c r="X453" s="161"/>
      <c r="Y453" s="161"/>
      <c r="Z453" s="161"/>
      <c r="AA453" s="161"/>
      <c r="AB453" s="161"/>
      <c r="AC453" s="161"/>
      <c r="AD453" s="161"/>
      <c r="AE453" s="161"/>
      <c r="AF453" s="161"/>
      <c r="AG453" s="161"/>
      <c r="AH453" s="161"/>
      <c r="AI453" s="161"/>
      <c r="AJ453" s="161"/>
      <c r="AK453" s="161"/>
      <c r="AL453" s="161"/>
      <c r="AM453" s="161"/>
      <c r="AN453" s="161"/>
      <c r="AO453" s="161"/>
      <c r="AP453" s="161"/>
      <c r="AQ453" s="161"/>
      <c r="AR453" s="161"/>
      <c r="AS453" s="161"/>
      <c r="AT453" s="161"/>
      <c r="AU453" s="161"/>
      <c r="AV453" s="161"/>
      <c r="AW453" s="161"/>
      <c r="AX453" s="161"/>
      <c r="AY453" s="161"/>
      <c r="AZ453" s="161"/>
      <c r="BA453" s="161"/>
      <c r="BB453" s="161"/>
      <c r="BC453" s="161"/>
      <c r="BD453" s="161"/>
      <c r="BE453" s="161"/>
      <c r="BF453" s="161"/>
      <c r="BG453" s="161"/>
      <c r="BH453" s="161"/>
      <c r="BI453" s="161"/>
      <c r="BJ453" s="161"/>
      <c r="BK453" s="161"/>
      <c r="BL453" s="161"/>
      <c r="BM453" s="161"/>
      <c r="BN453" s="161"/>
      <c r="BO453" s="161"/>
      <c r="BP453" s="161"/>
      <c r="BQ453" s="161"/>
      <c r="BR453" s="161"/>
      <c r="BS453" s="161"/>
      <c r="BT453" s="161"/>
      <c r="BU453" s="161"/>
      <c r="BV453" s="161"/>
      <c r="BW453" s="161"/>
      <c r="BX453" s="161"/>
      <c r="BY453" s="161"/>
      <c r="BZ453" s="161"/>
      <c r="CA453" s="161"/>
      <c r="CB453" s="161"/>
      <c r="CC453" s="161"/>
      <c r="CD453" s="368"/>
    </row>
    <row r="454" spans="1:82" s="39" customFormat="1" x14ac:dyDescent="0.75">
      <c r="A454" s="43"/>
      <c r="B454" s="113" t="s">
        <v>527</v>
      </c>
      <c r="C454" s="114" t="s">
        <v>528</v>
      </c>
      <c r="D454" s="115"/>
      <c r="E454" s="293"/>
      <c r="F454" s="293"/>
      <c r="G454" s="116">
        <f>SUM(G455:G489)</f>
        <v>39214000</v>
      </c>
      <c r="H454" s="125">
        <f>SUM(H455:H489)</f>
        <v>0</v>
      </c>
      <c r="I454" s="126">
        <f t="shared" ref="I454:AL454" si="110">SUM(I455:I489)</f>
        <v>0</v>
      </c>
      <c r="J454" s="125">
        <f t="shared" si="110"/>
        <v>0</v>
      </c>
      <c r="K454" s="127">
        <f t="shared" si="110"/>
        <v>0</v>
      </c>
      <c r="L454" s="127">
        <f t="shared" si="110"/>
        <v>0</v>
      </c>
      <c r="M454" s="127">
        <f t="shared" si="110"/>
        <v>0</v>
      </c>
      <c r="N454" s="127">
        <f t="shared" si="110"/>
        <v>0</v>
      </c>
      <c r="O454" s="127">
        <f t="shared" si="110"/>
        <v>0</v>
      </c>
      <c r="P454" s="127">
        <f t="shared" si="110"/>
        <v>0</v>
      </c>
      <c r="Q454" s="127">
        <f t="shared" si="110"/>
        <v>0</v>
      </c>
      <c r="R454" s="127">
        <f t="shared" si="110"/>
        <v>0</v>
      </c>
      <c r="S454" s="127">
        <f t="shared" si="110"/>
        <v>0</v>
      </c>
      <c r="T454" s="127">
        <f t="shared" si="110"/>
        <v>0</v>
      </c>
      <c r="U454" s="126">
        <f t="shared" si="110"/>
        <v>6535666.7000000002</v>
      </c>
      <c r="V454" s="125">
        <f t="shared" si="110"/>
        <v>0</v>
      </c>
      <c r="W454" s="127">
        <f t="shared" si="110"/>
        <v>0</v>
      </c>
      <c r="X454" s="127">
        <f t="shared" si="110"/>
        <v>0</v>
      </c>
      <c r="Y454" s="127">
        <f t="shared" si="110"/>
        <v>0</v>
      </c>
      <c r="Z454" s="127">
        <f t="shared" si="110"/>
        <v>0</v>
      </c>
      <c r="AA454" s="127">
        <f t="shared" si="110"/>
        <v>0</v>
      </c>
      <c r="AB454" s="127">
        <f t="shared" si="110"/>
        <v>0</v>
      </c>
      <c r="AC454" s="127">
        <f t="shared" si="110"/>
        <v>0</v>
      </c>
      <c r="AD454" s="127">
        <f t="shared" si="110"/>
        <v>0</v>
      </c>
      <c r="AE454" s="127">
        <f t="shared" si="110"/>
        <v>0</v>
      </c>
      <c r="AF454" s="127">
        <f t="shared" si="110"/>
        <v>0</v>
      </c>
      <c r="AG454" s="126">
        <f t="shared" si="110"/>
        <v>6535666.7000000002</v>
      </c>
      <c r="AH454" s="128">
        <f t="shared" si="110"/>
        <v>0</v>
      </c>
      <c r="AI454" s="127">
        <f t="shared" si="110"/>
        <v>0</v>
      </c>
      <c r="AJ454" s="127">
        <f t="shared" si="110"/>
        <v>0</v>
      </c>
      <c r="AK454" s="127">
        <f t="shared" si="110"/>
        <v>0</v>
      </c>
      <c r="AL454" s="127">
        <f t="shared" si="110"/>
        <v>0</v>
      </c>
      <c r="AM454" s="127">
        <f t="shared" ref="AM454:BR454" si="111">SUM(AM455:AM489)</f>
        <v>0</v>
      </c>
      <c r="AN454" s="127">
        <f t="shared" si="111"/>
        <v>0</v>
      </c>
      <c r="AO454" s="127">
        <f t="shared" si="111"/>
        <v>0</v>
      </c>
      <c r="AP454" s="127">
        <f t="shared" si="111"/>
        <v>0</v>
      </c>
      <c r="AQ454" s="127">
        <f t="shared" si="111"/>
        <v>0</v>
      </c>
      <c r="AR454" s="127">
        <f t="shared" si="111"/>
        <v>0</v>
      </c>
      <c r="AS454" s="126">
        <f t="shared" si="111"/>
        <v>6535666.7000000002</v>
      </c>
      <c r="AT454" s="128">
        <f t="shared" si="111"/>
        <v>0</v>
      </c>
      <c r="AU454" s="127">
        <f t="shared" si="111"/>
        <v>0</v>
      </c>
      <c r="AV454" s="127">
        <f t="shared" si="111"/>
        <v>0</v>
      </c>
      <c r="AW454" s="127">
        <f t="shared" si="111"/>
        <v>0</v>
      </c>
      <c r="AX454" s="127">
        <f t="shared" si="111"/>
        <v>0</v>
      </c>
      <c r="AY454" s="127">
        <f t="shared" si="111"/>
        <v>0</v>
      </c>
      <c r="AZ454" s="127">
        <f t="shared" si="111"/>
        <v>0</v>
      </c>
      <c r="BA454" s="127">
        <f t="shared" si="111"/>
        <v>0</v>
      </c>
      <c r="BB454" s="127">
        <f t="shared" si="111"/>
        <v>0</v>
      </c>
      <c r="BC454" s="127">
        <f t="shared" si="111"/>
        <v>0</v>
      </c>
      <c r="BD454" s="127">
        <f t="shared" si="111"/>
        <v>0</v>
      </c>
      <c r="BE454" s="126">
        <f t="shared" si="111"/>
        <v>6535666.7000000002</v>
      </c>
      <c r="BF454" s="128">
        <f t="shared" si="111"/>
        <v>0</v>
      </c>
      <c r="BG454" s="127">
        <f t="shared" si="111"/>
        <v>0</v>
      </c>
      <c r="BH454" s="127">
        <f t="shared" si="111"/>
        <v>0</v>
      </c>
      <c r="BI454" s="127">
        <f t="shared" si="111"/>
        <v>0</v>
      </c>
      <c r="BJ454" s="127">
        <f t="shared" si="111"/>
        <v>0</v>
      </c>
      <c r="BK454" s="127">
        <f t="shared" si="111"/>
        <v>0</v>
      </c>
      <c r="BL454" s="127">
        <f t="shared" si="111"/>
        <v>0</v>
      </c>
      <c r="BM454" s="127">
        <f t="shared" si="111"/>
        <v>0</v>
      </c>
      <c r="BN454" s="127">
        <f t="shared" si="111"/>
        <v>0</v>
      </c>
      <c r="BO454" s="127">
        <f t="shared" si="111"/>
        <v>0</v>
      </c>
      <c r="BP454" s="127">
        <f t="shared" si="111"/>
        <v>0</v>
      </c>
      <c r="BQ454" s="126">
        <f t="shared" si="111"/>
        <v>6535666.7000000002</v>
      </c>
      <c r="BR454" s="128">
        <f t="shared" si="111"/>
        <v>0</v>
      </c>
      <c r="BS454" s="127">
        <f t="shared" ref="BS454:CC454" si="112">SUM(BS455:BS489)</f>
        <v>0</v>
      </c>
      <c r="BT454" s="127">
        <f t="shared" si="112"/>
        <v>0</v>
      </c>
      <c r="BU454" s="127">
        <f t="shared" si="112"/>
        <v>0</v>
      </c>
      <c r="BV454" s="127">
        <f t="shared" si="112"/>
        <v>0</v>
      </c>
      <c r="BW454" s="127">
        <f t="shared" si="112"/>
        <v>0</v>
      </c>
      <c r="BX454" s="127">
        <f t="shared" si="112"/>
        <v>0</v>
      </c>
      <c r="BY454" s="127">
        <f t="shared" si="112"/>
        <v>0</v>
      </c>
      <c r="BZ454" s="127">
        <f t="shared" si="112"/>
        <v>0</v>
      </c>
      <c r="CA454" s="127">
        <f t="shared" si="112"/>
        <v>0</v>
      </c>
      <c r="CB454" s="127">
        <f t="shared" si="112"/>
        <v>0</v>
      </c>
      <c r="CC454" s="126">
        <f t="shared" si="112"/>
        <v>6535666.5</v>
      </c>
      <c r="CD454" s="368"/>
    </row>
    <row r="455" spans="1:82" s="39" customFormat="1" x14ac:dyDescent="0.75">
      <c r="A455" s="43"/>
      <c r="B455" s="25" t="s">
        <v>529</v>
      </c>
      <c r="C455" s="28" t="s">
        <v>530</v>
      </c>
      <c r="D455" s="29" t="s">
        <v>531</v>
      </c>
      <c r="E455" s="255">
        <f>SUM(Kranskop:Baobab!F455)</f>
        <v>1800000</v>
      </c>
      <c r="F455" s="215" t="b">
        <f>(Kranskop!G455+Nyl!G455+Capricorn!G455+Baobab!G455)=G455</f>
        <v>1</v>
      </c>
      <c r="G455" s="247">
        <f t="shared" ref="G455:G488" si="113">+SUM(H455:CC455)</f>
        <v>1800000</v>
      </c>
      <c r="H455" s="75">
        <f>SUM(Kranskop:Baobab!H455)</f>
        <v>0</v>
      </c>
      <c r="I455" s="76">
        <f>SUM(Kranskop:Baobab!I455)</f>
        <v>0</v>
      </c>
      <c r="J455" s="75">
        <f>SUM(Kranskop:Baobab!J455)</f>
        <v>0</v>
      </c>
      <c r="K455" s="77">
        <f>SUM(Kranskop:Baobab!K455)</f>
        <v>0</v>
      </c>
      <c r="L455" s="77">
        <f>SUM(Kranskop:Baobab!L455)</f>
        <v>0</v>
      </c>
      <c r="M455" s="77">
        <f>SUM(Kranskop:Baobab!M455)</f>
        <v>0</v>
      </c>
      <c r="N455" s="77">
        <f>SUM(Kranskop:Baobab!N455)</f>
        <v>0</v>
      </c>
      <c r="O455" s="77">
        <f>SUM(Kranskop:Baobab!O455)</f>
        <v>0</v>
      </c>
      <c r="P455" s="77">
        <f>SUM(Kranskop:Baobab!P455)</f>
        <v>0</v>
      </c>
      <c r="Q455" s="77">
        <f>SUM(Kranskop:Baobab!Q455)</f>
        <v>0</v>
      </c>
      <c r="R455" s="77">
        <f>SUM(Kranskop:Baobab!R455)</f>
        <v>0</v>
      </c>
      <c r="S455" s="77">
        <f>SUM(Kranskop:Baobab!S455)</f>
        <v>0</v>
      </c>
      <c r="T455" s="77">
        <f>SUM(Kranskop:Baobab!T455)</f>
        <v>0</v>
      </c>
      <c r="U455" s="76">
        <f>SUM(Kranskop:Baobab!U455)</f>
        <v>300000</v>
      </c>
      <c r="V455" s="75">
        <f>SUM(Kranskop:Baobab!V455)</f>
        <v>0</v>
      </c>
      <c r="W455" s="77">
        <f>SUM(Kranskop:Baobab!W455)</f>
        <v>0</v>
      </c>
      <c r="X455" s="77">
        <f>SUM(Kranskop:Baobab!X455)</f>
        <v>0</v>
      </c>
      <c r="Y455" s="77">
        <f>SUM(Kranskop:Baobab!Y455)</f>
        <v>0</v>
      </c>
      <c r="Z455" s="77">
        <f>SUM(Kranskop:Baobab!Z455)</f>
        <v>0</v>
      </c>
      <c r="AA455" s="77">
        <f>SUM(Kranskop:Baobab!AA455)</f>
        <v>0</v>
      </c>
      <c r="AB455" s="77">
        <f>SUM(Kranskop:Baobab!AB455)</f>
        <v>0</v>
      </c>
      <c r="AC455" s="77">
        <f>SUM(Kranskop:Baobab!AC455)</f>
        <v>0</v>
      </c>
      <c r="AD455" s="77">
        <f>SUM(Kranskop:Baobab!AD455)</f>
        <v>0</v>
      </c>
      <c r="AE455" s="77">
        <f>SUM(Kranskop:Baobab!AE455)</f>
        <v>0</v>
      </c>
      <c r="AF455" s="77">
        <f>SUM(Kranskop:Baobab!AF455)</f>
        <v>0</v>
      </c>
      <c r="AG455" s="76">
        <f>SUM(Kranskop:Baobab!AG455)</f>
        <v>300000</v>
      </c>
      <c r="AH455" s="78">
        <f>SUM(Kranskop:Baobab!AH455)</f>
        <v>0</v>
      </c>
      <c r="AI455" s="77">
        <f>SUM(Kranskop:Baobab!AI455)</f>
        <v>0</v>
      </c>
      <c r="AJ455" s="77">
        <f>SUM(Kranskop:Baobab!AJ455)</f>
        <v>0</v>
      </c>
      <c r="AK455" s="77">
        <f>SUM(Kranskop:Baobab!AK455)</f>
        <v>0</v>
      </c>
      <c r="AL455" s="77">
        <f>SUM(Kranskop:Baobab!AL455)</f>
        <v>0</v>
      </c>
      <c r="AM455" s="77">
        <f>SUM(Kranskop:Baobab!AM455)</f>
        <v>0</v>
      </c>
      <c r="AN455" s="77">
        <f>SUM(Kranskop:Baobab!AN455)</f>
        <v>0</v>
      </c>
      <c r="AO455" s="77">
        <f>SUM(Kranskop:Baobab!AO455)</f>
        <v>0</v>
      </c>
      <c r="AP455" s="77">
        <f>SUM(Kranskop:Baobab!AP455)</f>
        <v>0</v>
      </c>
      <c r="AQ455" s="77">
        <f>SUM(Kranskop:Baobab!AQ455)</f>
        <v>0</v>
      </c>
      <c r="AR455" s="77">
        <f>SUM(Kranskop:Baobab!AR455)</f>
        <v>0</v>
      </c>
      <c r="AS455" s="76">
        <f>SUM(Kranskop:Baobab!AS455)</f>
        <v>300000</v>
      </c>
      <c r="AT455" s="78">
        <f>SUM(Kranskop:Baobab!AT455)</f>
        <v>0</v>
      </c>
      <c r="AU455" s="77">
        <f>SUM(Kranskop:Baobab!AU455)</f>
        <v>0</v>
      </c>
      <c r="AV455" s="77">
        <f>SUM(Kranskop:Baobab!AV455)</f>
        <v>0</v>
      </c>
      <c r="AW455" s="77">
        <f>SUM(Kranskop:Baobab!AW455)</f>
        <v>0</v>
      </c>
      <c r="AX455" s="77">
        <f>SUM(Kranskop:Baobab!AX455)</f>
        <v>0</v>
      </c>
      <c r="AY455" s="77">
        <f>SUM(Kranskop:Baobab!AY455)</f>
        <v>0</v>
      </c>
      <c r="AZ455" s="77">
        <f>SUM(Kranskop:Baobab!AZ455)</f>
        <v>0</v>
      </c>
      <c r="BA455" s="77">
        <f>SUM(Kranskop:Baobab!BA455)</f>
        <v>0</v>
      </c>
      <c r="BB455" s="77">
        <f>SUM(Kranskop:Baobab!BB455)</f>
        <v>0</v>
      </c>
      <c r="BC455" s="77">
        <f>SUM(Kranskop:Baobab!BC455)</f>
        <v>0</v>
      </c>
      <c r="BD455" s="77">
        <f>SUM(Kranskop:Baobab!BD455)</f>
        <v>0</v>
      </c>
      <c r="BE455" s="76">
        <f>SUM(Kranskop:Baobab!BE455)</f>
        <v>300000</v>
      </c>
      <c r="BF455" s="78">
        <f>SUM(Kranskop:Baobab!BF455)</f>
        <v>0</v>
      </c>
      <c r="BG455" s="77">
        <f>SUM(Kranskop:Baobab!BG455)</f>
        <v>0</v>
      </c>
      <c r="BH455" s="77">
        <f>SUM(Kranskop:Baobab!BH455)</f>
        <v>0</v>
      </c>
      <c r="BI455" s="77">
        <f>SUM(Kranskop:Baobab!BI455)</f>
        <v>0</v>
      </c>
      <c r="BJ455" s="77">
        <f>SUM(Kranskop:Baobab!BJ455)</f>
        <v>0</v>
      </c>
      <c r="BK455" s="77">
        <f>SUM(Kranskop:Baobab!BK455)</f>
        <v>0</v>
      </c>
      <c r="BL455" s="77">
        <f>SUM(Kranskop:Baobab!BL455)</f>
        <v>0</v>
      </c>
      <c r="BM455" s="77">
        <f>SUM(Kranskop:Baobab!BM455)</f>
        <v>0</v>
      </c>
      <c r="BN455" s="77">
        <f>SUM(Kranskop:Baobab!BN455)</f>
        <v>0</v>
      </c>
      <c r="BO455" s="77">
        <f>SUM(Kranskop:Baobab!BO455)</f>
        <v>0</v>
      </c>
      <c r="BP455" s="77">
        <f>SUM(Kranskop:Baobab!BP455)</f>
        <v>0</v>
      </c>
      <c r="BQ455" s="76">
        <f>SUM(Kranskop:Baobab!BQ455)</f>
        <v>300000</v>
      </c>
      <c r="BR455" s="78">
        <f>SUM(Kranskop:Baobab!BR455)</f>
        <v>0</v>
      </c>
      <c r="BS455" s="77">
        <f>SUM(Kranskop:Baobab!BS455)</f>
        <v>0</v>
      </c>
      <c r="BT455" s="77">
        <f>SUM(Kranskop:Baobab!BT455)</f>
        <v>0</v>
      </c>
      <c r="BU455" s="77">
        <f>SUM(Kranskop:Baobab!BU455)</f>
        <v>0</v>
      </c>
      <c r="BV455" s="77">
        <f>SUM(Kranskop:Baobab!BV455)</f>
        <v>0</v>
      </c>
      <c r="BW455" s="77">
        <f>SUM(Kranskop:Baobab!BW455)</f>
        <v>0</v>
      </c>
      <c r="BX455" s="77">
        <f>SUM(Kranskop:Baobab!BX455)</f>
        <v>0</v>
      </c>
      <c r="BY455" s="77">
        <f>SUM(Kranskop:Baobab!BY455)</f>
        <v>0</v>
      </c>
      <c r="BZ455" s="77">
        <f>SUM(Kranskop:Baobab!BZ455)</f>
        <v>0</v>
      </c>
      <c r="CA455" s="77">
        <f>SUM(Kranskop:Baobab!CA455)</f>
        <v>0</v>
      </c>
      <c r="CB455" s="77">
        <f>SUM(Kranskop:Baobab!CB455)</f>
        <v>0</v>
      </c>
      <c r="CC455" s="76">
        <f>SUM(Kranskop:Baobab!CC455)</f>
        <v>300000</v>
      </c>
      <c r="CD455" s="368"/>
    </row>
    <row r="456" spans="1:82" s="39" customFormat="1" x14ac:dyDescent="0.75">
      <c r="A456" s="43"/>
      <c r="B456" s="274" t="s">
        <v>532</v>
      </c>
      <c r="C456" s="307" t="s">
        <v>533</v>
      </c>
      <c r="D456" s="130"/>
      <c r="E456" s="255">
        <f>SUM(Kranskop:Baobab!F456)</f>
        <v>0</v>
      </c>
      <c r="F456" s="215" t="b">
        <f>(Kranskop!G456+Nyl!G456+Capricorn!G456+Baobab!G456)=G456</f>
        <v>1</v>
      </c>
      <c r="G456" s="74">
        <f t="shared" si="113"/>
        <v>0</v>
      </c>
      <c r="H456" s="75">
        <f>SUM(Kranskop:Baobab!H456)</f>
        <v>0</v>
      </c>
      <c r="I456" s="76">
        <f>SUM(Kranskop:Baobab!I456)</f>
        <v>0</v>
      </c>
      <c r="J456" s="75">
        <f>SUM(Kranskop:Baobab!J456)</f>
        <v>0</v>
      </c>
      <c r="K456" s="77">
        <f>SUM(Kranskop:Baobab!K456)</f>
        <v>0</v>
      </c>
      <c r="L456" s="77">
        <f>SUM(Kranskop:Baobab!L456)</f>
        <v>0</v>
      </c>
      <c r="M456" s="77">
        <f>SUM(Kranskop:Baobab!M456)</f>
        <v>0</v>
      </c>
      <c r="N456" s="77">
        <f>SUM(Kranskop:Baobab!N456)</f>
        <v>0</v>
      </c>
      <c r="O456" s="77">
        <f>SUM(Kranskop:Baobab!O456)</f>
        <v>0</v>
      </c>
      <c r="P456" s="77">
        <f>SUM(Kranskop:Baobab!P456)</f>
        <v>0</v>
      </c>
      <c r="Q456" s="77">
        <f>SUM(Kranskop:Baobab!Q456)</f>
        <v>0</v>
      </c>
      <c r="R456" s="77">
        <f>SUM(Kranskop:Baobab!R456)</f>
        <v>0</v>
      </c>
      <c r="S456" s="77">
        <f>SUM(Kranskop:Baobab!S456)</f>
        <v>0</v>
      </c>
      <c r="T456" s="77">
        <f>SUM(Kranskop:Baobab!T456)</f>
        <v>0</v>
      </c>
      <c r="U456" s="76">
        <f>SUM(Kranskop:Baobab!U456)</f>
        <v>0</v>
      </c>
      <c r="V456" s="75">
        <f>SUM(Kranskop:Baobab!V456)</f>
        <v>0</v>
      </c>
      <c r="W456" s="77">
        <f>SUM(Kranskop:Baobab!W456)</f>
        <v>0</v>
      </c>
      <c r="X456" s="77">
        <f>SUM(Kranskop:Baobab!X456)</f>
        <v>0</v>
      </c>
      <c r="Y456" s="77">
        <f>SUM(Kranskop:Baobab!Y456)</f>
        <v>0</v>
      </c>
      <c r="Z456" s="77">
        <f>SUM(Kranskop:Baobab!Z456)</f>
        <v>0</v>
      </c>
      <c r="AA456" s="77">
        <f>SUM(Kranskop:Baobab!AA456)</f>
        <v>0</v>
      </c>
      <c r="AB456" s="77">
        <f>SUM(Kranskop:Baobab!AB456)</f>
        <v>0</v>
      </c>
      <c r="AC456" s="77">
        <f>SUM(Kranskop:Baobab!AC456)</f>
        <v>0</v>
      </c>
      <c r="AD456" s="77">
        <f>SUM(Kranskop:Baobab!AD456)</f>
        <v>0</v>
      </c>
      <c r="AE456" s="77">
        <f>SUM(Kranskop:Baobab!AE456)</f>
        <v>0</v>
      </c>
      <c r="AF456" s="77">
        <f>SUM(Kranskop:Baobab!AF456)</f>
        <v>0</v>
      </c>
      <c r="AG456" s="76">
        <f>SUM(Kranskop:Baobab!AG456)</f>
        <v>0</v>
      </c>
      <c r="AH456" s="78">
        <f>SUM(Kranskop:Baobab!AH456)</f>
        <v>0</v>
      </c>
      <c r="AI456" s="77">
        <f>SUM(Kranskop:Baobab!AI456)</f>
        <v>0</v>
      </c>
      <c r="AJ456" s="77">
        <f>SUM(Kranskop:Baobab!AJ456)</f>
        <v>0</v>
      </c>
      <c r="AK456" s="77">
        <f>SUM(Kranskop:Baobab!AK456)</f>
        <v>0</v>
      </c>
      <c r="AL456" s="77">
        <f>SUM(Kranskop:Baobab!AL456)</f>
        <v>0</v>
      </c>
      <c r="AM456" s="77">
        <f>SUM(Kranskop:Baobab!AM456)</f>
        <v>0</v>
      </c>
      <c r="AN456" s="77">
        <f>SUM(Kranskop:Baobab!AN456)</f>
        <v>0</v>
      </c>
      <c r="AO456" s="77">
        <f>SUM(Kranskop:Baobab!AO456)</f>
        <v>0</v>
      </c>
      <c r="AP456" s="77">
        <f>SUM(Kranskop:Baobab!AP456)</f>
        <v>0</v>
      </c>
      <c r="AQ456" s="77">
        <f>SUM(Kranskop:Baobab!AQ456)</f>
        <v>0</v>
      </c>
      <c r="AR456" s="77">
        <f>SUM(Kranskop:Baobab!AR456)</f>
        <v>0</v>
      </c>
      <c r="AS456" s="76">
        <f>SUM(Kranskop:Baobab!AS456)</f>
        <v>0</v>
      </c>
      <c r="AT456" s="78">
        <f>SUM(Kranskop:Baobab!AT456)</f>
        <v>0</v>
      </c>
      <c r="AU456" s="77">
        <f>SUM(Kranskop:Baobab!AU456)</f>
        <v>0</v>
      </c>
      <c r="AV456" s="77">
        <f>SUM(Kranskop:Baobab!AV456)</f>
        <v>0</v>
      </c>
      <c r="AW456" s="77">
        <f>SUM(Kranskop:Baobab!AW456)</f>
        <v>0</v>
      </c>
      <c r="AX456" s="77">
        <f>SUM(Kranskop:Baobab!AX456)</f>
        <v>0</v>
      </c>
      <c r="AY456" s="77">
        <f>SUM(Kranskop:Baobab!AY456)</f>
        <v>0</v>
      </c>
      <c r="AZ456" s="77">
        <f>SUM(Kranskop:Baobab!AZ456)</f>
        <v>0</v>
      </c>
      <c r="BA456" s="77">
        <f>SUM(Kranskop:Baobab!BA456)</f>
        <v>0</v>
      </c>
      <c r="BB456" s="77">
        <f>SUM(Kranskop:Baobab!BB456)</f>
        <v>0</v>
      </c>
      <c r="BC456" s="77">
        <f>SUM(Kranskop:Baobab!BC456)</f>
        <v>0</v>
      </c>
      <c r="BD456" s="77">
        <f>SUM(Kranskop:Baobab!BD456)</f>
        <v>0</v>
      </c>
      <c r="BE456" s="76">
        <f>SUM(Kranskop:Baobab!BE456)</f>
        <v>0</v>
      </c>
      <c r="BF456" s="78">
        <f>SUM(Kranskop:Baobab!BF456)</f>
        <v>0</v>
      </c>
      <c r="BG456" s="77">
        <f>SUM(Kranskop:Baobab!BG456)</f>
        <v>0</v>
      </c>
      <c r="BH456" s="77">
        <f>SUM(Kranskop:Baobab!BH456)</f>
        <v>0</v>
      </c>
      <c r="BI456" s="77">
        <f>SUM(Kranskop:Baobab!BI456)</f>
        <v>0</v>
      </c>
      <c r="BJ456" s="77">
        <f>SUM(Kranskop:Baobab!BJ456)</f>
        <v>0</v>
      </c>
      <c r="BK456" s="77">
        <f>SUM(Kranskop:Baobab!BK456)</f>
        <v>0</v>
      </c>
      <c r="BL456" s="77">
        <f>SUM(Kranskop:Baobab!BL456)</f>
        <v>0</v>
      </c>
      <c r="BM456" s="77">
        <f>SUM(Kranskop:Baobab!BM456)</f>
        <v>0</v>
      </c>
      <c r="BN456" s="77">
        <f>SUM(Kranskop:Baobab!BN456)</f>
        <v>0</v>
      </c>
      <c r="BO456" s="77">
        <f>SUM(Kranskop:Baobab!BO456)</f>
        <v>0</v>
      </c>
      <c r="BP456" s="77">
        <f>SUM(Kranskop:Baobab!BP456)</f>
        <v>0</v>
      </c>
      <c r="BQ456" s="76">
        <f>SUM(Kranskop:Baobab!BQ456)</f>
        <v>0</v>
      </c>
      <c r="BR456" s="78">
        <f>SUM(Kranskop:Baobab!BR456)</f>
        <v>0</v>
      </c>
      <c r="BS456" s="77">
        <f>SUM(Kranskop:Baobab!BS456)</f>
        <v>0</v>
      </c>
      <c r="BT456" s="77">
        <f>SUM(Kranskop:Baobab!BT456)</f>
        <v>0</v>
      </c>
      <c r="BU456" s="77">
        <f>SUM(Kranskop:Baobab!BU456)</f>
        <v>0</v>
      </c>
      <c r="BV456" s="77">
        <f>SUM(Kranskop:Baobab!BV456)</f>
        <v>0</v>
      </c>
      <c r="BW456" s="77">
        <f>SUM(Kranskop:Baobab!BW456)</f>
        <v>0</v>
      </c>
      <c r="BX456" s="77">
        <f>SUM(Kranskop:Baobab!BX456)</f>
        <v>0</v>
      </c>
      <c r="BY456" s="77">
        <f>SUM(Kranskop:Baobab!BY456)</f>
        <v>0</v>
      </c>
      <c r="BZ456" s="77">
        <f>SUM(Kranskop:Baobab!BZ456)</f>
        <v>0</v>
      </c>
      <c r="CA456" s="77">
        <f>SUM(Kranskop:Baobab!CA456)</f>
        <v>0</v>
      </c>
      <c r="CB456" s="77">
        <f>SUM(Kranskop:Baobab!CB456)</f>
        <v>0</v>
      </c>
      <c r="CC456" s="76">
        <f>SUM(Kranskop:Baobab!CC456)</f>
        <v>0</v>
      </c>
      <c r="CD456" s="368"/>
    </row>
    <row r="457" spans="1:82" s="39" customFormat="1" x14ac:dyDescent="0.75">
      <c r="A457" s="43"/>
      <c r="B457" s="25" t="s">
        <v>534</v>
      </c>
      <c r="C457" s="28" t="s">
        <v>535</v>
      </c>
      <c r="D457" s="29" t="s">
        <v>531</v>
      </c>
      <c r="E457" s="255">
        <f>SUM(Kranskop:Baobab!F457)</f>
        <v>864000</v>
      </c>
      <c r="F457" s="215" t="b">
        <f>(Kranskop!G457+Nyl!G457+Capricorn!G457+Baobab!G457)=G457</f>
        <v>1</v>
      </c>
      <c r="G457" s="74">
        <f t="shared" si="113"/>
        <v>864000</v>
      </c>
      <c r="H457" s="75">
        <f>SUM(Kranskop:Baobab!H457)</f>
        <v>0</v>
      </c>
      <c r="I457" s="76">
        <f>SUM(Kranskop:Baobab!I457)</f>
        <v>0</v>
      </c>
      <c r="J457" s="75">
        <f>SUM(Kranskop:Baobab!J457)</f>
        <v>0</v>
      </c>
      <c r="K457" s="77">
        <f>SUM(Kranskop:Baobab!K457)</f>
        <v>0</v>
      </c>
      <c r="L457" s="77">
        <f>SUM(Kranskop:Baobab!L457)</f>
        <v>0</v>
      </c>
      <c r="M457" s="77">
        <f>SUM(Kranskop:Baobab!M457)</f>
        <v>0</v>
      </c>
      <c r="N457" s="77">
        <f>SUM(Kranskop:Baobab!N457)</f>
        <v>0</v>
      </c>
      <c r="O457" s="77">
        <f>SUM(Kranskop:Baobab!O457)</f>
        <v>0</v>
      </c>
      <c r="P457" s="77">
        <f>SUM(Kranskop:Baobab!P457)</f>
        <v>0</v>
      </c>
      <c r="Q457" s="77">
        <f>SUM(Kranskop:Baobab!Q457)</f>
        <v>0</v>
      </c>
      <c r="R457" s="77">
        <f>SUM(Kranskop:Baobab!R457)</f>
        <v>0</v>
      </c>
      <c r="S457" s="77">
        <f>SUM(Kranskop:Baobab!S457)</f>
        <v>0</v>
      </c>
      <c r="T457" s="77">
        <f>SUM(Kranskop:Baobab!T457)</f>
        <v>0</v>
      </c>
      <c r="U457" s="76">
        <f>SUM(Kranskop:Baobab!U457)</f>
        <v>144000</v>
      </c>
      <c r="V457" s="75">
        <f>SUM(Kranskop:Baobab!V457)</f>
        <v>0</v>
      </c>
      <c r="W457" s="77">
        <f>SUM(Kranskop:Baobab!W457)</f>
        <v>0</v>
      </c>
      <c r="X457" s="77">
        <f>SUM(Kranskop:Baobab!X457)</f>
        <v>0</v>
      </c>
      <c r="Y457" s="77">
        <f>SUM(Kranskop:Baobab!Y457)</f>
        <v>0</v>
      </c>
      <c r="Z457" s="77">
        <f>SUM(Kranskop:Baobab!Z457)</f>
        <v>0</v>
      </c>
      <c r="AA457" s="77">
        <f>SUM(Kranskop:Baobab!AA457)</f>
        <v>0</v>
      </c>
      <c r="AB457" s="77">
        <f>SUM(Kranskop:Baobab!AB457)</f>
        <v>0</v>
      </c>
      <c r="AC457" s="77">
        <f>SUM(Kranskop:Baobab!AC457)</f>
        <v>0</v>
      </c>
      <c r="AD457" s="77">
        <f>SUM(Kranskop:Baobab!AD457)</f>
        <v>0</v>
      </c>
      <c r="AE457" s="77">
        <f>SUM(Kranskop:Baobab!AE457)</f>
        <v>0</v>
      </c>
      <c r="AF457" s="77">
        <f>SUM(Kranskop:Baobab!AF457)</f>
        <v>0</v>
      </c>
      <c r="AG457" s="76">
        <f>SUM(Kranskop:Baobab!AG457)</f>
        <v>144000</v>
      </c>
      <c r="AH457" s="78">
        <f>SUM(Kranskop:Baobab!AH457)</f>
        <v>0</v>
      </c>
      <c r="AI457" s="77">
        <f>SUM(Kranskop:Baobab!AI457)</f>
        <v>0</v>
      </c>
      <c r="AJ457" s="77">
        <f>SUM(Kranskop:Baobab!AJ457)</f>
        <v>0</v>
      </c>
      <c r="AK457" s="77">
        <f>SUM(Kranskop:Baobab!AK457)</f>
        <v>0</v>
      </c>
      <c r="AL457" s="77">
        <f>SUM(Kranskop:Baobab!AL457)</f>
        <v>0</v>
      </c>
      <c r="AM457" s="77">
        <f>SUM(Kranskop:Baobab!AM457)</f>
        <v>0</v>
      </c>
      <c r="AN457" s="77">
        <f>SUM(Kranskop:Baobab!AN457)</f>
        <v>0</v>
      </c>
      <c r="AO457" s="77">
        <f>SUM(Kranskop:Baobab!AO457)</f>
        <v>0</v>
      </c>
      <c r="AP457" s="77">
        <f>SUM(Kranskop:Baobab!AP457)</f>
        <v>0</v>
      </c>
      <c r="AQ457" s="77">
        <f>SUM(Kranskop:Baobab!AQ457)</f>
        <v>0</v>
      </c>
      <c r="AR457" s="77">
        <f>SUM(Kranskop:Baobab!AR457)</f>
        <v>0</v>
      </c>
      <c r="AS457" s="76">
        <f>SUM(Kranskop:Baobab!AS457)</f>
        <v>144000</v>
      </c>
      <c r="AT457" s="78">
        <f>SUM(Kranskop:Baobab!AT457)</f>
        <v>0</v>
      </c>
      <c r="AU457" s="77">
        <f>SUM(Kranskop:Baobab!AU457)</f>
        <v>0</v>
      </c>
      <c r="AV457" s="77">
        <f>SUM(Kranskop:Baobab!AV457)</f>
        <v>0</v>
      </c>
      <c r="AW457" s="77">
        <f>SUM(Kranskop:Baobab!AW457)</f>
        <v>0</v>
      </c>
      <c r="AX457" s="77">
        <f>SUM(Kranskop:Baobab!AX457)</f>
        <v>0</v>
      </c>
      <c r="AY457" s="77">
        <f>SUM(Kranskop:Baobab!AY457)</f>
        <v>0</v>
      </c>
      <c r="AZ457" s="77">
        <f>SUM(Kranskop:Baobab!AZ457)</f>
        <v>0</v>
      </c>
      <c r="BA457" s="77">
        <f>SUM(Kranskop:Baobab!BA457)</f>
        <v>0</v>
      </c>
      <c r="BB457" s="77">
        <f>SUM(Kranskop:Baobab!BB457)</f>
        <v>0</v>
      </c>
      <c r="BC457" s="77">
        <f>SUM(Kranskop:Baobab!BC457)</f>
        <v>0</v>
      </c>
      <c r="BD457" s="77">
        <f>SUM(Kranskop:Baobab!BD457)</f>
        <v>0</v>
      </c>
      <c r="BE457" s="76">
        <f>SUM(Kranskop:Baobab!BE457)</f>
        <v>144000</v>
      </c>
      <c r="BF457" s="78">
        <f>SUM(Kranskop:Baobab!BF457)</f>
        <v>0</v>
      </c>
      <c r="BG457" s="77">
        <f>SUM(Kranskop:Baobab!BG457)</f>
        <v>0</v>
      </c>
      <c r="BH457" s="77">
        <f>SUM(Kranskop:Baobab!BH457)</f>
        <v>0</v>
      </c>
      <c r="BI457" s="77">
        <f>SUM(Kranskop:Baobab!BI457)</f>
        <v>0</v>
      </c>
      <c r="BJ457" s="77">
        <f>SUM(Kranskop:Baobab!BJ457)</f>
        <v>0</v>
      </c>
      <c r="BK457" s="77">
        <f>SUM(Kranskop:Baobab!BK457)</f>
        <v>0</v>
      </c>
      <c r="BL457" s="77">
        <f>SUM(Kranskop:Baobab!BL457)</f>
        <v>0</v>
      </c>
      <c r="BM457" s="77">
        <f>SUM(Kranskop:Baobab!BM457)</f>
        <v>0</v>
      </c>
      <c r="BN457" s="77">
        <f>SUM(Kranskop:Baobab!BN457)</f>
        <v>0</v>
      </c>
      <c r="BO457" s="77">
        <f>SUM(Kranskop:Baobab!BO457)</f>
        <v>0</v>
      </c>
      <c r="BP457" s="77">
        <f>SUM(Kranskop:Baobab!BP457)</f>
        <v>0</v>
      </c>
      <c r="BQ457" s="76">
        <f>SUM(Kranskop:Baobab!BQ457)</f>
        <v>144000</v>
      </c>
      <c r="BR457" s="78">
        <f>SUM(Kranskop:Baobab!BR457)</f>
        <v>0</v>
      </c>
      <c r="BS457" s="77">
        <f>SUM(Kranskop:Baobab!BS457)</f>
        <v>0</v>
      </c>
      <c r="BT457" s="77">
        <f>SUM(Kranskop:Baobab!BT457)</f>
        <v>0</v>
      </c>
      <c r="BU457" s="77">
        <f>SUM(Kranskop:Baobab!BU457)</f>
        <v>0</v>
      </c>
      <c r="BV457" s="77">
        <f>SUM(Kranskop:Baobab!BV457)</f>
        <v>0</v>
      </c>
      <c r="BW457" s="77">
        <f>SUM(Kranskop:Baobab!BW457)</f>
        <v>0</v>
      </c>
      <c r="BX457" s="77">
        <f>SUM(Kranskop:Baobab!BX457)</f>
        <v>0</v>
      </c>
      <c r="BY457" s="77">
        <f>SUM(Kranskop:Baobab!BY457)</f>
        <v>0</v>
      </c>
      <c r="BZ457" s="77">
        <f>SUM(Kranskop:Baobab!BZ457)</f>
        <v>0</v>
      </c>
      <c r="CA457" s="77">
        <f>SUM(Kranskop:Baobab!CA457)</f>
        <v>0</v>
      </c>
      <c r="CB457" s="77">
        <f>SUM(Kranskop:Baobab!CB457)</f>
        <v>0</v>
      </c>
      <c r="CC457" s="76">
        <f>SUM(Kranskop:Baobab!CC457)</f>
        <v>144000</v>
      </c>
      <c r="CD457" s="368"/>
    </row>
    <row r="458" spans="1:82" s="39" customFormat="1" x14ac:dyDescent="0.75">
      <c r="A458" s="43"/>
      <c r="B458" s="26" t="s">
        <v>536</v>
      </c>
      <c r="C458" s="27" t="str">
        <f>"Handling cost and profit in respect of sub-item D10.02(a) ("&amp; TEXT(F458,"#.##%") &amp; ")"</f>
        <v>Handling cost and profit in respect of sub-item D10.02(a) (TRUE)</v>
      </c>
      <c r="D458" s="29" t="s">
        <v>320</v>
      </c>
      <c r="E458" s="255">
        <f>SUM(Kranskop:Baobab!F458)</f>
        <v>0</v>
      </c>
      <c r="F458" s="215" t="b">
        <f>(Kranskop!G458+Nyl!G458+Capricorn!G458+Baobab!G458)=G458</f>
        <v>1</v>
      </c>
      <c r="G458" s="74">
        <f t="shared" si="113"/>
        <v>0</v>
      </c>
      <c r="H458" s="75">
        <f>SUM(Kranskop:Baobab!H458)</f>
        <v>0</v>
      </c>
      <c r="I458" s="76">
        <f>SUM(Kranskop:Baobab!I458)</f>
        <v>0</v>
      </c>
      <c r="J458" s="75">
        <f>SUM(Kranskop:Baobab!J458)</f>
        <v>0</v>
      </c>
      <c r="K458" s="77">
        <f>SUM(Kranskop:Baobab!K458)</f>
        <v>0</v>
      </c>
      <c r="L458" s="77">
        <f>SUM(Kranskop:Baobab!L458)</f>
        <v>0</v>
      </c>
      <c r="M458" s="77">
        <f>SUM(Kranskop:Baobab!M458)</f>
        <v>0</v>
      </c>
      <c r="N458" s="77">
        <f>SUM(Kranskop:Baobab!N458)</f>
        <v>0</v>
      </c>
      <c r="O458" s="77">
        <f>SUM(Kranskop:Baobab!O458)</f>
        <v>0</v>
      </c>
      <c r="P458" s="77">
        <f>SUM(Kranskop:Baobab!P458)</f>
        <v>0</v>
      </c>
      <c r="Q458" s="77">
        <f>SUM(Kranskop:Baobab!Q458)</f>
        <v>0</v>
      </c>
      <c r="R458" s="77">
        <f>SUM(Kranskop:Baobab!R458)</f>
        <v>0</v>
      </c>
      <c r="S458" s="77">
        <f>SUM(Kranskop:Baobab!S458)</f>
        <v>0</v>
      </c>
      <c r="T458" s="77">
        <f>SUM(Kranskop:Baobab!T458)</f>
        <v>0</v>
      </c>
      <c r="U458" s="76">
        <f>SUM(Kranskop:Baobab!U458)</f>
        <v>0</v>
      </c>
      <c r="V458" s="75">
        <f>SUM(Kranskop:Baobab!V458)</f>
        <v>0</v>
      </c>
      <c r="W458" s="77">
        <f>SUM(Kranskop:Baobab!W458)</f>
        <v>0</v>
      </c>
      <c r="X458" s="77">
        <f>SUM(Kranskop:Baobab!X458)</f>
        <v>0</v>
      </c>
      <c r="Y458" s="77">
        <f>SUM(Kranskop:Baobab!Y458)</f>
        <v>0</v>
      </c>
      <c r="Z458" s="77">
        <f>SUM(Kranskop:Baobab!Z458)</f>
        <v>0</v>
      </c>
      <c r="AA458" s="77">
        <f>SUM(Kranskop:Baobab!AA458)</f>
        <v>0</v>
      </c>
      <c r="AB458" s="77">
        <f>SUM(Kranskop:Baobab!AB458)</f>
        <v>0</v>
      </c>
      <c r="AC458" s="77">
        <f>SUM(Kranskop:Baobab!AC458)</f>
        <v>0</v>
      </c>
      <c r="AD458" s="77">
        <f>SUM(Kranskop:Baobab!AD458)</f>
        <v>0</v>
      </c>
      <c r="AE458" s="77">
        <f>SUM(Kranskop:Baobab!AE458)</f>
        <v>0</v>
      </c>
      <c r="AF458" s="77">
        <f>SUM(Kranskop:Baobab!AF458)</f>
        <v>0</v>
      </c>
      <c r="AG458" s="76">
        <f>SUM(Kranskop:Baobab!AG458)</f>
        <v>0</v>
      </c>
      <c r="AH458" s="78">
        <f>SUM(Kranskop:Baobab!AH458)</f>
        <v>0</v>
      </c>
      <c r="AI458" s="77">
        <f>SUM(Kranskop:Baobab!AI458)</f>
        <v>0</v>
      </c>
      <c r="AJ458" s="77">
        <f>SUM(Kranskop:Baobab!AJ458)</f>
        <v>0</v>
      </c>
      <c r="AK458" s="77">
        <f>SUM(Kranskop:Baobab!AK458)</f>
        <v>0</v>
      </c>
      <c r="AL458" s="77">
        <f>SUM(Kranskop:Baobab!AL458)</f>
        <v>0</v>
      </c>
      <c r="AM458" s="77">
        <f>SUM(Kranskop:Baobab!AM458)</f>
        <v>0</v>
      </c>
      <c r="AN458" s="77">
        <f>SUM(Kranskop:Baobab!AN458)</f>
        <v>0</v>
      </c>
      <c r="AO458" s="77">
        <f>SUM(Kranskop:Baobab!AO458)</f>
        <v>0</v>
      </c>
      <c r="AP458" s="77">
        <f>SUM(Kranskop:Baobab!AP458)</f>
        <v>0</v>
      </c>
      <c r="AQ458" s="77">
        <f>SUM(Kranskop:Baobab!AQ458)</f>
        <v>0</v>
      </c>
      <c r="AR458" s="77">
        <f>SUM(Kranskop:Baobab!AR458)</f>
        <v>0</v>
      </c>
      <c r="AS458" s="76">
        <f>SUM(Kranskop:Baobab!AS458)</f>
        <v>0</v>
      </c>
      <c r="AT458" s="78">
        <f>SUM(Kranskop:Baobab!AT458)</f>
        <v>0</v>
      </c>
      <c r="AU458" s="77">
        <f>SUM(Kranskop:Baobab!AU458)</f>
        <v>0</v>
      </c>
      <c r="AV458" s="77">
        <f>SUM(Kranskop:Baobab!AV458)</f>
        <v>0</v>
      </c>
      <c r="AW458" s="77">
        <f>SUM(Kranskop:Baobab!AW458)</f>
        <v>0</v>
      </c>
      <c r="AX458" s="77">
        <f>SUM(Kranskop:Baobab!AX458)</f>
        <v>0</v>
      </c>
      <c r="AY458" s="77">
        <f>SUM(Kranskop:Baobab!AY458)</f>
        <v>0</v>
      </c>
      <c r="AZ458" s="77">
        <f>SUM(Kranskop:Baobab!AZ458)</f>
        <v>0</v>
      </c>
      <c r="BA458" s="77">
        <f>SUM(Kranskop:Baobab!BA458)</f>
        <v>0</v>
      </c>
      <c r="BB458" s="77">
        <f>SUM(Kranskop:Baobab!BB458)</f>
        <v>0</v>
      </c>
      <c r="BC458" s="77">
        <f>SUM(Kranskop:Baobab!BC458)</f>
        <v>0</v>
      </c>
      <c r="BD458" s="77">
        <f>SUM(Kranskop:Baobab!BD458)</f>
        <v>0</v>
      </c>
      <c r="BE458" s="76">
        <f>SUM(Kranskop:Baobab!BE458)</f>
        <v>0</v>
      </c>
      <c r="BF458" s="78">
        <f>SUM(Kranskop:Baobab!BF458)</f>
        <v>0</v>
      </c>
      <c r="BG458" s="77">
        <f>SUM(Kranskop:Baobab!BG458)</f>
        <v>0</v>
      </c>
      <c r="BH458" s="77">
        <f>SUM(Kranskop:Baobab!BH458)</f>
        <v>0</v>
      </c>
      <c r="BI458" s="77">
        <f>SUM(Kranskop:Baobab!BI458)</f>
        <v>0</v>
      </c>
      <c r="BJ458" s="77">
        <f>SUM(Kranskop:Baobab!BJ458)</f>
        <v>0</v>
      </c>
      <c r="BK458" s="77">
        <f>SUM(Kranskop:Baobab!BK458)</f>
        <v>0</v>
      </c>
      <c r="BL458" s="77">
        <f>SUM(Kranskop:Baobab!BL458)</f>
        <v>0</v>
      </c>
      <c r="BM458" s="77">
        <f>SUM(Kranskop:Baobab!BM458)</f>
        <v>0</v>
      </c>
      <c r="BN458" s="77">
        <f>SUM(Kranskop:Baobab!BN458)</f>
        <v>0</v>
      </c>
      <c r="BO458" s="77">
        <f>SUM(Kranskop:Baobab!BO458)</f>
        <v>0</v>
      </c>
      <c r="BP458" s="77">
        <f>SUM(Kranskop:Baobab!BP458)</f>
        <v>0</v>
      </c>
      <c r="BQ458" s="76">
        <f>SUM(Kranskop:Baobab!BQ458)</f>
        <v>0</v>
      </c>
      <c r="BR458" s="78">
        <f>SUM(Kranskop:Baobab!BR458)</f>
        <v>0</v>
      </c>
      <c r="BS458" s="77">
        <f>SUM(Kranskop:Baobab!BS458)</f>
        <v>0</v>
      </c>
      <c r="BT458" s="77">
        <f>SUM(Kranskop:Baobab!BT458)</f>
        <v>0</v>
      </c>
      <c r="BU458" s="77">
        <f>SUM(Kranskop:Baobab!BU458)</f>
        <v>0</v>
      </c>
      <c r="BV458" s="77">
        <f>SUM(Kranskop:Baobab!BV458)</f>
        <v>0</v>
      </c>
      <c r="BW458" s="77">
        <f>SUM(Kranskop:Baobab!BW458)</f>
        <v>0</v>
      </c>
      <c r="BX458" s="77">
        <f>SUM(Kranskop:Baobab!BX458)</f>
        <v>0</v>
      </c>
      <c r="BY458" s="77">
        <f>SUM(Kranskop:Baobab!BY458)</f>
        <v>0</v>
      </c>
      <c r="BZ458" s="77">
        <f>SUM(Kranskop:Baobab!BZ458)</f>
        <v>0</v>
      </c>
      <c r="CA458" s="77">
        <f>SUM(Kranskop:Baobab!CA458)</f>
        <v>0</v>
      </c>
      <c r="CB458" s="77">
        <f>SUM(Kranskop:Baobab!CB458)</f>
        <v>0</v>
      </c>
      <c r="CC458" s="76">
        <f>SUM(Kranskop:Baobab!CC458)</f>
        <v>0</v>
      </c>
      <c r="CD458" s="368"/>
    </row>
    <row r="459" spans="1:82" s="39" customFormat="1" x14ac:dyDescent="0.75">
      <c r="A459" s="43"/>
      <c r="B459" s="274" t="s">
        <v>537</v>
      </c>
      <c r="C459" s="380" t="s">
        <v>538</v>
      </c>
      <c r="D459" s="130"/>
      <c r="E459" s="255">
        <f>SUM(Kranskop:Baobab!F459)</f>
        <v>0</v>
      </c>
      <c r="F459" s="215" t="b">
        <f>(Kranskop!G459+Nyl!G459+Capricorn!G459+Baobab!G459)=G459</f>
        <v>1</v>
      </c>
      <c r="G459" s="74">
        <f t="shared" si="113"/>
        <v>0</v>
      </c>
      <c r="H459" s="75">
        <f>SUM(Kranskop:Baobab!H459)</f>
        <v>0</v>
      </c>
      <c r="I459" s="76">
        <f>SUM(Kranskop:Baobab!I459)</f>
        <v>0</v>
      </c>
      <c r="J459" s="75">
        <f>SUM(Kranskop:Baobab!J459)</f>
        <v>0</v>
      </c>
      <c r="K459" s="77">
        <f>SUM(Kranskop:Baobab!K459)</f>
        <v>0</v>
      </c>
      <c r="L459" s="77">
        <f>SUM(Kranskop:Baobab!L459)</f>
        <v>0</v>
      </c>
      <c r="M459" s="77">
        <f>SUM(Kranskop:Baobab!M459)</f>
        <v>0</v>
      </c>
      <c r="N459" s="77">
        <f>SUM(Kranskop:Baobab!N459)</f>
        <v>0</v>
      </c>
      <c r="O459" s="77">
        <f>SUM(Kranskop:Baobab!O459)</f>
        <v>0</v>
      </c>
      <c r="P459" s="77">
        <f>SUM(Kranskop:Baobab!P459)</f>
        <v>0</v>
      </c>
      <c r="Q459" s="77">
        <f>SUM(Kranskop:Baobab!Q459)</f>
        <v>0</v>
      </c>
      <c r="R459" s="77">
        <f>SUM(Kranskop:Baobab!R459)</f>
        <v>0</v>
      </c>
      <c r="S459" s="77">
        <f>SUM(Kranskop:Baobab!S459)</f>
        <v>0</v>
      </c>
      <c r="T459" s="77">
        <f>SUM(Kranskop:Baobab!T459)</f>
        <v>0</v>
      </c>
      <c r="U459" s="76">
        <f>SUM(Kranskop:Baobab!U459)</f>
        <v>0</v>
      </c>
      <c r="V459" s="75">
        <f>SUM(Kranskop:Baobab!V459)</f>
        <v>0</v>
      </c>
      <c r="W459" s="77">
        <f>SUM(Kranskop:Baobab!W459)</f>
        <v>0</v>
      </c>
      <c r="X459" s="77">
        <f>SUM(Kranskop:Baobab!X459)</f>
        <v>0</v>
      </c>
      <c r="Y459" s="77">
        <f>SUM(Kranskop:Baobab!Y459)</f>
        <v>0</v>
      </c>
      <c r="Z459" s="77">
        <f>SUM(Kranskop:Baobab!Z459)</f>
        <v>0</v>
      </c>
      <c r="AA459" s="77">
        <f>SUM(Kranskop:Baobab!AA459)</f>
        <v>0</v>
      </c>
      <c r="AB459" s="77">
        <f>SUM(Kranskop:Baobab!AB459)</f>
        <v>0</v>
      </c>
      <c r="AC459" s="77">
        <f>SUM(Kranskop:Baobab!AC459)</f>
        <v>0</v>
      </c>
      <c r="AD459" s="77">
        <f>SUM(Kranskop:Baobab!AD459)</f>
        <v>0</v>
      </c>
      <c r="AE459" s="77">
        <f>SUM(Kranskop:Baobab!AE459)</f>
        <v>0</v>
      </c>
      <c r="AF459" s="77">
        <f>SUM(Kranskop:Baobab!AF459)</f>
        <v>0</v>
      </c>
      <c r="AG459" s="76">
        <f>SUM(Kranskop:Baobab!AG459)</f>
        <v>0</v>
      </c>
      <c r="AH459" s="78">
        <f>SUM(Kranskop:Baobab!AH459)</f>
        <v>0</v>
      </c>
      <c r="AI459" s="77">
        <f>SUM(Kranskop:Baobab!AI459)</f>
        <v>0</v>
      </c>
      <c r="AJ459" s="77">
        <f>SUM(Kranskop:Baobab!AJ459)</f>
        <v>0</v>
      </c>
      <c r="AK459" s="77">
        <f>SUM(Kranskop:Baobab!AK459)</f>
        <v>0</v>
      </c>
      <c r="AL459" s="77">
        <f>SUM(Kranskop:Baobab!AL459)</f>
        <v>0</v>
      </c>
      <c r="AM459" s="77">
        <f>SUM(Kranskop:Baobab!AM459)</f>
        <v>0</v>
      </c>
      <c r="AN459" s="77">
        <f>SUM(Kranskop:Baobab!AN459)</f>
        <v>0</v>
      </c>
      <c r="AO459" s="77">
        <f>SUM(Kranskop:Baobab!AO459)</f>
        <v>0</v>
      </c>
      <c r="AP459" s="77">
        <f>SUM(Kranskop:Baobab!AP459)</f>
        <v>0</v>
      </c>
      <c r="AQ459" s="77">
        <f>SUM(Kranskop:Baobab!AQ459)</f>
        <v>0</v>
      </c>
      <c r="AR459" s="77">
        <f>SUM(Kranskop:Baobab!AR459)</f>
        <v>0</v>
      </c>
      <c r="AS459" s="76">
        <f>SUM(Kranskop:Baobab!AS459)</f>
        <v>0</v>
      </c>
      <c r="AT459" s="78">
        <f>SUM(Kranskop:Baobab!AT459)</f>
        <v>0</v>
      </c>
      <c r="AU459" s="77">
        <f>SUM(Kranskop:Baobab!AU459)</f>
        <v>0</v>
      </c>
      <c r="AV459" s="77">
        <f>SUM(Kranskop:Baobab!AV459)</f>
        <v>0</v>
      </c>
      <c r="AW459" s="77">
        <f>SUM(Kranskop:Baobab!AW459)</f>
        <v>0</v>
      </c>
      <c r="AX459" s="77">
        <f>SUM(Kranskop:Baobab!AX459)</f>
        <v>0</v>
      </c>
      <c r="AY459" s="77">
        <f>SUM(Kranskop:Baobab!AY459)</f>
        <v>0</v>
      </c>
      <c r="AZ459" s="77">
        <f>SUM(Kranskop:Baobab!AZ459)</f>
        <v>0</v>
      </c>
      <c r="BA459" s="77">
        <f>SUM(Kranskop:Baobab!BA459)</f>
        <v>0</v>
      </c>
      <c r="BB459" s="77">
        <f>SUM(Kranskop:Baobab!BB459)</f>
        <v>0</v>
      </c>
      <c r="BC459" s="77">
        <f>SUM(Kranskop:Baobab!BC459)</f>
        <v>0</v>
      </c>
      <c r="BD459" s="77">
        <f>SUM(Kranskop:Baobab!BD459)</f>
        <v>0</v>
      </c>
      <c r="BE459" s="76">
        <f>SUM(Kranskop:Baobab!BE459)</f>
        <v>0</v>
      </c>
      <c r="BF459" s="78">
        <f>SUM(Kranskop:Baobab!BF459)</f>
        <v>0</v>
      </c>
      <c r="BG459" s="77">
        <f>SUM(Kranskop:Baobab!BG459)</f>
        <v>0</v>
      </c>
      <c r="BH459" s="77">
        <f>SUM(Kranskop:Baobab!BH459)</f>
        <v>0</v>
      </c>
      <c r="BI459" s="77">
        <f>SUM(Kranskop:Baobab!BI459)</f>
        <v>0</v>
      </c>
      <c r="BJ459" s="77">
        <f>SUM(Kranskop:Baobab!BJ459)</f>
        <v>0</v>
      </c>
      <c r="BK459" s="77">
        <f>SUM(Kranskop:Baobab!BK459)</f>
        <v>0</v>
      </c>
      <c r="BL459" s="77">
        <f>SUM(Kranskop:Baobab!BL459)</f>
        <v>0</v>
      </c>
      <c r="BM459" s="77">
        <f>SUM(Kranskop:Baobab!BM459)</f>
        <v>0</v>
      </c>
      <c r="BN459" s="77">
        <f>SUM(Kranskop:Baobab!BN459)</f>
        <v>0</v>
      </c>
      <c r="BO459" s="77">
        <f>SUM(Kranskop:Baobab!BO459)</f>
        <v>0</v>
      </c>
      <c r="BP459" s="77">
        <f>SUM(Kranskop:Baobab!BP459)</f>
        <v>0</v>
      </c>
      <c r="BQ459" s="76">
        <f>SUM(Kranskop:Baobab!BQ459)</f>
        <v>0</v>
      </c>
      <c r="BR459" s="78">
        <f>SUM(Kranskop:Baobab!BR459)</f>
        <v>0</v>
      </c>
      <c r="BS459" s="77">
        <f>SUM(Kranskop:Baobab!BS459)</f>
        <v>0</v>
      </c>
      <c r="BT459" s="77">
        <f>SUM(Kranskop:Baobab!BT459)</f>
        <v>0</v>
      </c>
      <c r="BU459" s="77">
        <f>SUM(Kranskop:Baobab!BU459)</f>
        <v>0</v>
      </c>
      <c r="BV459" s="77">
        <f>SUM(Kranskop:Baobab!BV459)</f>
        <v>0</v>
      </c>
      <c r="BW459" s="77">
        <f>SUM(Kranskop:Baobab!BW459)</f>
        <v>0</v>
      </c>
      <c r="BX459" s="77">
        <f>SUM(Kranskop:Baobab!BX459)</f>
        <v>0</v>
      </c>
      <c r="BY459" s="77">
        <f>SUM(Kranskop:Baobab!BY459)</f>
        <v>0</v>
      </c>
      <c r="BZ459" s="77">
        <f>SUM(Kranskop:Baobab!BZ459)</f>
        <v>0</v>
      </c>
      <c r="CA459" s="77">
        <f>SUM(Kranskop:Baobab!CA459)</f>
        <v>0</v>
      </c>
      <c r="CB459" s="77">
        <f>SUM(Kranskop:Baobab!CB459)</f>
        <v>0</v>
      </c>
      <c r="CC459" s="76">
        <f>SUM(Kranskop:Baobab!CC459)</f>
        <v>0</v>
      </c>
      <c r="CD459" s="368"/>
    </row>
    <row r="460" spans="1:82" s="39" customFormat="1" ht="27" x14ac:dyDescent="0.75">
      <c r="A460" s="43"/>
      <c r="B460" s="185" t="s">
        <v>539</v>
      </c>
      <c r="C460" s="186" t="s">
        <v>540</v>
      </c>
      <c r="D460" s="130"/>
      <c r="E460" s="255">
        <f>SUM(Kranskop:Baobab!F460)</f>
        <v>0</v>
      </c>
      <c r="F460" s="215" t="b">
        <f>(Kranskop!G460+Nyl!G460+Capricorn!G460+Baobab!G460)=G460</f>
        <v>1</v>
      </c>
      <c r="G460" s="74">
        <f t="shared" si="113"/>
        <v>0</v>
      </c>
      <c r="H460" s="75">
        <f>SUM(Kranskop:Baobab!H460)</f>
        <v>0</v>
      </c>
      <c r="I460" s="76">
        <f>SUM(Kranskop:Baobab!I460)</f>
        <v>0</v>
      </c>
      <c r="J460" s="75">
        <f>SUM(Kranskop:Baobab!J460)</f>
        <v>0</v>
      </c>
      <c r="K460" s="77">
        <f>SUM(Kranskop:Baobab!K460)</f>
        <v>0</v>
      </c>
      <c r="L460" s="77">
        <f>SUM(Kranskop:Baobab!L460)</f>
        <v>0</v>
      </c>
      <c r="M460" s="77">
        <f>SUM(Kranskop:Baobab!M460)</f>
        <v>0</v>
      </c>
      <c r="N460" s="77">
        <f>SUM(Kranskop:Baobab!N460)</f>
        <v>0</v>
      </c>
      <c r="O460" s="77">
        <f>SUM(Kranskop:Baobab!O460)</f>
        <v>0</v>
      </c>
      <c r="P460" s="77">
        <f>SUM(Kranskop:Baobab!P460)</f>
        <v>0</v>
      </c>
      <c r="Q460" s="77">
        <f>SUM(Kranskop:Baobab!Q460)</f>
        <v>0</v>
      </c>
      <c r="R460" s="77">
        <f>SUM(Kranskop:Baobab!R460)</f>
        <v>0</v>
      </c>
      <c r="S460" s="77">
        <f>SUM(Kranskop:Baobab!S460)</f>
        <v>0</v>
      </c>
      <c r="T460" s="77">
        <f>SUM(Kranskop:Baobab!T460)</f>
        <v>0</v>
      </c>
      <c r="U460" s="76">
        <f>SUM(Kranskop:Baobab!U460)</f>
        <v>0</v>
      </c>
      <c r="V460" s="75">
        <f>SUM(Kranskop:Baobab!V460)</f>
        <v>0</v>
      </c>
      <c r="W460" s="77">
        <f>SUM(Kranskop:Baobab!W460)</f>
        <v>0</v>
      </c>
      <c r="X460" s="77">
        <f>SUM(Kranskop:Baobab!X460)</f>
        <v>0</v>
      </c>
      <c r="Y460" s="77">
        <f>SUM(Kranskop:Baobab!Y460)</f>
        <v>0</v>
      </c>
      <c r="Z460" s="77">
        <f>SUM(Kranskop:Baobab!Z460)</f>
        <v>0</v>
      </c>
      <c r="AA460" s="77">
        <f>SUM(Kranskop:Baobab!AA460)</f>
        <v>0</v>
      </c>
      <c r="AB460" s="77">
        <f>SUM(Kranskop:Baobab!AB460)</f>
        <v>0</v>
      </c>
      <c r="AC460" s="77">
        <f>SUM(Kranskop:Baobab!AC460)</f>
        <v>0</v>
      </c>
      <c r="AD460" s="77">
        <f>SUM(Kranskop:Baobab!AD460)</f>
        <v>0</v>
      </c>
      <c r="AE460" s="77">
        <f>SUM(Kranskop:Baobab!AE460)</f>
        <v>0</v>
      </c>
      <c r="AF460" s="77">
        <f>SUM(Kranskop:Baobab!AF460)</f>
        <v>0</v>
      </c>
      <c r="AG460" s="76">
        <f>SUM(Kranskop:Baobab!AG460)</f>
        <v>0</v>
      </c>
      <c r="AH460" s="78">
        <f>SUM(Kranskop:Baobab!AH460)</f>
        <v>0</v>
      </c>
      <c r="AI460" s="77">
        <f>SUM(Kranskop:Baobab!AI460)</f>
        <v>0</v>
      </c>
      <c r="AJ460" s="77">
        <f>SUM(Kranskop:Baobab!AJ460)</f>
        <v>0</v>
      </c>
      <c r="AK460" s="77">
        <f>SUM(Kranskop:Baobab!AK460)</f>
        <v>0</v>
      </c>
      <c r="AL460" s="77">
        <f>SUM(Kranskop:Baobab!AL460)</f>
        <v>0</v>
      </c>
      <c r="AM460" s="77">
        <f>SUM(Kranskop:Baobab!AM460)</f>
        <v>0</v>
      </c>
      <c r="AN460" s="77">
        <f>SUM(Kranskop:Baobab!AN460)</f>
        <v>0</v>
      </c>
      <c r="AO460" s="77">
        <f>SUM(Kranskop:Baobab!AO460)</f>
        <v>0</v>
      </c>
      <c r="AP460" s="77">
        <f>SUM(Kranskop:Baobab!AP460)</f>
        <v>0</v>
      </c>
      <c r="AQ460" s="77">
        <f>SUM(Kranskop:Baobab!AQ460)</f>
        <v>0</v>
      </c>
      <c r="AR460" s="77">
        <f>SUM(Kranskop:Baobab!AR460)</f>
        <v>0</v>
      </c>
      <c r="AS460" s="76">
        <f>SUM(Kranskop:Baobab!AS460)</f>
        <v>0</v>
      </c>
      <c r="AT460" s="78">
        <f>SUM(Kranskop:Baobab!AT460)</f>
        <v>0</v>
      </c>
      <c r="AU460" s="77">
        <f>SUM(Kranskop:Baobab!AU460)</f>
        <v>0</v>
      </c>
      <c r="AV460" s="77">
        <f>SUM(Kranskop:Baobab!AV460)</f>
        <v>0</v>
      </c>
      <c r="AW460" s="77">
        <f>SUM(Kranskop:Baobab!AW460)</f>
        <v>0</v>
      </c>
      <c r="AX460" s="77">
        <f>SUM(Kranskop:Baobab!AX460)</f>
        <v>0</v>
      </c>
      <c r="AY460" s="77">
        <f>SUM(Kranskop:Baobab!AY460)</f>
        <v>0</v>
      </c>
      <c r="AZ460" s="77">
        <f>SUM(Kranskop:Baobab!AZ460)</f>
        <v>0</v>
      </c>
      <c r="BA460" s="77">
        <f>SUM(Kranskop:Baobab!BA460)</f>
        <v>0</v>
      </c>
      <c r="BB460" s="77">
        <f>SUM(Kranskop:Baobab!BB460)</f>
        <v>0</v>
      </c>
      <c r="BC460" s="77">
        <f>SUM(Kranskop:Baobab!BC460)</f>
        <v>0</v>
      </c>
      <c r="BD460" s="77">
        <f>SUM(Kranskop:Baobab!BD460)</f>
        <v>0</v>
      </c>
      <c r="BE460" s="76">
        <f>SUM(Kranskop:Baobab!BE460)</f>
        <v>0</v>
      </c>
      <c r="BF460" s="78">
        <f>SUM(Kranskop:Baobab!BF460)</f>
        <v>0</v>
      </c>
      <c r="BG460" s="77">
        <f>SUM(Kranskop:Baobab!BG460)</f>
        <v>0</v>
      </c>
      <c r="BH460" s="77">
        <f>SUM(Kranskop:Baobab!BH460)</f>
        <v>0</v>
      </c>
      <c r="BI460" s="77">
        <f>SUM(Kranskop:Baobab!BI460)</f>
        <v>0</v>
      </c>
      <c r="BJ460" s="77">
        <f>SUM(Kranskop:Baobab!BJ460)</f>
        <v>0</v>
      </c>
      <c r="BK460" s="77">
        <f>SUM(Kranskop:Baobab!BK460)</f>
        <v>0</v>
      </c>
      <c r="BL460" s="77">
        <f>SUM(Kranskop:Baobab!BL460)</f>
        <v>0</v>
      </c>
      <c r="BM460" s="77">
        <f>SUM(Kranskop:Baobab!BM460)</f>
        <v>0</v>
      </c>
      <c r="BN460" s="77">
        <f>SUM(Kranskop:Baobab!BN460)</f>
        <v>0</v>
      </c>
      <c r="BO460" s="77">
        <f>SUM(Kranskop:Baobab!BO460)</f>
        <v>0</v>
      </c>
      <c r="BP460" s="77">
        <f>SUM(Kranskop:Baobab!BP460)</f>
        <v>0</v>
      </c>
      <c r="BQ460" s="76">
        <f>SUM(Kranskop:Baobab!BQ460)</f>
        <v>0</v>
      </c>
      <c r="BR460" s="78">
        <f>SUM(Kranskop:Baobab!BR460)</f>
        <v>0</v>
      </c>
      <c r="BS460" s="77">
        <f>SUM(Kranskop:Baobab!BS460)</f>
        <v>0</v>
      </c>
      <c r="BT460" s="77">
        <f>SUM(Kranskop:Baobab!BT460)</f>
        <v>0</v>
      </c>
      <c r="BU460" s="77">
        <f>SUM(Kranskop:Baobab!BU460)</f>
        <v>0</v>
      </c>
      <c r="BV460" s="77">
        <f>SUM(Kranskop:Baobab!BV460)</f>
        <v>0</v>
      </c>
      <c r="BW460" s="77">
        <f>SUM(Kranskop:Baobab!BW460)</f>
        <v>0</v>
      </c>
      <c r="BX460" s="77">
        <f>SUM(Kranskop:Baobab!BX460)</f>
        <v>0</v>
      </c>
      <c r="BY460" s="77">
        <f>SUM(Kranskop:Baobab!BY460)</f>
        <v>0</v>
      </c>
      <c r="BZ460" s="77">
        <f>SUM(Kranskop:Baobab!BZ460)</f>
        <v>0</v>
      </c>
      <c r="CA460" s="77">
        <f>SUM(Kranskop:Baobab!CA460)</f>
        <v>0</v>
      </c>
      <c r="CB460" s="77">
        <f>SUM(Kranskop:Baobab!CB460)</f>
        <v>0</v>
      </c>
      <c r="CC460" s="76">
        <f>SUM(Kranskop:Baobab!CC460)</f>
        <v>0</v>
      </c>
      <c r="CD460" s="368"/>
    </row>
    <row r="461" spans="1:82" s="39" customFormat="1" x14ac:dyDescent="0.75">
      <c r="B461" s="185" t="s">
        <v>541</v>
      </c>
      <c r="C461" s="186" t="s">
        <v>542</v>
      </c>
      <c r="D461" s="29" t="s">
        <v>446</v>
      </c>
      <c r="E461" s="255">
        <f>SUM(Kranskop:Baobab!F461)</f>
        <v>0</v>
      </c>
      <c r="F461" s="215" t="b">
        <f>(Kranskop!G461+Nyl!G461+Capricorn!G461+Baobab!G461)=G461</f>
        <v>1</v>
      </c>
      <c r="G461" s="74">
        <f t="shared" si="113"/>
        <v>0</v>
      </c>
      <c r="H461" s="75">
        <f>SUM(Kranskop:Baobab!H461)</f>
        <v>0</v>
      </c>
      <c r="I461" s="76">
        <f>SUM(Kranskop:Baobab!I461)</f>
        <v>0</v>
      </c>
      <c r="J461" s="75">
        <f>SUM(Kranskop:Baobab!J461)</f>
        <v>0</v>
      </c>
      <c r="K461" s="77">
        <f>SUM(Kranskop:Baobab!K461)</f>
        <v>0</v>
      </c>
      <c r="L461" s="77">
        <f>SUM(Kranskop:Baobab!L461)</f>
        <v>0</v>
      </c>
      <c r="M461" s="77">
        <f>SUM(Kranskop:Baobab!M461)</f>
        <v>0</v>
      </c>
      <c r="N461" s="77">
        <f>SUM(Kranskop:Baobab!N461)</f>
        <v>0</v>
      </c>
      <c r="O461" s="77">
        <f>SUM(Kranskop:Baobab!O461)</f>
        <v>0</v>
      </c>
      <c r="P461" s="77">
        <f>SUM(Kranskop:Baobab!P461)</f>
        <v>0</v>
      </c>
      <c r="Q461" s="77">
        <f>SUM(Kranskop:Baobab!Q461)</f>
        <v>0</v>
      </c>
      <c r="R461" s="77">
        <f>SUM(Kranskop:Baobab!R461)</f>
        <v>0</v>
      </c>
      <c r="S461" s="77">
        <f>SUM(Kranskop:Baobab!S461)</f>
        <v>0</v>
      </c>
      <c r="T461" s="77">
        <f>SUM(Kranskop:Baobab!T461)</f>
        <v>0</v>
      </c>
      <c r="U461" s="76">
        <f>SUM(Kranskop:Baobab!U461)</f>
        <v>0</v>
      </c>
      <c r="V461" s="75">
        <f>SUM(Kranskop:Baobab!V461)</f>
        <v>0</v>
      </c>
      <c r="W461" s="77">
        <f>SUM(Kranskop:Baobab!W461)</f>
        <v>0</v>
      </c>
      <c r="X461" s="77">
        <f>SUM(Kranskop:Baobab!X461)</f>
        <v>0</v>
      </c>
      <c r="Y461" s="77">
        <f>SUM(Kranskop:Baobab!Y461)</f>
        <v>0</v>
      </c>
      <c r="Z461" s="77">
        <f>SUM(Kranskop:Baobab!Z461)</f>
        <v>0</v>
      </c>
      <c r="AA461" s="77">
        <f>SUM(Kranskop:Baobab!AA461)</f>
        <v>0</v>
      </c>
      <c r="AB461" s="77">
        <f>SUM(Kranskop:Baobab!AB461)</f>
        <v>0</v>
      </c>
      <c r="AC461" s="77">
        <f>SUM(Kranskop:Baobab!AC461)</f>
        <v>0</v>
      </c>
      <c r="AD461" s="77">
        <f>SUM(Kranskop:Baobab!AD461)</f>
        <v>0</v>
      </c>
      <c r="AE461" s="77">
        <f>SUM(Kranskop:Baobab!AE461)</f>
        <v>0</v>
      </c>
      <c r="AF461" s="77">
        <f>SUM(Kranskop:Baobab!AF461)</f>
        <v>0</v>
      </c>
      <c r="AG461" s="76">
        <f>SUM(Kranskop:Baobab!AG461)</f>
        <v>0</v>
      </c>
      <c r="AH461" s="78">
        <f>SUM(Kranskop:Baobab!AH461)</f>
        <v>0</v>
      </c>
      <c r="AI461" s="77">
        <f>SUM(Kranskop:Baobab!AI461)</f>
        <v>0</v>
      </c>
      <c r="AJ461" s="77">
        <f>SUM(Kranskop:Baobab!AJ461)</f>
        <v>0</v>
      </c>
      <c r="AK461" s="77">
        <f>SUM(Kranskop:Baobab!AK461)</f>
        <v>0</v>
      </c>
      <c r="AL461" s="77">
        <f>SUM(Kranskop:Baobab!AL461)</f>
        <v>0</v>
      </c>
      <c r="AM461" s="77">
        <f>SUM(Kranskop:Baobab!AM461)</f>
        <v>0</v>
      </c>
      <c r="AN461" s="77">
        <f>SUM(Kranskop:Baobab!AN461)</f>
        <v>0</v>
      </c>
      <c r="AO461" s="77">
        <f>SUM(Kranskop:Baobab!AO461)</f>
        <v>0</v>
      </c>
      <c r="AP461" s="77">
        <f>SUM(Kranskop:Baobab!AP461)</f>
        <v>0</v>
      </c>
      <c r="AQ461" s="77">
        <f>SUM(Kranskop:Baobab!AQ461)</f>
        <v>0</v>
      </c>
      <c r="AR461" s="77">
        <f>SUM(Kranskop:Baobab!AR461)</f>
        <v>0</v>
      </c>
      <c r="AS461" s="76">
        <f>SUM(Kranskop:Baobab!AS461)</f>
        <v>0</v>
      </c>
      <c r="AT461" s="78">
        <f>SUM(Kranskop:Baobab!AT461)</f>
        <v>0</v>
      </c>
      <c r="AU461" s="77">
        <f>SUM(Kranskop:Baobab!AU461)</f>
        <v>0</v>
      </c>
      <c r="AV461" s="77">
        <f>SUM(Kranskop:Baobab!AV461)</f>
        <v>0</v>
      </c>
      <c r="AW461" s="77">
        <f>SUM(Kranskop:Baobab!AW461)</f>
        <v>0</v>
      </c>
      <c r="AX461" s="77">
        <f>SUM(Kranskop:Baobab!AX461)</f>
        <v>0</v>
      </c>
      <c r="AY461" s="77">
        <f>SUM(Kranskop:Baobab!AY461)</f>
        <v>0</v>
      </c>
      <c r="AZ461" s="77">
        <f>SUM(Kranskop:Baobab!AZ461)</f>
        <v>0</v>
      </c>
      <c r="BA461" s="77">
        <f>SUM(Kranskop:Baobab!BA461)</f>
        <v>0</v>
      </c>
      <c r="BB461" s="77">
        <f>SUM(Kranskop:Baobab!BB461)</f>
        <v>0</v>
      </c>
      <c r="BC461" s="77">
        <f>SUM(Kranskop:Baobab!BC461)</f>
        <v>0</v>
      </c>
      <c r="BD461" s="77">
        <f>SUM(Kranskop:Baobab!BD461)</f>
        <v>0</v>
      </c>
      <c r="BE461" s="76">
        <f>SUM(Kranskop:Baobab!BE461)</f>
        <v>0</v>
      </c>
      <c r="BF461" s="78">
        <f>SUM(Kranskop:Baobab!BF461)</f>
        <v>0</v>
      </c>
      <c r="BG461" s="77">
        <f>SUM(Kranskop:Baobab!BG461)</f>
        <v>0</v>
      </c>
      <c r="BH461" s="77">
        <f>SUM(Kranskop:Baobab!BH461)</f>
        <v>0</v>
      </c>
      <c r="BI461" s="77">
        <f>SUM(Kranskop:Baobab!BI461)</f>
        <v>0</v>
      </c>
      <c r="BJ461" s="77">
        <f>SUM(Kranskop:Baobab!BJ461)</f>
        <v>0</v>
      </c>
      <c r="BK461" s="77">
        <f>SUM(Kranskop:Baobab!BK461)</f>
        <v>0</v>
      </c>
      <c r="BL461" s="77">
        <f>SUM(Kranskop:Baobab!BL461)</f>
        <v>0</v>
      </c>
      <c r="BM461" s="77">
        <f>SUM(Kranskop:Baobab!BM461)</f>
        <v>0</v>
      </c>
      <c r="BN461" s="77">
        <f>SUM(Kranskop:Baobab!BN461)</f>
        <v>0</v>
      </c>
      <c r="BO461" s="77">
        <f>SUM(Kranskop:Baobab!BO461)</f>
        <v>0</v>
      </c>
      <c r="BP461" s="77">
        <f>SUM(Kranskop:Baobab!BP461)</f>
        <v>0</v>
      </c>
      <c r="BQ461" s="76">
        <f>SUM(Kranskop:Baobab!BQ461)</f>
        <v>0</v>
      </c>
      <c r="BR461" s="78">
        <f>SUM(Kranskop:Baobab!BR461)</f>
        <v>0</v>
      </c>
      <c r="BS461" s="77">
        <f>SUM(Kranskop:Baobab!BS461)</f>
        <v>0</v>
      </c>
      <c r="BT461" s="77">
        <f>SUM(Kranskop:Baobab!BT461)</f>
        <v>0</v>
      </c>
      <c r="BU461" s="77">
        <f>SUM(Kranskop:Baobab!BU461)</f>
        <v>0</v>
      </c>
      <c r="BV461" s="77">
        <f>SUM(Kranskop:Baobab!BV461)</f>
        <v>0</v>
      </c>
      <c r="BW461" s="77">
        <f>SUM(Kranskop:Baobab!BW461)</f>
        <v>0</v>
      </c>
      <c r="BX461" s="77">
        <f>SUM(Kranskop:Baobab!BX461)</f>
        <v>0</v>
      </c>
      <c r="BY461" s="77">
        <f>SUM(Kranskop:Baobab!BY461)</f>
        <v>0</v>
      </c>
      <c r="BZ461" s="77">
        <f>SUM(Kranskop:Baobab!BZ461)</f>
        <v>0</v>
      </c>
      <c r="CA461" s="77">
        <f>SUM(Kranskop:Baobab!CA461)</f>
        <v>0</v>
      </c>
      <c r="CB461" s="77">
        <f>SUM(Kranskop:Baobab!CB461)</f>
        <v>0</v>
      </c>
      <c r="CC461" s="76">
        <f>SUM(Kranskop:Baobab!CC461)</f>
        <v>0</v>
      </c>
      <c r="CD461" s="368"/>
    </row>
    <row r="462" spans="1:82" x14ac:dyDescent="0.75">
      <c r="A462" s="39"/>
      <c r="B462" s="185" t="s">
        <v>543</v>
      </c>
      <c r="C462" s="186" t="s">
        <v>544</v>
      </c>
      <c r="D462" s="29" t="s">
        <v>446</v>
      </c>
      <c r="E462" s="255">
        <f>SUM(Kranskop:Baobab!F462)</f>
        <v>0</v>
      </c>
      <c r="F462" s="215" t="b">
        <f>(Kranskop!G462+Nyl!G462+Capricorn!G462+Baobab!G462)=G462</f>
        <v>1</v>
      </c>
      <c r="G462" s="74">
        <f t="shared" si="113"/>
        <v>0</v>
      </c>
      <c r="H462" s="75">
        <f>SUM(Kranskop:Baobab!H462)</f>
        <v>0</v>
      </c>
      <c r="I462" s="76">
        <f>SUM(Kranskop:Baobab!I462)</f>
        <v>0</v>
      </c>
      <c r="J462" s="75">
        <f>SUM(Kranskop:Baobab!J462)</f>
        <v>0</v>
      </c>
      <c r="K462" s="77">
        <f>SUM(Kranskop:Baobab!K462)</f>
        <v>0</v>
      </c>
      <c r="L462" s="77">
        <f>SUM(Kranskop:Baobab!L462)</f>
        <v>0</v>
      </c>
      <c r="M462" s="77">
        <f>SUM(Kranskop:Baobab!M462)</f>
        <v>0</v>
      </c>
      <c r="N462" s="77">
        <f>SUM(Kranskop:Baobab!N462)</f>
        <v>0</v>
      </c>
      <c r="O462" s="77">
        <f>SUM(Kranskop:Baobab!O462)</f>
        <v>0</v>
      </c>
      <c r="P462" s="77">
        <f>SUM(Kranskop:Baobab!P462)</f>
        <v>0</v>
      </c>
      <c r="Q462" s="77">
        <f>SUM(Kranskop:Baobab!Q462)</f>
        <v>0</v>
      </c>
      <c r="R462" s="77">
        <f>SUM(Kranskop:Baobab!R462)</f>
        <v>0</v>
      </c>
      <c r="S462" s="77">
        <f>SUM(Kranskop:Baobab!S462)</f>
        <v>0</v>
      </c>
      <c r="T462" s="77">
        <f>SUM(Kranskop:Baobab!T462)</f>
        <v>0</v>
      </c>
      <c r="U462" s="76">
        <f>SUM(Kranskop:Baobab!U462)</f>
        <v>0</v>
      </c>
      <c r="V462" s="75">
        <f>SUM(Kranskop:Baobab!V462)</f>
        <v>0</v>
      </c>
      <c r="W462" s="77">
        <f>SUM(Kranskop:Baobab!W462)</f>
        <v>0</v>
      </c>
      <c r="X462" s="77">
        <f>SUM(Kranskop:Baobab!X462)</f>
        <v>0</v>
      </c>
      <c r="Y462" s="77">
        <f>SUM(Kranskop:Baobab!Y462)</f>
        <v>0</v>
      </c>
      <c r="Z462" s="77">
        <f>SUM(Kranskop:Baobab!Z462)</f>
        <v>0</v>
      </c>
      <c r="AA462" s="77">
        <f>SUM(Kranskop:Baobab!AA462)</f>
        <v>0</v>
      </c>
      <c r="AB462" s="77">
        <f>SUM(Kranskop:Baobab!AB462)</f>
        <v>0</v>
      </c>
      <c r="AC462" s="77">
        <f>SUM(Kranskop:Baobab!AC462)</f>
        <v>0</v>
      </c>
      <c r="AD462" s="77">
        <f>SUM(Kranskop:Baobab!AD462)</f>
        <v>0</v>
      </c>
      <c r="AE462" s="77">
        <f>SUM(Kranskop:Baobab!AE462)</f>
        <v>0</v>
      </c>
      <c r="AF462" s="77">
        <f>SUM(Kranskop:Baobab!AF462)</f>
        <v>0</v>
      </c>
      <c r="AG462" s="76">
        <f>SUM(Kranskop:Baobab!AG462)</f>
        <v>0</v>
      </c>
      <c r="AH462" s="78">
        <f>SUM(Kranskop:Baobab!AH462)</f>
        <v>0</v>
      </c>
      <c r="AI462" s="77">
        <f>SUM(Kranskop:Baobab!AI462)</f>
        <v>0</v>
      </c>
      <c r="AJ462" s="77">
        <f>SUM(Kranskop:Baobab!AJ462)</f>
        <v>0</v>
      </c>
      <c r="AK462" s="77">
        <f>SUM(Kranskop:Baobab!AK462)</f>
        <v>0</v>
      </c>
      <c r="AL462" s="77">
        <f>SUM(Kranskop:Baobab!AL462)</f>
        <v>0</v>
      </c>
      <c r="AM462" s="77">
        <f>SUM(Kranskop:Baobab!AM462)</f>
        <v>0</v>
      </c>
      <c r="AN462" s="77">
        <f>SUM(Kranskop:Baobab!AN462)</f>
        <v>0</v>
      </c>
      <c r="AO462" s="77">
        <f>SUM(Kranskop:Baobab!AO462)</f>
        <v>0</v>
      </c>
      <c r="AP462" s="77">
        <f>SUM(Kranskop:Baobab!AP462)</f>
        <v>0</v>
      </c>
      <c r="AQ462" s="77">
        <f>SUM(Kranskop:Baobab!AQ462)</f>
        <v>0</v>
      </c>
      <c r="AR462" s="77">
        <f>SUM(Kranskop:Baobab!AR462)</f>
        <v>0</v>
      </c>
      <c r="AS462" s="76">
        <f>SUM(Kranskop:Baobab!AS462)</f>
        <v>0</v>
      </c>
      <c r="AT462" s="78">
        <f>SUM(Kranskop:Baobab!AT462)</f>
        <v>0</v>
      </c>
      <c r="AU462" s="77">
        <f>SUM(Kranskop:Baobab!AU462)</f>
        <v>0</v>
      </c>
      <c r="AV462" s="77">
        <f>SUM(Kranskop:Baobab!AV462)</f>
        <v>0</v>
      </c>
      <c r="AW462" s="77">
        <f>SUM(Kranskop:Baobab!AW462)</f>
        <v>0</v>
      </c>
      <c r="AX462" s="77">
        <f>SUM(Kranskop:Baobab!AX462)</f>
        <v>0</v>
      </c>
      <c r="AY462" s="77">
        <f>SUM(Kranskop:Baobab!AY462)</f>
        <v>0</v>
      </c>
      <c r="AZ462" s="77">
        <f>SUM(Kranskop:Baobab!AZ462)</f>
        <v>0</v>
      </c>
      <c r="BA462" s="77">
        <f>SUM(Kranskop:Baobab!BA462)</f>
        <v>0</v>
      </c>
      <c r="BB462" s="77">
        <f>SUM(Kranskop:Baobab!BB462)</f>
        <v>0</v>
      </c>
      <c r="BC462" s="77">
        <f>SUM(Kranskop:Baobab!BC462)</f>
        <v>0</v>
      </c>
      <c r="BD462" s="77">
        <f>SUM(Kranskop:Baobab!BD462)</f>
        <v>0</v>
      </c>
      <c r="BE462" s="76">
        <f>SUM(Kranskop:Baobab!BE462)</f>
        <v>0</v>
      </c>
      <c r="BF462" s="78">
        <f>SUM(Kranskop:Baobab!BF462)</f>
        <v>0</v>
      </c>
      <c r="BG462" s="77">
        <f>SUM(Kranskop:Baobab!BG462)</f>
        <v>0</v>
      </c>
      <c r="BH462" s="77">
        <f>SUM(Kranskop:Baobab!BH462)</f>
        <v>0</v>
      </c>
      <c r="BI462" s="77">
        <f>SUM(Kranskop:Baobab!BI462)</f>
        <v>0</v>
      </c>
      <c r="BJ462" s="77">
        <f>SUM(Kranskop:Baobab!BJ462)</f>
        <v>0</v>
      </c>
      <c r="BK462" s="77">
        <f>SUM(Kranskop:Baobab!BK462)</f>
        <v>0</v>
      </c>
      <c r="BL462" s="77">
        <f>SUM(Kranskop:Baobab!BL462)</f>
        <v>0</v>
      </c>
      <c r="BM462" s="77">
        <f>SUM(Kranskop:Baobab!BM462)</f>
        <v>0</v>
      </c>
      <c r="BN462" s="77">
        <f>SUM(Kranskop:Baobab!BN462)</f>
        <v>0</v>
      </c>
      <c r="BO462" s="77">
        <f>SUM(Kranskop:Baobab!BO462)</f>
        <v>0</v>
      </c>
      <c r="BP462" s="77">
        <f>SUM(Kranskop:Baobab!BP462)</f>
        <v>0</v>
      </c>
      <c r="BQ462" s="76">
        <f>SUM(Kranskop:Baobab!BQ462)</f>
        <v>0</v>
      </c>
      <c r="BR462" s="78">
        <f>SUM(Kranskop:Baobab!BR462)</f>
        <v>0</v>
      </c>
      <c r="BS462" s="77">
        <f>SUM(Kranskop:Baobab!BS462)</f>
        <v>0</v>
      </c>
      <c r="BT462" s="77">
        <f>SUM(Kranskop:Baobab!BT462)</f>
        <v>0</v>
      </c>
      <c r="BU462" s="77">
        <f>SUM(Kranskop:Baobab!BU462)</f>
        <v>0</v>
      </c>
      <c r="BV462" s="77">
        <f>SUM(Kranskop:Baobab!BV462)</f>
        <v>0</v>
      </c>
      <c r="BW462" s="77">
        <f>SUM(Kranskop:Baobab!BW462)</f>
        <v>0</v>
      </c>
      <c r="BX462" s="77">
        <f>SUM(Kranskop:Baobab!BX462)</f>
        <v>0</v>
      </c>
      <c r="BY462" s="77">
        <f>SUM(Kranskop:Baobab!BY462)</f>
        <v>0</v>
      </c>
      <c r="BZ462" s="77">
        <f>SUM(Kranskop:Baobab!BZ462)</f>
        <v>0</v>
      </c>
      <c r="CA462" s="77">
        <f>SUM(Kranskop:Baobab!CA462)</f>
        <v>0</v>
      </c>
      <c r="CB462" s="77">
        <f>SUM(Kranskop:Baobab!CB462)</f>
        <v>0</v>
      </c>
      <c r="CC462" s="76">
        <f>SUM(Kranskop:Baobab!CC462)</f>
        <v>0</v>
      </c>
      <c r="CD462" s="368"/>
    </row>
    <row r="463" spans="1:82" ht="27" x14ac:dyDescent="0.75">
      <c r="A463" s="39"/>
      <c r="B463" s="185" t="s">
        <v>545</v>
      </c>
      <c r="C463" s="186" t="s">
        <v>546</v>
      </c>
      <c r="D463" s="29" t="s">
        <v>446</v>
      </c>
      <c r="E463" s="255">
        <f>SUM(Kranskop:Baobab!F463)</f>
        <v>0</v>
      </c>
      <c r="F463" s="215" t="b">
        <f>(Kranskop!G463+Nyl!G463+Capricorn!G463+Baobab!G463)=G463</f>
        <v>1</v>
      </c>
      <c r="G463" s="74">
        <f t="shared" si="113"/>
        <v>0</v>
      </c>
      <c r="H463" s="75">
        <f>SUM(Kranskop:Baobab!H463)</f>
        <v>0</v>
      </c>
      <c r="I463" s="76">
        <f>SUM(Kranskop:Baobab!I463)</f>
        <v>0</v>
      </c>
      <c r="J463" s="75">
        <f>SUM(Kranskop:Baobab!J463)</f>
        <v>0</v>
      </c>
      <c r="K463" s="77">
        <f>SUM(Kranskop:Baobab!K463)</f>
        <v>0</v>
      </c>
      <c r="L463" s="77">
        <f>SUM(Kranskop:Baobab!L463)</f>
        <v>0</v>
      </c>
      <c r="M463" s="77">
        <f>SUM(Kranskop:Baobab!M463)</f>
        <v>0</v>
      </c>
      <c r="N463" s="77">
        <f>SUM(Kranskop:Baobab!N463)</f>
        <v>0</v>
      </c>
      <c r="O463" s="77">
        <f>SUM(Kranskop:Baobab!O463)</f>
        <v>0</v>
      </c>
      <c r="P463" s="77">
        <f>SUM(Kranskop:Baobab!P463)</f>
        <v>0</v>
      </c>
      <c r="Q463" s="77">
        <f>SUM(Kranskop:Baobab!Q463)</f>
        <v>0</v>
      </c>
      <c r="R463" s="77">
        <f>SUM(Kranskop:Baobab!R463)</f>
        <v>0</v>
      </c>
      <c r="S463" s="77">
        <f>SUM(Kranskop:Baobab!S463)</f>
        <v>0</v>
      </c>
      <c r="T463" s="77">
        <f>SUM(Kranskop:Baobab!T463)</f>
        <v>0</v>
      </c>
      <c r="U463" s="76">
        <f>SUM(Kranskop:Baobab!U463)</f>
        <v>0</v>
      </c>
      <c r="V463" s="75">
        <f>SUM(Kranskop:Baobab!V463)</f>
        <v>0</v>
      </c>
      <c r="W463" s="77">
        <f>SUM(Kranskop:Baobab!W463)</f>
        <v>0</v>
      </c>
      <c r="X463" s="77">
        <f>SUM(Kranskop:Baobab!X463)</f>
        <v>0</v>
      </c>
      <c r="Y463" s="77">
        <f>SUM(Kranskop:Baobab!Y463)</f>
        <v>0</v>
      </c>
      <c r="Z463" s="77">
        <f>SUM(Kranskop:Baobab!Z463)</f>
        <v>0</v>
      </c>
      <c r="AA463" s="77">
        <f>SUM(Kranskop:Baobab!AA463)</f>
        <v>0</v>
      </c>
      <c r="AB463" s="77">
        <f>SUM(Kranskop:Baobab!AB463)</f>
        <v>0</v>
      </c>
      <c r="AC463" s="77">
        <f>SUM(Kranskop:Baobab!AC463)</f>
        <v>0</v>
      </c>
      <c r="AD463" s="77">
        <f>SUM(Kranskop:Baobab!AD463)</f>
        <v>0</v>
      </c>
      <c r="AE463" s="77">
        <f>SUM(Kranskop:Baobab!AE463)</f>
        <v>0</v>
      </c>
      <c r="AF463" s="77">
        <f>SUM(Kranskop:Baobab!AF463)</f>
        <v>0</v>
      </c>
      <c r="AG463" s="76">
        <f>SUM(Kranskop:Baobab!AG463)</f>
        <v>0</v>
      </c>
      <c r="AH463" s="78">
        <f>SUM(Kranskop:Baobab!AH463)</f>
        <v>0</v>
      </c>
      <c r="AI463" s="77">
        <f>SUM(Kranskop:Baobab!AI463)</f>
        <v>0</v>
      </c>
      <c r="AJ463" s="77">
        <f>SUM(Kranskop:Baobab!AJ463)</f>
        <v>0</v>
      </c>
      <c r="AK463" s="77">
        <f>SUM(Kranskop:Baobab!AK463)</f>
        <v>0</v>
      </c>
      <c r="AL463" s="77">
        <f>SUM(Kranskop:Baobab!AL463)</f>
        <v>0</v>
      </c>
      <c r="AM463" s="77">
        <f>SUM(Kranskop:Baobab!AM463)</f>
        <v>0</v>
      </c>
      <c r="AN463" s="77">
        <f>SUM(Kranskop:Baobab!AN463)</f>
        <v>0</v>
      </c>
      <c r="AO463" s="77">
        <f>SUM(Kranskop:Baobab!AO463)</f>
        <v>0</v>
      </c>
      <c r="AP463" s="77">
        <f>SUM(Kranskop:Baobab!AP463)</f>
        <v>0</v>
      </c>
      <c r="AQ463" s="77">
        <f>SUM(Kranskop:Baobab!AQ463)</f>
        <v>0</v>
      </c>
      <c r="AR463" s="77">
        <f>SUM(Kranskop:Baobab!AR463)</f>
        <v>0</v>
      </c>
      <c r="AS463" s="76">
        <f>SUM(Kranskop:Baobab!AS463)</f>
        <v>0</v>
      </c>
      <c r="AT463" s="78">
        <f>SUM(Kranskop:Baobab!AT463)</f>
        <v>0</v>
      </c>
      <c r="AU463" s="77">
        <f>SUM(Kranskop:Baobab!AU463)</f>
        <v>0</v>
      </c>
      <c r="AV463" s="77">
        <f>SUM(Kranskop:Baobab!AV463)</f>
        <v>0</v>
      </c>
      <c r="AW463" s="77">
        <f>SUM(Kranskop:Baobab!AW463)</f>
        <v>0</v>
      </c>
      <c r="AX463" s="77">
        <f>SUM(Kranskop:Baobab!AX463)</f>
        <v>0</v>
      </c>
      <c r="AY463" s="77">
        <f>SUM(Kranskop:Baobab!AY463)</f>
        <v>0</v>
      </c>
      <c r="AZ463" s="77">
        <f>SUM(Kranskop:Baobab!AZ463)</f>
        <v>0</v>
      </c>
      <c r="BA463" s="77">
        <f>SUM(Kranskop:Baobab!BA463)</f>
        <v>0</v>
      </c>
      <c r="BB463" s="77">
        <f>SUM(Kranskop:Baobab!BB463)</f>
        <v>0</v>
      </c>
      <c r="BC463" s="77">
        <f>SUM(Kranskop:Baobab!BC463)</f>
        <v>0</v>
      </c>
      <c r="BD463" s="77">
        <f>SUM(Kranskop:Baobab!BD463)</f>
        <v>0</v>
      </c>
      <c r="BE463" s="76">
        <f>SUM(Kranskop:Baobab!BE463)</f>
        <v>0</v>
      </c>
      <c r="BF463" s="78">
        <f>SUM(Kranskop:Baobab!BF463)</f>
        <v>0</v>
      </c>
      <c r="BG463" s="77">
        <f>SUM(Kranskop:Baobab!BG463)</f>
        <v>0</v>
      </c>
      <c r="BH463" s="77">
        <f>SUM(Kranskop:Baobab!BH463)</f>
        <v>0</v>
      </c>
      <c r="BI463" s="77">
        <f>SUM(Kranskop:Baobab!BI463)</f>
        <v>0</v>
      </c>
      <c r="BJ463" s="77">
        <f>SUM(Kranskop:Baobab!BJ463)</f>
        <v>0</v>
      </c>
      <c r="BK463" s="77">
        <f>SUM(Kranskop:Baobab!BK463)</f>
        <v>0</v>
      </c>
      <c r="BL463" s="77">
        <f>SUM(Kranskop:Baobab!BL463)</f>
        <v>0</v>
      </c>
      <c r="BM463" s="77">
        <f>SUM(Kranskop:Baobab!BM463)</f>
        <v>0</v>
      </c>
      <c r="BN463" s="77">
        <f>SUM(Kranskop:Baobab!BN463)</f>
        <v>0</v>
      </c>
      <c r="BO463" s="77">
        <f>SUM(Kranskop:Baobab!BO463)</f>
        <v>0</v>
      </c>
      <c r="BP463" s="77">
        <f>SUM(Kranskop:Baobab!BP463)</f>
        <v>0</v>
      </c>
      <c r="BQ463" s="76">
        <f>SUM(Kranskop:Baobab!BQ463)</f>
        <v>0</v>
      </c>
      <c r="BR463" s="78">
        <f>SUM(Kranskop:Baobab!BR463)</f>
        <v>0</v>
      </c>
      <c r="BS463" s="77">
        <f>SUM(Kranskop:Baobab!BS463)</f>
        <v>0</v>
      </c>
      <c r="BT463" s="77">
        <f>SUM(Kranskop:Baobab!BT463)</f>
        <v>0</v>
      </c>
      <c r="BU463" s="77">
        <f>SUM(Kranskop:Baobab!BU463)</f>
        <v>0</v>
      </c>
      <c r="BV463" s="77">
        <f>SUM(Kranskop:Baobab!BV463)</f>
        <v>0</v>
      </c>
      <c r="BW463" s="77">
        <f>SUM(Kranskop:Baobab!BW463)</f>
        <v>0</v>
      </c>
      <c r="BX463" s="77">
        <f>SUM(Kranskop:Baobab!BX463)</f>
        <v>0</v>
      </c>
      <c r="BY463" s="77">
        <f>SUM(Kranskop:Baobab!BY463)</f>
        <v>0</v>
      </c>
      <c r="BZ463" s="77">
        <f>SUM(Kranskop:Baobab!BZ463)</f>
        <v>0</v>
      </c>
      <c r="CA463" s="77">
        <f>SUM(Kranskop:Baobab!CA463)</f>
        <v>0</v>
      </c>
      <c r="CB463" s="77">
        <f>SUM(Kranskop:Baobab!CB463)</f>
        <v>0</v>
      </c>
      <c r="CC463" s="76">
        <f>SUM(Kranskop:Baobab!CC463)</f>
        <v>0</v>
      </c>
      <c r="CD463" s="368"/>
    </row>
    <row r="464" spans="1:82" x14ac:dyDescent="0.75">
      <c r="A464" s="39"/>
      <c r="B464" s="185" t="s">
        <v>547</v>
      </c>
      <c r="C464" s="186" t="s">
        <v>548</v>
      </c>
      <c r="D464" s="29" t="s">
        <v>446</v>
      </c>
      <c r="E464" s="255">
        <f>SUM(Kranskop:Baobab!F464)</f>
        <v>0</v>
      </c>
      <c r="F464" s="215" t="b">
        <f>(Kranskop!G464+Nyl!G464+Capricorn!G464+Baobab!G464)=G464</f>
        <v>1</v>
      </c>
      <c r="G464" s="74">
        <f t="shared" si="113"/>
        <v>0</v>
      </c>
      <c r="H464" s="75">
        <f>SUM(Kranskop:Baobab!H464)</f>
        <v>0</v>
      </c>
      <c r="I464" s="76">
        <f>SUM(Kranskop:Baobab!I464)</f>
        <v>0</v>
      </c>
      <c r="J464" s="75">
        <f>SUM(Kranskop:Baobab!J464)</f>
        <v>0</v>
      </c>
      <c r="K464" s="77">
        <f>SUM(Kranskop:Baobab!K464)</f>
        <v>0</v>
      </c>
      <c r="L464" s="77">
        <f>SUM(Kranskop:Baobab!L464)</f>
        <v>0</v>
      </c>
      <c r="M464" s="77">
        <f>SUM(Kranskop:Baobab!M464)</f>
        <v>0</v>
      </c>
      <c r="N464" s="77">
        <f>SUM(Kranskop:Baobab!N464)</f>
        <v>0</v>
      </c>
      <c r="O464" s="77">
        <f>SUM(Kranskop:Baobab!O464)</f>
        <v>0</v>
      </c>
      <c r="P464" s="77">
        <f>SUM(Kranskop:Baobab!P464)</f>
        <v>0</v>
      </c>
      <c r="Q464" s="77">
        <f>SUM(Kranskop:Baobab!Q464)</f>
        <v>0</v>
      </c>
      <c r="R464" s="77">
        <f>SUM(Kranskop:Baobab!R464)</f>
        <v>0</v>
      </c>
      <c r="S464" s="77">
        <f>SUM(Kranskop:Baobab!S464)</f>
        <v>0</v>
      </c>
      <c r="T464" s="77">
        <f>SUM(Kranskop:Baobab!T464)</f>
        <v>0</v>
      </c>
      <c r="U464" s="76">
        <f>SUM(Kranskop:Baobab!U464)</f>
        <v>0</v>
      </c>
      <c r="V464" s="75">
        <f>SUM(Kranskop:Baobab!V464)</f>
        <v>0</v>
      </c>
      <c r="W464" s="77">
        <f>SUM(Kranskop:Baobab!W464)</f>
        <v>0</v>
      </c>
      <c r="X464" s="77">
        <f>SUM(Kranskop:Baobab!X464)</f>
        <v>0</v>
      </c>
      <c r="Y464" s="77">
        <f>SUM(Kranskop:Baobab!Y464)</f>
        <v>0</v>
      </c>
      <c r="Z464" s="77">
        <f>SUM(Kranskop:Baobab!Z464)</f>
        <v>0</v>
      </c>
      <c r="AA464" s="77">
        <f>SUM(Kranskop:Baobab!AA464)</f>
        <v>0</v>
      </c>
      <c r="AB464" s="77">
        <f>SUM(Kranskop:Baobab!AB464)</f>
        <v>0</v>
      </c>
      <c r="AC464" s="77">
        <f>SUM(Kranskop:Baobab!AC464)</f>
        <v>0</v>
      </c>
      <c r="AD464" s="77">
        <f>SUM(Kranskop:Baobab!AD464)</f>
        <v>0</v>
      </c>
      <c r="AE464" s="77">
        <f>SUM(Kranskop:Baobab!AE464)</f>
        <v>0</v>
      </c>
      <c r="AF464" s="77">
        <f>SUM(Kranskop:Baobab!AF464)</f>
        <v>0</v>
      </c>
      <c r="AG464" s="76">
        <f>SUM(Kranskop:Baobab!AG464)</f>
        <v>0</v>
      </c>
      <c r="AH464" s="78">
        <f>SUM(Kranskop:Baobab!AH464)</f>
        <v>0</v>
      </c>
      <c r="AI464" s="77">
        <f>SUM(Kranskop:Baobab!AI464)</f>
        <v>0</v>
      </c>
      <c r="AJ464" s="77">
        <f>SUM(Kranskop:Baobab!AJ464)</f>
        <v>0</v>
      </c>
      <c r="AK464" s="77">
        <f>SUM(Kranskop:Baobab!AK464)</f>
        <v>0</v>
      </c>
      <c r="AL464" s="77">
        <f>SUM(Kranskop:Baobab!AL464)</f>
        <v>0</v>
      </c>
      <c r="AM464" s="77">
        <f>SUM(Kranskop:Baobab!AM464)</f>
        <v>0</v>
      </c>
      <c r="AN464" s="77">
        <f>SUM(Kranskop:Baobab!AN464)</f>
        <v>0</v>
      </c>
      <c r="AO464" s="77">
        <f>SUM(Kranskop:Baobab!AO464)</f>
        <v>0</v>
      </c>
      <c r="AP464" s="77">
        <f>SUM(Kranskop:Baobab!AP464)</f>
        <v>0</v>
      </c>
      <c r="AQ464" s="77">
        <f>SUM(Kranskop:Baobab!AQ464)</f>
        <v>0</v>
      </c>
      <c r="AR464" s="77">
        <f>SUM(Kranskop:Baobab!AR464)</f>
        <v>0</v>
      </c>
      <c r="AS464" s="76">
        <f>SUM(Kranskop:Baobab!AS464)</f>
        <v>0</v>
      </c>
      <c r="AT464" s="78">
        <f>SUM(Kranskop:Baobab!AT464)</f>
        <v>0</v>
      </c>
      <c r="AU464" s="77">
        <f>SUM(Kranskop:Baobab!AU464)</f>
        <v>0</v>
      </c>
      <c r="AV464" s="77">
        <f>SUM(Kranskop:Baobab!AV464)</f>
        <v>0</v>
      </c>
      <c r="AW464" s="77">
        <f>SUM(Kranskop:Baobab!AW464)</f>
        <v>0</v>
      </c>
      <c r="AX464" s="77">
        <f>SUM(Kranskop:Baobab!AX464)</f>
        <v>0</v>
      </c>
      <c r="AY464" s="77">
        <f>SUM(Kranskop:Baobab!AY464)</f>
        <v>0</v>
      </c>
      <c r="AZ464" s="77">
        <f>SUM(Kranskop:Baobab!AZ464)</f>
        <v>0</v>
      </c>
      <c r="BA464" s="77">
        <f>SUM(Kranskop:Baobab!BA464)</f>
        <v>0</v>
      </c>
      <c r="BB464" s="77">
        <f>SUM(Kranskop:Baobab!BB464)</f>
        <v>0</v>
      </c>
      <c r="BC464" s="77">
        <f>SUM(Kranskop:Baobab!BC464)</f>
        <v>0</v>
      </c>
      <c r="BD464" s="77">
        <f>SUM(Kranskop:Baobab!BD464)</f>
        <v>0</v>
      </c>
      <c r="BE464" s="76">
        <f>SUM(Kranskop:Baobab!BE464)</f>
        <v>0</v>
      </c>
      <c r="BF464" s="78">
        <f>SUM(Kranskop:Baobab!BF464)</f>
        <v>0</v>
      </c>
      <c r="BG464" s="77">
        <f>SUM(Kranskop:Baobab!BG464)</f>
        <v>0</v>
      </c>
      <c r="BH464" s="77">
        <f>SUM(Kranskop:Baobab!BH464)</f>
        <v>0</v>
      </c>
      <c r="BI464" s="77">
        <f>SUM(Kranskop:Baobab!BI464)</f>
        <v>0</v>
      </c>
      <c r="BJ464" s="77">
        <f>SUM(Kranskop:Baobab!BJ464)</f>
        <v>0</v>
      </c>
      <c r="BK464" s="77">
        <f>SUM(Kranskop:Baobab!BK464)</f>
        <v>0</v>
      </c>
      <c r="BL464" s="77">
        <f>SUM(Kranskop:Baobab!BL464)</f>
        <v>0</v>
      </c>
      <c r="BM464" s="77">
        <f>SUM(Kranskop:Baobab!BM464)</f>
        <v>0</v>
      </c>
      <c r="BN464" s="77">
        <f>SUM(Kranskop:Baobab!BN464)</f>
        <v>0</v>
      </c>
      <c r="BO464" s="77">
        <f>SUM(Kranskop:Baobab!BO464)</f>
        <v>0</v>
      </c>
      <c r="BP464" s="77">
        <f>SUM(Kranskop:Baobab!BP464)</f>
        <v>0</v>
      </c>
      <c r="BQ464" s="76">
        <f>SUM(Kranskop:Baobab!BQ464)</f>
        <v>0</v>
      </c>
      <c r="BR464" s="78">
        <f>SUM(Kranskop:Baobab!BR464)</f>
        <v>0</v>
      </c>
      <c r="BS464" s="77">
        <f>SUM(Kranskop:Baobab!BS464)</f>
        <v>0</v>
      </c>
      <c r="BT464" s="77">
        <f>SUM(Kranskop:Baobab!BT464)</f>
        <v>0</v>
      </c>
      <c r="BU464" s="77">
        <f>SUM(Kranskop:Baobab!BU464)</f>
        <v>0</v>
      </c>
      <c r="BV464" s="77">
        <f>SUM(Kranskop:Baobab!BV464)</f>
        <v>0</v>
      </c>
      <c r="BW464" s="77">
        <f>SUM(Kranskop:Baobab!BW464)</f>
        <v>0</v>
      </c>
      <c r="BX464" s="77">
        <f>SUM(Kranskop:Baobab!BX464)</f>
        <v>0</v>
      </c>
      <c r="BY464" s="77">
        <f>SUM(Kranskop:Baobab!BY464)</f>
        <v>0</v>
      </c>
      <c r="BZ464" s="77">
        <f>SUM(Kranskop:Baobab!BZ464)</f>
        <v>0</v>
      </c>
      <c r="CA464" s="77">
        <f>SUM(Kranskop:Baobab!CA464)</f>
        <v>0</v>
      </c>
      <c r="CB464" s="77">
        <f>SUM(Kranskop:Baobab!CB464)</f>
        <v>0</v>
      </c>
      <c r="CC464" s="76">
        <f>SUM(Kranskop:Baobab!CC464)</f>
        <v>0</v>
      </c>
      <c r="CD464" s="368"/>
    </row>
    <row r="465" spans="1:82" x14ac:dyDescent="0.75">
      <c r="A465" s="39"/>
      <c r="B465" s="25" t="s">
        <v>549</v>
      </c>
      <c r="C465" s="28" t="s">
        <v>550</v>
      </c>
      <c r="D465" s="29" t="s">
        <v>58</v>
      </c>
      <c r="E465" s="255">
        <f>SUM(Kranskop:Baobab!F465)</f>
        <v>0</v>
      </c>
      <c r="F465" s="215" t="b">
        <f>(Kranskop!G465+Nyl!G465+Capricorn!G465+Baobab!G465)=G465</f>
        <v>1</v>
      </c>
      <c r="G465" s="74">
        <f t="shared" si="113"/>
        <v>0</v>
      </c>
      <c r="H465" s="75">
        <f>SUM(Kranskop:Baobab!H465)</f>
        <v>0</v>
      </c>
      <c r="I465" s="76">
        <f>SUM(Kranskop:Baobab!I465)</f>
        <v>0</v>
      </c>
      <c r="J465" s="75">
        <f>SUM(Kranskop:Baobab!J465)</f>
        <v>0</v>
      </c>
      <c r="K465" s="77">
        <f>SUM(Kranskop:Baobab!K465)</f>
        <v>0</v>
      </c>
      <c r="L465" s="77">
        <f>SUM(Kranskop:Baobab!L465)</f>
        <v>0</v>
      </c>
      <c r="M465" s="77">
        <f>SUM(Kranskop:Baobab!M465)</f>
        <v>0</v>
      </c>
      <c r="N465" s="77">
        <f>SUM(Kranskop:Baobab!N465)</f>
        <v>0</v>
      </c>
      <c r="O465" s="77">
        <f>SUM(Kranskop:Baobab!O465)</f>
        <v>0</v>
      </c>
      <c r="P465" s="77">
        <f>SUM(Kranskop:Baobab!P465)</f>
        <v>0</v>
      </c>
      <c r="Q465" s="77">
        <f>SUM(Kranskop:Baobab!Q465)</f>
        <v>0</v>
      </c>
      <c r="R465" s="77">
        <f>SUM(Kranskop:Baobab!R465)</f>
        <v>0</v>
      </c>
      <c r="S465" s="77">
        <f>SUM(Kranskop:Baobab!S465)</f>
        <v>0</v>
      </c>
      <c r="T465" s="77">
        <f>SUM(Kranskop:Baobab!T465)</f>
        <v>0</v>
      </c>
      <c r="U465" s="76">
        <f>SUM(Kranskop:Baobab!U465)</f>
        <v>0</v>
      </c>
      <c r="V465" s="75">
        <f>SUM(Kranskop:Baobab!V465)</f>
        <v>0</v>
      </c>
      <c r="W465" s="77">
        <f>SUM(Kranskop:Baobab!W465)</f>
        <v>0</v>
      </c>
      <c r="X465" s="77">
        <f>SUM(Kranskop:Baobab!X465)</f>
        <v>0</v>
      </c>
      <c r="Y465" s="77">
        <f>SUM(Kranskop:Baobab!Y465)</f>
        <v>0</v>
      </c>
      <c r="Z465" s="77">
        <f>SUM(Kranskop:Baobab!Z465)</f>
        <v>0</v>
      </c>
      <c r="AA465" s="77">
        <f>SUM(Kranskop:Baobab!AA465)</f>
        <v>0</v>
      </c>
      <c r="AB465" s="77">
        <f>SUM(Kranskop:Baobab!AB465)</f>
        <v>0</v>
      </c>
      <c r="AC465" s="77">
        <f>SUM(Kranskop:Baobab!AC465)</f>
        <v>0</v>
      </c>
      <c r="AD465" s="77">
        <f>SUM(Kranskop:Baobab!AD465)</f>
        <v>0</v>
      </c>
      <c r="AE465" s="77">
        <f>SUM(Kranskop:Baobab!AE465)</f>
        <v>0</v>
      </c>
      <c r="AF465" s="77">
        <f>SUM(Kranskop:Baobab!AF465)</f>
        <v>0</v>
      </c>
      <c r="AG465" s="76">
        <f>SUM(Kranskop:Baobab!AG465)</f>
        <v>0</v>
      </c>
      <c r="AH465" s="78">
        <f>SUM(Kranskop:Baobab!AH465)</f>
        <v>0</v>
      </c>
      <c r="AI465" s="77">
        <f>SUM(Kranskop:Baobab!AI465)</f>
        <v>0</v>
      </c>
      <c r="AJ465" s="77">
        <f>SUM(Kranskop:Baobab!AJ465)</f>
        <v>0</v>
      </c>
      <c r="AK465" s="77">
        <f>SUM(Kranskop:Baobab!AK465)</f>
        <v>0</v>
      </c>
      <c r="AL465" s="77">
        <f>SUM(Kranskop:Baobab!AL465)</f>
        <v>0</v>
      </c>
      <c r="AM465" s="77">
        <f>SUM(Kranskop:Baobab!AM465)</f>
        <v>0</v>
      </c>
      <c r="AN465" s="77">
        <f>SUM(Kranskop:Baobab!AN465)</f>
        <v>0</v>
      </c>
      <c r="AO465" s="77">
        <f>SUM(Kranskop:Baobab!AO465)</f>
        <v>0</v>
      </c>
      <c r="AP465" s="77">
        <f>SUM(Kranskop:Baobab!AP465)</f>
        <v>0</v>
      </c>
      <c r="AQ465" s="77">
        <f>SUM(Kranskop:Baobab!AQ465)</f>
        <v>0</v>
      </c>
      <c r="AR465" s="77">
        <f>SUM(Kranskop:Baobab!AR465)</f>
        <v>0</v>
      </c>
      <c r="AS465" s="76">
        <f>SUM(Kranskop:Baobab!AS465)</f>
        <v>0</v>
      </c>
      <c r="AT465" s="78">
        <f>SUM(Kranskop:Baobab!AT465)</f>
        <v>0</v>
      </c>
      <c r="AU465" s="77">
        <f>SUM(Kranskop:Baobab!AU465)</f>
        <v>0</v>
      </c>
      <c r="AV465" s="77">
        <f>SUM(Kranskop:Baobab!AV465)</f>
        <v>0</v>
      </c>
      <c r="AW465" s="77">
        <f>SUM(Kranskop:Baobab!AW465)</f>
        <v>0</v>
      </c>
      <c r="AX465" s="77">
        <f>SUM(Kranskop:Baobab!AX465)</f>
        <v>0</v>
      </c>
      <c r="AY465" s="77">
        <f>SUM(Kranskop:Baobab!AY465)</f>
        <v>0</v>
      </c>
      <c r="AZ465" s="77">
        <f>SUM(Kranskop:Baobab!AZ465)</f>
        <v>0</v>
      </c>
      <c r="BA465" s="77">
        <f>SUM(Kranskop:Baobab!BA465)</f>
        <v>0</v>
      </c>
      <c r="BB465" s="77">
        <f>SUM(Kranskop:Baobab!BB465)</f>
        <v>0</v>
      </c>
      <c r="BC465" s="77">
        <f>SUM(Kranskop:Baobab!BC465)</f>
        <v>0</v>
      </c>
      <c r="BD465" s="77">
        <f>SUM(Kranskop:Baobab!BD465)</f>
        <v>0</v>
      </c>
      <c r="BE465" s="76">
        <f>SUM(Kranskop:Baobab!BE465)</f>
        <v>0</v>
      </c>
      <c r="BF465" s="78">
        <f>SUM(Kranskop:Baobab!BF465)</f>
        <v>0</v>
      </c>
      <c r="BG465" s="77">
        <f>SUM(Kranskop:Baobab!BG465)</f>
        <v>0</v>
      </c>
      <c r="BH465" s="77">
        <f>SUM(Kranskop:Baobab!BH465)</f>
        <v>0</v>
      </c>
      <c r="BI465" s="77">
        <f>SUM(Kranskop:Baobab!BI465)</f>
        <v>0</v>
      </c>
      <c r="BJ465" s="77">
        <f>SUM(Kranskop:Baobab!BJ465)</f>
        <v>0</v>
      </c>
      <c r="BK465" s="77">
        <f>SUM(Kranskop:Baobab!BK465)</f>
        <v>0</v>
      </c>
      <c r="BL465" s="77">
        <f>SUM(Kranskop:Baobab!BL465)</f>
        <v>0</v>
      </c>
      <c r="BM465" s="77">
        <f>SUM(Kranskop:Baobab!BM465)</f>
        <v>0</v>
      </c>
      <c r="BN465" s="77">
        <f>SUM(Kranskop:Baobab!BN465)</f>
        <v>0</v>
      </c>
      <c r="BO465" s="77">
        <f>SUM(Kranskop:Baobab!BO465)</f>
        <v>0</v>
      </c>
      <c r="BP465" s="77">
        <f>SUM(Kranskop:Baobab!BP465)</f>
        <v>0</v>
      </c>
      <c r="BQ465" s="76">
        <f>SUM(Kranskop:Baobab!BQ465)</f>
        <v>0</v>
      </c>
      <c r="BR465" s="78">
        <f>SUM(Kranskop:Baobab!BR465)</f>
        <v>0</v>
      </c>
      <c r="BS465" s="77">
        <f>SUM(Kranskop:Baobab!BS465)</f>
        <v>0</v>
      </c>
      <c r="BT465" s="77">
        <f>SUM(Kranskop:Baobab!BT465)</f>
        <v>0</v>
      </c>
      <c r="BU465" s="77">
        <f>SUM(Kranskop:Baobab!BU465)</f>
        <v>0</v>
      </c>
      <c r="BV465" s="77">
        <f>SUM(Kranskop:Baobab!BV465)</f>
        <v>0</v>
      </c>
      <c r="BW465" s="77">
        <f>SUM(Kranskop:Baobab!BW465)</f>
        <v>0</v>
      </c>
      <c r="BX465" s="77">
        <f>SUM(Kranskop:Baobab!BX465)</f>
        <v>0</v>
      </c>
      <c r="BY465" s="77">
        <f>SUM(Kranskop:Baobab!BY465)</f>
        <v>0</v>
      </c>
      <c r="BZ465" s="77">
        <f>SUM(Kranskop:Baobab!BZ465)</f>
        <v>0</v>
      </c>
      <c r="CA465" s="77">
        <f>SUM(Kranskop:Baobab!CA465)</f>
        <v>0</v>
      </c>
      <c r="CB465" s="77">
        <f>SUM(Kranskop:Baobab!CB465)</f>
        <v>0</v>
      </c>
      <c r="CC465" s="76">
        <f>SUM(Kranskop:Baobab!CC465)</f>
        <v>0</v>
      </c>
      <c r="CD465" s="368"/>
    </row>
    <row r="466" spans="1:82" x14ac:dyDescent="0.75">
      <c r="A466" s="39"/>
      <c r="B466" s="274" t="s">
        <v>551</v>
      </c>
      <c r="C466" s="307" t="s">
        <v>552</v>
      </c>
      <c r="D466" s="130"/>
      <c r="E466" s="255">
        <f>SUM(Kranskop:Baobab!F466)</f>
        <v>0</v>
      </c>
      <c r="F466" s="215" t="b">
        <f>(Kranskop!G466+Nyl!G466+Capricorn!G466+Baobab!G466)=G466</f>
        <v>1</v>
      </c>
      <c r="G466" s="74">
        <f t="shared" si="113"/>
        <v>0</v>
      </c>
      <c r="H466" s="75">
        <f>SUM(Kranskop:Baobab!H466)</f>
        <v>0</v>
      </c>
      <c r="I466" s="76">
        <f>SUM(Kranskop:Baobab!I466)</f>
        <v>0</v>
      </c>
      <c r="J466" s="75">
        <f>SUM(Kranskop:Baobab!J466)</f>
        <v>0</v>
      </c>
      <c r="K466" s="77">
        <f>SUM(Kranskop:Baobab!K466)</f>
        <v>0</v>
      </c>
      <c r="L466" s="77">
        <f>SUM(Kranskop:Baobab!L466)</f>
        <v>0</v>
      </c>
      <c r="M466" s="77">
        <f>SUM(Kranskop:Baobab!M466)</f>
        <v>0</v>
      </c>
      <c r="N466" s="77">
        <f>SUM(Kranskop:Baobab!N466)</f>
        <v>0</v>
      </c>
      <c r="O466" s="77">
        <f>SUM(Kranskop:Baobab!O466)</f>
        <v>0</v>
      </c>
      <c r="P466" s="77">
        <f>SUM(Kranskop:Baobab!P466)</f>
        <v>0</v>
      </c>
      <c r="Q466" s="77">
        <f>SUM(Kranskop:Baobab!Q466)</f>
        <v>0</v>
      </c>
      <c r="R466" s="77">
        <f>SUM(Kranskop:Baobab!R466)</f>
        <v>0</v>
      </c>
      <c r="S466" s="77">
        <f>SUM(Kranskop:Baobab!S466)</f>
        <v>0</v>
      </c>
      <c r="T466" s="77">
        <f>SUM(Kranskop:Baobab!T466)</f>
        <v>0</v>
      </c>
      <c r="U466" s="76">
        <f>SUM(Kranskop:Baobab!U466)</f>
        <v>0</v>
      </c>
      <c r="V466" s="75">
        <f>SUM(Kranskop:Baobab!V466)</f>
        <v>0</v>
      </c>
      <c r="W466" s="77">
        <f>SUM(Kranskop:Baobab!W466)</f>
        <v>0</v>
      </c>
      <c r="X466" s="77">
        <f>SUM(Kranskop:Baobab!X466)</f>
        <v>0</v>
      </c>
      <c r="Y466" s="77">
        <f>SUM(Kranskop:Baobab!Y466)</f>
        <v>0</v>
      </c>
      <c r="Z466" s="77">
        <f>SUM(Kranskop:Baobab!Z466)</f>
        <v>0</v>
      </c>
      <c r="AA466" s="77">
        <f>SUM(Kranskop:Baobab!AA466)</f>
        <v>0</v>
      </c>
      <c r="AB466" s="77">
        <f>SUM(Kranskop:Baobab!AB466)</f>
        <v>0</v>
      </c>
      <c r="AC466" s="77">
        <f>SUM(Kranskop:Baobab!AC466)</f>
        <v>0</v>
      </c>
      <c r="AD466" s="77">
        <f>SUM(Kranskop:Baobab!AD466)</f>
        <v>0</v>
      </c>
      <c r="AE466" s="77">
        <f>SUM(Kranskop:Baobab!AE466)</f>
        <v>0</v>
      </c>
      <c r="AF466" s="77">
        <f>SUM(Kranskop:Baobab!AF466)</f>
        <v>0</v>
      </c>
      <c r="AG466" s="76">
        <f>SUM(Kranskop:Baobab!AG466)</f>
        <v>0</v>
      </c>
      <c r="AH466" s="78">
        <f>SUM(Kranskop:Baobab!AH466)</f>
        <v>0</v>
      </c>
      <c r="AI466" s="77">
        <f>SUM(Kranskop:Baobab!AI466)</f>
        <v>0</v>
      </c>
      <c r="AJ466" s="77">
        <f>SUM(Kranskop:Baobab!AJ466)</f>
        <v>0</v>
      </c>
      <c r="AK466" s="77">
        <f>SUM(Kranskop:Baobab!AK466)</f>
        <v>0</v>
      </c>
      <c r="AL466" s="77">
        <f>SUM(Kranskop:Baobab!AL466)</f>
        <v>0</v>
      </c>
      <c r="AM466" s="77">
        <f>SUM(Kranskop:Baobab!AM466)</f>
        <v>0</v>
      </c>
      <c r="AN466" s="77">
        <f>SUM(Kranskop:Baobab!AN466)</f>
        <v>0</v>
      </c>
      <c r="AO466" s="77">
        <f>SUM(Kranskop:Baobab!AO466)</f>
        <v>0</v>
      </c>
      <c r="AP466" s="77">
        <f>SUM(Kranskop:Baobab!AP466)</f>
        <v>0</v>
      </c>
      <c r="AQ466" s="77">
        <f>SUM(Kranskop:Baobab!AQ466)</f>
        <v>0</v>
      </c>
      <c r="AR466" s="77">
        <f>SUM(Kranskop:Baobab!AR466)</f>
        <v>0</v>
      </c>
      <c r="AS466" s="76">
        <f>SUM(Kranskop:Baobab!AS466)</f>
        <v>0</v>
      </c>
      <c r="AT466" s="78">
        <f>SUM(Kranskop:Baobab!AT466)</f>
        <v>0</v>
      </c>
      <c r="AU466" s="77">
        <f>SUM(Kranskop:Baobab!AU466)</f>
        <v>0</v>
      </c>
      <c r="AV466" s="77">
        <f>SUM(Kranskop:Baobab!AV466)</f>
        <v>0</v>
      </c>
      <c r="AW466" s="77">
        <f>SUM(Kranskop:Baobab!AW466)</f>
        <v>0</v>
      </c>
      <c r="AX466" s="77">
        <f>SUM(Kranskop:Baobab!AX466)</f>
        <v>0</v>
      </c>
      <c r="AY466" s="77">
        <f>SUM(Kranskop:Baobab!AY466)</f>
        <v>0</v>
      </c>
      <c r="AZ466" s="77">
        <f>SUM(Kranskop:Baobab!AZ466)</f>
        <v>0</v>
      </c>
      <c r="BA466" s="77">
        <f>SUM(Kranskop:Baobab!BA466)</f>
        <v>0</v>
      </c>
      <c r="BB466" s="77">
        <f>SUM(Kranskop:Baobab!BB466)</f>
        <v>0</v>
      </c>
      <c r="BC466" s="77">
        <f>SUM(Kranskop:Baobab!BC466)</f>
        <v>0</v>
      </c>
      <c r="BD466" s="77">
        <f>SUM(Kranskop:Baobab!BD466)</f>
        <v>0</v>
      </c>
      <c r="BE466" s="76">
        <f>SUM(Kranskop:Baobab!BE466)</f>
        <v>0</v>
      </c>
      <c r="BF466" s="78">
        <f>SUM(Kranskop:Baobab!BF466)</f>
        <v>0</v>
      </c>
      <c r="BG466" s="77">
        <f>SUM(Kranskop:Baobab!BG466)</f>
        <v>0</v>
      </c>
      <c r="BH466" s="77">
        <f>SUM(Kranskop:Baobab!BH466)</f>
        <v>0</v>
      </c>
      <c r="BI466" s="77">
        <f>SUM(Kranskop:Baobab!BI466)</f>
        <v>0</v>
      </c>
      <c r="BJ466" s="77">
        <f>SUM(Kranskop:Baobab!BJ466)</f>
        <v>0</v>
      </c>
      <c r="BK466" s="77">
        <f>SUM(Kranskop:Baobab!BK466)</f>
        <v>0</v>
      </c>
      <c r="BL466" s="77">
        <f>SUM(Kranskop:Baobab!BL466)</f>
        <v>0</v>
      </c>
      <c r="BM466" s="77">
        <f>SUM(Kranskop:Baobab!BM466)</f>
        <v>0</v>
      </c>
      <c r="BN466" s="77">
        <f>SUM(Kranskop:Baobab!BN466)</f>
        <v>0</v>
      </c>
      <c r="BO466" s="77">
        <f>SUM(Kranskop:Baobab!BO466)</f>
        <v>0</v>
      </c>
      <c r="BP466" s="77">
        <f>SUM(Kranskop:Baobab!BP466)</f>
        <v>0</v>
      </c>
      <c r="BQ466" s="76">
        <f>SUM(Kranskop:Baobab!BQ466)</f>
        <v>0</v>
      </c>
      <c r="BR466" s="78">
        <f>SUM(Kranskop:Baobab!BR466)</f>
        <v>0</v>
      </c>
      <c r="BS466" s="77">
        <f>SUM(Kranskop:Baobab!BS466)</f>
        <v>0</v>
      </c>
      <c r="BT466" s="77">
        <f>SUM(Kranskop:Baobab!BT466)</f>
        <v>0</v>
      </c>
      <c r="BU466" s="77">
        <f>SUM(Kranskop:Baobab!BU466)</f>
        <v>0</v>
      </c>
      <c r="BV466" s="77">
        <f>SUM(Kranskop:Baobab!BV466)</f>
        <v>0</v>
      </c>
      <c r="BW466" s="77">
        <f>SUM(Kranskop:Baobab!BW466)</f>
        <v>0</v>
      </c>
      <c r="BX466" s="77">
        <f>SUM(Kranskop:Baobab!BX466)</f>
        <v>0</v>
      </c>
      <c r="BY466" s="77">
        <f>SUM(Kranskop:Baobab!BY466)</f>
        <v>0</v>
      </c>
      <c r="BZ466" s="77">
        <f>SUM(Kranskop:Baobab!BZ466)</f>
        <v>0</v>
      </c>
      <c r="CA466" s="77">
        <f>SUM(Kranskop:Baobab!CA466)</f>
        <v>0</v>
      </c>
      <c r="CB466" s="77">
        <f>SUM(Kranskop:Baobab!CB466)</f>
        <v>0</v>
      </c>
      <c r="CC466" s="76">
        <f>SUM(Kranskop:Baobab!CC466)</f>
        <v>0</v>
      </c>
      <c r="CD466" s="368"/>
    </row>
    <row r="467" spans="1:82" ht="27" x14ac:dyDescent="0.75">
      <c r="A467" s="39"/>
      <c r="B467" s="25" t="s">
        <v>553</v>
      </c>
      <c r="C467" s="28" t="s">
        <v>554</v>
      </c>
      <c r="D467" s="130" t="s">
        <v>58</v>
      </c>
      <c r="E467" s="255">
        <f>SUM(Kranskop:Baobab!F467)</f>
        <v>0</v>
      </c>
      <c r="F467" s="215" t="b">
        <f>(Kranskop!G467+Nyl!G467+Capricorn!G467+Baobab!G467)=G467</f>
        <v>1</v>
      </c>
      <c r="G467" s="74">
        <f t="shared" si="113"/>
        <v>0</v>
      </c>
      <c r="H467" s="75">
        <f>SUM(Kranskop:Baobab!H467)</f>
        <v>0</v>
      </c>
      <c r="I467" s="76">
        <f>SUM(Kranskop:Baobab!I467)</f>
        <v>0</v>
      </c>
      <c r="J467" s="75">
        <f>SUM(Kranskop:Baobab!J467)</f>
        <v>0</v>
      </c>
      <c r="K467" s="77">
        <f>SUM(Kranskop:Baobab!K467)</f>
        <v>0</v>
      </c>
      <c r="L467" s="77">
        <f>SUM(Kranskop:Baobab!L467)</f>
        <v>0</v>
      </c>
      <c r="M467" s="77">
        <f>SUM(Kranskop:Baobab!M467)</f>
        <v>0</v>
      </c>
      <c r="N467" s="77">
        <f>SUM(Kranskop:Baobab!N467)</f>
        <v>0</v>
      </c>
      <c r="O467" s="77">
        <f>SUM(Kranskop:Baobab!O467)</f>
        <v>0</v>
      </c>
      <c r="P467" s="77">
        <f>SUM(Kranskop:Baobab!P467)</f>
        <v>0</v>
      </c>
      <c r="Q467" s="77">
        <f>SUM(Kranskop:Baobab!Q467)</f>
        <v>0</v>
      </c>
      <c r="R467" s="77">
        <f>SUM(Kranskop:Baobab!R467)</f>
        <v>0</v>
      </c>
      <c r="S467" s="77">
        <f>SUM(Kranskop:Baobab!S467)</f>
        <v>0</v>
      </c>
      <c r="T467" s="77">
        <f>SUM(Kranskop:Baobab!T467)</f>
        <v>0</v>
      </c>
      <c r="U467" s="76">
        <f>SUM(Kranskop:Baobab!U467)</f>
        <v>0</v>
      </c>
      <c r="V467" s="75">
        <f>SUM(Kranskop:Baobab!V467)</f>
        <v>0</v>
      </c>
      <c r="W467" s="77">
        <f>SUM(Kranskop:Baobab!W467)</f>
        <v>0</v>
      </c>
      <c r="X467" s="77">
        <f>SUM(Kranskop:Baobab!X467)</f>
        <v>0</v>
      </c>
      <c r="Y467" s="77">
        <f>SUM(Kranskop:Baobab!Y467)</f>
        <v>0</v>
      </c>
      <c r="Z467" s="77">
        <f>SUM(Kranskop:Baobab!Z467)</f>
        <v>0</v>
      </c>
      <c r="AA467" s="77">
        <f>SUM(Kranskop:Baobab!AA467)</f>
        <v>0</v>
      </c>
      <c r="AB467" s="77">
        <f>SUM(Kranskop:Baobab!AB467)</f>
        <v>0</v>
      </c>
      <c r="AC467" s="77">
        <f>SUM(Kranskop:Baobab!AC467)</f>
        <v>0</v>
      </c>
      <c r="AD467" s="77">
        <f>SUM(Kranskop:Baobab!AD467)</f>
        <v>0</v>
      </c>
      <c r="AE467" s="77">
        <f>SUM(Kranskop:Baobab!AE467)</f>
        <v>0</v>
      </c>
      <c r="AF467" s="77">
        <f>SUM(Kranskop:Baobab!AF467)</f>
        <v>0</v>
      </c>
      <c r="AG467" s="76">
        <f>SUM(Kranskop:Baobab!AG467)</f>
        <v>0</v>
      </c>
      <c r="AH467" s="78">
        <f>SUM(Kranskop:Baobab!AH467)</f>
        <v>0</v>
      </c>
      <c r="AI467" s="77">
        <f>SUM(Kranskop:Baobab!AI467)</f>
        <v>0</v>
      </c>
      <c r="AJ467" s="77">
        <f>SUM(Kranskop:Baobab!AJ467)</f>
        <v>0</v>
      </c>
      <c r="AK467" s="77">
        <f>SUM(Kranskop:Baobab!AK467)</f>
        <v>0</v>
      </c>
      <c r="AL467" s="77">
        <f>SUM(Kranskop:Baobab!AL467)</f>
        <v>0</v>
      </c>
      <c r="AM467" s="77">
        <f>SUM(Kranskop:Baobab!AM467)</f>
        <v>0</v>
      </c>
      <c r="AN467" s="77">
        <f>SUM(Kranskop:Baobab!AN467)</f>
        <v>0</v>
      </c>
      <c r="AO467" s="77">
        <f>SUM(Kranskop:Baobab!AO467)</f>
        <v>0</v>
      </c>
      <c r="AP467" s="77">
        <f>SUM(Kranskop:Baobab!AP467)</f>
        <v>0</v>
      </c>
      <c r="AQ467" s="77">
        <f>SUM(Kranskop:Baobab!AQ467)</f>
        <v>0</v>
      </c>
      <c r="AR467" s="77">
        <f>SUM(Kranskop:Baobab!AR467)</f>
        <v>0</v>
      </c>
      <c r="AS467" s="76">
        <f>SUM(Kranskop:Baobab!AS467)</f>
        <v>0</v>
      </c>
      <c r="AT467" s="78">
        <f>SUM(Kranskop:Baobab!AT467)</f>
        <v>0</v>
      </c>
      <c r="AU467" s="77">
        <f>SUM(Kranskop:Baobab!AU467)</f>
        <v>0</v>
      </c>
      <c r="AV467" s="77">
        <f>SUM(Kranskop:Baobab!AV467)</f>
        <v>0</v>
      </c>
      <c r="AW467" s="77">
        <f>SUM(Kranskop:Baobab!AW467)</f>
        <v>0</v>
      </c>
      <c r="AX467" s="77">
        <f>SUM(Kranskop:Baobab!AX467)</f>
        <v>0</v>
      </c>
      <c r="AY467" s="77">
        <f>SUM(Kranskop:Baobab!AY467)</f>
        <v>0</v>
      </c>
      <c r="AZ467" s="77">
        <f>SUM(Kranskop:Baobab!AZ467)</f>
        <v>0</v>
      </c>
      <c r="BA467" s="77">
        <f>SUM(Kranskop:Baobab!BA467)</f>
        <v>0</v>
      </c>
      <c r="BB467" s="77">
        <f>SUM(Kranskop:Baobab!BB467)</f>
        <v>0</v>
      </c>
      <c r="BC467" s="77">
        <f>SUM(Kranskop:Baobab!BC467)</f>
        <v>0</v>
      </c>
      <c r="BD467" s="77">
        <f>SUM(Kranskop:Baobab!BD467)</f>
        <v>0</v>
      </c>
      <c r="BE467" s="76">
        <f>SUM(Kranskop:Baobab!BE467)</f>
        <v>0</v>
      </c>
      <c r="BF467" s="78">
        <f>SUM(Kranskop:Baobab!BF467)</f>
        <v>0</v>
      </c>
      <c r="BG467" s="77">
        <f>SUM(Kranskop:Baobab!BG467)</f>
        <v>0</v>
      </c>
      <c r="BH467" s="77">
        <f>SUM(Kranskop:Baobab!BH467)</f>
        <v>0</v>
      </c>
      <c r="BI467" s="77">
        <f>SUM(Kranskop:Baobab!BI467)</f>
        <v>0</v>
      </c>
      <c r="BJ467" s="77">
        <f>SUM(Kranskop:Baobab!BJ467)</f>
        <v>0</v>
      </c>
      <c r="BK467" s="77">
        <f>SUM(Kranskop:Baobab!BK467)</f>
        <v>0</v>
      </c>
      <c r="BL467" s="77">
        <f>SUM(Kranskop:Baobab!BL467)</f>
        <v>0</v>
      </c>
      <c r="BM467" s="77">
        <f>SUM(Kranskop:Baobab!BM467)</f>
        <v>0</v>
      </c>
      <c r="BN467" s="77">
        <f>SUM(Kranskop:Baobab!BN467)</f>
        <v>0</v>
      </c>
      <c r="BO467" s="77">
        <f>SUM(Kranskop:Baobab!BO467)</f>
        <v>0</v>
      </c>
      <c r="BP467" s="77">
        <f>SUM(Kranskop:Baobab!BP467)</f>
        <v>0</v>
      </c>
      <c r="BQ467" s="76">
        <f>SUM(Kranskop:Baobab!BQ467)</f>
        <v>0</v>
      </c>
      <c r="BR467" s="78">
        <f>SUM(Kranskop:Baobab!BR467)</f>
        <v>0</v>
      </c>
      <c r="BS467" s="77">
        <f>SUM(Kranskop:Baobab!BS467)</f>
        <v>0</v>
      </c>
      <c r="BT467" s="77">
        <f>SUM(Kranskop:Baobab!BT467)</f>
        <v>0</v>
      </c>
      <c r="BU467" s="77">
        <f>SUM(Kranskop:Baobab!BU467)</f>
        <v>0</v>
      </c>
      <c r="BV467" s="77">
        <f>SUM(Kranskop:Baobab!BV467)</f>
        <v>0</v>
      </c>
      <c r="BW467" s="77">
        <f>SUM(Kranskop:Baobab!BW467)</f>
        <v>0</v>
      </c>
      <c r="BX467" s="77">
        <f>SUM(Kranskop:Baobab!BX467)</f>
        <v>0</v>
      </c>
      <c r="BY467" s="77">
        <f>SUM(Kranskop:Baobab!BY467)</f>
        <v>0</v>
      </c>
      <c r="BZ467" s="77">
        <f>SUM(Kranskop:Baobab!BZ467)</f>
        <v>0</v>
      </c>
      <c r="CA467" s="77">
        <f>SUM(Kranskop:Baobab!CA467)</f>
        <v>0</v>
      </c>
      <c r="CB467" s="77">
        <f>SUM(Kranskop:Baobab!CB467)</f>
        <v>0</v>
      </c>
      <c r="CC467" s="76">
        <f>SUM(Kranskop:Baobab!CC467)</f>
        <v>0</v>
      </c>
      <c r="CD467" s="368"/>
    </row>
    <row r="468" spans="1:82" x14ac:dyDescent="0.75">
      <c r="A468" s="39"/>
      <c r="B468" s="25" t="s">
        <v>555</v>
      </c>
      <c r="C468" s="28" t="s">
        <v>910</v>
      </c>
      <c r="D468" s="130" t="s">
        <v>556</v>
      </c>
      <c r="E468" s="255">
        <f>SUM(Kranskop:Baobab!F468)</f>
        <v>0</v>
      </c>
      <c r="F468" s="215" t="b">
        <f>(Kranskop!G468+Nyl!G468+Capricorn!G468+Baobab!G468)=G468</f>
        <v>1</v>
      </c>
      <c r="G468" s="74">
        <f t="shared" si="113"/>
        <v>0</v>
      </c>
      <c r="H468" s="75">
        <f>SUM(Kranskop:Baobab!H468)</f>
        <v>0</v>
      </c>
      <c r="I468" s="76">
        <f>SUM(Kranskop:Baobab!I468)</f>
        <v>0</v>
      </c>
      <c r="J468" s="75">
        <f>SUM(Kranskop:Baobab!J468)</f>
        <v>0</v>
      </c>
      <c r="K468" s="77">
        <f>SUM(Kranskop:Baobab!K468)</f>
        <v>0</v>
      </c>
      <c r="L468" s="77">
        <f>SUM(Kranskop:Baobab!L468)</f>
        <v>0</v>
      </c>
      <c r="M468" s="77">
        <f>SUM(Kranskop:Baobab!M468)</f>
        <v>0</v>
      </c>
      <c r="N468" s="77">
        <f>SUM(Kranskop:Baobab!N468)</f>
        <v>0</v>
      </c>
      <c r="O468" s="77">
        <f>SUM(Kranskop:Baobab!O468)</f>
        <v>0</v>
      </c>
      <c r="P468" s="77">
        <f>SUM(Kranskop:Baobab!P468)</f>
        <v>0</v>
      </c>
      <c r="Q468" s="77">
        <f>SUM(Kranskop:Baobab!Q468)</f>
        <v>0</v>
      </c>
      <c r="R468" s="77">
        <f>SUM(Kranskop:Baobab!R468)</f>
        <v>0</v>
      </c>
      <c r="S468" s="77">
        <f>SUM(Kranskop:Baobab!S468)</f>
        <v>0</v>
      </c>
      <c r="T468" s="77">
        <f>SUM(Kranskop:Baobab!T468)</f>
        <v>0</v>
      </c>
      <c r="U468" s="76">
        <f>SUM(Kranskop:Baobab!U468)</f>
        <v>0</v>
      </c>
      <c r="V468" s="75">
        <f>SUM(Kranskop:Baobab!V468)</f>
        <v>0</v>
      </c>
      <c r="W468" s="77">
        <f>SUM(Kranskop:Baobab!W468)</f>
        <v>0</v>
      </c>
      <c r="X468" s="77">
        <f>SUM(Kranskop:Baobab!X468)</f>
        <v>0</v>
      </c>
      <c r="Y468" s="77">
        <f>SUM(Kranskop:Baobab!Y468)</f>
        <v>0</v>
      </c>
      <c r="Z468" s="77">
        <f>SUM(Kranskop:Baobab!Z468)</f>
        <v>0</v>
      </c>
      <c r="AA468" s="77">
        <f>SUM(Kranskop:Baobab!AA468)</f>
        <v>0</v>
      </c>
      <c r="AB468" s="77">
        <f>SUM(Kranskop:Baobab!AB468)</f>
        <v>0</v>
      </c>
      <c r="AC468" s="77">
        <f>SUM(Kranskop:Baobab!AC468)</f>
        <v>0</v>
      </c>
      <c r="AD468" s="77">
        <f>SUM(Kranskop:Baobab!AD468)</f>
        <v>0</v>
      </c>
      <c r="AE468" s="77">
        <f>SUM(Kranskop:Baobab!AE468)</f>
        <v>0</v>
      </c>
      <c r="AF468" s="77">
        <f>SUM(Kranskop:Baobab!AF468)</f>
        <v>0</v>
      </c>
      <c r="AG468" s="76">
        <f>SUM(Kranskop:Baobab!AG468)</f>
        <v>0</v>
      </c>
      <c r="AH468" s="78">
        <f>SUM(Kranskop:Baobab!AH468)</f>
        <v>0</v>
      </c>
      <c r="AI468" s="77">
        <f>SUM(Kranskop:Baobab!AI468)</f>
        <v>0</v>
      </c>
      <c r="AJ468" s="77">
        <f>SUM(Kranskop:Baobab!AJ468)</f>
        <v>0</v>
      </c>
      <c r="AK468" s="77">
        <f>SUM(Kranskop:Baobab!AK468)</f>
        <v>0</v>
      </c>
      <c r="AL468" s="77">
        <f>SUM(Kranskop:Baobab!AL468)</f>
        <v>0</v>
      </c>
      <c r="AM468" s="77">
        <f>SUM(Kranskop:Baobab!AM468)</f>
        <v>0</v>
      </c>
      <c r="AN468" s="77">
        <f>SUM(Kranskop:Baobab!AN468)</f>
        <v>0</v>
      </c>
      <c r="AO468" s="77">
        <f>SUM(Kranskop:Baobab!AO468)</f>
        <v>0</v>
      </c>
      <c r="AP468" s="77">
        <f>SUM(Kranskop:Baobab!AP468)</f>
        <v>0</v>
      </c>
      <c r="AQ468" s="77">
        <f>SUM(Kranskop:Baobab!AQ468)</f>
        <v>0</v>
      </c>
      <c r="AR468" s="77">
        <f>SUM(Kranskop:Baobab!AR468)</f>
        <v>0</v>
      </c>
      <c r="AS468" s="76">
        <f>SUM(Kranskop:Baobab!AS468)</f>
        <v>0</v>
      </c>
      <c r="AT468" s="78">
        <f>SUM(Kranskop:Baobab!AT468)</f>
        <v>0</v>
      </c>
      <c r="AU468" s="77">
        <f>SUM(Kranskop:Baobab!AU468)</f>
        <v>0</v>
      </c>
      <c r="AV468" s="77">
        <f>SUM(Kranskop:Baobab!AV468)</f>
        <v>0</v>
      </c>
      <c r="AW468" s="77">
        <f>SUM(Kranskop:Baobab!AW468)</f>
        <v>0</v>
      </c>
      <c r="AX468" s="77">
        <f>SUM(Kranskop:Baobab!AX468)</f>
        <v>0</v>
      </c>
      <c r="AY468" s="77">
        <f>SUM(Kranskop:Baobab!AY468)</f>
        <v>0</v>
      </c>
      <c r="AZ468" s="77">
        <f>SUM(Kranskop:Baobab!AZ468)</f>
        <v>0</v>
      </c>
      <c r="BA468" s="77">
        <f>SUM(Kranskop:Baobab!BA468)</f>
        <v>0</v>
      </c>
      <c r="BB468" s="77">
        <f>SUM(Kranskop:Baobab!BB468)</f>
        <v>0</v>
      </c>
      <c r="BC468" s="77">
        <f>SUM(Kranskop:Baobab!BC468)</f>
        <v>0</v>
      </c>
      <c r="BD468" s="77">
        <f>SUM(Kranskop:Baobab!BD468)</f>
        <v>0</v>
      </c>
      <c r="BE468" s="76">
        <f>SUM(Kranskop:Baobab!BE468)</f>
        <v>0</v>
      </c>
      <c r="BF468" s="78">
        <f>SUM(Kranskop:Baobab!BF468)</f>
        <v>0</v>
      </c>
      <c r="BG468" s="77">
        <f>SUM(Kranskop:Baobab!BG468)</f>
        <v>0</v>
      </c>
      <c r="BH468" s="77">
        <f>SUM(Kranskop:Baobab!BH468)</f>
        <v>0</v>
      </c>
      <c r="BI468" s="77">
        <f>SUM(Kranskop:Baobab!BI468)</f>
        <v>0</v>
      </c>
      <c r="BJ468" s="77">
        <f>SUM(Kranskop:Baobab!BJ468)</f>
        <v>0</v>
      </c>
      <c r="BK468" s="77">
        <f>SUM(Kranskop:Baobab!BK468)</f>
        <v>0</v>
      </c>
      <c r="BL468" s="77">
        <f>SUM(Kranskop:Baobab!BL468)</f>
        <v>0</v>
      </c>
      <c r="BM468" s="77">
        <f>SUM(Kranskop:Baobab!BM468)</f>
        <v>0</v>
      </c>
      <c r="BN468" s="77">
        <f>SUM(Kranskop:Baobab!BN468)</f>
        <v>0</v>
      </c>
      <c r="BO468" s="77">
        <f>SUM(Kranskop:Baobab!BO468)</f>
        <v>0</v>
      </c>
      <c r="BP468" s="77">
        <f>SUM(Kranskop:Baobab!BP468)</f>
        <v>0</v>
      </c>
      <c r="BQ468" s="76">
        <f>SUM(Kranskop:Baobab!BQ468)</f>
        <v>0</v>
      </c>
      <c r="BR468" s="78">
        <f>SUM(Kranskop:Baobab!BR468)</f>
        <v>0</v>
      </c>
      <c r="BS468" s="77">
        <f>SUM(Kranskop:Baobab!BS468)</f>
        <v>0</v>
      </c>
      <c r="BT468" s="77">
        <f>SUM(Kranskop:Baobab!BT468)</f>
        <v>0</v>
      </c>
      <c r="BU468" s="77">
        <f>SUM(Kranskop:Baobab!BU468)</f>
        <v>0</v>
      </c>
      <c r="BV468" s="77">
        <f>SUM(Kranskop:Baobab!BV468)</f>
        <v>0</v>
      </c>
      <c r="BW468" s="77">
        <f>SUM(Kranskop:Baobab!BW468)</f>
        <v>0</v>
      </c>
      <c r="BX468" s="77">
        <f>SUM(Kranskop:Baobab!BX468)</f>
        <v>0</v>
      </c>
      <c r="BY468" s="77">
        <f>SUM(Kranskop:Baobab!BY468)</f>
        <v>0</v>
      </c>
      <c r="BZ468" s="77">
        <f>SUM(Kranskop:Baobab!BZ468)</f>
        <v>0</v>
      </c>
      <c r="CA468" s="77">
        <f>SUM(Kranskop:Baobab!CA468)</f>
        <v>0</v>
      </c>
      <c r="CB468" s="77">
        <f>SUM(Kranskop:Baobab!CB468)</f>
        <v>0</v>
      </c>
      <c r="CC468" s="76">
        <f>SUM(Kranskop:Baobab!CC468)</f>
        <v>0</v>
      </c>
      <c r="CD468" s="368"/>
    </row>
    <row r="469" spans="1:82" x14ac:dyDescent="0.75">
      <c r="A469" s="39"/>
      <c r="B469" s="176" t="s">
        <v>557</v>
      </c>
      <c r="C469" s="177" t="s">
        <v>558</v>
      </c>
      <c r="D469" s="29" t="s">
        <v>556</v>
      </c>
      <c r="E469" s="255">
        <f>SUM(Kranskop:Baobab!F469)</f>
        <v>0</v>
      </c>
      <c r="F469" s="215" t="b">
        <f>(Kranskop!G469+Nyl!G469+Capricorn!G469+Baobab!G469)=G469</f>
        <v>1</v>
      </c>
      <c r="G469" s="74">
        <f t="shared" si="113"/>
        <v>0</v>
      </c>
      <c r="H469" s="75">
        <f>SUM(Kranskop:Baobab!H469)</f>
        <v>0</v>
      </c>
      <c r="I469" s="76">
        <f>SUM(Kranskop:Baobab!I469)</f>
        <v>0</v>
      </c>
      <c r="J469" s="75">
        <f>SUM(Kranskop:Baobab!J469)</f>
        <v>0</v>
      </c>
      <c r="K469" s="77">
        <f>SUM(Kranskop:Baobab!K469)</f>
        <v>0</v>
      </c>
      <c r="L469" s="77">
        <f>SUM(Kranskop:Baobab!L469)</f>
        <v>0</v>
      </c>
      <c r="M469" s="77">
        <f>SUM(Kranskop:Baobab!M469)</f>
        <v>0</v>
      </c>
      <c r="N469" s="77">
        <f>SUM(Kranskop:Baobab!N469)</f>
        <v>0</v>
      </c>
      <c r="O469" s="77">
        <f>SUM(Kranskop:Baobab!O469)</f>
        <v>0</v>
      </c>
      <c r="P469" s="77">
        <f>SUM(Kranskop:Baobab!P469)</f>
        <v>0</v>
      </c>
      <c r="Q469" s="77">
        <f>SUM(Kranskop:Baobab!Q469)</f>
        <v>0</v>
      </c>
      <c r="R469" s="77">
        <f>SUM(Kranskop:Baobab!R469)</f>
        <v>0</v>
      </c>
      <c r="S469" s="77">
        <f>SUM(Kranskop:Baobab!S469)</f>
        <v>0</v>
      </c>
      <c r="T469" s="77">
        <f>SUM(Kranskop:Baobab!T469)</f>
        <v>0</v>
      </c>
      <c r="U469" s="76">
        <f>SUM(Kranskop:Baobab!U469)</f>
        <v>0</v>
      </c>
      <c r="V469" s="75">
        <f>SUM(Kranskop:Baobab!V469)</f>
        <v>0</v>
      </c>
      <c r="W469" s="77">
        <f>SUM(Kranskop:Baobab!W469)</f>
        <v>0</v>
      </c>
      <c r="X469" s="77">
        <f>SUM(Kranskop:Baobab!X469)</f>
        <v>0</v>
      </c>
      <c r="Y469" s="77">
        <f>SUM(Kranskop:Baobab!Y469)</f>
        <v>0</v>
      </c>
      <c r="Z469" s="77">
        <f>SUM(Kranskop:Baobab!Z469)</f>
        <v>0</v>
      </c>
      <c r="AA469" s="77">
        <f>SUM(Kranskop:Baobab!AA469)</f>
        <v>0</v>
      </c>
      <c r="AB469" s="77">
        <f>SUM(Kranskop:Baobab!AB469)</f>
        <v>0</v>
      </c>
      <c r="AC469" s="77">
        <f>SUM(Kranskop:Baobab!AC469)</f>
        <v>0</v>
      </c>
      <c r="AD469" s="77">
        <f>SUM(Kranskop:Baobab!AD469)</f>
        <v>0</v>
      </c>
      <c r="AE469" s="77">
        <f>SUM(Kranskop:Baobab!AE469)</f>
        <v>0</v>
      </c>
      <c r="AF469" s="77">
        <f>SUM(Kranskop:Baobab!AF469)</f>
        <v>0</v>
      </c>
      <c r="AG469" s="76">
        <f>SUM(Kranskop:Baobab!AG469)</f>
        <v>0</v>
      </c>
      <c r="AH469" s="78">
        <f>SUM(Kranskop:Baobab!AH469)</f>
        <v>0</v>
      </c>
      <c r="AI469" s="77">
        <f>SUM(Kranskop:Baobab!AI469)</f>
        <v>0</v>
      </c>
      <c r="AJ469" s="77">
        <f>SUM(Kranskop:Baobab!AJ469)</f>
        <v>0</v>
      </c>
      <c r="AK469" s="77">
        <f>SUM(Kranskop:Baobab!AK469)</f>
        <v>0</v>
      </c>
      <c r="AL469" s="77">
        <f>SUM(Kranskop:Baobab!AL469)</f>
        <v>0</v>
      </c>
      <c r="AM469" s="77">
        <f>SUM(Kranskop:Baobab!AM469)</f>
        <v>0</v>
      </c>
      <c r="AN469" s="77">
        <f>SUM(Kranskop:Baobab!AN469)</f>
        <v>0</v>
      </c>
      <c r="AO469" s="77">
        <f>SUM(Kranskop:Baobab!AO469)</f>
        <v>0</v>
      </c>
      <c r="AP469" s="77">
        <f>SUM(Kranskop:Baobab!AP469)</f>
        <v>0</v>
      </c>
      <c r="AQ469" s="77">
        <f>SUM(Kranskop:Baobab!AQ469)</f>
        <v>0</v>
      </c>
      <c r="AR469" s="77">
        <f>SUM(Kranskop:Baobab!AR469)</f>
        <v>0</v>
      </c>
      <c r="AS469" s="76">
        <f>SUM(Kranskop:Baobab!AS469)</f>
        <v>0</v>
      </c>
      <c r="AT469" s="78">
        <f>SUM(Kranskop:Baobab!AT469)</f>
        <v>0</v>
      </c>
      <c r="AU469" s="77">
        <f>SUM(Kranskop:Baobab!AU469)</f>
        <v>0</v>
      </c>
      <c r="AV469" s="77">
        <f>SUM(Kranskop:Baobab!AV469)</f>
        <v>0</v>
      </c>
      <c r="AW469" s="77">
        <f>SUM(Kranskop:Baobab!AW469)</f>
        <v>0</v>
      </c>
      <c r="AX469" s="77">
        <f>SUM(Kranskop:Baobab!AX469)</f>
        <v>0</v>
      </c>
      <c r="AY469" s="77">
        <f>SUM(Kranskop:Baobab!AY469)</f>
        <v>0</v>
      </c>
      <c r="AZ469" s="77">
        <f>SUM(Kranskop:Baobab!AZ469)</f>
        <v>0</v>
      </c>
      <c r="BA469" s="77">
        <f>SUM(Kranskop:Baobab!BA469)</f>
        <v>0</v>
      </c>
      <c r="BB469" s="77">
        <f>SUM(Kranskop:Baobab!BB469)</f>
        <v>0</v>
      </c>
      <c r="BC469" s="77">
        <f>SUM(Kranskop:Baobab!BC469)</f>
        <v>0</v>
      </c>
      <c r="BD469" s="77">
        <f>SUM(Kranskop:Baobab!BD469)</f>
        <v>0</v>
      </c>
      <c r="BE469" s="76">
        <f>SUM(Kranskop:Baobab!BE469)</f>
        <v>0</v>
      </c>
      <c r="BF469" s="78">
        <f>SUM(Kranskop:Baobab!BF469)</f>
        <v>0</v>
      </c>
      <c r="BG469" s="77">
        <f>SUM(Kranskop:Baobab!BG469)</f>
        <v>0</v>
      </c>
      <c r="BH469" s="77">
        <f>SUM(Kranskop:Baobab!BH469)</f>
        <v>0</v>
      </c>
      <c r="BI469" s="77">
        <f>SUM(Kranskop:Baobab!BI469)</f>
        <v>0</v>
      </c>
      <c r="BJ469" s="77">
        <f>SUM(Kranskop:Baobab!BJ469)</f>
        <v>0</v>
      </c>
      <c r="BK469" s="77">
        <f>SUM(Kranskop:Baobab!BK469)</f>
        <v>0</v>
      </c>
      <c r="BL469" s="77">
        <f>SUM(Kranskop:Baobab!BL469)</f>
        <v>0</v>
      </c>
      <c r="BM469" s="77">
        <f>SUM(Kranskop:Baobab!BM469)</f>
        <v>0</v>
      </c>
      <c r="BN469" s="77">
        <f>SUM(Kranskop:Baobab!BN469)</f>
        <v>0</v>
      </c>
      <c r="BO469" s="77">
        <f>SUM(Kranskop:Baobab!BO469)</f>
        <v>0</v>
      </c>
      <c r="BP469" s="77">
        <f>SUM(Kranskop:Baobab!BP469)</f>
        <v>0</v>
      </c>
      <c r="BQ469" s="76">
        <f>SUM(Kranskop:Baobab!BQ469)</f>
        <v>0</v>
      </c>
      <c r="BR469" s="78">
        <f>SUM(Kranskop:Baobab!BR469)</f>
        <v>0</v>
      </c>
      <c r="BS469" s="77">
        <f>SUM(Kranskop:Baobab!BS469)</f>
        <v>0</v>
      </c>
      <c r="BT469" s="77">
        <f>SUM(Kranskop:Baobab!BT469)</f>
        <v>0</v>
      </c>
      <c r="BU469" s="77">
        <f>SUM(Kranskop:Baobab!BU469)</f>
        <v>0</v>
      </c>
      <c r="BV469" s="77">
        <f>SUM(Kranskop:Baobab!BV469)</f>
        <v>0</v>
      </c>
      <c r="BW469" s="77">
        <f>SUM(Kranskop:Baobab!BW469)</f>
        <v>0</v>
      </c>
      <c r="BX469" s="77">
        <f>SUM(Kranskop:Baobab!BX469)</f>
        <v>0</v>
      </c>
      <c r="BY469" s="77">
        <f>SUM(Kranskop:Baobab!BY469)</f>
        <v>0</v>
      </c>
      <c r="BZ469" s="77">
        <f>SUM(Kranskop:Baobab!BZ469)</f>
        <v>0</v>
      </c>
      <c r="CA469" s="77">
        <f>SUM(Kranskop:Baobab!CA469)</f>
        <v>0</v>
      </c>
      <c r="CB469" s="77">
        <f>SUM(Kranskop:Baobab!CB469)</f>
        <v>0</v>
      </c>
      <c r="CC469" s="76">
        <f>SUM(Kranskop:Baobab!CC469)</f>
        <v>0</v>
      </c>
      <c r="CD469" s="368"/>
    </row>
    <row r="470" spans="1:82" x14ac:dyDescent="0.75">
      <c r="A470" s="39"/>
      <c r="B470" s="176" t="s">
        <v>559</v>
      </c>
      <c r="C470" s="177" t="s">
        <v>560</v>
      </c>
      <c r="D470" s="29"/>
      <c r="E470" s="255">
        <f>SUM(Kranskop:Baobab!F470)</f>
        <v>0</v>
      </c>
      <c r="F470" s="215" t="b">
        <f>(Kranskop!G470+Nyl!G470+Capricorn!G470+Baobab!G470)=G470</f>
        <v>1</v>
      </c>
      <c r="G470" s="74">
        <f t="shared" si="113"/>
        <v>0</v>
      </c>
      <c r="H470" s="75">
        <f>SUM(Kranskop:Baobab!H470)</f>
        <v>0</v>
      </c>
      <c r="I470" s="76">
        <f>SUM(Kranskop:Baobab!I470)</f>
        <v>0</v>
      </c>
      <c r="J470" s="75">
        <f>SUM(Kranskop:Baobab!J470)</f>
        <v>0</v>
      </c>
      <c r="K470" s="77">
        <f>SUM(Kranskop:Baobab!K470)</f>
        <v>0</v>
      </c>
      <c r="L470" s="77">
        <f>SUM(Kranskop:Baobab!L470)</f>
        <v>0</v>
      </c>
      <c r="M470" s="77">
        <f>SUM(Kranskop:Baobab!M470)</f>
        <v>0</v>
      </c>
      <c r="N470" s="77">
        <f>SUM(Kranskop:Baobab!N470)</f>
        <v>0</v>
      </c>
      <c r="O470" s="77">
        <f>SUM(Kranskop:Baobab!O470)</f>
        <v>0</v>
      </c>
      <c r="P470" s="77">
        <f>SUM(Kranskop:Baobab!P470)</f>
        <v>0</v>
      </c>
      <c r="Q470" s="77">
        <f>SUM(Kranskop:Baobab!Q470)</f>
        <v>0</v>
      </c>
      <c r="R470" s="77">
        <f>SUM(Kranskop:Baobab!R470)</f>
        <v>0</v>
      </c>
      <c r="S470" s="77">
        <f>SUM(Kranskop:Baobab!S470)</f>
        <v>0</v>
      </c>
      <c r="T470" s="77">
        <f>SUM(Kranskop:Baobab!T470)</f>
        <v>0</v>
      </c>
      <c r="U470" s="76">
        <f>SUM(Kranskop:Baobab!U470)</f>
        <v>0</v>
      </c>
      <c r="V470" s="75">
        <f>SUM(Kranskop:Baobab!V470)</f>
        <v>0</v>
      </c>
      <c r="W470" s="77">
        <f>SUM(Kranskop:Baobab!W470)</f>
        <v>0</v>
      </c>
      <c r="X470" s="77">
        <f>SUM(Kranskop:Baobab!X470)</f>
        <v>0</v>
      </c>
      <c r="Y470" s="77">
        <f>SUM(Kranskop:Baobab!Y470)</f>
        <v>0</v>
      </c>
      <c r="Z470" s="77">
        <f>SUM(Kranskop:Baobab!Z470)</f>
        <v>0</v>
      </c>
      <c r="AA470" s="77">
        <f>SUM(Kranskop:Baobab!AA470)</f>
        <v>0</v>
      </c>
      <c r="AB470" s="77">
        <f>SUM(Kranskop:Baobab!AB470)</f>
        <v>0</v>
      </c>
      <c r="AC470" s="77">
        <f>SUM(Kranskop:Baobab!AC470)</f>
        <v>0</v>
      </c>
      <c r="AD470" s="77">
        <f>SUM(Kranskop:Baobab!AD470)</f>
        <v>0</v>
      </c>
      <c r="AE470" s="77">
        <f>SUM(Kranskop:Baobab!AE470)</f>
        <v>0</v>
      </c>
      <c r="AF470" s="77">
        <f>SUM(Kranskop:Baobab!AF470)</f>
        <v>0</v>
      </c>
      <c r="AG470" s="76">
        <f>SUM(Kranskop:Baobab!AG470)</f>
        <v>0</v>
      </c>
      <c r="AH470" s="78">
        <f>SUM(Kranskop:Baobab!AH470)</f>
        <v>0</v>
      </c>
      <c r="AI470" s="77">
        <f>SUM(Kranskop:Baobab!AI470)</f>
        <v>0</v>
      </c>
      <c r="AJ470" s="77">
        <f>SUM(Kranskop:Baobab!AJ470)</f>
        <v>0</v>
      </c>
      <c r="AK470" s="77">
        <f>SUM(Kranskop:Baobab!AK470)</f>
        <v>0</v>
      </c>
      <c r="AL470" s="77">
        <f>SUM(Kranskop:Baobab!AL470)</f>
        <v>0</v>
      </c>
      <c r="AM470" s="77">
        <f>SUM(Kranskop:Baobab!AM470)</f>
        <v>0</v>
      </c>
      <c r="AN470" s="77">
        <f>SUM(Kranskop:Baobab!AN470)</f>
        <v>0</v>
      </c>
      <c r="AO470" s="77">
        <f>SUM(Kranskop:Baobab!AO470)</f>
        <v>0</v>
      </c>
      <c r="AP470" s="77">
        <f>SUM(Kranskop:Baobab!AP470)</f>
        <v>0</v>
      </c>
      <c r="AQ470" s="77">
        <f>SUM(Kranskop:Baobab!AQ470)</f>
        <v>0</v>
      </c>
      <c r="AR470" s="77">
        <f>SUM(Kranskop:Baobab!AR470)</f>
        <v>0</v>
      </c>
      <c r="AS470" s="76">
        <f>SUM(Kranskop:Baobab!AS470)</f>
        <v>0</v>
      </c>
      <c r="AT470" s="78">
        <f>SUM(Kranskop:Baobab!AT470)</f>
        <v>0</v>
      </c>
      <c r="AU470" s="77">
        <f>SUM(Kranskop:Baobab!AU470)</f>
        <v>0</v>
      </c>
      <c r="AV470" s="77">
        <f>SUM(Kranskop:Baobab!AV470)</f>
        <v>0</v>
      </c>
      <c r="AW470" s="77">
        <f>SUM(Kranskop:Baobab!AW470)</f>
        <v>0</v>
      </c>
      <c r="AX470" s="77">
        <f>SUM(Kranskop:Baobab!AX470)</f>
        <v>0</v>
      </c>
      <c r="AY470" s="77">
        <f>SUM(Kranskop:Baobab!AY470)</f>
        <v>0</v>
      </c>
      <c r="AZ470" s="77">
        <f>SUM(Kranskop:Baobab!AZ470)</f>
        <v>0</v>
      </c>
      <c r="BA470" s="77">
        <f>SUM(Kranskop:Baobab!BA470)</f>
        <v>0</v>
      </c>
      <c r="BB470" s="77">
        <f>SUM(Kranskop:Baobab!BB470)</f>
        <v>0</v>
      </c>
      <c r="BC470" s="77">
        <f>SUM(Kranskop:Baobab!BC470)</f>
        <v>0</v>
      </c>
      <c r="BD470" s="77">
        <f>SUM(Kranskop:Baobab!BD470)</f>
        <v>0</v>
      </c>
      <c r="BE470" s="76">
        <f>SUM(Kranskop:Baobab!BE470)</f>
        <v>0</v>
      </c>
      <c r="BF470" s="78">
        <f>SUM(Kranskop:Baobab!BF470)</f>
        <v>0</v>
      </c>
      <c r="BG470" s="77">
        <f>SUM(Kranskop:Baobab!BG470)</f>
        <v>0</v>
      </c>
      <c r="BH470" s="77">
        <f>SUM(Kranskop:Baobab!BH470)</f>
        <v>0</v>
      </c>
      <c r="BI470" s="77">
        <f>SUM(Kranskop:Baobab!BI470)</f>
        <v>0</v>
      </c>
      <c r="BJ470" s="77">
        <f>SUM(Kranskop:Baobab!BJ470)</f>
        <v>0</v>
      </c>
      <c r="BK470" s="77">
        <f>SUM(Kranskop:Baobab!BK470)</f>
        <v>0</v>
      </c>
      <c r="BL470" s="77">
        <f>SUM(Kranskop:Baobab!BL470)</f>
        <v>0</v>
      </c>
      <c r="BM470" s="77">
        <f>SUM(Kranskop:Baobab!BM470)</f>
        <v>0</v>
      </c>
      <c r="BN470" s="77">
        <f>SUM(Kranskop:Baobab!BN470)</f>
        <v>0</v>
      </c>
      <c r="BO470" s="77">
        <f>SUM(Kranskop:Baobab!BO470)</f>
        <v>0</v>
      </c>
      <c r="BP470" s="77">
        <f>SUM(Kranskop:Baobab!BP470)</f>
        <v>0</v>
      </c>
      <c r="BQ470" s="76">
        <f>SUM(Kranskop:Baobab!BQ470)</f>
        <v>0</v>
      </c>
      <c r="BR470" s="78">
        <f>SUM(Kranskop:Baobab!BR470)</f>
        <v>0</v>
      </c>
      <c r="BS470" s="77">
        <f>SUM(Kranskop:Baobab!BS470)</f>
        <v>0</v>
      </c>
      <c r="BT470" s="77">
        <f>SUM(Kranskop:Baobab!BT470)</f>
        <v>0</v>
      </c>
      <c r="BU470" s="77">
        <f>SUM(Kranskop:Baobab!BU470)</f>
        <v>0</v>
      </c>
      <c r="BV470" s="77">
        <f>SUM(Kranskop:Baobab!BV470)</f>
        <v>0</v>
      </c>
      <c r="BW470" s="77">
        <f>SUM(Kranskop:Baobab!BW470)</f>
        <v>0</v>
      </c>
      <c r="BX470" s="77">
        <f>SUM(Kranskop:Baobab!BX470)</f>
        <v>0</v>
      </c>
      <c r="BY470" s="77">
        <f>SUM(Kranskop:Baobab!BY470)</f>
        <v>0</v>
      </c>
      <c r="BZ470" s="77">
        <f>SUM(Kranskop:Baobab!BZ470)</f>
        <v>0</v>
      </c>
      <c r="CA470" s="77">
        <f>SUM(Kranskop:Baobab!CA470)</f>
        <v>0</v>
      </c>
      <c r="CB470" s="77">
        <f>SUM(Kranskop:Baobab!CB470)</f>
        <v>0</v>
      </c>
      <c r="CC470" s="76">
        <f>SUM(Kranskop:Baobab!CC470)</f>
        <v>0</v>
      </c>
      <c r="CD470" s="368"/>
    </row>
    <row r="471" spans="1:82" ht="27" x14ac:dyDescent="0.75">
      <c r="A471" s="39"/>
      <c r="B471" s="176" t="s">
        <v>561</v>
      </c>
      <c r="C471" s="177" t="s">
        <v>562</v>
      </c>
      <c r="D471" s="29" t="s">
        <v>318</v>
      </c>
      <c r="E471" s="255">
        <f>SUM(Kranskop:Baobab!F471)</f>
        <v>0</v>
      </c>
      <c r="F471" s="215" t="b">
        <f>(Kranskop!G471+Nyl!G471+Capricorn!G471+Baobab!G471)=G471</f>
        <v>1</v>
      </c>
      <c r="G471" s="74">
        <f t="shared" si="113"/>
        <v>0</v>
      </c>
      <c r="H471" s="75">
        <f>SUM(Kranskop:Baobab!H471)</f>
        <v>0</v>
      </c>
      <c r="I471" s="76">
        <f>SUM(Kranskop:Baobab!I471)</f>
        <v>0</v>
      </c>
      <c r="J471" s="75">
        <f>SUM(Kranskop:Baobab!J471)</f>
        <v>0</v>
      </c>
      <c r="K471" s="77">
        <f>SUM(Kranskop:Baobab!K471)</f>
        <v>0</v>
      </c>
      <c r="L471" s="77">
        <f>SUM(Kranskop:Baobab!L471)</f>
        <v>0</v>
      </c>
      <c r="M471" s="77">
        <f>SUM(Kranskop:Baobab!M471)</f>
        <v>0</v>
      </c>
      <c r="N471" s="77">
        <f>SUM(Kranskop:Baobab!N471)</f>
        <v>0</v>
      </c>
      <c r="O471" s="77">
        <f>SUM(Kranskop:Baobab!O471)</f>
        <v>0</v>
      </c>
      <c r="P471" s="77">
        <f>SUM(Kranskop:Baobab!P471)</f>
        <v>0</v>
      </c>
      <c r="Q471" s="77">
        <f>SUM(Kranskop:Baobab!Q471)</f>
        <v>0</v>
      </c>
      <c r="R471" s="77">
        <f>SUM(Kranskop:Baobab!R471)</f>
        <v>0</v>
      </c>
      <c r="S471" s="77">
        <f>SUM(Kranskop:Baobab!S471)</f>
        <v>0</v>
      </c>
      <c r="T471" s="77">
        <f>SUM(Kranskop:Baobab!T471)</f>
        <v>0</v>
      </c>
      <c r="U471" s="76">
        <f>SUM(Kranskop:Baobab!U471)</f>
        <v>0</v>
      </c>
      <c r="V471" s="75">
        <f>SUM(Kranskop:Baobab!V471)</f>
        <v>0</v>
      </c>
      <c r="W471" s="77">
        <f>SUM(Kranskop:Baobab!W471)</f>
        <v>0</v>
      </c>
      <c r="X471" s="77">
        <f>SUM(Kranskop:Baobab!X471)</f>
        <v>0</v>
      </c>
      <c r="Y471" s="77">
        <f>SUM(Kranskop:Baobab!Y471)</f>
        <v>0</v>
      </c>
      <c r="Z471" s="77">
        <f>SUM(Kranskop:Baobab!Z471)</f>
        <v>0</v>
      </c>
      <c r="AA471" s="77">
        <f>SUM(Kranskop:Baobab!AA471)</f>
        <v>0</v>
      </c>
      <c r="AB471" s="77">
        <f>SUM(Kranskop:Baobab!AB471)</f>
        <v>0</v>
      </c>
      <c r="AC471" s="77">
        <f>SUM(Kranskop:Baobab!AC471)</f>
        <v>0</v>
      </c>
      <c r="AD471" s="77">
        <f>SUM(Kranskop:Baobab!AD471)</f>
        <v>0</v>
      </c>
      <c r="AE471" s="77">
        <f>SUM(Kranskop:Baobab!AE471)</f>
        <v>0</v>
      </c>
      <c r="AF471" s="77">
        <f>SUM(Kranskop:Baobab!AF471)</f>
        <v>0</v>
      </c>
      <c r="AG471" s="76">
        <f>SUM(Kranskop:Baobab!AG471)</f>
        <v>0</v>
      </c>
      <c r="AH471" s="78">
        <f>SUM(Kranskop:Baobab!AH471)</f>
        <v>0</v>
      </c>
      <c r="AI471" s="77">
        <f>SUM(Kranskop:Baobab!AI471)</f>
        <v>0</v>
      </c>
      <c r="AJ471" s="77">
        <f>SUM(Kranskop:Baobab!AJ471)</f>
        <v>0</v>
      </c>
      <c r="AK471" s="77">
        <f>SUM(Kranskop:Baobab!AK471)</f>
        <v>0</v>
      </c>
      <c r="AL471" s="77">
        <f>SUM(Kranskop:Baobab!AL471)</f>
        <v>0</v>
      </c>
      <c r="AM471" s="77">
        <f>SUM(Kranskop:Baobab!AM471)</f>
        <v>0</v>
      </c>
      <c r="AN471" s="77">
        <f>SUM(Kranskop:Baobab!AN471)</f>
        <v>0</v>
      </c>
      <c r="AO471" s="77">
        <f>SUM(Kranskop:Baobab!AO471)</f>
        <v>0</v>
      </c>
      <c r="AP471" s="77">
        <f>SUM(Kranskop:Baobab!AP471)</f>
        <v>0</v>
      </c>
      <c r="AQ471" s="77">
        <f>SUM(Kranskop:Baobab!AQ471)</f>
        <v>0</v>
      </c>
      <c r="AR471" s="77">
        <f>SUM(Kranskop:Baobab!AR471)</f>
        <v>0</v>
      </c>
      <c r="AS471" s="76">
        <f>SUM(Kranskop:Baobab!AS471)</f>
        <v>0</v>
      </c>
      <c r="AT471" s="78">
        <f>SUM(Kranskop:Baobab!AT471)</f>
        <v>0</v>
      </c>
      <c r="AU471" s="77">
        <f>SUM(Kranskop:Baobab!AU471)</f>
        <v>0</v>
      </c>
      <c r="AV471" s="77">
        <f>SUM(Kranskop:Baobab!AV471)</f>
        <v>0</v>
      </c>
      <c r="AW471" s="77">
        <f>SUM(Kranskop:Baobab!AW471)</f>
        <v>0</v>
      </c>
      <c r="AX471" s="77">
        <f>SUM(Kranskop:Baobab!AX471)</f>
        <v>0</v>
      </c>
      <c r="AY471" s="77">
        <f>SUM(Kranskop:Baobab!AY471)</f>
        <v>0</v>
      </c>
      <c r="AZ471" s="77">
        <f>SUM(Kranskop:Baobab!AZ471)</f>
        <v>0</v>
      </c>
      <c r="BA471" s="77">
        <f>SUM(Kranskop:Baobab!BA471)</f>
        <v>0</v>
      </c>
      <c r="BB471" s="77">
        <f>SUM(Kranskop:Baobab!BB471)</f>
        <v>0</v>
      </c>
      <c r="BC471" s="77">
        <f>SUM(Kranskop:Baobab!BC471)</f>
        <v>0</v>
      </c>
      <c r="BD471" s="77">
        <f>SUM(Kranskop:Baobab!BD471)</f>
        <v>0</v>
      </c>
      <c r="BE471" s="76">
        <f>SUM(Kranskop:Baobab!BE471)</f>
        <v>0</v>
      </c>
      <c r="BF471" s="78">
        <f>SUM(Kranskop:Baobab!BF471)</f>
        <v>0</v>
      </c>
      <c r="BG471" s="77">
        <f>SUM(Kranskop:Baobab!BG471)</f>
        <v>0</v>
      </c>
      <c r="BH471" s="77">
        <f>SUM(Kranskop:Baobab!BH471)</f>
        <v>0</v>
      </c>
      <c r="BI471" s="77">
        <f>SUM(Kranskop:Baobab!BI471)</f>
        <v>0</v>
      </c>
      <c r="BJ471" s="77">
        <f>SUM(Kranskop:Baobab!BJ471)</f>
        <v>0</v>
      </c>
      <c r="BK471" s="77">
        <f>SUM(Kranskop:Baobab!BK471)</f>
        <v>0</v>
      </c>
      <c r="BL471" s="77">
        <f>SUM(Kranskop:Baobab!BL471)</f>
        <v>0</v>
      </c>
      <c r="BM471" s="77">
        <f>SUM(Kranskop:Baobab!BM471)</f>
        <v>0</v>
      </c>
      <c r="BN471" s="77">
        <f>SUM(Kranskop:Baobab!BN471)</f>
        <v>0</v>
      </c>
      <c r="BO471" s="77">
        <f>SUM(Kranskop:Baobab!BO471)</f>
        <v>0</v>
      </c>
      <c r="BP471" s="77">
        <f>SUM(Kranskop:Baobab!BP471)</f>
        <v>0</v>
      </c>
      <c r="BQ471" s="76">
        <f>SUM(Kranskop:Baobab!BQ471)</f>
        <v>0</v>
      </c>
      <c r="BR471" s="78">
        <f>SUM(Kranskop:Baobab!BR471)</f>
        <v>0</v>
      </c>
      <c r="BS471" s="77">
        <f>SUM(Kranskop:Baobab!BS471)</f>
        <v>0</v>
      </c>
      <c r="BT471" s="77">
        <f>SUM(Kranskop:Baobab!BT471)</f>
        <v>0</v>
      </c>
      <c r="BU471" s="77">
        <f>SUM(Kranskop:Baobab!BU471)</f>
        <v>0</v>
      </c>
      <c r="BV471" s="77">
        <f>SUM(Kranskop:Baobab!BV471)</f>
        <v>0</v>
      </c>
      <c r="BW471" s="77">
        <f>SUM(Kranskop:Baobab!BW471)</f>
        <v>0</v>
      </c>
      <c r="BX471" s="77">
        <f>SUM(Kranskop:Baobab!BX471)</f>
        <v>0</v>
      </c>
      <c r="BY471" s="77">
        <f>SUM(Kranskop:Baobab!BY471)</f>
        <v>0</v>
      </c>
      <c r="BZ471" s="77">
        <f>SUM(Kranskop:Baobab!BZ471)</f>
        <v>0</v>
      </c>
      <c r="CA471" s="77">
        <f>SUM(Kranskop:Baobab!CA471)</f>
        <v>0</v>
      </c>
      <c r="CB471" s="77">
        <f>SUM(Kranskop:Baobab!CB471)</f>
        <v>0</v>
      </c>
      <c r="CC471" s="76">
        <f>SUM(Kranskop:Baobab!CC471)</f>
        <v>0</v>
      </c>
      <c r="CD471" s="368"/>
    </row>
    <row r="472" spans="1:82" x14ac:dyDescent="0.75">
      <c r="A472" s="39"/>
      <c r="B472" s="176" t="s">
        <v>563</v>
      </c>
      <c r="C472" s="177" t="str">
        <f>"Handling costs and profit in respect of payment associated with subitem D10.05(a) ("&amp; TEXT(F472,"#.##%") &amp; ")"</f>
        <v>Handling costs and profit in respect of payment associated with subitem D10.05(a) (TRUE)</v>
      </c>
      <c r="D472" s="29" t="s">
        <v>320</v>
      </c>
      <c r="E472" s="255">
        <f>SUM(Kranskop:Baobab!F472)</f>
        <v>0</v>
      </c>
      <c r="F472" s="215" t="b">
        <f>(Kranskop!G472+Nyl!G472+Capricorn!G472+Baobab!G472)=G472</f>
        <v>1</v>
      </c>
      <c r="G472" s="74">
        <f t="shared" si="113"/>
        <v>0</v>
      </c>
      <c r="H472" s="75">
        <f>SUM(Kranskop:Baobab!H472)</f>
        <v>0</v>
      </c>
      <c r="I472" s="76">
        <f>SUM(Kranskop:Baobab!I472)</f>
        <v>0</v>
      </c>
      <c r="J472" s="75">
        <f>SUM(Kranskop:Baobab!J472)</f>
        <v>0</v>
      </c>
      <c r="K472" s="77">
        <f>SUM(Kranskop:Baobab!K472)</f>
        <v>0</v>
      </c>
      <c r="L472" s="77">
        <f>SUM(Kranskop:Baobab!L472)</f>
        <v>0</v>
      </c>
      <c r="M472" s="77">
        <f>SUM(Kranskop:Baobab!M472)</f>
        <v>0</v>
      </c>
      <c r="N472" s="77">
        <f>SUM(Kranskop:Baobab!N472)</f>
        <v>0</v>
      </c>
      <c r="O472" s="77">
        <f>SUM(Kranskop:Baobab!O472)</f>
        <v>0</v>
      </c>
      <c r="P472" s="77">
        <f>SUM(Kranskop:Baobab!P472)</f>
        <v>0</v>
      </c>
      <c r="Q472" s="77">
        <f>SUM(Kranskop:Baobab!Q472)</f>
        <v>0</v>
      </c>
      <c r="R472" s="77">
        <f>SUM(Kranskop:Baobab!R472)</f>
        <v>0</v>
      </c>
      <c r="S472" s="77">
        <f>SUM(Kranskop:Baobab!S472)</f>
        <v>0</v>
      </c>
      <c r="T472" s="77">
        <f>SUM(Kranskop:Baobab!T472)</f>
        <v>0</v>
      </c>
      <c r="U472" s="76">
        <f>SUM(Kranskop:Baobab!U472)</f>
        <v>0</v>
      </c>
      <c r="V472" s="75">
        <f>SUM(Kranskop:Baobab!V472)</f>
        <v>0</v>
      </c>
      <c r="W472" s="77">
        <f>SUM(Kranskop:Baobab!W472)</f>
        <v>0</v>
      </c>
      <c r="X472" s="77">
        <f>SUM(Kranskop:Baobab!X472)</f>
        <v>0</v>
      </c>
      <c r="Y472" s="77">
        <f>SUM(Kranskop:Baobab!Y472)</f>
        <v>0</v>
      </c>
      <c r="Z472" s="77">
        <f>SUM(Kranskop:Baobab!Z472)</f>
        <v>0</v>
      </c>
      <c r="AA472" s="77">
        <f>SUM(Kranskop:Baobab!AA472)</f>
        <v>0</v>
      </c>
      <c r="AB472" s="77">
        <f>SUM(Kranskop:Baobab!AB472)</f>
        <v>0</v>
      </c>
      <c r="AC472" s="77">
        <f>SUM(Kranskop:Baobab!AC472)</f>
        <v>0</v>
      </c>
      <c r="AD472" s="77">
        <f>SUM(Kranskop:Baobab!AD472)</f>
        <v>0</v>
      </c>
      <c r="AE472" s="77">
        <f>SUM(Kranskop:Baobab!AE472)</f>
        <v>0</v>
      </c>
      <c r="AF472" s="77">
        <f>SUM(Kranskop:Baobab!AF472)</f>
        <v>0</v>
      </c>
      <c r="AG472" s="76">
        <f>SUM(Kranskop:Baobab!AG472)</f>
        <v>0</v>
      </c>
      <c r="AH472" s="78">
        <f>SUM(Kranskop:Baobab!AH472)</f>
        <v>0</v>
      </c>
      <c r="AI472" s="77">
        <f>SUM(Kranskop:Baobab!AI472)</f>
        <v>0</v>
      </c>
      <c r="AJ472" s="77">
        <f>SUM(Kranskop:Baobab!AJ472)</f>
        <v>0</v>
      </c>
      <c r="AK472" s="77">
        <f>SUM(Kranskop:Baobab!AK472)</f>
        <v>0</v>
      </c>
      <c r="AL472" s="77">
        <f>SUM(Kranskop:Baobab!AL472)</f>
        <v>0</v>
      </c>
      <c r="AM472" s="77">
        <f>SUM(Kranskop:Baobab!AM472)</f>
        <v>0</v>
      </c>
      <c r="AN472" s="77">
        <f>SUM(Kranskop:Baobab!AN472)</f>
        <v>0</v>
      </c>
      <c r="AO472" s="77">
        <f>SUM(Kranskop:Baobab!AO472)</f>
        <v>0</v>
      </c>
      <c r="AP472" s="77">
        <f>SUM(Kranskop:Baobab!AP472)</f>
        <v>0</v>
      </c>
      <c r="AQ472" s="77">
        <f>SUM(Kranskop:Baobab!AQ472)</f>
        <v>0</v>
      </c>
      <c r="AR472" s="77">
        <f>SUM(Kranskop:Baobab!AR472)</f>
        <v>0</v>
      </c>
      <c r="AS472" s="76">
        <f>SUM(Kranskop:Baobab!AS472)</f>
        <v>0</v>
      </c>
      <c r="AT472" s="78">
        <f>SUM(Kranskop:Baobab!AT472)</f>
        <v>0</v>
      </c>
      <c r="AU472" s="77">
        <f>SUM(Kranskop:Baobab!AU472)</f>
        <v>0</v>
      </c>
      <c r="AV472" s="77">
        <f>SUM(Kranskop:Baobab!AV472)</f>
        <v>0</v>
      </c>
      <c r="AW472" s="77">
        <f>SUM(Kranskop:Baobab!AW472)</f>
        <v>0</v>
      </c>
      <c r="AX472" s="77">
        <f>SUM(Kranskop:Baobab!AX472)</f>
        <v>0</v>
      </c>
      <c r="AY472" s="77">
        <f>SUM(Kranskop:Baobab!AY472)</f>
        <v>0</v>
      </c>
      <c r="AZ472" s="77">
        <f>SUM(Kranskop:Baobab!AZ472)</f>
        <v>0</v>
      </c>
      <c r="BA472" s="77">
        <f>SUM(Kranskop:Baobab!BA472)</f>
        <v>0</v>
      </c>
      <c r="BB472" s="77">
        <f>SUM(Kranskop:Baobab!BB472)</f>
        <v>0</v>
      </c>
      <c r="BC472" s="77">
        <f>SUM(Kranskop:Baobab!BC472)</f>
        <v>0</v>
      </c>
      <c r="BD472" s="77">
        <f>SUM(Kranskop:Baobab!BD472)</f>
        <v>0</v>
      </c>
      <c r="BE472" s="76">
        <f>SUM(Kranskop:Baobab!BE472)</f>
        <v>0</v>
      </c>
      <c r="BF472" s="78">
        <f>SUM(Kranskop:Baobab!BF472)</f>
        <v>0</v>
      </c>
      <c r="BG472" s="77">
        <f>SUM(Kranskop:Baobab!BG472)</f>
        <v>0</v>
      </c>
      <c r="BH472" s="77">
        <f>SUM(Kranskop:Baobab!BH472)</f>
        <v>0</v>
      </c>
      <c r="BI472" s="77">
        <f>SUM(Kranskop:Baobab!BI472)</f>
        <v>0</v>
      </c>
      <c r="BJ472" s="77">
        <f>SUM(Kranskop:Baobab!BJ472)</f>
        <v>0</v>
      </c>
      <c r="BK472" s="77">
        <f>SUM(Kranskop:Baobab!BK472)</f>
        <v>0</v>
      </c>
      <c r="BL472" s="77">
        <f>SUM(Kranskop:Baobab!BL472)</f>
        <v>0</v>
      </c>
      <c r="BM472" s="77">
        <f>SUM(Kranskop:Baobab!BM472)</f>
        <v>0</v>
      </c>
      <c r="BN472" s="77">
        <f>SUM(Kranskop:Baobab!BN472)</f>
        <v>0</v>
      </c>
      <c r="BO472" s="77">
        <f>SUM(Kranskop:Baobab!BO472)</f>
        <v>0</v>
      </c>
      <c r="BP472" s="77">
        <f>SUM(Kranskop:Baobab!BP472)</f>
        <v>0</v>
      </c>
      <c r="BQ472" s="76">
        <f>SUM(Kranskop:Baobab!BQ472)</f>
        <v>0</v>
      </c>
      <c r="BR472" s="78">
        <f>SUM(Kranskop:Baobab!BR472)</f>
        <v>0</v>
      </c>
      <c r="BS472" s="77">
        <f>SUM(Kranskop:Baobab!BS472)</f>
        <v>0</v>
      </c>
      <c r="BT472" s="77">
        <f>SUM(Kranskop:Baobab!BT472)</f>
        <v>0</v>
      </c>
      <c r="BU472" s="77">
        <f>SUM(Kranskop:Baobab!BU472)</f>
        <v>0</v>
      </c>
      <c r="BV472" s="77">
        <f>SUM(Kranskop:Baobab!BV472)</f>
        <v>0</v>
      </c>
      <c r="BW472" s="77">
        <f>SUM(Kranskop:Baobab!BW472)</f>
        <v>0</v>
      </c>
      <c r="BX472" s="77">
        <f>SUM(Kranskop:Baobab!BX472)</f>
        <v>0</v>
      </c>
      <c r="BY472" s="77">
        <f>SUM(Kranskop:Baobab!BY472)</f>
        <v>0</v>
      </c>
      <c r="BZ472" s="77">
        <f>SUM(Kranskop:Baobab!BZ472)</f>
        <v>0</v>
      </c>
      <c r="CA472" s="77">
        <f>SUM(Kranskop:Baobab!CA472)</f>
        <v>0</v>
      </c>
      <c r="CB472" s="77">
        <f>SUM(Kranskop:Baobab!CB472)</f>
        <v>0</v>
      </c>
      <c r="CC472" s="76">
        <f>SUM(Kranskop:Baobab!CC472)</f>
        <v>0</v>
      </c>
      <c r="CD472" s="368"/>
    </row>
    <row r="473" spans="1:82" ht="27" x14ac:dyDescent="0.75">
      <c r="A473" s="39"/>
      <c r="B473" s="176" t="s">
        <v>564</v>
      </c>
      <c r="C473" s="177" t="s">
        <v>565</v>
      </c>
      <c r="D473" s="29" t="s">
        <v>86</v>
      </c>
      <c r="E473" s="255">
        <f>SUM(Kranskop:Baobab!F473)</f>
        <v>0</v>
      </c>
      <c r="F473" s="215" t="b">
        <f>(Kranskop!G473+Nyl!G473+Capricorn!G473+Baobab!G473)=G473</f>
        <v>1</v>
      </c>
      <c r="G473" s="74">
        <f t="shared" si="113"/>
        <v>0</v>
      </c>
      <c r="H473" s="75">
        <f>SUM(Kranskop:Baobab!H473)</f>
        <v>0</v>
      </c>
      <c r="I473" s="76">
        <f>SUM(Kranskop:Baobab!I473)</f>
        <v>0</v>
      </c>
      <c r="J473" s="75">
        <f>SUM(Kranskop:Baobab!J473)</f>
        <v>0</v>
      </c>
      <c r="K473" s="77">
        <f>SUM(Kranskop:Baobab!K473)</f>
        <v>0</v>
      </c>
      <c r="L473" s="77">
        <f>SUM(Kranskop:Baobab!L473)</f>
        <v>0</v>
      </c>
      <c r="M473" s="77">
        <f>SUM(Kranskop:Baobab!M473)</f>
        <v>0</v>
      </c>
      <c r="N473" s="77">
        <f>SUM(Kranskop:Baobab!N473)</f>
        <v>0</v>
      </c>
      <c r="O473" s="77">
        <f>SUM(Kranskop:Baobab!O473)</f>
        <v>0</v>
      </c>
      <c r="P473" s="77">
        <f>SUM(Kranskop:Baobab!P473)</f>
        <v>0</v>
      </c>
      <c r="Q473" s="77">
        <f>SUM(Kranskop:Baobab!Q473)</f>
        <v>0</v>
      </c>
      <c r="R473" s="77">
        <f>SUM(Kranskop:Baobab!R473)</f>
        <v>0</v>
      </c>
      <c r="S473" s="77">
        <f>SUM(Kranskop:Baobab!S473)</f>
        <v>0</v>
      </c>
      <c r="T473" s="77">
        <f>SUM(Kranskop:Baobab!T473)</f>
        <v>0</v>
      </c>
      <c r="U473" s="76">
        <f>SUM(Kranskop:Baobab!U473)</f>
        <v>0</v>
      </c>
      <c r="V473" s="75">
        <f>SUM(Kranskop:Baobab!V473)</f>
        <v>0</v>
      </c>
      <c r="W473" s="77">
        <f>SUM(Kranskop:Baobab!W473)</f>
        <v>0</v>
      </c>
      <c r="X473" s="77">
        <f>SUM(Kranskop:Baobab!X473)</f>
        <v>0</v>
      </c>
      <c r="Y473" s="77">
        <f>SUM(Kranskop:Baobab!Y473)</f>
        <v>0</v>
      </c>
      <c r="Z473" s="77">
        <f>SUM(Kranskop:Baobab!Z473)</f>
        <v>0</v>
      </c>
      <c r="AA473" s="77">
        <f>SUM(Kranskop:Baobab!AA473)</f>
        <v>0</v>
      </c>
      <c r="AB473" s="77">
        <f>SUM(Kranskop:Baobab!AB473)</f>
        <v>0</v>
      </c>
      <c r="AC473" s="77">
        <f>SUM(Kranskop:Baobab!AC473)</f>
        <v>0</v>
      </c>
      <c r="AD473" s="77">
        <f>SUM(Kranskop:Baobab!AD473)</f>
        <v>0</v>
      </c>
      <c r="AE473" s="77">
        <f>SUM(Kranskop:Baobab!AE473)</f>
        <v>0</v>
      </c>
      <c r="AF473" s="77">
        <f>SUM(Kranskop:Baobab!AF473)</f>
        <v>0</v>
      </c>
      <c r="AG473" s="76">
        <f>SUM(Kranskop:Baobab!AG473)</f>
        <v>0</v>
      </c>
      <c r="AH473" s="78">
        <f>SUM(Kranskop:Baobab!AH473)</f>
        <v>0</v>
      </c>
      <c r="AI473" s="77">
        <f>SUM(Kranskop:Baobab!AI473)</f>
        <v>0</v>
      </c>
      <c r="AJ473" s="77">
        <f>SUM(Kranskop:Baobab!AJ473)</f>
        <v>0</v>
      </c>
      <c r="AK473" s="77">
        <f>SUM(Kranskop:Baobab!AK473)</f>
        <v>0</v>
      </c>
      <c r="AL473" s="77">
        <f>SUM(Kranskop:Baobab!AL473)</f>
        <v>0</v>
      </c>
      <c r="AM473" s="77">
        <f>SUM(Kranskop:Baobab!AM473)</f>
        <v>0</v>
      </c>
      <c r="AN473" s="77">
        <f>SUM(Kranskop:Baobab!AN473)</f>
        <v>0</v>
      </c>
      <c r="AO473" s="77">
        <f>SUM(Kranskop:Baobab!AO473)</f>
        <v>0</v>
      </c>
      <c r="AP473" s="77">
        <f>SUM(Kranskop:Baobab!AP473)</f>
        <v>0</v>
      </c>
      <c r="AQ473" s="77">
        <f>SUM(Kranskop:Baobab!AQ473)</f>
        <v>0</v>
      </c>
      <c r="AR473" s="77">
        <f>SUM(Kranskop:Baobab!AR473)</f>
        <v>0</v>
      </c>
      <c r="AS473" s="76">
        <f>SUM(Kranskop:Baobab!AS473)</f>
        <v>0</v>
      </c>
      <c r="AT473" s="78">
        <f>SUM(Kranskop:Baobab!AT473)</f>
        <v>0</v>
      </c>
      <c r="AU473" s="77">
        <f>SUM(Kranskop:Baobab!AU473)</f>
        <v>0</v>
      </c>
      <c r="AV473" s="77">
        <f>SUM(Kranskop:Baobab!AV473)</f>
        <v>0</v>
      </c>
      <c r="AW473" s="77">
        <f>SUM(Kranskop:Baobab!AW473)</f>
        <v>0</v>
      </c>
      <c r="AX473" s="77">
        <f>SUM(Kranskop:Baobab!AX473)</f>
        <v>0</v>
      </c>
      <c r="AY473" s="77">
        <f>SUM(Kranskop:Baobab!AY473)</f>
        <v>0</v>
      </c>
      <c r="AZ473" s="77">
        <f>SUM(Kranskop:Baobab!AZ473)</f>
        <v>0</v>
      </c>
      <c r="BA473" s="77">
        <f>SUM(Kranskop:Baobab!BA473)</f>
        <v>0</v>
      </c>
      <c r="BB473" s="77">
        <f>SUM(Kranskop:Baobab!BB473)</f>
        <v>0</v>
      </c>
      <c r="BC473" s="77">
        <f>SUM(Kranskop:Baobab!BC473)</f>
        <v>0</v>
      </c>
      <c r="BD473" s="77">
        <f>SUM(Kranskop:Baobab!BD473)</f>
        <v>0</v>
      </c>
      <c r="BE473" s="76">
        <f>SUM(Kranskop:Baobab!BE473)</f>
        <v>0</v>
      </c>
      <c r="BF473" s="78">
        <f>SUM(Kranskop:Baobab!BF473)</f>
        <v>0</v>
      </c>
      <c r="BG473" s="77">
        <f>SUM(Kranskop:Baobab!BG473)</f>
        <v>0</v>
      </c>
      <c r="BH473" s="77">
        <f>SUM(Kranskop:Baobab!BH473)</f>
        <v>0</v>
      </c>
      <c r="BI473" s="77">
        <f>SUM(Kranskop:Baobab!BI473)</f>
        <v>0</v>
      </c>
      <c r="BJ473" s="77">
        <f>SUM(Kranskop:Baobab!BJ473)</f>
        <v>0</v>
      </c>
      <c r="BK473" s="77">
        <f>SUM(Kranskop:Baobab!BK473)</f>
        <v>0</v>
      </c>
      <c r="BL473" s="77">
        <f>SUM(Kranskop:Baobab!BL473)</f>
        <v>0</v>
      </c>
      <c r="BM473" s="77">
        <f>SUM(Kranskop:Baobab!BM473)</f>
        <v>0</v>
      </c>
      <c r="BN473" s="77">
        <f>SUM(Kranskop:Baobab!BN473)</f>
        <v>0</v>
      </c>
      <c r="BO473" s="77">
        <f>SUM(Kranskop:Baobab!BO473)</f>
        <v>0</v>
      </c>
      <c r="BP473" s="77">
        <f>SUM(Kranskop:Baobab!BP473)</f>
        <v>0</v>
      </c>
      <c r="BQ473" s="76">
        <f>SUM(Kranskop:Baobab!BQ473)</f>
        <v>0</v>
      </c>
      <c r="BR473" s="78">
        <f>SUM(Kranskop:Baobab!BR473)</f>
        <v>0</v>
      </c>
      <c r="BS473" s="77">
        <f>SUM(Kranskop:Baobab!BS473)</f>
        <v>0</v>
      </c>
      <c r="BT473" s="77">
        <f>SUM(Kranskop:Baobab!BT473)</f>
        <v>0</v>
      </c>
      <c r="BU473" s="77">
        <f>SUM(Kranskop:Baobab!BU473)</f>
        <v>0</v>
      </c>
      <c r="BV473" s="77">
        <f>SUM(Kranskop:Baobab!BV473)</f>
        <v>0</v>
      </c>
      <c r="BW473" s="77">
        <f>SUM(Kranskop:Baobab!BW473)</f>
        <v>0</v>
      </c>
      <c r="BX473" s="77">
        <f>SUM(Kranskop:Baobab!BX473)</f>
        <v>0</v>
      </c>
      <c r="BY473" s="77">
        <f>SUM(Kranskop:Baobab!BY473)</f>
        <v>0</v>
      </c>
      <c r="BZ473" s="77">
        <f>SUM(Kranskop:Baobab!BZ473)</f>
        <v>0</v>
      </c>
      <c r="CA473" s="77">
        <f>SUM(Kranskop:Baobab!CA473)</f>
        <v>0</v>
      </c>
      <c r="CB473" s="77">
        <f>SUM(Kranskop:Baobab!CB473)</f>
        <v>0</v>
      </c>
      <c r="CC473" s="76">
        <f>SUM(Kranskop:Baobab!CC473)</f>
        <v>0</v>
      </c>
      <c r="CD473" s="368"/>
    </row>
    <row r="474" spans="1:82" ht="27" x14ac:dyDescent="0.75">
      <c r="A474" s="39"/>
      <c r="B474" s="176" t="s">
        <v>566</v>
      </c>
      <c r="C474" s="177" t="s">
        <v>567</v>
      </c>
      <c r="D474" s="29" t="s">
        <v>86</v>
      </c>
      <c r="E474" s="255">
        <f>SUM(Kranskop:Baobab!F474)</f>
        <v>0</v>
      </c>
      <c r="F474" s="215" t="b">
        <f>(Kranskop!G474+Nyl!G474+Capricorn!G474+Baobab!G474)=G474</f>
        <v>1</v>
      </c>
      <c r="G474" s="74">
        <f t="shared" si="113"/>
        <v>0</v>
      </c>
      <c r="H474" s="75">
        <f>SUM(Kranskop:Baobab!H474)</f>
        <v>0</v>
      </c>
      <c r="I474" s="76">
        <f>SUM(Kranskop:Baobab!I474)</f>
        <v>0</v>
      </c>
      <c r="J474" s="75">
        <f>SUM(Kranskop:Baobab!J474)</f>
        <v>0</v>
      </c>
      <c r="K474" s="77">
        <f>SUM(Kranskop:Baobab!K474)</f>
        <v>0</v>
      </c>
      <c r="L474" s="77">
        <f>SUM(Kranskop:Baobab!L474)</f>
        <v>0</v>
      </c>
      <c r="M474" s="77">
        <f>SUM(Kranskop:Baobab!M474)</f>
        <v>0</v>
      </c>
      <c r="N474" s="77">
        <f>SUM(Kranskop:Baobab!N474)</f>
        <v>0</v>
      </c>
      <c r="O474" s="77">
        <f>SUM(Kranskop:Baobab!O474)</f>
        <v>0</v>
      </c>
      <c r="P474" s="77">
        <f>SUM(Kranskop:Baobab!P474)</f>
        <v>0</v>
      </c>
      <c r="Q474" s="77">
        <f>SUM(Kranskop:Baobab!Q474)</f>
        <v>0</v>
      </c>
      <c r="R474" s="77">
        <f>SUM(Kranskop:Baobab!R474)</f>
        <v>0</v>
      </c>
      <c r="S474" s="77">
        <f>SUM(Kranskop:Baobab!S474)</f>
        <v>0</v>
      </c>
      <c r="T474" s="77">
        <f>SUM(Kranskop:Baobab!T474)</f>
        <v>0</v>
      </c>
      <c r="U474" s="76">
        <f>SUM(Kranskop:Baobab!U474)</f>
        <v>0</v>
      </c>
      <c r="V474" s="75">
        <f>SUM(Kranskop:Baobab!V474)</f>
        <v>0</v>
      </c>
      <c r="W474" s="77">
        <f>SUM(Kranskop:Baobab!W474)</f>
        <v>0</v>
      </c>
      <c r="X474" s="77">
        <f>SUM(Kranskop:Baobab!X474)</f>
        <v>0</v>
      </c>
      <c r="Y474" s="77">
        <f>SUM(Kranskop:Baobab!Y474)</f>
        <v>0</v>
      </c>
      <c r="Z474" s="77">
        <f>SUM(Kranskop:Baobab!Z474)</f>
        <v>0</v>
      </c>
      <c r="AA474" s="77">
        <f>SUM(Kranskop:Baobab!AA474)</f>
        <v>0</v>
      </c>
      <c r="AB474" s="77">
        <f>SUM(Kranskop:Baobab!AB474)</f>
        <v>0</v>
      </c>
      <c r="AC474" s="77">
        <f>SUM(Kranskop:Baobab!AC474)</f>
        <v>0</v>
      </c>
      <c r="AD474" s="77">
        <f>SUM(Kranskop:Baobab!AD474)</f>
        <v>0</v>
      </c>
      <c r="AE474" s="77">
        <f>SUM(Kranskop:Baobab!AE474)</f>
        <v>0</v>
      </c>
      <c r="AF474" s="77">
        <f>SUM(Kranskop:Baobab!AF474)</f>
        <v>0</v>
      </c>
      <c r="AG474" s="76">
        <f>SUM(Kranskop:Baobab!AG474)</f>
        <v>0</v>
      </c>
      <c r="AH474" s="78">
        <f>SUM(Kranskop:Baobab!AH474)</f>
        <v>0</v>
      </c>
      <c r="AI474" s="77">
        <f>SUM(Kranskop:Baobab!AI474)</f>
        <v>0</v>
      </c>
      <c r="AJ474" s="77">
        <f>SUM(Kranskop:Baobab!AJ474)</f>
        <v>0</v>
      </c>
      <c r="AK474" s="77">
        <f>SUM(Kranskop:Baobab!AK474)</f>
        <v>0</v>
      </c>
      <c r="AL474" s="77">
        <f>SUM(Kranskop:Baobab!AL474)</f>
        <v>0</v>
      </c>
      <c r="AM474" s="77">
        <f>SUM(Kranskop:Baobab!AM474)</f>
        <v>0</v>
      </c>
      <c r="AN474" s="77">
        <f>SUM(Kranskop:Baobab!AN474)</f>
        <v>0</v>
      </c>
      <c r="AO474" s="77">
        <f>SUM(Kranskop:Baobab!AO474)</f>
        <v>0</v>
      </c>
      <c r="AP474" s="77">
        <f>SUM(Kranskop:Baobab!AP474)</f>
        <v>0</v>
      </c>
      <c r="AQ474" s="77">
        <f>SUM(Kranskop:Baobab!AQ474)</f>
        <v>0</v>
      </c>
      <c r="AR474" s="77">
        <f>SUM(Kranskop:Baobab!AR474)</f>
        <v>0</v>
      </c>
      <c r="AS474" s="76">
        <f>SUM(Kranskop:Baobab!AS474)</f>
        <v>0</v>
      </c>
      <c r="AT474" s="78">
        <f>SUM(Kranskop:Baobab!AT474)</f>
        <v>0</v>
      </c>
      <c r="AU474" s="77">
        <f>SUM(Kranskop:Baobab!AU474)</f>
        <v>0</v>
      </c>
      <c r="AV474" s="77">
        <f>SUM(Kranskop:Baobab!AV474)</f>
        <v>0</v>
      </c>
      <c r="AW474" s="77">
        <f>SUM(Kranskop:Baobab!AW474)</f>
        <v>0</v>
      </c>
      <c r="AX474" s="77">
        <f>SUM(Kranskop:Baobab!AX474)</f>
        <v>0</v>
      </c>
      <c r="AY474" s="77">
        <f>SUM(Kranskop:Baobab!AY474)</f>
        <v>0</v>
      </c>
      <c r="AZ474" s="77">
        <f>SUM(Kranskop:Baobab!AZ474)</f>
        <v>0</v>
      </c>
      <c r="BA474" s="77">
        <f>SUM(Kranskop:Baobab!BA474)</f>
        <v>0</v>
      </c>
      <c r="BB474" s="77">
        <f>SUM(Kranskop:Baobab!BB474)</f>
        <v>0</v>
      </c>
      <c r="BC474" s="77">
        <f>SUM(Kranskop:Baobab!BC474)</f>
        <v>0</v>
      </c>
      <c r="BD474" s="77">
        <f>SUM(Kranskop:Baobab!BD474)</f>
        <v>0</v>
      </c>
      <c r="BE474" s="76">
        <f>SUM(Kranskop:Baobab!BE474)</f>
        <v>0</v>
      </c>
      <c r="BF474" s="78">
        <f>SUM(Kranskop:Baobab!BF474)</f>
        <v>0</v>
      </c>
      <c r="BG474" s="77">
        <f>SUM(Kranskop:Baobab!BG474)</f>
        <v>0</v>
      </c>
      <c r="BH474" s="77">
        <f>SUM(Kranskop:Baobab!BH474)</f>
        <v>0</v>
      </c>
      <c r="BI474" s="77">
        <f>SUM(Kranskop:Baobab!BI474)</f>
        <v>0</v>
      </c>
      <c r="BJ474" s="77">
        <f>SUM(Kranskop:Baobab!BJ474)</f>
        <v>0</v>
      </c>
      <c r="BK474" s="77">
        <f>SUM(Kranskop:Baobab!BK474)</f>
        <v>0</v>
      </c>
      <c r="BL474" s="77">
        <f>SUM(Kranskop:Baobab!BL474)</f>
        <v>0</v>
      </c>
      <c r="BM474" s="77">
        <f>SUM(Kranskop:Baobab!BM474)</f>
        <v>0</v>
      </c>
      <c r="BN474" s="77">
        <f>SUM(Kranskop:Baobab!BN474)</f>
        <v>0</v>
      </c>
      <c r="BO474" s="77">
        <f>SUM(Kranskop:Baobab!BO474)</f>
        <v>0</v>
      </c>
      <c r="BP474" s="77">
        <f>SUM(Kranskop:Baobab!BP474)</f>
        <v>0</v>
      </c>
      <c r="BQ474" s="76">
        <f>SUM(Kranskop:Baobab!BQ474)</f>
        <v>0</v>
      </c>
      <c r="BR474" s="78">
        <f>SUM(Kranskop:Baobab!BR474)</f>
        <v>0</v>
      </c>
      <c r="BS474" s="77">
        <f>SUM(Kranskop:Baobab!BS474)</f>
        <v>0</v>
      </c>
      <c r="BT474" s="77">
        <f>SUM(Kranskop:Baobab!BT474)</f>
        <v>0</v>
      </c>
      <c r="BU474" s="77">
        <f>SUM(Kranskop:Baobab!BU474)</f>
        <v>0</v>
      </c>
      <c r="BV474" s="77">
        <f>SUM(Kranskop:Baobab!BV474)</f>
        <v>0</v>
      </c>
      <c r="BW474" s="77">
        <f>SUM(Kranskop:Baobab!BW474)</f>
        <v>0</v>
      </c>
      <c r="BX474" s="77">
        <f>SUM(Kranskop:Baobab!BX474)</f>
        <v>0</v>
      </c>
      <c r="BY474" s="77">
        <f>SUM(Kranskop:Baobab!BY474)</f>
        <v>0</v>
      </c>
      <c r="BZ474" s="77">
        <f>SUM(Kranskop:Baobab!BZ474)</f>
        <v>0</v>
      </c>
      <c r="CA474" s="77">
        <f>SUM(Kranskop:Baobab!CA474)</f>
        <v>0</v>
      </c>
      <c r="CB474" s="77">
        <f>SUM(Kranskop:Baobab!CB474)</f>
        <v>0</v>
      </c>
      <c r="CC474" s="76">
        <f>SUM(Kranskop:Baobab!CC474)</f>
        <v>0</v>
      </c>
      <c r="CD474" s="368"/>
    </row>
    <row r="475" spans="1:82" x14ac:dyDescent="0.75">
      <c r="A475" s="39"/>
      <c r="B475" s="274" t="s">
        <v>568</v>
      </c>
      <c r="C475" s="307" t="s">
        <v>569</v>
      </c>
      <c r="D475" s="29"/>
      <c r="E475" s="255">
        <f>SUM(Kranskop:Baobab!F475)</f>
        <v>0</v>
      </c>
      <c r="F475" s="215" t="b">
        <f>(Kranskop!G475+Nyl!G475+Capricorn!G475+Baobab!G475)=G475</f>
        <v>1</v>
      </c>
      <c r="G475" s="74">
        <f t="shared" si="113"/>
        <v>0</v>
      </c>
      <c r="H475" s="75">
        <f>SUM(Kranskop:Baobab!H475)</f>
        <v>0</v>
      </c>
      <c r="I475" s="76">
        <f>SUM(Kranskop:Baobab!I475)</f>
        <v>0</v>
      </c>
      <c r="J475" s="75">
        <f>SUM(Kranskop:Baobab!J475)</f>
        <v>0</v>
      </c>
      <c r="K475" s="77">
        <f>SUM(Kranskop:Baobab!K475)</f>
        <v>0</v>
      </c>
      <c r="L475" s="77">
        <f>SUM(Kranskop:Baobab!L475)</f>
        <v>0</v>
      </c>
      <c r="M475" s="77">
        <f>SUM(Kranskop:Baobab!M475)</f>
        <v>0</v>
      </c>
      <c r="N475" s="77">
        <f>SUM(Kranskop:Baobab!N475)</f>
        <v>0</v>
      </c>
      <c r="O475" s="77">
        <f>SUM(Kranskop:Baobab!O475)</f>
        <v>0</v>
      </c>
      <c r="P475" s="77">
        <f>SUM(Kranskop:Baobab!P475)</f>
        <v>0</v>
      </c>
      <c r="Q475" s="77">
        <f>SUM(Kranskop:Baobab!Q475)</f>
        <v>0</v>
      </c>
      <c r="R475" s="77">
        <f>SUM(Kranskop:Baobab!R475)</f>
        <v>0</v>
      </c>
      <c r="S475" s="77">
        <f>SUM(Kranskop:Baobab!S475)</f>
        <v>0</v>
      </c>
      <c r="T475" s="77">
        <f>SUM(Kranskop:Baobab!T475)</f>
        <v>0</v>
      </c>
      <c r="U475" s="76">
        <f>SUM(Kranskop:Baobab!U475)</f>
        <v>0</v>
      </c>
      <c r="V475" s="75">
        <f>SUM(Kranskop:Baobab!V475)</f>
        <v>0</v>
      </c>
      <c r="W475" s="77">
        <f>SUM(Kranskop:Baobab!W475)</f>
        <v>0</v>
      </c>
      <c r="X475" s="77">
        <f>SUM(Kranskop:Baobab!X475)</f>
        <v>0</v>
      </c>
      <c r="Y475" s="77">
        <f>SUM(Kranskop:Baobab!Y475)</f>
        <v>0</v>
      </c>
      <c r="Z475" s="77">
        <f>SUM(Kranskop:Baobab!Z475)</f>
        <v>0</v>
      </c>
      <c r="AA475" s="77">
        <f>SUM(Kranskop:Baobab!AA475)</f>
        <v>0</v>
      </c>
      <c r="AB475" s="77">
        <f>SUM(Kranskop:Baobab!AB475)</f>
        <v>0</v>
      </c>
      <c r="AC475" s="77">
        <f>SUM(Kranskop:Baobab!AC475)</f>
        <v>0</v>
      </c>
      <c r="AD475" s="77">
        <f>SUM(Kranskop:Baobab!AD475)</f>
        <v>0</v>
      </c>
      <c r="AE475" s="77">
        <f>SUM(Kranskop:Baobab!AE475)</f>
        <v>0</v>
      </c>
      <c r="AF475" s="77">
        <f>SUM(Kranskop:Baobab!AF475)</f>
        <v>0</v>
      </c>
      <c r="AG475" s="76">
        <f>SUM(Kranskop:Baobab!AG475)</f>
        <v>0</v>
      </c>
      <c r="AH475" s="78">
        <f>SUM(Kranskop:Baobab!AH475)</f>
        <v>0</v>
      </c>
      <c r="AI475" s="77">
        <f>SUM(Kranskop:Baobab!AI475)</f>
        <v>0</v>
      </c>
      <c r="AJ475" s="77">
        <f>SUM(Kranskop:Baobab!AJ475)</f>
        <v>0</v>
      </c>
      <c r="AK475" s="77">
        <f>SUM(Kranskop:Baobab!AK475)</f>
        <v>0</v>
      </c>
      <c r="AL475" s="77">
        <f>SUM(Kranskop:Baobab!AL475)</f>
        <v>0</v>
      </c>
      <c r="AM475" s="77">
        <f>SUM(Kranskop:Baobab!AM475)</f>
        <v>0</v>
      </c>
      <c r="AN475" s="77">
        <f>SUM(Kranskop:Baobab!AN475)</f>
        <v>0</v>
      </c>
      <c r="AO475" s="77">
        <f>SUM(Kranskop:Baobab!AO475)</f>
        <v>0</v>
      </c>
      <c r="AP475" s="77">
        <f>SUM(Kranskop:Baobab!AP475)</f>
        <v>0</v>
      </c>
      <c r="AQ475" s="77">
        <f>SUM(Kranskop:Baobab!AQ475)</f>
        <v>0</v>
      </c>
      <c r="AR475" s="77">
        <f>SUM(Kranskop:Baobab!AR475)</f>
        <v>0</v>
      </c>
      <c r="AS475" s="76">
        <f>SUM(Kranskop:Baobab!AS475)</f>
        <v>0</v>
      </c>
      <c r="AT475" s="78">
        <f>SUM(Kranskop:Baobab!AT475)</f>
        <v>0</v>
      </c>
      <c r="AU475" s="77">
        <f>SUM(Kranskop:Baobab!AU475)</f>
        <v>0</v>
      </c>
      <c r="AV475" s="77">
        <f>SUM(Kranskop:Baobab!AV475)</f>
        <v>0</v>
      </c>
      <c r="AW475" s="77">
        <f>SUM(Kranskop:Baobab!AW475)</f>
        <v>0</v>
      </c>
      <c r="AX475" s="77">
        <f>SUM(Kranskop:Baobab!AX475)</f>
        <v>0</v>
      </c>
      <c r="AY475" s="77">
        <f>SUM(Kranskop:Baobab!AY475)</f>
        <v>0</v>
      </c>
      <c r="AZ475" s="77">
        <f>SUM(Kranskop:Baobab!AZ475)</f>
        <v>0</v>
      </c>
      <c r="BA475" s="77">
        <f>SUM(Kranskop:Baobab!BA475)</f>
        <v>0</v>
      </c>
      <c r="BB475" s="77">
        <f>SUM(Kranskop:Baobab!BB475)</f>
        <v>0</v>
      </c>
      <c r="BC475" s="77">
        <f>SUM(Kranskop:Baobab!BC475)</f>
        <v>0</v>
      </c>
      <c r="BD475" s="77">
        <f>SUM(Kranskop:Baobab!BD475)</f>
        <v>0</v>
      </c>
      <c r="BE475" s="76">
        <f>SUM(Kranskop:Baobab!BE475)</f>
        <v>0</v>
      </c>
      <c r="BF475" s="78">
        <f>SUM(Kranskop:Baobab!BF475)</f>
        <v>0</v>
      </c>
      <c r="BG475" s="77">
        <f>SUM(Kranskop:Baobab!BG475)</f>
        <v>0</v>
      </c>
      <c r="BH475" s="77">
        <f>SUM(Kranskop:Baobab!BH475)</f>
        <v>0</v>
      </c>
      <c r="BI475" s="77">
        <f>SUM(Kranskop:Baobab!BI475)</f>
        <v>0</v>
      </c>
      <c r="BJ475" s="77">
        <f>SUM(Kranskop:Baobab!BJ475)</f>
        <v>0</v>
      </c>
      <c r="BK475" s="77">
        <f>SUM(Kranskop:Baobab!BK475)</f>
        <v>0</v>
      </c>
      <c r="BL475" s="77">
        <f>SUM(Kranskop:Baobab!BL475)</f>
        <v>0</v>
      </c>
      <c r="BM475" s="77">
        <f>SUM(Kranskop:Baobab!BM475)</f>
        <v>0</v>
      </c>
      <c r="BN475" s="77">
        <f>SUM(Kranskop:Baobab!BN475)</f>
        <v>0</v>
      </c>
      <c r="BO475" s="77">
        <f>SUM(Kranskop:Baobab!BO475)</f>
        <v>0</v>
      </c>
      <c r="BP475" s="77">
        <f>SUM(Kranskop:Baobab!BP475)</f>
        <v>0</v>
      </c>
      <c r="BQ475" s="76">
        <f>SUM(Kranskop:Baobab!BQ475)</f>
        <v>0</v>
      </c>
      <c r="BR475" s="78">
        <f>SUM(Kranskop:Baobab!BR475)</f>
        <v>0</v>
      </c>
      <c r="BS475" s="77">
        <f>SUM(Kranskop:Baobab!BS475)</f>
        <v>0</v>
      </c>
      <c r="BT475" s="77">
        <f>SUM(Kranskop:Baobab!BT475)</f>
        <v>0</v>
      </c>
      <c r="BU475" s="77">
        <f>SUM(Kranskop:Baobab!BU475)</f>
        <v>0</v>
      </c>
      <c r="BV475" s="77">
        <f>SUM(Kranskop:Baobab!BV475)</f>
        <v>0</v>
      </c>
      <c r="BW475" s="77">
        <f>SUM(Kranskop:Baobab!BW475)</f>
        <v>0</v>
      </c>
      <c r="BX475" s="77">
        <f>SUM(Kranskop:Baobab!BX475)</f>
        <v>0</v>
      </c>
      <c r="BY475" s="77">
        <f>SUM(Kranskop:Baobab!BY475)</f>
        <v>0</v>
      </c>
      <c r="BZ475" s="77">
        <f>SUM(Kranskop:Baobab!BZ475)</f>
        <v>0</v>
      </c>
      <c r="CA475" s="77">
        <f>SUM(Kranskop:Baobab!CA475)</f>
        <v>0</v>
      </c>
      <c r="CB475" s="77">
        <f>SUM(Kranskop:Baobab!CB475)</f>
        <v>0</v>
      </c>
      <c r="CC475" s="76">
        <f>SUM(Kranskop:Baobab!CC475)</f>
        <v>0</v>
      </c>
      <c r="CD475" s="368"/>
    </row>
    <row r="476" spans="1:82" x14ac:dyDescent="0.75">
      <c r="A476" s="39"/>
      <c r="B476" s="25" t="s">
        <v>570</v>
      </c>
      <c r="C476" s="28" t="s">
        <v>571</v>
      </c>
      <c r="D476" s="130"/>
      <c r="E476" s="255">
        <f>SUM(Kranskop:Baobab!F476)</f>
        <v>0</v>
      </c>
      <c r="F476" s="215" t="b">
        <f>(Kranskop!G476+Nyl!G476+Capricorn!G476+Baobab!G476)=G476</f>
        <v>1</v>
      </c>
      <c r="G476" s="74">
        <f t="shared" si="113"/>
        <v>0</v>
      </c>
      <c r="H476" s="75">
        <f>SUM(Kranskop:Baobab!H476)</f>
        <v>0</v>
      </c>
      <c r="I476" s="76">
        <f>SUM(Kranskop:Baobab!I476)</f>
        <v>0</v>
      </c>
      <c r="J476" s="75">
        <f>SUM(Kranskop:Baobab!J476)</f>
        <v>0</v>
      </c>
      <c r="K476" s="77">
        <f>SUM(Kranskop:Baobab!K476)</f>
        <v>0</v>
      </c>
      <c r="L476" s="77">
        <f>SUM(Kranskop:Baobab!L476)</f>
        <v>0</v>
      </c>
      <c r="M476" s="77">
        <f>SUM(Kranskop:Baobab!M476)</f>
        <v>0</v>
      </c>
      <c r="N476" s="77">
        <f>SUM(Kranskop:Baobab!N476)</f>
        <v>0</v>
      </c>
      <c r="O476" s="77">
        <f>SUM(Kranskop:Baobab!O476)</f>
        <v>0</v>
      </c>
      <c r="P476" s="77">
        <f>SUM(Kranskop:Baobab!P476)</f>
        <v>0</v>
      </c>
      <c r="Q476" s="77">
        <f>SUM(Kranskop:Baobab!Q476)</f>
        <v>0</v>
      </c>
      <c r="R476" s="77">
        <f>SUM(Kranskop:Baobab!R476)</f>
        <v>0</v>
      </c>
      <c r="S476" s="77">
        <f>SUM(Kranskop:Baobab!S476)</f>
        <v>0</v>
      </c>
      <c r="T476" s="77">
        <f>SUM(Kranskop:Baobab!T476)</f>
        <v>0</v>
      </c>
      <c r="U476" s="76">
        <f>SUM(Kranskop:Baobab!U476)</f>
        <v>0</v>
      </c>
      <c r="V476" s="75">
        <f>SUM(Kranskop:Baobab!V476)</f>
        <v>0</v>
      </c>
      <c r="W476" s="77">
        <f>SUM(Kranskop:Baobab!W476)</f>
        <v>0</v>
      </c>
      <c r="X476" s="77">
        <f>SUM(Kranskop:Baobab!X476)</f>
        <v>0</v>
      </c>
      <c r="Y476" s="77">
        <f>SUM(Kranskop:Baobab!Y476)</f>
        <v>0</v>
      </c>
      <c r="Z476" s="77">
        <f>SUM(Kranskop:Baobab!Z476)</f>
        <v>0</v>
      </c>
      <c r="AA476" s="77">
        <f>SUM(Kranskop:Baobab!AA476)</f>
        <v>0</v>
      </c>
      <c r="AB476" s="77">
        <f>SUM(Kranskop:Baobab!AB476)</f>
        <v>0</v>
      </c>
      <c r="AC476" s="77">
        <f>SUM(Kranskop:Baobab!AC476)</f>
        <v>0</v>
      </c>
      <c r="AD476" s="77">
        <f>SUM(Kranskop:Baobab!AD476)</f>
        <v>0</v>
      </c>
      <c r="AE476" s="77">
        <f>SUM(Kranskop:Baobab!AE476)</f>
        <v>0</v>
      </c>
      <c r="AF476" s="77">
        <f>SUM(Kranskop:Baobab!AF476)</f>
        <v>0</v>
      </c>
      <c r="AG476" s="76">
        <f>SUM(Kranskop:Baobab!AG476)</f>
        <v>0</v>
      </c>
      <c r="AH476" s="78">
        <f>SUM(Kranskop:Baobab!AH476)</f>
        <v>0</v>
      </c>
      <c r="AI476" s="77">
        <f>SUM(Kranskop:Baobab!AI476)</f>
        <v>0</v>
      </c>
      <c r="AJ476" s="77">
        <f>SUM(Kranskop:Baobab!AJ476)</f>
        <v>0</v>
      </c>
      <c r="AK476" s="77">
        <f>SUM(Kranskop:Baobab!AK476)</f>
        <v>0</v>
      </c>
      <c r="AL476" s="77">
        <f>SUM(Kranskop:Baobab!AL476)</f>
        <v>0</v>
      </c>
      <c r="AM476" s="77">
        <f>SUM(Kranskop:Baobab!AM476)</f>
        <v>0</v>
      </c>
      <c r="AN476" s="77">
        <f>SUM(Kranskop:Baobab!AN476)</f>
        <v>0</v>
      </c>
      <c r="AO476" s="77">
        <f>SUM(Kranskop:Baobab!AO476)</f>
        <v>0</v>
      </c>
      <c r="AP476" s="77">
        <f>SUM(Kranskop:Baobab!AP476)</f>
        <v>0</v>
      </c>
      <c r="AQ476" s="77">
        <f>SUM(Kranskop:Baobab!AQ476)</f>
        <v>0</v>
      </c>
      <c r="AR476" s="77">
        <f>SUM(Kranskop:Baobab!AR476)</f>
        <v>0</v>
      </c>
      <c r="AS476" s="76">
        <f>SUM(Kranskop:Baobab!AS476)</f>
        <v>0</v>
      </c>
      <c r="AT476" s="78">
        <f>SUM(Kranskop:Baobab!AT476)</f>
        <v>0</v>
      </c>
      <c r="AU476" s="77">
        <f>SUM(Kranskop:Baobab!AU476)</f>
        <v>0</v>
      </c>
      <c r="AV476" s="77">
        <f>SUM(Kranskop:Baobab!AV476)</f>
        <v>0</v>
      </c>
      <c r="AW476" s="77">
        <f>SUM(Kranskop:Baobab!AW476)</f>
        <v>0</v>
      </c>
      <c r="AX476" s="77">
        <f>SUM(Kranskop:Baobab!AX476)</f>
        <v>0</v>
      </c>
      <c r="AY476" s="77">
        <f>SUM(Kranskop:Baobab!AY476)</f>
        <v>0</v>
      </c>
      <c r="AZ476" s="77">
        <f>SUM(Kranskop:Baobab!AZ476)</f>
        <v>0</v>
      </c>
      <c r="BA476" s="77">
        <f>SUM(Kranskop:Baobab!BA476)</f>
        <v>0</v>
      </c>
      <c r="BB476" s="77">
        <f>SUM(Kranskop:Baobab!BB476)</f>
        <v>0</v>
      </c>
      <c r="BC476" s="77">
        <f>SUM(Kranskop:Baobab!BC476)</f>
        <v>0</v>
      </c>
      <c r="BD476" s="77">
        <f>SUM(Kranskop:Baobab!BD476)</f>
        <v>0</v>
      </c>
      <c r="BE476" s="76">
        <f>SUM(Kranskop:Baobab!BE476)</f>
        <v>0</v>
      </c>
      <c r="BF476" s="78">
        <f>SUM(Kranskop:Baobab!BF476)</f>
        <v>0</v>
      </c>
      <c r="BG476" s="77">
        <f>SUM(Kranskop:Baobab!BG476)</f>
        <v>0</v>
      </c>
      <c r="BH476" s="77">
        <f>SUM(Kranskop:Baobab!BH476)</f>
        <v>0</v>
      </c>
      <c r="BI476" s="77">
        <f>SUM(Kranskop:Baobab!BI476)</f>
        <v>0</v>
      </c>
      <c r="BJ476" s="77">
        <f>SUM(Kranskop:Baobab!BJ476)</f>
        <v>0</v>
      </c>
      <c r="BK476" s="77">
        <f>SUM(Kranskop:Baobab!BK476)</f>
        <v>0</v>
      </c>
      <c r="BL476" s="77">
        <f>SUM(Kranskop:Baobab!BL476)</f>
        <v>0</v>
      </c>
      <c r="BM476" s="77">
        <f>SUM(Kranskop:Baobab!BM476)</f>
        <v>0</v>
      </c>
      <c r="BN476" s="77">
        <f>SUM(Kranskop:Baobab!BN476)</f>
        <v>0</v>
      </c>
      <c r="BO476" s="77">
        <f>SUM(Kranskop:Baobab!BO476)</f>
        <v>0</v>
      </c>
      <c r="BP476" s="77">
        <f>SUM(Kranskop:Baobab!BP476)</f>
        <v>0</v>
      </c>
      <c r="BQ476" s="76">
        <f>SUM(Kranskop:Baobab!BQ476)</f>
        <v>0</v>
      </c>
      <c r="BR476" s="78">
        <f>SUM(Kranskop:Baobab!BR476)</f>
        <v>0</v>
      </c>
      <c r="BS476" s="77">
        <f>SUM(Kranskop:Baobab!BS476)</f>
        <v>0</v>
      </c>
      <c r="BT476" s="77">
        <f>SUM(Kranskop:Baobab!BT476)</f>
        <v>0</v>
      </c>
      <c r="BU476" s="77">
        <f>SUM(Kranskop:Baobab!BU476)</f>
        <v>0</v>
      </c>
      <c r="BV476" s="77">
        <f>SUM(Kranskop:Baobab!BV476)</f>
        <v>0</v>
      </c>
      <c r="BW476" s="77">
        <f>SUM(Kranskop:Baobab!BW476)</f>
        <v>0</v>
      </c>
      <c r="BX476" s="77">
        <f>SUM(Kranskop:Baobab!BX476)</f>
        <v>0</v>
      </c>
      <c r="BY476" s="77">
        <f>SUM(Kranskop:Baobab!BY476)</f>
        <v>0</v>
      </c>
      <c r="BZ476" s="77">
        <f>SUM(Kranskop:Baobab!BZ476)</f>
        <v>0</v>
      </c>
      <c r="CA476" s="77">
        <f>SUM(Kranskop:Baobab!CA476)</f>
        <v>0</v>
      </c>
      <c r="CB476" s="77">
        <f>SUM(Kranskop:Baobab!CB476)</f>
        <v>0</v>
      </c>
      <c r="CC476" s="76">
        <f>SUM(Kranskop:Baobab!CC476)</f>
        <v>0</v>
      </c>
      <c r="CD476" s="368"/>
    </row>
    <row r="477" spans="1:82" x14ac:dyDescent="0.75">
      <c r="A477" s="39"/>
      <c r="B477" s="176" t="s">
        <v>572</v>
      </c>
      <c r="C477" s="177" t="s">
        <v>573</v>
      </c>
      <c r="D477" s="29" t="s">
        <v>318</v>
      </c>
      <c r="E477" s="255">
        <f>SUM(Kranskop:Baobab!F477)</f>
        <v>0</v>
      </c>
      <c r="F477" s="215" t="b">
        <f>(Kranskop!G477+Nyl!G477+Capricorn!G477+Baobab!G477)=G477</f>
        <v>1</v>
      </c>
      <c r="G477" s="74">
        <f t="shared" si="113"/>
        <v>0</v>
      </c>
      <c r="H477" s="75">
        <f>SUM(Kranskop:Baobab!H477)</f>
        <v>0</v>
      </c>
      <c r="I477" s="76">
        <f>SUM(Kranskop:Baobab!I477)</f>
        <v>0</v>
      </c>
      <c r="J477" s="75">
        <f>SUM(Kranskop:Baobab!J477)</f>
        <v>0</v>
      </c>
      <c r="K477" s="77">
        <f>SUM(Kranskop:Baobab!K477)</f>
        <v>0</v>
      </c>
      <c r="L477" s="77">
        <f>SUM(Kranskop:Baobab!L477)</f>
        <v>0</v>
      </c>
      <c r="M477" s="77">
        <f>SUM(Kranskop:Baobab!M477)</f>
        <v>0</v>
      </c>
      <c r="N477" s="77">
        <f>SUM(Kranskop:Baobab!N477)</f>
        <v>0</v>
      </c>
      <c r="O477" s="77">
        <f>SUM(Kranskop:Baobab!O477)</f>
        <v>0</v>
      </c>
      <c r="P477" s="77">
        <f>SUM(Kranskop:Baobab!P477)</f>
        <v>0</v>
      </c>
      <c r="Q477" s="77">
        <f>SUM(Kranskop:Baobab!Q477)</f>
        <v>0</v>
      </c>
      <c r="R477" s="77">
        <f>SUM(Kranskop:Baobab!R477)</f>
        <v>0</v>
      </c>
      <c r="S477" s="77">
        <f>SUM(Kranskop:Baobab!S477)</f>
        <v>0</v>
      </c>
      <c r="T477" s="77">
        <f>SUM(Kranskop:Baobab!T477)</f>
        <v>0</v>
      </c>
      <c r="U477" s="76">
        <f>SUM(Kranskop:Baobab!U477)</f>
        <v>0</v>
      </c>
      <c r="V477" s="75">
        <f>SUM(Kranskop:Baobab!V477)</f>
        <v>0</v>
      </c>
      <c r="W477" s="77">
        <f>SUM(Kranskop:Baobab!W477)</f>
        <v>0</v>
      </c>
      <c r="X477" s="77">
        <f>SUM(Kranskop:Baobab!X477)</f>
        <v>0</v>
      </c>
      <c r="Y477" s="77">
        <f>SUM(Kranskop:Baobab!Y477)</f>
        <v>0</v>
      </c>
      <c r="Z477" s="77">
        <f>SUM(Kranskop:Baobab!Z477)</f>
        <v>0</v>
      </c>
      <c r="AA477" s="77">
        <f>SUM(Kranskop:Baobab!AA477)</f>
        <v>0</v>
      </c>
      <c r="AB477" s="77">
        <f>SUM(Kranskop:Baobab!AB477)</f>
        <v>0</v>
      </c>
      <c r="AC477" s="77">
        <f>SUM(Kranskop:Baobab!AC477)</f>
        <v>0</v>
      </c>
      <c r="AD477" s="77">
        <f>SUM(Kranskop:Baobab!AD477)</f>
        <v>0</v>
      </c>
      <c r="AE477" s="77">
        <f>SUM(Kranskop:Baobab!AE477)</f>
        <v>0</v>
      </c>
      <c r="AF477" s="77">
        <f>SUM(Kranskop:Baobab!AF477)</f>
        <v>0</v>
      </c>
      <c r="AG477" s="76">
        <f>SUM(Kranskop:Baobab!AG477)</f>
        <v>0</v>
      </c>
      <c r="AH477" s="78">
        <f>SUM(Kranskop:Baobab!AH477)</f>
        <v>0</v>
      </c>
      <c r="AI477" s="77">
        <f>SUM(Kranskop:Baobab!AI477)</f>
        <v>0</v>
      </c>
      <c r="AJ477" s="77">
        <f>SUM(Kranskop:Baobab!AJ477)</f>
        <v>0</v>
      </c>
      <c r="AK477" s="77">
        <f>SUM(Kranskop:Baobab!AK477)</f>
        <v>0</v>
      </c>
      <c r="AL477" s="77">
        <f>SUM(Kranskop:Baobab!AL477)</f>
        <v>0</v>
      </c>
      <c r="AM477" s="77">
        <f>SUM(Kranskop:Baobab!AM477)</f>
        <v>0</v>
      </c>
      <c r="AN477" s="77">
        <f>SUM(Kranskop:Baobab!AN477)</f>
        <v>0</v>
      </c>
      <c r="AO477" s="77">
        <f>SUM(Kranskop:Baobab!AO477)</f>
        <v>0</v>
      </c>
      <c r="AP477" s="77">
        <f>SUM(Kranskop:Baobab!AP477)</f>
        <v>0</v>
      </c>
      <c r="AQ477" s="77">
        <f>SUM(Kranskop:Baobab!AQ477)</f>
        <v>0</v>
      </c>
      <c r="AR477" s="77">
        <f>SUM(Kranskop:Baobab!AR477)</f>
        <v>0</v>
      </c>
      <c r="AS477" s="76">
        <f>SUM(Kranskop:Baobab!AS477)</f>
        <v>0</v>
      </c>
      <c r="AT477" s="78">
        <f>SUM(Kranskop:Baobab!AT477)</f>
        <v>0</v>
      </c>
      <c r="AU477" s="77">
        <f>SUM(Kranskop:Baobab!AU477)</f>
        <v>0</v>
      </c>
      <c r="AV477" s="77">
        <f>SUM(Kranskop:Baobab!AV477)</f>
        <v>0</v>
      </c>
      <c r="AW477" s="77">
        <f>SUM(Kranskop:Baobab!AW477)</f>
        <v>0</v>
      </c>
      <c r="AX477" s="77">
        <f>SUM(Kranskop:Baobab!AX477)</f>
        <v>0</v>
      </c>
      <c r="AY477" s="77">
        <f>SUM(Kranskop:Baobab!AY477)</f>
        <v>0</v>
      </c>
      <c r="AZ477" s="77">
        <f>SUM(Kranskop:Baobab!AZ477)</f>
        <v>0</v>
      </c>
      <c r="BA477" s="77">
        <f>SUM(Kranskop:Baobab!BA477)</f>
        <v>0</v>
      </c>
      <c r="BB477" s="77">
        <f>SUM(Kranskop:Baobab!BB477)</f>
        <v>0</v>
      </c>
      <c r="BC477" s="77">
        <f>SUM(Kranskop:Baobab!BC477)</f>
        <v>0</v>
      </c>
      <c r="BD477" s="77">
        <f>SUM(Kranskop:Baobab!BD477)</f>
        <v>0</v>
      </c>
      <c r="BE477" s="76">
        <f>SUM(Kranskop:Baobab!BE477)</f>
        <v>0</v>
      </c>
      <c r="BF477" s="78">
        <f>SUM(Kranskop:Baobab!BF477)</f>
        <v>0</v>
      </c>
      <c r="BG477" s="77">
        <f>SUM(Kranskop:Baobab!BG477)</f>
        <v>0</v>
      </c>
      <c r="BH477" s="77">
        <f>SUM(Kranskop:Baobab!BH477)</f>
        <v>0</v>
      </c>
      <c r="BI477" s="77">
        <f>SUM(Kranskop:Baobab!BI477)</f>
        <v>0</v>
      </c>
      <c r="BJ477" s="77">
        <f>SUM(Kranskop:Baobab!BJ477)</f>
        <v>0</v>
      </c>
      <c r="BK477" s="77">
        <f>SUM(Kranskop:Baobab!BK477)</f>
        <v>0</v>
      </c>
      <c r="BL477" s="77">
        <f>SUM(Kranskop:Baobab!BL477)</f>
        <v>0</v>
      </c>
      <c r="BM477" s="77">
        <f>SUM(Kranskop:Baobab!BM477)</f>
        <v>0</v>
      </c>
      <c r="BN477" s="77">
        <f>SUM(Kranskop:Baobab!BN477)</f>
        <v>0</v>
      </c>
      <c r="BO477" s="77">
        <f>SUM(Kranskop:Baobab!BO477)</f>
        <v>0</v>
      </c>
      <c r="BP477" s="77">
        <f>SUM(Kranskop:Baobab!BP477)</f>
        <v>0</v>
      </c>
      <c r="BQ477" s="76">
        <f>SUM(Kranskop:Baobab!BQ477)</f>
        <v>0</v>
      </c>
      <c r="BR477" s="78">
        <f>SUM(Kranskop:Baobab!BR477)</f>
        <v>0</v>
      </c>
      <c r="BS477" s="77">
        <f>SUM(Kranskop:Baobab!BS477)</f>
        <v>0</v>
      </c>
      <c r="BT477" s="77">
        <f>SUM(Kranskop:Baobab!BT477)</f>
        <v>0</v>
      </c>
      <c r="BU477" s="77">
        <f>SUM(Kranskop:Baobab!BU477)</f>
        <v>0</v>
      </c>
      <c r="BV477" s="77">
        <f>SUM(Kranskop:Baobab!BV477)</f>
        <v>0</v>
      </c>
      <c r="BW477" s="77">
        <f>SUM(Kranskop:Baobab!BW477)</f>
        <v>0</v>
      </c>
      <c r="BX477" s="77">
        <f>SUM(Kranskop:Baobab!BX477)</f>
        <v>0</v>
      </c>
      <c r="BY477" s="77">
        <f>SUM(Kranskop:Baobab!BY477)</f>
        <v>0</v>
      </c>
      <c r="BZ477" s="77">
        <f>SUM(Kranskop:Baobab!BZ477)</f>
        <v>0</v>
      </c>
      <c r="CA477" s="77">
        <f>SUM(Kranskop:Baobab!CA477)</f>
        <v>0</v>
      </c>
      <c r="CB477" s="77">
        <f>SUM(Kranskop:Baobab!CB477)</f>
        <v>0</v>
      </c>
      <c r="CC477" s="76">
        <f>SUM(Kranskop:Baobab!CC477)</f>
        <v>0</v>
      </c>
      <c r="CD477" s="368"/>
    </row>
    <row r="478" spans="1:82" x14ac:dyDescent="0.75">
      <c r="A478" s="39"/>
      <c r="B478" s="25" t="s">
        <v>574</v>
      </c>
      <c r="C478" s="28" t="s">
        <v>575</v>
      </c>
      <c r="D478" s="29" t="s">
        <v>318</v>
      </c>
      <c r="E478" s="255">
        <f>SUM(Kranskop:Baobab!F478)</f>
        <v>500000</v>
      </c>
      <c r="F478" s="215" t="b">
        <f>(Kranskop!G478+Nyl!G478+Capricorn!G478+Baobab!G478)=G478</f>
        <v>1</v>
      </c>
      <c r="G478" s="74">
        <f t="shared" si="113"/>
        <v>500000</v>
      </c>
      <c r="H478" s="75">
        <f>SUM(Kranskop:Baobab!H478)</f>
        <v>0</v>
      </c>
      <c r="I478" s="76">
        <f>SUM(Kranskop:Baobab!I478)</f>
        <v>0</v>
      </c>
      <c r="J478" s="75">
        <f>SUM(Kranskop:Baobab!J478)</f>
        <v>0</v>
      </c>
      <c r="K478" s="77">
        <f>SUM(Kranskop:Baobab!K478)</f>
        <v>0</v>
      </c>
      <c r="L478" s="77">
        <f>SUM(Kranskop:Baobab!L478)</f>
        <v>0</v>
      </c>
      <c r="M478" s="77">
        <f>SUM(Kranskop:Baobab!M478)</f>
        <v>0</v>
      </c>
      <c r="N478" s="77">
        <f>SUM(Kranskop:Baobab!N478)</f>
        <v>0</v>
      </c>
      <c r="O478" s="77">
        <f>SUM(Kranskop:Baobab!O478)</f>
        <v>0</v>
      </c>
      <c r="P478" s="77">
        <f>SUM(Kranskop:Baobab!P478)</f>
        <v>0</v>
      </c>
      <c r="Q478" s="77">
        <f>SUM(Kranskop:Baobab!Q478)</f>
        <v>0</v>
      </c>
      <c r="R478" s="77">
        <f>SUM(Kranskop:Baobab!R478)</f>
        <v>0</v>
      </c>
      <c r="S478" s="77">
        <f>SUM(Kranskop:Baobab!S478)</f>
        <v>0</v>
      </c>
      <c r="T478" s="77">
        <f>SUM(Kranskop:Baobab!T478)</f>
        <v>0</v>
      </c>
      <c r="U478" s="76">
        <f>SUM(Kranskop:Baobab!U478)</f>
        <v>83333.320000000007</v>
      </c>
      <c r="V478" s="75">
        <f>SUM(Kranskop:Baobab!V478)</f>
        <v>0</v>
      </c>
      <c r="W478" s="77">
        <f>SUM(Kranskop:Baobab!W478)</f>
        <v>0</v>
      </c>
      <c r="X478" s="77">
        <f>SUM(Kranskop:Baobab!X478)</f>
        <v>0</v>
      </c>
      <c r="Y478" s="77">
        <f>SUM(Kranskop:Baobab!Y478)</f>
        <v>0</v>
      </c>
      <c r="Z478" s="77">
        <f>SUM(Kranskop:Baobab!Z478)</f>
        <v>0</v>
      </c>
      <c r="AA478" s="77">
        <f>SUM(Kranskop:Baobab!AA478)</f>
        <v>0</v>
      </c>
      <c r="AB478" s="77">
        <f>SUM(Kranskop:Baobab!AB478)</f>
        <v>0</v>
      </c>
      <c r="AC478" s="77">
        <f>SUM(Kranskop:Baobab!AC478)</f>
        <v>0</v>
      </c>
      <c r="AD478" s="77">
        <f>SUM(Kranskop:Baobab!AD478)</f>
        <v>0</v>
      </c>
      <c r="AE478" s="77">
        <f>SUM(Kranskop:Baobab!AE478)</f>
        <v>0</v>
      </c>
      <c r="AF478" s="77">
        <f>SUM(Kranskop:Baobab!AF478)</f>
        <v>0</v>
      </c>
      <c r="AG478" s="76">
        <f>SUM(Kranskop:Baobab!AG478)</f>
        <v>83333.320000000007</v>
      </c>
      <c r="AH478" s="78">
        <f>SUM(Kranskop:Baobab!AH478)</f>
        <v>0</v>
      </c>
      <c r="AI478" s="77">
        <f>SUM(Kranskop:Baobab!AI478)</f>
        <v>0</v>
      </c>
      <c r="AJ478" s="77">
        <f>SUM(Kranskop:Baobab!AJ478)</f>
        <v>0</v>
      </c>
      <c r="AK478" s="77">
        <f>SUM(Kranskop:Baobab!AK478)</f>
        <v>0</v>
      </c>
      <c r="AL478" s="77">
        <f>SUM(Kranskop:Baobab!AL478)</f>
        <v>0</v>
      </c>
      <c r="AM478" s="77">
        <f>SUM(Kranskop:Baobab!AM478)</f>
        <v>0</v>
      </c>
      <c r="AN478" s="77">
        <f>SUM(Kranskop:Baobab!AN478)</f>
        <v>0</v>
      </c>
      <c r="AO478" s="77">
        <f>SUM(Kranskop:Baobab!AO478)</f>
        <v>0</v>
      </c>
      <c r="AP478" s="77">
        <f>SUM(Kranskop:Baobab!AP478)</f>
        <v>0</v>
      </c>
      <c r="AQ478" s="77">
        <f>SUM(Kranskop:Baobab!AQ478)</f>
        <v>0</v>
      </c>
      <c r="AR478" s="77">
        <f>SUM(Kranskop:Baobab!AR478)</f>
        <v>0</v>
      </c>
      <c r="AS478" s="76">
        <f>SUM(Kranskop:Baobab!AS478)</f>
        <v>83333.320000000007</v>
      </c>
      <c r="AT478" s="78">
        <f>SUM(Kranskop:Baobab!AT478)</f>
        <v>0</v>
      </c>
      <c r="AU478" s="77">
        <f>SUM(Kranskop:Baobab!AU478)</f>
        <v>0</v>
      </c>
      <c r="AV478" s="77">
        <f>SUM(Kranskop:Baobab!AV478)</f>
        <v>0</v>
      </c>
      <c r="AW478" s="77">
        <f>SUM(Kranskop:Baobab!AW478)</f>
        <v>0</v>
      </c>
      <c r="AX478" s="77">
        <f>SUM(Kranskop:Baobab!AX478)</f>
        <v>0</v>
      </c>
      <c r="AY478" s="77">
        <f>SUM(Kranskop:Baobab!AY478)</f>
        <v>0</v>
      </c>
      <c r="AZ478" s="77">
        <f>SUM(Kranskop:Baobab!AZ478)</f>
        <v>0</v>
      </c>
      <c r="BA478" s="77">
        <f>SUM(Kranskop:Baobab!BA478)</f>
        <v>0</v>
      </c>
      <c r="BB478" s="77">
        <f>SUM(Kranskop:Baobab!BB478)</f>
        <v>0</v>
      </c>
      <c r="BC478" s="77">
        <f>SUM(Kranskop:Baobab!BC478)</f>
        <v>0</v>
      </c>
      <c r="BD478" s="77">
        <f>SUM(Kranskop:Baobab!BD478)</f>
        <v>0</v>
      </c>
      <c r="BE478" s="76">
        <f>SUM(Kranskop:Baobab!BE478)</f>
        <v>83333.320000000007</v>
      </c>
      <c r="BF478" s="78">
        <f>SUM(Kranskop:Baobab!BF478)</f>
        <v>0</v>
      </c>
      <c r="BG478" s="77">
        <f>SUM(Kranskop:Baobab!BG478)</f>
        <v>0</v>
      </c>
      <c r="BH478" s="77">
        <f>SUM(Kranskop:Baobab!BH478)</f>
        <v>0</v>
      </c>
      <c r="BI478" s="77">
        <f>SUM(Kranskop:Baobab!BI478)</f>
        <v>0</v>
      </c>
      <c r="BJ478" s="77">
        <f>SUM(Kranskop:Baobab!BJ478)</f>
        <v>0</v>
      </c>
      <c r="BK478" s="77">
        <f>SUM(Kranskop:Baobab!BK478)</f>
        <v>0</v>
      </c>
      <c r="BL478" s="77">
        <f>SUM(Kranskop:Baobab!BL478)</f>
        <v>0</v>
      </c>
      <c r="BM478" s="77">
        <f>SUM(Kranskop:Baobab!BM478)</f>
        <v>0</v>
      </c>
      <c r="BN478" s="77">
        <f>SUM(Kranskop:Baobab!BN478)</f>
        <v>0</v>
      </c>
      <c r="BO478" s="77">
        <f>SUM(Kranskop:Baobab!BO478)</f>
        <v>0</v>
      </c>
      <c r="BP478" s="77">
        <f>SUM(Kranskop:Baobab!BP478)</f>
        <v>0</v>
      </c>
      <c r="BQ478" s="76">
        <f>SUM(Kranskop:Baobab!BQ478)</f>
        <v>83333.320000000007</v>
      </c>
      <c r="BR478" s="78">
        <f>SUM(Kranskop:Baobab!BR478)</f>
        <v>0</v>
      </c>
      <c r="BS478" s="77">
        <f>SUM(Kranskop:Baobab!BS478)</f>
        <v>0</v>
      </c>
      <c r="BT478" s="77">
        <f>SUM(Kranskop:Baobab!BT478)</f>
        <v>0</v>
      </c>
      <c r="BU478" s="77">
        <f>SUM(Kranskop:Baobab!BU478)</f>
        <v>0</v>
      </c>
      <c r="BV478" s="77">
        <f>SUM(Kranskop:Baobab!BV478)</f>
        <v>0</v>
      </c>
      <c r="BW478" s="77">
        <f>SUM(Kranskop:Baobab!BW478)</f>
        <v>0</v>
      </c>
      <c r="BX478" s="77">
        <f>SUM(Kranskop:Baobab!BX478)</f>
        <v>0</v>
      </c>
      <c r="BY478" s="77">
        <f>SUM(Kranskop:Baobab!BY478)</f>
        <v>0</v>
      </c>
      <c r="BZ478" s="77">
        <f>SUM(Kranskop:Baobab!BZ478)</f>
        <v>0</v>
      </c>
      <c r="CA478" s="77">
        <f>SUM(Kranskop:Baobab!CA478)</f>
        <v>0</v>
      </c>
      <c r="CB478" s="77">
        <f>SUM(Kranskop:Baobab!CB478)</f>
        <v>0</v>
      </c>
      <c r="CC478" s="76">
        <f>SUM(Kranskop:Baobab!CC478)</f>
        <v>83333.399999999994</v>
      </c>
      <c r="CD478" s="368"/>
    </row>
    <row r="479" spans="1:82" x14ac:dyDescent="0.75">
      <c r="A479" s="39"/>
      <c r="B479" s="25" t="s">
        <v>576</v>
      </c>
      <c r="C479" s="28" t="s">
        <v>577</v>
      </c>
      <c r="D479" s="29" t="s">
        <v>318</v>
      </c>
      <c r="E479" s="255">
        <f>SUM(Kranskop:Baobab!F479)</f>
        <v>400000</v>
      </c>
      <c r="F479" s="215" t="b">
        <f>(Kranskop!G479+Nyl!G479+Capricorn!G479+Baobab!G479)=G479</f>
        <v>1</v>
      </c>
      <c r="G479" s="74">
        <f t="shared" si="113"/>
        <v>400000</v>
      </c>
      <c r="H479" s="75">
        <f>SUM(Kranskop:Baobab!H479)</f>
        <v>0</v>
      </c>
      <c r="I479" s="76">
        <f>SUM(Kranskop:Baobab!I479)</f>
        <v>0</v>
      </c>
      <c r="J479" s="75">
        <f>SUM(Kranskop:Baobab!J479)</f>
        <v>0</v>
      </c>
      <c r="K479" s="77">
        <f>SUM(Kranskop:Baobab!K479)</f>
        <v>0</v>
      </c>
      <c r="L479" s="77">
        <f>SUM(Kranskop:Baobab!L479)</f>
        <v>0</v>
      </c>
      <c r="M479" s="77">
        <f>SUM(Kranskop:Baobab!M479)</f>
        <v>0</v>
      </c>
      <c r="N479" s="77">
        <f>SUM(Kranskop:Baobab!N479)</f>
        <v>0</v>
      </c>
      <c r="O479" s="77">
        <f>SUM(Kranskop:Baobab!O479)</f>
        <v>0</v>
      </c>
      <c r="P479" s="77">
        <f>SUM(Kranskop:Baobab!P479)</f>
        <v>0</v>
      </c>
      <c r="Q479" s="77">
        <f>SUM(Kranskop:Baobab!Q479)</f>
        <v>0</v>
      </c>
      <c r="R479" s="77">
        <f>SUM(Kranskop:Baobab!R479)</f>
        <v>0</v>
      </c>
      <c r="S479" s="77">
        <f>SUM(Kranskop:Baobab!S479)</f>
        <v>0</v>
      </c>
      <c r="T479" s="77">
        <f>SUM(Kranskop:Baobab!T479)</f>
        <v>0</v>
      </c>
      <c r="U479" s="76">
        <f>SUM(Kranskop:Baobab!U479)</f>
        <v>66666.679999999993</v>
      </c>
      <c r="V479" s="75">
        <f>SUM(Kranskop:Baobab!V479)</f>
        <v>0</v>
      </c>
      <c r="W479" s="77">
        <f>SUM(Kranskop:Baobab!W479)</f>
        <v>0</v>
      </c>
      <c r="X479" s="77">
        <f>SUM(Kranskop:Baobab!X479)</f>
        <v>0</v>
      </c>
      <c r="Y479" s="77">
        <f>SUM(Kranskop:Baobab!Y479)</f>
        <v>0</v>
      </c>
      <c r="Z479" s="77">
        <f>SUM(Kranskop:Baobab!Z479)</f>
        <v>0</v>
      </c>
      <c r="AA479" s="77">
        <f>SUM(Kranskop:Baobab!AA479)</f>
        <v>0</v>
      </c>
      <c r="AB479" s="77">
        <f>SUM(Kranskop:Baobab!AB479)</f>
        <v>0</v>
      </c>
      <c r="AC479" s="77">
        <f>SUM(Kranskop:Baobab!AC479)</f>
        <v>0</v>
      </c>
      <c r="AD479" s="77">
        <f>SUM(Kranskop:Baobab!AD479)</f>
        <v>0</v>
      </c>
      <c r="AE479" s="77">
        <f>SUM(Kranskop:Baobab!AE479)</f>
        <v>0</v>
      </c>
      <c r="AF479" s="77">
        <f>SUM(Kranskop:Baobab!AF479)</f>
        <v>0</v>
      </c>
      <c r="AG479" s="76">
        <f>SUM(Kranskop:Baobab!AG479)</f>
        <v>66666.679999999993</v>
      </c>
      <c r="AH479" s="78">
        <f>SUM(Kranskop:Baobab!AH479)</f>
        <v>0</v>
      </c>
      <c r="AI479" s="77">
        <f>SUM(Kranskop:Baobab!AI479)</f>
        <v>0</v>
      </c>
      <c r="AJ479" s="77">
        <f>SUM(Kranskop:Baobab!AJ479)</f>
        <v>0</v>
      </c>
      <c r="AK479" s="77">
        <f>SUM(Kranskop:Baobab!AK479)</f>
        <v>0</v>
      </c>
      <c r="AL479" s="77">
        <f>SUM(Kranskop:Baobab!AL479)</f>
        <v>0</v>
      </c>
      <c r="AM479" s="77">
        <f>SUM(Kranskop:Baobab!AM479)</f>
        <v>0</v>
      </c>
      <c r="AN479" s="77">
        <f>SUM(Kranskop:Baobab!AN479)</f>
        <v>0</v>
      </c>
      <c r="AO479" s="77">
        <f>SUM(Kranskop:Baobab!AO479)</f>
        <v>0</v>
      </c>
      <c r="AP479" s="77">
        <f>SUM(Kranskop:Baobab!AP479)</f>
        <v>0</v>
      </c>
      <c r="AQ479" s="77">
        <f>SUM(Kranskop:Baobab!AQ479)</f>
        <v>0</v>
      </c>
      <c r="AR479" s="77">
        <f>SUM(Kranskop:Baobab!AR479)</f>
        <v>0</v>
      </c>
      <c r="AS479" s="76">
        <f>SUM(Kranskop:Baobab!AS479)</f>
        <v>66666.679999999993</v>
      </c>
      <c r="AT479" s="78">
        <f>SUM(Kranskop:Baobab!AT479)</f>
        <v>0</v>
      </c>
      <c r="AU479" s="77">
        <f>SUM(Kranskop:Baobab!AU479)</f>
        <v>0</v>
      </c>
      <c r="AV479" s="77">
        <f>SUM(Kranskop:Baobab!AV479)</f>
        <v>0</v>
      </c>
      <c r="AW479" s="77">
        <f>SUM(Kranskop:Baobab!AW479)</f>
        <v>0</v>
      </c>
      <c r="AX479" s="77">
        <f>SUM(Kranskop:Baobab!AX479)</f>
        <v>0</v>
      </c>
      <c r="AY479" s="77">
        <f>SUM(Kranskop:Baobab!AY479)</f>
        <v>0</v>
      </c>
      <c r="AZ479" s="77">
        <f>SUM(Kranskop:Baobab!AZ479)</f>
        <v>0</v>
      </c>
      <c r="BA479" s="77">
        <f>SUM(Kranskop:Baobab!BA479)</f>
        <v>0</v>
      </c>
      <c r="BB479" s="77">
        <f>SUM(Kranskop:Baobab!BB479)</f>
        <v>0</v>
      </c>
      <c r="BC479" s="77">
        <f>SUM(Kranskop:Baobab!BC479)</f>
        <v>0</v>
      </c>
      <c r="BD479" s="77">
        <f>SUM(Kranskop:Baobab!BD479)</f>
        <v>0</v>
      </c>
      <c r="BE479" s="76">
        <f>SUM(Kranskop:Baobab!BE479)</f>
        <v>66666.679999999993</v>
      </c>
      <c r="BF479" s="78">
        <f>SUM(Kranskop:Baobab!BF479)</f>
        <v>0</v>
      </c>
      <c r="BG479" s="77">
        <f>SUM(Kranskop:Baobab!BG479)</f>
        <v>0</v>
      </c>
      <c r="BH479" s="77">
        <f>SUM(Kranskop:Baobab!BH479)</f>
        <v>0</v>
      </c>
      <c r="BI479" s="77">
        <f>SUM(Kranskop:Baobab!BI479)</f>
        <v>0</v>
      </c>
      <c r="BJ479" s="77">
        <f>SUM(Kranskop:Baobab!BJ479)</f>
        <v>0</v>
      </c>
      <c r="BK479" s="77">
        <f>SUM(Kranskop:Baobab!BK479)</f>
        <v>0</v>
      </c>
      <c r="BL479" s="77">
        <f>SUM(Kranskop:Baobab!BL479)</f>
        <v>0</v>
      </c>
      <c r="BM479" s="77">
        <f>SUM(Kranskop:Baobab!BM479)</f>
        <v>0</v>
      </c>
      <c r="BN479" s="77">
        <f>SUM(Kranskop:Baobab!BN479)</f>
        <v>0</v>
      </c>
      <c r="BO479" s="77">
        <f>SUM(Kranskop:Baobab!BO479)</f>
        <v>0</v>
      </c>
      <c r="BP479" s="77">
        <f>SUM(Kranskop:Baobab!BP479)</f>
        <v>0</v>
      </c>
      <c r="BQ479" s="76">
        <f>SUM(Kranskop:Baobab!BQ479)</f>
        <v>66666.679999999993</v>
      </c>
      <c r="BR479" s="78">
        <f>SUM(Kranskop:Baobab!BR479)</f>
        <v>0</v>
      </c>
      <c r="BS479" s="77">
        <f>SUM(Kranskop:Baobab!BS479)</f>
        <v>0</v>
      </c>
      <c r="BT479" s="77">
        <f>SUM(Kranskop:Baobab!BT479)</f>
        <v>0</v>
      </c>
      <c r="BU479" s="77">
        <f>SUM(Kranskop:Baobab!BU479)</f>
        <v>0</v>
      </c>
      <c r="BV479" s="77">
        <f>SUM(Kranskop:Baobab!BV479)</f>
        <v>0</v>
      </c>
      <c r="BW479" s="77">
        <f>SUM(Kranskop:Baobab!BW479)</f>
        <v>0</v>
      </c>
      <c r="BX479" s="77">
        <f>SUM(Kranskop:Baobab!BX479)</f>
        <v>0</v>
      </c>
      <c r="BY479" s="77">
        <f>SUM(Kranskop:Baobab!BY479)</f>
        <v>0</v>
      </c>
      <c r="BZ479" s="77">
        <f>SUM(Kranskop:Baobab!BZ479)</f>
        <v>0</v>
      </c>
      <c r="CA479" s="77">
        <f>SUM(Kranskop:Baobab!CA479)</f>
        <v>0</v>
      </c>
      <c r="CB479" s="77">
        <f>SUM(Kranskop:Baobab!CB479)</f>
        <v>0</v>
      </c>
      <c r="CC479" s="76">
        <f>SUM(Kranskop:Baobab!CC479)</f>
        <v>66666.600000000006</v>
      </c>
      <c r="CD479" s="368"/>
    </row>
    <row r="480" spans="1:82" x14ac:dyDescent="0.75">
      <c r="A480" s="39"/>
      <c r="B480" s="25" t="s">
        <v>578</v>
      </c>
      <c r="C480" s="28" t="s">
        <v>579</v>
      </c>
      <c r="D480" s="29" t="s">
        <v>318</v>
      </c>
      <c r="E480" s="255">
        <f>SUM(Kranskop:Baobab!F480)</f>
        <v>400000</v>
      </c>
      <c r="F480" s="215" t="b">
        <f>(Kranskop!G480+Nyl!G480+Capricorn!G480+Baobab!G480)=G480</f>
        <v>1</v>
      </c>
      <c r="G480" s="74">
        <f t="shared" si="113"/>
        <v>400000</v>
      </c>
      <c r="H480" s="75">
        <f>SUM(Kranskop:Baobab!H480)</f>
        <v>0</v>
      </c>
      <c r="I480" s="76">
        <f>SUM(Kranskop:Baobab!I480)</f>
        <v>0</v>
      </c>
      <c r="J480" s="75">
        <f>SUM(Kranskop:Baobab!J480)</f>
        <v>0</v>
      </c>
      <c r="K480" s="77">
        <f>SUM(Kranskop:Baobab!K480)</f>
        <v>0</v>
      </c>
      <c r="L480" s="77">
        <f>SUM(Kranskop:Baobab!L480)</f>
        <v>0</v>
      </c>
      <c r="M480" s="77">
        <f>SUM(Kranskop:Baobab!M480)</f>
        <v>0</v>
      </c>
      <c r="N480" s="77">
        <f>SUM(Kranskop:Baobab!N480)</f>
        <v>0</v>
      </c>
      <c r="O480" s="77">
        <f>SUM(Kranskop:Baobab!O480)</f>
        <v>0</v>
      </c>
      <c r="P480" s="77">
        <f>SUM(Kranskop:Baobab!P480)</f>
        <v>0</v>
      </c>
      <c r="Q480" s="77">
        <f>SUM(Kranskop:Baobab!Q480)</f>
        <v>0</v>
      </c>
      <c r="R480" s="77">
        <f>SUM(Kranskop:Baobab!R480)</f>
        <v>0</v>
      </c>
      <c r="S480" s="77">
        <f>SUM(Kranskop:Baobab!S480)</f>
        <v>0</v>
      </c>
      <c r="T480" s="77">
        <f>SUM(Kranskop:Baobab!T480)</f>
        <v>0</v>
      </c>
      <c r="U480" s="76">
        <f>SUM(Kranskop:Baobab!U480)</f>
        <v>66666.679999999993</v>
      </c>
      <c r="V480" s="75">
        <f>SUM(Kranskop:Baobab!V480)</f>
        <v>0</v>
      </c>
      <c r="W480" s="77">
        <f>SUM(Kranskop:Baobab!W480)</f>
        <v>0</v>
      </c>
      <c r="X480" s="77">
        <f>SUM(Kranskop:Baobab!X480)</f>
        <v>0</v>
      </c>
      <c r="Y480" s="77">
        <f>SUM(Kranskop:Baobab!Y480)</f>
        <v>0</v>
      </c>
      <c r="Z480" s="77">
        <f>SUM(Kranskop:Baobab!Z480)</f>
        <v>0</v>
      </c>
      <c r="AA480" s="77">
        <f>SUM(Kranskop:Baobab!AA480)</f>
        <v>0</v>
      </c>
      <c r="AB480" s="77">
        <f>SUM(Kranskop:Baobab!AB480)</f>
        <v>0</v>
      </c>
      <c r="AC480" s="77">
        <f>SUM(Kranskop:Baobab!AC480)</f>
        <v>0</v>
      </c>
      <c r="AD480" s="77">
        <f>SUM(Kranskop:Baobab!AD480)</f>
        <v>0</v>
      </c>
      <c r="AE480" s="77">
        <f>SUM(Kranskop:Baobab!AE480)</f>
        <v>0</v>
      </c>
      <c r="AF480" s="77">
        <f>SUM(Kranskop:Baobab!AF480)</f>
        <v>0</v>
      </c>
      <c r="AG480" s="76">
        <f>SUM(Kranskop:Baobab!AG480)</f>
        <v>66666.679999999993</v>
      </c>
      <c r="AH480" s="78">
        <f>SUM(Kranskop:Baobab!AH480)</f>
        <v>0</v>
      </c>
      <c r="AI480" s="77">
        <f>SUM(Kranskop:Baobab!AI480)</f>
        <v>0</v>
      </c>
      <c r="AJ480" s="77">
        <f>SUM(Kranskop:Baobab!AJ480)</f>
        <v>0</v>
      </c>
      <c r="AK480" s="77">
        <f>SUM(Kranskop:Baobab!AK480)</f>
        <v>0</v>
      </c>
      <c r="AL480" s="77">
        <f>SUM(Kranskop:Baobab!AL480)</f>
        <v>0</v>
      </c>
      <c r="AM480" s="77">
        <f>SUM(Kranskop:Baobab!AM480)</f>
        <v>0</v>
      </c>
      <c r="AN480" s="77">
        <f>SUM(Kranskop:Baobab!AN480)</f>
        <v>0</v>
      </c>
      <c r="AO480" s="77">
        <f>SUM(Kranskop:Baobab!AO480)</f>
        <v>0</v>
      </c>
      <c r="AP480" s="77">
        <f>SUM(Kranskop:Baobab!AP480)</f>
        <v>0</v>
      </c>
      <c r="AQ480" s="77">
        <f>SUM(Kranskop:Baobab!AQ480)</f>
        <v>0</v>
      </c>
      <c r="AR480" s="77">
        <f>SUM(Kranskop:Baobab!AR480)</f>
        <v>0</v>
      </c>
      <c r="AS480" s="76">
        <f>SUM(Kranskop:Baobab!AS480)</f>
        <v>66666.679999999993</v>
      </c>
      <c r="AT480" s="78">
        <f>SUM(Kranskop:Baobab!AT480)</f>
        <v>0</v>
      </c>
      <c r="AU480" s="77">
        <f>SUM(Kranskop:Baobab!AU480)</f>
        <v>0</v>
      </c>
      <c r="AV480" s="77">
        <f>SUM(Kranskop:Baobab!AV480)</f>
        <v>0</v>
      </c>
      <c r="AW480" s="77">
        <f>SUM(Kranskop:Baobab!AW480)</f>
        <v>0</v>
      </c>
      <c r="AX480" s="77">
        <f>SUM(Kranskop:Baobab!AX480)</f>
        <v>0</v>
      </c>
      <c r="AY480" s="77">
        <f>SUM(Kranskop:Baobab!AY480)</f>
        <v>0</v>
      </c>
      <c r="AZ480" s="77">
        <f>SUM(Kranskop:Baobab!AZ480)</f>
        <v>0</v>
      </c>
      <c r="BA480" s="77">
        <f>SUM(Kranskop:Baobab!BA480)</f>
        <v>0</v>
      </c>
      <c r="BB480" s="77">
        <f>SUM(Kranskop:Baobab!BB480)</f>
        <v>0</v>
      </c>
      <c r="BC480" s="77">
        <f>SUM(Kranskop:Baobab!BC480)</f>
        <v>0</v>
      </c>
      <c r="BD480" s="77">
        <f>SUM(Kranskop:Baobab!BD480)</f>
        <v>0</v>
      </c>
      <c r="BE480" s="76">
        <f>SUM(Kranskop:Baobab!BE480)</f>
        <v>66666.679999999993</v>
      </c>
      <c r="BF480" s="78">
        <f>SUM(Kranskop:Baobab!BF480)</f>
        <v>0</v>
      </c>
      <c r="BG480" s="77">
        <f>SUM(Kranskop:Baobab!BG480)</f>
        <v>0</v>
      </c>
      <c r="BH480" s="77">
        <f>SUM(Kranskop:Baobab!BH480)</f>
        <v>0</v>
      </c>
      <c r="BI480" s="77">
        <f>SUM(Kranskop:Baobab!BI480)</f>
        <v>0</v>
      </c>
      <c r="BJ480" s="77">
        <f>SUM(Kranskop:Baobab!BJ480)</f>
        <v>0</v>
      </c>
      <c r="BK480" s="77">
        <f>SUM(Kranskop:Baobab!BK480)</f>
        <v>0</v>
      </c>
      <c r="BL480" s="77">
        <f>SUM(Kranskop:Baobab!BL480)</f>
        <v>0</v>
      </c>
      <c r="BM480" s="77">
        <f>SUM(Kranskop:Baobab!BM480)</f>
        <v>0</v>
      </c>
      <c r="BN480" s="77">
        <f>SUM(Kranskop:Baobab!BN480)</f>
        <v>0</v>
      </c>
      <c r="BO480" s="77">
        <f>SUM(Kranskop:Baobab!BO480)</f>
        <v>0</v>
      </c>
      <c r="BP480" s="77">
        <f>SUM(Kranskop:Baobab!BP480)</f>
        <v>0</v>
      </c>
      <c r="BQ480" s="76">
        <f>SUM(Kranskop:Baobab!BQ480)</f>
        <v>66666.679999999993</v>
      </c>
      <c r="BR480" s="78">
        <f>SUM(Kranskop:Baobab!BR480)</f>
        <v>0</v>
      </c>
      <c r="BS480" s="77">
        <f>SUM(Kranskop:Baobab!BS480)</f>
        <v>0</v>
      </c>
      <c r="BT480" s="77">
        <f>SUM(Kranskop:Baobab!BT480)</f>
        <v>0</v>
      </c>
      <c r="BU480" s="77">
        <f>SUM(Kranskop:Baobab!BU480)</f>
        <v>0</v>
      </c>
      <c r="BV480" s="77">
        <f>SUM(Kranskop:Baobab!BV480)</f>
        <v>0</v>
      </c>
      <c r="BW480" s="77">
        <f>SUM(Kranskop:Baobab!BW480)</f>
        <v>0</v>
      </c>
      <c r="BX480" s="77">
        <f>SUM(Kranskop:Baobab!BX480)</f>
        <v>0</v>
      </c>
      <c r="BY480" s="77">
        <f>SUM(Kranskop:Baobab!BY480)</f>
        <v>0</v>
      </c>
      <c r="BZ480" s="77">
        <f>SUM(Kranskop:Baobab!BZ480)</f>
        <v>0</v>
      </c>
      <c r="CA480" s="77">
        <f>SUM(Kranskop:Baobab!CA480)</f>
        <v>0</v>
      </c>
      <c r="CB480" s="77">
        <f>SUM(Kranskop:Baobab!CB480)</f>
        <v>0</v>
      </c>
      <c r="CC480" s="76">
        <f>SUM(Kranskop:Baobab!CC480)</f>
        <v>66666.600000000006</v>
      </c>
      <c r="CD480" s="368"/>
    </row>
    <row r="481" spans="1:82" x14ac:dyDescent="0.75">
      <c r="A481" s="39"/>
      <c r="B481" s="26" t="s">
        <v>602</v>
      </c>
      <c r="C481" s="27" t="str">
        <f>"Handling cost and profit in respect of subitems D10.06(a)(i), (ii), (iii) nd (iv) ("&amp; TEXT(F481,"#.##%") &amp; ")"</f>
        <v>Handling cost and profit in respect of subitems D10.06(a)(i), (ii), (iii) nd (iv) (TRUE)</v>
      </c>
      <c r="D481" s="147" t="s">
        <v>320</v>
      </c>
      <c r="E481" s="255">
        <f>SUM(Kranskop:Baobab!F481)</f>
        <v>0</v>
      </c>
      <c r="F481" s="215" t="b">
        <f>(Kranskop!G481+Nyl!G481+Capricorn!G481+Baobab!G481)=G481</f>
        <v>1</v>
      </c>
      <c r="G481" s="74">
        <f t="shared" si="113"/>
        <v>0</v>
      </c>
      <c r="H481" s="75">
        <f>SUM(Kranskop:Baobab!H481)</f>
        <v>0</v>
      </c>
      <c r="I481" s="76">
        <f>SUM(Kranskop:Baobab!I481)</f>
        <v>0</v>
      </c>
      <c r="J481" s="75">
        <f>SUM(Kranskop:Baobab!J481)</f>
        <v>0</v>
      </c>
      <c r="K481" s="77">
        <f>SUM(Kranskop:Baobab!K481)</f>
        <v>0</v>
      </c>
      <c r="L481" s="77">
        <f>SUM(Kranskop:Baobab!L481)</f>
        <v>0</v>
      </c>
      <c r="M481" s="77">
        <f>SUM(Kranskop:Baobab!M481)</f>
        <v>0</v>
      </c>
      <c r="N481" s="77">
        <f>SUM(Kranskop:Baobab!N481)</f>
        <v>0</v>
      </c>
      <c r="O481" s="77">
        <f>SUM(Kranskop:Baobab!O481)</f>
        <v>0</v>
      </c>
      <c r="P481" s="77">
        <f>SUM(Kranskop:Baobab!P481)</f>
        <v>0</v>
      </c>
      <c r="Q481" s="77">
        <f>SUM(Kranskop:Baobab!Q481)</f>
        <v>0</v>
      </c>
      <c r="R481" s="77">
        <f>SUM(Kranskop:Baobab!R481)</f>
        <v>0</v>
      </c>
      <c r="S481" s="77">
        <f>SUM(Kranskop:Baobab!S481)</f>
        <v>0</v>
      </c>
      <c r="T481" s="77">
        <f>SUM(Kranskop:Baobab!T481)</f>
        <v>0</v>
      </c>
      <c r="U481" s="76">
        <f>SUM(Kranskop:Baobab!U481)</f>
        <v>0</v>
      </c>
      <c r="V481" s="75">
        <f>SUM(Kranskop:Baobab!V481)</f>
        <v>0</v>
      </c>
      <c r="W481" s="77">
        <f>SUM(Kranskop:Baobab!W481)</f>
        <v>0</v>
      </c>
      <c r="X481" s="77">
        <f>SUM(Kranskop:Baobab!X481)</f>
        <v>0</v>
      </c>
      <c r="Y481" s="77">
        <f>SUM(Kranskop:Baobab!Y481)</f>
        <v>0</v>
      </c>
      <c r="Z481" s="77">
        <f>SUM(Kranskop:Baobab!Z481)</f>
        <v>0</v>
      </c>
      <c r="AA481" s="77">
        <f>SUM(Kranskop:Baobab!AA481)</f>
        <v>0</v>
      </c>
      <c r="AB481" s="77">
        <f>SUM(Kranskop:Baobab!AB481)</f>
        <v>0</v>
      </c>
      <c r="AC481" s="77">
        <f>SUM(Kranskop:Baobab!AC481)</f>
        <v>0</v>
      </c>
      <c r="AD481" s="77">
        <f>SUM(Kranskop:Baobab!AD481)</f>
        <v>0</v>
      </c>
      <c r="AE481" s="77">
        <f>SUM(Kranskop:Baobab!AE481)</f>
        <v>0</v>
      </c>
      <c r="AF481" s="77">
        <f>SUM(Kranskop:Baobab!AF481)</f>
        <v>0</v>
      </c>
      <c r="AG481" s="76">
        <f>SUM(Kranskop:Baobab!AG481)</f>
        <v>0</v>
      </c>
      <c r="AH481" s="78">
        <f>SUM(Kranskop:Baobab!AH481)</f>
        <v>0</v>
      </c>
      <c r="AI481" s="77">
        <f>SUM(Kranskop:Baobab!AI481)</f>
        <v>0</v>
      </c>
      <c r="AJ481" s="77">
        <f>SUM(Kranskop:Baobab!AJ481)</f>
        <v>0</v>
      </c>
      <c r="AK481" s="77">
        <f>SUM(Kranskop:Baobab!AK481)</f>
        <v>0</v>
      </c>
      <c r="AL481" s="77">
        <f>SUM(Kranskop:Baobab!AL481)</f>
        <v>0</v>
      </c>
      <c r="AM481" s="77">
        <f>SUM(Kranskop:Baobab!AM481)</f>
        <v>0</v>
      </c>
      <c r="AN481" s="77">
        <f>SUM(Kranskop:Baobab!AN481)</f>
        <v>0</v>
      </c>
      <c r="AO481" s="77">
        <f>SUM(Kranskop:Baobab!AO481)</f>
        <v>0</v>
      </c>
      <c r="AP481" s="77">
        <f>SUM(Kranskop:Baobab!AP481)</f>
        <v>0</v>
      </c>
      <c r="AQ481" s="77">
        <f>SUM(Kranskop:Baobab!AQ481)</f>
        <v>0</v>
      </c>
      <c r="AR481" s="77">
        <f>SUM(Kranskop:Baobab!AR481)</f>
        <v>0</v>
      </c>
      <c r="AS481" s="76">
        <f>SUM(Kranskop:Baobab!AS481)</f>
        <v>0</v>
      </c>
      <c r="AT481" s="78">
        <f>SUM(Kranskop:Baobab!AT481)</f>
        <v>0</v>
      </c>
      <c r="AU481" s="77">
        <f>SUM(Kranskop:Baobab!AU481)</f>
        <v>0</v>
      </c>
      <c r="AV481" s="77">
        <f>SUM(Kranskop:Baobab!AV481)</f>
        <v>0</v>
      </c>
      <c r="AW481" s="77">
        <f>SUM(Kranskop:Baobab!AW481)</f>
        <v>0</v>
      </c>
      <c r="AX481" s="77">
        <f>SUM(Kranskop:Baobab!AX481)</f>
        <v>0</v>
      </c>
      <c r="AY481" s="77">
        <f>SUM(Kranskop:Baobab!AY481)</f>
        <v>0</v>
      </c>
      <c r="AZ481" s="77">
        <f>SUM(Kranskop:Baobab!AZ481)</f>
        <v>0</v>
      </c>
      <c r="BA481" s="77">
        <f>SUM(Kranskop:Baobab!BA481)</f>
        <v>0</v>
      </c>
      <c r="BB481" s="77">
        <f>SUM(Kranskop:Baobab!BB481)</f>
        <v>0</v>
      </c>
      <c r="BC481" s="77">
        <f>SUM(Kranskop:Baobab!BC481)</f>
        <v>0</v>
      </c>
      <c r="BD481" s="77">
        <f>SUM(Kranskop:Baobab!BD481)</f>
        <v>0</v>
      </c>
      <c r="BE481" s="76">
        <f>SUM(Kranskop:Baobab!BE481)</f>
        <v>0</v>
      </c>
      <c r="BF481" s="78">
        <f>SUM(Kranskop:Baobab!BF481)</f>
        <v>0</v>
      </c>
      <c r="BG481" s="77">
        <f>SUM(Kranskop:Baobab!BG481)</f>
        <v>0</v>
      </c>
      <c r="BH481" s="77">
        <f>SUM(Kranskop:Baobab!BH481)</f>
        <v>0</v>
      </c>
      <c r="BI481" s="77">
        <f>SUM(Kranskop:Baobab!BI481)</f>
        <v>0</v>
      </c>
      <c r="BJ481" s="77">
        <f>SUM(Kranskop:Baobab!BJ481)</f>
        <v>0</v>
      </c>
      <c r="BK481" s="77">
        <f>SUM(Kranskop:Baobab!BK481)</f>
        <v>0</v>
      </c>
      <c r="BL481" s="77">
        <f>SUM(Kranskop:Baobab!BL481)</f>
        <v>0</v>
      </c>
      <c r="BM481" s="77">
        <f>SUM(Kranskop:Baobab!BM481)</f>
        <v>0</v>
      </c>
      <c r="BN481" s="77">
        <f>SUM(Kranskop:Baobab!BN481)</f>
        <v>0</v>
      </c>
      <c r="BO481" s="77">
        <f>SUM(Kranskop:Baobab!BO481)</f>
        <v>0</v>
      </c>
      <c r="BP481" s="77">
        <f>SUM(Kranskop:Baobab!BP481)</f>
        <v>0</v>
      </c>
      <c r="BQ481" s="76">
        <f>SUM(Kranskop:Baobab!BQ481)</f>
        <v>0</v>
      </c>
      <c r="BR481" s="78">
        <f>SUM(Kranskop:Baobab!BR481)</f>
        <v>0</v>
      </c>
      <c r="BS481" s="77">
        <f>SUM(Kranskop:Baobab!BS481)</f>
        <v>0</v>
      </c>
      <c r="BT481" s="77">
        <f>SUM(Kranskop:Baobab!BT481)</f>
        <v>0</v>
      </c>
      <c r="BU481" s="77">
        <f>SUM(Kranskop:Baobab!BU481)</f>
        <v>0</v>
      </c>
      <c r="BV481" s="77">
        <f>SUM(Kranskop:Baobab!BV481)</f>
        <v>0</v>
      </c>
      <c r="BW481" s="77">
        <f>SUM(Kranskop:Baobab!BW481)</f>
        <v>0</v>
      </c>
      <c r="BX481" s="77">
        <f>SUM(Kranskop:Baobab!BX481)</f>
        <v>0</v>
      </c>
      <c r="BY481" s="77">
        <f>SUM(Kranskop:Baobab!BY481)</f>
        <v>0</v>
      </c>
      <c r="BZ481" s="77">
        <f>SUM(Kranskop:Baobab!BZ481)</f>
        <v>0</v>
      </c>
      <c r="CA481" s="77">
        <f>SUM(Kranskop:Baobab!CA481)</f>
        <v>0</v>
      </c>
      <c r="CB481" s="77">
        <f>SUM(Kranskop:Baobab!CB481)</f>
        <v>0</v>
      </c>
      <c r="CC481" s="76">
        <f>SUM(Kranskop:Baobab!CC481)</f>
        <v>0</v>
      </c>
      <c r="CD481" s="368"/>
    </row>
    <row r="482" spans="1:82" x14ac:dyDescent="0.75">
      <c r="A482" s="39"/>
      <c r="B482" s="25" t="s">
        <v>580</v>
      </c>
      <c r="C482" s="28" t="s">
        <v>581</v>
      </c>
      <c r="D482" s="29"/>
      <c r="E482" s="255">
        <f>SUM(Kranskop:Baobab!F482)</f>
        <v>0</v>
      </c>
      <c r="F482" s="215" t="b">
        <f>(Kranskop!G482+Nyl!G482+Capricorn!G482+Baobab!G482)=G482</f>
        <v>1</v>
      </c>
      <c r="G482" s="74">
        <f t="shared" si="113"/>
        <v>0</v>
      </c>
      <c r="H482" s="75">
        <f>SUM(Kranskop:Baobab!H482)</f>
        <v>0</v>
      </c>
      <c r="I482" s="76">
        <f>SUM(Kranskop:Baobab!I482)</f>
        <v>0</v>
      </c>
      <c r="J482" s="75">
        <f>SUM(Kranskop:Baobab!J482)</f>
        <v>0</v>
      </c>
      <c r="K482" s="77">
        <f>SUM(Kranskop:Baobab!K482)</f>
        <v>0</v>
      </c>
      <c r="L482" s="77">
        <f>SUM(Kranskop:Baobab!L482)</f>
        <v>0</v>
      </c>
      <c r="M482" s="77">
        <f>SUM(Kranskop:Baobab!M482)</f>
        <v>0</v>
      </c>
      <c r="N482" s="77">
        <f>SUM(Kranskop:Baobab!N482)</f>
        <v>0</v>
      </c>
      <c r="O482" s="77">
        <f>SUM(Kranskop:Baobab!O482)</f>
        <v>0</v>
      </c>
      <c r="P482" s="77">
        <f>SUM(Kranskop:Baobab!P482)</f>
        <v>0</v>
      </c>
      <c r="Q482" s="77">
        <f>SUM(Kranskop:Baobab!Q482)</f>
        <v>0</v>
      </c>
      <c r="R482" s="77">
        <f>SUM(Kranskop:Baobab!R482)</f>
        <v>0</v>
      </c>
      <c r="S482" s="77">
        <f>SUM(Kranskop:Baobab!S482)</f>
        <v>0</v>
      </c>
      <c r="T482" s="77">
        <f>SUM(Kranskop:Baobab!T482)</f>
        <v>0</v>
      </c>
      <c r="U482" s="76">
        <f>SUM(Kranskop:Baobab!U482)</f>
        <v>0</v>
      </c>
      <c r="V482" s="75">
        <f>SUM(Kranskop:Baobab!V482)</f>
        <v>0</v>
      </c>
      <c r="W482" s="77">
        <f>SUM(Kranskop:Baobab!W482)</f>
        <v>0</v>
      </c>
      <c r="X482" s="77">
        <f>SUM(Kranskop:Baobab!X482)</f>
        <v>0</v>
      </c>
      <c r="Y482" s="77">
        <f>SUM(Kranskop:Baobab!Y482)</f>
        <v>0</v>
      </c>
      <c r="Z482" s="77">
        <f>SUM(Kranskop:Baobab!Z482)</f>
        <v>0</v>
      </c>
      <c r="AA482" s="77">
        <f>SUM(Kranskop:Baobab!AA482)</f>
        <v>0</v>
      </c>
      <c r="AB482" s="77">
        <f>SUM(Kranskop:Baobab!AB482)</f>
        <v>0</v>
      </c>
      <c r="AC482" s="77">
        <f>SUM(Kranskop:Baobab!AC482)</f>
        <v>0</v>
      </c>
      <c r="AD482" s="77">
        <f>SUM(Kranskop:Baobab!AD482)</f>
        <v>0</v>
      </c>
      <c r="AE482" s="77">
        <f>SUM(Kranskop:Baobab!AE482)</f>
        <v>0</v>
      </c>
      <c r="AF482" s="77">
        <f>SUM(Kranskop:Baobab!AF482)</f>
        <v>0</v>
      </c>
      <c r="AG482" s="76">
        <f>SUM(Kranskop:Baobab!AG482)</f>
        <v>0</v>
      </c>
      <c r="AH482" s="78">
        <f>SUM(Kranskop:Baobab!AH482)</f>
        <v>0</v>
      </c>
      <c r="AI482" s="77">
        <f>SUM(Kranskop:Baobab!AI482)</f>
        <v>0</v>
      </c>
      <c r="AJ482" s="77">
        <f>SUM(Kranskop:Baobab!AJ482)</f>
        <v>0</v>
      </c>
      <c r="AK482" s="77">
        <f>SUM(Kranskop:Baobab!AK482)</f>
        <v>0</v>
      </c>
      <c r="AL482" s="77">
        <f>SUM(Kranskop:Baobab!AL482)</f>
        <v>0</v>
      </c>
      <c r="AM482" s="77">
        <f>SUM(Kranskop:Baobab!AM482)</f>
        <v>0</v>
      </c>
      <c r="AN482" s="77">
        <f>SUM(Kranskop:Baobab!AN482)</f>
        <v>0</v>
      </c>
      <c r="AO482" s="77">
        <f>SUM(Kranskop:Baobab!AO482)</f>
        <v>0</v>
      </c>
      <c r="AP482" s="77">
        <f>SUM(Kranskop:Baobab!AP482)</f>
        <v>0</v>
      </c>
      <c r="AQ482" s="77">
        <f>SUM(Kranskop:Baobab!AQ482)</f>
        <v>0</v>
      </c>
      <c r="AR482" s="77">
        <f>SUM(Kranskop:Baobab!AR482)</f>
        <v>0</v>
      </c>
      <c r="AS482" s="76">
        <f>SUM(Kranskop:Baobab!AS482)</f>
        <v>0</v>
      </c>
      <c r="AT482" s="78">
        <f>SUM(Kranskop:Baobab!AT482)</f>
        <v>0</v>
      </c>
      <c r="AU482" s="77">
        <f>SUM(Kranskop:Baobab!AU482)</f>
        <v>0</v>
      </c>
      <c r="AV482" s="77">
        <f>SUM(Kranskop:Baobab!AV482)</f>
        <v>0</v>
      </c>
      <c r="AW482" s="77">
        <f>SUM(Kranskop:Baobab!AW482)</f>
        <v>0</v>
      </c>
      <c r="AX482" s="77">
        <f>SUM(Kranskop:Baobab!AX482)</f>
        <v>0</v>
      </c>
      <c r="AY482" s="77">
        <f>SUM(Kranskop:Baobab!AY482)</f>
        <v>0</v>
      </c>
      <c r="AZ482" s="77">
        <f>SUM(Kranskop:Baobab!AZ482)</f>
        <v>0</v>
      </c>
      <c r="BA482" s="77">
        <f>SUM(Kranskop:Baobab!BA482)</f>
        <v>0</v>
      </c>
      <c r="BB482" s="77">
        <f>SUM(Kranskop:Baobab!BB482)</f>
        <v>0</v>
      </c>
      <c r="BC482" s="77">
        <f>SUM(Kranskop:Baobab!BC482)</f>
        <v>0</v>
      </c>
      <c r="BD482" s="77">
        <f>SUM(Kranskop:Baobab!BD482)</f>
        <v>0</v>
      </c>
      <c r="BE482" s="76">
        <f>SUM(Kranskop:Baobab!BE482)</f>
        <v>0</v>
      </c>
      <c r="BF482" s="78">
        <f>SUM(Kranskop:Baobab!BF482)</f>
        <v>0</v>
      </c>
      <c r="BG482" s="77">
        <f>SUM(Kranskop:Baobab!BG482)</f>
        <v>0</v>
      </c>
      <c r="BH482" s="77">
        <f>SUM(Kranskop:Baobab!BH482)</f>
        <v>0</v>
      </c>
      <c r="BI482" s="77">
        <f>SUM(Kranskop:Baobab!BI482)</f>
        <v>0</v>
      </c>
      <c r="BJ482" s="77">
        <f>SUM(Kranskop:Baobab!BJ482)</f>
        <v>0</v>
      </c>
      <c r="BK482" s="77">
        <f>SUM(Kranskop:Baobab!BK482)</f>
        <v>0</v>
      </c>
      <c r="BL482" s="77">
        <f>SUM(Kranskop:Baobab!BL482)</f>
        <v>0</v>
      </c>
      <c r="BM482" s="77">
        <f>SUM(Kranskop:Baobab!BM482)</f>
        <v>0</v>
      </c>
      <c r="BN482" s="77">
        <f>SUM(Kranskop:Baobab!BN482)</f>
        <v>0</v>
      </c>
      <c r="BO482" s="77">
        <f>SUM(Kranskop:Baobab!BO482)</f>
        <v>0</v>
      </c>
      <c r="BP482" s="77">
        <f>SUM(Kranskop:Baobab!BP482)</f>
        <v>0</v>
      </c>
      <c r="BQ482" s="76">
        <f>SUM(Kranskop:Baobab!BQ482)</f>
        <v>0</v>
      </c>
      <c r="BR482" s="78">
        <f>SUM(Kranskop:Baobab!BR482)</f>
        <v>0</v>
      </c>
      <c r="BS482" s="77">
        <f>SUM(Kranskop:Baobab!BS482)</f>
        <v>0</v>
      </c>
      <c r="BT482" s="77">
        <f>SUM(Kranskop:Baobab!BT482)</f>
        <v>0</v>
      </c>
      <c r="BU482" s="77">
        <f>SUM(Kranskop:Baobab!BU482)</f>
        <v>0</v>
      </c>
      <c r="BV482" s="77">
        <f>SUM(Kranskop:Baobab!BV482)</f>
        <v>0</v>
      </c>
      <c r="BW482" s="77">
        <f>SUM(Kranskop:Baobab!BW482)</f>
        <v>0</v>
      </c>
      <c r="BX482" s="77">
        <f>SUM(Kranskop:Baobab!BX482)</f>
        <v>0</v>
      </c>
      <c r="BY482" s="77">
        <f>SUM(Kranskop:Baobab!BY482)</f>
        <v>0</v>
      </c>
      <c r="BZ482" s="77">
        <f>SUM(Kranskop:Baobab!BZ482)</f>
        <v>0</v>
      </c>
      <c r="CA482" s="77">
        <f>SUM(Kranskop:Baobab!CA482)</f>
        <v>0</v>
      </c>
      <c r="CB482" s="77">
        <f>SUM(Kranskop:Baobab!CB482)</f>
        <v>0</v>
      </c>
      <c r="CC482" s="76">
        <f>SUM(Kranskop:Baobab!CC482)</f>
        <v>0</v>
      </c>
      <c r="CD482" s="368"/>
    </row>
    <row r="483" spans="1:82" x14ac:dyDescent="0.75">
      <c r="A483" s="39"/>
      <c r="B483" s="176" t="s">
        <v>582</v>
      </c>
      <c r="C483" s="177" t="s">
        <v>583</v>
      </c>
      <c r="D483" s="29" t="s">
        <v>531</v>
      </c>
      <c r="E483" s="255">
        <f>SUM(Kranskop:Baobab!F483)</f>
        <v>0</v>
      </c>
      <c r="F483" s="215" t="b">
        <f>(Kranskop!G483+Nyl!G483+Capricorn!G483+Baobab!G483)=G483</f>
        <v>1</v>
      </c>
      <c r="G483" s="74">
        <f t="shared" si="113"/>
        <v>0</v>
      </c>
      <c r="H483" s="75">
        <f>SUM(Kranskop:Baobab!H483)</f>
        <v>0</v>
      </c>
      <c r="I483" s="76">
        <f>SUM(Kranskop:Baobab!I483)</f>
        <v>0</v>
      </c>
      <c r="J483" s="75">
        <f>SUM(Kranskop:Baobab!J483)</f>
        <v>0</v>
      </c>
      <c r="K483" s="77">
        <f>SUM(Kranskop:Baobab!K483)</f>
        <v>0</v>
      </c>
      <c r="L483" s="77">
        <f>SUM(Kranskop:Baobab!L483)</f>
        <v>0</v>
      </c>
      <c r="M483" s="77">
        <f>SUM(Kranskop:Baobab!M483)</f>
        <v>0</v>
      </c>
      <c r="N483" s="77">
        <f>SUM(Kranskop:Baobab!N483)</f>
        <v>0</v>
      </c>
      <c r="O483" s="77">
        <f>SUM(Kranskop:Baobab!O483)</f>
        <v>0</v>
      </c>
      <c r="P483" s="77">
        <f>SUM(Kranskop:Baobab!P483)</f>
        <v>0</v>
      </c>
      <c r="Q483" s="77">
        <f>SUM(Kranskop:Baobab!Q483)</f>
        <v>0</v>
      </c>
      <c r="R483" s="77">
        <f>SUM(Kranskop:Baobab!R483)</f>
        <v>0</v>
      </c>
      <c r="S483" s="77">
        <f>SUM(Kranskop:Baobab!S483)</f>
        <v>0</v>
      </c>
      <c r="T483" s="77">
        <f>SUM(Kranskop:Baobab!T483)</f>
        <v>0</v>
      </c>
      <c r="U483" s="76">
        <f>SUM(Kranskop:Baobab!U483)</f>
        <v>0</v>
      </c>
      <c r="V483" s="75">
        <f>SUM(Kranskop:Baobab!V483)</f>
        <v>0</v>
      </c>
      <c r="W483" s="77">
        <f>SUM(Kranskop:Baobab!W483)</f>
        <v>0</v>
      </c>
      <c r="X483" s="77">
        <f>SUM(Kranskop:Baobab!X483)</f>
        <v>0</v>
      </c>
      <c r="Y483" s="77">
        <f>SUM(Kranskop:Baobab!Y483)</f>
        <v>0</v>
      </c>
      <c r="Z483" s="77">
        <f>SUM(Kranskop:Baobab!Z483)</f>
        <v>0</v>
      </c>
      <c r="AA483" s="77">
        <f>SUM(Kranskop:Baobab!AA483)</f>
        <v>0</v>
      </c>
      <c r="AB483" s="77">
        <f>SUM(Kranskop:Baobab!AB483)</f>
        <v>0</v>
      </c>
      <c r="AC483" s="77">
        <f>SUM(Kranskop:Baobab!AC483)</f>
        <v>0</v>
      </c>
      <c r="AD483" s="77">
        <f>SUM(Kranskop:Baobab!AD483)</f>
        <v>0</v>
      </c>
      <c r="AE483" s="77">
        <f>SUM(Kranskop:Baobab!AE483)</f>
        <v>0</v>
      </c>
      <c r="AF483" s="77">
        <f>SUM(Kranskop:Baobab!AF483)</f>
        <v>0</v>
      </c>
      <c r="AG483" s="76">
        <f>SUM(Kranskop:Baobab!AG483)</f>
        <v>0</v>
      </c>
      <c r="AH483" s="78">
        <f>SUM(Kranskop:Baobab!AH483)</f>
        <v>0</v>
      </c>
      <c r="AI483" s="77">
        <f>SUM(Kranskop:Baobab!AI483)</f>
        <v>0</v>
      </c>
      <c r="AJ483" s="77">
        <f>SUM(Kranskop:Baobab!AJ483)</f>
        <v>0</v>
      </c>
      <c r="AK483" s="77">
        <f>SUM(Kranskop:Baobab!AK483)</f>
        <v>0</v>
      </c>
      <c r="AL483" s="77">
        <f>SUM(Kranskop:Baobab!AL483)</f>
        <v>0</v>
      </c>
      <c r="AM483" s="77">
        <f>SUM(Kranskop:Baobab!AM483)</f>
        <v>0</v>
      </c>
      <c r="AN483" s="77">
        <f>SUM(Kranskop:Baobab!AN483)</f>
        <v>0</v>
      </c>
      <c r="AO483" s="77">
        <f>SUM(Kranskop:Baobab!AO483)</f>
        <v>0</v>
      </c>
      <c r="AP483" s="77">
        <f>SUM(Kranskop:Baobab!AP483)</f>
        <v>0</v>
      </c>
      <c r="AQ483" s="77">
        <f>SUM(Kranskop:Baobab!AQ483)</f>
        <v>0</v>
      </c>
      <c r="AR483" s="77">
        <f>SUM(Kranskop:Baobab!AR483)</f>
        <v>0</v>
      </c>
      <c r="AS483" s="76">
        <f>SUM(Kranskop:Baobab!AS483)</f>
        <v>0</v>
      </c>
      <c r="AT483" s="78">
        <f>SUM(Kranskop:Baobab!AT483)</f>
        <v>0</v>
      </c>
      <c r="AU483" s="77">
        <f>SUM(Kranskop:Baobab!AU483)</f>
        <v>0</v>
      </c>
      <c r="AV483" s="77">
        <f>SUM(Kranskop:Baobab!AV483)</f>
        <v>0</v>
      </c>
      <c r="AW483" s="77">
        <f>SUM(Kranskop:Baobab!AW483)</f>
        <v>0</v>
      </c>
      <c r="AX483" s="77">
        <f>SUM(Kranskop:Baobab!AX483)</f>
        <v>0</v>
      </c>
      <c r="AY483" s="77">
        <f>SUM(Kranskop:Baobab!AY483)</f>
        <v>0</v>
      </c>
      <c r="AZ483" s="77">
        <f>SUM(Kranskop:Baobab!AZ483)</f>
        <v>0</v>
      </c>
      <c r="BA483" s="77">
        <f>SUM(Kranskop:Baobab!BA483)</f>
        <v>0</v>
      </c>
      <c r="BB483" s="77">
        <f>SUM(Kranskop:Baobab!BB483)</f>
        <v>0</v>
      </c>
      <c r="BC483" s="77">
        <f>SUM(Kranskop:Baobab!BC483)</f>
        <v>0</v>
      </c>
      <c r="BD483" s="77">
        <f>SUM(Kranskop:Baobab!BD483)</f>
        <v>0</v>
      </c>
      <c r="BE483" s="76">
        <f>SUM(Kranskop:Baobab!BE483)</f>
        <v>0</v>
      </c>
      <c r="BF483" s="78">
        <f>SUM(Kranskop:Baobab!BF483)</f>
        <v>0</v>
      </c>
      <c r="BG483" s="77">
        <f>SUM(Kranskop:Baobab!BG483)</f>
        <v>0</v>
      </c>
      <c r="BH483" s="77">
        <f>SUM(Kranskop:Baobab!BH483)</f>
        <v>0</v>
      </c>
      <c r="BI483" s="77">
        <f>SUM(Kranskop:Baobab!BI483)</f>
        <v>0</v>
      </c>
      <c r="BJ483" s="77">
        <f>SUM(Kranskop:Baobab!BJ483)</f>
        <v>0</v>
      </c>
      <c r="BK483" s="77">
        <f>SUM(Kranskop:Baobab!BK483)</f>
        <v>0</v>
      </c>
      <c r="BL483" s="77">
        <f>SUM(Kranskop:Baobab!BL483)</f>
        <v>0</v>
      </c>
      <c r="BM483" s="77">
        <f>SUM(Kranskop:Baobab!BM483)</f>
        <v>0</v>
      </c>
      <c r="BN483" s="77">
        <f>SUM(Kranskop:Baobab!BN483)</f>
        <v>0</v>
      </c>
      <c r="BO483" s="77">
        <f>SUM(Kranskop:Baobab!BO483)</f>
        <v>0</v>
      </c>
      <c r="BP483" s="77">
        <f>SUM(Kranskop:Baobab!BP483)</f>
        <v>0</v>
      </c>
      <c r="BQ483" s="76">
        <f>SUM(Kranskop:Baobab!BQ483)</f>
        <v>0</v>
      </c>
      <c r="BR483" s="78">
        <f>SUM(Kranskop:Baobab!BR483)</f>
        <v>0</v>
      </c>
      <c r="BS483" s="77">
        <f>SUM(Kranskop:Baobab!BS483)</f>
        <v>0</v>
      </c>
      <c r="BT483" s="77">
        <f>SUM(Kranskop:Baobab!BT483)</f>
        <v>0</v>
      </c>
      <c r="BU483" s="77">
        <f>SUM(Kranskop:Baobab!BU483)</f>
        <v>0</v>
      </c>
      <c r="BV483" s="77">
        <f>SUM(Kranskop:Baobab!BV483)</f>
        <v>0</v>
      </c>
      <c r="BW483" s="77">
        <f>SUM(Kranskop:Baobab!BW483)</f>
        <v>0</v>
      </c>
      <c r="BX483" s="77">
        <f>SUM(Kranskop:Baobab!BX483)</f>
        <v>0</v>
      </c>
      <c r="BY483" s="77">
        <f>SUM(Kranskop:Baobab!BY483)</f>
        <v>0</v>
      </c>
      <c r="BZ483" s="77">
        <f>SUM(Kranskop:Baobab!BZ483)</f>
        <v>0</v>
      </c>
      <c r="CA483" s="77">
        <f>SUM(Kranskop:Baobab!CA483)</f>
        <v>0</v>
      </c>
      <c r="CB483" s="77">
        <f>SUM(Kranskop:Baobab!CB483)</f>
        <v>0</v>
      </c>
      <c r="CC483" s="76">
        <f>SUM(Kranskop:Baobab!CC483)</f>
        <v>0</v>
      </c>
      <c r="CD483" s="368"/>
    </row>
    <row r="484" spans="1:82" x14ac:dyDescent="0.75">
      <c r="A484" s="39"/>
      <c r="B484" s="176" t="s">
        <v>584</v>
      </c>
      <c r="C484" s="177" t="s">
        <v>585</v>
      </c>
      <c r="D484" s="29" t="s">
        <v>556</v>
      </c>
      <c r="E484" s="255">
        <f>SUM(Kranskop:Baobab!F484)</f>
        <v>0</v>
      </c>
      <c r="F484" s="215" t="b">
        <f>(Kranskop!G484+Nyl!G484+Capricorn!G484+Baobab!G484)=G484</f>
        <v>1</v>
      </c>
      <c r="G484" s="74">
        <f t="shared" si="113"/>
        <v>0</v>
      </c>
      <c r="H484" s="75">
        <f>SUM(Kranskop:Baobab!H484)</f>
        <v>0</v>
      </c>
      <c r="I484" s="76">
        <f>SUM(Kranskop:Baobab!I484)</f>
        <v>0</v>
      </c>
      <c r="J484" s="75">
        <f>SUM(Kranskop:Baobab!J484)</f>
        <v>0</v>
      </c>
      <c r="K484" s="77">
        <f>SUM(Kranskop:Baobab!K484)</f>
        <v>0</v>
      </c>
      <c r="L484" s="77">
        <f>SUM(Kranskop:Baobab!L484)</f>
        <v>0</v>
      </c>
      <c r="M484" s="77">
        <f>SUM(Kranskop:Baobab!M484)</f>
        <v>0</v>
      </c>
      <c r="N484" s="77">
        <f>SUM(Kranskop:Baobab!N484)</f>
        <v>0</v>
      </c>
      <c r="O484" s="77">
        <f>SUM(Kranskop:Baobab!O484)</f>
        <v>0</v>
      </c>
      <c r="P484" s="77">
        <f>SUM(Kranskop:Baobab!P484)</f>
        <v>0</v>
      </c>
      <c r="Q484" s="77">
        <f>SUM(Kranskop:Baobab!Q484)</f>
        <v>0</v>
      </c>
      <c r="R484" s="77">
        <f>SUM(Kranskop:Baobab!R484)</f>
        <v>0</v>
      </c>
      <c r="S484" s="77">
        <f>SUM(Kranskop:Baobab!S484)</f>
        <v>0</v>
      </c>
      <c r="T484" s="77">
        <f>SUM(Kranskop:Baobab!T484)</f>
        <v>0</v>
      </c>
      <c r="U484" s="76">
        <f>SUM(Kranskop:Baobab!U484)</f>
        <v>0</v>
      </c>
      <c r="V484" s="75">
        <f>SUM(Kranskop:Baobab!V484)</f>
        <v>0</v>
      </c>
      <c r="W484" s="77">
        <f>SUM(Kranskop:Baobab!W484)</f>
        <v>0</v>
      </c>
      <c r="X484" s="77">
        <f>SUM(Kranskop:Baobab!X484)</f>
        <v>0</v>
      </c>
      <c r="Y484" s="77">
        <f>SUM(Kranskop:Baobab!Y484)</f>
        <v>0</v>
      </c>
      <c r="Z484" s="77">
        <f>SUM(Kranskop:Baobab!Z484)</f>
        <v>0</v>
      </c>
      <c r="AA484" s="77">
        <f>SUM(Kranskop:Baobab!AA484)</f>
        <v>0</v>
      </c>
      <c r="AB484" s="77">
        <f>SUM(Kranskop:Baobab!AB484)</f>
        <v>0</v>
      </c>
      <c r="AC484" s="77">
        <f>SUM(Kranskop:Baobab!AC484)</f>
        <v>0</v>
      </c>
      <c r="AD484" s="77">
        <f>SUM(Kranskop:Baobab!AD484)</f>
        <v>0</v>
      </c>
      <c r="AE484" s="77">
        <f>SUM(Kranskop:Baobab!AE484)</f>
        <v>0</v>
      </c>
      <c r="AF484" s="77">
        <f>SUM(Kranskop:Baobab!AF484)</f>
        <v>0</v>
      </c>
      <c r="AG484" s="76">
        <f>SUM(Kranskop:Baobab!AG484)</f>
        <v>0</v>
      </c>
      <c r="AH484" s="78">
        <f>SUM(Kranskop:Baobab!AH484)</f>
        <v>0</v>
      </c>
      <c r="AI484" s="77">
        <f>SUM(Kranskop:Baobab!AI484)</f>
        <v>0</v>
      </c>
      <c r="AJ484" s="77">
        <f>SUM(Kranskop:Baobab!AJ484)</f>
        <v>0</v>
      </c>
      <c r="AK484" s="77">
        <f>SUM(Kranskop:Baobab!AK484)</f>
        <v>0</v>
      </c>
      <c r="AL484" s="77">
        <f>SUM(Kranskop:Baobab!AL484)</f>
        <v>0</v>
      </c>
      <c r="AM484" s="77">
        <f>SUM(Kranskop:Baobab!AM484)</f>
        <v>0</v>
      </c>
      <c r="AN484" s="77">
        <f>SUM(Kranskop:Baobab!AN484)</f>
        <v>0</v>
      </c>
      <c r="AO484" s="77">
        <f>SUM(Kranskop:Baobab!AO484)</f>
        <v>0</v>
      </c>
      <c r="AP484" s="77">
        <f>SUM(Kranskop:Baobab!AP484)</f>
        <v>0</v>
      </c>
      <c r="AQ484" s="77">
        <f>SUM(Kranskop:Baobab!AQ484)</f>
        <v>0</v>
      </c>
      <c r="AR484" s="77">
        <f>SUM(Kranskop:Baobab!AR484)</f>
        <v>0</v>
      </c>
      <c r="AS484" s="76">
        <f>SUM(Kranskop:Baobab!AS484)</f>
        <v>0</v>
      </c>
      <c r="AT484" s="78">
        <f>SUM(Kranskop:Baobab!AT484)</f>
        <v>0</v>
      </c>
      <c r="AU484" s="77">
        <f>SUM(Kranskop:Baobab!AU484)</f>
        <v>0</v>
      </c>
      <c r="AV484" s="77">
        <f>SUM(Kranskop:Baobab!AV484)</f>
        <v>0</v>
      </c>
      <c r="AW484" s="77">
        <f>SUM(Kranskop:Baobab!AW484)</f>
        <v>0</v>
      </c>
      <c r="AX484" s="77">
        <f>SUM(Kranskop:Baobab!AX484)</f>
        <v>0</v>
      </c>
      <c r="AY484" s="77">
        <f>SUM(Kranskop:Baobab!AY484)</f>
        <v>0</v>
      </c>
      <c r="AZ484" s="77">
        <f>SUM(Kranskop:Baobab!AZ484)</f>
        <v>0</v>
      </c>
      <c r="BA484" s="77">
        <f>SUM(Kranskop:Baobab!BA484)</f>
        <v>0</v>
      </c>
      <c r="BB484" s="77">
        <f>SUM(Kranskop:Baobab!BB484)</f>
        <v>0</v>
      </c>
      <c r="BC484" s="77">
        <f>SUM(Kranskop:Baobab!BC484)</f>
        <v>0</v>
      </c>
      <c r="BD484" s="77">
        <f>SUM(Kranskop:Baobab!BD484)</f>
        <v>0</v>
      </c>
      <c r="BE484" s="76">
        <f>SUM(Kranskop:Baobab!BE484)</f>
        <v>0</v>
      </c>
      <c r="BF484" s="78">
        <f>SUM(Kranskop:Baobab!BF484)</f>
        <v>0</v>
      </c>
      <c r="BG484" s="77">
        <f>SUM(Kranskop:Baobab!BG484)</f>
        <v>0</v>
      </c>
      <c r="BH484" s="77">
        <f>SUM(Kranskop:Baobab!BH484)</f>
        <v>0</v>
      </c>
      <c r="BI484" s="77">
        <f>SUM(Kranskop:Baobab!BI484)</f>
        <v>0</v>
      </c>
      <c r="BJ484" s="77">
        <f>SUM(Kranskop:Baobab!BJ484)</f>
        <v>0</v>
      </c>
      <c r="BK484" s="77">
        <f>SUM(Kranskop:Baobab!BK484)</f>
        <v>0</v>
      </c>
      <c r="BL484" s="77">
        <f>SUM(Kranskop:Baobab!BL484)</f>
        <v>0</v>
      </c>
      <c r="BM484" s="77">
        <f>SUM(Kranskop:Baobab!BM484)</f>
        <v>0</v>
      </c>
      <c r="BN484" s="77">
        <f>SUM(Kranskop:Baobab!BN484)</f>
        <v>0</v>
      </c>
      <c r="BO484" s="77">
        <f>SUM(Kranskop:Baobab!BO484)</f>
        <v>0</v>
      </c>
      <c r="BP484" s="77">
        <f>SUM(Kranskop:Baobab!BP484)</f>
        <v>0</v>
      </c>
      <c r="BQ484" s="76">
        <f>SUM(Kranskop:Baobab!BQ484)</f>
        <v>0</v>
      </c>
      <c r="BR484" s="78">
        <f>SUM(Kranskop:Baobab!BR484)</f>
        <v>0</v>
      </c>
      <c r="BS484" s="77">
        <f>SUM(Kranskop:Baobab!BS484)</f>
        <v>0</v>
      </c>
      <c r="BT484" s="77">
        <f>SUM(Kranskop:Baobab!BT484)</f>
        <v>0</v>
      </c>
      <c r="BU484" s="77">
        <f>SUM(Kranskop:Baobab!BU484)</f>
        <v>0</v>
      </c>
      <c r="BV484" s="77">
        <f>SUM(Kranskop:Baobab!BV484)</f>
        <v>0</v>
      </c>
      <c r="BW484" s="77">
        <f>SUM(Kranskop:Baobab!BW484)</f>
        <v>0</v>
      </c>
      <c r="BX484" s="77">
        <f>SUM(Kranskop:Baobab!BX484)</f>
        <v>0</v>
      </c>
      <c r="BY484" s="77">
        <f>SUM(Kranskop:Baobab!BY484)</f>
        <v>0</v>
      </c>
      <c r="BZ484" s="77">
        <f>SUM(Kranskop:Baobab!BZ484)</f>
        <v>0</v>
      </c>
      <c r="CA484" s="77">
        <f>SUM(Kranskop:Baobab!CA484)</f>
        <v>0</v>
      </c>
      <c r="CB484" s="77">
        <f>SUM(Kranskop:Baobab!CB484)</f>
        <v>0</v>
      </c>
      <c r="CC484" s="76">
        <f>SUM(Kranskop:Baobab!CC484)</f>
        <v>0</v>
      </c>
      <c r="CD484" s="368"/>
    </row>
    <row r="485" spans="1:82" x14ac:dyDescent="0.75">
      <c r="B485" s="25" t="s">
        <v>586</v>
      </c>
      <c r="C485" s="28" t="s">
        <v>587</v>
      </c>
      <c r="D485" s="29" t="s">
        <v>318</v>
      </c>
      <c r="E485" s="255">
        <f>SUM(Kranskop:Baobab!F485)</f>
        <v>250000</v>
      </c>
      <c r="F485" s="215" t="b">
        <f>(Kranskop!G485+Nyl!G485+Capricorn!G485+Baobab!G485)=G485</f>
        <v>1</v>
      </c>
      <c r="G485" s="74">
        <f t="shared" si="113"/>
        <v>250000</v>
      </c>
      <c r="H485" s="75">
        <f>SUM(Kranskop:Baobab!H485)</f>
        <v>0</v>
      </c>
      <c r="I485" s="76">
        <f>SUM(Kranskop:Baobab!I485)</f>
        <v>0</v>
      </c>
      <c r="J485" s="75">
        <f>SUM(Kranskop:Baobab!J485)</f>
        <v>0</v>
      </c>
      <c r="K485" s="77">
        <f>SUM(Kranskop:Baobab!K485)</f>
        <v>0</v>
      </c>
      <c r="L485" s="77">
        <f>SUM(Kranskop:Baobab!L485)</f>
        <v>0</v>
      </c>
      <c r="M485" s="77">
        <f>SUM(Kranskop:Baobab!M485)</f>
        <v>0</v>
      </c>
      <c r="N485" s="77">
        <f>SUM(Kranskop:Baobab!N485)</f>
        <v>0</v>
      </c>
      <c r="O485" s="77">
        <f>SUM(Kranskop:Baobab!O485)</f>
        <v>0</v>
      </c>
      <c r="P485" s="77">
        <f>SUM(Kranskop:Baobab!P485)</f>
        <v>0</v>
      </c>
      <c r="Q485" s="77">
        <f>SUM(Kranskop:Baobab!Q485)</f>
        <v>0</v>
      </c>
      <c r="R485" s="77">
        <f>SUM(Kranskop:Baobab!R485)</f>
        <v>0</v>
      </c>
      <c r="S485" s="77">
        <f>SUM(Kranskop:Baobab!S485)</f>
        <v>0</v>
      </c>
      <c r="T485" s="77">
        <f>SUM(Kranskop:Baobab!T485)</f>
        <v>0</v>
      </c>
      <c r="U485" s="76">
        <f>SUM(Kranskop:Baobab!U485)</f>
        <v>41666.68</v>
      </c>
      <c r="V485" s="75">
        <f>SUM(Kranskop:Baobab!V485)</f>
        <v>0</v>
      </c>
      <c r="W485" s="77">
        <f>SUM(Kranskop:Baobab!W485)</f>
        <v>0</v>
      </c>
      <c r="X485" s="77">
        <f>SUM(Kranskop:Baobab!X485)</f>
        <v>0</v>
      </c>
      <c r="Y485" s="77">
        <f>SUM(Kranskop:Baobab!Y485)</f>
        <v>0</v>
      </c>
      <c r="Z485" s="77">
        <f>SUM(Kranskop:Baobab!Z485)</f>
        <v>0</v>
      </c>
      <c r="AA485" s="77">
        <f>SUM(Kranskop:Baobab!AA485)</f>
        <v>0</v>
      </c>
      <c r="AB485" s="77">
        <f>SUM(Kranskop:Baobab!AB485)</f>
        <v>0</v>
      </c>
      <c r="AC485" s="77">
        <f>SUM(Kranskop:Baobab!AC485)</f>
        <v>0</v>
      </c>
      <c r="AD485" s="77">
        <f>SUM(Kranskop:Baobab!AD485)</f>
        <v>0</v>
      </c>
      <c r="AE485" s="77">
        <f>SUM(Kranskop:Baobab!AE485)</f>
        <v>0</v>
      </c>
      <c r="AF485" s="77">
        <f>SUM(Kranskop:Baobab!AF485)</f>
        <v>0</v>
      </c>
      <c r="AG485" s="76">
        <f>SUM(Kranskop:Baobab!AG485)</f>
        <v>41666.68</v>
      </c>
      <c r="AH485" s="78">
        <f>SUM(Kranskop:Baobab!AH485)</f>
        <v>0</v>
      </c>
      <c r="AI485" s="77">
        <f>SUM(Kranskop:Baobab!AI485)</f>
        <v>0</v>
      </c>
      <c r="AJ485" s="77">
        <f>SUM(Kranskop:Baobab!AJ485)</f>
        <v>0</v>
      </c>
      <c r="AK485" s="77">
        <f>SUM(Kranskop:Baobab!AK485)</f>
        <v>0</v>
      </c>
      <c r="AL485" s="77">
        <f>SUM(Kranskop:Baobab!AL485)</f>
        <v>0</v>
      </c>
      <c r="AM485" s="77">
        <f>SUM(Kranskop:Baobab!AM485)</f>
        <v>0</v>
      </c>
      <c r="AN485" s="77">
        <f>SUM(Kranskop:Baobab!AN485)</f>
        <v>0</v>
      </c>
      <c r="AO485" s="77">
        <f>SUM(Kranskop:Baobab!AO485)</f>
        <v>0</v>
      </c>
      <c r="AP485" s="77">
        <f>SUM(Kranskop:Baobab!AP485)</f>
        <v>0</v>
      </c>
      <c r="AQ485" s="77">
        <f>SUM(Kranskop:Baobab!AQ485)</f>
        <v>0</v>
      </c>
      <c r="AR485" s="77">
        <f>SUM(Kranskop:Baobab!AR485)</f>
        <v>0</v>
      </c>
      <c r="AS485" s="76">
        <f>SUM(Kranskop:Baobab!AS485)</f>
        <v>41666.68</v>
      </c>
      <c r="AT485" s="78">
        <f>SUM(Kranskop:Baobab!AT485)</f>
        <v>0</v>
      </c>
      <c r="AU485" s="77">
        <f>SUM(Kranskop:Baobab!AU485)</f>
        <v>0</v>
      </c>
      <c r="AV485" s="77">
        <f>SUM(Kranskop:Baobab!AV485)</f>
        <v>0</v>
      </c>
      <c r="AW485" s="77">
        <f>SUM(Kranskop:Baobab!AW485)</f>
        <v>0</v>
      </c>
      <c r="AX485" s="77">
        <f>SUM(Kranskop:Baobab!AX485)</f>
        <v>0</v>
      </c>
      <c r="AY485" s="77">
        <f>SUM(Kranskop:Baobab!AY485)</f>
        <v>0</v>
      </c>
      <c r="AZ485" s="77">
        <f>SUM(Kranskop:Baobab!AZ485)</f>
        <v>0</v>
      </c>
      <c r="BA485" s="77">
        <f>SUM(Kranskop:Baobab!BA485)</f>
        <v>0</v>
      </c>
      <c r="BB485" s="77">
        <f>SUM(Kranskop:Baobab!BB485)</f>
        <v>0</v>
      </c>
      <c r="BC485" s="77">
        <f>SUM(Kranskop:Baobab!BC485)</f>
        <v>0</v>
      </c>
      <c r="BD485" s="77">
        <f>SUM(Kranskop:Baobab!BD485)</f>
        <v>0</v>
      </c>
      <c r="BE485" s="76">
        <f>SUM(Kranskop:Baobab!BE485)</f>
        <v>41666.68</v>
      </c>
      <c r="BF485" s="78">
        <f>SUM(Kranskop:Baobab!BF485)</f>
        <v>0</v>
      </c>
      <c r="BG485" s="77">
        <f>SUM(Kranskop:Baobab!BG485)</f>
        <v>0</v>
      </c>
      <c r="BH485" s="77">
        <f>SUM(Kranskop:Baobab!BH485)</f>
        <v>0</v>
      </c>
      <c r="BI485" s="77">
        <f>SUM(Kranskop:Baobab!BI485)</f>
        <v>0</v>
      </c>
      <c r="BJ485" s="77">
        <f>SUM(Kranskop:Baobab!BJ485)</f>
        <v>0</v>
      </c>
      <c r="BK485" s="77">
        <f>SUM(Kranskop:Baobab!BK485)</f>
        <v>0</v>
      </c>
      <c r="BL485" s="77">
        <f>SUM(Kranskop:Baobab!BL485)</f>
        <v>0</v>
      </c>
      <c r="BM485" s="77">
        <f>SUM(Kranskop:Baobab!BM485)</f>
        <v>0</v>
      </c>
      <c r="BN485" s="77">
        <f>SUM(Kranskop:Baobab!BN485)</f>
        <v>0</v>
      </c>
      <c r="BO485" s="77">
        <f>SUM(Kranskop:Baobab!BO485)</f>
        <v>0</v>
      </c>
      <c r="BP485" s="77">
        <f>SUM(Kranskop:Baobab!BP485)</f>
        <v>0</v>
      </c>
      <c r="BQ485" s="76">
        <f>SUM(Kranskop:Baobab!BQ485)</f>
        <v>41666.68</v>
      </c>
      <c r="BR485" s="78">
        <f>SUM(Kranskop:Baobab!BR485)</f>
        <v>0</v>
      </c>
      <c r="BS485" s="77">
        <f>SUM(Kranskop:Baobab!BS485)</f>
        <v>0</v>
      </c>
      <c r="BT485" s="77">
        <f>SUM(Kranskop:Baobab!BT485)</f>
        <v>0</v>
      </c>
      <c r="BU485" s="77">
        <f>SUM(Kranskop:Baobab!BU485)</f>
        <v>0</v>
      </c>
      <c r="BV485" s="77">
        <f>SUM(Kranskop:Baobab!BV485)</f>
        <v>0</v>
      </c>
      <c r="BW485" s="77">
        <f>SUM(Kranskop:Baobab!BW485)</f>
        <v>0</v>
      </c>
      <c r="BX485" s="77">
        <f>SUM(Kranskop:Baobab!BX485)</f>
        <v>0</v>
      </c>
      <c r="BY485" s="77">
        <f>SUM(Kranskop:Baobab!BY485)</f>
        <v>0</v>
      </c>
      <c r="BZ485" s="77">
        <f>SUM(Kranskop:Baobab!BZ485)</f>
        <v>0</v>
      </c>
      <c r="CA485" s="77">
        <f>SUM(Kranskop:Baobab!CA485)</f>
        <v>0</v>
      </c>
      <c r="CB485" s="77">
        <f>SUM(Kranskop:Baobab!CB485)</f>
        <v>0</v>
      </c>
      <c r="CC485" s="76">
        <f>SUM(Kranskop:Baobab!CC485)</f>
        <v>41666.6</v>
      </c>
      <c r="CD485" s="368"/>
    </row>
    <row r="486" spans="1:82" x14ac:dyDescent="0.75">
      <c r="B486" s="73" t="s">
        <v>588</v>
      </c>
      <c r="C486" s="129" t="s">
        <v>589</v>
      </c>
      <c r="D486" s="29" t="s">
        <v>86</v>
      </c>
      <c r="E486" s="255">
        <f>SUM(Kranskop:Baobab!F486)</f>
        <v>0</v>
      </c>
      <c r="F486" s="215" t="b">
        <f>(Kranskop!G486+Nyl!G486+Capricorn!G486+Baobab!G486)=G486</f>
        <v>1</v>
      </c>
      <c r="G486" s="74">
        <f t="shared" si="113"/>
        <v>0</v>
      </c>
      <c r="H486" s="75">
        <f>SUM(Kranskop:Baobab!H486)</f>
        <v>0</v>
      </c>
      <c r="I486" s="76">
        <f>SUM(Kranskop:Baobab!I486)</f>
        <v>0</v>
      </c>
      <c r="J486" s="75">
        <f>SUM(Kranskop:Baobab!J486)</f>
        <v>0</v>
      </c>
      <c r="K486" s="77">
        <f>SUM(Kranskop:Baobab!K486)</f>
        <v>0</v>
      </c>
      <c r="L486" s="77">
        <f>SUM(Kranskop:Baobab!L486)</f>
        <v>0</v>
      </c>
      <c r="M486" s="77">
        <f>SUM(Kranskop:Baobab!M486)</f>
        <v>0</v>
      </c>
      <c r="N486" s="77">
        <f>SUM(Kranskop:Baobab!N486)</f>
        <v>0</v>
      </c>
      <c r="O486" s="77">
        <f>SUM(Kranskop:Baobab!O486)</f>
        <v>0</v>
      </c>
      <c r="P486" s="77">
        <f>SUM(Kranskop:Baobab!P486)</f>
        <v>0</v>
      </c>
      <c r="Q486" s="77">
        <f>SUM(Kranskop:Baobab!Q486)</f>
        <v>0</v>
      </c>
      <c r="R486" s="77">
        <f>SUM(Kranskop:Baobab!R486)</f>
        <v>0</v>
      </c>
      <c r="S486" s="77">
        <f>SUM(Kranskop:Baobab!S486)</f>
        <v>0</v>
      </c>
      <c r="T486" s="77">
        <f>SUM(Kranskop:Baobab!T486)</f>
        <v>0</v>
      </c>
      <c r="U486" s="76">
        <f>SUM(Kranskop:Baobab!U486)</f>
        <v>0</v>
      </c>
      <c r="V486" s="75">
        <f>SUM(Kranskop:Baobab!V486)</f>
        <v>0</v>
      </c>
      <c r="W486" s="77">
        <f>SUM(Kranskop:Baobab!W486)</f>
        <v>0</v>
      </c>
      <c r="X486" s="77">
        <f>SUM(Kranskop:Baobab!X486)</f>
        <v>0</v>
      </c>
      <c r="Y486" s="77">
        <f>SUM(Kranskop:Baobab!Y486)</f>
        <v>0</v>
      </c>
      <c r="Z486" s="77">
        <f>SUM(Kranskop:Baobab!Z486)</f>
        <v>0</v>
      </c>
      <c r="AA486" s="77">
        <f>SUM(Kranskop:Baobab!AA486)</f>
        <v>0</v>
      </c>
      <c r="AB486" s="77">
        <f>SUM(Kranskop:Baobab!AB486)</f>
        <v>0</v>
      </c>
      <c r="AC486" s="77">
        <f>SUM(Kranskop:Baobab!AC486)</f>
        <v>0</v>
      </c>
      <c r="AD486" s="77">
        <f>SUM(Kranskop:Baobab!AD486)</f>
        <v>0</v>
      </c>
      <c r="AE486" s="77">
        <f>SUM(Kranskop:Baobab!AE486)</f>
        <v>0</v>
      </c>
      <c r="AF486" s="77">
        <f>SUM(Kranskop:Baobab!AF486)</f>
        <v>0</v>
      </c>
      <c r="AG486" s="76">
        <f>SUM(Kranskop:Baobab!AG486)</f>
        <v>0</v>
      </c>
      <c r="AH486" s="78">
        <f>SUM(Kranskop:Baobab!AH486)</f>
        <v>0</v>
      </c>
      <c r="AI486" s="77">
        <f>SUM(Kranskop:Baobab!AI486)</f>
        <v>0</v>
      </c>
      <c r="AJ486" s="77">
        <f>SUM(Kranskop:Baobab!AJ486)</f>
        <v>0</v>
      </c>
      <c r="AK486" s="77">
        <f>SUM(Kranskop:Baobab!AK486)</f>
        <v>0</v>
      </c>
      <c r="AL486" s="77">
        <f>SUM(Kranskop:Baobab!AL486)</f>
        <v>0</v>
      </c>
      <c r="AM486" s="77">
        <f>SUM(Kranskop:Baobab!AM486)</f>
        <v>0</v>
      </c>
      <c r="AN486" s="77">
        <f>SUM(Kranskop:Baobab!AN486)</f>
        <v>0</v>
      </c>
      <c r="AO486" s="77">
        <f>SUM(Kranskop:Baobab!AO486)</f>
        <v>0</v>
      </c>
      <c r="AP486" s="77">
        <f>SUM(Kranskop:Baobab!AP486)</f>
        <v>0</v>
      </c>
      <c r="AQ486" s="77">
        <f>SUM(Kranskop:Baobab!AQ486)</f>
        <v>0</v>
      </c>
      <c r="AR486" s="77">
        <f>SUM(Kranskop:Baobab!AR486)</f>
        <v>0</v>
      </c>
      <c r="AS486" s="76">
        <f>SUM(Kranskop:Baobab!AS486)</f>
        <v>0</v>
      </c>
      <c r="AT486" s="78">
        <f>SUM(Kranskop:Baobab!AT486)</f>
        <v>0</v>
      </c>
      <c r="AU486" s="77">
        <f>SUM(Kranskop:Baobab!AU486)</f>
        <v>0</v>
      </c>
      <c r="AV486" s="77">
        <f>SUM(Kranskop:Baobab!AV486)</f>
        <v>0</v>
      </c>
      <c r="AW486" s="77">
        <f>SUM(Kranskop:Baobab!AW486)</f>
        <v>0</v>
      </c>
      <c r="AX486" s="77">
        <f>SUM(Kranskop:Baobab!AX486)</f>
        <v>0</v>
      </c>
      <c r="AY486" s="77">
        <f>SUM(Kranskop:Baobab!AY486)</f>
        <v>0</v>
      </c>
      <c r="AZ486" s="77">
        <f>SUM(Kranskop:Baobab!AZ486)</f>
        <v>0</v>
      </c>
      <c r="BA486" s="77">
        <f>SUM(Kranskop:Baobab!BA486)</f>
        <v>0</v>
      </c>
      <c r="BB486" s="77">
        <f>SUM(Kranskop:Baobab!BB486)</f>
        <v>0</v>
      </c>
      <c r="BC486" s="77">
        <f>SUM(Kranskop:Baobab!BC486)</f>
        <v>0</v>
      </c>
      <c r="BD486" s="77">
        <f>SUM(Kranskop:Baobab!BD486)</f>
        <v>0</v>
      </c>
      <c r="BE486" s="76">
        <f>SUM(Kranskop:Baobab!BE486)</f>
        <v>0</v>
      </c>
      <c r="BF486" s="78">
        <f>SUM(Kranskop:Baobab!BF486)</f>
        <v>0</v>
      </c>
      <c r="BG486" s="77">
        <f>SUM(Kranskop:Baobab!BG486)</f>
        <v>0</v>
      </c>
      <c r="BH486" s="77">
        <f>SUM(Kranskop:Baobab!BH486)</f>
        <v>0</v>
      </c>
      <c r="BI486" s="77">
        <f>SUM(Kranskop:Baobab!BI486)</f>
        <v>0</v>
      </c>
      <c r="BJ486" s="77">
        <f>SUM(Kranskop:Baobab!BJ486)</f>
        <v>0</v>
      </c>
      <c r="BK486" s="77">
        <f>SUM(Kranskop:Baobab!BK486)</f>
        <v>0</v>
      </c>
      <c r="BL486" s="77">
        <f>SUM(Kranskop:Baobab!BL486)</f>
        <v>0</v>
      </c>
      <c r="BM486" s="77">
        <f>SUM(Kranskop:Baobab!BM486)</f>
        <v>0</v>
      </c>
      <c r="BN486" s="77">
        <f>SUM(Kranskop:Baobab!BN486)</f>
        <v>0</v>
      </c>
      <c r="BO486" s="77">
        <f>SUM(Kranskop:Baobab!BO486)</f>
        <v>0</v>
      </c>
      <c r="BP486" s="77">
        <f>SUM(Kranskop:Baobab!BP486)</f>
        <v>0</v>
      </c>
      <c r="BQ486" s="76">
        <f>SUM(Kranskop:Baobab!BQ486)</f>
        <v>0</v>
      </c>
      <c r="BR486" s="78">
        <f>SUM(Kranskop:Baobab!BR486)</f>
        <v>0</v>
      </c>
      <c r="BS486" s="77">
        <f>SUM(Kranskop:Baobab!BS486)</f>
        <v>0</v>
      </c>
      <c r="BT486" s="77">
        <f>SUM(Kranskop:Baobab!BT486)</f>
        <v>0</v>
      </c>
      <c r="BU486" s="77">
        <f>SUM(Kranskop:Baobab!BU486)</f>
        <v>0</v>
      </c>
      <c r="BV486" s="77">
        <f>SUM(Kranskop:Baobab!BV486)</f>
        <v>0</v>
      </c>
      <c r="BW486" s="77">
        <f>SUM(Kranskop:Baobab!BW486)</f>
        <v>0</v>
      </c>
      <c r="BX486" s="77">
        <f>SUM(Kranskop:Baobab!BX486)</f>
        <v>0</v>
      </c>
      <c r="BY486" s="77">
        <f>SUM(Kranskop:Baobab!BY486)</f>
        <v>0</v>
      </c>
      <c r="BZ486" s="77">
        <f>SUM(Kranskop:Baobab!BZ486)</f>
        <v>0</v>
      </c>
      <c r="CA486" s="77">
        <f>SUM(Kranskop:Baobab!CA486)</f>
        <v>0</v>
      </c>
      <c r="CB486" s="77">
        <f>SUM(Kranskop:Baobab!CB486)</f>
        <v>0</v>
      </c>
      <c r="CC486" s="76">
        <f>SUM(Kranskop:Baobab!CC486)</f>
        <v>0</v>
      </c>
      <c r="CD486" s="368"/>
    </row>
    <row r="487" spans="1:82" ht="27" x14ac:dyDescent="0.75">
      <c r="B487" s="25" t="s">
        <v>590</v>
      </c>
      <c r="C487" s="267" t="str">
        <f>"Nominated Subcontract Contract Participation Works and Services (including Provisional Sums and allowances in the Nominated Subcontract for Schedule D series ("&amp; TEXT(F487,"## ### ###") &amp;")"</f>
        <v>Nominated Subcontract Contract Participation Works and Services (including Provisional Sums and allowances in the Nominated Subcontract for Schedule D series (TRUE)</v>
      </c>
      <c r="D487" s="29" t="s">
        <v>318</v>
      </c>
      <c r="E487" s="255">
        <f>SUM(Kranskop:Baobab!F487)</f>
        <v>35000000</v>
      </c>
      <c r="F487" s="215" t="b">
        <f>(Kranskop!G487+Nyl!G487+Capricorn!G487+Baobab!G487)=G487</f>
        <v>1</v>
      </c>
      <c r="G487" s="74">
        <f t="shared" si="113"/>
        <v>35000000</v>
      </c>
      <c r="H487" s="75">
        <f>SUM(Kranskop:Baobab!H487)</f>
        <v>0</v>
      </c>
      <c r="I487" s="76">
        <f>SUM(Kranskop:Baobab!I487)</f>
        <v>0</v>
      </c>
      <c r="J487" s="75">
        <f>SUM(Kranskop:Baobab!J487)</f>
        <v>0</v>
      </c>
      <c r="K487" s="77">
        <f>SUM(Kranskop:Baobab!K487)</f>
        <v>0</v>
      </c>
      <c r="L487" s="77">
        <f>SUM(Kranskop:Baobab!L487)</f>
        <v>0</v>
      </c>
      <c r="M487" s="77">
        <f>SUM(Kranskop:Baobab!M487)</f>
        <v>0</v>
      </c>
      <c r="N487" s="77">
        <f>SUM(Kranskop:Baobab!N487)</f>
        <v>0</v>
      </c>
      <c r="O487" s="77">
        <f>SUM(Kranskop:Baobab!O487)</f>
        <v>0</v>
      </c>
      <c r="P487" s="77">
        <f>SUM(Kranskop:Baobab!P487)</f>
        <v>0</v>
      </c>
      <c r="Q487" s="77">
        <f>SUM(Kranskop:Baobab!Q487)</f>
        <v>0</v>
      </c>
      <c r="R487" s="77">
        <f>SUM(Kranskop:Baobab!R487)</f>
        <v>0</v>
      </c>
      <c r="S487" s="77">
        <f>SUM(Kranskop:Baobab!S487)</f>
        <v>0</v>
      </c>
      <c r="T487" s="77">
        <f>SUM(Kranskop:Baobab!T487)</f>
        <v>0</v>
      </c>
      <c r="U487" s="76">
        <f>SUM(Kranskop:Baobab!U487)</f>
        <v>5833333.3399999999</v>
      </c>
      <c r="V487" s="75">
        <f>SUM(Kranskop:Baobab!V487)</f>
        <v>0</v>
      </c>
      <c r="W487" s="77">
        <f>SUM(Kranskop:Baobab!W487)</f>
        <v>0</v>
      </c>
      <c r="X487" s="77">
        <f>SUM(Kranskop:Baobab!X487)</f>
        <v>0</v>
      </c>
      <c r="Y487" s="77">
        <f>SUM(Kranskop:Baobab!Y487)</f>
        <v>0</v>
      </c>
      <c r="Z487" s="77">
        <f>SUM(Kranskop:Baobab!Z487)</f>
        <v>0</v>
      </c>
      <c r="AA487" s="77">
        <f>SUM(Kranskop:Baobab!AA487)</f>
        <v>0</v>
      </c>
      <c r="AB487" s="77">
        <f>SUM(Kranskop:Baobab!AB487)</f>
        <v>0</v>
      </c>
      <c r="AC487" s="77">
        <f>SUM(Kranskop:Baobab!AC487)</f>
        <v>0</v>
      </c>
      <c r="AD487" s="77">
        <f>SUM(Kranskop:Baobab!AD487)</f>
        <v>0</v>
      </c>
      <c r="AE487" s="77">
        <f>SUM(Kranskop:Baobab!AE487)</f>
        <v>0</v>
      </c>
      <c r="AF487" s="77">
        <f>SUM(Kranskop:Baobab!AF487)</f>
        <v>0</v>
      </c>
      <c r="AG487" s="76">
        <f>SUM(Kranskop:Baobab!AG487)</f>
        <v>5833333.3399999999</v>
      </c>
      <c r="AH487" s="78">
        <f>SUM(Kranskop:Baobab!AH487)</f>
        <v>0</v>
      </c>
      <c r="AI487" s="77">
        <f>SUM(Kranskop:Baobab!AI487)</f>
        <v>0</v>
      </c>
      <c r="AJ487" s="77">
        <f>SUM(Kranskop:Baobab!AJ487)</f>
        <v>0</v>
      </c>
      <c r="AK487" s="77">
        <f>SUM(Kranskop:Baobab!AK487)</f>
        <v>0</v>
      </c>
      <c r="AL487" s="77">
        <f>SUM(Kranskop:Baobab!AL487)</f>
        <v>0</v>
      </c>
      <c r="AM487" s="77">
        <f>SUM(Kranskop:Baobab!AM487)</f>
        <v>0</v>
      </c>
      <c r="AN487" s="77">
        <f>SUM(Kranskop:Baobab!AN487)</f>
        <v>0</v>
      </c>
      <c r="AO487" s="77">
        <f>SUM(Kranskop:Baobab!AO487)</f>
        <v>0</v>
      </c>
      <c r="AP487" s="77">
        <f>SUM(Kranskop:Baobab!AP487)</f>
        <v>0</v>
      </c>
      <c r="AQ487" s="77">
        <f>SUM(Kranskop:Baobab!AQ487)</f>
        <v>0</v>
      </c>
      <c r="AR487" s="77">
        <f>SUM(Kranskop:Baobab!AR487)</f>
        <v>0</v>
      </c>
      <c r="AS487" s="76">
        <f>SUM(Kranskop:Baobab!AS487)</f>
        <v>5833333.3399999999</v>
      </c>
      <c r="AT487" s="78">
        <f>SUM(Kranskop:Baobab!AT487)</f>
        <v>0</v>
      </c>
      <c r="AU487" s="77">
        <f>SUM(Kranskop:Baobab!AU487)</f>
        <v>0</v>
      </c>
      <c r="AV487" s="77">
        <f>SUM(Kranskop:Baobab!AV487)</f>
        <v>0</v>
      </c>
      <c r="AW487" s="77">
        <f>SUM(Kranskop:Baobab!AW487)</f>
        <v>0</v>
      </c>
      <c r="AX487" s="77">
        <f>SUM(Kranskop:Baobab!AX487)</f>
        <v>0</v>
      </c>
      <c r="AY487" s="77">
        <f>SUM(Kranskop:Baobab!AY487)</f>
        <v>0</v>
      </c>
      <c r="AZ487" s="77">
        <f>SUM(Kranskop:Baobab!AZ487)</f>
        <v>0</v>
      </c>
      <c r="BA487" s="77">
        <f>SUM(Kranskop:Baobab!BA487)</f>
        <v>0</v>
      </c>
      <c r="BB487" s="77">
        <f>SUM(Kranskop:Baobab!BB487)</f>
        <v>0</v>
      </c>
      <c r="BC487" s="77">
        <f>SUM(Kranskop:Baobab!BC487)</f>
        <v>0</v>
      </c>
      <c r="BD487" s="77">
        <f>SUM(Kranskop:Baobab!BD487)</f>
        <v>0</v>
      </c>
      <c r="BE487" s="76">
        <f>SUM(Kranskop:Baobab!BE487)</f>
        <v>5833333.3399999999</v>
      </c>
      <c r="BF487" s="78">
        <f>SUM(Kranskop:Baobab!BF487)</f>
        <v>0</v>
      </c>
      <c r="BG487" s="77">
        <f>SUM(Kranskop:Baobab!BG487)</f>
        <v>0</v>
      </c>
      <c r="BH487" s="77">
        <f>SUM(Kranskop:Baobab!BH487)</f>
        <v>0</v>
      </c>
      <c r="BI487" s="77">
        <f>SUM(Kranskop:Baobab!BI487)</f>
        <v>0</v>
      </c>
      <c r="BJ487" s="77">
        <f>SUM(Kranskop:Baobab!BJ487)</f>
        <v>0</v>
      </c>
      <c r="BK487" s="77">
        <f>SUM(Kranskop:Baobab!BK487)</f>
        <v>0</v>
      </c>
      <c r="BL487" s="77">
        <f>SUM(Kranskop:Baobab!BL487)</f>
        <v>0</v>
      </c>
      <c r="BM487" s="77">
        <f>SUM(Kranskop:Baobab!BM487)</f>
        <v>0</v>
      </c>
      <c r="BN487" s="77">
        <f>SUM(Kranskop:Baobab!BN487)</f>
        <v>0</v>
      </c>
      <c r="BO487" s="77">
        <f>SUM(Kranskop:Baobab!BO487)</f>
        <v>0</v>
      </c>
      <c r="BP487" s="77">
        <f>SUM(Kranskop:Baobab!BP487)</f>
        <v>0</v>
      </c>
      <c r="BQ487" s="76">
        <f>SUM(Kranskop:Baobab!BQ487)</f>
        <v>5833333.3399999999</v>
      </c>
      <c r="BR487" s="78">
        <f>SUM(Kranskop:Baobab!BR487)</f>
        <v>0</v>
      </c>
      <c r="BS487" s="77">
        <f>SUM(Kranskop:Baobab!BS487)</f>
        <v>0</v>
      </c>
      <c r="BT487" s="77">
        <f>SUM(Kranskop:Baobab!BT487)</f>
        <v>0</v>
      </c>
      <c r="BU487" s="77">
        <f>SUM(Kranskop:Baobab!BU487)</f>
        <v>0</v>
      </c>
      <c r="BV487" s="77">
        <f>SUM(Kranskop:Baobab!BV487)</f>
        <v>0</v>
      </c>
      <c r="BW487" s="77">
        <f>SUM(Kranskop:Baobab!BW487)</f>
        <v>0</v>
      </c>
      <c r="BX487" s="77">
        <f>SUM(Kranskop:Baobab!BX487)</f>
        <v>0</v>
      </c>
      <c r="BY487" s="77">
        <f>SUM(Kranskop:Baobab!BY487)</f>
        <v>0</v>
      </c>
      <c r="BZ487" s="77">
        <f>SUM(Kranskop:Baobab!BZ487)</f>
        <v>0</v>
      </c>
      <c r="CA487" s="77">
        <f>SUM(Kranskop:Baobab!CA487)</f>
        <v>0</v>
      </c>
      <c r="CB487" s="77">
        <f>SUM(Kranskop:Baobab!CB487)</f>
        <v>0</v>
      </c>
      <c r="CC487" s="76">
        <f>SUM(Kranskop:Baobab!CC487)</f>
        <v>5833333.2999999998</v>
      </c>
      <c r="CD487" s="368"/>
    </row>
    <row r="488" spans="1:82" ht="27" x14ac:dyDescent="0.75">
      <c r="B488" s="26" t="s">
        <v>591</v>
      </c>
      <c r="C488" s="305" t="str">
        <f>"Nominated Subcontract Contract Participation Works and Services - Overhead charges and Profit in respect of B-6014-a ("&amp; TEXT(F446,"#.##%") &amp; ")"</f>
        <v>Nominated Subcontract Contract Participation Works and Services - Overhead charges and Profit in respect of B-6014-a (TRUE)</v>
      </c>
      <c r="D488" s="256" t="s">
        <v>320</v>
      </c>
      <c r="E488" s="255">
        <f>SUM(Kranskop:Baobab!F488)</f>
        <v>0</v>
      </c>
      <c r="F488" s="215" t="b">
        <f>(Kranskop!G488+Nyl!G488+Capricorn!G488+Baobab!G488)=G488</f>
        <v>1</v>
      </c>
      <c r="G488" s="74">
        <f t="shared" si="113"/>
        <v>0</v>
      </c>
      <c r="H488" s="75">
        <f>SUM(Kranskop:Baobab!H488)</f>
        <v>0</v>
      </c>
      <c r="I488" s="76">
        <f>SUM(Kranskop:Baobab!I488)</f>
        <v>0</v>
      </c>
      <c r="J488" s="75">
        <f>SUM(Kranskop:Baobab!J488)</f>
        <v>0</v>
      </c>
      <c r="K488" s="77">
        <f>SUM(Kranskop:Baobab!K488)</f>
        <v>0</v>
      </c>
      <c r="L488" s="77">
        <f>SUM(Kranskop:Baobab!L488)</f>
        <v>0</v>
      </c>
      <c r="M488" s="77">
        <f>SUM(Kranskop:Baobab!M488)</f>
        <v>0</v>
      </c>
      <c r="N488" s="77">
        <f>SUM(Kranskop:Baobab!N488)</f>
        <v>0</v>
      </c>
      <c r="O488" s="77">
        <f>SUM(Kranskop:Baobab!O488)</f>
        <v>0</v>
      </c>
      <c r="P488" s="77">
        <f>SUM(Kranskop:Baobab!P488)</f>
        <v>0</v>
      </c>
      <c r="Q488" s="77">
        <f>SUM(Kranskop:Baobab!Q488)</f>
        <v>0</v>
      </c>
      <c r="R488" s="77">
        <f>SUM(Kranskop:Baobab!R488)</f>
        <v>0</v>
      </c>
      <c r="S488" s="77">
        <f>SUM(Kranskop:Baobab!S488)</f>
        <v>0</v>
      </c>
      <c r="T488" s="77">
        <f>SUM(Kranskop:Baobab!T488)</f>
        <v>0</v>
      </c>
      <c r="U488" s="76">
        <f>SUM(Kranskop:Baobab!U488)</f>
        <v>0</v>
      </c>
      <c r="V488" s="75">
        <f>SUM(Kranskop:Baobab!V488)</f>
        <v>0</v>
      </c>
      <c r="W488" s="77">
        <f>SUM(Kranskop:Baobab!W488)</f>
        <v>0</v>
      </c>
      <c r="X488" s="77">
        <f>SUM(Kranskop:Baobab!X488)</f>
        <v>0</v>
      </c>
      <c r="Y488" s="77">
        <f>SUM(Kranskop:Baobab!Y488)</f>
        <v>0</v>
      </c>
      <c r="Z488" s="77">
        <f>SUM(Kranskop:Baobab!Z488)</f>
        <v>0</v>
      </c>
      <c r="AA488" s="77">
        <f>SUM(Kranskop:Baobab!AA488)</f>
        <v>0</v>
      </c>
      <c r="AB488" s="77">
        <f>SUM(Kranskop:Baobab!AB488)</f>
        <v>0</v>
      </c>
      <c r="AC488" s="77">
        <f>SUM(Kranskop:Baobab!AC488)</f>
        <v>0</v>
      </c>
      <c r="AD488" s="77">
        <f>SUM(Kranskop:Baobab!AD488)</f>
        <v>0</v>
      </c>
      <c r="AE488" s="77">
        <f>SUM(Kranskop:Baobab!AE488)</f>
        <v>0</v>
      </c>
      <c r="AF488" s="77">
        <f>SUM(Kranskop:Baobab!AF488)</f>
        <v>0</v>
      </c>
      <c r="AG488" s="76">
        <f>SUM(Kranskop:Baobab!AG488)</f>
        <v>0</v>
      </c>
      <c r="AH488" s="78">
        <f>SUM(Kranskop:Baobab!AH488)</f>
        <v>0</v>
      </c>
      <c r="AI488" s="77">
        <f>SUM(Kranskop:Baobab!AI488)</f>
        <v>0</v>
      </c>
      <c r="AJ488" s="77">
        <f>SUM(Kranskop:Baobab!AJ488)</f>
        <v>0</v>
      </c>
      <c r="AK488" s="77">
        <f>SUM(Kranskop:Baobab!AK488)</f>
        <v>0</v>
      </c>
      <c r="AL488" s="77">
        <f>SUM(Kranskop:Baobab!AL488)</f>
        <v>0</v>
      </c>
      <c r="AM488" s="77">
        <f>SUM(Kranskop:Baobab!AM488)</f>
        <v>0</v>
      </c>
      <c r="AN488" s="77">
        <f>SUM(Kranskop:Baobab!AN488)</f>
        <v>0</v>
      </c>
      <c r="AO488" s="77">
        <f>SUM(Kranskop:Baobab!AO488)</f>
        <v>0</v>
      </c>
      <c r="AP488" s="77">
        <f>SUM(Kranskop:Baobab!AP488)</f>
        <v>0</v>
      </c>
      <c r="AQ488" s="77">
        <f>SUM(Kranskop:Baobab!AQ488)</f>
        <v>0</v>
      </c>
      <c r="AR488" s="77">
        <f>SUM(Kranskop:Baobab!AR488)</f>
        <v>0</v>
      </c>
      <c r="AS488" s="76">
        <f>SUM(Kranskop:Baobab!AS488)</f>
        <v>0</v>
      </c>
      <c r="AT488" s="78">
        <f>SUM(Kranskop:Baobab!AT488)</f>
        <v>0</v>
      </c>
      <c r="AU488" s="77">
        <f>SUM(Kranskop:Baobab!AU488)</f>
        <v>0</v>
      </c>
      <c r="AV488" s="77">
        <f>SUM(Kranskop:Baobab!AV488)</f>
        <v>0</v>
      </c>
      <c r="AW488" s="77">
        <f>SUM(Kranskop:Baobab!AW488)</f>
        <v>0</v>
      </c>
      <c r="AX488" s="77">
        <f>SUM(Kranskop:Baobab!AX488)</f>
        <v>0</v>
      </c>
      <c r="AY488" s="77">
        <f>SUM(Kranskop:Baobab!AY488)</f>
        <v>0</v>
      </c>
      <c r="AZ488" s="77">
        <f>SUM(Kranskop:Baobab!AZ488)</f>
        <v>0</v>
      </c>
      <c r="BA488" s="77">
        <f>SUM(Kranskop:Baobab!BA488)</f>
        <v>0</v>
      </c>
      <c r="BB488" s="77">
        <f>SUM(Kranskop:Baobab!BB488)</f>
        <v>0</v>
      </c>
      <c r="BC488" s="77">
        <f>SUM(Kranskop:Baobab!BC488)</f>
        <v>0</v>
      </c>
      <c r="BD488" s="77">
        <f>SUM(Kranskop:Baobab!BD488)</f>
        <v>0</v>
      </c>
      <c r="BE488" s="76">
        <f>SUM(Kranskop:Baobab!BE488)</f>
        <v>0</v>
      </c>
      <c r="BF488" s="78">
        <f>SUM(Kranskop:Baobab!BF488)</f>
        <v>0</v>
      </c>
      <c r="BG488" s="77">
        <f>SUM(Kranskop:Baobab!BG488)</f>
        <v>0</v>
      </c>
      <c r="BH488" s="77">
        <f>SUM(Kranskop:Baobab!BH488)</f>
        <v>0</v>
      </c>
      <c r="BI488" s="77">
        <f>SUM(Kranskop:Baobab!BI488)</f>
        <v>0</v>
      </c>
      <c r="BJ488" s="77">
        <f>SUM(Kranskop:Baobab!BJ488)</f>
        <v>0</v>
      </c>
      <c r="BK488" s="77">
        <f>SUM(Kranskop:Baobab!BK488)</f>
        <v>0</v>
      </c>
      <c r="BL488" s="77">
        <f>SUM(Kranskop:Baobab!BL488)</f>
        <v>0</v>
      </c>
      <c r="BM488" s="77">
        <f>SUM(Kranskop:Baobab!BM488)</f>
        <v>0</v>
      </c>
      <c r="BN488" s="77">
        <f>SUM(Kranskop:Baobab!BN488)</f>
        <v>0</v>
      </c>
      <c r="BO488" s="77">
        <f>SUM(Kranskop:Baobab!BO488)</f>
        <v>0</v>
      </c>
      <c r="BP488" s="77">
        <f>SUM(Kranskop:Baobab!BP488)</f>
        <v>0</v>
      </c>
      <c r="BQ488" s="76">
        <f>SUM(Kranskop:Baobab!BQ488)</f>
        <v>0</v>
      </c>
      <c r="BR488" s="78">
        <f>SUM(Kranskop:Baobab!BR488)</f>
        <v>0</v>
      </c>
      <c r="BS488" s="77">
        <f>SUM(Kranskop:Baobab!BS488)</f>
        <v>0</v>
      </c>
      <c r="BT488" s="77">
        <f>SUM(Kranskop:Baobab!BT488)</f>
        <v>0</v>
      </c>
      <c r="BU488" s="77">
        <f>SUM(Kranskop:Baobab!BU488)</f>
        <v>0</v>
      </c>
      <c r="BV488" s="77">
        <f>SUM(Kranskop:Baobab!BV488)</f>
        <v>0</v>
      </c>
      <c r="BW488" s="77">
        <f>SUM(Kranskop:Baobab!BW488)</f>
        <v>0</v>
      </c>
      <c r="BX488" s="77">
        <f>SUM(Kranskop:Baobab!BX488)</f>
        <v>0</v>
      </c>
      <c r="BY488" s="77">
        <f>SUM(Kranskop:Baobab!BY488)</f>
        <v>0</v>
      </c>
      <c r="BZ488" s="77">
        <f>SUM(Kranskop:Baobab!BZ488)</f>
        <v>0</v>
      </c>
      <c r="CA488" s="77">
        <f>SUM(Kranskop:Baobab!CA488)</f>
        <v>0</v>
      </c>
      <c r="CB488" s="77">
        <f>SUM(Kranskop:Baobab!CB488)</f>
        <v>0</v>
      </c>
      <c r="CC488" s="76">
        <f>SUM(Kranskop:Baobab!CC488)</f>
        <v>0</v>
      </c>
      <c r="CD488" s="368"/>
    </row>
    <row r="489" spans="1:82" x14ac:dyDescent="0.75">
      <c r="B489" s="162"/>
      <c r="C489" s="163"/>
      <c r="D489" s="164"/>
      <c r="E489" s="298"/>
      <c r="F489" s="375" t="b">
        <f>(Kranskop!G489+Nyl!G489+Capricorn!G489+Baobab!G489)=G489</f>
        <v>1</v>
      </c>
      <c r="G489" s="172"/>
      <c r="H489" s="165"/>
      <c r="I489" s="166"/>
      <c r="J489" s="165"/>
      <c r="K489" s="109"/>
      <c r="L489" s="109"/>
      <c r="M489" s="109"/>
      <c r="N489" s="109"/>
      <c r="O489" s="109"/>
      <c r="P489" s="109"/>
      <c r="Q489" s="109"/>
      <c r="R489" s="109"/>
      <c r="S489" s="109"/>
      <c r="T489" s="109"/>
      <c r="U489" s="166"/>
      <c r="V489" s="165"/>
      <c r="W489" s="109"/>
      <c r="X489" s="109"/>
      <c r="Y489" s="109"/>
      <c r="Z489" s="109"/>
      <c r="AA489" s="109"/>
      <c r="AB489" s="109"/>
      <c r="AC489" s="109"/>
      <c r="AD489" s="109"/>
      <c r="AE489" s="109"/>
      <c r="AF489" s="109"/>
      <c r="AG489" s="166"/>
      <c r="AH489" s="167"/>
      <c r="AI489" s="109"/>
      <c r="AJ489" s="109"/>
      <c r="AK489" s="109"/>
      <c r="AL489" s="109"/>
      <c r="AM489" s="109"/>
      <c r="AN489" s="109"/>
      <c r="AO489" s="109"/>
      <c r="AP489" s="109"/>
      <c r="AQ489" s="109"/>
      <c r="AR489" s="109"/>
      <c r="AS489" s="166"/>
      <c r="AT489" s="167"/>
      <c r="AU489" s="109"/>
      <c r="AV489" s="109"/>
      <c r="AW489" s="109"/>
      <c r="AX489" s="109"/>
      <c r="AY489" s="109"/>
      <c r="AZ489" s="109"/>
      <c r="BA489" s="109"/>
      <c r="BB489" s="109"/>
      <c r="BC489" s="109"/>
      <c r="BD489" s="109"/>
      <c r="BE489" s="166"/>
      <c r="BF489" s="167"/>
      <c r="BG489" s="109"/>
      <c r="BH489" s="109"/>
      <c r="BI489" s="109"/>
      <c r="BJ489" s="109"/>
      <c r="BK489" s="109"/>
      <c r="BL489" s="109"/>
      <c r="BM489" s="109"/>
      <c r="BN489" s="109"/>
      <c r="BO489" s="109"/>
      <c r="BP489" s="109"/>
      <c r="BQ489" s="166"/>
      <c r="BR489" s="167"/>
      <c r="BS489" s="109"/>
      <c r="BT489" s="109"/>
      <c r="BU489" s="109"/>
      <c r="BV489" s="109"/>
      <c r="BW489" s="109"/>
      <c r="BX489" s="109"/>
      <c r="BY489" s="109"/>
      <c r="BZ489" s="109"/>
      <c r="CA489" s="109"/>
      <c r="CB489" s="109"/>
      <c r="CC489" s="166"/>
      <c r="CD489" s="368"/>
    </row>
    <row r="490" spans="1:82" x14ac:dyDescent="0.75">
      <c r="B490" s="156"/>
      <c r="C490" s="157"/>
      <c r="D490" s="158"/>
      <c r="E490" s="288"/>
      <c r="F490" s="41"/>
      <c r="G490" s="42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  <c r="S490" s="43"/>
      <c r="T490" s="43"/>
      <c r="U490" s="43"/>
      <c r="V490" s="43"/>
      <c r="W490" s="43"/>
      <c r="X490" s="43"/>
      <c r="Y490" s="43"/>
      <c r="Z490" s="43"/>
      <c r="AA490" s="43"/>
      <c r="AB490" s="43"/>
      <c r="AC490" s="43"/>
      <c r="AD490" s="43"/>
      <c r="AE490" s="43"/>
      <c r="AF490" s="43"/>
      <c r="AG490" s="43"/>
      <c r="AH490" s="43"/>
      <c r="AI490" s="43"/>
      <c r="AJ490" s="43"/>
      <c r="AK490" s="43"/>
      <c r="AL490" s="43"/>
      <c r="AM490" s="43"/>
      <c r="AN490" s="43"/>
      <c r="AO490" s="43"/>
      <c r="AP490" s="43"/>
      <c r="AQ490" s="43"/>
      <c r="AR490" s="43"/>
      <c r="AS490" s="43"/>
      <c r="AT490" s="43"/>
      <c r="AU490" s="43"/>
      <c r="AV490" s="43"/>
      <c r="AW490" s="43"/>
      <c r="AX490" s="43"/>
      <c r="AY490" s="43"/>
      <c r="AZ490" s="43"/>
      <c r="BA490" s="43"/>
      <c r="BB490" s="43"/>
      <c r="BC490" s="43"/>
      <c r="BD490" s="43"/>
      <c r="BE490" s="43"/>
      <c r="BF490" s="43"/>
      <c r="BG490" s="43"/>
      <c r="BH490" s="43"/>
      <c r="BI490" s="43"/>
      <c r="BJ490" s="43"/>
      <c r="BK490" s="43"/>
      <c r="BL490" s="43"/>
      <c r="BM490" s="43"/>
      <c r="BN490" s="43"/>
      <c r="BO490" s="43"/>
      <c r="BP490" s="43"/>
      <c r="BQ490" s="43"/>
      <c r="BR490" s="43"/>
      <c r="BS490" s="43"/>
      <c r="BT490" s="43"/>
      <c r="BU490" s="43"/>
      <c r="BV490" s="43"/>
      <c r="BW490" s="43"/>
      <c r="BX490" s="43"/>
      <c r="BY490" s="43"/>
      <c r="BZ490" s="43"/>
      <c r="CA490" s="43"/>
      <c r="CB490" s="43"/>
      <c r="CC490" s="43"/>
      <c r="CD490" s="39"/>
    </row>
    <row r="491" spans="1:82" x14ac:dyDescent="0.75">
      <c r="B491" s="39"/>
      <c r="C491" s="40"/>
      <c r="D491" s="41"/>
      <c r="E491" s="288"/>
      <c r="F491" s="41"/>
      <c r="G491" s="42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  <c r="S491" s="43"/>
      <c r="T491" s="43"/>
      <c r="U491" s="43"/>
      <c r="V491" s="43"/>
      <c r="W491" s="43"/>
      <c r="X491" s="43"/>
      <c r="Y491" s="43"/>
      <c r="Z491" s="43"/>
      <c r="AA491" s="43"/>
      <c r="AB491" s="43"/>
      <c r="AC491" s="43"/>
      <c r="AD491" s="43"/>
      <c r="AE491" s="43"/>
      <c r="AF491" s="43"/>
      <c r="AG491" s="43"/>
      <c r="AH491" s="43"/>
      <c r="AI491" s="43"/>
      <c r="AJ491" s="43"/>
      <c r="AK491" s="43"/>
      <c r="AL491" s="43"/>
      <c r="AM491" s="43"/>
      <c r="AN491" s="43"/>
      <c r="AO491" s="43"/>
      <c r="AP491" s="43"/>
      <c r="AQ491" s="43"/>
      <c r="AR491" s="43"/>
      <c r="AS491" s="43"/>
      <c r="AT491" s="43"/>
      <c r="AU491" s="43"/>
      <c r="AV491" s="43"/>
      <c r="AW491" s="43"/>
      <c r="AX491" s="43"/>
      <c r="AY491" s="43"/>
      <c r="AZ491" s="43"/>
      <c r="BA491" s="43"/>
      <c r="BB491" s="43"/>
      <c r="BC491" s="43"/>
      <c r="BD491" s="43"/>
      <c r="BE491" s="43"/>
      <c r="BF491" s="43"/>
      <c r="BG491" s="43"/>
      <c r="BH491" s="43"/>
      <c r="BI491" s="43"/>
      <c r="BJ491" s="43"/>
      <c r="BK491" s="43"/>
      <c r="BL491" s="43"/>
      <c r="BM491" s="43"/>
      <c r="BN491" s="43"/>
      <c r="BO491" s="43"/>
      <c r="BP491" s="43"/>
      <c r="BQ491" s="43"/>
      <c r="BR491" s="43"/>
      <c r="BS491" s="43"/>
      <c r="BT491" s="43"/>
      <c r="BU491" s="43"/>
      <c r="BV491" s="43"/>
      <c r="BW491" s="43"/>
      <c r="BX491" s="43"/>
      <c r="BY491" s="43"/>
      <c r="BZ491" s="43"/>
      <c r="CA491" s="43"/>
      <c r="CB491" s="43"/>
      <c r="CC491" s="43"/>
      <c r="CD491" s="39"/>
    </row>
    <row r="492" spans="1:82" x14ac:dyDescent="0.75">
      <c r="B492" s="39"/>
      <c r="C492" s="40"/>
      <c r="D492" s="41"/>
      <c r="E492" s="288"/>
      <c r="F492" s="41"/>
      <c r="G492" s="42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  <c r="S492" s="43"/>
      <c r="T492" s="43"/>
      <c r="U492" s="43"/>
      <c r="V492" s="43"/>
      <c r="W492" s="43"/>
      <c r="X492" s="43"/>
      <c r="Y492" s="43"/>
      <c r="Z492" s="43"/>
      <c r="AA492" s="43"/>
      <c r="AB492" s="43"/>
      <c r="AC492" s="43"/>
      <c r="AD492" s="43"/>
      <c r="AE492" s="43"/>
      <c r="AF492" s="43"/>
      <c r="AG492" s="43"/>
      <c r="AH492" s="43"/>
      <c r="AI492" s="43"/>
      <c r="AJ492" s="43"/>
      <c r="AK492" s="43"/>
      <c r="AL492" s="43"/>
      <c r="AM492" s="43"/>
      <c r="AN492" s="43"/>
      <c r="AO492" s="43"/>
      <c r="AP492" s="43"/>
      <c r="AQ492" s="43"/>
      <c r="AR492" s="43"/>
      <c r="AS492" s="43"/>
      <c r="AT492" s="43"/>
      <c r="AU492" s="43"/>
      <c r="AV492" s="43"/>
      <c r="AW492" s="43"/>
      <c r="AX492" s="43"/>
      <c r="AY492" s="43"/>
      <c r="AZ492" s="43"/>
      <c r="BA492" s="43"/>
      <c r="BB492" s="43"/>
      <c r="BC492" s="43"/>
      <c r="BD492" s="43"/>
      <c r="BE492" s="43"/>
      <c r="BF492" s="43"/>
      <c r="BG492" s="43"/>
      <c r="BH492" s="43"/>
      <c r="BI492" s="43"/>
      <c r="BJ492" s="43"/>
      <c r="BK492" s="43"/>
      <c r="BL492" s="43"/>
      <c r="BM492" s="43"/>
      <c r="BN492" s="43"/>
      <c r="BO492" s="43"/>
      <c r="BP492" s="43"/>
      <c r="BQ492" s="43"/>
      <c r="BR492" s="43"/>
      <c r="BS492" s="43"/>
      <c r="BT492" s="43"/>
      <c r="BU492" s="43"/>
      <c r="BV492" s="43"/>
      <c r="BW492" s="43"/>
      <c r="BX492" s="43"/>
      <c r="BY492" s="43"/>
      <c r="BZ492" s="43"/>
      <c r="CA492" s="43"/>
      <c r="CB492" s="43"/>
      <c r="CC492" s="43"/>
    </row>
    <row r="493" spans="1:82" x14ac:dyDescent="0.75">
      <c r="B493" s="39"/>
      <c r="C493" s="40"/>
      <c r="D493" s="41"/>
      <c r="E493" s="288"/>
      <c r="F493" s="41"/>
      <c r="G493" s="42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  <c r="S493" s="43"/>
      <c r="T493" s="43"/>
      <c r="U493" s="43"/>
      <c r="V493" s="43"/>
      <c r="W493" s="43"/>
      <c r="X493" s="43"/>
      <c r="Y493" s="43"/>
      <c r="Z493" s="43"/>
      <c r="AA493" s="43"/>
      <c r="AB493" s="43"/>
      <c r="AC493" s="43"/>
      <c r="AD493" s="43"/>
      <c r="AE493" s="43"/>
      <c r="AF493" s="43"/>
      <c r="AG493" s="43"/>
      <c r="AH493" s="43"/>
      <c r="AI493" s="43"/>
      <c r="AJ493" s="43"/>
      <c r="AK493" s="43"/>
      <c r="AL493" s="43"/>
      <c r="AM493" s="43"/>
      <c r="AN493" s="43"/>
      <c r="AO493" s="43"/>
      <c r="AP493" s="43"/>
      <c r="AQ493" s="43"/>
      <c r="AR493" s="43"/>
      <c r="AS493" s="43"/>
      <c r="AT493" s="43"/>
      <c r="AU493" s="43"/>
      <c r="AV493" s="43"/>
      <c r="AW493" s="43"/>
      <c r="AX493" s="43"/>
      <c r="AY493" s="43"/>
      <c r="AZ493" s="43"/>
      <c r="BA493" s="43"/>
      <c r="BB493" s="43"/>
      <c r="BC493" s="43"/>
      <c r="BD493" s="43"/>
      <c r="BE493" s="43"/>
      <c r="BF493" s="43"/>
      <c r="BG493" s="43"/>
      <c r="BH493" s="43"/>
      <c r="BI493" s="43"/>
      <c r="BJ493" s="43"/>
      <c r="BK493" s="43"/>
      <c r="BL493" s="43"/>
      <c r="BM493" s="43"/>
      <c r="BN493" s="43"/>
      <c r="BO493" s="43"/>
      <c r="BP493" s="43"/>
      <c r="BQ493" s="43"/>
      <c r="BR493" s="43"/>
      <c r="BS493" s="43"/>
      <c r="BT493" s="43"/>
      <c r="BU493" s="43"/>
      <c r="BV493" s="43"/>
      <c r="BW493" s="43"/>
      <c r="BX493" s="43"/>
      <c r="BY493" s="43"/>
      <c r="BZ493" s="43"/>
      <c r="CA493" s="43"/>
      <c r="CB493" s="43"/>
      <c r="CC493" s="43"/>
    </row>
    <row r="494" spans="1:82" x14ac:dyDescent="0.75">
      <c r="B494" s="39"/>
      <c r="C494" s="40"/>
      <c r="D494" s="41"/>
      <c r="E494" s="288"/>
      <c r="F494" s="41"/>
      <c r="G494" s="42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  <c r="S494" s="43"/>
      <c r="T494" s="43"/>
      <c r="U494" s="43"/>
      <c r="V494" s="43"/>
      <c r="W494" s="43"/>
      <c r="X494" s="43"/>
      <c r="Y494" s="43"/>
      <c r="Z494" s="43"/>
      <c r="AA494" s="43"/>
      <c r="AB494" s="43"/>
      <c r="AC494" s="43"/>
      <c r="AD494" s="43"/>
      <c r="AE494" s="43"/>
      <c r="AF494" s="43"/>
      <c r="AG494" s="43"/>
      <c r="AH494" s="43"/>
      <c r="AI494" s="43"/>
      <c r="AJ494" s="43"/>
      <c r="AK494" s="43"/>
      <c r="AL494" s="43"/>
      <c r="AM494" s="43"/>
      <c r="AN494" s="43"/>
      <c r="AO494" s="43"/>
      <c r="AP494" s="43"/>
      <c r="AQ494" s="43"/>
      <c r="AR494" s="43"/>
      <c r="AS494" s="43"/>
      <c r="AT494" s="43"/>
      <c r="AU494" s="43"/>
      <c r="AV494" s="43"/>
      <c r="AW494" s="43"/>
      <c r="AX494" s="43"/>
      <c r="AY494" s="43"/>
      <c r="AZ494" s="43"/>
      <c r="BA494" s="43"/>
      <c r="BB494" s="43"/>
      <c r="BC494" s="43"/>
      <c r="BD494" s="43"/>
      <c r="BE494" s="43"/>
      <c r="BF494" s="43"/>
      <c r="BG494" s="43"/>
      <c r="BH494" s="43"/>
      <c r="BI494" s="43"/>
      <c r="BJ494" s="43"/>
      <c r="BK494" s="43"/>
      <c r="BL494" s="43"/>
      <c r="BM494" s="43"/>
      <c r="BN494" s="43"/>
      <c r="BO494" s="43"/>
      <c r="BP494" s="43"/>
      <c r="BQ494" s="43"/>
      <c r="BR494" s="43"/>
      <c r="BS494" s="43"/>
      <c r="BT494" s="43"/>
      <c r="BU494" s="43"/>
      <c r="BV494" s="43"/>
      <c r="BW494" s="43"/>
      <c r="BX494" s="43"/>
      <c r="BY494" s="43"/>
      <c r="BZ494" s="43"/>
      <c r="CA494" s="43"/>
      <c r="CB494" s="43"/>
      <c r="CC494" s="43"/>
    </row>
    <row r="495" spans="1:82" x14ac:dyDescent="0.75">
      <c r="B495" s="39"/>
      <c r="C495" s="40"/>
      <c r="D495" s="41"/>
      <c r="E495" s="288"/>
      <c r="F495" s="41"/>
      <c r="G495" s="42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  <c r="S495" s="43"/>
      <c r="T495" s="43"/>
      <c r="U495" s="43"/>
      <c r="V495" s="43"/>
      <c r="W495" s="43"/>
      <c r="X495" s="43"/>
      <c r="Y495" s="43"/>
      <c r="Z495" s="43"/>
      <c r="AA495" s="43"/>
      <c r="AB495" s="43"/>
      <c r="AC495" s="43"/>
      <c r="AD495" s="43"/>
      <c r="AE495" s="43"/>
      <c r="AF495" s="43"/>
      <c r="AG495" s="43"/>
      <c r="AH495" s="43"/>
      <c r="AI495" s="43"/>
      <c r="AJ495" s="43"/>
      <c r="AK495" s="43"/>
      <c r="AL495" s="43"/>
      <c r="AM495" s="43"/>
      <c r="AN495" s="43"/>
      <c r="AO495" s="43"/>
      <c r="AP495" s="43"/>
      <c r="AQ495" s="43"/>
      <c r="AR495" s="43"/>
      <c r="AS495" s="43"/>
      <c r="AT495" s="43"/>
      <c r="AU495" s="43"/>
      <c r="AV495" s="43"/>
      <c r="AW495" s="43"/>
      <c r="AX495" s="43"/>
      <c r="AY495" s="43"/>
      <c r="AZ495" s="43"/>
      <c r="BA495" s="43"/>
      <c r="BB495" s="43"/>
      <c r="BC495" s="43"/>
      <c r="BD495" s="43"/>
      <c r="BE495" s="43"/>
      <c r="BF495" s="43"/>
      <c r="BG495" s="43"/>
      <c r="BH495" s="43"/>
      <c r="BI495" s="43"/>
      <c r="BJ495" s="43"/>
      <c r="BK495" s="43"/>
      <c r="BL495" s="43"/>
      <c r="BM495" s="43"/>
      <c r="BN495" s="43"/>
      <c r="BO495" s="43"/>
      <c r="BP495" s="43"/>
      <c r="BQ495" s="43"/>
      <c r="BR495" s="43"/>
      <c r="BS495" s="43"/>
      <c r="BT495" s="43"/>
      <c r="BU495" s="43"/>
      <c r="BV495" s="43"/>
      <c r="BW495" s="43"/>
      <c r="BX495" s="43"/>
      <c r="BY495" s="43"/>
      <c r="BZ495" s="43"/>
      <c r="CA495" s="43"/>
      <c r="CB495" s="43"/>
      <c r="CC495" s="43"/>
    </row>
    <row r="496" spans="1:82" x14ac:dyDescent="0.75">
      <c r="B496" s="39"/>
      <c r="C496" s="40"/>
      <c r="D496" s="41"/>
      <c r="E496" s="288"/>
      <c r="F496" s="41"/>
      <c r="G496" s="42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  <c r="S496" s="43"/>
      <c r="T496" s="43"/>
      <c r="U496" s="43"/>
      <c r="V496" s="43"/>
      <c r="W496" s="43"/>
      <c r="X496" s="43"/>
      <c r="Y496" s="43"/>
      <c r="Z496" s="43"/>
      <c r="AA496" s="43"/>
      <c r="AB496" s="43"/>
      <c r="AC496" s="43"/>
      <c r="AD496" s="43"/>
      <c r="AE496" s="43"/>
      <c r="AF496" s="43"/>
      <c r="AG496" s="43"/>
      <c r="AH496" s="43"/>
      <c r="AI496" s="43"/>
      <c r="AJ496" s="43"/>
      <c r="AK496" s="43"/>
      <c r="AL496" s="43"/>
      <c r="AM496" s="43"/>
      <c r="AN496" s="43"/>
      <c r="AO496" s="43"/>
      <c r="AP496" s="43"/>
      <c r="AQ496" s="43"/>
      <c r="AR496" s="43"/>
      <c r="AS496" s="43"/>
      <c r="AT496" s="43"/>
      <c r="AU496" s="43"/>
      <c r="AV496" s="43"/>
      <c r="AW496" s="43"/>
      <c r="AX496" s="43"/>
      <c r="AY496" s="43"/>
      <c r="AZ496" s="43"/>
      <c r="BA496" s="43"/>
      <c r="BB496" s="43"/>
      <c r="BC496" s="43"/>
      <c r="BD496" s="43"/>
      <c r="BE496" s="43"/>
      <c r="BF496" s="43"/>
      <c r="BG496" s="43"/>
      <c r="BH496" s="43"/>
      <c r="BI496" s="43"/>
      <c r="BJ496" s="43"/>
      <c r="BK496" s="43"/>
      <c r="BL496" s="43"/>
      <c r="BM496" s="43"/>
      <c r="BN496" s="43"/>
      <c r="BO496" s="43"/>
      <c r="BP496" s="43"/>
      <c r="BQ496" s="43"/>
      <c r="BR496" s="43"/>
      <c r="BS496" s="43"/>
      <c r="BT496" s="43"/>
      <c r="BU496" s="43"/>
      <c r="BV496" s="43"/>
      <c r="BW496" s="43"/>
      <c r="BX496" s="43"/>
      <c r="BY496" s="43"/>
      <c r="BZ496" s="43"/>
      <c r="CA496" s="43"/>
      <c r="CB496" s="43"/>
      <c r="CC496" s="43"/>
    </row>
    <row r="497" spans="2:81" x14ac:dyDescent="0.75">
      <c r="B497" s="39"/>
      <c r="C497" s="40"/>
      <c r="D497" s="41"/>
      <c r="E497" s="288"/>
      <c r="F497" s="41"/>
      <c r="G497" s="42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  <c r="S497" s="43"/>
      <c r="T497" s="43"/>
      <c r="U497" s="43"/>
      <c r="V497" s="43"/>
      <c r="W497" s="43"/>
      <c r="X497" s="43"/>
      <c r="Y497" s="43"/>
      <c r="Z497" s="43"/>
      <c r="AA497" s="43"/>
      <c r="AB497" s="43"/>
      <c r="AC497" s="43"/>
      <c r="AD497" s="43"/>
      <c r="AE497" s="43"/>
      <c r="AF497" s="43"/>
      <c r="AG497" s="43"/>
      <c r="AH497" s="43"/>
      <c r="AI497" s="43"/>
      <c r="AJ497" s="43"/>
      <c r="AK497" s="43"/>
      <c r="AL497" s="43"/>
      <c r="AM497" s="43"/>
      <c r="AN497" s="43"/>
      <c r="AO497" s="43"/>
      <c r="AP497" s="43"/>
      <c r="AQ497" s="43"/>
      <c r="AR497" s="43"/>
      <c r="AS497" s="43"/>
      <c r="AT497" s="43"/>
      <c r="AU497" s="43"/>
      <c r="AV497" s="43"/>
      <c r="AW497" s="43"/>
      <c r="AX497" s="43"/>
      <c r="AY497" s="43"/>
      <c r="AZ497" s="43"/>
      <c r="BA497" s="43"/>
      <c r="BB497" s="43"/>
      <c r="BC497" s="43"/>
      <c r="BD497" s="43"/>
      <c r="BE497" s="43"/>
      <c r="BF497" s="43"/>
      <c r="BG497" s="43"/>
      <c r="BH497" s="43"/>
      <c r="BI497" s="43"/>
      <c r="BJ497" s="43"/>
      <c r="BK497" s="43"/>
      <c r="BL497" s="43"/>
      <c r="BM497" s="43"/>
      <c r="BN497" s="43"/>
      <c r="BO497" s="43"/>
      <c r="BP497" s="43"/>
      <c r="BQ497" s="43"/>
      <c r="BR497" s="43"/>
      <c r="BS497" s="43"/>
      <c r="BT497" s="43"/>
      <c r="BU497" s="43"/>
      <c r="BV497" s="43"/>
      <c r="BW497" s="43"/>
      <c r="BX497" s="43"/>
      <c r="BY497" s="43"/>
      <c r="BZ497" s="43"/>
      <c r="CA497" s="43"/>
      <c r="CB497" s="43"/>
      <c r="CC497" s="43"/>
    </row>
    <row r="498" spans="2:81" x14ac:dyDescent="0.75">
      <c r="B498" s="39"/>
      <c r="C498" s="40"/>
      <c r="D498" s="41"/>
      <c r="E498" s="288"/>
      <c r="F498" s="41"/>
      <c r="G498" s="42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  <c r="S498" s="43"/>
      <c r="T498" s="43"/>
      <c r="U498" s="43"/>
      <c r="V498" s="43"/>
      <c r="W498" s="43"/>
      <c r="X498" s="43"/>
      <c r="Y498" s="43"/>
      <c r="Z498" s="43"/>
      <c r="AA498" s="43"/>
      <c r="AB498" s="43"/>
      <c r="AC498" s="43"/>
      <c r="AD498" s="43"/>
      <c r="AE498" s="43"/>
      <c r="AF498" s="43"/>
      <c r="AG498" s="43"/>
      <c r="AH498" s="43"/>
      <c r="AI498" s="43"/>
      <c r="AJ498" s="43"/>
      <c r="AK498" s="43"/>
      <c r="AL498" s="43"/>
      <c r="AM498" s="43"/>
      <c r="AN498" s="43"/>
      <c r="AO498" s="43"/>
      <c r="AP498" s="43"/>
      <c r="AQ498" s="43"/>
      <c r="AR498" s="43"/>
      <c r="AS498" s="43"/>
      <c r="AT498" s="43"/>
      <c r="AU498" s="43"/>
      <c r="AV498" s="43"/>
      <c r="AW498" s="43"/>
      <c r="AX498" s="43"/>
      <c r="AY498" s="43"/>
      <c r="AZ498" s="43"/>
      <c r="BA498" s="43"/>
      <c r="BB498" s="43"/>
      <c r="BC498" s="43"/>
      <c r="BD498" s="43"/>
      <c r="BE498" s="43"/>
      <c r="BF498" s="43"/>
      <c r="BG498" s="43"/>
      <c r="BH498" s="43"/>
      <c r="BI498" s="43"/>
      <c r="BJ498" s="43"/>
      <c r="BK498" s="43"/>
      <c r="BL498" s="43"/>
      <c r="BM498" s="43"/>
      <c r="BN498" s="43"/>
      <c r="BO498" s="43"/>
      <c r="BP498" s="43"/>
      <c r="BQ498" s="43"/>
      <c r="BR498" s="43"/>
      <c r="BS498" s="43"/>
      <c r="BT498" s="43"/>
      <c r="BU498" s="43"/>
      <c r="BV498" s="43"/>
      <c r="BW498" s="43"/>
      <c r="BX498" s="43"/>
      <c r="BY498" s="43"/>
      <c r="BZ498" s="43"/>
      <c r="CA498" s="43"/>
      <c r="CB498" s="43"/>
      <c r="CC498" s="43"/>
    </row>
    <row r="499" spans="2:81" x14ac:dyDescent="0.75">
      <c r="B499" s="39"/>
      <c r="C499" s="40"/>
      <c r="D499" s="41"/>
    </row>
    <row r="500" spans="2:81" x14ac:dyDescent="0.75">
      <c r="B500" s="39"/>
      <c r="C500" s="40"/>
      <c r="D500" s="41"/>
    </row>
    <row r="501" spans="2:81" x14ac:dyDescent="0.75">
      <c r="B501" s="39"/>
      <c r="C501" s="40"/>
      <c r="D501" s="41"/>
    </row>
    <row r="502" spans="2:81" x14ac:dyDescent="0.75">
      <c r="B502" s="39"/>
      <c r="C502" s="40"/>
      <c r="D502" s="41"/>
    </row>
    <row r="503" spans="2:81" x14ac:dyDescent="0.75">
      <c r="B503" s="39"/>
      <c r="C503" s="40"/>
      <c r="D503" s="41"/>
    </row>
    <row r="504" spans="2:81" x14ac:dyDescent="0.75">
      <c r="B504" s="39"/>
      <c r="C504" s="40"/>
      <c r="D504" s="41"/>
    </row>
    <row r="505" spans="2:81" x14ac:dyDescent="0.75">
      <c r="B505" s="39"/>
      <c r="C505" s="40"/>
      <c r="D505" s="41"/>
    </row>
  </sheetData>
  <sheetProtection algorithmName="SHA-512" hashValue="ioqveTAaOkuLF1jZ4fzc0JSRaEBfGlznzFbVz9UQXrEs1fMTmeOCUd4uUpamJ7MylnCUuiVYw+Ww+1Gj8BpHUg==" saltValue="eDjgld9mIHb8al5RxE221g==" spinCount="100000" sheet="1" objects="1" scenarios="1" selectLockedCells="1"/>
  <mergeCells count="28">
    <mergeCell ref="G2:G3"/>
    <mergeCell ref="V2:AG2"/>
    <mergeCell ref="AH2:AS2"/>
    <mergeCell ref="BR2:CC2"/>
    <mergeCell ref="J2:U2"/>
    <mergeCell ref="H2:I2"/>
    <mergeCell ref="AT2:BE2"/>
    <mergeCell ref="BF2:BQ2"/>
    <mergeCell ref="B2:B3"/>
    <mergeCell ref="C2:C3"/>
    <mergeCell ref="F2:F3"/>
    <mergeCell ref="E2:E3"/>
    <mergeCell ref="D2:D3"/>
    <mergeCell ref="C25:F25"/>
    <mergeCell ref="C26:F26"/>
    <mergeCell ref="C24:F24"/>
    <mergeCell ref="C23:F23"/>
    <mergeCell ref="C12:F12"/>
    <mergeCell ref="C21:F21"/>
    <mergeCell ref="C22:F22"/>
    <mergeCell ref="C8:F8"/>
    <mergeCell ref="C7:F7"/>
    <mergeCell ref="C6:F6"/>
    <mergeCell ref="C20:F20"/>
    <mergeCell ref="C13:F13"/>
    <mergeCell ref="C14:F14"/>
    <mergeCell ref="C15:F15"/>
    <mergeCell ref="C11:F11"/>
  </mergeCells>
  <conditionalFormatting sqref="H2">
    <cfRule type="expression" dxfId="190" priority="463">
      <formula>H$20&gt;0.4</formula>
    </cfRule>
  </conditionalFormatting>
  <conditionalFormatting sqref="H197">
    <cfRule type="expression" dxfId="189" priority="3">
      <formula>H$20&gt;0.4</formula>
    </cfRule>
  </conditionalFormatting>
  <conditionalFormatting sqref="H265:H407">
    <cfRule type="expression" dxfId="188" priority="8">
      <formula>H$20&gt;0.4</formula>
    </cfRule>
  </conditionalFormatting>
  <conditionalFormatting sqref="H413:H452">
    <cfRule type="expression" dxfId="187" priority="6">
      <formula>H$20&gt;0.4</formula>
    </cfRule>
  </conditionalFormatting>
  <conditionalFormatting sqref="H3:CC196">
    <cfRule type="expression" dxfId="186" priority="82">
      <formula>H$20&gt;0.4</formula>
    </cfRule>
  </conditionalFormatting>
  <conditionalFormatting sqref="H198:CC264 I413:CC448">
    <cfRule type="expression" dxfId="185" priority="83">
      <formula>H$20&gt;0.4</formula>
    </cfRule>
  </conditionalFormatting>
  <conditionalFormatting sqref="H408:CC412">
    <cfRule type="expression" dxfId="184" priority="7">
      <formula>H$20&gt;0.4</formula>
    </cfRule>
  </conditionalFormatting>
  <conditionalFormatting sqref="H454:CC489">
    <cfRule type="expression" dxfId="183" priority="4">
      <formula>H$20&gt;0.4</formula>
    </cfRule>
  </conditionalFormatting>
  <conditionalFormatting sqref="I450:CC450">
    <cfRule type="expression" dxfId="182" priority="1">
      <formula>I$20&gt;0.4</formula>
    </cfRule>
  </conditionalFormatting>
  <conditionalFormatting sqref="J2 V2 AH2">
    <cfRule type="expression" dxfId="181" priority="464">
      <formula>K$20&gt;0.4</formula>
    </cfRule>
  </conditionalFormatting>
  <conditionalFormatting sqref="AT2">
    <cfRule type="expression" dxfId="180" priority="462">
      <formula>AU$20&gt;0.4</formula>
    </cfRule>
  </conditionalFormatting>
  <conditionalFormatting sqref="BF2">
    <cfRule type="expression" dxfId="179" priority="461">
      <formula>BG$20&gt;0.4</formula>
    </cfRule>
  </conditionalFormatting>
  <conditionalFormatting sqref="BR2">
    <cfRule type="expression" dxfId="178" priority="459">
      <formula>BS$20&gt;0.4</formula>
    </cfRule>
  </conditionalFormatting>
  <printOptions horizontalCentered="1"/>
  <pageMargins left="0.23622047244094491" right="0.23622047244094491" top="0.31496062992125984" bottom="0.59055118110236227" header="0.31496062992125984" footer="0.31496062992125984"/>
  <pageSetup paperSize="8" scale="34" fitToWidth="6" fitToHeight="3" orientation="portrait" r:id="rId1"/>
  <headerFooter>
    <oddHeader>&amp;L&amp;"Aptos"&amp;10&amp;K000000 Sensitivity - General&amp;1#_x000D_</oddHeader>
    <oddFooter>&amp;L&amp;8&amp;F
&amp;A&amp;C&amp;8Page &amp;P of &amp;N&amp;R&amp;8&amp;D &amp;T</oddFooter>
  </headerFooter>
  <colBreaks count="2" manualBreakCount="2">
    <brk id="22" max="1048575" man="1"/>
    <brk id="34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theme="7" tint="0.39997558519241921"/>
    <pageSetUpPr fitToPage="1"/>
  </sheetPr>
  <dimension ref="A1:CE491"/>
  <sheetViews>
    <sheetView showGridLines="0" topLeftCell="B1" zoomScale="80" zoomScaleNormal="80" zoomScaleSheetLayoutView="70" workbookViewId="0">
      <pane xSplit="6" ySplit="4" topLeftCell="H395" activePane="bottomRight" state="frozen"/>
      <selection activeCell="A412" sqref="A412:XFD412"/>
      <selection pane="topRight" activeCell="A412" sqref="A412:XFD412"/>
      <selection pane="bottomLeft" activeCell="A412" sqref="A412:XFD412"/>
      <selection pane="bottomRight" activeCell="F416" sqref="F416"/>
    </sheetView>
  </sheetViews>
  <sheetFormatPr defaultColWidth="9.1328125" defaultRowHeight="14.75" x14ac:dyDescent="0.75"/>
  <cols>
    <col min="1" max="1" width="1" customWidth="1"/>
    <col min="2" max="2" width="12.26953125" customWidth="1"/>
    <col min="3" max="3" width="80.7265625" customWidth="1"/>
    <col min="4" max="4" width="14.86328125" bestFit="1" customWidth="1"/>
    <col min="5" max="5" width="15.1328125" style="303" bestFit="1" customWidth="1"/>
    <col min="6" max="6" width="13.1328125" style="32" bestFit="1" customWidth="1"/>
    <col min="7" max="7" width="15.86328125" bestFit="1" customWidth="1"/>
    <col min="8" max="8" width="15.54296875" bestFit="1" customWidth="1"/>
    <col min="9" max="9" width="15" customWidth="1"/>
    <col min="10" max="81" width="12.86328125" customWidth="1"/>
    <col min="82" max="82" width="11.40625" style="44" bestFit="1" customWidth="1"/>
    <col min="83" max="83" width="9.86328125" customWidth="1"/>
  </cols>
  <sheetData>
    <row r="1" spans="1:82" x14ac:dyDescent="0.75">
      <c r="A1" s="39"/>
      <c r="B1" s="39"/>
      <c r="C1" s="40"/>
      <c r="D1" s="41"/>
      <c r="E1" s="288"/>
      <c r="F1" s="287"/>
      <c r="G1" s="42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  <c r="AJ1" s="43"/>
      <c r="AK1" s="43"/>
      <c r="AL1" s="43"/>
      <c r="AM1" s="43"/>
      <c r="AN1" s="43"/>
      <c r="AO1" s="43"/>
      <c r="AP1" s="43"/>
      <c r="AQ1" s="43"/>
      <c r="AR1" s="4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  <c r="BF1" s="43"/>
      <c r="BG1" s="43"/>
      <c r="BH1" s="43"/>
      <c r="BI1" s="43"/>
      <c r="BJ1" s="43"/>
      <c r="BK1" s="43"/>
      <c r="BL1" s="43"/>
      <c r="BM1" s="43"/>
      <c r="BN1" s="43"/>
      <c r="BO1" s="43"/>
      <c r="BP1" s="43"/>
      <c r="BQ1" s="43"/>
      <c r="BR1" s="43"/>
      <c r="BS1" s="43"/>
      <c r="BT1" s="43"/>
      <c r="BU1" s="43"/>
      <c r="BV1" s="43"/>
      <c r="BW1" s="43"/>
      <c r="BX1" s="43"/>
      <c r="BY1" s="43"/>
      <c r="BZ1" s="43"/>
      <c r="CA1" s="43"/>
      <c r="CB1" s="43"/>
      <c r="CC1" s="43"/>
      <c r="CD1" s="39"/>
    </row>
    <row r="2" spans="1:82" ht="14.45" customHeight="1" x14ac:dyDescent="0.75">
      <c r="A2" s="39"/>
      <c r="B2" s="458" t="s">
        <v>19</v>
      </c>
      <c r="C2" s="459" t="s">
        <v>20</v>
      </c>
      <c r="D2" s="462" t="s">
        <v>21</v>
      </c>
      <c r="E2" s="461" t="s">
        <v>22</v>
      </c>
      <c r="F2" s="478" t="s">
        <v>23</v>
      </c>
      <c r="G2" s="463" t="s">
        <v>24</v>
      </c>
      <c r="H2" s="465" t="s">
        <v>6</v>
      </c>
      <c r="I2" s="468"/>
      <c r="J2" s="464" t="s">
        <v>25</v>
      </c>
      <c r="K2" s="466"/>
      <c r="L2" s="466"/>
      <c r="M2" s="466"/>
      <c r="N2" s="466"/>
      <c r="O2" s="466"/>
      <c r="P2" s="466"/>
      <c r="Q2" s="466"/>
      <c r="R2" s="466"/>
      <c r="S2" s="466"/>
      <c r="T2" s="466"/>
      <c r="U2" s="467"/>
      <c r="V2" s="464" t="s">
        <v>26</v>
      </c>
      <c r="W2" s="466"/>
      <c r="X2" s="466"/>
      <c r="Y2" s="466"/>
      <c r="Z2" s="466"/>
      <c r="AA2" s="466"/>
      <c r="AB2" s="466"/>
      <c r="AC2" s="466"/>
      <c r="AD2" s="466"/>
      <c r="AE2" s="466"/>
      <c r="AF2" s="466"/>
      <c r="AG2" s="467"/>
      <c r="AH2" s="464" t="s">
        <v>27</v>
      </c>
      <c r="AI2" s="466"/>
      <c r="AJ2" s="466"/>
      <c r="AK2" s="466"/>
      <c r="AL2" s="466"/>
      <c r="AM2" s="466"/>
      <c r="AN2" s="466"/>
      <c r="AO2" s="466"/>
      <c r="AP2" s="466"/>
      <c r="AQ2" s="466"/>
      <c r="AR2" s="466"/>
      <c r="AS2" s="467"/>
      <c r="AT2" s="464" t="s">
        <v>28</v>
      </c>
      <c r="AU2" s="466"/>
      <c r="AV2" s="466"/>
      <c r="AW2" s="466"/>
      <c r="AX2" s="466"/>
      <c r="AY2" s="466"/>
      <c r="AZ2" s="466"/>
      <c r="BA2" s="466"/>
      <c r="BB2" s="466"/>
      <c r="BC2" s="466"/>
      <c r="BD2" s="466"/>
      <c r="BE2" s="467"/>
      <c r="BF2" s="464" t="s">
        <v>29</v>
      </c>
      <c r="BG2" s="466"/>
      <c r="BH2" s="466"/>
      <c r="BI2" s="466"/>
      <c r="BJ2" s="466"/>
      <c r="BK2" s="466"/>
      <c r="BL2" s="466"/>
      <c r="BM2" s="466"/>
      <c r="BN2" s="466"/>
      <c r="BO2" s="466"/>
      <c r="BP2" s="466"/>
      <c r="BQ2" s="467"/>
      <c r="BR2" s="464" t="s">
        <v>30</v>
      </c>
      <c r="BS2" s="466"/>
      <c r="BT2" s="466"/>
      <c r="BU2" s="466"/>
      <c r="BV2" s="466"/>
      <c r="BW2" s="466"/>
      <c r="BX2" s="466"/>
      <c r="BY2" s="466"/>
      <c r="BZ2" s="466"/>
      <c r="CA2" s="466"/>
      <c r="CB2" s="466"/>
      <c r="CC2" s="467"/>
      <c r="CD2" s="39"/>
    </row>
    <row r="3" spans="1:82" ht="14.45" customHeight="1" x14ac:dyDescent="0.75">
      <c r="A3" s="39"/>
      <c r="B3" s="476"/>
      <c r="C3" s="477"/>
      <c r="D3" s="481"/>
      <c r="E3" s="480"/>
      <c r="F3" s="479"/>
      <c r="G3" s="475"/>
      <c r="H3" s="45">
        <f>'Title Page'!C11</f>
        <v>46162</v>
      </c>
      <c r="I3" s="46">
        <f>DATE(YEAR(H3),MONTH(H3)+2,1)-1</f>
        <v>46203</v>
      </c>
      <c r="J3" s="45">
        <f>DATE(YEAR(I3),MONTH(I3)+2,1)-1</f>
        <v>46234</v>
      </c>
      <c r="K3" s="47">
        <f t="shared" ref="K3:BV3" si="0">DATE(YEAR(J3),MONTH(J3)+2,1)-1</f>
        <v>46265</v>
      </c>
      <c r="L3" s="47">
        <f t="shared" si="0"/>
        <v>46295</v>
      </c>
      <c r="M3" s="47">
        <f t="shared" si="0"/>
        <v>46326</v>
      </c>
      <c r="N3" s="47">
        <f t="shared" si="0"/>
        <v>46356</v>
      </c>
      <c r="O3" s="47">
        <f t="shared" si="0"/>
        <v>46387</v>
      </c>
      <c r="P3" s="47">
        <f t="shared" si="0"/>
        <v>46418</v>
      </c>
      <c r="Q3" s="47">
        <f t="shared" si="0"/>
        <v>46446</v>
      </c>
      <c r="R3" s="47">
        <f t="shared" si="0"/>
        <v>46477</v>
      </c>
      <c r="S3" s="47">
        <f t="shared" si="0"/>
        <v>46507</v>
      </c>
      <c r="T3" s="47">
        <f t="shared" si="0"/>
        <v>46538</v>
      </c>
      <c r="U3" s="46">
        <f t="shared" si="0"/>
        <v>46568</v>
      </c>
      <c r="V3" s="45">
        <f t="shared" si="0"/>
        <v>46599</v>
      </c>
      <c r="W3" s="47">
        <f t="shared" si="0"/>
        <v>46630</v>
      </c>
      <c r="X3" s="47">
        <f t="shared" si="0"/>
        <v>46660</v>
      </c>
      <c r="Y3" s="47">
        <f t="shared" si="0"/>
        <v>46691</v>
      </c>
      <c r="Z3" s="47">
        <f t="shared" si="0"/>
        <v>46721</v>
      </c>
      <c r="AA3" s="47">
        <f t="shared" si="0"/>
        <v>46752</v>
      </c>
      <c r="AB3" s="47">
        <f t="shared" si="0"/>
        <v>46783</v>
      </c>
      <c r="AC3" s="47">
        <f t="shared" si="0"/>
        <v>46812</v>
      </c>
      <c r="AD3" s="47">
        <f t="shared" si="0"/>
        <v>46843</v>
      </c>
      <c r="AE3" s="47">
        <f t="shared" si="0"/>
        <v>46873</v>
      </c>
      <c r="AF3" s="47">
        <f t="shared" si="0"/>
        <v>46904</v>
      </c>
      <c r="AG3" s="46">
        <f t="shared" si="0"/>
        <v>46934</v>
      </c>
      <c r="AH3" s="45">
        <f t="shared" si="0"/>
        <v>46965</v>
      </c>
      <c r="AI3" s="47">
        <f t="shared" si="0"/>
        <v>46996</v>
      </c>
      <c r="AJ3" s="47">
        <f t="shared" si="0"/>
        <v>47026</v>
      </c>
      <c r="AK3" s="47">
        <f t="shared" si="0"/>
        <v>47057</v>
      </c>
      <c r="AL3" s="47">
        <f t="shared" si="0"/>
        <v>47087</v>
      </c>
      <c r="AM3" s="47">
        <f t="shared" si="0"/>
        <v>47118</v>
      </c>
      <c r="AN3" s="47">
        <f t="shared" si="0"/>
        <v>47149</v>
      </c>
      <c r="AO3" s="47">
        <f t="shared" si="0"/>
        <v>47177</v>
      </c>
      <c r="AP3" s="47">
        <f t="shared" si="0"/>
        <v>47208</v>
      </c>
      <c r="AQ3" s="47">
        <f t="shared" si="0"/>
        <v>47238</v>
      </c>
      <c r="AR3" s="47">
        <f t="shared" si="0"/>
        <v>47269</v>
      </c>
      <c r="AS3" s="46">
        <f t="shared" si="0"/>
        <v>47299</v>
      </c>
      <c r="AT3" s="45">
        <f t="shared" si="0"/>
        <v>47330</v>
      </c>
      <c r="AU3" s="47">
        <f t="shared" si="0"/>
        <v>47361</v>
      </c>
      <c r="AV3" s="47">
        <f t="shared" si="0"/>
        <v>47391</v>
      </c>
      <c r="AW3" s="47">
        <f t="shared" si="0"/>
        <v>47422</v>
      </c>
      <c r="AX3" s="47">
        <f t="shared" si="0"/>
        <v>47452</v>
      </c>
      <c r="AY3" s="47">
        <f t="shared" si="0"/>
        <v>47483</v>
      </c>
      <c r="AZ3" s="47">
        <f t="shared" si="0"/>
        <v>47514</v>
      </c>
      <c r="BA3" s="47">
        <f t="shared" si="0"/>
        <v>47542</v>
      </c>
      <c r="BB3" s="47">
        <f t="shared" si="0"/>
        <v>47573</v>
      </c>
      <c r="BC3" s="47">
        <f t="shared" si="0"/>
        <v>47603</v>
      </c>
      <c r="BD3" s="47">
        <f t="shared" si="0"/>
        <v>47634</v>
      </c>
      <c r="BE3" s="46">
        <f t="shared" si="0"/>
        <v>47664</v>
      </c>
      <c r="BF3" s="45">
        <f t="shared" si="0"/>
        <v>47695</v>
      </c>
      <c r="BG3" s="47">
        <f t="shared" si="0"/>
        <v>47726</v>
      </c>
      <c r="BH3" s="47">
        <f t="shared" si="0"/>
        <v>47756</v>
      </c>
      <c r="BI3" s="47">
        <f t="shared" si="0"/>
        <v>47787</v>
      </c>
      <c r="BJ3" s="47">
        <f t="shared" si="0"/>
        <v>47817</v>
      </c>
      <c r="BK3" s="47">
        <f t="shared" si="0"/>
        <v>47848</v>
      </c>
      <c r="BL3" s="47">
        <f t="shared" si="0"/>
        <v>47879</v>
      </c>
      <c r="BM3" s="47">
        <f t="shared" si="0"/>
        <v>47907</v>
      </c>
      <c r="BN3" s="47">
        <f t="shared" si="0"/>
        <v>47938</v>
      </c>
      <c r="BO3" s="47">
        <f t="shared" si="0"/>
        <v>47968</v>
      </c>
      <c r="BP3" s="47">
        <f t="shared" si="0"/>
        <v>47999</v>
      </c>
      <c r="BQ3" s="46">
        <f t="shared" si="0"/>
        <v>48029</v>
      </c>
      <c r="BR3" s="45">
        <f t="shared" si="0"/>
        <v>48060</v>
      </c>
      <c r="BS3" s="47">
        <f t="shared" si="0"/>
        <v>48091</v>
      </c>
      <c r="BT3" s="47">
        <f t="shared" si="0"/>
        <v>48121</v>
      </c>
      <c r="BU3" s="47">
        <f t="shared" si="0"/>
        <v>48152</v>
      </c>
      <c r="BV3" s="47">
        <f t="shared" si="0"/>
        <v>48182</v>
      </c>
      <c r="BW3" s="47">
        <f t="shared" ref="BW3:CC3" si="1">DATE(YEAR(BV3),MONTH(BV3)+2,1)-1</f>
        <v>48213</v>
      </c>
      <c r="BX3" s="47">
        <f t="shared" si="1"/>
        <v>48244</v>
      </c>
      <c r="BY3" s="47">
        <f t="shared" si="1"/>
        <v>48273</v>
      </c>
      <c r="BZ3" s="47">
        <f t="shared" si="1"/>
        <v>48304</v>
      </c>
      <c r="CA3" s="47">
        <f t="shared" si="1"/>
        <v>48334</v>
      </c>
      <c r="CB3" s="47">
        <f t="shared" si="1"/>
        <v>48365</v>
      </c>
      <c r="CC3" s="46">
        <f t="shared" si="1"/>
        <v>48395</v>
      </c>
      <c r="CD3" s="39"/>
    </row>
    <row r="4" spans="1:82" ht="16" x14ac:dyDescent="0.75">
      <c r="A4" s="39"/>
      <c r="B4" s="48"/>
      <c r="C4" s="49"/>
      <c r="D4" s="50"/>
      <c r="E4" s="289"/>
      <c r="F4" s="309"/>
      <c r="G4" s="51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  <c r="AZ4" s="52"/>
      <c r="BA4" s="52"/>
      <c r="BB4" s="52"/>
      <c r="BC4" s="52"/>
      <c r="BD4" s="52"/>
      <c r="BE4" s="52"/>
      <c r="BF4" s="52"/>
      <c r="BG4" s="52"/>
      <c r="BH4" s="52"/>
      <c r="BI4" s="52"/>
      <c r="BJ4" s="52"/>
      <c r="BK4" s="52"/>
      <c r="BL4" s="52"/>
      <c r="BM4" s="52"/>
      <c r="BN4" s="52"/>
      <c r="BO4" s="52"/>
      <c r="BP4" s="52"/>
      <c r="BQ4" s="52"/>
      <c r="BR4" s="52"/>
      <c r="BS4" s="52"/>
      <c r="BT4" s="52"/>
      <c r="BU4" s="52"/>
      <c r="BV4" s="52"/>
      <c r="BW4" s="52"/>
      <c r="BX4" s="52"/>
      <c r="BY4" s="52"/>
      <c r="BZ4" s="52"/>
      <c r="CA4" s="52"/>
      <c r="CB4" s="52"/>
      <c r="CC4" s="53"/>
      <c r="CD4" s="39"/>
    </row>
    <row r="5" spans="1:82" x14ac:dyDescent="0.75">
      <c r="A5" s="39"/>
      <c r="B5" s="54"/>
      <c r="C5" s="55"/>
      <c r="D5" s="56"/>
      <c r="E5" s="290"/>
      <c r="F5" s="310"/>
      <c r="G5" s="57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3"/>
      <c r="AM5" s="43"/>
      <c r="AN5" s="43"/>
      <c r="AO5" s="43"/>
      <c r="AP5" s="43"/>
      <c r="AQ5" s="43"/>
      <c r="AR5" s="43"/>
      <c r="AS5" s="43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  <c r="BF5" s="43"/>
      <c r="BG5" s="43"/>
      <c r="BH5" s="43"/>
      <c r="BI5" s="43"/>
      <c r="BJ5" s="43"/>
      <c r="BK5" s="43"/>
      <c r="BL5" s="43"/>
      <c r="BM5" s="43"/>
      <c r="BN5" s="43"/>
      <c r="BO5" s="43"/>
      <c r="BP5" s="43"/>
      <c r="BQ5" s="43"/>
      <c r="BR5" s="43"/>
      <c r="BS5" s="43"/>
      <c r="BT5" s="43"/>
      <c r="BU5" s="43"/>
      <c r="BV5" s="43"/>
      <c r="BW5" s="43"/>
      <c r="BX5" s="43"/>
      <c r="BY5" s="43"/>
      <c r="BZ5" s="43"/>
      <c r="CA5" s="43"/>
      <c r="CB5" s="43"/>
      <c r="CC5" s="58"/>
      <c r="CD5" s="39"/>
    </row>
    <row r="6" spans="1:82" x14ac:dyDescent="0.75">
      <c r="A6" s="39"/>
      <c r="B6" s="54"/>
      <c r="C6" s="445" t="s">
        <v>592</v>
      </c>
      <c r="D6" s="473"/>
      <c r="E6" s="473"/>
      <c r="F6" s="474"/>
      <c r="G6" s="59">
        <f>+G7+G8</f>
        <v>210983025</v>
      </c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  <c r="BO6" s="43"/>
      <c r="BP6" s="43"/>
      <c r="BQ6" s="43"/>
      <c r="BR6" s="43"/>
      <c r="BS6" s="43"/>
      <c r="BT6" s="43"/>
      <c r="BU6" s="43"/>
      <c r="BV6" s="43"/>
      <c r="BW6" s="43"/>
      <c r="BX6" s="43"/>
      <c r="BY6" s="43"/>
      <c r="BZ6" s="43"/>
      <c r="CA6" s="43"/>
      <c r="CB6" s="43"/>
      <c r="CC6" s="58"/>
      <c r="CD6" s="39"/>
    </row>
    <row r="7" spans="1:82" x14ac:dyDescent="0.75">
      <c r="A7" s="39"/>
      <c r="B7" s="54"/>
      <c r="C7" s="444" t="s">
        <v>32</v>
      </c>
      <c r="D7" s="471"/>
      <c r="E7" s="471"/>
      <c r="F7" s="472"/>
      <c r="G7" s="60">
        <f>+G8*0.15</f>
        <v>27519525</v>
      </c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  <c r="BF7" s="43"/>
      <c r="BG7" s="43"/>
      <c r="BH7" s="43"/>
      <c r="BI7" s="43"/>
      <c r="BJ7" s="43"/>
      <c r="BK7" s="43"/>
      <c r="BL7" s="43"/>
      <c r="BM7" s="43"/>
      <c r="BN7" s="43"/>
      <c r="BO7" s="43"/>
      <c r="BP7" s="43"/>
      <c r="BQ7" s="43"/>
      <c r="BR7" s="43"/>
      <c r="BS7" s="43"/>
      <c r="BT7" s="43"/>
      <c r="BU7" s="43"/>
      <c r="BV7" s="43"/>
      <c r="BW7" s="43"/>
      <c r="BX7" s="43"/>
      <c r="BY7" s="43"/>
      <c r="BZ7" s="43"/>
      <c r="CA7" s="43"/>
      <c r="CB7" s="43"/>
      <c r="CC7" s="58"/>
      <c r="CD7" s="39"/>
    </row>
    <row r="8" spans="1:82" x14ac:dyDescent="0.75">
      <c r="A8" s="39"/>
      <c r="B8" s="54"/>
      <c r="C8" s="443" t="s">
        <v>33</v>
      </c>
      <c r="D8" s="469"/>
      <c r="E8" s="469"/>
      <c r="F8" s="470"/>
      <c r="G8" s="61">
        <f>+G11</f>
        <v>183463500</v>
      </c>
      <c r="H8" s="205"/>
      <c r="I8" s="205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  <c r="BF8" s="43"/>
      <c r="BG8" s="43"/>
      <c r="BH8" s="43"/>
      <c r="BI8" s="43"/>
      <c r="BJ8" s="43"/>
      <c r="BK8" s="43"/>
      <c r="BL8" s="43"/>
      <c r="BM8" s="43"/>
      <c r="BN8" s="43"/>
      <c r="BO8" s="43"/>
      <c r="BP8" s="43"/>
      <c r="BQ8" s="43"/>
      <c r="BR8" s="43"/>
      <c r="BS8" s="43"/>
      <c r="BT8" s="43"/>
      <c r="BU8" s="43"/>
      <c r="BV8" s="43"/>
      <c r="BW8" s="43"/>
      <c r="BX8" s="43"/>
      <c r="BY8" s="43"/>
      <c r="BZ8" s="43"/>
      <c r="CA8" s="43"/>
      <c r="CB8" s="43"/>
      <c r="CC8" s="58"/>
      <c r="CD8" s="39"/>
    </row>
    <row r="9" spans="1:82" x14ac:dyDescent="0.75">
      <c r="A9" s="39"/>
      <c r="B9" s="54"/>
      <c r="C9" s="39"/>
      <c r="D9" s="43"/>
      <c r="E9" s="291"/>
      <c r="F9" s="111"/>
      <c r="G9" s="62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  <c r="BF9" s="43"/>
      <c r="BG9" s="43"/>
      <c r="BH9" s="43"/>
      <c r="BI9" s="43"/>
      <c r="BJ9" s="43"/>
      <c r="BK9" s="43"/>
      <c r="BL9" s="43"/>
      <c r="BM9" s="43"/>
      <c r="BN9" s="43"/>
      <c r="BO9" s="43"/>
      <c r="BP9" s="43"/>
      <c r="BQ9" s="43"/>
      <c r="BR9" s="43"/>
      <c r="BS9" s="43"/>
      <c r="BT9" s="43"/>
      <c r="BU9" s="43"/>
      <c r="BV9" s="43"/>
      <c r="BW9" s="43"/>
      <c r="BX9" s="43"/>
      <c r="BY9" s="43"/>
      <c r="BZ9" s="43"/>
      <c r="CA9" s="43"/>
      <c r="CB9" s="43"/>
      <c r="CC9" s="58"/>
      <c r="CD9" s="39"/>
    </row>
    <row r="10" spans="1:82" x14ac:dyDescent="0.75">
      <c r="A10" s="39"/>
      <c r="B10" s="54"/>
      <c r="C10" s="40"/>
      <c r="D10" s="41"/>
      <c r="E10" s="288"/>
      <c r="F10" s="287" t="s">
        <v>34</v>
      </c>
      <c r="G10" s="42">
        <f>+SUM(H30:CC54,H56:CC92,H94:CC102,H104:CC115,H118:CC127,H129:CC137,H139:CC147,H149:CC151,H153:CC163,H165:CC166,H168:CC168,H170:CC197,H201:CC214,H216:CC247,H249:CC263,H265:CC407,H409:CC411,H413:CC450,H455:CC489)</f>
        <v>183463500</v>
      </c>
      <c r="H10" s="205" t="b">
        <f>G10=G11</f>
        <v>1</v>
      </c>
      <c r="I10" s="111" t="b">
        <f>G28+G199+G454=G10</f>
        <v>1</v>
      </c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43"/>
      <c r="AO10" s="43"/>
      <c r="AP10" s="43"/>
      <c r="AQ10" s="43"/>
      <c r="AR10" s="43"/>
      <c r="AS10" s="43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  <c r="BF10" s="43"/>
      <c r="BG10" s="43"/>
      <c r="BH10" s="43"/>
      <c r="BI10" s="43"/>
      <c r="BJ10" s="43"/>
      <c r="BK10" s="43"/>
      <c r="BL10" s="43"/>
      <c r="BM10" s="43"/>
      <c r="BN10" s="43"/>
      <c r="BO10" s="43"/>
      <c r="BP10" s="43"/>
      <c r="BQ10" s="43"/>
      <c r="BR10" s="43"/>
      <c r="BS10" s="43"/>
      <c r="BT10" s="43"/>
      <c r="BU10" s="43"/>
      <c r="BV10" s="43"/>
      <c r="BW10" s="43"/>
      <c r="BX10" s="43"/>
      <c r="BY10" s="43"/>
      <c r="BZ10" s="43"/>
      <c r="CA10" s="43"/>
      <c r="CB10" s="43"/>
      <c r="CC10" s="58"/>
      <c r="CD10" s="39"/>
    </row>
    <row r="11" spans="1:82" x14ac:dyDescent="0.75">
      <c r="A11" s="39"/>
      <c r="B11" s="64"/>
      <c r="C11" s="448" t="s">
        <v>35</v>
      </c>
      <c r="D11" s="484"/>
      <c r="E11" s="484"/>
      <c r="F11" s="485"/>
      <c r="G11" s="245">
        <f t="shared" ref="G11:G19" si="2">+SUM(H11:CC11)</f>
        <v>183463500</v>
      </c>
      <c r="H11" s="263">
        <f>+H21+H12+H24</f>
        <v>0</v>
      </c>
      <c r="I11" s="65">
        <f t="shared" ref="I11:BT11" si="3">+I21+I12+I24</f>
        <v>0</v>
      </c>
      <c r="J11" s="263">
        <f t="shared" si="3"/>
        <v>220138.89</v>
      </c>
      <c r="K11" s="66">
        <f t="shared" si="3"/>
        <v>220138.89</v>
      </c>
      <c r="L11" s="66">
        <f t="shared" si="3"/>
        <v>220138.89</v>
      </c>
      <c r="M11" s="66">
        <f t="shared" si="3"/>
        <v>220138.89</v>
      </c>
      <c r="N11" s="66">
        <f t="shared" si="3"/>
        <v>220138.89</v>
      </c>
      <c r="O11" s="66">
        <f t="shared" si="3"/>
        <v>220138.89</v>
      </c>
      <c r="P11" s="66">
        <f t="shared" si="3"/>
        <v>220138.89</v>
      </c>
      <c r="Q11" s="66">
        <f t="shared" si="3"/>
        <v>220138.89</v>
      </c>
      <c r="R11" s="66">
        <f t="shared" si="3"/>
        <v>220138.89</v>
      </c>
      <c r="S11" s="66">
        <f t="shared" si="3"/>
        <v>220138.89</v>
      </c>
      <c r="T11" s="66">
        <f t="shared" si="3"/>
        <v>220138.89</v>
      </c>
      <c r="U11" s="65">
        <f t="shared" si="3"/>
        <v>40305722.229999997</v>
      </c>
      <c r="V11" s="263">
        <f t="shared" si="3"/>
        <v>220138.89</v>
      </c>
      <c r="W11" s="66">
        <f t="shared" si="3"/>
        <v>220138.89</v>
      </c>
      <c r="X11" s="66">
        <f t="shared" si="3"/>
        <v>220138.89</v>
      </c>
      <c r="Y11" s="66">
        <f t="shared" si="3"/>
        <v>220138.89</v>
      </c>
      <c r="Z11" s="66">
        <f t="shared" si="3"/>
        <v>220138.89</v>
      </c>
      <c r="AA11" s="66">
        <f t="shared" si="3"/>
        <v>220138.89</v>
      </c>
      <c r="AB11" s="66">
        <f t="shared" si="3"/>
        <v>220138.89</v>
      </c>
      <c r="AC11" s="66">
        <f t="shared" si="3"/>
        <v>220138.89</v>
      </c>
      <c r="AD11" s="66">
        <f t="shared" si="3"/>
        <v>220138.89</v>
      </c>
      <c r="AE11" s="66">
        <f t="shared" si="3"/>
        <v>220138.89</v>
      </c>
      <c r="AF11" s="66">
        <f t="shared" si="3"/>
        <v>220138.89</v>
      </c>
      <c r="AG11" s="65">
        <f t="shared" si="3"/>
        <v>32205722.23</v>
      </c>
      <c r="AH11" s="67">
        <f t="shared" si="3"/>
        <v>220138.89</v>
      </c>
      <c r="AI11" s="66">
        <f t="shared" si="3"/>
        <v>220138.89</v>
      </c>
      <c r="AJ11" s="66">
        <f t="shared" si="3"/>
        <v>220138.89</v>
      </c>
      <c r="AK11" s="66">
        <f t="shared" si="3"/>
        <v>220138.89</v>
      </c>
      <c r="AL11" s="66">
        <f t="shared" si="3"/>
        <v>220138.89</v>
      </c>
      <c r="AM11" s="66">
        <f t="shared" si="3"/>
        <v>220138.89</v>
      </c>
      <c r="AN11" s="66">
        <f t="shared" si="3"/>
        <v>220138.89</v>
      </c>
      <c r="AO11" s="66">
        <f t="shared" si="3"/>
        <v>220138.89</v>
      </c>
      <c r="AP11" s="66">
        <f t="shared" si="3"/>
        <v>220138.89</v>
      </c>
      <c r="AQ11" s="66">
        <f t="shared" si="3"/>
        <v>220138.89</v>
      </c>
      <c r="AR11" s="66">
        <f t="shared" si="3"/>
        <v>220138.89</v>
      </c>
      <c r="AS11" s="65">
        <f t="shared" si="3"/>
        <v>24105722.23</v>
      </c>
      <c r="AT11" s="67">
        <f t="shared" si="3"/>
        <v>220138.89</v>
      </c>
      <c r="AU11" s="66">
        <f t="shared" si="3"/>
        <v>220138.89</v>
      </c>
      <c r="AV11" s="66">
        <f t="shared" si="3"/>
        <v>220138.89</v>
      </c>
      <c r="AW11" s="66">
        <f t="shared" si="3"/>
        <v>220138.89</v>
      </c>
      <c r="AX11" s="66">
        <f t="shared" si="3"/>
        <v>220138.89</v>
      </c>
      <c r="AY11" s="66">
        <f t="shared" si="3"/>
        <v>220138.89</v>
      </c>
      <c r="AZ11" s="66">
        <f t="shared" si="3"/>
        <v>220138.89</v>
      </c>
      <c r="BA11" s="66">
        <f t="shared" si="3"/>
        <v>220138.89</v>
      </c>
      <c r="BB11" s="66">
        <f t="shared" si="3"/>
        <v>220138.89</v>
      </c>
      <c r="BC11" s="66">
        <f t="shared" si="3"/>
        <v>220138.89</v>
      </c>
      <c r="BD11" s="66">
        <f t="shared" si="3"/>
        <v>220138.89</v>
      </c>
      <c r="BE11" s="65">
        <f t="shared" si="3"/>
        <v>24105722.23</v>
      </c>
      <c r="BF11" s="67">
        <f t="shared" si="3"/>
        <v>220138.89</v>
      </c>
      <c r="BG11" s="66">
        <f t="shared" si="3"/>
        <v>220138.89</v>
      </c>
      <c r="BH11" s="66">
        <f t="shared" si="3"/>
        <v>220138.89</v>
      </c>
      <c r="BI11" s="66">
        <f t="shared" si="3"/>
        <v>220138.89</v>
      </c>
      <c r="BJ11" s="66">
        <f t="shared" si="3"/>
        <v>220138.89</v>
      </c>
      <c r="BK11" s="66">
        <f t="shared" si="3"/>
        <v>220138.89</v>
      </c>
      <c r="BL11" s="66">
        <f t="shared" si="3"/>
        <v>220138.89</v>
      </c>
      <c r="BM11" s="66">
        <f t="shared" si="3"/>
        <v>220138.89</v>
      </c>
      <c r="BN11" s="66">
        <f t="shared" si="3"/>
        <v>220138.89</v>
      </c>
      <c r="BO11" s="66">
        <f t="shared" si="3"/>
        <v>220138.89</v>
      </c>
      <c r="BP11" s="66">
        <f t="shared" si="3"/>
        <v>220138.89</v>
      </c>
      <c r="BQ11" s="65">
        <f t="shared" si="3"/>
        <v>24105722.23</v>
      </c>
      <c r="BR11" s="67">
        <f t="shared" si="3"/>
        <v>220138.89</v>
      </c>
      <c r="BS11" s="66">
        <f t="shared" si="3"/>
        <v>220138.89</v>
      </c>
      <c r="BT11" s="66">
        <f t="shared" si="3"/>
        <v>220138.89</v>
      </c>
      <c r="BU11" s="66">
        <f t="shared" ref="BU11:CC11" si="4">+BU21+BU12+BU24</f>
        <v>220138.89</v>
      </c>
      <c r="BV11" s="66">
        <f t="shared" si="4"/>
        <v>220138.89</v>
      </c>
      <c r="BW11" s="66">
        <f t="shared" si="4"/>
        <v>220138.89</v>
      </c>
      <c r="BX11" s="66">
        <f t="shared" si="4"/>
        <v>220138.89</v>
      </c>
      <c r="BY11" s="66">
        <f t="shared" si="4"/>
        <v>220138.89</v>
      </c>
      <c r="BZ11" s="66">
        <f t="shared" si="4"/>
        <v>220138.89</v>
      </c>
      <c r="CA11" s="66">
        <f t="shared" si="4"/>
        <v>220138.89</v>
      </c>
      <c r="CB11" s="66">
        <f t="shared" si="4"/>
        <v>220138.89</v>
      </c>
      <c r="CC11" s="65">
        <f t="shared" si="4"/>
        <v>24105722.109999999</v>
      </c>
      <c r="CD11"/>
    </row>
    <row r="12" spans="1:82" x14ac:dyDescent="0.75">
      <c r="A12" s="39"/>
      <c r="B12" s="68" t="s">
        <v>36</v>
      </c>
      <c r="C12" s="457" t="s">
        <v>37</v>
      </c>
      <c r="D12" s="486"/>
      <c r="E12" s="486"/>
      <c r="F12" s="487"/>
      <c r="G12" s="246">
        <f t="shared" si="2"/>
        <v>97740000</v>
      </c>
      <c r="H12" s="69">
        <f>+H28</f>
        <v>0</v>
      </c>
      <c r="I12" s="70">
        <f t="shared" ref="I12:BT12" si="5">+I28</f>
        <v>0</v>
      </c>
      <c r="J12" s="69">
        <f t="shared" si="5"/>
        <v>152083.32999999999</v>
      </c>
      <c r="K12" s="71">
        <f t="shared" si="5"/>
        <v>152083.32999999999</v>
      </c>
      <c r="L12" s="71">
        <f t="shared" si="5"/>
        <v>152083.32999999999</v>
      </c>
      <c r="M12" s="71">
        <f t="shared" si="5"/>
        <v>152083.32999999999</v>
      </c>
      <c r="N12" s="71">
        <f t="shared" si="5"/>
        <v>152083.32999999999</v>
      </c>
      <c r="O12" s="71">
        <f t="shared" si="5"/>
        <v>152083.32999999999</v>
      </c>
      <c r="P12" s="71">
        <f t="shared" si="5"/>
        <v>152083.32999999999</v>
      </c>
      <c r="Q12" s="71">
        <f t="shared" si="5"/>
        <v>152083.32999999999</v>
      </c>
      <c r="R12" s="71">
        <f t="shared" si="5"/>
        <v>152083.32999999999</v>
      </c>
      <c r="S12" s="71">
        <f t="shared" si="5"/>
        <v>152083.32999999999</v>
      </c>
      <c r="T12" s="71">
        <f t="shared" si="5"/>
        <v>152083.32999999999</v>
      </c>
      <c r="U12" s="70">
        <f t="shared" si="5"/>
        <v>17767083.329999998</v>
      </c>
      <c r="V12" s="69">
        <f t="shared" si="5"/>
        <v>152083.32999999999</v>
      </c>
      <c r="W12" s="71">
        <f t="shared" si="5"/>
        <v>152083.32999999999</v>
      </c>
      <c r="X12" s="71">
        <f t="shared" si="5"/>
        <v>152083.32999999999</v>
      </c>
      <c r="Y12" s="71">
        <f t="shared" si="5"/>
        <v>152083.32999999999</v>
      </c>
      <c r="Z12" s="71">
        <f t="shared" si="5"/>
        <v>152083.32999999999</v>
      </c>
      <c r="AA12" s="71">
        <f t="shared" si="5"/>
        <v>152083.32999999999</v>
      </c>
      <c r="AB12" s="71">
        <f t="shared" si="5"/>
        <v>152083.32999999999</v>
      </c>
      <c r="AC12" s="71">
        <f t="shared" si="5"/>
        <v>152083.32999999999</v>
      </c>
      <c r="AD12" s="71">
        <f t="shared" si="5"/>
        <v>152083.32999999999</v>
      </c>
      <c r="AE12" s="71">
        <f t="shared" si="5"/>
        <v>152083.32999999999</v>
      </c>
      <c r="AF12" s="71">
        <f t="shared" si="5"/>
        <v>152083.32999999999</v>
      </c>
      <c r="AG12" s="70">
        <f t="shared" si="5"/>
        <v>15667083.33</v>
      </c>
      <c r="AH12" s="72">
        <f t="shared" si="5"/>
        <v>152083.32999999999</v>
      </c>
      <c r="AI12" s="71">
        <f t="shared" si="5"/>
        <v>152083.32999999999</v>
      </c>
      <c r="AJ12" s="71">
        <f t="shared" si="5"/>
        <v>152083.32999999999</v>
      </c>
      <c r="AK12" s="71">
        <f t="shared" si="5"/>
        <v>152083.32999999999</v>
      </c>
      <c r="AL12" s="71">
        <f t="shared" si="5"/>
        <v>152083.32999999999</v>
      </c>
      <c r="AM12" s="71">
        <f t="shared" si="5"/>
        <v>152083.32999999999</v>
      </c>
      <c r="AN12" s="71">
        <f t="shared" si="5"/>
        <v>152083.32999999999</v>
      </c>
      <c r="AO12" s="71">
        <f t="shared" si="5"/>
        <v>152083.32999999999</v>
      </c>
      <c r="AP12" s="71">
        <f t="shared" si="5"/>
        <v>152083.32999999999</v>
      </c>
      <c r="AQ12" s="71">
        <f t="shared" si="5"/>
        <v>152083.32999999999</v>
      </c>
      <c r="AR12" s="71">
        <f t="shared" si="5"/>
        <v>152083.32999999999</v>
      </c>
      <c r="AS12" s="70">
        <f t="shared" si="5"/>
        <v>13567083.33</v>
      </c>
      <c r="AT12" s="72">
        <f t="shared" si="5"/>
        <v>152083.32999999999</v>
      </c>
      <c r="AU12" s="71">
        <f t="shared" si="5"/>
        <v>152083.32999999999</v>
      </c>
      <c r="AV12" s="71">
        <f t="shared" si="5"/>
        <v>152083.32999999999</v>
      </c>
      <c r="AW12" s="71">
        <f t="shared" si="5"/>
        <v>152083.32999999999</v>
      </c>
      <c r="AX12" s="71">
        <f t="shared" si="5"/>
        <v>152083.32999999999</v>
      </c>
      <c r="AY12" s="71">
        <f t="shared" si="5"/>
        <v>152083.32999999999</v>
      </c>
      <c r="AZ12" s="71">
        <f t="shared" si="5"/>
        <v>152083.32999999999</v>
      </c>
      <c r="BA12" s="71">
        <f t="shared" si="5"/>
        <v>152083.32999999999</v>
      </c>
      <c r="BB12" s="71">
        <f t="shared" si="5"/>
        <v>152083.32999999999</v>
      </c>
      <c r="BC12" s="71">
        <f t="shared" si="5"/>
        <v>152083.32999999999</v>
      </c>
      <c r="BD12" s="71">
        <f t="shared" si="5"/>
        <v>152083.32999999999</v>
      </c>
      <c r="BE12" s="70">
        <f t="shared" si="5"/>
        <v>13567083.33</v>
      </c>
      <c r="BF12" s="72">
        <f t="shared" si="5"/>
        <v>152083.32999999999</v>
      </c>
      <c r="BG12" s="71">
        <f t="shared" si="5"/>
        <v>152083.32999999999</v>
      </c>
      <c r="BH12" s="71">
        <f t="shared" si="5"/>
        <v>152083.32999999999</v>
      </c>
      <c r="BI12" s="71">
        <f t="shared" si="5"/>
        <v>152083.32999999999</v>
      </c>
      <c r="BJ12" s="71">
        <f t="shared" si="5"/>
        <v>152083.32999999999</v>
      </c>
      <c r="BK12" s="71">
        <f t="shared" si="5"/>
        <v>152083.32999999999</v>
      </c>
      <c r="BL12" s="71">
        <f t="shared" si="5"/>
        <v>152083.32999999999</v>
      </c>
      <c r="BM12" s="71">
        <f t="shared" si="5"/>
        <v>152083.32999999999</v>
      </c>
      <c r="BN12" s="71">
        <f t="shared" si="5"/>
        <v>152083.32999999999</v>
      </c>
      <c r="BO12" s="71">
        <f t="shared" si="5"/>
        <v>152083.32999999999</v>
      </c>
      <c r="BP12" s="71">
        <f t="shared" si="5"/>
        <v>152083.32999999999</v>
      </c>
      <c r="BQ12" s="70">
        <f t="shared" si="5"/>
        <v>13567083.33</v>
      </c>
      <c r="BR12" s="72">
        <f t="shared" si="5"/>
        <v>152083.32999999999</v>
      </c>
      <c r="BS12" s="71">
        <f t="shared" si="5"/>
        <v>152083.32999999999</v>
      </c>
      <c r="BT12" s="71">
        <f t="shared" si="5"/>
        <v>152083.32999999999</v>
      </c>
      <c r="BU12" s="71">
        <f t="shared" ref="BU12:CC12" si="6">+BU28</f>
        <v>152083.32999999999</v>
      </c>
      <c r="BV12" s="71">
        <f t="shared" si="6"/>
        <v>152083.32999999999</v>
      </c>
      <c r="BW12" s="71">
        <f t="shared" si="6"/>
        <v>152083.32999999999</v>
      </c>
      <c r="BX12" s="71">
        <f t="shared" si="6"/>
        <v>152083.32999999999</v>
      </c>
      <c r="BY12" s="71">
        <f t="shared" si="6"/>
        <v>152083.32999999999</v>
      </c>
      <c r="BZ12" s="71">
        <f t="shared" si="6"/>
        <v>152083.32999999999</v>
      </c>
      <c r="CA12" s="71">
        <f t="shared" si="6"/>
        <v>152083.32999999999</v>
      </c>
      <c r="CB12" s="71">
        <f t="shared" si="6"/>
        <v>152083.32999999999</v>
      </c>
      <c r="CC12" s="70">
        <f t="shared" si="6"/>
        <v>13567083.57</v>
      </c>
      <c r="CD12" s="284" t="b">
        <f>G12=G28</f>
        <v>1</v>
      </c>
    </row>
    <row r="13" spans="1:82" x14ac:dyDescent="0.75">
      <c r="A13" s="39"/>
      <c r="B13" s="73"/>
      <c r="C13" s="447" t="s">
        <v>38</v>
      </c>
      <c r="D13" s="449"/>
      <c r="E13" s="449"/>
      <c r="F13" s="450"/>
      <c r="G13" s="74">
        <f t="shared" si="2"/>
        <v>10950000</v>
      </c>
      <c r="H13" s="75">
        <f>+H12-SUM(H14:H15)</f>
        <v>0</v>
      </c>
      <c r="I13" s="76">
        <f t="shared" ref="I13:BT13" si="7">+I12-SUM(I14:I15)</f>
        <v>0</v>
      </c>
      <c r="J13" s="75">
        <f t="shared" si="7"/>
        <v>152083.32999999999</v>
      </c>
      <c r="K13" s="77">
        <f t="shared" si="7"/>
        <v>152083.32999999999</v>
      </c>
      <c r="L13" s="77">
        <f t="shared" si="7"/>
        <v>152083.32999999999</v>
      </c>
      <c r="M13" s="77">
        <f t="shared" si="7"/>
        <v>152083.32999999999</v>
      </c>
      <c r="N13" s="77">
        <f t="shared" si="7"/>
        <v>152083.32999999999</v>
      </c>
      <c r="O13" s="77">
        <f t="shared" si="7"/>
        <v>152083.32999999999</v>
      </c>
      <c r="P13" s="77">
        <f t="shared" si="7"/>
        <v>152083.32999999999</v>
      </c>
      <c r="Q13" s="77">
        <f t="shared" si="7"/>
        <v>152083.32999999999</v>
      </c>
      <c r="R13" s="77">
        <f t="shared" si="7"/>
        <v>152083.32999999999</v>
      </c>
      <c r="S13" s="77">
        <f t="shared" si="7"/>
        <v>152083.32999999999</v>
      </c>
      <c r="T13" s="77">
        <f t="shared" si="7"/>
        <v>152083.32999999999</v>
      </c>
      <c r="U13" s="76">
        <f t="shared" si="7"/>
        <v>152083.32999999999</v>
      </c>
      <c r="V13" s="75">
        <f t="shared" si="7"/>
        <v>152083.32999999999</v>
      </c>
      <c r="W13" s="77">
        <f t="shared" si="7"/>
        <v>152083.32999999999</v>
      </c>
      <c r="X13" s="77">
        <f t="shared" si="7"/>
        <v>152083.32999999999</v>
      </c>
      <c r="Y13" s="77">
        <f t="shared" si="7"/>
        <v>152083.32999999999</v>
      </c>
      <c r="Z13" s="77">
        <f t="shared" si="7"/>
        <v>152083.32999999999</v>
      </c>
      <c r="AA13" s="77">
        <f t="shared" si="7"/>
        <v>152083.32999999999</v>
      </c>
      <c r="AB13" s="77">
        <f t="shared" si="7"/>
        <v>152083.32999999999</v>
      </c>
      <c r="AC13" s="77">
        <f t="shared" si="7"/>
        <v>152083.32999999999</v>
      </c>
      <c r="AD13" s="77">
        <f t="shared" si="7"/>
        <v>152083.32999999999</v>
      </c>
      <c r="AE13" s="77">
        <f t="shared" si="7"/>
        <v>152083.32999999999</v>
      </c>
      <c r="AF13" s="77">
        <f t="shared" si="7"/>
        <v>152083.32999999999</v>
      </c>
      <c r="AG13" s="76">
        <f t="shared" si="7"/>
        <v>152083.32999999999</v>
      </c>
      <c r="AH13" s="78">
        <f t="shared" si="7"/>
        <v>152083.32999999999</v>
      </c>
      <c r="AI13" s="77">
        <f t="shared" si="7"/>
        <v>152083.32999999999</v>
      </c>
      <c r="AJ13" s="77">
        <f t="shared" si="7"/>
        <v>152083.32999999999</v>
      </c>
      <c r="AK13" s="77">
        <f t="shared" si="7"/>
        <v>152083.32999999999</v>
      </c>
      <c r="AL13" s="77">
        <f t="shared" si="7"/>
        <v>152083.32999999999</v>
      </c>
      <c r="AM13" s="77">
        <f t="shared" si="7"/>
        <v>152083.32999999999</v>
      </c>
      <c r="AN13" s="77">
        <f t="shared" si="7"/>
        <v>152083.32999999999</v>
      </c>
      <c r="AO13" s="77">
        <f t="shared" si="7"/>
        <v>152083.32999999999</v>
      </c>
      <c r="AP13" s="77">
        <f t="shared" si="7"/>
        <v>152083.32999999999</v>
      </c>
      <c r="AQ13" s="77">
        <f t="shared" si="7"/>
        <v>152083.32999999999</v>
      </c>
      <c r="AR13" s="77">
        <f t="shared" si="7"/>
        <v>152083.32999999999</v>
      </c>
      <c r="AS13" s="76">
        <f t="shared" si="7"/>
        <v>152083.32999999999</v>
      </c>
      <c r="AT13" s="78">
        <f t="shared" si="7"/>
        <v>152083.32999999999</v>
      </c>
      <c r="AU13" s="77">
        <f t="shared" si="7"/>
        <v>152083.32999999999</v>
      </c>
      <c r="AV13" s="77">
        <f t="shared" si="7"/>
        <v>152083.32999999999</v>
      </c>
      <c r="AW13" s="77">
        <f t="shared" si="7"/>
        <v>152083.32999999999</v>
      </c>
      <c r="AX13" s="77">
        <f t="shared" si="7"/>
        <v>152083.32999999999</v>
      </c>
      <c r="AY13" s="77">
        <f t="shared" si="7"/>
        <v>152083.32999999999</v>
      </c>
      <c r="AZ13" s="77">
        <f t="shared" si="7"/>
        <v>152083.32999999999</v>
      </c>
      <c r="BA13" s="77">
        <f t="shared" si="7"/>
        <v>152083.32999999999</v>
      </c>
      <c r="BB13" s="77">
        <f t="shared" si="7"/>
        <v>152083.32999999999</v>
      </c>
      <c r="BC13" s="77">
        <f t="shared" si="7"/>
        <v>152083.32999999999</v>
      </c>
      <c r="BD13" s="77">
        <f t="shared" si="7"/>
        <v>152083.32999999999</v>
      </c>
      <c r="BE13" s="76">
        <f t="shared" si="7"/>
        <v>152083.32999999999</v>
      </c>
      <c r="BF13" s="78">
        <f t="shared" si="7"/>
        <v>152083.32999999999</v>
      </c>
      <c r="BG13" s="77">
        <f t="shared" si="7"/>
        <v>152083.32999999999</v>
      </c>
      <c r="BH13" s="77">
        <f t="shared" si="7"/>
        <v>152083.32999999999</v>
      </c>
      <c r="BI13" s="77">
        <f t="shared" si="7"/>
        <v>152083.32999999999</v>
      </c>
      <c r="BJ13" s="77">
        <f t="shared" si="7"/>
        <v>152083.32999999999</v>
      </c>
      <c r="BK13" s="77">
        <f t="shared" si="7"/>
        <v>152083.32999999999</v>
      </c>
      <c r="BL13" s="77">
        <f t="shared" si="7"/>
        <v>152083.32999999999</v>
      </c>
      <c r="BM13" s="77">
        <f t="shared" si="7"/>
        <v>152083.32999999999</v>
      </c>
      <c r="BN13" s="77">
        <f t="shared" si="7"/>
        <v>152083.32999999999</v>
      </c>
      <c r="BO13" s="77">
        <f t="shared" si="7"/>
        <v>152083.32999999999</v>
      </c>
      <c r="BP13" s="77">
        <f t="shared" si="7"/>
        <v>152083.32999999999</v>
      </c>
      <c r="BQ13" s="76">
        <f t="shared" si="7"/>
        <v>152083.32999999999</v>
      </c>
      <c r="BR13" s="78">
        <f t="shared" si="7"/>
        <v>152083.32999999999</v>
      </c>
      <c r="BS13" s="77">
        <f t="shared" si="7"/>
        <v>152083.32999999999</v>
      </c>
      <c r="BT13" s="77">
        <f t="shared" si="7"/>
        <v>152083.32999999999</v>
      </c>
      <c r="BU13" s="77">
        <f t="shared" ref="BU13:CC13" si="8">+BU12-SUM(BU14:BU15)</f>
        <v>152083.32999999999</v>
      </c>
      <c r="BV13" s="77">
        <f t="shared" si="8"/>
        <v>152083.32999999999</v>
      </c>
      <c r="BW13" s="77">
        <f t="shared" si="8"/>
        <v>152083.32999999999</v>
      </c>
      <c r="BX13" s="77">
        <f t="shared" si="8"/>
        <v>152083.32999999999</v>
      </c>
      <c r="BY13" s="77">
        <f t="shared" si="8"/>
        <v>152083.32999999999</v>
      </c>
      <c r="BZ13" s="77">
        <f t="shared" si="8"/>
        <v>152083.32999999999</v>
      </c>
      <c r="CA13" s="77">
        <f t="shared" si="8"/>
        <v>152083.32999999999</v>
      </c>
      <c r="CB13" s="77">
        <f t="shared" si="8"/>
        <v>152083.32999999999</v>
      </c>
      <c r="CC13" s="76">
        <f t="shared" si="8"/>
        <v>152083.57</v>
      </c>
      <c r="CD13"/>
    </row>
    <row r="14" spans="1:82" x14ac:dyDescent="0.75">
      <c r="A14" s="39"/>
      <c r="B14" s="73"/>
      <c r="C14" s="447" t="s">
        <v>39</v>
      </c>
      <c r="D14" s="449"/>
      <c r="E14" s="449"/>
      <c r="F14" s="450"/>
      <c r="G14" s="247">
        <f t="shared" si="2"/>
        <v>86790000</v>
      </c>
      <c r="H14" s="79">
        <f>+H169</f>
        <v>0</v>
      </c>
      <c r="I14" s="80">
        <f t="shared" ref="I14:BT14" si="9">+I169</f>
        <v>0</v>
      </c>
      <c r="J14" s="79">
        <f t="shared" si="9"/>
        <v>0</v>
      </c>
      <c r="K14" s="81">
        <f t="shared" si="9"/>
        <v>0</v>
      </c>
      <c r="L14" s="81">
        <f t="shared" si="9"/>
        <v>0</v>
      </c>
      <c r="M14" s="81">
        <f t="shared" si="9"/>
        <v>0</v>
      </c>
      <c r="N14" s="81">
        <f t="shared" si="9"/>
        <v>0</v>
      </c>
      <c r="O14" s="81">
        <f t="shared" si="9"/>
        <v>0</v>
      </c>
      <c r="P14" s="81">
        <f t="shared" si="9"/>
        <v>0</v>
      </c>
      <c r="Q14" s="81">
        <f t="shared" si="9"/>
        <v>0</v>
      </c>
      <c r="R14" s="81">
        <f t="shared" si="9"/>
        <v>0</v>
      </c>
      <c r="S14" s="81">
        <f t="shared" si="9"/>
        <v>0</v>
      </c>
      <c r="T14" s="81">
        <f t="shared" si="9"/>
        <v>0</v>
      </c>
      <c r="U14" s="80">
        <f t="shared" si="9"/>
        <v>17615000</v>
      </c>
      <c r="V14" s="79">
        <f t="shared" si="9"/>
        <v>0</v>
      </c>
      <c r="W14" s="81">
        <f t="shared" si="9"/>
        <v>0</v>
      </c>
      <c r="X14" s="81">
        <f t="shared" si="9"/>
        <v>0</v>
      </c>
      <c r="Y14" s="81">
        <f t="shared" si="9"/>
        <v>0</v>
      </c>
      <c r="Z14" s="81">
        <f t="shared" si="9"/>
        <v>0</v>
      </c>
      <c r="AA14" s="81">
        <f t="shared" si="9"/>
        <v>0</v>
      </c>
      <c r="AB14" s="81">
        <f t="shared" si="9"/>
        <v>0</v>
      </c>
      <c r="AC14" s="81">
        <f t="shared" si="9"/>
        <v>0</v>
      </c>
      <c r="AD14" s="81">
        <f t="shared" si="9"/>
        <v>0</v>
      </c>
      <c r="AE14" s="81">
        <f t="shared" si="9"/>
        <v>0</v>
      </c>
      <c r="AF14" s="81">
        <f t="shared" si="9"/>
        <v>0</v>
      </c>
      <c r="AG14" s="80">
        <f t="shared" si="9"/>
        <v>15515000</v>
      </c>
      <c r="AH14" s="82">
        <f t="shared" si="9"/>
        <v>0</v>
      </c>
      <c r="AI14" s="81">
        <f t="shared" si="9"/>
        <v>0</v>
      </c>
      <c r="AJ14" s="81">
        <f t="shared" si="9"/>
        <v>0</v>
      </c>
      <c r="AK14" s="81">
        <f t="shared" si="9"/>
        <v>0</v>
      </c>
      <c r="AL14" s="81">
        <f t="shared" si="9"/>
        <v>0</v>
      </c>
      <c r="AM14" s="81">
        <f t="shared" si="9"/>
        <v>0</v>
      </c>
      <c r="AN14" s="81">
        <f t="shared" si="9"/>
        <v>0</v>
      </c>
      <c r="AO14" s="81">
        <f t="shared" si="9"/>
        <v>0</v>
      </c>
      <c r="AP14" s="81">
        <f t="shared" si="9"/>
        <v>0</v>
      </c>
      <c r="AQ14" s="81">
        <f t="shared" si="9"/>
        <v>0</v>
      </c>
      <c r="AR14" s="81">
        <f t="shared" si="9"/>
        <v>0</v>
      </c>
      <c r="AS14" s="80">
        <f t="shared" si="9"/>
        <v>13415000</v>
      </c>
      <c r="AT14" s="82">
        <f t="shared" si="9"/>
        <v>0</v>
      </c>
      <c r="AU14" s="81">
        <f t="shared" si="9"/>
        <v>0</v>
      </c>
      <c r="AV14" s="81">
        <f t="shared" si="9"/>
        <v>0</v>
      </c>
      <c r="AW14" s="81">
        <f t="shared" si="9"/>
        <v>0</v>
      </c>
      <c r="AX14" s="81">
        <f t="shared" si="9"/>
        <v>0</v>
      </c>
      <c r="AY14" s="81">
        <f t="shared" si="9"/>
        <v>0</v>
      </c>
      <c r="AZ14" s="81">
        <f t="shared" si="9"/>
        <v>0</v>
      </c>
      <c r="BA14" s="81">
        <f t="shared" si="9"/>
        <v>0</v>
      </c>
      <c r="BB14" s="81">
        <f t="shared" si="9"/>
        <v>0</v>
      </c>
      <c r="BC14" s="81">
        <f t="shared" si="9"/>
        <v>0</v>
      </c>
      <c r="BD14" s="81">
        <f t="shared" si="9"/>
        <v>0</v>
      </c>
      <c r="BE14" s="80">
        <f t="shared" si="9"/>
        <v>13415000</v>
      </c>
      <c r="BF14" s="82">
        <f t="shared" si="9"/>
        <v>0</v>
      </c>
      <c r="BG14" s="81">
        <f t="shared" si="9"/>
        <v>0</v>
      </c>
      <c r="BH14" s="81">
        <f t="shared" si="9"/>
        <v>0</v>
      </c>
      <c r="BI14" s="81">
        <f t="shared" si="9"/>
        <v>0</v>
      </c>
      <c r="BJ14" s="81">
        <f t="shared" si="9"/>
        <v>0</v>
      </c>
      <c r="BK14" s="81">
        <f t="shared" si="9"/>
        <v>0</v>
      </c>
      <c r="BL14" s="81">
        <f t="shared" si="9"/>
        <v>0</v>
      </c>
      <c r="BM14" s="81">
        <f t="shared" si="9"/>
        <v>0</v>
      </c>
      <c r="BN14" s="81">
        <f t="shared" si="9"/>
        <v>0</v>
      </c>
      <c r="BO14" s="81">
        <f t="shared" si="9"/>
        <v>0</v>
      </c>
      <c r="BP14" s="81">
        <f t="shared" si="9"/>
        <v>0</v>
      </c>
      <c r="BQ14" s="80">
        <f t="shared" si="9"/>
        <v>13415000</v>
      </c>
      <c r="BR14" s="82">
        <f t="shared" si="9"/>
        <v>0</v>
      </c>
      <c r="BS14" s="81">
        <f t="shared" si="9"/>
        <v>0</v>
      </c>
      <c r="BT14" s="81">
        <f t="shared" si="9"/>
        <v>0</v>
      </c>
      <c r="BU14" s="81">
        <f t="shared" ref="BU14:CC14" si="10">+BU169</f>
        <v>0</v>
      </c>
      <c r="BV14" s="81">
        <f t="shared" si="10"/>
        <v>0</v>
      </c>
      <c r="BW14" s="81">
        <f t="shared" si="10"/>
        <v>0</v>
      </c>
      <c r="BX14" s="81">
        <f t="shared" si="10"/>
        <v>0</v>
      </c>
      <c r="BY14" s="81">
        <f t="shared" si="10"/>
        <v>0</v>
      </c>
      <c r="BZ14" s="81">
        <f t="shared" si="10"/>
        <v>0</v>
      </c>
      <c r="CA14" s="81">
        <f t="shared" si="10"/>
        <v>0</v>
      </c>
      <c r="CB14" s="81">
        <f t="shared" si="10"/>
        <v>0</v>
      </c>
      <c r="CC14" s="80">
        <f t="shared" si="10"/>
        <v>13415000</v>
      </c>
      <c r="CD14"/>
    </row>
    <row r="15" spans="1:82" x14ac:dyDescent="0.75">
      <c r="A15" s="39"/>
      <c r="B15" s="73"/>
      <c r="C15" s="447" t="s">
        <v>40</v>
      </c>
      <c r="D15" s="449"/>
      <c r="E15" s="449"/>
      <c r="F15" s="450"/>
      <c r="G15" s="248">
        <f t="shared" si="2"/>
        <v>0</v>
      </c>
      <c r="H15" s="83">
        <f t="shared" ref="H15" si="11">+SUM(H16:H19)</f>
        <v>0</v>
      </c>
      <c r="I15" s="84">
        <f t="shared" ref="I15:BT15" si="12">+SUM(I16:I19)</f>
        <v>0</v>
      </c>
      <c r="J15" s="83">
        <f t="shared" si="12"/>
        <v>0</v>
      </c>
      <c r="K15" s="85">
        <f t="shared" si="12"/>
        <v>0</v>
      </c>
      <c r="L15" s="85">
        <f t="shared" si="12"/>
        <v>0</v>
      </c>
      <c r="M15" s="85">
        <f t="shared" si="12"/>
        <v>0</v>
      </c>
      <c r="N15" s="85">
        <f t="shared" si="12"/>
        <v>0</v>
      </c>
      <c r="O15" s="85">
        <f t="shared" si="12"/>
        <v>0</v>
      </c>
      <c r="P15" s="85">
        <f t="shared" si="12"/>
        <v>0</v>
      </c>
      <c r="Q15" s="85">
        <f t="shared" si="12"/>
        <v>0</v>
      </c>
      <c r="R15" s="85">
        <f t="shared" si="12"/>
        <v>0</v>
      </c>
      <c r="S15" s="85">
        <f t="shared" si="12"/>
        <v>0</v>
      </c>
      <c r="T15" s="85">
        <f t="shared" si="12"/>
        <v>0</v>
      </c>
      <c r="U15" s="84">
        <f t="shared" si="12"/>
        <v>0</v>
      </c>
      <c r="V15" s="83">
        <f t="shared" si="12"/>
        <v>0</v>
      </c>
      <c r="W15" s="85">
        <f t="shared" si="12"/>
        <v>0</v>
      </c>
      <c r="X15" s="85">
        <f t="shared" si="12"/>
        <v>0</v>
      </c>
      <c r="Y15" s="85">
        <f t="shared" si="12"/>
        <v>0</v>
      </c>
      <c r="Z15" s="85">
        <f t="shared" si="12"/>
        <v>0</v>
      </c>
      <c r="AA15" s="85">
        <f t="shared" si="12"/>
        <v>0</v>
      </c>
      <c r="AB15" s="85">
        <f t="shared" si="12"/>
        <v>0</v>
      </c>
      <c r="AC15" s="85">
        <f t="shared" si="12"/>
        <v>0</v>
      </c>
      <c r="AD15" s="85">
        <f t="shared" si="12"/>
        <v>0</v>
      </c>
      <c r="AE15" s="85">
        <f t="shared" si="12"/>
        <v>0</v>
      </c>
      <c r="AF15" s="85">
        <f t="shared" si="12"/>
        <v>0</v>
      </c>
      <c r="AG15" s="84">
        <f t="shared" si="12"/>
        <v>0</v>
      </c>
      <c r="AH15" s="86">
        <f t="shared" si="12"/>
        <v>0</v>
      </c>
      <c r="AI15" s="85">
        <f t="shared" si="12"/>
        <v>0</v>
      </c>
      <c r="AJ15" s="85">
        <f t="shared" si="12"/>
        <v>0</v>
      </c>
      <c r="AK15" s="85">
        <f t="shared" si="12"/>
        <v>0</v>
      </c>
      <c r="AL15" s="85">
        <f t="shared" si="12"/>
        <v>0</v>
      </c>
      <c r="AM15" s="85">
        <f t="shared" si="12"/>
        <v>0</v>
      </c>
      <c r="AN15" s="85">
        <f t="shared" si="12"/>
        <v>0</v>
      </c>
      <c r="AO15" s="85">
        <f t="shared" si="12"/>
        <v>0</v>
      </c>
      <c r="AP15" s="85">
        <f t="shared" si="12"/>
        <v>0</v>
      </c>
      <c r="AQ15" s="85">
        <f t="shared" si="12"/>
        <v>0</v>
      </c>
      <c r="AR15" s="85">
        <f t="shared" si="12"/>
        <v>0</v>
      </c>
      <c r="AS15" s="84">
        <f t="shared" si="12"/>
        <v>0</v>
      </c>
      <c r="AT15" s="86">
        <f t="shared" si="12"/>
        <v>0</v>
      </c>
      <c r="AU15" s="85">
        <f t="shared" si="12"/>
        <v>0</v>
      </c>
      <c r="AV15" s="85">
        <f t="shared" si="12"/>
        <v>0</v>
      </c>
      <c r="AW15" s="85">
        <f t="shared" si="12"/>
        <v>0</v>
      </c>
      <c r="AX15" s="85">
        <f t="shared" si="12"/>
        <v>0</v>
      </c>
      <c r="AY15" s="85">
        <f t="shared" si="12"/>
        <v>0</v>
      </c>
      <c r="AZ15" s="85">
        <f t="shared" si="12"/>
        <v>0</v>
      </c>
      <c r="BA15" s="85">
        <f t="shared" si="12"/>
        <v>0</v>
      </c>
      <c r="BB15" s="85">
        <f t="shared" si="12"/>
        <v>0</v>
      </c>
      <c r="BC15" s="85">
        <f t="shared" si="12"/>
        <v>0</v>
      </c>
      <c r="BD15" s="85">
        <f t="shared" si="12"/>
        <v>0</v>
      </c>
      <c r="BE15" s="84">
        <f t="shared" si="12"/>
        <v>0</v>
      </c>
      <c r="BF15" s="86">
        <f t="shared" si="12"/>
        <v>0</v>
      </c>
      <c r="BG15" s="85">
        <f t="shared" si="12"/>
        <v>0</v>
      </c>
      <c r="BH15" s="85">
        <f t="shared" si="12"/>
        <v>0</v>
      </c>
      <c r="BI15" s="85">
        <f t="shared" si="12"/>
        <v>0</v>
      </c>
      <c r="BJ15" s="85">
        <f t="shared" si="12"/>
        <v>0</v>
      </c>
      <c r="BK15" s="85">
        <f t="shared" si="12"/>
        <v>0</v>
      </c>
      <c r="BL15" s="85">
        <f t="shared" si="12"/>
        <v>0</v>
      </c>
      <c r="BM15" s="85">
        <f t="shared" si="12"/>
        <v>0</v>
      </c>
      <c r="BN15" s="85">
        <f t="shared" si="12"/>
        <v>0</v>
      </c>
      <c r="BO15" s="85">
        <f t="shared" si="12"/>
        <v>0</v>
      </c>
      <c r="BP15" s="85">
        <f t="shared" si="12"/>
        <v>0</v>
      </c>
      <c r="BQ15" s="84">
        <f t="shared" si="12"/>
        <v>0</v>
      </c>
      <c r="BR15" s="86">
        <f t="shared" si="12"/>
        <v>0</v>
      </c>
      <c r="BS15" s="85">
        <f t="shared" si="12"/>
        <v>0</v>
      </c>
      <c r="BT15" s="85">
        <f t="shared" si="12"/>
        <v>0</v>
      </c>
      <c r="BU15" s="85">
        <f t="shared" ref="BU15:CC15" si="13">+SUM(BU16:BU19)</f>
        <v>0</v>
      </c>
      <c r="BV15" s="85">
        <f t="shared" si="13"/>
        <v>0</v>
      </c>
      <c r="BW15" s="85">
        <f t="shared" si="13"/>
        <v>0</v>
      </c>
      <c r="BX15" s="85">
        <f t="shared" si="13"/>
        <v>0</v>
      </c>
      <c r="BY15" s="85">
        <f t="shared" si="13"/>
        <v>0</v>
      </c>
      <c r="BZ15" s="85">
        <f t="shared" si="13"/>
        <v>0</v>
      </c>
      <c r="CA15" s="85">
        <f t="shared" si="13"/>
        <v>0</v>
      </c>
      <c r="CB15" s="85">
        <f t="shared" si="13"/>
        <v>0</v>
      </c>
      <c r="CC15" s="84">
        <f t="shared" si="13"/>
        <v>0</v>
      </c>
      <c r="CD15"/>
    </row>
    <row r="16" spans="1:82" x14ac:dyDescent="0.75">
      <c r="A16" s="39"/>
      <c r="B16" s="73"/>
      <c r="C16" s="87" t="s">
        <v>7</v>
      </c>
      <c r="D16" s="130" t="s">
        <v>58</v>
      </c>
      <c r="E16" s="292">
        <v>72</v>
      </c>
      <c r="F16" s="223"/>
      <c r="G16" s="74">
        <f t="shared" si="2"/>
        <v>0</v>
      </c>
      <c r="H16" s="75"/>
      <c r="I16" s="76"/>
      <c r="J16" s="219"/>
      <c r="K16" s="220"/>
      <c r="L16" s="220"/>
      <c r="M16" s="220"/>
      <c r="N16" s="220"/>
      <c r="O16" s="220"/>
      <c r="P16" s="220"/>
      <c r="Q16" s="220"/>
      <c r="R16" s="220"/>
      <c r="S16" s="220"/>
      <c r="T16" s="220"/>
      <c r="U16" s="218"/>
      <c r="V16" s="219"/>
      <c r="W16" s="220"/>
      <c r="X16" s="220"/>
      <c r="Y16" s="220"/>
      <c r="Z16" s="220"/>
      <c r="AA16" s="220"/>
      <c r="AB16" s="220"/>
      <c r="AC16" s="220"/>
      <c r="AD16" s="220"/>
      <c r="AE16" s="220"/>
      <c r="AF16" s="220"/>
      <c r="AG16" s="218"/>
      <c r="AH16" s="221"/>
      <c r="AI16" s="220"/>
      <c r="AJ16" s="220"/>
      <c r="AK16" s="220"/>
      <c r="AL16" s="220"/>
      <c r="AM16" s="220"/>
      <c r="AN16" s="220"/>
      <c r="AO16" s="220"/>
      <c r="AP16" s="220"/>
      <c r="AQ16" s="220"/>
      <c r="AR16" s="220"/>
      <c r="AS16" s="218"/>
      <c r="AT16" s="221"/>
      <c r="AU16" s="220"/>
      <c r="AV16" s="220"/>
      <c r="AW16" s="220"/>
      <c r="AX16" s="220"/>
      <c r="AY16" s="220"/>
      <c r="AZ16" s="220"/>
      <c r="BA16" s="220"/>
      <c r="BB16" s="220"/>
      <c r="BC16" s="220"/>
      <c r="BD16" s="220"/>
      <c r="BE16" s="218"/>
      <c r="BF16" s="221"/>
      <c r="BG16" s="220"/>
      <c r="BH16" s="220"/>
      <c r="BI16" s="220"/>
      <c r="BJ16" s="220"/>
      <c r="BK16" s="220"/>
      <c r="BL16" s="220"/>
      <c r="BM16" s="220"/>
      <c r="BN16" s="220"/>
      <c r="BO16" s="220"/>
      <c r="BP16" s="220"/>
      <c r="BQ16" s="218"/>
      <c r="BR16" s="221"/>
      <c r="BS16" s="220"/>
      <c r="BT16" s="220"/>
      <c r="BU16" s="220"/>
      <c r="BV16" s="220"/>
      <c r="BW16" s="220"/>
      <c r="BX16" s="220"/>
      <c r="BY16" s="220"/>
      <c r="BZ16" s="220"/>
      <c r="CA16" s="220"/>
      <c r="CB16" s="220"/>
      <c r="CC16" s="218"/>
      <c r="CD16" t="s">
        <v>48</v>
      </c>
    </row>
    <row r="17" spans="1:82" x14ac:dyDescent="0.75">
      <c r="A17" s="39"/>
      <c r="B17" s="73"/>
      <c r="C17" s="87" t="s">
        <v>8</v>
      </c>
      <c r="D17" s="130" t="s">
        <v>58</v>
      </c>
      <c r="E17" s="292">
        <v>72</v>
      </c>
      <c r="F17" s="223"/>
      <c r="G17" s="74">
        <f t="shared" si="2"/>
        <v>0</v>
      </c>
      <c r="H17" s="75"/>
      <c r="I17" s="76"/>
      <c r="J17" s="219"/>
      <c r="K17" s="220"/>
      <c r="L17" s="220"/>
      <c r="M17" s="220"/>
      <c r="N17" s="220"/>
      <c r="O17" s="220"/>
      <c r="P17" s="220"/>
      <c r="Q17" s="220"/>
      <c r="R17" s="220"/>
      <c r="S17" s="220"/>
      <c r="T17" s="220"/>
      <c r="U17" s="218"/>
      <c r="V17" s="219"/>
      <c r="W17" s="220"/>
      <c r="X17" s="220"/>
      <c r="Y17" s="220"/>
      <c r="Z17" s="220"/>
      <c r="AA17" s="220"/>
      <c r="AB17" s="220"/>
      <c r="AC17" s="220"/>
      <c r="AD17" s="220"/>
      <c r="AE17" s="220"/>
      <c r="AF17" s="220"/>
      <c r="AG17" s="218"/>
      <c r="AH17" s="221"/>
      <c r="AI17" s="220"/>
      <c r="AJ17" s="220"/>
      <c r="AK17" s="220"/>
      <c r="AL17" s="220"/>
      <c r="AM17" s="220"/>
      <c r="AN17" s="220"/>
      <c r="AO17" s="220"/>
      <c r="AP17" s="220"/>
      <c r="AQ17" s="220"/>
      <c r="AR17" s="220"/>
      <c r="AS17" s="218"/>
      <c r="AT17" s="221"/>
      <c r="AU17" s="220"/>
      <c r="AV17" s="220"/>
      <c r="AW17" s="220"/>
      <c r="AX17" s="220"/>
      <c r="AY17" s="220"/>
      <c r="AZ17" s="220"/>
      <c r="BA17" s="220"/>
      <c r="BB17" s="220"/>
      <c r="BC17" s="220"/>
      <c r="BD17" s="220"/>
      <c r="BE17" s="218"/>
      <c r="BF17" s="221"/>
      <c r="BG17" s="220"/>
      <c r="BH17" s="220"/>
      <c r="BI17" s="220"/>
      <c r="BJ17" s="220"/>
      <c r="BK17" s="220"/>
      <c r="BL17" s="220"/>
      <c r="BM17" s="220"/>
      <c r="BN17" s="220"/>
      <c r="BO17" s="220"/>
      <c r="BP17" s="220"/>
      <c r="BQ17" s="218"/>
      <c r="BR17" s="221"/>
      <c r="BS17" s="220"/>
      <c r="BT17" s="220"/>
      <c r="BU17" s="220"/>
      <c r="BV17" s="220"/>
      <c r="BW17" s="220"/>
      <c r="BX17" s="220"/>
      <c r="BY17" s="220"/>
      <c r="BZ17" s="220"/>
      <c r="CA17" s="220"/>
      <c r="CB17" s="220"/>
      <c r="CC17" s="218"/>
      <c r="CD17" t="s">
        <v>48</v>
      </c>
    </row>
    <row r="18" spans="1:82" x14ac:dyDescent="0.75">
      <c r="A18" s="39"/>
      <c r="B18" s="73"/>
      <c r="C18" s="87" t="s">
        <v>9</v>
      </c>
      <c r="D18" s="130" t="s">
        <v>58</v>
      </c>
      <c r="E18" s="292">
        <v>72</v>
      </c>
      <c r="F18" s="223"/>
      <c r="G18" s="74">
        <f t="shared" si="2"/>
        <v>0</v>
      </c>
      <c r="H18" s="75"/>
      <c r="I18" s="76"/>
      <c r="J18" s="219"/>
      <c r="K18" s="220"/>
      <c r="L18" s="220"/>
      <c r="M18" s="220"/>
      <c r="N18" s="220"/>
      <c r="O18" s="220"/>
      <c r="P18" s="220"/>
      <c r="Q18" s="220"/>
      <c r="R18" s="220"/>
      <c r="S18" s="220"/>
      <c r="T18" s="220"/>
      <c r="U18" s="218"/>
      <c r="V18" s="219"/>
      <c r="W18" s="220"/>
      <c r="X18" s="220"/>
      <c r="Y18" s="220"/>
      <c r="Z18" s="220"/>
      <c r="AA18" s="220"/>
      <c r="AB18" s="220"/>
      <c r="AC18" s="220"/>
      <c r="AD18" s="220"/>
      <c r="AE18" s="220"/>
      <c r="AF18" s="220"/>
      <c r="AG18" s="218"/>
      <c r="AH18" s="221"/>
      <c r="AI18" s="220"/>
      <c r="AJ18" s="220"/>
      <c r="AK18" s="220"/>
      <c r="AL18" s="220"/>
      <c r="AM18" s="220"/>
      <c r="AN18" s="220"/>
      <c r="AO18" s="220"/>
      <c r="AP18" s="220"/>
      <c r="AQ18" s="220"/>
      <c r="AR18" s="220"/>
      <c r="AS18" s="218"/>
      <c r="AT18" s="221"/>
      <c r="AU18" s="220"/>
      <c r="AV18" s="220"/>
      <c r="AW18" s="220"/>
      <c r="AX18" s="220"/>
      <c r="AY18" s="220"/>
      <c r="AZ18" s="220"/>
      <c r="BA18" s="220"/>
      <c r="BB18" s="220"/>
      <c r="BC18" s="220"/>
      <c r="BD18" s="220"/>
      <c r="BE18" s="218"/>
      <c r="BF18" s="221"/>
      <c r="BG18" s="220"/>
      <c r="BH18" s="220"/>
      <c r="BI18" s="220"/>
      <c r="BJ18" s="220"/>
      <c r="BK18" s="220"/>
      <c r="BL18" s="220"/>
      <c r="BM18" s="220"/>
      <c r="BN18" s="220"/>
      <c r="BO18" s="220"/>
      <c r="BP18" s="220"/>
      <c r="BQ18" s="218"/>
      <c r="BR18" s="221"/>
      <c r="BS18" s="220"/>
      <c r="BT18" s="220"/>
      <c r="BU18" s="220"/>
      <c r="BV18" s="220"/>
      <c r="BW18" s="220"/>
      <c r="BX18" s="220"/>
      <c r="BY18" s="220"/>
      <c r="BZ18" s="220"/>
      <c r="CA18" s="220"/>
      <c r="CB18" s="220"/>
      <c r="CC18" s="218"/>
      <c r="CD18" t="s">
        <v>48</v>
      </c>
    </row>
    <row r="19" spans="1:82" x14ac:dyDescent="0.75">
      <c r="A19" s="39"/>
      <c r="B19" s="73"/>
      <c r="C19" s="87" t="s">
        <v>10</v>
      </c>
      <c r="D19" s="130" t="s">
        <v>58</v>
      </c>
      <c r="E19" s="292">
        <v>72</v>
      </c>
      <c r="F19" s="223"/>
      <c r="G19" s="74">
        <f t="shared" si="2"/>
        <v>0</v>
      </c>
      <c r="H19" s="75"/>
      <c r="I19" s="76"/>
      <c r="J19" s="219"/>
      <c r="K19" s="220"/>
      <c r="L19" s="220"/>
      <c r="M19" s="220"/>
      <c r="N19" s="220"/>
      <c r="O19" s="220"/>
      <c r="P19" s="220"/>
      <c r="Q19" s="220"/>
      <c r="R19" s="220"/>
      <c r="S19" s="220"/>
      <c r="T19" s="220"/>
      <c r="U19" s="218"/>
      <c r="V19" s="219"/>
      <c r="W19" s="220"/>
      <c r="X19" s="220"/>
      <c r="Y19" s="220"/>
      <c r="Z19" s="220"/>
      <c r="AA19" s="220"/>
      <c r="AB19" s="220"/>
      <c r="AC19" s="220"/>
      <c r="AD19" s="220"/>
      <c r="AE19" s="220"/>
      <c r="AF19" s="220"/>
      <c r="AG19" s="218"/>
      <c r="AH19" s="221"/>
      <c r="AI19" s="220"/>
      <c r="AJ19" s="220"/>
      <c r="AK19" s="220"/>
      <c r="AL19" s="220"/>
      <c r="AM19" s="220"/>
      <c r="AN19" s="220"/>
      <c r="AO19" s="220"/>
      <c r="AP19" s="220"/>
      <c r="AQ19" s="220"/>
      <c r="AR19" s="220"/>
      <c r="AS19" s="218"/>
      <c r="AT19" s="221"/>
      <c r="AU19" s="220"/>
      <c r="AV19" s="220"/>
      <c r="AW19" s="220"/>
      <c r="AX19" s="220"/>
      <c r="AY19" s="220"/>
      <c r="AZ19" s="220"/>
      <c r="BA19" s="220"/>
      <c r="BB19" s="220"/>
      <c r="BC19" s="220"/>
      <c r="BD19" s="220"/>
      <c r="BE19" s="218"/>
      <c r="BF19" s="221"/>
      <c r="BG19" s="220"/>
      <c r="BH19" s="220"/>
      <c r="BI19" s="220"/>
      <c r="BJ19" s="220"/>
      <c r="BK19" s="220"/>
      <c r="BL19" s="220"/>
      <c r="BM19" s="220"/>
      <c r="BN19" s="220"/>
      <c r="BO19" s="220"/>
      <c r="BP19" s="220"/>
      <c r="BQ19" s="218"/>
      <c r="BR19" s="221"/>
      <c r="BS19" s="220"/>
      <c r="BT19" s="220"/>
      <c r="BU19" s="220"/>
      <c r="BV19" s="220"/>
      <c r="BW19" s="220"/>
      <c r="BX19" s="220"/>
      <c r="BY19" s="220"/>
      <c r="BZ19" s="220"/>
      <c r="CA19" s="220"/>
      <c r="CB19" s="220"/>
      <c r="CC19" s="218"/>
      <c r="CD19" t="s">
        <v>48</v>
      </c>
    </row>
    <row r="20" spans="1:82" x14ac:dyDescent="0.75">
      <c r="A20" s="39"/>
      <c r="B20" s="89"/>
      <c r="C20" s="446"/>
      <c r="D20" s="482"/>
      <c r="E20" s="482"/>
      <c r="F20" s="483"/>
      <c r="G20" s="90">
        <f t="shared" ref="G20:AL20" si="14">IF(SUM(G16:G19)=0,0,IF(AND((SUM(G16:G19)/G12)&gt;0.4,G169=0),0.4,(SUM(G16:G19)/G12)))</f>
        <v>0</v>
      </c>
      <c r="H20" s="91">
        <f t="shared" si="14"/>
        <v>0</v>
      </c>
      <c r="I20" s="92">
        <f t="shared" si="14"/>
        <v>0</v>
      </c>
      <c r="J20" s="91">
        <f t="shared" si="14"/>
        <v>0</v>
      </c>
      <c r="K20" s="93">
        <f t="shared" si="14"/>
        <v>0</v>
      </c>
      <c r="L20" s="93">
        <f t="shared" si="14"/>
        <v>0</v>
      </c>
      <c r="M20" s="93">
        <f t="shared" si="14"/>
        <v>0</v>
      </c>
      <c r="N20" s="93">
        <f t="shared" si="14"/>
        <v>0</v>
      </c>
      <c r="O20" s="93">
        <f t="shared" si="14"/>
        <v>0</v>
      </c>
      <c r="P20" s="93">
        <f t="shared" si="14"/>
        <v>0</v>
      </c>
      <c r="Q20" s="93">
        <f t="shared" si="14"/>
        <v>0</v>
      </c>
      <c r="R20" s="93">
        <f t="shared" si="14"/>
        <v>0</v>
      </c>
      <c r="S20" s="93">
        <f t="shared" si="14"/>
        <v>0</v>
      </c>
      <c r="T20" s="93">
        <f t="shared" si="14"/>
        <v>0</v>
      </c>
      <c r="U20" s="92">
        <f t="shared" si="14"/>
        <v>0</v>
      </c>
      <c r="V20" s="91">
        <f t="shared" si="14"/>
        <v>0</v>
      </c>
      <c r="W20" s="93">
        <f t="shared" si="14"/>
        <v>0</v>
      </c>
      <c r="X20" s="93">
        <f t="shared" si="14"/>
        <v>0</v>
      </c>
      <c r="Y20" s="93">
        <f t="shared" si="14"/>
        <v>0</v>
      </c>
      <c r="Z20" s="93">
        <f t="shared" si="14"/>
        <v>0</v>
      </c>
      <c r="AA20" s="93">
        <f t="shared" si="14"/>
        <v>0</v>
      </c>
      <c r="AB20" s="93">
        <f t="shared" si="14"/>
        <v>0</v>
      </c>
      <c r="AC20" s="93">
        <f t="shared" si="14"/>
        <v>0</v>
      </c>
      <c r="AD20" s="93">
        <f t="shared" si="14"/>
        <v>0</v>
      </c>
      <c r="AE20" s="93">
        <f t="shared" si="14"/>
        <v>0</v>
      </c>
      <c r="AF20" s="93">
        <f t="shared" si="14"/>
        <v>0</v>
      </c>
      <c r="AG20" s="92">
        <f t="shared" si="14"/>
        <v>0</v>
      </c>
      <c r="AH20" s="94">
        <f t="shared" si="14"/>
        <v>0</v>
      </c>
      <c r="AI20" s="93">
        <f t="shared" si="14"/>
        <v>0</v>
      </c>
      <c r="AJ20" s="93">
        <f t="shared" si="14"/>
        <v>0</v>
      </c>
      <c r="AK20" s="93">
        <f t="shared" si="14"/>
        <v>0</v>
      </c>
      <c r="AL20" s="93">
        <f t="shared" si="14"/>
        <v>0</v>
      </c>
      <c r="AM20" s="93">
        <f t="shared" ref="AM20:BR20" si="15">IF(SUM(AM16:AM19)=0,0,IF(AND((SUM(AM16:AM19)/AM12)&gt;0.4,AM169=0),0.4,(SUM(AM16:AM19)/AM12)))</f>
        <v>0</v>
      </c>
      <c r="AN20" s="93">
        <f t="shared" si="15"/>
        <v>0</v>
      </c>
      <c r="AO20" s="93">
        <f t="shared" si="15"/>
        <v>0</v>
      </c>
      <c r="AP20" s="93">
        <f t="shared" si="15"/>
        <v>0</v>
      </c>
      <c r="AQ20" s="93">
        <f t="shared" si="15"/>
        <v>0</v>
      </c>
      <c r="AR20" s="93">
        <f t="shared" si="15"/>
        <v>0</v>
      </c>
      <c r="AS20" s="92">
        <f t="shared" si="15"/>
        <v>0</v>
      </c>
      <c r="AT20" s="94">
        <f t="shared" si="15"/>
        <v>0</v>
      </c>
      <c r="AU20" s="93">
        <f t="shared" si="15"/>
        <v>0</v>
      </c>
      <c r="AV20" s="93">
        <f t="shared" si="15"/>
        <v>0</v>
      </c>
      <c r="AW20" s="93">
        <f t="shared" si="15"/>
        <v>0</v>
      </c>
      <c r="AX20" s="93">
        <f t="shared" si="15"/>
        <v>0</v>
      </c>
      <c r="AY20" s="93">
        <f t="shared" si="15"/>
        <v>0</v>
      </c>
      <c r="AZ20" s="93">
        <f t="shared" si="15"/>
        <v>0</v>
      </c>
      <c r="BA20" s="93">
        <f t="shared" si="15"/>
        <v>0</v>
      </c>
      <c r="BB20" s="93">
        <f t="shared" si="15"/>
        <v>0</v>
      </c>
      <c r="BC20" s="93">
        <f t="shared" si="15"/>
        <v>0</v>
      </c>
      <c r="BD20" s="93">
        <f t="shared" si="15"/>
        <v>0</v>
      </c>
      <c r="BE20" s="92">
        <f t="shared" si="15"/>
        <v>0</v>
      </c>
      <c r="BF20" s="94">
        <f t="shared" si="15"/>
        <v>0</v>
      </c>
      <c r="BG20" s="93">
        <f t="shared" si="15"/>
        <v>0</v>
      </c>
      <c r="BH20" s="93">
        <f t="shared" si="15"/>
        <v>0</v>
      </c>
      <c r="BI20" s="93">
        <f t="shared" si="15"/>
        <v>0</v>
      </c>
      <c r="BJ20" s="93">
        <f t="shared" si="15"/>
        <v>0</v>
      </c>
      <c r="BK20" s="93">
        <f t="shared" si="15"/>
        <v>0</v>
      </c>
      <c r="BL20" s="93">
        <f t="shared" si="15"/>
        <v>0</v>
      </c>
      <c r="BM20" s="93">
        <f t="shared" si="15"/>
        <v>0</v>
      </c>
      <c r="BN20" s="93">
        <f t="shared" si="15"/>
        <v>0</v>
      </c>
      <c r="BO20" s="93">
        <f t="shared" si="15"/>
        <v>0</v>
      </c>
      <c r="BP20" s="93">
        <f t="shared" si="15"/>
        <v>0</v>
      </c>
      <c r="BQ20" s="92">
        <f t="shared" si="15"/>
        <v>0</v>
      </c>
      <c r="BR20" s="94">
        <f t="shared" si="15"/>
        <v>0</v>
      </c>
      <c r="BS20" s="93">
        <f t="shared" ref="BS20:CC20" si="16">IF(SUM(BS16:BS19)=0,0,IF(AND((SUM(BS16:BS19)/BS12)&gt;0.4,BS169=0),0.4,(SUM(BS16:BS19)/BS12)))</f>
        <v>0</v>
      </c>
      <c r="BT20" s="93">
        <f t="shared" si="16"/>
        <v>0</v>
      </c>
      <c r="BU20" s="93">
        <f t="shared" si="16"/>
        <v>0</v>
      </c>
      <c r="BV20" s="93">
        <f t="shared" si="16"/>
        <v>0</v>
      </c>
      <c r="BW20" s="93">
        <f t="shared" si="16"/>
        <v>0</v>
      </c>
      <c r="BX20" s="93">
        <f t="shared" si="16"/>
        <v>0</v>
      </c>
      <c r="BY20" s="93">
        <f t="shared" si="16"/>
        <v>0</v>
      </c>
      <c r="BZ20" s="93">
        <f t="shared" si="16"/>
        <v>0</v>
      </c>
      <c r="CA20" s="93">
        <f t="shared" si="16"/>
        <v>0</v>
      </c>
      <c r="CB20" s="93">
        <f t="shared" si="16"/>
        <v>0</v>
      </c>
      <c r="CC20" s="92">
        <f t="shared" si="16"/>
        <v>0</v>
      </c>
      <c r="CD20"/>
    </row>
    <row r="21" spans="1:82" x14ac:dyDescent="0.75">
      <c r="A21" s="39"/>
      <c r="B21" s="95" t="s">
        <v>42</v>
      </c>
      <c r="C21" s="454" t="s">
        <v>43</v>
      </c>
      <c r="D21" s="455"/>
      <c r="E21" s="455"/>
      <c r="F21" s="456"/>
      <c r="G21" s="96">
        <f t="shared" ref="G21:G26" si="17">+SUM(H21:CC21)</f>
        <v>74170000</v>
      </c>
      <c r="H21" s="97">
        <f>+H199</f>
        <v>0</v>
      </c>
      <c r="I21" s="98">
        <f t="shared" ref="I21:BT21" si="18">+I199</f>
        <v>0</v>
      </c>
      <c r="J21" s="97">
        <f t="shared" si="18"/>
        <v>68055.56</v>
      </c>
      <c r="K21" s="99">
        <f t="shared" si="18"/>
        <v>68055.56</v>
      </c>
      <c r="L21" s="99">
        <f t="shared" si="18"/>
        <v>68055.56</v>
      </c>
      <c r="M21" s="99">
        <f t="shared" si="18"/>
        <v>68055.56</v>
      </c>
      <c r="N21" s="99">
        <f t="shared" si="18"/>
        <v>68055.56</v>
      </c>
      <c r="O21" s="99">
        <f t="shared" si="18"/>
        <v>68055.56</v>
      </c>
      <c r="P21" s="99">
        <f t="shared" si="18"/>
        <v>68055.56</v>
      </c>
      <c r="Q21" s="99">
        <f t="shared" si="18"/>
        <v>68055.56</v>
      </c>
      <c r="R21" s="99">
        <f t="shared" si="18"/>
        <v>68055.56</v>
      </c>
      <c r="S21" s="99">
        <f t="shared" si="18"/>
        <v>68055.56</v>
      </c>
      <c r="T21" s="99">
        <f t="shared" si="18"/>
        <v>68055.56</v>
      </c>
      <c r="U21" s="98">
        <f t="shared" si="18"/>
        <v>20613055.559999999</v>
      </c>
      <c r="V21" s="97">
        <f t="shared" si="18"/>
        <v>68055.56</v>
      </c>
      <c r="W21" s="99">
        <f t="shared" si="18"/>
        <v>68055.56</v>
      </c>
      <c r="X21" s="99">
        <f t="shared" si="18"/>
        <v>68055.56</v>
      </c>
      <c r="Y21" s="99">
        <f t="shared" si="18"/>
        <v>68055.56</v>
      </c>
      <c r="Z21" s="99">
        <f t="shared" si="18"/>
        <v>68055.56</v>
      </c>
      <c r="AA21" s="99">
        <f t="shared" si="18"/>
        <v>68055.56</v>
      </c>
      <c r="AB21" s="99">
        <f t="shared" si="18"/>
        <v>68055.56</v>
      </c>
      <c r="AC21" s="99">
        <f t="shared" si="18"/>
        <v>68055.56</v>
      </c>
      <c r="AD21" s="99">
        <f t="shared" si="18"/>
        <v>68055.56</v>
      </c>
      <c r="AE21" s="99">
        <f t="shared" si="18"/>
        <v>68055.56</v>
      </c>
      <c r="AF21" s="99">
        <f t="shared" si="18"/>
        <v>68055.56</v>
      </c>
      <c r="AG21" s="98">
        <f t="shared" si="18"/>
        <v>14613055.560000001</v>
      </c>
      <c r="AH21" s="100">
        <f t="shared" si="18"/>
        <v>68055.56</v>
      </c>
      <c r="AI21" s="99">
        <f t="shared" si="18"/>
        <v>68055.56</v>
      </c>
      <c r="AJ21" s="99">
        <f t="shared" si="18"/>
        <v>68055.56</v>
      </c>
      <c r="AK21" s="99">
        <f t="shared" si="18"/>
        <v>68055.56</v>
      </c>
      <c r="AL21" s="99">
        <f t="shared" si="18"/>
        <v>68055.56</v>
      </c>
      <c r="AM21" s="99">
        <f t="shared" si="18"/>
        <v>68055.56</v>
      </c>
      <c r="AN21" s="99">
        <f t="shared" si="18"/>
        <v>68055.56</v>
      </c>
      <c r="AO21" s="99">
        <f t="shared" si="18"/>
        <v>68055.56</v>
      </c>
      <c r="AP21" s="99">
        <f t="shared" si="18"/>
        <v>68055.56</v>
      </c>
      <c r="AQ21" s="99">
        <f t="shared" si="18"/>
        <v>68055.56</v>
      </c>
      <c r="AR21" s="99">
        <f t="shared" si="18"/>
        <v>68055.56</v>
      </c>
      <c r="AS21" s="98">
        <f t="shared" si="18"/>
        <v>8613055.5600000005</v>
      </c>
      <c r="AT21" s="100">
        <f t="shared" si="18"/>
        <v>68055.56</v>
      </c>
      <c r="AU21" s="99">
        <f t="shared" si="18"/>
        <v>68055.56</v>
      </c>
      <c r="AV21" s="99">
        <f t="shared" si="18"/>
        <v>68055.56</v>
      </c>
      <c r="AW21" s="99">
        <f t="shared" si="18"/>
        <v>68055.56</v>
      </c>
      <c r="AX21" s="99">
        <f t="shared" si="18"/>
        <v>68055.56</v>
      </c>
      <c r="AY21" s="99">
        <f t="shared" si="18"/>
        <v>68055.56</v>
      </c>
      <c r="AZ21" s="99">
        <f t="shared" si="18"/>
        <v>68055.56</v>
      </c>
      <c r="BA21" s="99">
        <f t="shared" si="18"/>
        <v>68055.56</v>
      </c>
      <c r="BB21" s="99">
        <f t="shared" si="18"/>
        <v>68055.56</v>
      </c>
      <c r="BC21" s="99">
        <f t="shared" si="18"/>
        <v>68055.56</v>
      </c>
      <c r="BD21" s="99">
        <f t="shared" si="18"/>
        <v>68055.56</v>
      </c>
      <c r="BE21" s="98">
        <f t="shared" si="18"/>
        <v>8613055.5600000005</v>
      </c>
      <c r="BF21" s="100">
        <f t="shared" si="18"/>
        <v>68055.56</v>
      </c>
      <c r="BG21" s="99">
        <f t="shared" si="18"/>
        <v>68055.56</v>
      </c>
      <c r="BH21" s="99">
        <f t="shared" si="18"/>
        <v>68055.56</v>
      </c>
      <c r="BI21" s="99">
        <f t="shared" si="18"/>
        <v>68055.56</v>
      </c>
      <c r="BJ21" s="99">
        <f t="shared" si="18"/>
        <v>68055.56</v>
      </c>
      <c r="BK21" s="99">
        <f t="shared" si="18"/>
        <v>68055.56</v>
      </c>
      <c r="BL21" s="99">
        <f t="shared" si="18"/>
        <v>68055.56</v>
      </c>
      <c r="BM21" s="99">
        <f t="shared" si="18"/>
        <v>68055.56</v>
      </c>
      <c r="BN21" s="99">
        <f t="shared" si="18"/>
        <v>68055.56</v>
      </c>
      <c r="BO21" s="99">
        <f t="shared" si="18"/>
        <v>68055.56</v>
      </c>
      <c r="BP21" s="99">
        <f t="shared" si="18"/>
        <v>68055.56</v>
      </c>
      <c r="BQ21" s="98">
        <f t="shared" si="18"/>
        <v>8613055.5600000005</v>
      </c>
      <c r="BR21" s="100">
        <f t="shared" si="18"/>
        <v>68055.56</v>
      </c>
      <c r="BS21" s="99">
        <f t="shared" si="18"/>
        <v>68055.56</v>
      </c>
      <c r="BT21" s="99">
        <f t="shared" si="18"/>
        <v>68055.56</v>
      </c>
      <c r="BU21" s="99">
        <f t="shared" ref="BU21:CC21" si="19">+BU199</f>
        <v>68055.56</v>
      </c>
      <c r="BV21" s="99">
        <f t="shared" si="19"/>
        <v>68055.56</v>
      </c>
      <c r="BW21" s="99">
        <f t="shared" si="19"/>
        <v>68055.56</v>
      </c>
      <c r="BX21" s="99">
        <f t="shared" si="19"/>
        <v>68055.56</v>
      </c>
      <c r="BY21" s="99">
        <f t="shared" si="19"/>
        <v>68055.56</v>
      </c>
      <c r="BZ21" s="99">
        <f t="shared" si="19"/>
        <v>68055.56</v>
      </c>
      <c r="CA21" s="99">
        <f t="shared" si="19"/>
        <v>68055.56</v>
      </c>
      <c r="CB21" s="99">
        <f t="shared" si="19"/>
        <v>68055.56</v>
      </c>
      <c r="CC21" s="98">
        <f t="shared" si="19"/>
        <v>8613055.2400000002</v>
      </c>
      <c r="CD21" s="284" t="b">
        <f>G21=G199</f>
        <v>1</v>
      </c>
    </row>
    <row r="22" spans="1:82" x14ac:dyDescent="0.75">
      <c r="A22" s="39"/>
      <c r="B22" s="101"/>
      <c r="C22" s="447" t="s">
        <v>38</v>
      </c>
      <c r="D22" s="449"/>
      <c r="E22" s="449"/>
      <c r="F22" s="450"/>
      <c r="G22" s="74">
        <f t="shared" si="17"/>
        <v>2500000</v>
      </c>
      <c r="H22" s="102">
        <f t="shared" ref="H22:BS22" si="20">+H21-H23</f>
        <v>0</v>
      </c>
      <c r="I22" s="103">
        <f t="shared" si="20"/>
        <v>0</v>
      </c>
      <c r="J22" s="102">
        <f t="shared" si="20"/>
        <v>34722.230000000003</v>
      </c>
      <c r="K22" s="77">
        <f t="shared" si="20"/>
        <v>34722.230000000003</v>
      </c>
      <c r="L22" s="77">
        <f t="shared" si="20"/>
        <v>34722.230000000003</v>
      </c>
      <c r="M22" s="77">
        <f t="shared" si="20"/>
        <v>34722.230000000003</v>
      </c>
      <c r="N22" s="77">
        <f t="shared" si="20"/>
        <v>34722.230000000003</v>
      </c>
      <c r="O22" s="77">
        <f t="shared" si="20"/>
        <v>34722.230000000003</v>
      </c>
      <c r="P22" s="77">
        <f t="shared" si="20"/>
        <v>34722.230000000003</v>
      </c>
      <c r="Q22" s="77">
        <f t="shared" si="20"/>
        <v>34722.230000000003</v>
      </c>
      <c r="R22" s="77">
        <f t="shared" si="20"/>
        <v>34722.230000000003</v>
      </c>
      <c r="S22" s="77">
        <f t="shared" si="20"/>
        <v>34722.230000000003</v>
      </c>
      <c r="T22" s="77">
        <f t="shared" si="20"/>
        <v>34722.230000000003</v>
      </c>
      <c r="U22" s="103">
        <f t="shared" si="20"/>
        <v>34722.230000000003</v>
      </c>
      <c r="V22" s="102">
        <f t="shared" si="20"/>
        <v>34722.230000000003</v>
      </c>
      <c r="W22" s="77">
        <f t="shared" si="20"/>
        <v>34722.230000000003</v>
      </c>
      <c r="X22" s="77">
        <f t="shared" si="20"/>
        <v>34722.230000000003</v>
      </c>
      <c r="Y22" s="77">
        <f t="shared" si="20"/>
        <v>34722.230000000003</v>
      </c>
      <c r="Z22" s="77">
        <f t="shared" si="20"/>
        <v>34722.230000000003</v>
      </c>
      <c r="AA22" s="77">
        <f t="shared" si="20"/>
        <v>34722.230000000003</v>
      </c>
      <c r="AB22" s="77">
        <f t="shared" si="20"/>
        <v>34722.230000000003</v>
      </c>
      <c r="AC22" s="77">
        <f t="shared" si="20"/>
        <v>34722.230000000003</v>
      </c>
      <c r="AD22" s="77">
        <f t="shared" si="20"/>
        <v>34722.230000000003</v>
      </c>
      <c r="AE22" s="77">
        <f t="shared" si="20"/>
        <v>34722.230000000003</v>
      </c>
      <c r="AF22" s="77">
        <f t="shared" si="20"/>
        <v>34722.230000000003</v>
      </c>
      <c r="AG22" s="103">
        <f t="shared" si="20"/>
        <v>34722.230000000003</v>
      </c>
      <c r="AH22" s="104">
        <f t="shared" si="20"/>
        <v>34722.230000000003</v>
      </c>
      <c r="AI22" s="77">
        <f t="shared" si="20"/>
        <v>34722.230000000003</v>
      </c>
      <c r="AJ22" s="77">
        <f t="shared" si="20"/>
        <v>34722.230000000003</v>
      </c>
      <c r="AK22" s="77">
        <f t="shared" si="20"/>
        <v>34722.230000000003</v>
      </c>
      <c r="AL22" s="77">
        <f t="shared" si="20"/>
        <v>34722.230000000003</v>
      </c>
      <c r="AM22" s="77">
        <f t="shared" si="20"/>
        <v>34722.230000000003</v>
      </c>
      <c r="AN22" s="77">
        <f t="shared" si="20"/>
        <v>34722.230000000003</v>
      </c>
      <c r="AO22" s="77">
        <f t="shared" si="20"/>
        <v>34722.230000000003</v>
      </c>
      <c r="AP22" s="77">
        <f t="shared" si="20"/>
        <v>34722.230000000003</v>
      </c>
      <c r="AQ22" s="77">
        <f t="shared" si="20"/>
        <v>34722.230000000003</v>
      </c>
      <c r="AR22" s="77">
        <f t="shared" si="20"/>
        <v>34722.230000000003</v>
      </c>
      <c r="AS22" s="103">
        <f t="shared" si="20"/>
        <v>34722.230000000003</v>
      </c>
      <c r="AT22" s="104">
        <f t="shared" si="20"/>
        <v>34722.230000000003</v>
      </c>
      <c r="AU22" s="77">
        <f t="shared" si="20"/>
        <v>34722.230000000003</v>
      </c>
      <c r="AV22" s="77">
        <f t="shared" si="20"/>
        <v>34722.230000000003</v>
      </c>
      <c r="AW22" s="77">
        <f t="shared" si="20"/>
        <v>34722.230000000003</v>
      </c>
      <c r="AX22" s="77">
        <f t="shared" si="20"/>
        <v>34722.230000000003</v>
      </c>
      <c r="AY22" s="77">
        <f t="shared" si="20"/>
        <v>34722.230000000003</v>
      </c>
      <c r="AZ22" s="77">
        <f t="shared" si="20"/>
        <v>34722.230000000003</v>
      </c>
      <c r="BA22" s="77">
        <f t="shared" si="20"/>
        <v>34722.230000000003</v>
      </c>
      <c r="BB22" s="77">
        <f t="shared" si="20"/>
        <v>34722.230000000003</v>
      </c>
      <c r="BC22" s="77">
        <f t="shared" si="20"/>
        <v>34722.230000000003</v>
      </c>
      <c r="BD22" s="77">
        <f t="shared" si="20"/>
        <v>34722.230000000003</v>
      </c>
      <c r="BE22" s="103">
        <f t="shared" si="20"/>
        <v>34722.230000000003</v>
      </c>
      <c r="BF22" s="104">
        <f t="shared" si="20"/>
        <v>34722.230000000003</v>
      </c>
      <c r="BG22" s="77">
        <f t="shared" si="20"/>
        <v>34722.230000000003</v>
      </c>
      <c r="BH22" s="77">
        <f t="shared" si="20"/>
        <v>34722.230000000003</v>
      </c>
      <c r="BI22" s="77">
        <f t="shared" si="20"/>
        <v>34722.230000000003</v>
      </c>
      <c r="BJ22" s="77">
        <f t="shared" si="20"/>
        <v>34722.230000000003</v>
      </c>
      <c r="BK22" s="77">
        <f t="shared" si="20"/>
        <v>34722.230000000003</v>
      </c>
      <c r="BL22" s="77">
        <f t="shared" si="20"/>
        <v>34722.230000000003</v>
      </c>
      <c r="BM22" s="77">
        <f t="shared" si="20"/>
        <v>34722.230000000003</v>
      </c>
      <c r="BN22" s="77">
        <f t="shared" si="20"/>
        <v>34722.230000000003</v>
      </c>
      <c r="BO22" s="77">
        <f t="shared" si="20"/>
        <v>34722.230000000003</v>
      </c>
      <c r="BP22" s="77">
        <f t="shared" si="20"/>
        <v>34722.230000000003</v>
      </c>
      <c r="BQ22" s="103">
        <f t="shared" si="20"/>
        <v>34722.230000000003</v>
      </c>
      <c r="BR22" s="104">
        <f t="shared" si="20"/>
        <v>34722.230000000003</v>
      </c>
      <c r="BS22" s="77">
        <f t="shared" si="20"/>
        <v>34722.230000000003</v>
      </c>
      <c r="BT22" s="77">
        <f t="shared" ref="BT22:CC22" si="21">+BT21-BT23</f>
        <v>34722.230000000003</v>
      </c>
      <c r="BU22" s="77">
        <f t="shared" si="21"/>
        <v>34722.230000000003</v>
      </c>
      <c r="BV22" s="77">
        <f t="shared" si="21"/>
        <v>34722.230000000003</v>
      </c>
      <c r="BW22" s="77">
        <f t="shared" si="21"/>
        <v>34722.230000000003</v>
      </c>
      <c r="BX22" s="77">
        <f t="shared" si="21"/>
        <v>34722.230000000003</v>
      </c>
      <c r="BY22" s="77">
        <f t="shared" si="21"/>
        <v>34722.230000000003</v>
      </c>
      <c r="BZ22" s="77">
        <f t="shared" si="21"/>
        <v>34722.230000000003</v>
      </c>
      <c r="CA22" s="77">
        <f t="shared" si="21"/>
        <v>34722.230000000003</v>
      </c>
      <c r="CB22" s="77">
        <f t="shared" si="21"/>
        <v>34722.230000000003</v>
      </c>
      <c r="CC22" s="103">
        <f t="shared" si="21"/>
        <v>34721.67</v>
      </c>
      <c r="CD22"/>
    </row>
    <row r="23" spans="1:82" x14ac:dyDescent="0.75">
      <c r="A23" s="39"/>
      <c r="B23" s="105"/>
      <c r="C23" s="451" t="s">
        <v>39</v>
      </c>
      <c r="D23" s="452"/>
      <c r="E23" s="452"/>
      <c r="F23" s="453"/>
      <c r="G23" s="106">
        <f t="shared" si="17"/>
        <v>71670000</v>
      </c>
      <c r="H23" s="107">
        <f>+H412</f>
        <v>0</v>
      </c>
      <c r="I23" s="108">
        <f t="shared" ref="I23:BT23" si="22">+I412</f>
        <v>0</v>
      </c>
      <c r="J23" s="107">
        <f t="shared" si="22"/>
        <v>33333.33</v>
      </c>
      <c r="K23" s="109">
        <f t="shared" si="22"/>
        <v>33333.33</v>
      </c>
      <c r="L23" s="109">
        <f t="shared" si="22"/>
        <v>33333.33</v>
      </c>
      <c r="M23" s="109">
        <f t="shared" si="22"/>
        <v>33333.33</v>
      </c>
      <c r="N23" s="109">
        <f t="shared" si="22"/>
        <v>33333.33</v>
      </c>
      <c r="O23" s="109">
        <f t="shared" si="22"/>
        <v>33333.33</v>
      </c>
      <c r="P23" s="109">
        <f t="shared" si="22"/>
        <v>33333.33</v>
      </c>
      <c r="Q23" s="109">
        <f t="shared" si="22"/>
        <v>33333.33</v>
      </c>
      <c r="R23" s="109">
        <f t="shared" si="22"/>
        <v>33333.33</v>
      </c>
      <c r="S23" s="109">
        <f t="shared" si="22"/>
        <v>33333.33</v>
      </c>
      <c r="T23" s="109">
        <f t="shared" si="22"/>
        <v>33333.33</v>
      </c>
      <c r="U23" s="108">
        <f t="shared" si="22"/>
        <v>20578333.329999998</v>
      </c>
      <c r="V23" s="110">
        <f t="shared" si="22"/>
        <v>33333.33</v>
      </c>
      <c r="W23" s="109">
        <f t="shared" si="22"/>
        <v>33333.33</v>
      </c>
      <c r="X23" s="109">
        <f t="shared" si="22"/>
        <v>33333.33</v>
      </c>
      <c r="Y23" s="109">
        <f t="shared" si="22"/>
        <v>33333.33</v>
      </c>
      <c r="Z23" s="109">
        <f t="shared" si="22"/>
        <v>33333.33</v>
      </c>
      <c r="AA23" s="109">
        <f t="shared" si="22"/>
        <v>33333.33</v>
      </c>
      <c r="AB23" s="109">
        <f t="shared" si="22"/>
        <v>33333.33</v>
      </c>
      <c r="AC23" s="109">
        <f t="shared" si="22"/>
        <v>33333.33</v>
      </c>
      <c r="AD23" s="109">
        <f t="shared" si="22"/>
        <v>33333.33</v>
      </c>
      <c r="AE23" s="109">
        <f t="shared" si="22"/>
        <v>33333.33</v>
      </c>
      <c r="AF23" s="109">
        <f t="shared" si="22"/>
        <v>33333.33</v>
      </c>
      <c r="AG23" s="108">
        <f t="shared" si="22"/>
        <v>14578333.33</v>
      </c>
      <c r="AH23" s="110">
        <f t="shared" si="22"/>
        <v>33333.33</v>
      </c>
      <c r="AI23" s="109">
        <f t="shared" si="22"/>
        <v>33333.33</v>
      </c>
      <c r="AJ23" s="109">
        <f t="shared" si="22"/>
        <v>33333.33</v>
      </c>
      <c r="AK23" s="109">
        <f t="shared" si="22"/>
        <v>33333.33</v>
      </c>
      <c r="AL23" s="109">
        <f t="shared" si="22"/>
        <v>33333.33</v>
      </c>
      <c r="AM23" s="109">
        <f t="shared" si="22"/>
        <v>33333.33</v>
      </c>
      <c r="AN23" s="109">
        <f t="shared" si="22"/>
        <v>33333.33</v>
      </c>
      <c r="AO23" s="109">
        <f t="shared" si="22"/>
        <v>33333.33</v>
      </c>
      <c r="AP23" s="109">
        <f t="shared" si="22"/>
        <v>33333.33</v>
      </c>
      <c r="AQ23" s="109">
        <f t="shared" si="22"/>
        <v>33333.33</v>
      </c>
      <c r="AR23" s="109">
        <f t="shared" si="22"/>
        <v>33333.33</v>
      </c>
      <c r="AS23" s="108">
        <f t="shared" si="22"/>
        <v>8578333.3300000001</v>
      </c>
      <c r="AT23" s="110">
        <f t="shared" si="22"/>
        <v>33333.33</v>
      </c>
      <c r="AU23" s="109">
        <f t="shared" si="22"/>
        <v>33333.33</v>
      </c>
      <c r="AV23" s="109">
        <f t="shared" si="22"/>
        <v>33333.33</v>
      </c>
      <c r="AW23" s="109">
        <f t="shared" si="22"/>
        <v>33333.33</v>
      </c>
      <c r="AX23" s="109">
        <f t="shared" si="22"/>
        <v>33333.33</v>
      </c>
      <c r="AY23" s="109">
        <f t="shared" si="22"/>
        <v>33333.33</v>
      </c>
      <c r="AZ23" s="109">
        <f t="shared" si="22"/>
        <v>33333.33</v>
      </c>
      <c r="BA23" s="109">
        <f t="shared" si="22"/>
        <v>33333.33</v>
      </c>
      <c r="BB23" s="109">
        <f t="shared" si="22"/>
        <v>33333.33</v>
      </c>
      <c r="BC23" s="109">
        <f t="shared" si="22"/>
        <v>33333.33</v>
      </c>
      <c r="BD23" s="109">
        <f t="shared" si="22"/>
        <v>33333.33</v>
      </c>
      <c r="BE23" s="108">
        <f t="shared" si="22"/>
        <v>8578333.3300000001</v>
      </c>
      <c r="BF23" s="110">
        <f t="shared" si="22"/>
        <v>33333.33</v>
      </c>
      <c r="BG23" s="109">
        <f t="shared" si="22"/>
        <v>33333.33</v>
      </c>
      <c r="BH23" s="109">
        <f t="shared" si="22"/>
        <v>33333.33</v>
      </c>
      <c r="BI23" s="109">
        <f t="shared" si="22"/>
        <v>33333.33</v>
      </c>
      <c r="BJ23" s="109">
        <f t="shared" si="22"/>
        <v>33333.33</v>
      </c>
      <c r="BK23" s="109">
        <f t="shared" si="22"/>
        <v>33333.33</v>
      </c>
      <c r="BL23" s="109">
        <f t="shared" si="22"/>
        <v>33333.33</v>
      </c>
      <c r="BM23" s="109">
        <f t="shared" si="22"/>
        <v>33333.33</v>
      </c>
      <c r="BN23" s="109">
        <f t="shared" si="22"/>
        <v>33333.33</v>
      </c>
      <c r="BO23" s="109">
        <f t="shared" si="22"/>
        <v>33333.33</v>
      </c>
      <c r="BP23" s="109">
        <f t="shared" si="22"/>
        <v>33333.33</v>
      </c>
      <c r="BQ23" s="108">
        <f t="shared" si="22"/>
        <v>8578333.3300000001</v>
      </c>
      <c r="BR23" s="110">
        <f t="shared" si="22"/>
        <v>33333.33</v>
      </c>
      <c r="BS23" s="109">
        <f t="shared" si="22"/>
        <v>33333.33</v>
      </c>
      <c r="BT23" s="109">
        <f t="shared" si="22"/>
        <v>33333.33</v>
      </c>
      <c r="BU23" s="109">
        <f t="shared" ref="BU23:CC23" si="23">+BU412</f>
        <v>33333.33</v>
      </c>
      <c r="BV23" s="109">
        <f t="shared" si="23"/>
        <v>33333.33</v>
      </c>
      <c r="BW23" s="109">
        <f t="shared" si="23"/>
        <v>33333.33</v>
      </c>
      <c r="BX23" s="109">
        <f t="shared" si="23"/>
        <v>33333.33</v>
      </c>
      <c r="BY23" s="109">
        <f t="shared" si="23"/>
        <v>33333.33</v>
      </c>
      <c r="BZ23" s="109">
        <f t="shared" si="23"/>
        <v>33333.33</v>
      </c>
      <c r="CA23" s="109">
        <f t="shared" si="23"/>
        <v>33333.33</v>
      </c>
      <c r="CB23" s="109">
        <f t="shared" si="23"/>
        <v>33333.33</v>
      </c>
      <c r="CC23" s="108">
        <f t="shared" si="23"/>
        <v>8578333.5700000003</v>
      </c>
      <c r="CD23"/>
    </row>
    <row r="24" spans="1:82" x14ac:dyDescent="0.75">
      <c r="A24" s="39"/>
      <c r="B24" s="95" t="s">
        <v>44</v>
      </c>
      <c r="C24" s="454" t="s">
        <v>45</v>
      </c>
      <c r="D24" s="455"/>
      <c r="E24" s="455"/>
      <c r="F24" s="456"/>
      <c r="G24" s="96">
        <f t="shared" si="17"/>
        <v>11553500</v>
      </c>
      <c r="H24" s="97">
        <f t="shared" ref="H24:BS24" si="24">+H454</f>
        <v>0</v>
      </c>
      <c r="I24" s="98">
        <f t="shared" si="24"/>
        <v>0</v>
      </c>
      <c r="J24" s="97">
        <f t="shared" si="24"/>
        <v>0</v>
      </c>
      <c r="K24" s="99">
        <f t="shared" si="24"/>
        <v>0</v>
      </c>
      <c r="L24" s="99">
        <f t="shared" si="24"/>
        <v>0</v>
      </c>
      <c r="M24" s="99">
        <f t="shared" si="24"/>
        <v>0</v>
      </c>
      <c r="N24" s="99">
        <f t="shared" si="24"/>
        <v>0</v>
      </c>
      <c r="O24" s="99">
        <f t="shared" si="24"/>
        <v>0</v>
      </c>
      <c r="P24" s="99">
        <f t="shared" si="24"/>
        <v>0</v>
      </c>
      <c r="Q24" s="99">
        <f t="shared" si="24"/>
        <v>0</v>
      </c>
      <c r="R24" s="99">
        <f t="shared" si="24"/>
        <v>0</v>
      </c>
      <c r="S24" s="99">
        <f t="shared" si="24"/>
        <v>0</v>
      </c>
      <c r="T24" s="99">
        <f t="shared" si="24"/>
        <v>0</v>
      </c>
      <c r="U24" s="98">
        <f t="shared" si="24"/>
        <v>1925583.34</v>
      </c>
      <c r="V24" s="97">
        <f t="shared" si="24"/>
        <v>0</v>
      </c>
      <c r="W24" s="99">
        <f t="shared" si="24"/>
        <v>0</v>
      </c>
      <c r="X24" s="99">
        <f t="shared" si="24"/>
        <v>0</v>
      </c>
      <c r="Y24" s="99">
        <f t="shared" si="24"/>
        <v>0</v>
      </c>
      <c r="Z24" s="99">
        <f t="shared" si="24"/>
        <v>0</v>
      </c>
      <c r="AA24" s="99">
        <f t="shared" si="24"/>
        <v>0</v>
      </c>
      <c r="AB24" s="99">
        <f t="shared" si="24"/>
        <v>0</v>
      </c>
      <c r="AC24" s="99">
        <f t="shared" si="24"/>
        <v>0</v>
      </c>
      <c r="AD24" s="99">
        <f t="shared" si="24"/>
        <v>0</v>
      </c>
      <c r="AE24" s="99">
        <f t="shared" si="24"/>
        <v>0</v>
      </c>
      <c r="AF24" s="99">
        <f t="shared" si="24"/>
        <v>0</v>
      </c>
      <c r="AG24" s="98">
        <f t="shared" si="24"/>
        <v>1925583.34</v>
      </c>
      <c r="AH24" s="100">
        <f t="shared" si="24"/>
        <v>0</v>
      </c>
      <c r="AI24" s="99">
        <f t="shared" si="24"/>
        <v>0</v>
      </c>
      <c r="AJ24" s="99">
        <f t="shared" si="24"/>
        <v>0</v>
      </c>
      <c r="AK24" s="99">
        <f t="shared" si="24"/>
        <v>0</v>
      </c>
      <c r="AL24" s="99">
        <f t="shared" si="24"/>
        <v>0</v>
      </c>
      <c r="AM24" s="99">
        <f t="shared" si="24"/>
        <v>0</v>
      </c>
      <c r="AN24" s="99">
        <f t="shared" si="24"/>
        <v>0</v>
      </c>
      <c r="AO24" s="99">
        <f t="shared" si="24"/>
        <v>0</v>
      </c>
      <c r="AP24" s="99">
        <f t="shared" si="24"/>
        <v>0</v>
      </c>
      <c r="AQ24" s="99">
        <f t="shared" si="24"/>
        <v>0</v>
      </c>
      <c r="AR24" s="99">
        <f t="shared" si="24"/>
        <v>0</v>
      </c>
      <c r="AS24" s="98">
        <f t="shared" si="24"/>
        <v>1925583.34</v>
      </c>
      <c r="AT24" s="100">
        <f t="shared" si="24"/>
        <v>0</v>
      </c>
      <c r="AU24" s="99">
        <f t="shared" si="24"/>
        <v>0</v>
      </c>
      <c r="AV24" s="99">
        <f t="shared" si="24"/>
        <v>0</v>
      </c>
      <c r="AW24" s="99">
        <f t="shared" si="24"/>
        <v>0</v>
      </c>
      <c r="AX24" s="99">
        <f t="shared" si="24"/>
        <v>0</v>
      </c>
      <c r="AY24" s="99">
        <f t="shared" si="24"/>
        <v>0</v>
      </c>
      <c r="AZ24" s="99">
        <f t="shared" si="24"/>
        <v>0</v>
      </c>
      <c r="BA24" s="99">
        <f t="shared" si="24"/>
        <v>0</v>
      </c>
      <c r="BB24" s="99">
        <f t="shared" si="24"/>
        <v>0</v>
      </c>
      <c r="BC24" s="99">
        <f t="shared" si="24"/>
        <v>0</v>
      </c>
      <c r="BD24" s="99">
        <f t="shared" si="24"/>
        <v>0</v>
      </c>
      <c r="BE24" s="98">
        <f t="shared" si="24"/>
        <v>1925583.34</v>
      </c>
      <c r="BF24" s="100">
        <f t="shared" si="24"/>
        <v>0</v>
      </c>
      <c r="BG24" s="99">
        <f t="shared" si="24"/>
        <v>0</v>
      </c>
      <c r="BH24" s="99">
        <f t="shared" si="24"/>
        <v>0</v>
      </c>
      <c r="BI24" s="99">
        <f t="shared" si="24"/>
        <v>0</v>
      </c>
      <c r="BJ24" s="99">
        <f t="shared" si="24"/>
        <v>0</v>
      </c>
      <c r="BK24" s="99">
        <f t="shared" si="24"/>
        <v>0</v>
      </c>
      <c r="BL24" s="99">
        <f t="shared" si="24"/>
        <v>0</v>
      </c>
      <c r="BM24" s="99">
        <f t="shared" si="24"/>
        <v>0</v>
      </c>
      <c r="BN24" s="99">
        <f t="shared" si="24"/>
        <v>0</v>
      </c>
      <c r="BO24" s="99">
        <f t="shared" si="24"/>
        <v>0</v>
      </c>
      <c r="BP24" s="99">
        <f t="shared" si="24"/>
        <v>0</v>
      </c>
      <c r="BQ24" s="98">
        <f t="shared" si="24"/>
        <v>1925583.34</v>
      </c>
      <c r="BR24" s="100">
        <f t="shared" si="24"/>
        <v>0</v>
      </c>
      <c r="BS24" s="99">
        <f t="shared" si="24"/>
        <v>0</v>
      </c>
      <c r="BT24" s="99">
        <f t="shared" ref="BT24" si="25">+BT454</f>
        <v>0</v>
      </c>
      <c r="BU24" s="99">
        <f>+BU454</f>
        <v>0</v>
      </c>
      <c r="BV24" s="99">
        <f t="shared" ref="BV24:CC24" si="26">+BV454</f>
        <v>0</v>
      </c>
      <c r="BW24" s="99">
        <f t="shared" si="26"/>
        <v>0</v>
      </c>
      <c r="BX24" s="99">
        <f t="shared" si="26"/>
        <v>0</v>
      </c>
      <c r="BY24" s="99">
        <f t="shared" si="26"/>
        <v>0</v>
      </c>
      <c r="BZ24" s="99">
        <f t="shared" si="26"/>
        <v>0</v>
      </c>
      <c r="CA24" s="99">
        <f t="shared" si="26"/>
        <v>0</v>
      </c>
      <c r="CB24" s="99">
        <f t="shared" si="26"/>
        <v>0</v>
      </c>
      <c r="CC24" s="98">
        <f t="shared" si="26"/>
        <v>1925583.3</v>
      </c>
      <c r="CD24" s="284" t="b">
        <f>G24=G454</f>
        <v>1</v>
      </c>
    </row>
    <row r="25" spans="1:82" x14ac:dyDescent="0.75">
      <c r="A25" s="39"/>
      <c r="B25" s="101"/>
      <c r="C25" s="447" t="s">
        <v>38</v>
      </c>
      <c r="D25" s="449"/>
      <c r="E25" s="449"/>
      <c r="F25" s="450"/>
      <c r="G25" s="74">
        <f t="shared" si="17"/>
        <v>0</v>
      </c>
      <c r="H25" s="102">
        <f>H24-H26</f>
        <v>0</v>
      </c>
      <c r="I25" s="103">
        <f t="shared" ref="I25:BT25" si="27">I24-I26</f>
        <v>0</v>
      </c>
      <c r="J25" s="102">
        <f t="shared" si="27"/>
        <v>0</v>
      </c>
      <c r="K25" s="77">
        <f t="shared" si="27"/>
        <v>0</v>
      </c>
      <c r="L25" s="77">
        <f t="shared" si="27"/>
        <v>0</v>
      </c>
      <c r="M25" s="77">
        <f t="shared" si="27"/>
        <v>0</v>
      </c>
      <c r="N25" s="77">
        <f t="shared" si="27"/>
        <v>0</v>
      </c>
      <c r="O25" s="77">
        <f t="shared" si="27"/>
        <v>0</v>
      </c>
      <c r="P25" s="77">
        <f t="shared" si="27"/>
        <v>0</v>
      </c>
      <c r="Q25" s="77">
        <f t="shared" si="27"/>
        <v>0</v>
      </c>
      <c r="R25" s="77">
        <f t="shared" si="27"/>
        <v>0</v>
      </c>
      <c r="S25" s="77">
        <f t="shared" si="27"/>
        <v>0</v>
      </c>
      <c r="T25" s="77">
        <f t="shared" si="27"/>
        <v>0</v>
      </c>
      <c r="U25" s="103">
        <f t="shared" si="27"/>
        <v>0</v>
      </c>
      <c r="V25" s="102">
        <f t="shared" si="27"/>
        <v>0</v>
      </c>
      <c r="W25" s="77">
        <f t="shared" si="27"/>
        <v>0</v>
      </c>
      <c r="X25" s="77">
        <f t="shared" si="27"/>
        <v>0</v>
      </c>
      <c r="Y25" s="77">
        <f t="shared" si="27"/>
        <v>0</v>
      </c>
      <c r="Z25" s="77">
        <f t="shared" si="27"/>
        <v>0</v>
      </c>
      <c r="AA25" s="77">
        <f t="shared" si="27"/>
        <v>0</v>
      </c>
      <c r="AB25" s="77">
        <f t="shared" si="27"/>
        <v>0</v>
      </c>
      <c r="AC25" s="77">
        <f t="shared" si="27"/>
        <v>0</v>
      </c>
      <c r="AD25" s="77">
        <f t="shared" si="27"/>
        <v>0</v>
      </c>
      <c r="AE25" s="77">
        <f t="shared" si="27"/>
        <v>0</v>
      </c>
      <c r="AF25" s="77">
        <f t="shared" si="27"/>
        <v>0</v>
      </c>
      <c r="AG25" s="103">
        <f t="shared" si="27"/>
        <v>0</v>
      </c>
      <c r="AH25" s="104">
        <f t="shared" si="27"/>
        <v>0</v>
      </c>
      <c r="AI25" s="77">
        <f t="shared" si="27"/>
        <v>0</v>
      </c>
      <c r="AJ25" s="77">
        <f t="shared" si="27"/>
        <v>0</v>
      </c>
      <c r="AK25" s="77">
        <f t="shared" si="27"/>
        <v>0</v>
      </c>
      <c r="AL25" s="77">
        <f t="shared" si="27"/>
        <v>0</v>
      </c>
      <c r="AM25" s="77">
        <f t="shared" si="27"/>
        <v>0</v>
      </c>
      <c r="AN25" s="77">
        <f t="shared" si="27"/>
        <v>0</v>
      </c>
      <c r="AO25" s="77">
        <f t="shared" si="27"/>
        <v>0</v>
      </c>
      <c r="AP25" s="77">
        <f t="shared" si="27"/>
        <v>0</v>
      </c>
      <c r="AQ25" s="77">
        <f t="shared" si="27"/>
        <v>0</v>
      </c>
      <c r="AR25" s="77">
        <f t="shared" si="27"/>
        <v>0</v>
      </c>
      <c r="AS25" s="103">
        <f t="shared" si="27"/>
        <v>0</v>
      </c>
      <c r="AT25" s="104">
        <f t="shared" si="27"/>
        <v>0</v>
      </c>
      <c r="AU25" s="77">
        <f t="shared" si="27"/>
        <v>0</v>
      </c>
      <c r="AV25" s="77">
        <f t="shared" si="27"/>
        <v>0</v>
      </c>
      <c r="AW25" s="77">
        <f t="shared" si="27"/>
        <v>0</v>
      </c>
      <c r="AX25" s="77">
        <f t="shared" si="27"/>
        <v>0</v>
      </c>
      <c r="AY25" s="77">
        <f t="shared" si="27"/>
        <v>0</v>
      </c>
      <c r="AZ25" s="77">
        <f t="shared" si="27"/>
        <v>0</v>
      </c>
      <c r="BA25" s="77">
        <f t="shared" si="27"/>
        <v>0</v>
      </c>
      <c r="BB25" s="77">
        <f t="shared" si="27"/>
        <v>0</v>
      </c>
      <c r="BC25" s="77">
        <f t="shared" si="27"/>
        <v>0</v>
      </c>
      <c r="BD25" s="77">
        <f t="shared" si="27"/>
        <v>0</v>
      </c>
      <c r="BE25" s="103">
        <f t="shared" si="27"/>
        <v>0</v>
      </c>
      <c r="BF25" s="104">
        <f t="shared" si="27"/>
        <v>0</v>
      </c>
      <c r="BG25" s="77">
        <f t="shared" si="27"/>
        <v>0</v>
      </c>
      <c r="BH25" s="77">
        <f t="shared" si="27"/>
        <v>0</v>
      </c>
      <c r="BI25" s="77">
        <f t="shared" si="27"/>
        <v>0</v>
      </c>
      <c r="BJ25" s="77">
        <f t="shared" si="27"/>
        <v>0</v>
      </c>
      <c r="BK25" s="77">
        <f t="shared" si="27"/>
        <v>0</v>
      </c>
      <c r="BL25" s="77">
        <f t="shared" si="27"/>
        <v>0</v>
      </c>
      <c r="BM25" s="77">
        <f t="shared" si="27"/>
        <v>0</v>
      </c>
      <c r="BN25" s="77">
        <f t="shared" si="27"/>
        <v>0</v>
      </c>
      <c r="BO25" s="77">
        <f t="shared" si="27"/>
        <v>0</v>
      </c>
      <c r="BP25" s="77">
        <f t="shared" si="27"/>
        <v>0</v>
      </c>
      <c r="BQ25" s="103">
        <f t="shared" si="27"/>
        <v>0</v>
      </c>
      <c r="BR25" s="104">
        <f t="shared" si="27"/>
        <v>0</v>
      </c>
      <c r="BS25" s="77">
        <f t="shared" si="27"/>
        <v>0</v>
      </c>
      <c r="BT25" s="77">
        <f t="shared" si="27"/>
        <v>0</v>
      </c>
      <c r="BU25" s="77">
        <f t="shared" ref="BU25:CC25" si="28">BU24-BU26</f>
        <v>0</v>
      </c>
      <c r="BV25" s="77">
        <f t="shared" si="28"/>
        <v>0</v>
      </c>
      <c r="BW25" s="77">
        <f t="shared" si="28"/>
        <v>0</v>
      </c>
      <c r="BX25" s="77">
        <f t="shared" si="28"/>
        <v>0</v>
      </c>
      <c r="BY25" s="77">
        <f t="shared" si="28"/>
        <v>0</v>
      </c>
      <c r="BZ25" s="77">
        <f t="shared" si="28"/>
        <v>0</v>
      </c>
      <c r="CA25" s="77">
        <f t="shared" si="28"/>
        <v>0</v>
      </c>
      <c r="CB25" s="77">
        <f t="shared" si="28"/>
        <v>0</v>
      </c>
      <c r="CC25" s="103">
        <f t="shared" si="28"/>
        <v>0</v>
      </c>
      <c r="CD25"/>
    </row>
    <row r="26" spans="1:82" x14ac:dyDescent="0.75">
      <c r="A26" s="39"/>
      <c r="B26" s="105"/>
      <c r="C26" s="451" t="s">
        <v>39</v>
      </c>
      <c r="D26" s="452"/>
      <c r="E26" s="452"/>
      <c r="F26" s="453"/>
      <c r="G26" s="106">
        <f t="shared" si="17"/>
        <v>11553500</v>
      </c>
      <c r="H26" s="107">
        <f>SUM(H455,H457,H458,H471:H472,H478:H481,H483,H485,H487:H488)</f>
        <v>0</v>
      </c>
      <c r="I26" s="108">
        <f>SUM(I455,I457,I458,I471:I472,I478:I481,I483,I485,I487:I488)</f>
        <v>0</v>
      </c>
      <c r="J26" s="107">
        <f>SUM(J455,J457,J458,J471:J472,J478:J481,J483,J485,J487:J488)</f>
        <v>0</v>
      </c>
      <c r="K26" s="109">
        <f t="shared" ref="K26:BV26" si="29">SUM(K455,K457,K458,K471:K472,K478:K481,K483,K485,K487:K488)</f>
        <v>0</v>
      </c>
      <c r="L26" s="109">
        <f t="shared" si="29"/>
        <v>0</v>
      </c>
      <c r="M26" s="109">
        <f t="shared" si="29"/>
        <v>0</v>
      </c>
      <c r="N26" s="109">
        <f t="shared" si="29"/>
        <v>0</v>
      </c>
      <c r="O26" s="109">
        <f t="shared" si="29"/>
        <v>0</v>
      </c>
      <c r="P26" s="109">
        <f t="shared" si="29"/>
        <v>0</v>
      </c>
      <c r="Q26" s="109">
        <f t="shared" si="29"/>
        <v>0</v>
      </c>
      <c r="R26" s="109">
        <f t="shared" si="29"/>
        <v>0</v>
      </c>
      <c r="S26" s="109">
        <f t="shared" si="29"/>
        <v>0</v>
      </c>
      <c r="T26" s="109">
        <f t="shared" si="29"/>
        <v>0</v>
      </c>
      <c r="U26" s="108">
        <f t="shared" si="29"/>
        <v>1925583.34</v>
      </c>
      <c r="V26" s="107">
        <f t="shared" si="29"/>
        <v>0</v>
      </c>
      <c r="W26" s="109">
        <f t="shared" si="29"/>
        <v>0</v>
      </c>
      <c r="X26" s="109">
        <f t="shared" si="29"/>
        <v>0</v>
      </c>
      <c r="Y26" s="109">
        <f t="shared" si="29"/>
        <v>0</v>
      </c>
      <c r="Z26" s="109">
        <f t="shared" si="29"/>
        <v>0</v>
      </c>
      <c r="AA26" s="109">
        <f t="shared" si="29"/>
        <v>0</v>
      </c>
      <c r="AB26" s="109">
        <f t="shared" si="29"/>
        <v>0</v>
      </c>
      <c r="AC26" s="109">
        <f t="shared" si="29"/>
        <v>0</v>
      </c>
      <c r="AD26" s="109">
        <f t="shared" si="29"/>
        <v>0</v>
      </c>
      <c r="AE26" s="109">
        <f t="shared" si="29"/>
        <v>0</v>
      </c>
      <c r="AF26" s="109">
        <f t="shared" si="29"/>
        <v>0</v>
      </c>
      <c r="AG26" s="108">
        <f t="shared" si="29"/>
        <v>1925583.34</v>
      </c>
      <c r="AH26" s="110">
        <f t="shared" si="29"/>
        <v>0</v>
      </c>
      <c r="AI26" s="109">
        <f t="shared" si="29"/>
        <v>0</v>
      </c>
      <c r="AJ26" s="109">
        <f t="shared" si="29"/>
        <v>0</v>
      </c>
      <c r="AK26" s="109">
        <f t="shared" si="29"/>
        <v>0</v>
      </c>
      <c r="AL26" s="109">
        <f t="shared" si="29"/>
        <v>0</v>
      </c>
      <c r="AM26" s="109">
        <f t="shared" si="29"/>
        <v>0</v>
      </c>
      <c r="AN26" s="109">
        <f t="shared" si="29"/>
        <v>0</v>
      </c>
      <c r="AO26" s="109">
        <f t="shared" si="29"/>
        <v>0</v>
      </c>
      <c r="AP26" s="109">
        <f t="shared" si="29"/>
        <v>0</v>
      </c>
      <c r="AQ26" s="109">
        <f t="shared" si="29"/>
        <v>0</v>
      </c>
      <c r="AR26" s="109">
        <f t="shared" si="29"/>
        <v>0</v>
      </c>
      <c r="AS26" s="108">
        <f t="shared" si="29"/>
        <v>1925583.34</v>
      </c>
      <c r="AT26" s="110">
        <f t="shared" si="29"/>
        <v>0</v>
      </c>
      <c r="AU26" s="109">
        <f t="shared" si="29"/>
        <v>0</v>
      </c>
      <c r="AV26" s="109">
        <f t="shared" si="29"/>
        <v>0</v>
      </c>
      <c r="AW26" s="109">
        <f t="shared" si="29"/>
        <v>0</v>
      </c>
      <c r="AX26" s="109">
        <f t="shared" si="29"/>
        <v>0</v>
      </c>
      <c r="AY26" s="109">
        <f t="shared" si="29"/>
        <v>0</v>
      </c>
      <c r="AZ26" s="109">
        <f t="shared" si="29"/>
        <v>0</v>
      </c>
      <c r="BA26" s="109">
        <f t="shared" si="29"/>
        <v>0</v>
      </c>
      <c r="BB26" s="109">
        <f t="shared" si="29"/>
        <v>0</v>
      </c>
      <c r="BC26" s="109">
        <f t="shared" si="29"/>
        <v>0</v>
      </c>
      <c r="BD26" s="109">
        <f t="shared" si="29"/>
        <v>0</v>
      </c>
      <c r="BE26" s="108">
        <f t="shared" si="29"/>
        <v>1925583.34</v>
      </c>
      <c r="BF26" s="110">
        <f t="shared" si="29"/>
        <v>0</v>
      </c>
      <c r="BG26" s="109">
        <f t="shared" si="29"/>
        <v>0</v>
      </c>
      <c r="BH26" s="109">
        <f t="shared" si="29"/>
        <v>0</v>
      </c>
      <c r="BI26" s="109">
        <f t="shared" si="29"/>
        <v>0</v>
      </c>
      <c r="BJ26" s="109">
        <f t="shared" si="29"/>
        <v>0</v>
      </c>
      <c r="BK26" s="109">
        <f t="shared" si="29"/>
        <v>0</v>
      </c>
      <c r="BL26" s="109">
        <f t="shared" si="29"/>
        <v>0</v>
      </c>
      <c r="BM26" s="109">
        <f t="shared" si="29"/>
        <v>0</v>
      </c>
      <c r="BN26" s="109">
        <f t="shared" si="29"/>
        <v>0</v>
      </c>
      <c r="BO26" s="109">
        <f t="shared" si="29"/>
        <v>0</v>
      </c>
      <c r="BP26" s="109">
        <f t="shared" si="29"/>
        <v>0</v>
      </c>
      <c r="BQ26" s="108">
        <f t="shared" si="29"/>
        <v>1925583.34</v>
      </c>
      <c r="BR26" s="110">
        <f t="shared" si="29"/>
        <v>0</v>
      </c>
      <c r="BS26" s="109">
        <f t="shared" si="29"/>
        <v>0</v>
      </c>
      <c r="BT26" s="109">
        <f t="shared" si="29"/>
        <v>0</v>
      </c>
      <c r="BU26" s="109">
        <f t="shared" si="29"/>
        <v>0</v>
      </c>
      <c r="BV26" s="109">
        <f t="shared" si="29"/>
        <v>0</v>
      </c>
      <c r="BW26" s="109">
        <f t="shared" ref="BW26:CC26" si="30">SUM(BW455,BW457,BW458,BW471:BW472,BW478:BW481,BW483,BW485,BW487:BW488)</f>
        <v>0</v>
      </c>
      <c r="BX26" s="109">
        <f t="shared" si="30"/>
        <v>0</v>
      </c>
      <c r="BY26" s="109">
        <f t="shared" si="30"/>
        <v>0</v>
      </c>
      <c r="BZ26" s="109">
        <f t="shared" si="30"/>
        <v>0</v>
      </c>
      <c r="CA26" s="109">
        <f t="shared" si="30"/>
        <v>0</v>
      </c>
      <c r="CB26" s="109">
        <f t="shared" si="30"/>
        <v>0</v>
      </c>
      <c r="CC26" s="108">
        <f t="shared" si="30"/>
        <v>1925583.3</v>
      </c>
      <c r="CD26"/>
    </row>
    <row r="27" spans="1:82" x14ac:dyDescent="0.75">
      <c r="A27" s="39"/>
      <c r="B27" s="54"/>
      <c r="C27" s="40"/>
      <c r="D27" s="41"/>
      <c r="E27" s="288"/>
      <c r="F27" s="287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  <c r="R27" s="111"/>
      <c r="S27" s="111"/>
      <c r="T27" s="111"/>
      <c r="U27" s="111"/>
      <c r="V27" s="111"/>
      <c r="W27" s="111"/>
      <c r="X27" s="111"/>
      <c r="Y27" s="111"/>
      <c r="Z27" s="111"/>
      <c r="AA27" s="111"/>
      <c r="AB27" s="111"/>
      <c r="AC27" s="111"/>
      <c r="AD27" s="111"/>
      <c r="AE27" s="111"/>
      <c r="AF27" s="111"/>
      <c r="AG27" s="111"/>
      <c r="AH27" s="111"/>
      <c r="AI27" s="111"/>
      <c r="AJ27" s="111"/>
      <c r="AK27" s="111"/>
      <c r="AL27" s="111"/>
      <c r="AM27" s="111"/>
      <c r="AN27" s="111"/>
      <c r="AO27" s="111"/>
      <c r="AP27" s="111"/>
      <c r="AQ27" s="111"/>
      <c r="AR27" s="111"/>
      <c r="AS27" s="111"/>
      <c r="AT27" s="111"/>
      <c r="AU27" s="111"/>
      <c r="AV27" s="111"/>
      <c r="AW27" s="111"/>
      <c r="AX27" s="111"/>
      <c r="AY27" s="111"/>
      <c r="AZ27" s="111"/>
      <c r="BA27" s="111"/>
      <c r="BB27" s="111"/>
      <c r="BC27" s="111"/>
      <c r="BD27" s="111"/>
      <c r="BE27" s="111"/>
      <c r="BF27" s="111"/>
      <c r="BG27" s="111"/>
      <c r="BH27" s="111"/>
      <c r="BI27" s="111"/>
      <c r="BJ27" s="111"/>
      <c r="BK27" s="111"/>
      <c r="BL27" s="111"/>
      <c r="BM27" s="111"/>
      <c r="BN27" s="111"/>
      <c r="BO27" s="111"/>
      <c r="BP27" s="111"/>
      <c r="BQ27" s="111"/>
      <c r="BR27" s="111"/>
      <c r="BS27" s="111"/>
      <c r="BT27" s="111"/>
      <c r="BU27" s="111"/>
      <c r="BV27" s="111"/>
      <c r="BW27" s="111"/>
      <c r="BX27" s="111"/>
      <c r="BY27" s="111"/>
      <c r="BZ27" s="111"/>
      <c r="CA27" s="111"/>
      <c r="CB27" s="111"/>
      <c r="CC27" s="112"/>
      <c r="CD27" s="39"/>
    </row>
    <row r="28" spans="1:82" x14ac:dyDescent="0.75">
      <c r="A28" s="39"/>
      <c r="B28" s="113" t="s">
        <v>46</v>
      </c>
      <c r="C28" s="114" t="s">
        <v>47</v>
      </c>
      <c r="D28" s="115"/>
      <c r="E28" s="293"/>
      <c r="F28" s="251"/>
      <c r="G28" s="116">
        <f t="shared" ref="G28" si="31">+SUM(G29,G55,G93,G103,G116,G148,G152,G164,G167,G169)</f>
        <v>97740000</v>
      </c>
      <c r="H28" s="117">
        <f>+SUM(H29,H55,H93,H103,H116,H148,H152,H164,H167,H169)</f>
        <v>0</v>
      </c>
      <c r="I28" s="118">
        <f t="shared" ref="I28:BT28" si="32">+SUM(I29,I55,I93,I103,I116,I148,I152,I164,I167,I169)</f>
        <v>0</v>
      </c>
      <c r="J28" s="117">
        <f t="shared" si="32"/>
        <v>152083.32999999999</v>
      </c>
      <c r="K28" s="119">
        <f t="shared" si="32"/>
        <v>152083.32999999999</v>
      </c>
      <c r="L28" s="119">
        <f t="shared" si="32"/>
        <v>152083.32999999999</v>
      </c>
      <c r="M28" s="119">
        <f t="shared" si="32"/>
        <v>152083.32999999999</v>
      </c>
      <c r="N28" s="119">
        <f t="shared" si="32"/>
        <v>152083.32999999999</v>
      </c>
      <c r="O28" s="119">
        <f t="shared" si="32"/>
        <v>152083.32999999999</v>
      </c>
      <c r="P28" s="119">
        <f t="shared" si="32"/>
        <v>152083.32999999999</v>
      </c>
      <c r="Q28" s="119">
        <f t="shared" si="32"/>
        <v>152083.32999999999</v>
      </c>
      <c r="R28" s="119">
        <f t="shared" si="32"/>
        <v>152083.32999999999</v>
      </c>
      <c r="S28" s="119">
        <f t="shared" si="32"/>
        <v>152083.32999999999</v>
      </c>
      <c r="T28" s="119">
        <f t="shared" si="32"/>
        <v>152083.32999999999</v>
      </c>
      <c r="U28" s="118">
        <f t="shared" si="32"/>
        <v>17767083.329999998</v>
      </c>
      <c r="V28" s="117">
        <f t="shared" si="32"/>
        <v>152083.32999999999</v>
      </c>
      <c r="W28" s="119">
        <f t="shared" si="32"/>
        <v>152083.32999999999</v>
      </c>
      <c r="X28" s="119">
        <f t="shared" si="32"/>
        <v>152083.32999999999</v>
      </c>
      <c r="Y28" s="119">
        <f t="shared" si="32"/>
        <v>152083.32999999999</v>
      </c>
      <c r="Z28" s="119">
        <f t="shared" si="32"/>
        <v>152083.32999999999</v>
      </c>
      <c r="AA28" s="119">
        <f t="shared" si="32"/>
        <v>152083.32999999999</v>
      </c>
      <c r="AB28" s="119">
        <f t="shared" si="32"/>
        <v>152083.32999999999</v>
      </c>
      <c r="AC28" s="119">
        <f t="shared" si="32"/>
        <v>152083.32999999999</v>
      </c>
      <c r="AD28" s="119">
        <f t="shared" si="32"/>
        <v>152083.32999999999</v>
      </c>
      <c r="AE28" s="119">
        <f t="shared" si="32"/>
        <v>152083.32999999999</v>
      </c>
      <c r="AF28" s="119">
        <f t="shared" si="32"/>
        <v>152083.32999999999</v>
      </c>
      <c r="AG28" s="118">
        <f t="shared" si="32"/>
        <v>15667083.33</v>
      </c>
      <c r="AH28" s="120">
        <f t="shared" si="32"/>
        <v>152083.32999999999</v>
      </c>
      <c r="AI28" s="119">
        <f t="shared" si="32"/>
        <v>152083.32999999999</v>
      </c>
      <c r="AJ28" s="119">
        <f t="shared" si="32"/>
        <v>152083.32999999999</v>
      </c>
      <c r="AK28" s="119">
        <f t="shared" si="32"/>
        <v>152083.32999999999</v>
      </c>
      <c r="AL28" s="119">
        <f t="shared" si="32"/>
        <v>152083.32999999999</v>
      </c>
      <c r="AM28" s="119">
        <f t="shared" si="32"/>
        <v>152083.32999999999</v>
      </c>
      <c r="AN28" s="119">
        <f t="shared" si="32"/>
        <v>152083.32999999999</v>
      </c>
      <c r="AO28" s="119">
        <f t="shared" si="32"/>
        <v>152083.32999999999</v>
      </c>
      <c r="AP28" s="119">
        <f t="shared" si="32"/>
        <v>152083.32999999999</v>
      </c>
      <c r="AQ28" s="119">
        <f t="shared" si="32"/>
        <v>152083.32999999999</v>
      </c>
      <c r="AR28" s="119">
        <f t="shared" si="32"/>
        <v>152083.32999999999</v>
      </c>
      <c r="AS28" s="118">
        <f t="shared" si="32"/>
        <v>13567083.33</v>
      </c>
      <c r="AT28" s="120">
        <f t="shared" si="32"/>
        <v>152083.32999999999</v>
      </c>
      <c r="AU28" s="119">
        <f t="shared" si="32"/>
        <v>152083.32999999999</v>
      </c>
      <c r="AV28" s="119">
        <f t="shared" si="32"/>
        <v>152083.32999999999</v>
      </c>
      <c r="AW28" s="119">
        <f t="shared" si="32"/>
        <v>152083.32999999999</v>
      </c>
      <c r="AX28" s="119">
        <f t="shared" si="32"/>
        <v>152083.32999999999</v>
      </c>
      <c r="AY28" s="119">
        <f t="shared" si="32"/>
        <v>152083.32999999999</v>
      </c>
      <c r="AZ28" s="119">
        <f t="shared" si="32"/>
        <v>152083.32999999999</v>
      </c>
      <c r="BA28" s="119">
        <f t="shared" si="32"/>
        <v>152083.32999999999</v>
      </c>
      <c r="BB28" s="119">
        <f t="shared" si="32"/>
        <v>152083.32999999999</v>
      </c>
      <c r="BC28" s="119">
        <f t="shared" si="32"/>
        <v>152083.32999999999</v>
      </c>
      <c r="BD28" s="119">
        <f t="shared" si="32"/>
        <v>152083.32999999999</v>
      </c>
      <c r="BE28" s="118">
        <f t="shared" si="32"/>
        <v>13567083.33</v>
      </c>
      <c r="BF28" s="120">
        <f t="shared" si="32"/>
        <v>152083.32999999999</v>
      </c>
      <c r="BG28" s="119">
        <f t="shared" si="32"/>
        <v>152083.32999999999</v>
      </c>
      <c r="BH28" s="119">
        <f t="shared" si="32"/>
        <v>152083.32999999999</v>
      </c>
      <c r="BI28" s="119">
        <f t="shared" si="32"/>
        <v>152083.32999999999</v>
      </c>
      <c r="BJ28" s="119">
        <f t="shared" si="32"/>
        <v>152083.32999999999</v>
      </c>
      <c r="BK28" s="119">
        <f t="shared" si="32"/>
        <v>152083.32999999999</v>
      </c>
      <c r="BL28" s="119">
        <f t="shared" si="32"/>
        <v>152083.32999999999</v>
      </c>
      <c r="BM28" s="119">
        <f t="shared" si="32"/>
        <v>152083.32999999999</v>
      </c>
      <c r="BN28" s="119">
        <f t="shared" si="32"/>
        <v>152083.32999999999</v>
      </c>
      <c r="BO28" s="119">
        <f t="shared" si="32"/>
        <v>152083.32999999999</v>
      </c>
      <c r="BP28" s="119">
        <f t="shared" si="32"/>
        <v>152083.32999999999</v>
      </c>
      <c r="BQ28" s="118">
        <f t="shared" si="32"/>
        <v>13567083.33</v>
      </c>
      <c r="BR28" s="120">
        <f t="shared" si="32"/>
        <v>152083.32999999999</v>
      </c>
      <c r="BS28" s="119">
        <f t="shared" si="32"/>
        <v>152083.32999999999</v>
      </c>
      <c r="BT28" s="119">
        <f t="shared" si="32"/>
        <v>152083.32999999999</v>
      </c>
      <c r="BU28" s="119">
        <f t="shared" ref="BU28:CC28" si="33">+SUM(BU29,BU55,BU93,BU103,BU116,BU148,BU152,BU164,BU167,BU169)</f>
        <v>152083.32999999999</v>
      </c>
      <c r="BV28" s="119">
        <f t="shared" si="33"/>
        <v>152083.32999999999</v>
      </c>
      <c r="BW28" s="119">
        <f t="shared" si="33"/>
        <v>152083.32999999999</v>
      </c>
      <c r="BX28" s="119">
        <f t="shared" si="33"/>
        <v>152083.32999999999</v>
      </c>
      <c r="BY28" s="119">
        <f t="shared" si="33"/>
        <v>152083.32999999999</v>
      </c>
      <c r="BZ28" s="119">
        <f t="shared" si="33"/>
        <v>152083.32999999999</v>
      </c>
      <c r="CA28" s="119">
        <f t="shared" si="33"/>
        <v>152083.32999999999</v>
      </c>
      <c r="CB28" s="119">
        <f t="shared" si="33"/>
        <v>152083.32999999999</v>
      </c>
      <c r="CC28" s="118">
        <f t="shared" si="33"/>
        <v>13567083.57</v>
      </c>
      <c r="CD28" s="368"/>
    </row>
    <row r="29" spans="1:82" x14ac:dyDescent="0.75">
      <c r="A29" s="39"/>
      <c r="B29" s="121" t="s">
        <v>49</v>
      </c>
      <c r="C29" s="122" t="s">
        <v>50</v>
      </c>
      <c r="D29" s="123"/>
      <c r="E29" s="294"/>
      <c r="F29" s="249"/>
      <c r="G29" s="124">
        <f>SUM(G30:G54)</f>
        <v>0</v>
      </c>
      <c r="H29" s="125">
        <f t="shared" ref="H29:BS29" si="34">SUM(H30:H54)</f>
        <v>0</v>
      </c>
      <c r="I29" s="126">
        <f t="shared" si="34"/>
        <v>0</v>
      </c>
      <c r="J29" s="125">
        <f t="shared" si="34"/>
        <v>0</v>
      </c>
      <c r="K29" s="127">
        <f t="shared" si="34"/>
        <v>0</v>
      </c>
      <c r="L29" s="127">
        <f t="shared" si="34"/>
        <v>0</v>
      </c>
      <c r="M29" s="127">
        <f t="shared" si="34"/>
        <v>0</v>
      </c>
      <c r="N29" s="127">
        <f t="shared" si="34"/>
        <v>0</v>
      </c>
      <c r="O29" s="127">
        <f t="shared" si="34"/>
        <v>0</v>
      </c>
      <c r="P29" s="127">
        <f t="shared" si="34"/>
        <v>0</v>
      </c>
      <c r="Q29" s="127">
        <f t="shared" si="34"/>
        <v>0</v>
      </c>
      <c r="R29" s="127">
        <f t="shared" si="34"/>
        <v>0</v>
      </c>
      <c r="S29" s="127">
        <f t="shared" si="34"/>
        <v>0</v>
      </c>
      <c r="T29" s="127">
        <f t="shared" si="34"/>
        <v>0</v>
      </c>
      <c r="U29" s="126">
        <f t="shared" si="34"/>
        <v>0</v>
      </c>
      <c r="V29" s="125">
        <f t="shared" si="34"/>
        <v>0</v>
      </c>
      <c r="W29" s="127">
        <f t="shared" si="34"/>
        <v>0</v>
      </c>
      <c r="X29" s="127">
        <f t="shared" si="34"/>
        <v>0</v>
      </c>
      <c r="Y29" s="127">
        <f t="shared" si="34"/>
        <v>0</v>
      </c>
      <c r="Z29" s="127">
        <f t="shared" si="34"/>
        <v>0</v>
      </c>
      <c r="AA29" s="127">
        <f t="shared" si="34"/>
        <v>0</v>
      </c>
      <c r="AB29" s="127">
        <f t="shared" si="34"/>
        <v>0</v>
      </c>
      <c r="AC29" s="127">
        <f t="shared" si="34"/>
        <v>0</v>
      </c>
      <c r="AD29" s="127">
        <f t="shared" si="34"/>
        <v>0</v>
      </c>
      <c r="AE29" s="127">
        <f t="shared" si="34"/>
        <v>0</v>
      </c>
      <c r="AF29" s="127">
        <f t="shared" si="34"/>
        <v>0</v>
      </c>
      <c r="AG29" s="126">
        <f t="shared" si="34"/>
        <v>0</v>
      </c>
      <c r="AH29" s="128">
        <f t="shared" si="34"/>
        <v>0</v>
      </c>
      <c r="AI29" s="127">
        <f t="shared" si="34"/>
        <v>0</v>
      </c>
      <c r="AJ29" s="127">
        <f t="shared" si="34"/>
        <v>0</v>
      </c>
      <c r="AK29" s="127">
        <f t="shared" si="34"/>
        <v>0</v>
      </c>
      <c r="AL29" s="127">
        <f t="shared" si="34"/>
        <v>0</v>
      </c>
      <c r="AM29" s="127">
        <f t="shared" si="34"/>
        <v>0</v>
      </c>
      <c r="AN29" s="127">
        <f t="shared" si="34"/>
        <v>0</v>
      </c>
      <c r="AO29" s="127">
        <f t="shared" si="34"/>
        <v>0</v>
      </c>
      <c r="AP29" s="127">
        <f t="shared" si="34"/>
        <v>0</v>
      </c>
      <c r="AQ29" s="127">
        <f t="shared" si="34"/>
        <v>0</v>
      </c>
      <c r="AR29" s="127">
        <f t="shared" si="34"/>
        <v>0</v>
      </c>
      <c r="AS29" s="126">
        <f t="shared" si="34"/>
        <v>0</v>
      </c>
      <c r="AT29" s="128">
        <f t="shared" si="34"/>
        <v>0</v>
      </c>
      <c r="AU29" s="127">
        <f t="shared" si="34"/>
        <v>0</v>
      </c>
      <c r="AV29" s="127">
        <f t="shared" si="34"/>
        <v>0</v>
      </c>
      <c r="AW29" s="127">
        <f t="shared" si="34"/>
        <v>0</v>
      </c>
      <c r="AX29" s="127">
        <f t="shared" si="34"/>
        <v>0</v>
      </c>
      <c r="AY29" s="127">
        <f t="shared" si="34"/>
        <v>0</v>
      </c>
      <c r="AZ29" s="127">
        <f t="shared" si="34"/>
        <v>0</v>
      </c>
      <c r="BA29" s="127">
        <f t="shared" si="34"/>
        <v>0</v>
      </c>
      <c r="BB29" s="127">
        <f t="shared" si="34"/>
        <v>0</v>
      </c>
      <c r="BC29" s="127">
        <f t="shared" si="34"/>
        <v>0</v>
      </c>
      <c r="BD29" s="127">
        <f t="shared" si="34"/>
        <v>0</v>
      </c>
      <c r="BE29" s="126">
        <f t="shared" si="34"/>
        <v>0</v>
      </c>
      <c r="BF29" s="128">
        <f t="shared" si="34"/>
        <v>0</v>
      </c>
      <c r="BG29" s="127">
        <f t="shared" si="34"/>
        <v>0</v>
      </c>
      <c r="BH29" s="127">
        <f t="shared" si="34"/>
        <v>0</v>
      </c>
      <c r="BI29" s="127">
        <f t="shared" si="34"/>
        <v>0</v>
      </c>
      <c r="BJ29" s="127">
        <f t="shared" si="34"/>
        <v>0</v>
      </c>
      <c r="BK29" s="127">
        <f t="shared" si="34"/>
        <v>0</v>
      </c>
      <c r="BL29" s="127">
        <f t="shared" si="34"/>
        <v>0</v>
      </c>
      <c r="BM29" s="127">
        <f t="shared" si="34"/>
        <v>0</v>
      </c>
      <c r="BN29" s="127">
        <f t="shared" si="34"/>
        <v>0</v>
      </c>
      <c r="BO29" s="127">
        <f t="shared" si="34"/>
        <v>0</v>
      </c>
      <c r="BP29" s="127">
        <f t="shared" si="34"/>
        <v>0</v>
      </c>
      <c r="BQ29" s="126">
        <f t="shared" si="34"/>
        <v>0</v>
      </c>
      <c r="BR29" s="128">
        <f t="shared" si="34"/>
        <v>0</v>
      </c>
      <c r="BS29" s="127">
        <f t="shared" si="34"/>
        <v>0</v>
      </c>
      <c r="BT29" s="127">
        <f t="shared" ref="BT29:CC29" si="35">SUM(BT30:BT54)</f>
        <v>0</v>
      </c>
      <c r="BU29" s="127">
        <f t="shared" si="35"/>
        <v>0</v>
      </c>
      <c r="BV29" s="127">
        <f t="shared" si="35"/>
        <v>0</v>
      </c>
      <c r="BW29" s="127">
        <f t="shared" si="35"/>
        <v>0</v>
      </c>
      <c r="BX29" s="127">
        <f t="shared" si="35"/>
        <v>0</v>
      </c>
      <c r="BY29" s="127">
        <f t="shared" si="35"/>
        <v>0</v>
      </c>
      <c r="BZ29" s="127">
        <f t="shared" si="35"/>
        <v>0</v>
      </c>
      <c r="CA29" s="127">
        <f t="shared" si="35"/>
        <v>0</v>
      </c>
      <c r="CB29" s="127">
        <f t="shared" si="35"/>
        <v>0</v>
      </c>
      <c r="CC29" s="126">
        <f t="shared" si="35"/>
        <v>0</v>
      </c>
      <c r="CD29" s="368"/>
    </row>
    <row r="30" spans="1:82" x14ac:dyDescent="0.75">
      <c r="A30" s="39"/>
      <c r="B30" s="73" t="s">
        <v>51</v>
      </c>
      <c r="C30" s="129" t="s">
        <v>52</v>
      </c>
      <c r="D30" s="130"/>
      <c r="E30" s="255"/>
      <c r="F30" s="224"/>
      <c r="G30" s="217"/>
      <c r="H30" s="75"/>
      <c r="I30" s="76"/>
      <c r="J30" s="230"/>
      <c r="K30" s="231"/>
      <c r="L30" s="231"/>
      <c r="M30" s="231"/>
      <c r="N30" s="231"/>
      <c r="O30" s="231"/>
      <c r="P30" s="231"/>
      <c r="Q30" s="231"/>
      <c r="R30" s="231"/>
      <c r="S30" s="231"/>
      <c r="T30" s="231"/>
      <c r="U30" s="232"/>
      <c r="V30" s="230"/>
      <c r="W30" s="231"/>
      <c r="X30" s="231"/>
      <c r="Y30" s="231"/>
      <c r="Z30" s="231"/>
      <c r="AA30" s="231"/>
      <c r="AB30" s="231"/>
      <c r="AC30" s="231"/>
      <c r="AD30" s="231"/>
      <c r="AE30" s="231"/>
      <c r="AF30" s="231"/>
      <c r="AG30" s="232"/>
      <c r="AH30" s="233"/>
      <c r="AI30" s="231"/>
      <c r="AJ30" s="231"/>
      <c r="AK30" s="231"/>
      <c r="AL30" s="231"/>
      <c r="AM30" s="231"/>
      <c r="AN30" s="231"/>
      <c r="AO30" s="231"/>
      <c r="AP30" s="231"/>
      <c r="AQ30" s="231"/>
      <c r="AR30" s="231"/>
      <c r="AS30" s="232"/>
      <c r="AT30" s="233"/>
      <c r="AU30" s="231"/>
      <c r="AV30" s="231"/>
      <c r="AW30" s="231"/>
      <c r="AX30" s="231"/>
      <c r="AY30" s="231"/>
      <c r="AZ30" s="231"/>
      <c r="BA30" s="231"/>
      <c r="BB30" s="231"/>
      <c r="BC30" s="231"/>
      <c r="BD30" s="231"/>
      <c r="BE30" s="232"/>
      <c r="BF30" s="233"/>
      <c r="BG30" s="231"/>
      <c r="BH30" s="231"/>
      <c r="BI30" s="231"/>
      <c r="BJ30" s="231"/>
      <c r="BK30" s="231"/>
      <c r="BL30" s="231"/>
      <c r="BM30" s="231"/>
      <c r="BN30" s="231"/>
      <c r="BO30" s="231"/>
      <c r="BP30" s="231"/>
      <c r="BQ30" s="232"/>
      <c r="BR30" s="233"/>
      <c r="BS30" s="231"/>
      <c r="BT30" s="231"/>
      <c r="BU30" s="231"/>
      <c r="BV30" s="231"/>
      <c r="BW30" s="231"/>
      <c r="BX30" s="231"/>
      <c r="BY30" s="231"/>
      <c r="BZ30" s="231"/>
      <c r="CA30" s="231"/>
      <c r="CB30" s="231"/>
      <c r="CC30" s="232"/>
      <c r="CD30" s="368"/>
    </row>
    <row r="31" spans="1:82" ht="27" x14ac:dyDescent="0.75">
      <c r="A31" s="39"/>
      <c r="B31" s="73" t="s">
        <v>53</v>
      </c>
      <c r="C31" s="129" t="s">
        <v>54</v>
      </c>
      <c r="D31" s="130" t="s">
        <v>55</v>
      </c>
      <c r="E31" s="255">
        <v>6</v>
      </c>
      <c r="F31" s="224"/>
      <c r="G31" s="74">
        <f t="shared" ref="G31:G92" si="36">+SUM(H31:CC31)</f>
        <v>0</v>
      </c>
      <c r="H31" s="219"/>
      <c r="I31" s="218"/>
      <c r="J31" s="75"/>
      <c r="K31" s="77"/>
      <c r="L31" s="77"/>
      <c r="M31" s="77"/>
      <c r="N31" s="77"/>
      <c r="O31" s="77"/>
      <c r="P31" s="77"/>
      <c r="Q31" s="77"/>
      <c r="R31" s="77"/>
      <c r="S31" s="77"/>
      <c r="T31" s="77"/>
      <c r="U31" s="76"/>
      <c r="V31" s="75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6"/>
      <c r="AH31" s="78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6"/>
      <c r="AT31" s="78"/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6"/>
      <c r="BF31" s="78"/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6"/>
      <c r="BR31" s="78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6"/>
      <c r="CD31" s="368"/>
    </row>
    <row r="32" spans="1:82" ht="27" x14ac:dyDescent="0.75">
      <c r="A32" s="39"/>
      <c r="B32" s="73" t="s">
        <v>56</v>
      </c>
      <c r="C32" s="129" t="s">
        <v>57</v>
      </c>
      <c r="D32" s="130" t="s">
        <v>58</v>
      </c>
      <c r="E32" s="255">
        <v>48</v>
      </c>
      <c r="F32" s="224"/>
      <c r="G32" s="74">
        <f t="shared" si="36"/>
        <v>0</v>
      </c>
      <c r="H32" s="75"/>
      <c r="I32" s="76"/>
      <c r="J32" s="219"/>
      <c r="K32" s="220"/>
      <c r="L32" s="220"/>
      <c r="M32" s="220"/>
      <c r="N32" s="220"/>
      <c r="O32" s="220"/>
      <c r="P32" s="220"/>
      <c r="Q32" s="220"/>
      <c r="R32" s="220"/>
      <c r="S32" s="220"/>
      <c r="T32" s="220"/>
      <c r="U32" s="218"/>
      <c r="V32" s="219"/>
      <c r="W32" s="220"/>
      <c r="X32" s="220"/>
      <c r="Y32" s="220"/>
      <c r="Z32" s="220"/>
      <c r="AA32" s="220"/>
      <c r="AB32" s="220"/>
      <c r="AC32" s="220"/>
      <c r="AD32" s="220"/>
      <c r="AE32" s="220"/>
      <c r="AF32" s="220"/>
      <c r="AG32" s="218"/>
      <c r="AH32" s="221"/>
      <c r="AI32" s="220"/>
      <c r="AJ32" s="220"/>
      <c r="AK32" s="220"/>
      <c r="AL32" s="220"/>
      <c r="AM32" s="220"/>
      <c r="AN32" s="220"/>
      <c r="AO32" s="220"/>
      <c r="AP32" s="220"/>
      <c r="AQ32" s="220"/>
      <c r="AR32" s="220"/>
      <c r="AS32" s="218"/>
      <c r="AT32" s="221"/>
      <c r="AU32" s="220"/>
      <c r="AV32" s="220"/>
      <c r="AW32" s="220"/>
      <c r="AX32" s="220"/>
      <c r="AY32" s="220"/>
      <c r="AZ32" s="220"/>
      <c r="BA32" s="220"/>
      <c r="BB32" s="220"/>
      <c r="BC32" s="220"/>
      <c r="BD32" s="220"/>
      <c r="BE32" s="218"/>
      <c r="BF32" s="78"/>
      <c r="BG32" s="77"/>
      <c r="BH32" s="77"/>
      <c r="BI32" s="77"/>
      <c r="BJ32" s="77"/>
      <c r="BK32" s="77"/>
      <c r="BL32" s="77"/>
      <c r="BM32" s="77"/>
      <c r="BN32" s="77"/>
      <c r="BO32" s="77"/>
      <c r="BP32" s="77"/>
      <c r="BQ32" s="76"/>
      <c r="BR32" s="78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6"/>
      <c r="CD32" s="368"/>
    </row>
    <row r="33" spans="1:82" ht="27" x14ac:dyDescent="0.75">
      <c r="A33" s="39"/>
      <c r="B33" s="73" t="s">
        <v>59</v>
      </c>
      <c r="C33" s="129" t="s">
        <v>908</v>
      </c>
      <c r="D33" s="130" t="s">
        <v>58</v>
      </c>
      <c r="E33" s="255">
        <v>12</v>
      </c>
      <c r="F33" s="224"/>
      <c r="G33" s="74">
        <f t="shared" si="36"/>
        <v>0</v>
      </c>
      <c r="H33" s="75"/>
      <c r="I33" s="76"/>
      <c r="J33" s="75"/>
      <c r="K33" s="77"/>
      <c r="L33" s="77"/>
      <c r="M33" s="77"/>
      <c r="N33" s="77"/>
      <c r="O33" s="77"/>
      <c r="P33" s="77"/>
      <c r="Q33" s="77"/>
      <c r="R33" s="77"/>
      <c r="S33" s="77"/>
      <c r="T33" s="77"/>
      <c r="U33" s="76"/>
      <c r="V33" s="75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6"/>
      <c r="AH33" s="75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6"/>
      <c r="AT33" s="75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6"/>
      <c r="BF33" s="221"/>
      <c r="BG33" s="220"/>
      <c r="BH33" s="220"/>
      <c r="BI33" s="220"/>
      <c r="BJ33" s="220"/>
      <c r="BK33" s="220"/>
      <c r="BL33" s="220"/>
      <c r="BM33" s="220"/>
      <c r="BN33" s="220"/>
      <c r="BO33" s="220"/>
      <c r="BP33" s="220"/>
      <c r="BQ33" s="218"/>
      <c r="BR33" s="78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6"/>
      <c r="CD33" s="368"/>
    </row>
    <row r="34" spans="1:82" x14ac:dyDescent="0.75">
      <c r="A34" s="39"/>
      <c r="B34" s="73" t="s">
        <v>61</v>
      </c>
      <c r="C34" s="129" t="s">
        <v>62</v>
      </c>
      <c r="D34" s="130" t="s">
        <v>58</v>
      </c>
      <c r="E34" s="255">
        <v>6</v>
      </c>
      <c r="F34" s="224"/>
      <c r="G34" s="74">
        <f t="shared" si="36"/>
        <v>0</v>
      </c>
      <c r="H34" s="75"/>
      <c r="I34" s="76"/>
      <c r="J34" s="75"/>
      <c r="K34" s="77"/>
      <c r="L34" s="77"/>
      <c r="M34" s="77"/>
      <c r="N34" s="77"/>
      <c r="O34" s="77"/>
      <c r="P34" s="77"/>
      <c r="Q34" s="77"/>
      <c r="R34" s="77"/>
      <c r="S34" s="77"/>
      <c r="T34" s="77"/>
      <c r="U34" s="76"/>
      <c r="V34" s="75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6"/>
      <c r="AH34" s="78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6"/>
      <c r="AT34" s="78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6"/>
      <c r="BF34" s="78"/>
      <c r="BG34" s="227"/>
      <c r="BH34" s="227"/>
      <c r="BI34" s="227"/>
      <c r="BJ34" s="227"/>
      <c r="BK34" s="227"/>
      <c r="BL34" s="227"/>
      <c r="BM34" s="227"/>
      <c r="BN34" s="227"/>
      <c r="BO34" s="227"/>
      <c r="BP34" s="227"/>
      <c r="BQ34" s="226"/>
      <c r="BR34" s="221"/>
      <c r="BS34" s="220"/>
      <c r="BT34" s="220"/>
      <c r="BU34" s="220"/>
      <c r="BV34" s="220"/>
      <c r="BW34" s="220"/>
      <c r="BX34" s="77"/>
      <c r="BY34" s="77"/>
      <c r="BZ34" s="77"/>
      <c r="CA34" s="77"/>
      <c r="CB34" s="77"/>
      <c r="CC34" s="76"/>
      <c r="CD34" s="368"/>
    </row>
    <row r="35" spans="1:82" ht="27" x14ac:dyDescent="0.75">
      <c r="A35" s="175"/>
      <c r="B35" s="73" t="s">
        <v>63</v>
      </c>
      <c r="C35" s="129" t="s">
        <v>64</v>
      </c>
      <c r="D35" s="130" t="s">
        <v>58</v>
      </c>
      <c r="E35" s="255">
        <v>6</v>
      </c>
      <c r="F35" s="229"/>
      <c r="G35" s="74">
        <f t="shared" si="36"/>
        <v>0</v>
      </c>
      <c r="H35" s="225"/>
      <c r="I35" s="226"/>
      <c r="J35" s="225"/>
      <c r="K35" s="227"/>
      <c r="L35" s="227"/>
      <c r="M35" s="227"/>
      <c r="N35" s="227"/>
      <c r="O35" s="227"/>
      <c r="P35" s="227"/>
      <c r="Q35" s="227"/>
      <c r="R35" s="227"/>
      <c r="S35" s="227"/>
      <c r="T35" s="227"/>
      <c r="U35" s="226"/>
      <c r="V35" s="225"/>
      <c r="W35" s="227"/>
      <c r="X35" s="227"/>
      <c r="Y35" s="227"/>
      <c r="Z35" s="227"/>
      <c r="AA35" s="227"/>
      <c r="AB35" s="227"/>
      <c r="AC35" s="227"/>
      <c r="AD35" s="227"/>
      <c r="AE35" s="227"/>
      <c r="AF35" s="227"/>
      <c r="AG35" s="226"/>
      <c r="AH35" s="228"/>
      <c r="AI35" s="227"/>
      <c r="AJ35" s="227"/>
      <c r="AK35" s="227"/>
      <c r="AL35" s="227"/>
      <c r="AM35" s="227"/>
      <c r="AN35" s="227"/>
      <c r="AO35" s="227"/>
      <c r="AP35" s="227"/>
      <c r="AQ35" s="227"/>
      <c r="AR35" s="227"/>
      <c r="AS35" s="226"/>
      <c r="AT35" s="228"/>
      <c r="AU35" s="227"/>
      <c r="AV35" s="227"/>
      <c r="AW35" s="227"/>
      <c r="AX35" s="227"/>
      <c r="AY35" s="227"/>
      <c r="AZ35" s="227"/>
      <c r="BA35" s="227"/>
      <c r="BB35" s="227"/>
      <c r="BC35" s="227"/>
      <c r="BD35" s="227"/>
      <c r="BE35" s="226"/>
      <c r="BF35" s="228"/>
      <c r="BG35" s="227"/>
      <c r="BH35" s="227"/>
      <c r="BI35" s="227"/>
      <c r="BJ35" s="227"/>
      <c r="BK35" s="227"/>
      <c r="BL35" s="227"/>
      <c r="BM35" s="227"/>
      <c r="BN35" s="227"/>
      <c r="BO35" s="227"/>
      <c r="BP35" s="227"/>
      <c r="BQ35" s="226"/>
      <c r="BR35" s="228"/>
      <c r="BS35" s="77"/>
      <c r="BT35" s="77"/>
      <c r="BU35" s="77"/>
      <c r="BV35" s="77"/>
      <c r="BW35" s="77"/>
      <c r="BX35" s="220"/>
      <c r="BY35" s="220"/>
      <c r="BZ35" s="220"/>
      <c r="CA35" s="220"/>
      <c r="CB35" s="220"/>
      <c r="CC35" s="218"/>
      <c r="CD35" s="368"/>
    </row>
    <row r="36" spans="1:82" x14ac:dyDescent="0.75">
      <c r="A36" s="39"/>
      <c r="B36" s="73" t="s">
        <v>65</v>
      </c>
      <c r="C36" s="129" t="s">
        <v>66</v>
      </c>
      <c r="D36" s="130" t="s">
        <v>67</v>
      </c>
      <c r="E36" s="255">
        <v>6</v>
      </c>
      <c r="F36" s="224"/>
      <c r="G36" s="74">
        <f t="shared" si="36"/>
        <v>0</v>
      </c>
      <c r="H36" s="75"/>
      <c r="I36" s="76"/>
      <c r="J36" s="283"/>
      <c r="K36" s="77"/>
      <c r="L36" s="77"/>
      <c r="M36" s="77"/>
      <c r="N36" s="77"/>
      <c r="O36" s="77"/>
      <c r="P36" s="77"/>
      <c r="Q36" s="77"/>
      <c r="R36" s="77"/>
      <c r="S36" s="77"/>
      <c r="T36" s="77"/>
      <c r="U36" s="76"/>
      <c r="V36" s="283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6"/>
      <c r="AH36" s="283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6"/>
      <c r="AT36" s="283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6"/>
      <c r="BF36" s="283"/>
      <c r="BG36" s="77"/>
      <c r="BH36" s="77"/>
      <c r="BI36" s="77"/>
      <c r="BJ36" s="77"/>
      <c r="BK36" s="77"/>
      <c r="BL36" s="77"/>
      <c r="BM36" s="77"/>
      <c r="BN36" s="77"/>
      <c r="BO36" s="77"/>
      <c r="BP36" s="77"/>
      <c r="BQ36" s="76"/>
      <c r="BR36" s="283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6"/>
      <c r="CD36" s="368"/>
    </row>
    <row r="37" spans="1:82" x14ac:dyDescent="0.75">
      <c r="A37" s="39"/>
      <c r="B37" s="73" t="s">
        <v>68</v>
      </c>
      <c r="C37" s="129" t="s">
        <v>69</v>
      </c>
      <c r="D37" s="130" t="s">
        <v>58</v>
      </c>
      <c r="E37" s="255">
        <v>72</v>
      </c>
      <c r="F37" s="224"/>
      <c r="G37" s="74">
        <f t="shared" si="36"/>
        <v>0</v>
      </c>
      <c r="H37" s="75"/>
      <c r="I37" s="76"/>
      <c r="J37" s="219"/>
      <c r="K37" s="220"/>
      <c r="L37" s="220"/>
      <c r="M37" s="220"/>
      <c r="N37" s="220"/>
      <c r="O37" s="220"/>
      <c r="P37" s="220"/>
      <c r="Q37" s="220"/>
      <c r="R37" s="220"/>
      <c r="S37" s="220"/>
      <c r="T37" s="220"/>
      <c r="U37" s="218"/>
      <c r="V37" s="219"/>
      <c r="W37" s="220"/>
      <c r="X37" s="220"/>
      <c r="Y37" s="220"/>
      <c r="Z37" s="220"/>
      <c r="AA37" s="220"/>
      <c r="AB37" s="220"/>
      <c r="AC37" s="220"/>
      <c r="AD37" s="220"/>
      <c r="AE37" s="220"/>
      <c r="AF37" s="220"/>
      <c r="AG37" s="218"/>
      <c r="AH37" s="221"/>
      <c r="AI37" s="220"/>
      <c r="AJ37" s="220"/>
      <c r="AK37" s="220"/>
      <c r="AL37" s="220"/>
      <c r="AM37" s="220"/>
      <c r="AN37" s="220"/>
      <c r="AO37" s="220"/>
      <c r="AP37" s="220"/>
      <c r="AQ37" s="220"/>
      <c r="AR37" s="220"/>
      <c r="AS37" s="218"/>
      <c r="AT37" s="221"/>
      <c r="AU37" s="220"/>
      <c r="AV37" s="220"/>
      <c r="AW37" s="220"/>
      <c r="AX37" s="220"/>
      <c r="AY37" s="220"/>
      <c r="AZ37" s="220"/>
      <c r="BA37" s="220"/>
      <c r="BB37" s="220"/>
      <c r="BC37" s="220"/>
      <c r="BD37" s="220"/>
      <c r="BE37" s="218"/>
      <c r="BF37" s="221"/>
      <c r="BG37" s="220"/>
      <c r="BH37" s="220"/>
      <c r="BI37" s="220"/>
      <c r="BJ37" s="220"/>
      <c r="BK37" s="220"/>
      <c r="BL37" s="220"/>
      <c r="BM37" s="220"/>
      <c r="BN37" s="220"/>
      <c r="BO37" s="220"/>
      <c r="BP37" s="220"/>
      <c r="BQ37" s="218"/>
      <c r="BR37" s="221"/>
      <c r="BS37" s="220"/>
      <c r="BT37" s="220"/>
      <c r="BU37" s="220"/>
      <c r="BV37" s="220"/>
      <c r="BW37" s="220"/>
      <c r="BX37" s="220"/>
      <c r="BY37" s="220"/>
      <c r="BZ37" s="220"/>
      <c r="CA37" s="220"/>
      <c r="CB37" s="220"/>
      <c r="CC37" s="218"/>
      <c r="CD37" s="368"/>
    </row>
    <row r="38" spans="1:82" x14ac:dyDescent="0.75">
      <c r="A38" s="39"/>
      <c r="B38" s="73" t="s">
        <v>70</v>
      </c>
      <c r="C38" s="129" t="s">
        <v>71</v>
      </c>
      <c r="D38" s="130" t="s">
        <v>58</v>
      </c>
      <c r="E38" s="255">
        <v>72</v>
      </c>
      <c r="F38" s="224"/>
      <c r="G38" s="74">
        <f t="shared" si="36"/>
        <v>0</v>
      </c>
      <c r="H38" s="75"/>
      <c r="I38" s="76"/>
      <c r="J38" s="219"/>
      <c r="K38" s="220"/>
      <c r="L38" s="220"/>
      <c r="M38" s="220"/>
      <c r="N38" s="220"/>
      <c r="O38" s="220"/>
      <c r="P38" s="220"/>
      <c r="Q38" s="220"/>
      <c r="R38" s="220"/>
      <c r="S38" s="220"/>
      <c r="T38" s="220"/>
      <c r="U38" s="218"/>
      <c r="V38" s="219"/>
      <c r="W38" s="220"/>
      <c r="X38" s="220"/>
      <c r="Y38" s="220"/>
      <c r="Z38" s="220"/>
      <c r="AA38" s="220"/>
      <c r="AB38" s="220"/>
      <c r="AC38" s="220"/>
      <c r="AD38" s="220"/>
      <c r="AE38" s="220"/>
      <c r="AF38" s="220"/>
      <c r="AG38" s="218"/>
      <c r="AH38" s="221"/>
      <c r="AI38" s="220"/>
      <c r="AJ38" s="220"/>
      <c r="AK38" s="220"/>
      <c r="AL38" s="220"/>
      <c r="AM38" s="220"/>
      <c r="AN38" s="220"/>
      <c r="AO38" s="220"/>
      <c r="AP38" s="220"/>
      <c r="AQ38" s="220"/>
      <c r="AR38" s="220"/>
      <c r="AS38" s="218"/>
      <c r="AT38" s="221"/>
      <c r="AU38" s="220"/>
      <c r="AV38" s="220"/>
      <c r="AW38" s="220"/>
      <c r="AX38" s="220"/>
      <c r="AY38" s="220"/>
      <c r="AZ38" s="220"/>
      <c r="BA38" s="220"/>
      <c r="BB38" s="220"/>
      <c r="BC38" s="220"/>
      <c r="BD38" s="220"/>
      <c r="BE38" s="218"/>
      <c r="BF38" s="221"/>
      <c r="BG38" s="220"/>
      <c r="BH38" s="220"/>
      <c r="BI38" s="220"/>
      <c r="BJ38" s="220"/>
      <c r="BK38" s="220"/>
      <c r="BL38" s="220"/>
      <c r="BM38" s="220"/>
      <c r="BN38" s="220"/>
      <c r="BO38" s="220"/>
      <c r="BP38" s="220"/>
      <c r="BQ38" s="218"/>
      <c r="BR38" s="221"/>
      <c r="BS38" s="220"/>
      <c r="BT38" s="220"/>
      <c r="BU38" s="220"/>
      <c r="BV38" s="220"/>
      <c r="BW38" s="220"/>
      <c r="BX38" s="220"/>
      <c r="BY38" s="220"/>
      <c r="BZ38" s="220"/>
      <c r="CA38" s="220"/>
      <c r="CB38" s="220"/>
      <c r="CC38" s="218"/>
      <c r="CD38" s="368"/>
    </row>
    <row r="39" spans="1:82" x14ac:dyDescent="0.75">
      <c r="A39" s="39"/>
      <c r="B39" s="73" t="s">
        <v>72</v>
      </c>
      <c r="C39" s="129" t="s">
        <v>73</v>
      </c>
      <c r="D39" s="130" t="s">
        <v>58</v>
      </c>
      <c r="E39" s="255">
        <v>72</v>
      </c>
      <c r="F39" s="224"/>
      <c r="G39" s="74">
        <f t="shared" si="36"/>
        <v>0</v>
      </c>
      <c r="H39" s="75"/>
      <c r="I39" s="76"/>
      <c r="J39" s="219"/>
      <c r="K39" s="220"/>
      <c r="L39" s="220"/>
      <c r="M39" s="220"/>
      <c r="N39" s="220"/>
      <c r="O39" s="220"/>
      <c r="P39" s="220"/>
      <c r="Q39" s="220"/>
      <c r="R39" s="220"/>
      <c r="S39" s="220"/>
      <c r="T39" s="220"/>
      <c r="U39" s="218"/>
      <c r="V39" s="219"/>
      <c r="W39" s="220"/>
      <c r="X39" s="220"/>
      <c r="Y39" s="220"/>
      <c r="Z39" s="220"/>
      <c r="AA39" s="220"/>
      <c r="AB39" s="220"/>
      <c r="AC39" s="220"/>
      <c r="AD39" s="220"/>
      <c r="AE39" s="220"/>
      <c r="AF39" s="220"/>
      <c r="AG39" s="218"/>
      <c r="AH39" s="221"/>
      <c r="AI39" s="220"/>
      <c r="AJ39" s="220"/>
      <c r="AK39" s="220"/>
      <c r="AL39" s="220"/>
      <c r="AM39" s="220"/>
      <c r="AN39" s="220"/>
      <c r="AO39" s="220"/>
      <c r="AP39" s="220"/>
      <c r="AQ39" s="220"/>
      <c r="AR39" s="220"/>
      <c r="AS39" s="218"/>
      <c r="AT39" s="221"/>
      <c r="AU39" s="220"/>
      <c r="AV39" s="220"/>
      <c r="AW39" s="220"/>
      <c r="AX39" s="220"/>
      <c r="AY39" s="220"/>
      <c r="AZ39" s="220"/>
      <c r="BA39" s="220"/>
      <c r="BB39" s="220"/>
      <c r="BC39" s="220"/>
      <c r="BD39" s="220"/>
      <c r="BE39" s="218"/>
      <c r="BF39" s="221"/>
      <c r="BG39" s="220"/>
      <c r="BH39" s="220"/>
      <c r="BI39" s="220"/>
      <c r="BJ39" s="220"/>
      <c r="BK39" s="220"/>
      <c r="BL39" s="220"/>
      <c r="BM39" s="220"/>
      <c r="BN39" s="220"/>
      <c r="BO39" s="220"/>
      <c r="BP39" s="220"/>
      <c r="BQ39" s="218"/>
      <c r="BR39" s="221"/>
      <c r="BS39" s="220"/>
      <c r="BT39" s="220"/>
      <c r="BU39" s="220"/>
      <c r="BV39" s="220"/>
      <c r="BW39" s="220"/>
      <c r="BX39" s="220"/>
      <c r="BY39" s="220"/>
      <c r="BZ39" s="220"/>
      <c r="CA39" s="220"/>
      <c r="CB39" s="220"/>
      <c r="CC39" s="218"/>
      <c r="CD39" s="368"/>
    </row>
    <row r="40" spans="1:82" x14ac:dyDescent="0.75">
      <c r="A40" s="39"/>
      <c r="B40" s="73" t="s">
        <v>74</v>
      </c>
      <c r="C40" s="129" t="s">
        <v>75</v>
      </c>
      <c r="D40" s="130" t="s">
        <v>58</v>
      </c>
      <c r="E40" s="255">
        <v>72</v>
      </c>
      <c r="F40" s="224"/>
      <c r="G40" s="74">
        <f t="shared" si="36"/>
        <v>0</v>
      </c>
      <c r="H40" s="75"/>
      <c r="I40" s="76"/>
      <c r="J40" s="219"/>
      <c r="K40" s="220"/>
      <c r="L40" s="220"/>
      <c r="M40" s="220"/>
      <c r="N40" s="220"/>
      <c r="O40" s="220"/>
      <c r="P40" s="220"/>
      <c r="Q40" s="220"/>
      <c r="R40" s="220"/>
      <c r="S40" s="220"/>
      <c r="T40" s="220"/>
      <c r="U40" s="218"/>
      <c r="V40" s="219"/>
      <c r="W40" s="220"/>
      <c r="X40" s="220"/>
      <c r="Y40" s="220"/>
      <c r="Z40" s="220"/>
      <c r="AA40" s="220"/>
      <c r="AB40" s="220"/>
      <c r="AC40" s="220"/>
      <c r="AD40" s="220"/>
      <c r="AE40" s="220"/>
      <c r="AF40" s="220"/>
      <c r="AG40" s="218"/>
      <c r="AH40" s="221"/>
      <c r="AI40" s="220"/>
      <c r="AJ40" s="220"/>
      <c r="AK40" s="220"/>
      <c r="AL40" s="220"/>
      <c r="AM40" s="220"/>
      <c r="AN40" s="220"/>
      <c r="AO40" s="220"/>
      <c r="AP40" s="220"/>
      <c r="AQ40" s="220"/>
      <c r="AR40" s="220"/>
      <c r="AS40" s="218"/>
      <c r="AT40" s="221"/>
      <c r="AU40" s="220"/>
      <c r="AV40" s="220"/>
      <c r="AW40" s="220"/>
      <c r="AX40" s="220"/>
      <c r="AY40" s="220"/>
      <c r="AZ40" s="220"/>
      <c r="BA40" s="220"/>
      <c r="BB40" s="220"/>
      <c r="BC40" s="220"/>
      <c r="BD40" s="220"/>
      <c r="BE40" s="218"/>
      <c r="BF40" s="221"/>
      <c r="BG40" s="220"/>
      <c r="BH40" s="220"/>
      <c r="BI40" s="220"/>
      <c r="BJ40" s="220"/>
      <c r="BK40" s="220"/>
      <c r="BL40" s="220"/>
      <c r="BM40" s="220"/>
      <c r="BN40" s="220"/>
      <c r="BO40" s="220"/>
      <c r="BP40" s="220"/>
      <c r="BQ40" s="218"/>
      <c r="BR40" s="221"/>
      <c r="BS40" s="220"/>
      <c r="BT40" s="220"/>
      <c r="BU40" s="220"/>
      <c r="BV40" s="220"/>
      <c r="BW40" s="220"/>
      <c r="BX40" s="220"/>
      <c r="BY40" s="220"/>
      <c r="BZ40" s="220"/>
      <c r="CA40" s="220"/>
      <c r="CB40" s="220"/>
      <c r="CC40" s="218"/>
      <c r="CD40" s="368"/>
    </row>
    <row r="41" spans="1:82" x14ac:dyDescent="0.75">
      <c r="A41" s="39"/>
      <c r="B41" s="73" t="s">
        <v>76</v>
      </c>
      <c r="C41" s="129" t="s">
        <v>77</v>
      </c>
      <c r="D41" s="130" t="s">
        <v>58</v>
      </c>
      <c r="E41" s="255">
        <v>72</v>
      </c>
      <c r="F41" s="224"/>
      <c r="G41" s="74">
        <f t="shared" si="36"/>
        <v>0</v>
      </c>
      <c r="H41" s="75"/>
      <c r="I41" s="76"/>
      <c r="J41" s="219"/>
      <c r="K41" s="220"/>
      <c r="L41" s="220"/>
      <c r="M41" s="220"/>
      <c r="N41" s="220"/>
      <c r="O41" s="220"/>
      <c r="P41" s="220"/>
      <c r="Q41" s="220"/>
      <c r="R41" s="220"/>
      <c r="S41" s="220"/>
      <c r="T41" s="220"/>
      <c r="U41" s="218"/>
      <c r="V41" s="219"/>
      <c r="W41" s="220"/>
      <c r="X41" s="220"/>
      <c r="Y41" s="220"/>
      <c r="Z41" s="220"/>
      <c r="AA41" s="220"/>
      <c r="AB41" s="220"/>
      <c r="AC41" s="220"/>
      <c r="AD41" s="220"/>
      <c r="AE41" s="220"/>
      <c r="AF41" s="220"/>
      <c r="AG41" s="218"/>
      <c r="AH41" s="221"/>
      <c r="AI41" s="220"/>
      <c r="AJ41" s="220"/>
      <c r="AK41" s="220"/>
      <c r="AL41" s="220"/>
      <c r="AM41" s="220"/>
      <c r="AN41" s="220"/>
      <c r="AO41" s="220"/>
      <c r="AP41" s="220"/>
      <c r="AQ41" s="220"/>
      <c r="AR41" s="220"/>
      <c r="AS41" s="218"/>
      <c r="AT41" s="221"/>
      <c r="AU41" s="220"/>
      <c r="AV41" s="220"/>
      <c r="AW41" s="220"/>
      <c r="AX41" s="220"/>
      <c r="AY41" s="220"/>
      <c r="AZ41" s="220"/>
      <c r="BA41" s="220"/>
      <c r="BB41" s="220"/>
      <c r="BC41" s="220"/>
      <c r="BD41" s="220"/>
      <c r="BE41" s="218"/>
      <c r="BF41" s="221"/>
      <c r="BG41" s="220"/>
      <c r="BH41" s="220"/>
      <c r="BI41" s="220"/>
      <c r="BJ41" s="220"/>
      <c r="BK41" s="220"/>
      <c r="BL41" s="220"/>
      <c r="BM41" s="220"/>
      <c r="BN41" s="220"/>
      <c r="BO41" s="220"/>
      <c r="BP41" s="220"/>
      <c r="BQ41" s="218"/>
      <c r="BR41" s="221"/>
      <c r="BS41" s="220"/>
      <c r="BT41" s="220"/>
      <c r="BU41" s="220"/>
      <c r="BV41" s="220"/>
      <c r="BW41" s="220"/>
      <c r="BX41" s="220"/>
      <c r="BY41" s="220"/>
      <c r="BZ41" s="220"/>
      <c r="CA41" s="220"/>
      <c r="CB41" s="220"/>
      <c r="CC41" s="218"/>
      <c r="CD41" s="368"/>
    </row>
    <row r="42" spans="1:82" x14ac:dyDescent="0.75">
      <c r="A42" s="39"/>
      <c r="B42" s="73" t="s">
        <v>78</v>
      </c>
      <c r="C42" s="129" t="s">
        <v>79</v>
      </c>
      <c r="D42" s="130" t="s">
        <v>58</v>
      </c>
      <c r="E42" s="255">
        <v>72</v>
      </c>
      <c r="F42" s="224"/>
      <c r="G42" s="74">
        <f t="shared" si="36"/>
        <v>0</v>
      </c>
      <c r="H42" s="75"/>
      <c r="I42" s="76"/>
      <c r="J42" s="219"/>
      <c r="K42" s="220"/>
      <c r="L42" s="220"/>
      <c r="M42" s="220"/>
      <c r="N42" s="220"/>
      <c r="O42" s="220"/>
      <c r="P42" s="220"/>
      <c r="Q42" s="220"/>
      <c r="R42" s="220"/>
      <c r="S42" s="220"/>
      <c r="T42" s="220"/>
      <c r="U42" s="218"/>
      <c r="V42" s="219"/>
      <c r="W42" s="220"/>
      <c r="X42" s="220"/>
      <c r="Y42" s="220"/>
      <c r="Z42" s="220"/>
      <c r="AA42" s="220"/>
      <c r="AB42" s="220"/>
      <c r="AC42" s="220"/>
      <c r="AD42" s="220"/>
      <c r="AE42" s="220"/>
      <c r="AF42" s="220"/>
      <c r="AG42" s="218"/>
      <c r="AH42" s="221"/>
      <c r="AI42" s="220"/>
      <c r="AJ42" s="220"/>
      <c r="AK42" s="220"/>
      <c r="AL42" s="220"/>
      <c r="AM42" s="220"/>
      <c r="AN42" s="220"/>
      <c r="AO42" s="220"/>
      <c r="AP42" s="220"/>
      <c r="AQ42" s="220"/>
      <c r="AR42" s="220"/>
      <c r="AS42" s="218"/>
      <c r="AT42" s="221"/>
      <c r="AU42" s="220"/>
      <c r="AV42" s="220"/>
      <c r="AW42" s="220"/>
      <c r="AX42" s="220"/>
      <c r="AY42" s="220"/>
      <c r="AZ42" s="220"/>
      <c r="BA42" s="220"/>
      <c r="BB42" s="220"/>
      <c r="BC42" s="220"/>
      <c r="BD42" s="220"/>
      <c r="BE42" s="218"/>
      <c r="BF42" s="221"/>
      <c r="BG42" s="220"/>
      <c r="BH42" s="220"/>
      <c r="BI42" s="220"/>
      <c r="BJ42" s="220"/>
      <c r="BK42" s="220"/>
      <c r="BL42" s="220"/>
      <c r="BM42" s="220"/>
      <c r="BN42" s="220"/>
      <c r="BO42" s="220"/>
      <c r="BP42" s="220"/>
      <c r="BQ42" s="218"/>
      <c r="BR42" s="221"/>
      <c r="BS42" s="220"/>
      <c r="BT42" s="220"/>
      <c r="BU42" s="220"/>
      <c r="BV42" s="220"/>
      <c r="BW42" s="220"/>
      <c r="BX42" s="220"/>
      <c r="BY42" s="220"/>
      <c r="BZ42" s="220"/>
      <c r="CA42" s="220"/>
      <c r="CB42" s="220"/>
      <c r="CC42" s="218"/>
      <c r="CD42" s="368"/>
    </row>
    <row r="43" spans="1:82" x14ac:dyDescent="0.75">
      <c r="A43" s="39"/>
      <c r="B43" s="73" t="s">
        <v>80</v>
      </c>
      <c r="C43" s="129" t="s">
        <v>81</v>
      </c>
      <c r="D43" s="130" t="s">
        <v>58</v>
      </c>
      <c r="E43" s="255">
        <v>72</v>
      </c>
      <c r="F43" s="224"/>
      <c r="G43" s="74">
        <f t="shared" si="36"/>
        <v>0</v>
      </c>
      <c r="H43" s="75"/>
      <c r="I43" s="76"/>
      <c r="J43" s="219"/>
      <c r="K43" s="220"/>
      <c r="L43" s="220"/>
      <c r="M43" s="220"/>
      <c r="N43" s="220"/>
      <c r="O43" s="220"/>
      <c r="P43" s="220"/>
      <c r="Q43" s="220"/>
      <c r="R43" s="220"/>
      <c r="S43" s="220"/>
      <c r="T43" s="220"/>
      <c r="U43" s="218"/>
      <c r="V43" s="219"/>
      <c r="W43" s="220"/>
      <c r="X43" s="220"/>
      <c r="Y43" s="220"/>
      <c r="Z43" s="220"/>
      <c r="AA43" s="220"/>
      <c r="AB43" s="220"/>
      <c r="AC43" s="220"/>
      <c r="AD43" s="220"/>
      <c r="AE43" s="220"/>
      <c r="AF43" s="220"/>
      <c r="AG43" s="218"/>
      <c r="AH43" s="221"/>
      <c r="AI43" s="220"/>
      <c r="AJ43" s="220"/>
      <c r="AK43" s="220"/>
      <c r="AL43" s="220"/>
      <c r="AM43" s="220"/>
      <c r="AN43" s="220"/>
      <c r="AO43" s="220"/>
      <c r="AP43" s="220"/>
      <c r="AQ43" s="220"/>
      <c r="AR43" s="220"/>
      <c r="AS43" s="218"/>
      <c r="AT43" s="221"/>
      <c r="AU43" s="220"/>
      <c r="AV43" s="220"/>
      <c r="AW43" s="220"/>
      <c r="AX43" s="220"/>
      <c r="AY43" s="220"/>
      <c r="AZ43" s="220"/>
      <c r="BA43" s="220"/>
      <c r="BB43" s="220"/>
      <c r="BC43" s="220"/>
      <c r="BD43" s="220"/>
      <c r="BE43" s="218"/>
      <c r="BF43" s="221"/>
      <c r="BG43" s="220"/>
      <c r="BH43" s="220"/>
      <c r="BI43" s="220"/>
      <c r="BJ43" s="220"/>
      <c r="BK43" s="220"/>
      <c r="BL43" s="220"/>
      <c r="BM43" s="220"/>
      <c r="BN43" s="220"/>
      <c r="BO43" s="220"/>
      <c r="BP43" s="220"/>
      <c r="BQ43" s="218"/>
      <c r="BR43" s="221"/>
      <c r="BS43" s="220"/>
      <c r="BT43" s="220"/>
      <c r="BU43" s="220"/>
      <c r="BV43" s="220"/>
      <c r="BW43" s="220"/>
      <c r="BX43" s="220"/>
      <c r="BY43" s="220"/>
      <c r="BZ43" s="220"/>
      <c r="CA43" s="220"/>
      <c r="CB43" s="220"/>
      <c r="CC43" s="218"/>
      <c r="CD43" s="368"/>
    </row>
    <row r="44" spans="1:82" x14ac:dyDescent="0.75">
      <c r="A44" s="39"/>
      <c r="B44" s="73" t="s">
        <v>82</v>
      </c>
      <c r="C44" s="129" t="s">
        <v>83</v>
      </c>
      <c r="D44" s="130" t="s">
        <v>58</v>
      </c>
      <c r="E44" s="255">
        <v>72</v>
      </c>
      <c r="F44" s="224"/>
      <c r="G44" s="74">
        <f t="shared" si="36"/>
        <v>0</v>
      </c>
      <c r="H44" s="75"/>
      <c r="I44" s="76"/>
      <c r="J44" s="219"/>
      <c r="K44" s="220"/>
      <c r="L44" s="220"/>
      <c r="M44" s="220"/>
      <c r="N44" s="220"/>
      <c r="O44" s="220"/>
      <c r="P44" s="220"/>
      <c r="Q44" s="220"/>
      <c r="R44" s="220"/>
      <c r="S44" s="220"/>
      <c r="T44" s="220"/>
      <c r="U44" s="218"/>
      <c r="V44" s="219"/>
      <c r="W44" s="220"/>
      <c r="X44" s="220"/>
      <c r="Y44" s="220"/>
      <c r="Z44" s="220"/>
      <c r="AA44" s="220"/>
      <c r="AB44" s="220"/>
      <c r="AC44" s="220"/>
      <c r="AD44" s="220"/>
      <c r="AE44" s="220"/>
      <c r="AF44" s="220"/>
      <c r="AG44" s="218"/>
      <c r="AH44" s="221"/>
      <c r="AI44" s="220"/>
      <c r="AJ44" s="220"/>
      <c r="AK44" s="220"/>
      <c r="AL44" s="220"/>
      <c r="AM44" s="220"/>
      <c r="AN44" s="220"/>
      <c r="AO44" s="220"/>
      <c r="AP44" s="220"/>
      <c r="AQ44" s="220"/>
      <c r="AR44" s="220"/>
      <c r="AS44" s="218"/>
      <c r="AT44" s="221"/>
      <c r="AU44" s="220"/>
      <c r="AV44" s="220"/>
      <c r="AW44" s="220"/>
      <c r="AX44" s="220"/>
      <c r="AY44" s="220"/>
      <c r="AZ44" s="220"/>
      <c r="BA44" s="220"/>
      <c r="BB44" s="220"/>
      <c r="BC44" s="220"/>
      <c r="BD44" s="220"/>
      <c r="BE44" s="218"/>
      <c r="BF44" s="221"/>
      <c r="BG44" s="220"/>
      <c r="BH44" s="220"/>
      <c r="BI44" s="220"/>
      <c r="BJ44" s="220"/>
      <c r="BK44" s="220"/>
      <c r="BL44" s="220"/>
      <c r="BM44" s="220"/>
      <c r="BN44" s="220"/>
      <c r="BO44" s="220"/>
      <c r="BP44" s="220"/>
      <c r="BQ44" s="218"/>
      <c r="BR44" s="221"/>
      <c r="BS44" s="220"/>
      <c r="BT44" s="220"/>
      <c r="BU44" s="220"/>
      <c r="BV44" s="220"/>
      <c r="BW44" s="220"/>
      <c r="BX44" s="220"/>
      <c r="BY44" s="220"/>
      <c r="BZ44" s="220"/>
      <c r="CA44" s="220"/>
      <c r="CB44" s="220"/>
      <c r="CC44" s="218"/>
      <c r="CD44" s="368"/>
    </row>
    <row r="45" spans="1:82" x14ac:dyDescent="0.75">
      <c r="A45" s="39"/>
      <c r="B45" s="73" t="s">
        <v>84</v>
      </c>
      <c r="C45" s="129" t="s">
        <v>85</v>
      </c>
      <c r="D45" s="130" t="s">
        <v>86</v>
      </c>
      <c r="E45" s="255">
        <v>1</v>
      </c>
      <c r="F45" s="216"/>
      <c r="G45" s="74">
        <f>+E45*F45</f>
        <v>0</v>
      </c>
      <c r="H45" s="75"/>
      <c r="I45" s="76"/>
      <c r="J45" s="75"/>
      <c r="K45" s="77"/>
      <c r="L45" s="77"/>
      <c r="M45" s="77"/>
      <c r="N45" s="77"/>
      <c r="O45" s="77"/>
      <c r="P45" s="77"/>
      <c r="Q45" s="77"/>
      <c r="R45" s="77"/>
      <c r="S45" s="77"/>
      <c r="T45" s="77"/>
      <c r="U45" s="76"/>
      <c r="V45" s="75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6"/>
      <c r="AH45" s="78"/>
      <c r="AI45" s="77"/>
      <c r="AJ45" s="77"/>
      <c r="AK45" s="77"/>
      <c r="AL45" s="77"/>
      <c r="AM45" s="77"/>
      <c r="AN45" s="77"/>
      <c r="AO45" s="77"/>
      <c r="AP45" s="77"/>
      <c r="AQ45" s="77"/>
      <c r="AR45" s="77"/>
      <c r="AS45" s="76"/>
      <c r="AT45" s="78"/>
      <c r="AU45" s="77"/>
      <c r="AV45" s="77"/>
      <c r="AW45" s="77"/>
      <c r="AX45" s="77"/>
      <c r="AY45" s="77"/>
      <c r="AZ45" s="77"/>
      <c r="BA45" s="77"/>
      <c r="BB45" s="77"/>
      <c r="BC45" s="77"/>
      <c r="BD45" s="77"/>
      <c r="BE45" s="76"/>
      <c r="BF45" s="78"/>
      <c r="BG45" s="77"/>
      <c r="BH45" s="77"/>
      <c r="BI45" s="77"/>
      <c r="BJ45" s="77"/>
      <c r="BK45" s="77"/>
      <c r="BL45" s="77"/>
      <c r="BM45" s="77"/>
      <c r="BN45" s="77"/>
      <c r="BO45" s="77"/>
      <c r="BP45" s="77"/>
      <c r="BQ45" s="76"/>
      <c r="BR45" s="78"/>
      <c r="BS45" s="77"/>
      <c r="BT45" s="77"/>
      <c r="BU45" s="77"/>
      <c r="BV45" s="77"/>
      <c r="BW45" s="77"/>
      <c r="BX45" s="77"/>
      <c r="BY45" s="77"/>
      <c r="BZ45" s="77"/>
      <c r="CA45" s="77"/>
      <c r="CB45" s="77"/>
      <c r="CC45" s="232">
        <f>G45-SUM(H45:CB45)</f>
        <v>0</v>
      </c>
      <c r="CD45" s="368"/>
    </row>
    <row r="46" spans="1:82" x14ac:dyDescent="0.75">
      <c r="A46" s="39"/>
      <c r="B46" s="73" t="s">
        <v>87</v>
      </c>
      <c r="C46" s="129" t="s">
        <v>88</v>
      </c>
      <c r="D46" s="130" t="s">
        <v>86</v>
      </c>
      <c r="E46" s="255">
        <v>1</v>
      </c>
      <c r="F46" s="216"/>
      <c r="G46" s="74">
        <f>+E46*F46</f>
        <v>0</v>
      </c>
      <c r="H46" s="75"/>
      <c r="I46" s="76"/>
      <c r="J46" s="75"/>
      <c r="K46" s="77"/>
      <c r="L46" s="77"/>
      <c r="M46" s="77"/>
      <c r="N46" s="77"/>
      <c r="O46" s="77"/>
      <c r="P46" s="77"/>
      <c r="Q46" s="77"/>
      <c r="R46" s="77"/>
      <c r="S46" s="77"/>
      <c r="T46" s="77"/>
      <c r="U46" s="76">
        <f>G46/6</f>
        <v>0</v>
      </c>
      <c r="V46" s="75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6">
        <f>G46/6</f>
        <v>0</v>
      </c>
      <c r="AH46" s="78"/>
      <c r="AI46" s="77"/>
      <c r="AJ46" s="77"/>
      <c r="AK46" s="77"/>
      <c r="AL46" s="77"/>
      <c r="AM46" s="77"/>
      <c r="AN46" s="77"/>
      <c r="AO46" s="77"/>
      <c r="AP46" s="77"/>
      <c r="AQ46" s="77"/>
      <c r="AR46" s="77"/>
      <c r="AS46" s="76">
        <f>G46/6</f>
        <v>0</v>
      </c>
      <c r="AT46" s="78"/>
      <c r="AU46" s="77"/>
      <c r="AV46" s="77"/>
      <c r="AW46" s="77"/>
      <c r="AX46" s="77"/>
      <c r="AY46" s="77"/>
      <c r="AZ46" s="77"/>
      <c r="BA46" s="77"/>
      <c r="BB46" s="77"/>
      <c r="BC46" s="77"/>
      <c r="BD46" s="77"/>
      <c r="BE46" s="76">
        <f>G46/6</f>
        <v>0</v>
      </c>
      <c r="BF46" s="78"/>
      <c r="BG46" s="77"/>
      <c r="BH46" s="77"/>
      <c r="BI46" s="77"/>
      <c r="BJ46" s="77"/>
      <c r="BK46" s="77"/>
      <c r="BL46" s="77"/>
      <c r="BM46" s="77"/>
      <c r="BN46" s="77"/>
      <c r="BO46" s="77"/>
      <c r="BP46" s="77"/>
      <c r="BQ46" s="76">
        <f>G46/6</f>
        <v>0</v>
      </c>
      <c r="BR46" s="78"/>
      <c r="BS46" s="77"/>
      <c r="BT46" s="77"/>
      <c r="BU46" s="77"/>
      <c r="BV46" s="77"/>
      <c r="BW46" s="77"/>
      <c r="BX46" s="77"/>
      <c r="BY46" s="77"/>
      <c r="BZ46" s="77"/>
      <c r="CA46" s="77"/>
      <c r="CB46" s="77"/>
      <c r="CC46" s="232">
        <f>G46-SUM(H46:CB46)</f>
        <v>0</v>
      </c>
      <c r="CD46" s="368"/>
    </row>
    <row r="47" spans="1:82" x14ac:dyDescent="0.75">
      <c r="A47" s="39"/>
      <c r="B47" s="73" t="s">
        <v>89</v>
      </c>
      <c r="C47" s="129" t="s">
        <v>90</v>
      </c>
      <c r="D47" s="130" t="s">
        <v>58</v>
      </c>
      <c r="E47" s="255">
        <v>72</v>
      </c>
      <c r="F47" s="224"/>
      <c r="G47" s="74">
        <f t="shared" si="36"/>
        <v>0</v>
      </c>
      <c r="H47" s="75"/>
      <c r="I47" s="76"/>
      <c r="J47" s="219"/>
      <c r="K47" s="220"/>
      <c r="L47" s="220"/>
      <c r="M47" s="220"/>
      <c r="N47" s="220"/>
      <c r="O47" s="220"/>
      <c r="P47" s="220"/>
      <c r="Q47" s="220"/>
      <c r="R47" s="220"/>
      <c r="S47" s="220"/>
      <c r="T47" s="220"/>
      <c r="U47" s="218"/>
      <c r="V47" s="219"/>
      <c r="W47" s="220"/>
      <c r="X47" s="220"/>
      <c r="Y47" s="220"/>
      <c r="Z47" s="220"/>
      <c r="AA47" s="220"/>
      <c r="AB47" s="220"/>
      <c r="AC47" s="220"/>
      <c r="AD47" s="220"/>
      <c r="AE47" s="220"/>
      <c r="AF47" s="220"/>
      <c r="AG47" s="218"/>
      <c r="AH47" s="221"/>
      <c r="AI47" s="220"/>
      <c r="AJ47" s="220"/>
      <c r="AK47" s="220"/>
      <c r="AL47" s="220"/>
      <c r="AM47" s="220"/>
      <c r="AN47" s="220"/>
      <c r="AO47" s="220"/>
      <c r="AP47" s="220"/>
      <c r="AQ47" s="220"/>
      <c r="AR47" s="220"/>
      <c r="AS47" s="218"/>
      <c r="AT47" s="221"/>
      <c r="AU47" s="220"/>
      <c r="AV47" s="220"/>
      <c r="AW47" s="220"/>
      <c r="AX47" s="220"/>
      <c r="AY47" s="220"/>
      <c r="AZ47" s="220"/>
      <c r="BA47" s="220"/>
      <c r="BB47" s="220"/>
      <c r="BC47" s="220"/>
      <c r="BD47" s="220"/>
      <c r="BE47" s="218"/>
      <c r="BF47" s="221"/>
      <c r="BG47" s="220"/>
      <c r="BH47" s="220"/>
      <c r="BI47" s="220"/>
      <c r="BJ47" s="220"/>
      <c r="BK47" s="220"/>
      <c r="BL47" s="220"/>
      <c r="BM47" s="220"/>
      <c r="BN47" s="220"/>
      <c r="BO47" s="220"/>
      <c r="BP47" s="220"/>
      <c r="BQ47" s="218"/>
      <c r="BR47" s="221"/>
      <c r="BS47" s="220"/>
      <c r="BT47" s="220"/>
      <c r="BU47" s="220"/>
      <c r="BV47" s="220"/>
      <c r="BW47" s="220"/>
      <c r="BX47" s="220"/>
      <c r="BY47" s="220"/>
      <c r="BZ47" s="220"/>
      <c r="CA47" s="220"/>
      <c r="CB47" s="220"/>
      <c r="CC47" s="218"/>
      <c r="CD47" s="368"/>
    </row>
    <row r="48" spans="1:82" x14ac:dyDescent="0.75">
      <c r="A48" s="39"/>
      <c r="B48" s="73" t="s">
        <v>91</v>
      </c>
      <c r="C48" s="129" t="s">
        <v>92</v>
      </c>
      <c r="D48" s="130" t="s">
        <v>58</v>
      </c>
      <c r="E48" s="255">
        <v>72</v>
      </c>
      <c r="F48" s="224"/>
      <c r="G48" s="74">
        <f t="shared" si="36"/>
        <v>0</v>
      </c>
      <c r="H48" s="75"/>
      <c r="I48" s="76"/>
      <c r="J48" s="219"/>
      <c r="K48" s="220"/>
      <c r="L48" s="220"/>
      <c r="M48" s="220"/>
      <c r="N48" s="220"/>
      <c r="O48" s="220"/>
      <c r="P48" s="220"/>
      <c r="Q48" s="220"/>
      <c r="R48" s="220"/>
      <c r="S48" s="220"/>
      <c r="T48" s="220"/>
      <c r="U48" s="218"/>
      <c r="V48" s="219"/>
      <c r="W48" s="220"/>
      <c r="X48" s="220"/>
      <c r="Y48" s="220"/>
      <c r="Z48" s="220"/>
      <c r="AA48" s="220"/>
      <c r="AB48" s="220"/>
      <c r="AC48" s="220"/>
      <c r="AD48" s="220"/>
      <c r="AE48" s="220"/>
      <c r="AF48" s="220"/>
      <c r="AG48" s="218"/>
      <c r="AH48" s="221"/>
      <c r="AI48" s="220"/>
      <c r="AJ48" s="220"/>
      <c r="AK48" s="220"/>
      <c r="AL48" s="220"/>
      <c r="AM48" s="220"/>
      <c r="AN48" s="220"/>
      <c r="AO48" s="220"/>
      <c r="AP48" s="220"/>
      <c r="AQ48" s="220"/>
      <c r="AR48" s="220"/>
      <c r="AS48" s="218"/>
      <c r="AT48" s="221"/>
      <c r="AU48" s="220"/>
      <c r="AV48" s="220"/>
      <c r="AW48" s="220"/>
      <c r="AX48" s="220"/>
      <c r="AY48" s="220"/>
      <c r="AZ48" s="220"/>
      <c r="BA48" s="220"/>
      <c r="BB48" s="220"/>
      <c r="BC48" s="220"/>
      <c r="BD48" s="220"/>
      <c r="BE48" s="218"/>
      <c r="BF48" s="221"/>
      <c r="BG48" s="220"/>
      <c r="BH48" s="220"/>
      <c r="BI48" s="220"/>
      <c r="BJ48" s="220"/>
      <c r="BK48" s="220"/>
      <c r="BL48" s="220"/>
      <c r="BM48" s="220"/>
      <c r="BN48" s="220"/>
      <c r="BO48" s="220"/>
      <c r="BP48" s="220"/>
      <c r="BQ48" s="218"/>
      <c r="BR48" s="221"/>
      <c r="BS48" s="220"/>
      <c r="BT48" s="220"/>
      <c r="BU48" s="220"/>
      <c r="BV48" s="220"/>
      <c r="BW48" s="220"/>
      <c r="BX48" s="220"/>
      <c r="BY48" s="220"/>
      <c r="BZ48" s="220"/>
      <c r="CA48" s="220"/>
      <c r="CB48" s="220"/>
      <c r="CC48" s="218"/>
      <c r="CD48" s="368"/>
    </row>
    <row r="49" spans="1:82" x14ac:dyDescent="0.75">
      <c r="A49" s="39"/>
      <c r="B49" s="73" t="s">
        <v>93</v>
      </c>
      <c r="C49" s="129" t="s">
        <v>94</v>
      </c>
      <c r="D49" s="130" t="s">
        <v>58</v>
      </c>
      <c r="E49" s="255">
        <v>72</v>
      </c>
      <c r="F49" s="224"/>
      <c r="G49" s="74">
        <f t="shared" si="36"/>
        <v>0</v>
      </c>
      <c r="H49" s="75"/>
      <c r="I49" s="76"/>
      <c r="J49" s="219"/>
      <c r="K49" s="220"/>
      <c r="L49" s="220"/>
      <c r="M49" s="220"/>
      <c r="N49" s="220"/>
      <c r="O49" s="220"/>
      <c r="P49" s="220"/>
      <c r="Q49" s="220"/>
      <c r="R49" s="220"/>
      <c r="S49" s="220"/>
      <c r="T49" s="220"/>
      <c r="U49" s="218"/>
      <c r="V49" s="219"/>
      <c r="W49" s="220"/>
      <c r="X49" s="220"/>
      <c r="Y49" s="220"/>
      <c r="Z49" s="220"/>
      <c r="AA49" s="220"/>
      <c r="AB49" s="220"/>
      <c r="AC49" s="220"/>
      <c r="AD49" s="220"/>
      <c r="AE49" s="220"/>
      <c r="AF49" s="220"/>
      <c r="AG49" s="218"/>
      <c r="AH49" s="221"/>
      <c r="AI49" s="220"/>
      <c r="AJ49" s="220"/>
      <c r="AK49" s="220"/>
      <c r="AL49" s="220"/>
      <c r="AM49" s="220"/>
      <c r="AN49" s="220"/>
      <c r="AO49" s="220"/>
      <c r="AP49" s="220"/>
      <c r="AQ49" s="220"/>
      <c r="AR49" s="220"/>
      <c r="AS49" s="218"/>
      <c r="AT49" s="221"/>
      <c r="AU49" s="220"/>
      <c r="AV49" s="220"/>
      <c r="AW49" s="220"/>
      <c r="AX49" s="220"/>
      <c r="AY49" s="220"/>
      <c r="AZ49" s="220"/>
      <c r="BA49" s="220"/>
      <c r="BB49" s="220"/>
      <c r="BC49" s="220"/>
      <c r="BD49" s="220"/>
      <c r="BE49" s="218"/>
      <c r="BF49" s="221"/>
      <c r="BG49" s="220"/>
      <c r="BH49" s="220"/>
      <c r="BI49" s="220"/>
      <c r="BJ49" s="220"/>
      <c r="BK49" s="220"/>
      <c r="BL49" s="220"/>
      <c r="BM49" s="220"/>
      <c r="BN49" s="220"/>
      <c r="BO49" s="220"/>
      <c r="BP49" s="220"/>
      <c r="BQ49" s="218"/>
      <c r="BR49" s="221"/>
      <c r="BS49" s="220"/>
      <c r="BT49" s="220"/>
      <c r="BU49" s="220"/>
      <c r="BV49" s="220"/>
      <c r="BW49" s="220"/>
      <c r="BX49" s="220"/>
      <c r="BY49" s="220"/>
      <c r="BZ49" s="220"/>
      <c r="CA49" s="220"/>
      <c r="CB49" s="220"/>
      <c r="CC49" s="218"/>
      <c r="CD49" s="368"/>
    </row>
    <row r="50" spans="1:82" x14ac:dyDescent="0.75">
      <c r="A50" s="39"/>
      <c r="B50" s="101" t="s">
        <v>95</v>
      </c>
      <c r="C50" s="273" t="s">
        <v>96</v>
      </c>
      <c r="D50" s="130"/>
      <c r="E50" s="255"/>
      <c r="F50" s="224"/>
      <c r="G50" s="74"/>
      <c r="H50" s="75"/>
      <c r="I50" s="76"/>
      <c r="J50" s="75"/>
      <c r="K50" s="77"/>
      <c r="L50" s="77"/>
      <c r="M50" s="77"/>
      <c r="N50" s="77"/>
      <c r="O50" s="77"/>
      <c r="P50" s="77"/>
      <c r="Q50" s="77"/>
      <c r="R50" s="77"/>
      <c r="S50" s="77"/>
      <c r="T50" s="77"/>
      <c r="U50" s="76"/>
      <c r="V50" s="75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6"/>
      <c r="AH50" s="78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6"/>
      <c r="AT50" s="78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6"/>
      <c r="BF50" s="78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6"/>
      <c r="BR50" s="78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6"/>
      <c r="CD50" s="368"/>
    </row>
    <row r="51" spans="1:82" x14ac:dyDescent="0.75">
      <c r="A51" s="39"/>
      <c r="B51" s="73" t="s">
        <v>97</v>
      </c>
      <c r="C51" s="129" t="s">
        <v>98</v>
      </c>
      <c r="D51" s="130" t="s">
        <v>58</v>
      </c>
      <c r="E51" s="255">
        <v>12</v>
      </c>
      <c r="F51" s="224"/>
      <c r="G51" s="74">
        <f t="shared" si="36"/>
        <v>0</v>
      </c>
      <c r="H51" s="75"/>
      <c r="I51" s="76"/>
      <c r="J51" s="219"/>
      <c r="K51" s="220"/>
      <c r="L51" s="220"/>
      <c r="M51" s="220"/>
      <c r="N51" s="220"/>
      <c r="O51" s="220"/>
      <c r="P51" s="220"/>
      <c r="Q51" s="220"/>
      <c r="R51" s="220"/>
      <c r="S51" s="220"/>
      <c r="T51" s="220"/>
      <c r="U51" s="218"/>
      <c r="V51" s="75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6"/>
      <c r="AH51" s="78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6"/>
      <c r="AT51" s="78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6"/>
      <c r="BF51" s="78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6"/>
      <c r="BR51" s="78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6"/>
      <c r="CD51" s="368"/>
    </row>
    <row r="52" spans="1:82" x14ac:dyDescent="0.75">
      <c r="A52" s="39"/>
      <c r="B52" s="73" t="s">
        <v>99</v>
      </c>
      <c r="C52" s="129" t="s">
        <v>100</v>
      </c>
      <c r="D52" s="130" t="s">
        <v>58</v>
      </c>
      <c r="E52" s="255">
        <v>60</v>
      </c>
      <c r="F52" s="224"/>
      <c r="G52" s="74">
        <f t="shared" si="36"/>
        <v>0</v>
      </c>
      <c r="H52" s="75"/>
      <c r="I52" s="76"/>
      <c r="J52" s="75"/>
      <c r="K52" s="77"/>
      <c r="L52" s="77"/>
      <c r="M52" s="77"/>
      <c r="N52" s="77"/>
      <c r="O52" s="77"/>
      <c r="P52" s="77"/>
      <c r="Q52" s="77"/>
      <c r="R52" s="77"/>
      <c r="S52" s="77"/>
      <c r="T52" s="77"/>
      <c r="U52" s="76"/>
      <c r="V52" s="219"/>
      <c r="W52" s="220"/>
      <c r="X52" s="220"/>
      <c r="Y52" s="220"/>
      <c r="Z52" s="220"/>
      <c r="AA52" s="220"/>
      <c r="AB52" s="220"/>
      <c r="AC52" s="220"/>
      <c r="AD52" s="220"/>
      <c r="AE52" s="220"/>
      <c r="AF52" s="220"/>
      <c r="AG52" s="218"/>
      <c r="AH52" s="221"/>
      <c r="AI52" s="220"/>
      <c r="AJ52" s="220"/>
      <c r="AK52" s="220"/>
      <c r="AL52" s="220"/>
      <c r="AM52" s="220"/>
      <c r="AN52" s="220"/>
      <c r="AO52" s="220"/>
      <c r="AP52" s="220"/>
      <c r="AQ52" s="220"/>
      <c r="AR52" s="220"/>
      <c r="AS52" s="218"/>
      <c r="AT52" s="221"/>
      <c r="AU52" s="220"/>
      <c r="AV52" s="220"/>
      <c r="AW52" s="220"/>
      <c r="AX52" s="220"/>
      <c r="AY52" s="220"/>
      <c r="AZ52" s="220"/>
      <c r="BA52" s="220"/>
      <c r="BB52" s="220"/>
      <c r="BC52" s="220"/>
      <c r="BD52" s="220"/>
      <c r="BE52" s="218"/>
      <c r="BF52" s="221"/>
      <c r="BG52" s="220"/>
      <c r="BH52" s="220"/>
      <c r="BI52" s="220"/>
      <c r="BJ52" s="220"/>
      <c r="BK52" s="220"/>
      <c r="BL52" s="220"/>
      <c r="BM52" s="220"/>
      <c r="BN52" s="220"/>
      <c r="BO52" s="220"/>
      <c r="BP52" s="220"/>
      <c r="BQ52" s="218"/>
      <c r="BR52" s="221"/>
      <c r="BS52" s="220"/>
      <c r="BT52" s="220"/>
      <c r="BU52" s="220"/>
      <c r="BV52" s="220"/>
      <c r="BW52" s="220"/>
      <c r="BX52" s="220"/>
      <c r="BY52" s="220"/>
      <c r="BZ52" s="220"/>
      <c r="CA52" s="220"/>
      <c r="CB52" s="220"/>
      <c r="CC52" s="218"/>
      <c r="CD52" s="368"/>
    </row>
    <row r="53" spans="1:82" x14ac:dyDescent="0.75">
      <c r="A53" s="39"/>
      <c r="B53" s="73" t="s">
        <v>101</v>
      </c>
      <c r="C53" s="129" t="s">
        <v>102</v>
      </c>
      <c r="D53" s="130" t="s">
        <v>58</v>
      </c>
      <c r="E53" s="255">
        <v>72</v>
      </c>
      <c r="F53" s="224"/>
      <c r="G53" s="74">
        <f t="shared" ref="G53:G54" si="37">+SUM(H53:CC53)</f>
        <v>0</v>
      </c>
      <c r="H53" s="75"/>
      <c r="I53" s="76"/>
      <c r="J53" s="219"/>
      <c r="K53" s="220"/>
      <c r="L53" s="220"/>
      <c r="M53" s="220"/>
      <c r="N53" s="220"/>
      <c r="O53" s="220"/>
      <c r="P53" s="220"/>
      <c r="Q53" s="220"/>
      <c r="R53" s="220"/>
      <c r="S53" s="220"/>
      <c r="T53" s="220"/>
      <c r="U53" s="218"/>
      <c r="V53" s="219"/>
      <c r="W53" s="220"/>
      <c r="X53" s="220"/>
      <c r="Y53" s="220"/>
      <c r="Z53" s="220"/>
      <c r="AA53" s="220"/>
      <c r="AB53" s="220"/>
      <c r="AC53" s="220"/>
      <c r="AD53" s="220"/>
      <c r="AE53" s="220"/>
      <c r="AF53" s="220"/>
      <c r="AG53" s="218"/>
      <c r="AH53" s="221"/>
      <c r="AI53" s="220"/>
      <c r="AJ53" s="220"/>
      <c r="AK53" s="220"/>
      <c r="AL53" s="220"/>
      <c r="AM53" s="220"/>
      <c r="AN53" s="220"/>
      <c r="AO53" s="220"/>
      <c r="AP53" s="220"/>
      <c r="AQ53" s="220"/>
      <c r="AR53" s="220"/>
      <c r="AS53" s="218"/>
      <c r="AT53" s="221"/>
      <c r="AU53" s="220"/>
      <c r="AV53" s="220"/>
      <c r="AW53" s="220"/>
      <c r="AX53" s="220"/>
      <c r="AY53" s="220"/>
      <c r="AZ53" s="220"/>
      <c r="BA53" s="220"/>
      <c r="BB53" s="220"/>
      <c r="BC53" s="220"/>
      <c r="BD53" s="220"/>
      <c r="BE53" s="218"/>
      <c r="BF53" s="221"/>
      <c r="BG53" s="220"/>
      <c r="BH53" s="220"/>
      <c r="BI53" s="220"/>
      <c r="BJ53" s="220"/>
      <c r="BK53" s="220"/>
      <c r="BL53" s="220"/>
      <c r="BM53" s="220"/>
      <c r="BN53" s="220"/>
      <c r="BO53" s="220"/>
      <c r="BP53" s="220"/>
      <c r="BQ53" s="218"/>
      <c r="BR53" s="221"/>
      <c r="BS53" s="220"/>
      <c r="BT53" s="220"/>
      <c r="BU53" s="220"/>
      <c r="BV53" s="220"/>
      <c r="BW53" s="220"/>
      <c r="BX53" s="220"/>
      <c r="BY53" s="220"/>
      <c r="BZ53" s="220"/>
      <c r="CA53" s="220"/>
      <c r="CB53" s="220"/>
      <c r="CC53" s="218"/>
      <c r="CD53" s="368"/>
    </row>
    <row r="54" spans="1:82" x14ac:dyDescent="0.75">
      <c r="A54" s="39"/>
      <c r="B54" s="328" t="s">
        <v>897</v>
      </c>
      <c r="C54" s="129" t="s">
        <v>898</v>
      </c>
      <c r="D54" s="130" t="s">
        <v>58</v>
      </c>
      <c r="E54" s="255">
        <v>18</v>
      </c>
      <c r="F54" s="224"/>
      <c r="G54" s="74">
        <f t="shared" si="37"/>
        <v>0</v>
      </c>
      <c r="H54" s="230"/>
      <c r="I54" s="232"/>
      <c r="J54" s="371"/>
      <c r="K54" s="372"/>
      <c r="L54" s="372"/>
      <c r="M54" s="372"/>
      <c r="N54" s="372"/>
      <c r="O54" s="372"/>
      <c r="P54" s="372"/>
      <c r="Q54" s="372"/>
      <c r="R54" s="372"/>
      <c r="S54" s="372"/>
      <c r="T54" s="372"/>
      <c r="U54" s="373"/>
      <c r="V54" s="371"/>
      <c r="W54" s="372"/>
      <c r="X54" s="372"/>
      <c r="Y54" s="372"/>
      <c r="Z54" s="372"/>
      <c r="AA54" s="372"/>
      <c r="AB54" s="77"/>
      <c r="AC54" s="77"/>
      <c r="AD54" s="77"/>
      <c r="AE54" s="77"/>
      <c r="AF54" s="77"/>
      <c r="AG54" s="76"/>
      <c r="AH54" s="78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6"/>
      <c r="AT54" s="78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6"/>
      <c r="BF54" s="78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6"/>
      <c r="BR54" s="78"/>
      <c r="BS54" s="77"/>
      <c r="BT54" s="77"/>
      <c r="BU54" s="77"/>
      <c r="BV54" s="77"/>
      <c r="BW54" s="77"/>
      <c r="BX54" s="77"/>
      <c r="BY54" s="77"/>
      <c r="BZ54" s="77"/>
      <c r="CA54" s="77"/>
      <c r="CB54" s="77"/>
      <c r="CC54" s="76"/>
      <c r="CD54" s="368"/>
    </row>
    <row r="55" spans="1:82" x14ac:dyDescent="0.75">
      <c r="A55" s="39"/>
      <c r="B55" s="121" t="s">
        <v>103</v>
      </c>
      <c r="C55" s="122" t="s">
        <v>104</v>
      </c>
      <c r="D55" s="123"/>
      <c r="E55" s="294"/>
      <c r="F55" s="249"/>
      <c r="G55" s="124">
        <f>SUM(G56:G92)</f>
        <v>0</v>
      </c>
      <c r="H55" s="125">
        <f>SUM(H56:H92)</f>
        <v>0</v>
      </c>
      <c r="I55" s="126">
        <f t="shared" ref="I55:BT55" si="38">SUM(I56:I92)</f>
        <v>0</v>
      </c>
      <c r="J55" s="125">
        <f t="shared" si="38"/>
        <v>0</v>
      </c>
      <c r="K55" s="127">
        <f t="shared" si="38"/>
        <v>0</v>
      </c>
      <c r="L55" s="127">
        <f t="shared" si="38"/>
        <v>0</v>
      </c>
      <c r="M55" s="127">
        <f t="shared" si="38"/>
        <v>0</v>
      </c>
      <c r="N55" s="127">
        <f t="shared" si="38"/>
        <v>0</v>
      </c>
      <c r="O55" s="127">
        <f t="shared" si="38"/>
        <v>0</v>
      </c>
      <c r="P55" s="127">
        <f t="shared" si="38"/>
        <v>0</v>
      </c>
      <c r="Q55" s="127">
        <f t="shared" si="38"/>
        <v>0</v>
      </c>
      <c r="R55" s="127">
        <f>SUM(R56:R92)</f>
        <v>0</v>
      </c>
      <c r="S55" s="127">
        <f t="shared" si="38"/>
        <v>0</v>
      </c>
      <c r="T55" s="127">
        <f t="shared" si="38"/>
        <v>0</v>
      </c>
      <c r="U55" s="126">
        <f t="shared" si="38"/>
        <v>0</v>
      </c>
      <c r="V55" s="125">
        <f t="shared" si="38"/>
        <v>0</v>
      </c>
      <c r="W55" s="127">
        <f t="shared" si="38"/>
        <v>0</v>
      </c>
      <c r="X55" s="127">
        <f t="shared" si="38"/>
        <v>0</v>
      </c>
      <c r="Y55" s="127">
        <f t="shared" si="38"/>
        <v>0</v>
      </c>
      <c r="Z55" s="127">
        <f t="shared" si="38"/>
        <v>0</v>
      </c>
      <c r="AA55" s="127">
        <f t="shared" si="38"/>
        <v>0</v>
      </c>
      <c r="AB55" s="127">
        <f t="shared" si="38"/>
        <v>0</v>
      </c>
      <c r="AC55" s="127">
        <f t="shared" si="38"/>
        <v>0</v>
      </c>
      <c r="AD55" s="127">
        <f t="shared" si="38"/>
        <v>0</v>
      </c>
      <c r="AE55" s="127">
        <f t="shared" si="38"/>
        <v>0</v>
      </c>
      <c r="AF55" s="127">
        <f t="shared" si="38"/>
        <v>0</v>
      </c>
      <c r="AG55" s="126">
        <f t="shared" si="38"/>
        <v>0</v>
      </c>
      <c r="AH55" s="128">
        <f t="shared" si="38"/>
        <v>0</v>
      </c>
      <c r="AI55" s="127">
        <f t="shared" si="38"/>
        <v>0</v>
      </c>
      <c r="AJ55" s="127">
        <f t="shared" si="38"/>
        <v>0</v>
      </c>
      <c r="AK55" s="127">
        <f t="shared" si="38"/>
        <v>0</v>
      </c>
      <c r="AL55" s="127">
        <f t="shared" si="38"/>
        <v>0</v>
      </c>
      <c r="AM55" s="127">
        <f t="shared" si="38"/>
        <v>0</v>
      </c>
      <c r="AN55" s="127">
        <f t="shared" si="38"/>
        <v>0</v>
      </c>
      <c r="AO55" s="127">
        <f t="shared" si="38"/>
        <v>0</v>
      </c>
      <c r="AP55" s="127">
        <f t="shared" si="38"/>
        <v>0</v>
      </c>
      <c r="AQ55" s="127">
        <f t="shared" si="38"/>
        <v>0</v>
      </c>
      <c r="AR55" s="127">
        <f t="shared" si="38"/>
        <v>0</v>
      </c>
      <c r="AS55" s="126">
        <f t="shared" si="38"/>
        <v>0</v>
      </c>
      <c r="AT55" s="128">
        <f t="shared" si="38"/>
        <v>0</v>
      </c>
      <c r="AU55" s="127">
        <f t="shared" si="38"/>
        <v>0</v>
      </c>
      <c r="AV55" s="127">
        <f t="shared" si="38"/>
        <v>0</v>
      </c>
      <c r="AW55" s="127">
        <f t="shared" si="38"/>
        <v>0</v>
      </c>
      <c r="AX55" s="127">
        <f t="shared" si="38"/>
        <v>0</v>
      </c>
      <c r="AY55" s="127">
        <f t="shared" si="38"/>
        <v>0</v>
      </c>
      <c r="AZ55" s="127">
        <f t="shared" si="38"/>
        <v>0</v>
      </c>
      <c r="BA55" s="127">
        <f t="shared" si="38"/>
        <v>0</v>
      </c>
      <c r="BB55" s="127">
        <f t="shared" si="38"/>
        <v>0</v>
      </c>
      <c r="BC55" s="127">
        <f t="shared" si="38"/>
        <v>0</v>
      </c>
      <c r="BD55" s="127">
        <f t="shared" si="38"/>
        <v>0</v>
      </c>
      <c r="BE55" s="126">
        <f t="shared" si="38"/>
        <v>0</v>
      </c>
      <c r="BF55" s="128">
        <f t="shared" si="38"/>
        <v>0</v>
      </c>
      <c r="BG55" s="127">
        <f t="shared" si="38"/>
        <v>0</v>
      </c>
      <c r="BH55" s="127">
        <f t="shared" si="38"/>
        <v>0</v>
      </c>
      <c r="BI55" s="127">
        <f t="shared" si="38"/>
        <v>0</v>
      </c>
      <c r="BJ55" s="127">
        <f t="shared" si="38"/>
        <v>0</v>
      </c>
      <c r="BK55" s="127">
        <f t="shared" si="38"/>
        <v>0</v>
      </c>
      <c r="BL55" s="127">
        <f t="shared" si="38"/>
        <v>0</v>
      </c>
      <c r="BM55" s="127">
        <f t="shared" si="38"/>
        <v>0</v>
      </c>
      <c r="BN55" s="127">
        <f t="shared" si="38"/>
        <v>0</v>
      </c>
      <c r="BO55" s="127">
        <f t="shared" si="38"/>
        <v>0</v>
      </c>
      <c r="BP55" s="127">
        <f t="shared" si="38"/>
        <v>0</v>
      </c>
      <c r="BQ55" s="126">
        <f t="shared" si="38"/>
        <v>0</v>
      </c>
      <c r="BR55" s="128">
        <f t="shared" si="38"/>
        <v>0</v>
      </c>
      <c r="BS55" s="127">
        <f t="shared" si="38"/>
        <v>0</v>
      </c>
      <c r="BT55" s="127">
        <f t="shared" si="38"/>
        <v>0</v>
      </c>
      <c r="BU55" s="127">
        <f t="shared" ref="BU55:CC55" si="39">SUM(BU56:BU92)</f>
        <v>0</v>
      </c>
      <c r="BV55" s="127">
        <f t="shared" si="39"/>
        <v>0</v>
      </c>
      <c r="BW55" s="127">
        <f t="shared" si="39"/>
        <v>0</v>
      </c>
      <c r="BX55" s="127">
        <f t="shared" si="39"/>
        <v>0</v>
      </c>
      <c r="BY55" s="127">
        <f t="shared" si="39"/>
        <v>0</v>
      </c>
      <c r="BZ55" s="127">
        <f t="shared" si="39"/>
        <v>0</v>
      </c>
      <c r="CA55" s="127">
        <f t="shared" si="39"/>
        <v>0</v>
      </c>
      <c r="CB55" s="127">
        <f t="shared" si="39"/>
        <v>0</v>
      </c>
      <c r="CC55" s="126">
        <f t="shared" si="39"/>
        <v>0</v>
      </c>
      <c r="CD55" s="368"/>
    </row>
    <row r="56" spans="1:82" x14ac:dyDescent="0.75">
      <c r="A56" s="39"/>
      <c r="B56" s="73" t="s">
        <v>105</v>
      </c>
      <c r="C56" s="129" t="s">
        <v>106</v>
      </c>
      <c r="D56" s="130" t="s">
        <v>58</v>
      </c>
      <c r="E56" s="255">
        <v>72</v>
      </c>
      <c r="F56" s="224"/>
      <c r="G56" s="74">
        <f t="shared" si="36"/>
        <v>0</v>
      </c>
      <c r="H56" s="230"/>
      <c r="I56" s="232"/>
      <c r="J56" s="219"/>
      <c r="K56" s="220"/>
      <c r="L56" s="220"/>
      <c r="M56" s="220"/>
      <c r="N56" s="220"/>
      <c r="O56" s="220"/>
      <c r="P56" s="220"/>
      <c r="Q56" s="220"/>
      <c r="R56" s="220"/>
      <c r="S56" s="220"/>
      <c r="T56" s="220"/>
      <c r="U56" s="218"/>
      <c r="V56" s="219"/>
      <c r="W56" s="220"/>
      <c r="X56" s="220"/>
      <c r="Y56" s="220"/>
      <c r="Z56" s="220"/>
      <c r="AA56" s="220"/>
      <c r="AB56" s="220"/>
      <c r="AC56" s="220"/>
      <c r="AD56" s="220"/>
      <c r="AE56" s="220"/>
      <c r="AF56" s="220"/>
      <c r="AG56" s="218"/>
      <c r="AH56" s="221"/>
      <c r="AI56" s="220"/>
      <c r="AJ56" s="220"/>
      <c r="AK56" s="220"/>
      <c r="AL56" s="220"/>
      <c r="AM56" s="220"/>
      <c r="AN56" s="220"/>
      <c r="AO56" s="220"/>
      <c r="AP56" s="220"/>
      <c r="AQ56" s="220"/>
      <c r="AR56" s="220"/>
      <c r="AS56" s="218"/>
      <c r="AT56" s="221"/>
      <c r="AU56" s="220"/>
      <c r="AV56" s="220"/>
      <c r="AW56" s="220"/>
      <c r="AX56" s="220"/>
      <c r="AY56" s="220"/>
      <c r="AZ56" s="220"/>
      <c r="BA56" s="220"/>
      <c r="BB56" s="220"/>
      <c r="BC56" s="220"/>
      <c r="BD56" s="220"/>
      <c r="BE56" s="218"/>
      <c r="BF56" s="221"/>
      <c r="BG56" s="220"/>
      <c r="BH56" s="220"/>
      <c r="BI56" s="220"/>
      <c r="BJ56" s="220"/>
      <c r="BK56" s="220"/>
      <c r="BL56" s="220"/>
      <c r="BM56" s="220"/>
      <c r="BN56" s="220"/>
      <c r="BO56" s="220"/>
      <c r="BP56" s="220"/>
      <c r="BQ56" s="218"/>
      <c r="BR56" s="221"/>
      <c r="BS56" s="220"/>
      <c r="BT56" s="220"/>
      <c r="BU56" s="220"/>
      <c r="BV56" s="220"/>
      <c r="BW56" s="220"/>
      <c r="BX56" s="220"/>
      <c r="BY56" s="220"/>
      <c r="BZ56" s="220"/>
      <c r="CA56" s="220"/>
      <c r="CB56" s="220"/>
      <c r="CC56" s="218"/>
      <c r="CD56" s="368"/>
    </row>
    <row r="57" spans="1:82" x14ac:dyDescent="0.75">
      <c r="A57" s="39"/>
      <c r="B57" s="73" t="s">
        <v>107</v>
      </c>
      <c r="C57" s="129" t="s">
        <v>108</v>
      </c>
      <c r="D57" s="130" t="s">
        <v>58</v>
      </c>
      <c r="E57" s="255">
        <v>72</v>
      </c>
      <c r="F57" s="224"/>
      <c r="G57" s="74">
        <f t="shared" si="36"/>
        <v>0</v>
      </c>
      <c r="H57" s="230"/>
      <c r="I57" s="232"/>
      <c r="J57" s="219"/>
      <c r="K57" s="220"/>
      <c r="L57" s="220"/>
      <c r="M57" s="220"/>
      <c r="N57" s="220"/>
      <c r="O57" s="220"/>
      <c r="P57" s="220"/>
      <c r="Q57" s="220"/>
      <c r="R57" s="220"/>
      <c r="S57" s="220"/>
      <c r="T57" s="220"/>
      <c r="U57" s="218"/>
      <c r="V57" s="219"/>
      <c r="W57" s="220"/>
      <c r="X57" s="220"/>
      <c r="Y57" s="220"/>
      <c r="Z57" s="220"/>
      <c r="AA57" s="220"/>
      <c r="AB57" s="220"/>
      <c r="AC57" s="220"/>
      <c r="AD57" s="220"/>
      <c r="AE57" s="220"/>
      <c r="AF57" s="220"/>
      <c r="AG57" s="218"/>
      <c r="AH57" s="221"/>
      <c r="AI57" s="220"/>
      <c r="AJ57" s="220"/>
      <c r="AK57" s="220"/>
      <c r="AL57" s="220"/>
      <c r="AM57" s="220"/>
      <c r="AN57" s="220"/>
      <c r="AO57" s="220"/>
      <c r="AP57" s="220"/>
      <c r="AQ57" s="220"/>
      <c r="AR57" s="220"/>
      <c r="AS57" s="218"/>
      <c r="AT57" s="221"/>
      <c r="AU57" s="220"/>
      <c r="AV57" s="220"/>
      <c r="AW57" s="220"/>
      <c r="AX57" s="220"/>
      <c r="AY57" s="220"/>
      <c r="AZ57" s="220"/>
      <c r="BA57" s="220"/>
      <c r="BB57" s="220"/>
      <c r="BC57" s="220"/>
      <c r="BD57" s="220"/>
      <c r="BE57" s="218"/>
      <c r="BF57" s="221"/>
      <c r="BG57" s="220"/>
      <c r="BH57" s="220"/>
      <c r="BI57" s="220"/>
      <c r="BJ57" s="220"/>
      <c r="BK57" s="220"/>
      <c r="BL57" s="220"/>
      <c r="BM57" s="220"/>
      <c r="BN57" s="220"/>
      <c r="BO57" s="220"/>
      <c r="BP57" s="220"/>
      <c r="BQ57" s="218"/>
      <c r="BR57" s="221"/>
      <c r="BS57" s="220"/>
      <c r="BT57" s="220"/>
      <c r="BU57" s="220"/>
      <c r="BV57" s="220"/>
      <c r="BW57" s="220"/>
      <c r="BX57" s="220"/>
      <c r="BY57" s="220"/>
      <c r="BZ57" s="220"/>
      <c r="CA57" s="220"/>
      <c r="CB57" s="220"/>
      <c r="CC57" s="218"/>
      <c r="CD57" s="368"/>
    </row>
    <row r="58" spans="1:82" x14ac:dyDescent="0.75">
      <c r="A58" s="39"/>
      <c r="B58" s="73" t="s">
        <v>109</v>
      </c>
      <c r="C58" s="129" t="s">
        <v>110</v>
      </c>
      <c r="D58" s="130" t="s">
        <v>58</v>
      </c>
      <c r="E58" s="255">
        <v>72</v>
      </c>
      <c r="F58" s="224"/>
      <c r="G58" s="74">
        <f t="shared" si="36"/>
        <v>0</v>
      </c>
      <c r="H58" s="230"/>
      <c r="I58" s="232"/>
      <c r="J58" s="219"/>
      <c r="K58" s="220"/>
      <c r="L58" s="220"/>
      <c r="M58" s="220"/>
      <c r="N58" s="220"/>
      <c r="O58" s="220"/>
      <c r="P58" s="220"/>
      <c r="Q58" s="220"/>
      <c r="R58" s="220"/>
      <c r="S58" s="220"/>
      <c r="T58" s="220"/>
      <c r="U58" s="218"/>
      <c r="V58" s="219"/>
      <c r="W58" s="220"/>
      <c r="X58" s="220"/>
      <c r="Y58" s="220"/>
      <c r="Z58" s="220"/>
      <c r="AA58" s="220"/>
      <c r="AB58" s="220"/>
      <c r="AC58" s="220"/>
      <c r="AD58" s="220"/>
      <c r="AE58" s="220"/>
      <c r="AF58" s="220"/>
      <c r="AG58" s="218"/>
      <c r="AH58" s="221"/>
      <c r="AI58" s="220"/>
      <c r="AJ58" s="220"/>
      <c r="AK58" s="220"/>
      <c r="AL58" s="220"/>
      <c r="AM58" s="220"/>
      <c r="AN58" s="220"/>
      <c r="AO58" s="220"/>
      <c r="AP58" s="220"/>
      <c r="AQ58" s="220"/>
      <c r="AR58" s="220"/>
      <c r="AS58" s="218"/>
      <c r="AT58" s="221"/>
      <c r="AU58" s="220"/>
      <c r="AV58" s="220"/>
      <c r="AW58" s="220"/>
      <c r="AX58" s="220"/>
      <c r="AY58" s="220"/>
      <c r="AZ58" s="220"/>
      <c r="BA58" s="220"/>
      <c r="BB58" s="220"/>
      <c r="BC58" s="220"/>
      <c r="BD58" s="220"/>
      <c r="BE58" s="218"/>
      <c r="BF58" s="221"/>
      <c r="BG58" s="220"/>
      <c r="BH58" s="220"/>
      <c r="BI58" s="220"/>
      <c r="BJ58" s="220"/>
      <c r="BK58" s="220"/>
      <c r="BL58" s="220"/>
      <c r="BM58" s="220"/>
      <c r="BN58" s="220"/>
      <c r="BO58" s="220"/>
      <c r="BP58" s="220"/>
      <c r="BQ58" s="218"/>
      <c r="BR58" s="221"/>
      <c r="BS58" s="220"/>
      <c r="BT58" s="220"/>
      <c r="BU58" s="220"/>
      <c r="BV58" s="220"/>
      <c r="BW58" s="220"/>
      <c r="BX58" s="220"/>
      <c r="BY58" s="220"/>
      <c r="BZ58" s="220"/>
      <c r="CA58" s="220"/>
      <c r="CB58" s="220"/>
      <c r="CC58" s="218"/>
      <c r="CD58" s="368"/>
    </row>
    <row r="59" spans="1:82" x14ac:dyDescent="0.75">
      <c r="A59" s="39"/>
      <c r="B59" s="73" t="s">
        <v>111</v>
      </c>
      <c r="C59" s="129" t="s">
        <v>112</v>
      </c>
      <c r="D59" s="130" t="s">
        <v>58</v>
      </c>
      <c r="E59" s="255">
        <v>72</v>
      </c>
      <c r="F59" s="224"/>
      <c r="G59" s="74">
        <f t="shared" si="36"/>
        <v>0</v>
      </c>
      <c r="H59" s="230"/>
      <c r="I59" s="232"/>
      <c r="J59" s="219"/>
      <c r="K59" s="220"/>
      <c r="L59" s="220"/>
      <c r="M59" s="220"/>
      <c r="N59" s="220"/>
      <c r="O59" s="220"/>
      <c r="P59" s="220"/>
      <c r="Q59" s="220"/>
      <c r="R59" s="220"/>
      <c r="S59" s="220"/>
      <c r="T59" s="220"/>
      <c r="U59" s="218"/>
      <c r="V59" s="219"/>
      <c r="W59" s="220"/>
      <c r="X59" s="220"/>
      <c r="Y59" s="220"/>
      <c r="Z59" s="220"/>
      <c r="AA59" s="220"/>
      <c r="AB59" s="220"/>
      <c r="AC59" s="220"/>
      <c r="AD59" s="220"/>
      <c r="AE59" s="220"/>
      <c r="AF59" s="220"/>
      <c r="AG59" s="218"/>
      <c r="AH59" s="221"/>
      <c r="AI59" s="220"/>
      <c r="AJ59" s="220"/>
      <c r="AK59" s="220"/>
      <c r="AL59" s="220"/>
      <c r="AM59" s="220"/>
      <c r="AN59" s="220"/>
      <c r="AO59" s="220"/>
      <c r="AP59" s="220"/>
      <c r="AQ59" s="220"/>
      <c r="AR59" s="220"/>
      <c r="AS59" s="218"/>
      <c r="AT59" s="221"/>
      <c r="AU59" s="220"/>
      <c r="AV59" s="220"/>
      <c r="AW59" s="220"/>
      <c r="AX59" s="220"/>
      <c r="AY59" s="220"/>
      <c r="AZ59" s="220"/>
      <c r="BA59" s="220"/>
      <c r="BB59" s="220"/>
      <c r="BC59" s="220"/>
      <c r="BD59" s="220"/>
      <c r="BE59" s="218"/>
      <c r="BF59" s="221"/>
      <c r="BG59" s="220"/>
      <c r="BH59" s="220"/>
      <c r="BI59" s="220"/>
      <c r="BJ59" s="220"/>
      <c r="BK59" s="220"/>
      <c r="BL59" s="220"/>
      <c r="BM59" s="220"/>
      <c r="BN59" s="220"/>
      <c r="BO59" s="220"/>
      <c r="BP59" s="220"/>
      <c r="BQ59" s="218"/>
      <c r="BR59" s="221"/>
      <c r="BS59" s="220"/>
      <c r="BT59" s="220"/>
      <c r="BU59" s="220"/>
      <c r="BV59" s="220"/>
      <c r="BW59" s="220"/>
      <c r="BX59" s="220"/>
      <c r="BY59" s="220"/>
      <c r="BZ59" s="220"/>
      <c r="CA59" s="220"/>
      <c r="CB59" s="220"/>
      <c r="CC59" s="218"/>
      <c r="CD59" s="368"/>
    </row>
    <row r="60" spans="1:82" x14ac:dyDescent="0.75">
      <c r="A60" s="39"/>
      <c r="B60" s="73" t="s">
        <v>113</v>
      </c>
      <c r="C60" s="129" t="s">
        <v>114</v>
      </c>
      <c r="D60" s="130" t="s">
        <v>58</v>
      </c>
      <c r="E60" s="255">
        <v>72</v>
      </c>
      <c r="F60" s="224"/>
      <c r="G60" s="74">
        <f t="shared" si="36"/>
        <v>0</v>
      </c>
      <c r="H60" s="230"/>
      <c r="I60" s="232"/>
      <c r="J60" s="219"/>
      <c r="K60" s="220"/>
      <c r="L60" s="220"/>
      <c r="M60" s="220"/>
      <c r="N60" s="220"/>
      <c r="O60" s="220"/>
      <c r="P60" s="220"/>
      <c r="Q60" s="220"/>
      <c r="R60" s="220"/>
      <c r="S60" s="220"/>
      <c r="T60" s="220"/>
      <c r="U60" s="218"/>
      <c r="V60" s="219"/>
      <c r="W60" s="220"/>
      <c r="X60" s="220"/>
      <c r="Y60" s="220"/>
      <c r="Z60" s="220"/>
      <c r="AA60" s="220"/>
      <c r="AB60" s="220"/>
      <c r="AC60" s="220"/>
      <c r="AD60" s="220"/>
      <c r="AE60" s="220"/>
      <c r="AF60" s="220"/>
      <c r="AG60" s="218"/>
      <c r="AH60" s="221"/>
      <c r="AI60" s="220"/>
      <c r="AJ60" s="220"/>
      <c r="AK60" s="220"/>
      <c r="AL60" s="220"/>
      <c r="AM60" s="220"/>
      <c r="AN60" s="220"/>
      <c r="AO60" s="220"/>
      <c r="AP60" s="220"/>
      <c r="AQ60" s="220"/>
      <c r="AR60" s="220"/>
      <c r="AS60" s="218"/>
      <c r="AT60" s="221"/>
      <c r="AU60" s="220"/>
      <c r="AV60" s="220"/>
      <c r="AW60" s="220"/>
      <c r="AX60" s="220"/>
      <c r="AY60" s="220"/>
      <c r="AZ60" s="220"/>
      <c r="BA60" s="220"/>
      <c r="BB60" s="220"/>
      <c r="BC60" s="220"/>
      <c r="BD60" s="220"/>
      <c r="BE60" s="218"/>
      <c r="BF60" s="221"/>
      <c r="BG60" s="220"/>
      <c r="BH60" s="220"/>
      <c r="BI60" s="220"/>
      <c r="BJ60" s="220"/>
      <c r="BK60" s="220"/>
      <c r="BL60" s="220"/>
      <c r="BM60" s="220"/>
      <c r="BN60" s="220"/>
      <c r="BO60" s="220"/>
      <c r="BP60" s="220"/>
      <c r="BQ60" s="218"/>
      <c r="BR60" s="221"/>
      <c r="BS60" s="220"/>
      <c r="BT60" s="220"/>
      <c r="BU60" s="220"/>
      <c r="BV60" s="220"/>
      <c r="BW60" s="220"/>
      <c r="BX60" s="220"/>
      <c r="BY60" s="220"/>
      <c r="BZ60" s="220"/>
      <c r="CA60" s="220"/>
      <c r="CB60" s="220"/>
      <c r="CC60" s="218"/>
      <c r="CD60" s="368"/>
    </row>
    <row r="61" spans="1:82" x14ac:dyDescent="0.75">
      <c r="A61" s="39"/>
      <c r="B61" s="73" t="s">
        <v>115</v>
      </c>
      <c r="C61" s="129" t="s">
        <v>116</v>
      </c>
      <c r="D61" s="130" t="s">
        <v>58</v>
      </c>
      <c r="E61" s="255">
        <v>72</v>
      </c>
      <c r="F61" s="224"/>
      <c r="G61" s="74">
        <f t="shared" si="36"/>
        <v>0</v>
      </c>
      <c r="H61" s="230"/>
      <c r="I61" s="232"/>
      <c r="J61" s="219"/>
      <c r="K61" s="220"/>
      <c r="L61" s="220"/>
      <c r="M61" s="220"/>
      <c r="N61" s="220"/>
      <c r="O61" s="220"/>
      <c r="P61" s="220"/>
      <c r="Q61" s="220"/>
      <c r="R61" s="220"/>
      <c r="S61" s="220"/>
      <c r="T61" s="220"/>
      <c r="U61" s="218"/>
      <c r="V61" s="219"/>
      <c r="W61" s="220"/>
      <c r="X61" s="220"/>
      <c r="Y61" s="220"/>
      <c r="Z61" s="220"/>
      <c r="AA61" s="220"/>
      <c r="AB61" s="220"/>
      <c r="AC61" s="220"/>
      <c r="AD61" s="220"/>
      <c r="AE61" s="220"/>
      <c r="AF61" s="220"/>
      <c r="AG61" s="218"/>
      <c r="AH61" s="221"/>
      <c r="AI61" s="220"/>
      <c r="AJ61" s="220"/>
      <c r="AK61" s="220"/>
      <c r="AL61" s="220"/>
      <c r="AM61" s="220"/>
      <c r="AN61" s="220"/>
      <c r="AO61" s="220"/>
      <c r="AP61" s="220"/>
      <c r="AQ61" s="220"/>
      <c r="AR61" s="220"/>
      <c r="AS61" s="218"/>
      <c r="AT61" s="221"/>
      <c r="AU61" s="220"/>
      <c r="AV61" s="220"/>
      <c r="AW61" s="220"/>
      <c r="AX61" s="220"/>
      <c r="AY61" s="220"/>
      <c r="AZ61" s="220"/>
      <c r="BA61" s="220"/>
      <c r="BB61" s="220"/>
      <c r="BC61" s="220"/>
      <c r="BD61" s="220"/>
      <c r="BE61" s="218"/>
      <c r="BF61" s="221"/>
      <c r="BG61" s="220"/>
      <c r="BH61" s="220"/>
      <c r="BI61" s="220"/>
      <c r="BJ61" s="220"/>
      <c r="BK61" s="220"/>
      <c r="BL61" s="220"/>
      <c r="BM61" s="220"/>
      <c r="BN61" s="220"/>
      <c r="BO61" s="220"/>
      <c r="BP61" s="220"/>
      <c r="BQ61" s="218"/>
      <c r="BR61" s="221"/>
      <c r="BS61" s="220"/>
      <c r="BT61" s="220"/>
      <c r="BU61" s="220"/>
      <c r="BV61" s="220"/>
      <c r="BW61" s="220"/>
      <c r="BX61" s="220"/>
      <c r="BY61" s="220"/>
      <c r="BZ61" s="220"/>
      <c r="CA61" s="220"/>
      <c r="CB61" s="220"/>
      <c r="CC61" s="218"/>
      <c r="CD61" s="368"/>
    </row>
    <row r="62" spans="1:82" x14ac:dyDescent="0.75">
      <c r="A62" s="39"/>
      <c r="B62" s="73" t="s">
        <v>117</v>
      </c>
      <c r="C62" s="129" t="s">
        <v>118</v>
      </c>
      <c r="D62" s="130" t="s">
        <v>58</v>
      </c>
      <c r="E62" s="255">
        <v>72</v>
      </c>
      <c r="F62" s="224"/>
      <c r="G62" s="74">
        <f t="shared" si="36"/>
        <v>0</v>
      </c>
      <c r="H62" s="230"/>
      <c r="I62" s="232"/>
      <c r="J62" s="219"/>
      <c r="K62" s="220"/>
      <c r="L62" s="220"/>
      <c r="M62" s="220"/>
      <c r="N62" s="220"/>
      <c r="O62" s="220"/>
      <c r="P62" s="220"/>
      <c r="Q62" s="220"/>
      <c r="R62" s="220"/>
      <c r="S62" s="220"/>
      <c r="T62" s="220"/>
      <c r="U62" s="218"/>
      <c r="V62" s="219"/>
      <c r="W62" s="220"/>
      <c r="X62" s="220"/>
      <c r="Y62" s="220"/>
      <c r="Z62" s="220"/>
      <c r="AA62" s="220"/>
      <c r="AB62" s="220"/>
      <c r="AC62" s="220"/>
      <c r="AD62" s="220"/>
      <c r="AE62" s="220"/>
      <c r="AF62" s="220"/>
      <c r="AG62" s="218"/>
      <c r="AH62" s="221"/>
      <c r="AI62" s="220"/>
      <c r="AJ62" s="220"/>
      <c r="AK62" s="220"/>
      <c r="AL62" s="220"/>
      <c r="AM62" s="220"/>
      <c r="AN62" s="220"/>
      <c r="AO62" s="220"/>
      <c r="AP62" s="220"/>
      <c r="AQ62" s="220"/>
      <c r="AR62" s="220"/>
      <c r="AS62" s="218"/>
      <c r="AT62" s="221"/>
      <c r="AU62" s="220"/>
      <c r="AV62" s="220"/>
      <c r="AW62" s="220"/>
      <c r="AX62" s="220"/>
      <c r="AY62" s="220"/>
      <c r="AZ62" s="220"/>
      <c r="BA62" s="220"/>
      <c r="BB62" s="220"/>
      <c r="BC62" s="220"/>
      <c r="BD62" s="220"/>
      <c r="BE62" s="218"/>
      <c r="BF62" s="221"/>
      <c r="BG62" s="220"/>
      <c r="BH62" s="220"/>
      <c r="BI62" s="220"/>
      <c r="BJ62" s="220"/>
      <c r="BK62" s="220"/>
      <c r="BL62" s="220"/>
      <c r="BM62" s="220"/>
      <c r="BN62" s="220"/>
      <c r="BO62" s="220"/>
      <c r="BP62" s="220"/>
      <c r="BQ62" s="218"/>
      <c r="BR62" s="221"/>
      <c r="BS62" s="220"/>
      <c r="BT62" s="220"/>
      <c r="BU62" s="220"/>
      <c r="BV62" s="220"/>
      <c r="BW62" s="220"/>
      <c r="BX62" s="220"/>
      <c r="BY62" s="220"/>
      <c r="BZ62" s="220"/>
      <c r="CA62" s="220"/>
      <c r="CB62" s="220"/>
      <c r="CC62" s="218"/>
      <c r="CD62" s="368"/>
    </row>
    <row r="63" spans="1:82" x14ac:dyDescent="0.75">
      <c r="A63" s="39"/>
      <c r="B63" s="73" t="s">
        <v>119</v>
      </c>
      <c r="C63" s="129" t="s">
        <v>120</v>
      </c>
      <c r="D63" s="130" t="s">
        <v>58</v>
      </c>
      <c r="E63" s="255">
        <v>72</v>
      </c>
      <c r="F63" s="224"/>
      <c r="G63" s="74">
        <f t="shared" si="36"/>
        <v>0</v>
      </c>
      <c r="H63" s="230"/>
      <c r="I63" s="232"/>
      <c r="J63" s="219"/>
      <c r="K63" s="220"/>
      <c r="L63" s="220"/>
      <c r="M63" s="220"/>
      <c r="N63" s="220"/>
      <c r="O63" s="220"/>
      <c r="P63" s="220"/>
      <c r="Q63" s="220"/>
      <c r="R63" s="220"/>
      <c r="S63" s="220"/>
      <c r="T63" s="220"/>
      <c r="U63" s="218"/>
      <c r="V63" s="219"/>
      <c r="W63" s="220"/>
      <c r="X63" s="220"/>
      <c r="Y63" s="220"/>
      <c r="Z63" s="220"/>
      <c r="AA63" s="220"/>
      <c r="AB63" s="220"/>
      <c r="AC63" s="220"/>
      <c r="AD63" s="220"/>
      <c r="AE63" s="220"/>
      <c r="AF63" s="220"/>
      <c r="AG63" s="218"/>
      <c r="AH63" s="221"/>
      <c r="AI63" s="220"/>
      <c r="AJ63" s="220"/>
      <c r="AK63" s="220"/>
      <c r="AL63" s="220"/>
      <c r="AM63" s="220"/>
      <c r="AN63" s="220"/>
      <c r="AO63" s="220"/>
      <c r="AP63" s="220"/>
      <c r="AQ63" s="220"/>
      <c r="AR63" s="220"/>
      <c r="AS63" s="218"/>
      <c r="AT63" s="221"/>
      <c r="AU63" s="220"/>
      <c r="AV63" s="220"/>
      <c r="AW63" s="220"/>
      <c r="AX63" s="220"/>
      <c r="AY63" s="220"/>
      <c r="AZ63" s="220"/>
      <c r="BA63" s="220"/>
      <c r="BB63" s="220"/>
      <c r="BC63" s="220"/>
      <c r="BD63" s="220"/>
      <c r="BE63" s="218"/>
      <c r="BF63" s="221"/>
      <c r="BG63" s="220"/>
      <c r="BH63" s="220"/>
      <c r="BI63" s="220"/>
      <c r="BJ63" s="220"/>
      <c r="BK63" s="220"/>
      <c r="BL63" s="220"/>
      <c r="BM63" s="220"/>
      <c r="BN63" s="220"/>
      <c r="BO63" s="220"/>
      <c r="BP63" s="220"/>
      <c r="BQ63" s="218"/>
      <c r="BR63" s="221"/>
      <c r="BS63" s="220"/>
      <c r="BT63" s="220"/>
      <c r="BU63" s="220"/>
      <c r="BV63" s="220"/>
      <c r="BW63" s="220"/>
      <c r="BX63" s="220"/>
      <c r="BY63" s="220"/>
      <c r="BZ63" s="220"/>
      <c r="CA63" s="220"/>
      <c r="CB63" s="220"/>
      <c r="CC63" s="218"/>
      <c r="CD63" s="368"/>
    </row>
    <row r="64" spans="1:82" x14ac:dyDescent="0.75">
      <c r="A64" s="39"/>
      <c r="B64" s="73" t="s">
        <v>121</v>
      </c>
      <c r="C64" s="129" t="s">
        <v>122</v>
      </c>
      <c r="D64" s="130" t="s">
        <v>58</v>
      </c>
      <c r="E64" s="255">
        <v>72</v>
      </c>
      <c r="F64" s="224"/>
      <c r="G64" s="74">
        <f t="shared" si="36"/>
        <v>0</v>
      </c>
      <c r="H64" s="230"/>
      <c r="I64" s="232"/>
      <c r="J64" s="219"/>
      <c r="K64" s="220"/>
      <c r="L64" s="220"/>
      <c r="M64" s="220"/>
      <c r="N64" s="220"/>
      <c r="O64" s="220"/>
      <c r="P64" s="220"/>
      <c r="Q64" s="220"/>
      <c r="R64" s="220"/>
      <c r="S64" s="220"/>
      <c r="T64" s="220"/>
      <c r="U64" s="218"/>
      <c r="V64" s="219"/>
      <c r="W64" s="220"/>
      <c r="X64" s="220"/>
      <c r="Y64" s="220"/>
      <c r="Z64" s="220"/>
      <c r="AA64" s="220"/>
      <c r="AB64" s="220"/>
      <c r="AC64" s="220"/>
      <c r="AD64" s="220"/>
      <c r="AE64" s="220"/>
      <c r="AF64" s="220"/>
      <c r="AG64" s="218"/>
      <c r="AH64" s="221"/>
      <c r="AI64" s="220"/>
      <c r="AJ64" s="220"/>
      <c r="AK64" s="220"/>
      <c r="AL64" s="220"/>
      <c r="AM64" s="220"/>
      <c r="AN64" s="220"/>
      <c r="AO64" s="220"/>
      <c r="AP64" s="220"/>
      <c r="AQ64" s="220"/>
      <c r="AR64" s="220"/>
      <c r="AS64" s="218"/>
      <c r="AT64" s="221"/>
      <c r="AU64" s="220"/>
      <c r="AV64" s="220"/>
      <c r="AW64" s="220"/>
      <c r="AX64" s="220"/>
      <c r="AY64" s="220"/>
      <c r="AZ64" s="220"/>
      <c r="BA64" s="220"/>
      <c r="BB64" s="220"/>
      <c r="BC64" s="220"/>
      <c r="BD64" s="220"/>
      <c r="BE64" s="218"/>
      <c r="BF64" s="221"/>
      <c r="BG64" s="220"/>
      <c r="BH64" s="220"/>
      <c r="BI64" s="220"/>
      <c r="BJ64" s="220"/>
      <c r="BK64" s="220"/>
      <c r="BL64" s="220"/>
      <c r="BM64" s="220"/>
      <c r="BN64" s="220"/>
      <c r="BO64" s="220"/>
      <c r="BP64" s="220"/>
      <c r="BQ64" s="218"/>
      <c r="BR64" s="221"/>
      <c r="BS64" s="220"/>
      <c r="BT64" s="220"/>
      <c r="BU64" s="220"/>
      <c r="BV64" s="220"/>
      <c r="BW64" s="220"/>
      <c r="BX64" s="220"/>
      <c r="BY64" s="220"/>
      <c r="BZ64" s="220"/>
      <c r="CA64" s="220"/>
      <c r="CB64" s="220"/>
      <c r="CC64" s="218"/>
      <c r="CD64" s="368"/>
    </row>
    <row r="65" spans="1:82" x14ac:dyDescent="0.75">
      <c r="A65" s="39"/>
      <c r="B65" s="73" t="s">
        <v>123</v>
      </c>
      <c r="C65" s="129" t="s">
        <v>124</v>
      </c>
      <c r="D65" s="130" t="s">
        <v>58</v>
      </c>
      <c r="E65" s="255">
        <v>72</v>
      </c>
      <c r="F65" s="224"/>
      <c r="G65" s="74">
        <f t="shared" si="36"/>
        <v>0</v>
      </c>
      <c r="H65" s="230"/>
      <c r="I65" s="232"/>
      <c r="J65" s="219"/>
      <c r="K65" s="220"/>
      <c r="L65" s="220"/>
      <c r="M65" s="220"/>
      <c r="N65" s="220"/>
      <c r="O65" s="220"/>
      <c r="P65" s="220"/>
      <c r="Q65" s="220"/>
      <c r="R65" s="220"/>
      <c r="S65" s="220"/>
      <c r="T65" s="220"/>
      <c r="U65" s="218"/>
      <c r="V65" s="219"/>
      <c r="W65" s="220"/>
      <c r="X65" s="220"/>
      <c r="Y65" s="220"/>
      <c r="Z65" s="220"/>
      <c r="AA65" s="220"/>
      <c r="AB65" s="220"/>
      <c r="AC65" s="220"/>
      <c r="AD65" s="220"/>
      <c r="AE65" s="220"/>
      <c r="AF65" s="220"/>
      <c r="AG65" s="218"/>
      <c r="AH65" s="221"/>
      <c r="AI65" s="220"/>
      <c r="AJ65" s="220"/>
      <c r="AK65" s="220"/>
      <c r="AL65" s="220"/>
      <c r="AM65" s="220"/>
      <c r="AN65" s="220"/>
      <c r="AO65" s="220"/>
      <c r="AP65" s="220"/>
      <c r="AQ65" s="220"/>
      <c r="AR65" s="220"/>
      <c r="AS65" s="218"/>
      <c r="AT65" s="221"/>
      <c r="AU65" s="220"/>
      <c r="AV65" s="220"/>
      <c r="AW65" s="220"/>
      <c r="AX65" s="220"/>
      <c r="AY65" s="220"/>
      <c r="AZ65" s="220"/>
      <c r="BA65" s="220"/>
      <c r="BB65" s="220"/>
      <c r="BC65" s="220"/>
      <c r="BD65" s="220"/>
      <c r="BE65" s="218"/>
      <c r="BF65" s="221"/>
      <c r="BG65" s="220"/>
      <c r="BH65" s="220"/>
      <c r="BI65" s="220"/>
      <c r="BJ65" s="220"/>
      <c r="BK65" s="220"/>
      <c r="BL65" s="220"/>
      <c r="BM65" s="220"/>
      <c r="BN65" s="220"/>
      <c r="BO65" s="220"/>
      <c r="BP65" s="220"/>
      <c r="BQ65" s="218"/>
      <c r="BR65" s="221"/>
      <c r="BS65" s="220"/>
      <c r="BT65" s="220"/>
      <c r="BU65" s="220"/>
      <c r="BV65" s="220"/>
      <c r="BW65" s="220"/>
      <c r="BX65" s="220"/>
      <c r="BY65" s="220"/>
      <c r="BZ65" s="220"/>
      <c r="CA65" s="220"/>
      <c r="CB65" s="220"/>
      <c r="CC65" s="218"/>
      <c r="CD65" s="368"/>
    </row>
    <row r="66" spans="1:82" x14ac:dyDescent="0.75">
      <c r="A66" s="39"/>
      <c r="B66" s="101" t="s">
        <v>125</v>
      </c>
      <c r="C66" s="273" t="s">
        <v>126</v>
      </c>
      <c r="D66" s="130"/>
      <c r="E66" s="255"/>
      <c r="F66" s="224"/>
      <c r="G66" s="74"/>
      <c r="H66" s="230"/>
      <c r="I66" s="232"/>
      <c r="J66" s="225"/>
      <c r="K66" s="227"/>
      <c r="L66" s="227"/>
      <c r="M66" s="227"/>
      <c r="N66" s="227"/>
      <c r="O66" s="227"/>
      <c r="P66" s="227"/>
      <c r="Q66" s="227"/>
      <c r="R66" s="227"/>
      <c r="S66" s="227"/>
      <c r="T66" s="227"/>
      <c r="U66" s="226"/>
      <c r="V66" s="225"/>
      <c r="W66" s="227"/>
      <c r="X66" s="227"/>
      <c r="Y66" s="227"/>
      <c r="Z66" s="227"/>
      <c r="AA66" s="227"/>
      <c r="AB66" s="227"/>
      <c r="AC66" s="227"/>
      <c r="AD66" s="227"/>
      <c r="AE66" s="227"/>
      <c r="AF66" s="227"/>
      <c r="AG66" s="226"/>
      <c r="AH66" s="228"/>
      <c r="AI66" s="227"/>
      <c r="AJ66" s="227"/>
      <c r="AK66" s="227"/>
      <c r="AL66" s="227"/>
      <c r="AM66" s="227"/>
      <c r="AN66" s="227"/>
      <c r="AO66" s="227"/>
      <c r="AP66" s="227"/>
      <c r="AQ66" s="227"/>
      <c r="AR66" s="227"/>
      <c r="AS66" s="226"/>
      <c r="AT66" s="228"/>
      <c r="AU66" s="227"/>
      <c r="AV66" s="227"/>
      <c r="AW66" s="227"/>
      <c r="AX66" s="227"/>
      <c r="AY66" s="227"/>
      <c r="AZ66" s="227"/>
      <c r="BA66" s="227"/>
      <c r="BB66" s="227"/>
      <c r="BC66" s="227"/>
      <c r="BD66" s="227"/>
      <c r="BE66" s="226"/>
      <c r="BF66" s="228"/>
      <c r="BG66" s="227"/>
      <c r="BH66" s="227"/>
      <c r="BI66" s="227"/>
      <c r="BJ66" s="227"/>
      <c r="BK66" s="227"/>
      <c r="BL66" s="227"/>
      <c r="BM66" s="227"/>
      <c r="BN66" s="227"/>
      <c r="BO66" s="227"/>
      <c r="BP66" s="227"/>
      <c r="BQ66" s="226"/>
      <c r="BR66" s="228"/>
      <c r="BS66" s="227"/>
      <c r="BT66" s="227"/>
      <c r="BU66" s="227"/>
      <c r="BV66" s="227"/>
      <c r="BW66" s="227"/>
      <c r="BX66" s="227"/>
      <c r="BY66" s="227"/>
      <c r="BZ66" s="227"/>
      <c r="CA66" s="227"/>
      <c r="CB66" s="227"/>
      <c r="CC66" s="226"/>
      <c r="CD66" s="368"/>
    </row>
    <row r="67" spans="1:82" ht="27" x14ac:dyDescent="0.75">
      <c r="A67" s="39"/>
      <c r="B67" s="73" t="s">
        <v>127</v>
      </c>
      <c r="C67" s="129" t="s">
        <v>593</v>
      </c>
      <c r="D67" s="130" t="s">
        <v>58</v>
      </c>
      <c r="E67" s="255">
        <v>24</v>
      </c>
      <c r="F67" s="224"/>
      <c r="G67" s="74">
        <f>+SUM(H67:CC67)</f>
        <v>0</v>
      </c>
      <c r="H67" s="75"/>
      <c r="I67" s="76"/>
      <c r="J67" s="225"/>
      <c r="K67" s="227"/>
      <c r="L67" s="227"/>
      <c r="M67" s="227"/>
      <c r="N67" s="227"/>
      <c r="O67" s="227"/>
      <c r="P67" s="227"/>
      <c r="Q67" s="227"/>
      <c r="R67" s="227"/>
      <c r="S67" s="227"/>
      <c r="T67" s="227"/>
      <c r="U67" s="226"/>
      <c r="V67" s="225"/>
      <c r="W67" s="227"/>
      <c r="X67" s="227"/>
      <c r="Y67" s="227"/>
      <c r="Z67" s="227"/>
      <c r="AA67" s="227"/>
      <c r="AB67" s="227"/>
      <c r="AC67" s="227"/>
      <c r="AD67" s="227"/>
      <c r="AE67" s="227"/>
      <c r="AF67" s="227"/>
      <c r="AG67" s="226"/>
      <c r="AH67" s="228"/>
      <c r="AI67" s="227"/>
      <c r="AJ67" s="227"/>
      <c r="AK67" s="227"/>
      <c r="AL67" s="227"/>
      <c r="AM67" s="227"/>
      <c r="AN67" s="227"/>
      <c r="AO67" s="227"/>
      <c r="AP67" s="227"/>
      <c r="AQ67" s="227"/>
      <c r="AR67" s="227"/>
      <c r="AS67" s="226"/>
      <c r="AT67" s="228"/>
      <c r="AU67" s="227"/>
      <c r="AV67" s="227"/>
      <c r="AW67" s="227"/>
      <c r="AX67" s="227"/>
      <c r="AY67" s="227"/>
      <c r="AZ67" s="227"/>
      <c r="BA67" s="227"/>
      <c r="BB67" s="227"/>
      <c r="BC67" s="227"/>
      <c r="BD67" s="227"/>
      <c r="BE67" s="226"/>
      <c r="BF67" s="221"/>
      <c r="BG67" s="220"/>
      <c r="BH67" s="220"/>
      <c r="BI67" s="220"/>
      <c r="BJ67" s="220"/>
      <c r="BK67" s="220"/>
      <c r="BL67" s="220"/>
      <c r="BM67" s="220"/>
      <c r="BN67" s="220"/>
      <c r="BO67" s="220"/>
      <c r="BP67" s="220"/>
      <c r="BQ67" s="218"/>
      <c r="BR67" s="221"/>
      <c r="BS67" s="220"/>
      <c r="BT67" s="220"/>
      <c r="BU67" s="220"/>
      <c r="BV67" s="220"/>
      <c r="BW67" s="220"/>
      <c r="BX67" s="220"/>
      <c r="BY67" s="220"/>
      <c r="BZ67" s="220"/>
      <c r="CA67" s="220"/>
      <c r="CB67" s="220"/>
      <c r="CC67" s="218"/>
      <c r="CD67" s="368"/>
    </row>
    <row r="68" spans="1:82" ht="27" x14ac:dyDescent="0.75">
      <c r="A68" s="39"/>
      <c r="B68" s="73" t="s">
        <v>128</v>
      </c>
      <c r="C68" s="129" t="s">
        <v>594</v>
      </c>
      <c r="D68" s="130" t="s">
        <v>58</v>
      </c>
      <c r="E68" s="255" t="s">
        <v>423</v>
      </c>
      <c r="F68" s="275"/>
      <c r="G68" s="74">
        <f>+SUM(H68:CC68)</f>
        <v>0</v>
      </c>
      <c r="H68" s="75"/>
      <c r="I68" s="76"/>
      <c r="J68" s="225"/>
      <c r="K68" s="227"/>
      <c r="L68" s="227"/>
      <c r="M68" s="227"/>
      <c r="N68" s="227"/>
      <c r="O68" s="227"/>
      <c r="P68" s="227"/>
      <c r="Q68" s="227"/>
      <c r="R68" s="227"/>
      <c r="S68" s="227"/>
      <c r="T68" s="227"/>
      <c r="U68" s="226"/>
      <c r="V68" s="225"/>
      <c r="W68" s="227"/>
      <c r="X68" s="227"/>
      <c r="Y68" s="227"/>
      <c r="Z68" s="227"/>
      <c r="AA68" s="227"/>
      <c r="AB68" s="227"/>
      <c r="AC68" s="227"/>
      <c r="AD68" s="227"/>
      <c r="AE68" s="227"/>
      <c r="AF68" s="227"/>
      <c r="AG68" s="226"/>
      <c r="AH68" s="228"/>
      <c r="AI68" s="227"/>
      <c r="AJ68" s="227"/>
      <c r="AK68" s="227"/>
      <c r="AL68" s="227"/>
      <c r="AM68" s="227"/>
      <c r="AN68" s="227"/>
      <c r="AO68" s="227"/>
      <c r="AP68" s="227"/>
      <c r="AQ68" s="227"/>
      <c r="AR68" s="227"/>
      <c r="AS68" s="226"/>
      <c r="AT68" s="228"/>
      <c r="AU68" s="227"/>
      <c r="AV68" s="227"/>
      <c r="AW68" s="227"/>
      <c r="AX68" s="227"/>
      <c r="AY68" s="227"/>
      <c r="AZ68" s="227"/>
      <c r="BA68" s="227"/>
      <c r="BB68" s="227"/>
      <c r="BC68" s="227"/>
      <c r="BD68" s="227"/>
      <c r="BE68" s="226"/>
      <c r="BF68" s="228"/>
      <c r="BG68" s="227"/>
      <c r="BH68" s="227"/>
      <c r="BI68" s="227"/>
      <c r="BJ68" s="227"/>
      <c r="BK68" s="227"/>
      <c r="BL68" s="227"/>
      <c r="BM68" s="227"/>
      <c r="BN68" s="227"/>
      <c r="BO68" s="227"/>
      <c r="BP68" s="227"/>
      <c r="BQ68" s="226"/>
      <c r="BR68" s="228"/>
      <c r="BS68" s="227"/>
      <c r="BT68" s="227"/>
      <c r="BU68" s="227"/>
      <c r="BV68" s="227"/>
      <c r="BW68" s="227"/>
      <c r="BX68" s="227"/>
      <c r="BY68" s="227"/>
      <c r="BZ68" s="227"/>
      <c r="CA68" s="227"/>
      <c r="CB68" s="227"/>
      <c r="CC68" s="226"/>
      <c r="CD68" s="368"/>
    </row>
    <row r="69" spans="1:82" ht="27" x14ac:dyDescent="0.75">
      <c r="A69" s="39"/>
      <c r="B69" s="73" t="s">
        <v>129</v>
      </c>
      <c r="C69" s="129" t="s">
        <v>130</v>
      </c>
      <c r="D69" s="130" t="s">
        <v>58</v>
      </c>
      <c r="E69" s="255" t="s">
        <v>423</v>
      </c>
      <c r="F69" s="275"/>
      <c r="G69" s="74">
        <f t="shared" ref="G69:G70" si="40">+SUM(H69:CC69)</f>
        <v>0</v>
      </c>
      <c r="H69" s="75"/>
      <c r="I69" s="76"/>
      <c r="J69" s="225"/>
      <c r="K69" s="227"/>
      <c r="L69" s="227"/>
      <c r="M69" s="227"/>
      <c r="N69" s="227"/>
      <c r="O69" s="227"/>
      <c r="P69" s="227"/>
      <c r="Q69" s="227"/>
      <c r="R69" s="227"/>
      <c r="S69" s="227"/>
      <c r="T69" s="227"/>
      <c r="U69" s="226"/>
      <c r="V69" s="225"/>
      <c r="W69" s="227"/>
      <c r="X69" s="227"/>
      <c r="Y69" s="227"/>
      <c r="Z69" s="227"/>
      <c r="AA69" s="227"/>
      <c r="AB69" s="227"/>
      <c r="AC69" s="227"/>
      <c r="AD69" s="227"/>
      <c r="AE69" s="227"/>
      <c r="AF69" s="227"/>
      <c r="AG69" s="226"/>
      <c r="AH69" s="228"/>
      <c r="AI69" s="227"/>
      <c r="AJ69" s="227"/>
      <c r="AK69" s="227"/>
      <c r="AL69" s="227"/>
      <c r="AM69" s="227"/>
      <c r="AN69" s="227"/>
      <c r="AO69" s="227"/>
      <c r="AP69" s="227"/>
      <c r="AQ69" s="227"/>
      <c r="AR69" s="227"/>
      <c r="AS69" s="226"/>
      <c r="AT69" s="228"/>
      <c r="AU69" s="227"/>
      <c r="AV69" s="227"/>
      <c r="AW69" s="227"/>
      <c r="AX69" s="227"/>
      <c r="AY69" s="227"/>
      <c r="AZ69" s="227"/>
      <c r="BA69" s="227"/>
      <c r="BB69" s="227"/>
      <c r="BC69" s="227"/>
      <c r="BD69" s="227"/>
      <c r="BE69" s="226"/>
      <c r="BF69" s="228"/>
      <c r="BG69" s="227"/>
      <c r="BH69" s="227"/>
      <c r="BI69" s="227"/>
      <c r="BJ69" s="227"/>
      <c r="BK69" s="227"/>
      <c r="BL69" s="227"/>
      <c r="BM69" s="227"/>
      <c r="BN69" s="227"/>
      <c r="BO69" s="227"/>
      <c r="BP69" s="227"/>
      <c r="BQ69" s="226"/>
      <c r="BR69" s="228"/>
      <c r="BS69" s="227"/>
      <c r="BT69" s="227"/>
      <c r="BU69" s="227"/>
      <c r="BV69" s="227"/>
      <c r="BW69" s="227"/>
      <c r="BX69" s="227"/>
      <c r="BY69" s="227"/>
      <c r="BZ69" s="227"/>
      <c r="CA69" s="227"/>
      <c r="CB69" s="227"/>
      <c r="CC69" s="226"/>
      <c r="CD69" s="368"/>
    </row>
    <row r="70" spans="1:82" ht="27" x14ac:dyDescent="0.75">
      <c r="A70" s="39"/>
      <c r="B70" s="73" t="s">
        <v>131</v>
      </c>
      <c r="C70" s="129" t="s">
        <v>595</v>
      </c>
      <c r="D70" s="130" t="s">
        <v>58</v>
      </c>
      <c r="E70" s="255" t="s">
        <v>423</v>
      </c>
      <c r="F70" s="275"/>
      <c r="G70" s="74">
        <f t="shared" si="40"/>
        <v>0</v>
      </c>
      <c r="H70" s="230"/>
      <c r="I70" s="232"/>
      <c r="J70" s="225"/>
      <c r="K70" s="227"/>
      <c r="L70" s="227"/>
      <c r="M70" s="227"/>
      <c r="N70" s="227"/>
      <c r="O70" s="227"/>
      <c r="P70" s="227"/>
      <c r="Q70" s="227"/>
      <c r="R70" s="227"/>
      <c r="S70" s="227"/>
      <c r="T70" s="227"/>
      <c r="U70" s="226"/>
      <c r="V70" s="225"/>
      <c r="W70" s="227"/>
      <c r="X70" s="227"/>
      <c r="Y70" s="227"/>
      <c r="Z70" s="227"/>
      <c r="AA70" s="227"/>
      <c r="AB70" s="227"/>
      <c r="AC70" s="227"/>
      <c r="AD70" s="227"/>
      <c r="AE70" s="227"/>
      <c r="AF70" s="227"/>
      <c r="AG70" s="226"/>
      <c r="AH70" s="228"/>
      <c r="AI70" s="227"/>
      <c r="AJ70" s="227"/>
      <c r="AK70" s="227"/>
      <c r="AL70" s="227"/>
      <c r="AM70" s="227"/>
      <c r="AN70" s="227"/>
      <c r="AO70" s="227"/>
      <c r="AP70" s="227"/>
      <c r="AQ70" s="227"/>
      <c r="AR70" s="227"/>
      <c r="AS70" s="226"/>
      <c r="AT70" s="228"/>
      <c r="AU70" s="227"/>
      <c r="AV70" s="227"/>
      <c r="AW70" s="227"/>
      <c r="AX70" s="227"/>
      <c r="AY70" s="227"/>
      <c r="AZ70" s="227"/>
      <c r="BA70" s="227"/>
      <c r="BB70" s="227"/>
      <c r="BC70" s="227"/>
      <c r="BD70" s="227"/>
      <c r="BE70" s="226"/>
      <c r="BF70" s="228"/>
      <c r="BG70" s="227"/>
      <c r="BH70" s="227"/>
      <c r="BI70" s="227"/>
      <c r="BJ70" s="227"/>
      <c r="BK70" s="227"/>
      <c r="BL70" s="227"/>
      <c r="BM70" s="227"/>
      <c r="BN70" s="227"/>
      <c r="BO70" s="227"/>
      <c r="BP70" s="227"/>
      <c r="BQ70" s="226"/>
      <c r="BR70" s="228"/>
      <c r="BS70" s="227"/>
      <c r="BT70" s="227"/>
      <c r="BU70" s="227"/>
      <c r="BV70" s="227"/>
      <c r="BW70" s="227"/>
      <c r="BX70" s="227"/>
      <c r="BY70" s="227"/>
      <c r="BZ70" s="227"/>
      <c r="CA70" s="227"/>
      <c r="CB70" s="227"/>
      <c r="CC70" s="226"/>
      <c r="CD70" s="368"/>
    </row>
    <row r="71" spans="1:82" ht="27" x14ac:dyDescent="0.75">
      <c r="A71" s="39"/>
      <c r="B71" s="73" t="s">
        <v>132</v>
      </c>
      <c r="C71" s="129" t="s">
        <v>133</v>
      </c>
      <c r="D71" s="130" t="s">
        <v>58</v>
      </c>
      <c r="E71" s="255">
        <v>72</v>
      </c>
      <c r="F71" s="224"/>
      <c r="G71" s="74">
        <f t="shared" ref="G71" si="41">+SUM(H71:CC71)</f>
        <v>0</v>
      </c>
      <c r="H71" s="230"/>
      <c r="I71" s="232"/>
      <c r="J71" s="219"/>
      <c r="K71" s="220"/>
      <c r="L71" s="220"/>
      <c r="M71" s="220"/>
      <c r="N71" s="220"/>
      <c r="O71" s="220"/>
      <c r="P71" s="220"/>
      <c r="Q71" s="220"/>
      <c r="R71" s="220"/>
      <c r="S71" s="220"/>
      <c r="T71" s="220"/>
      <c r="U71" s="218"/>
      <c r="V71" s="219"/>
      <c r="W71" s="220"/>
      <c r="X71" s="220"/>
      <c r="Y71" s="220"/>
      <c r="Z71" s="220"/>
      <c r="AA71" s="220"/>
      <c r="AB71" s="220"/>
      <c r="AC71" s="220"/>
      <c r="AD71" s="220"/>
      <c r="AE71" s="220"/>
      <c r="AF71" s="220"/>
      <c r="AG71" s="218"/>
      <c r="AH71" s="221"/>
      <c r="AI71" s="220"/>
      <c r="AJ71" s="220"/>
      <c r="AK71" s="220"/>
      <c r="AL71" s="220"/>
      <c r="AM71" s="220"/>
      <c r="AN71" s="220"/>
      <c r="AO71" s="220"/>
      <c r="AP71" s="220"/>
      <c r="AQ71" s="220"/>
      <c r="AR71" s="220"/>
      <c r="AS71" s="218"/>
      <c r="AT71" s="221"/>
      <c r="AU71" s="220"/>
      <c r="AV71" s="220"/>
      <c r="AW71" s="220"/>
      <c r="AX71" s="220"/>
      <c r="AY71" s="220"/>
      <c r="AZ71" s="220"/>
      <c r="BA71" s="220"/>
      <c r="BB71" s="220"/>
      <c r="BC71" s="220"/>
      <c r="BD71" s="220"/>
      <c r="BE71" s="218"/>
      <c r="BF71" s="221"/>
      <c r="BG71" s="220"/>
      <c r="BH71" s="220"/>
      <c r="BI71" s="220"/>
      <c r="BJ71" s="220"/>
      <c r="BK71" s="220"/>
      <c r="BL71" s="220"/>
      <c r="BM71" s="220"/>
      <c r="BN71" s="220"/>
      <c r="BO71" s="220"/>
      <c r="BP71" s="220"/>
      <c r="BQ71" s="218"/>
      <c r="BR71" s="221"/>
      <c r="BS71" s="220"/>
      <c r="BT71" s="220"/>
      <c r="BU71" s="220"/>
      <c r="BV71" s="220"/>
      <c r="BW71" s="220"/>
      <c r="BX71" s="220"/>
      <c r="BY71" s="220"/>
      <c r="BZ71" s="220"/>
      <c r="CA71" s="220"/>
      <c r="CB71" s="220"/>
      <c r="CC71" s="218"/>
      <c r="CD71" s="368"/>
    </row>
    <row r="72" spans="1:82" ht="27" x14ac:dyDescent="0.75">
      <c r="A72" s="39"/>
      <c r="B72" s="101" t="s">
        <v>134</v>
      </c>
      <c r="C72" s="273" t="s">
        <v>135</v>
      </c>
      <c r="D72" s="130"/>
      <c r="E72" s="255"/>
      <c r="F72" s="224"/>
      <c r="G72" s="74"/>
      <c r="H72" s="230"/>
      <c r="I72" s="232"/>
      <c r="J72" s="225"/>
      <c r="K72" s="227"/>
      <c r="L72" s="227"/>
      <c r="M72" s="227"/>
      <c r="N72" s="227"/>
      <c r="O72" s="227"/>
      <c r="P72" s="227"/>
      <c r="Q72" s="227"/>
      <c r="R72" s="227"/>
      <c r="S72" s="227"/>
      <c r="T72" s="227"/>
      <c r="U72" s="226"/>
      <c r="V72" s="225"/>
      <c r="W72" s="227"/>
      <c r="X72" s="227"/>
      <c r="Y72" s="227"/>
      <c r="Z72" s="227"/>
      <c r="AA72" s="227"/>
      <c r="AB72" s="227"/>
      <c r="AC72" s="227"/>
      <c r="AD72" s="227"/>
      <c r="AE72" s="227"/>
      <c r="AF72" s="227"/>
      <c r="AG72" s="226"/>
      <c r="AH72" s="228"/>
      <c r="AI72" s="227"/>
      <c r="AJ72" s="227"/>
      <c r="AK72" s="227"/>
      <c r="AL72" s="227"/>
      <c r="AM72" s="227"/>
      <c r="AN72" s="227"/>
      <c r="AO72" s="227"/>
      <c r="AP72" s="227"/>
      <c r="AQ72" s="227"/>
      <c r="AR72" s="227"/>
      <c r="AS72" s="226"/>
      <c r="AT72" s="228"/>
      <c r="AU72" s="227"/>
      <c r="AV72" s="227"/>
      <c r="AW72" s="227"/>
      <c r="AX72" s="227"/>
      <c r="AY72" s="227"/>
      <c r="AZ72" s="227"/>
      <c r="BA72" s="227"/>
      <c r="BB72" s="227"/>
      <c r="BC72" s="227"/>
      <c r="BD72" s="227"/>
      <c r="BE72" s="226"/>
      <c r="BF72" s="228"/>
      <c r="BG72" s="227"/>
      <c r="BH72" s="227"/>
      <c r="BI72" s="227"/>
      <c r="BJ72" s="227"/>
      <c r="BK72" s="227"/>
      <c r="BL72" s="227"/>
      <c r="BM72" s="227"/>
      <c r="BN72" s="227"/>
      <c r="BO72" s="227"/>
      <c r="BP72" s="227"/>
      <c r="BQ72" s="226"/>
      <c r="BR72" s="228"/>
      <c r="BS72" s="227"/>
      <c r="BT72" s="227"/>
      <c r="BU72" s="227"/>
      <c r="BV72" s="227"/>
      <c r="BW72" s="227"/>
      <c r="BX72" s="227"/>
      <c r="BY72" s="227"/>
      <c r="BZ72" s="227"/>
      <c r="CA72" s="227"/>
      <c r="CB72" s="227"/>
      <c r="CC72" s="226"/>
      <c r="CD72" s="368"/>
    </row>
    <row r="73" spans="1:82" x14ac:dyDescent="0.75">
      <c r="A73" s="39"/>
      <c r="B73" s="73" t="s">
        <v>136</v>
      </c>
      <c r="C73" s="129" t="s">
        <v>596</v>
      </c>
      <c r="D73" s="130" t="s">
        <v>58</v>
      </c>
      <c r="E73" s="255">
        <v>72</v>
      </c>
      <c r="F73" s="224"/>
      <c r="G73" s="74">
        <f t="shared" si="36"/>
        <v>0</v>
      </c>
      <c r="H73" s="230"/>
      <c r="I73" s="232"/>
      <c r="J73" s="219"/>
      <c r="K73" s="220"/>
      <c r="L73" s="220"/>
      <c r="M73" s="220"/>
      <c r="N73" s="220"/>
      <c r="O73" s="220"/>
      <c r="P73" s="220"/>
      <c r="Q73" s="220"/>
      <c r="R73" s="220"/>
      <c r="S73" s="220"/>
      <c r="T73" s="220"/>
      <c r="U73" s="218"/>
      <c r="V73" s="219"/>
      <c r="W73" s="220"/>
      <c r="X73" s="220"/>
      <c r="Y73" s="220"/>
      <c r="Z73" s="220"/>
      <c r="AA73" s="220"/>
      <c r="AB73" s="220"/>
      <c r="AC73" s="220"/>
      <c r="AD73" s="220"/>
      <c r="AE73" s="220"/>
      <c r="AF73" s="220"/>
      <c r="AG73" s="218"/>
      <c r="AH73" s="221"/>
      <c r="AI73" s="220"/>
      <c r="AJ73" s="220"/>
      <c r="AK73" s="220"/>
      <c r="AL73" s="220"/>
      <c r="AM73" s="220"/>
      <c r="AN73" s="220"/>
      <c r="AO73" s="220"/>
      <c r="AP73" s="220"/>
      <c r="AQ73" s="220"/>
      <c r="AR73" s="220"/>
      <c r="AS73" s="218"/>
      <c r="AT73" s="221"/>
      <c r="AU73" s="220"/>
      <c r="AV73" s="220"/>
      <c r="AW73" s="220"/>
      <c r="AX73" s="220"/>
      <c r="AY73" s="220"/>
      <c r="AZ73" s="220"/>
      <c r="BA73" s="220"/>
      <c r="BB73" s="220"/>
      <c r="BC73" s="220"/>
      <c r="BD73" s="220"/>
      <c r="BE73" s="218"/>
      <c r="BF73" s="221"/>
      <c r="BG73" s="220"/>
      <c r="BH73" s="220"/>
      <c r="BI73" s="220"/>
      <c r="BJ73" s="220"/>
      <c r="BK73" s="220"/>
      <c r="BL73" s="220"/>
      <c r="BM73" s="220"/>
      <c r="BN73" s="220"/>
      <c r="BO73" s="220"/>
      <c r="BP73" s="220"/>
      <c r="BQ73" s="218"/>
      <c r="BR73" s="221"/>
      <c r="BS73" s="220"/>
      <c r="BT73" s="220"/>
      <c r="BU73" s="220"/>
      <c r="BV73" s="220"/>
      <c r="BW73" s="220"/>
      <c r="BX73" s="220"/>
      <c r="BY73" s="220"/>
      <c r="BZ73" s="220"/>
      <c r="CA73" s="220"/>
      <c r="CB73" s="220"/>
      <c r="CC73" s="218"/>
      <c r="CD73" s="368"/>
    </row>
    <row r="74" spans="1:82" x14ac:dyDescent="0.75">
      <c r="A74" s="39"/>
      <c r="B74" s="73" t="s">
        <v>137</v>
      </c>
      <c r="C74" s="129" t="s">
        <v>138</v>
      </c>
      <c r="D74" s="130" t="s">
        <v>58</v>
      </c>
      <c r="E74" s="255">
        <v>72</v>
      </c>
      <c r="F74" s="224"/>
      <c r="G74" s="74">
        <f t="shared" si="36"/>
        <v>0</v>
      </c>
      <c r="H74" s="230"/>
      <c r="I74" s="232"/>
      <c r="J74" s="219"/>
      <c r="K74" s="220"/>
      <c r="L74" s="220"/>
      <c r="M74" s="220"/>
      <c r="N74" s="220"/>
      <c r="O74" s="220"/>
      <c r="P74" s="220"/>
      <c r="Q74" s="220"/>
      <c r="R74" s="220"/>
      <c r="S74" s="220"/>
      <c r="T74" s="220"/>
      <c r="U74" s="218"/>
      <c r="V74" s="219"/>
      <c r="W74" s="220"/>
      <c r="X74" s="220"/>
      <c r="Y74" s="220"/>
      <c r="Z74" s="220"/>
      <c r="AA74" s="220"/>
      <c r="AB74" s="220"/>
      <c r="AC74" s="220"/>
      <c r="AD74" s="220"/>
      <c r="AE74" s="220"/>
      <c r="AF74" s="220"/>
      <c r="AG74" s="218"/>
      <c r="AH74" s="221"/>
      <c r="AI74" s="220"/>
      <c r="AJ74" s="220"/>
      <c r="AK74" s="220"/>
      <c r="AL74" s="220"/>
      <c r="AM74" s="220"/>
      <c r="AN74" s="220"/>
      <c r="AO74" s="220"/>
      <c r="AP74" s="220"/>
      <c r="AQ74" s="220"/>
      <c r="AR74" s="220"/>
      <c r="AS74" s="218"/>
      <c r="AT74" s="221"/>
      <c r="AU74" s="220"/>
      <c r="AV74" s="220"/>
      <c r="AW74" s="220"/>
      <c r="AX74" s="220"/>
      <c r="AY74" s="220"/>
      <c r="AZ74" s="220"/>
      <c r="BA74" s="220"/>
      <c r="BB74" s="220"/>
      <c r="BC74" s="220"/>
      <c r="BD74" s="220"/>
      <c r="BE74" s="218"/>
      <c r="BF74" s="221"/>
      <c r="BG74" s="220"/>
      <c r="BH74" s="220"/>
      <c r="BI74" s="220"/>
      <c r="BJ74" s="220"/>
      <c r="BK74" s="220"/>
      <c r="BL74" s="220"/>
      <c r="BM74" s="220"/>
      <c r="BN74" s="220"/>
      <c r="BO74" s="220"/>
      <c r="BP74" s="220"/>
      <c r="BQ74" s="218"/>
      <c r="BR74" s="221"/>
      <c r="BS74" s="220"/>
      <c r="BT74" s="220"/>
      <c r="BU74" s="220"/>
      <c r="BV74" s="220"/>
      <c r="BW74" s="220"/>
      <c r="BX74" s="220"/>
      <c r="BY74" s="220"/>
      <c r="BZ74" s="220"/>
      <c r="CA74" s="220"/>
      <c r="CB74" s="220"/>
      <c r="CC74" s="218"/>
      <c r="CD74" s="368"/>
    </row>
    <row r="75" spans="1:82" ht="40.5" x14ac:dyDescent="0.75">
      <c r="A75" s="39"/>
      <c r="B75" s="101" t="s">
        <v>139</v>
      </c>
      <c r="C75" s="273" t="s">
        <v>140</v>
      </c>
      <c r="D75" s="130"/>
      <c r="E75" s="255"/>
      <c r="F75" s="224"/>
      <c r="G75" s="74"/>
      <c r="H75" s="230"/>
      <c r="I75" s="232"/>
      <c r="J75" s="225"/>
      <c r="K75" s="227"/>
      <c r="L75" s="227"/>
      <c r="M75" s="227"/>
      <c r="N75" s="227"/>
      <c r="O75" s="227"/>
      <c r="P75" s="227"/>
      <c r="Q75" s="227"/>
      <c r="R75" s="227"/>
      <c r="S75" s="227"/>
      <c r="T75" s="227"/>
      <c r="U75" s="226"/>
      <c r="V75" s="225"/>
      <c r="W75" s="227"/>
      <c r="X75" s="227"/>
      <c r="Y75" s="227"/>
      <c r="Z75" s="227"/>
      <c r="AA75" s="227"/>
      <c r="AB75" s="227"/>
      <c r="AC75" s="227"/>
      <c r="AD75" s="227"/>
      <c r="AE75" s="227"/>
      <c r="AF75" s="227"/>
      <c r="AG75" s="226"/>
      <c r="AH75" s="228"/>
      <c r="AI75" s="227"/>
      <c r="AJ75" s="227"/>
      <c r="AK75" s="227"/>
      <c r="AL75" s="227"/>
      <c r="AM75" s="227"/>
      <c r="AN75" s="227"/>
      <c r="AO75" s="227"/>
      <c r="AP75" s="227"/>
      <c r="AQ75" s="227"/>
      <c r="AR75" s="227"/>
      <c r="AS75" s="226"/>
      <c r="AT75" s="228"/>
      <c r="AU75" s="227"/>
      <c r="AV75" s="227"/>
      <c r="AW75" s="227"/>
      <c r="AX75" s="227"/>
      <c r="AY75" s="227"/>
      <c r="AZ75" s="227"/>
      <c r="BA75" s="227"/>
      <c r="BB75" s="227"/>
      <c r="BC75" s="227"/>
      <c r="BD75" s="227"/>
      <c r="BE75" s="226"/>
      <c r="BF75" s="228"/>
      <c r="BG75" s="227"/>
      <c r="BH75" s="227"/>
      <c r="BI75" s="227"/>
      <c r="BJ75" s="227"/>
      <c r="BK75" s="227"/>
      <c r="BL75" s="227"/>
      <c r="BM75" s="227"/>
      <c r="BN75" s="227"/>
      <c r="BO75" s="227"/>
      <c r="BP75" s="227"/>
      <c r="BQ75" s="226"/>
      <c r="BR75" s="228"/>
      <c r="BS75" s="227"/>
      <c r="BT75" s="227"/>
      <c r="BU75" s="227"/>
      <c r="BV75" s="227"/>
      <c r="BW75" s="227"/>
      <c r="BX75" s="227"/>
      <c r="BY75" s="227"/>
      <c r="BZ75" s="227"/>
      <c r="CA75" s="227"/>
      <c r="CB75" s="227"/>
      <c r="CC75" s="226"/>
      <c r="CD75" s="368"/>
    </row>
    <row r="76" spans="1:82" x14ac:dyDescent="0.75">
      <c r="A76" s="39"/>
      <c r="B76" s="73" t="s">
        <v>141</v>
      </c>
      <c r="C76" s="129" t="s">
        <v>142</v>
      </c>
      <c r="D76" s="130" t="s">
        <v>58</v>
      </c>
      <c r="E76" s="255">
        <v>72</v>
      </c>
      <c r="F76" s="224"/>
      <c r="G76" s="74">
        <f t="shared" si="36"/>
        <v>0</v>
      </c>
      <c r="H76" s="230"/>
      <c r="I76" s="232"/>
      <c r="J76" s="219"/>
      <c r="K76" s="220"/>
      <c r="L76" s="220"/>
      <c r="M76" s="220"/>
      <c r="N76" s="220"/>
      <c r="O76" s="220"/>
      <c r="P76" s="220"/>
      <c r="Q76" s="220"/>
      <c r="R76" s="220"/>
      <c r="S76" s="220"/>
      <c r="T76" s="220"/>
      <c r="U76" s="218"/>
      <c r="V76" s="219"/>
      <c r="W76" s="220"/>
      <c r="X76" s="220"/>
      <c r="Y76" s="220"/>
      <c r="Z76" s="220"/>
      <c r="AA76" s="220"/>
      <c r="AB76" s="220"/>
      <c r="AC76" s="220"/>
      <c r="AD76" s="220"/>
      <c r="AE76" s="220"/>
      <c r="AF76" s="220"/>
      <c r="AG76" s="218"/>
      <c r="AH76" s="221"/>
      <c r="AI76" s="220"/>
      <c r="AJ76" s="220"/>
      <c r="AK76" s="220"/>
      <c r="AL76" s="220"/>
      <c r="AM76" s="220"/>
      <c r="AN76" s="220"/>
      <c r="AO76" s="220"/>
      <c r="AP76" s="220"/>
      <c r="AQ76" s="220"/>
      <c r="AR76" s="220"/>
      <c r="AS76" s="218"/>
      <c r="AT76" s="221"/>
      <c r="AU76" s="220"/>
      <c r="AV76" s="220"/>
      <c r="AW76" s="220"/>
      <c r="AX76" s="220"/>
      <c r="AY76" s="220"/>
      <c r="AZ76" s="220"/>
      <c r="BA76" s="220"/>
      <c r="BB76" s="220"/>
      <c r="BC76" s="220"/>
      <c r="BD76" s="220"/>
      <c r="BE76" s="218"/>
      <c r="BF76" s="221"/>
      <c r="BG76" s="220"/>
      <c r="BH76" s="220"/>
      <c r="BI76" s="220"/>
      <c r="BJ76" s="220"/>
      <c r="BK76" s="220"/>
      <c r="BL76" s="220"/>
      <c r="BM76" s="220"/>
      <c r="BN76" s="220"/>
      <c r="BO76" s="220"/>
      <c r="BP76" s="220"/>
      <c r="BQ76" s="218"/>
      <c r="BR76" s="221"/>
      <c r="BS76" s="220"/>
      <c r="BT76" s="220"/>
      <c r="BU76" s="220"/>
      <c r="BV76" s="220"/>
      <c r="BW76" s="220"/>
      <c r="BX76" s="220"/>
      <c r="BY76" s="220"/>
      <c r="BZ76" s="220"/>
      <c r="CA76" s="220"/>
      <c r="CB76" s="220"/>
      <c r="CC76" s="218"/>
      <c r="CD76" s="368"/>
    </row>
    <row r="77" spans="1:82" x14ac:dyDescent="0.75">
      <c r="A77" s="39"/>
      <c r="B77" s="73" t="s">
        <v>143</v>
      </c>
      <c r="C77" s="129" t="s">
        <v>144</v>
      </c>
      <c r="D77" s="130" t="s">
        <v>58</v>
      </c>
      <c r="E77" s="255">
        <v>72</v>
      </c>
      <c r="F77" s="224"/>
      <c r="G77" s="74">
        <f t="shared" si="36"/>
        <v>0</v>
      </c>
      <c r="H77" s="230"/>
      <c r="I77" s="232"/>
      <c r="J77" s="219"/>
      <c r="K77" s="220"/>
      <c r="L77" s="220"/>
      <c r="M77" s="220"/>
      <c r="N77" s="220"/>
      <c r="O77" s="220"/>
      <c r="P77" s="220"/>
      <c r="Q77" s="220"/>
      <c r="R77" s="220"/>
      <c r="S77" s="220"/>
      <c r="T77" s="220"/>
      <c r="U77" s="218"/>
      <c r="V77" s="219"/>
      <c r="W77" s="220"/>
      <c r="X77" s="220"/>
      <c r="Y77" s="220"/>
      <c r="Z77" s="220"/>
      <c r="AA77" s="220"/>
      <c r="AB77" s="220"/>
      <c r="AC77" s="220"/>
      <c r="AD77" s="220"/>
      <c r="AE77" s="220"/>
      <c r="AF77" s="220"/>
      <c r="AG77" s="218"/>
      <c r="AH77" s="221"/>
      <c r="AI77" s="220"/>
      <c r="AJ77" s="220"/>
      <c r="AK77" s="220"/>
      <c r="AL77" s="220"/>
      <c r="AM77" s="220"/>
      <c r="AN77" s="220"/>
      <c r="AO77" s="220"/>
      <c r="AP77" s="220"/>
      <c r="AQ77" s="220"/>
      <c r="AR77" s="220"/>
      <c r="AS77" s="218"/>
      <c r="AT77" s="221"/>
      <c r="AU77" s="220"/>
      <c r="AV77" s="220"/>
      <c r="AW77" s="220"/>
      <c r="AX77" s="220"/>
      <c r="AY77" s="220"/>
      <c r="AZ77" s="220"/>
      <c r="BA77" s="220"/>
      <c r="BB77" s="220"/>
      <c r="BC77" s="220"/>
      <c r="BD77" s="220"/>
      <c r="BE77" s="218"/>
      <c r="BF77" s="221"/>
      <c r="BG77" s="220"/>
      <c r="BH77" s="220"/>
      <c r="BI77" s="220"/>
      <c r="BJ77" s="220"/>
      <c r="BK77" s="220"/>
      <c r="BL77" s="220"/>
      <c r="BM77" s="220"/>
      <c r="BN77" s="220"/>
      <c r="BO77" s="220"/>
      <c r="BP77" s="220"/>
      <c r="BQ77" s="218"/>
      <c r="BR77" s="221"/>
      <c r="BS77" s="220"/>
      <c r="BT77" s="220"/>
      <c r="BU77" s="220"/>
      <c r="BV77" s="220"/>
      <c r="BW77" s="220"/>
      <c r="BX77" s="220"/>
      <c r="BY77" s="220"/>
      <c r="BZ77" s="220"/>
      <c r="CA77" s="220"/>
      <c r="CB77" s="220"/>
      <c r="CC77" s="218"/>
      <c r="CD77" s="368"/>
    </row>
    <row r="78" spans="1:82" x14ac:dyDescent="0.75">
      <c r="A78" s="39"/>
      <c r="B78" s="73" t="s">
        <v>145</v>
      </c>
      <c r="C78" s="129" t="s">
        <v>146</v>
      </c>
      <c r="D78" s="130" t="s">
        <v>58</v>
      </c>
      <c r="E78" s="255">
        <v>72</v>
      </c>
      <c r="F78" s="224"/>
      <c r="G78" s="74">
        <f t="shared" si="36"/>
        <v>0</v>
      </c>
      <c r="H78" s="230"/>
      <c r="I78" s="232"/>
      <c r="J78" s="219"/>
      <c r="K78" s="220"/>
      <c r="L78" s="220"/>
      <c r="M78" s="220"/>
      <c r="N78" s="220"/>
      <c r="O78" s="220"/>
      <c r="P78" s="220"/>
      <c r="Q78" s="220"/>
      <c r="R78" s="220"/>
      <c r="S78" s="220"/>
      <c r="T78" s="220"/>
      <c r="U78" s="218"/>
      <c r="V78" s="219"/>
      <c r="W78" s="220"/>
      <c r="X78" s="220"/>
      <c r="Y78" s="220"/>
      <c r="Z78" s="220"/>
      <c r="AA78" s="220"/>
      <c r="AB78" s="220"/>
      <c r="AC78" s="220"/>
      <c r="AD78" s="220"/>
      <c r="AE78" s="220"/>
      <c r="AF78" s="220"/>
      <c r="AG78" s="218"/>
      <c r="AH78" s="221"/>
      <c r="AI78" s="220"/>
      <c r="AJ78" s="220"/>
      <c r="AK78" s="220"/>
      <c r="AL78" s="220"/>
      <c r="AM78" s="220"/>
      <c r="AN78" s="220"/>
      <c r="AO78" s="220"/>
      <c r="AP78" s="220"/>
      <c r="AQ78" s="220"/>
      <c r="AR78" s="220"/>
      <c r="AS78" s="218"/>
      <c r="AT78" s="221"/>
      <c r="AU78" s="220"/>
      <c r="AV78" s="220"/>
      <c r="AW78" s="220"/>
      <c r="AX78" s="220"/>
      <c r="AY78" s="220"/>
      <c r="AZ78" s="220"/>
      <c r="BA78" s="220"/>
      <c r="BB78" s="220"/>
      <c r="BC78" s="220"/>
      <c r="BD78" s="220"/>
      <c r="BE78" s="218"/>
      <c r="BF78" s="221"/>
      <c r="BG78" s="220"/>
      <c r="BH78" s="220"/>
      <c r="BI78" s="220"/>
      <c r="BJ78" s="220"/>
      <c r="BK78" s="220"/>
      <c r="BL78" s="220"/>
      <c r="BM78" s="220"/>
      <c r="BN78" s="220"/>
      <c r="BO78" s="220"/>
      <c r="BP78" s="220"/>
      <c r="BQ78" s="218"/>
      <c r="BR78" s="221"/>
      <c r="BS78" s="220"/>
      <c r="BT78" s="220"/>
      <c r="BU78" s="220"/>
      <c r="BV78" s="220"/>
      <c r="BW78" s="220"/>
      <c r="BX78" s="220"/>
      <c r="BY78" s="220"/>
      <c r="BZ78" s="220"/>
      <c r="CA78" s="220"/>
      <c r="CB78" s="220"/>
      <c r="CC78" s="218"/>
      <c r="CD78" s="368"/>
    </row>
    <row r="79" spans="1:82" x14ac:dyDescent="0.75">
      <c r="A79" s="39"/>
      <c r="B79" s="73" t="s">
        <v>147</v>
      </c>
      <c r="C79" s="129" t="s">
        <v>148</v>
      </c>
      <c r="D79" s="130" t="s">
        <v>58</v>
      </c>
      <c r="E79" s="255">
        <v>72</v>
      </c>
      <c r="F79" s="224"/>
      <c r="G79" s="74">
        <f t="shared" si="36"/>
        <v>0</v>
      </c>
      <c r="H79" s="75"/>
      <c r="I79" s="76"/>
      <c r="J79" s="219"/>
      <c r="K79" s="220"/>
      <c r="L79" s="220"/>
      <c r="M79" s="220"/>
      <c r="N79" s="220"/>
      <c r="O79" s="220"/>
      <c r="P79" s="220"/>
      <c r="Q79" s="220"/>
      <c r="R79" s="220"/>
      <c r="S79" s="220"/>
      <c r="T79" s="220"/>
      <c r="U79" s="218"/>
      <c r="V79" s="219"/>
      <c r="W79" s="220"/>
      <c r="X79" s="220"/>
      <c r="Y79" s="220"/>
      <c r="Z79" s="220"/>
      <c r="AA79" s="220"/>
      <c r="AB79" s="220"/>
      <c r="AC79" s="220"/>
      <c r="AD79" s="220"/>
      <c r="AE79" s="220"/>
      <c r="AF79" s="220"/>
      <c r="AG79" s="218"/>
      <c r="AH79" s="221"/>
      <c r="AI79" s="220"/>
      <c r="AJ79" s="220"/>
      <c r="AK79" s="220"/>
      <c r="AL79" s="220"/>
      <c r="AM79" s="220"/>
      <c r="AN79" s="220"/>
      <c r="AO79" s="220"/>
      <c r="AP79" s="220"/>
      <c r="AQ79" s="220"/>
      <c r="AR79" s="220"/>
      <c r="AS79" s="218"/>
      <c r="AT79" s="221"/>
      <c r="AU79" s="220"/>
      <c r="AV79" s="220"/>
      <c r="AW79" s="220"/>
      <c r="AX79" s="220"/>
      <c r="AY79" s="220"/>
      <c r="AZ79" s="220"/>
      <c r="BA79" s="220"/>
      <c r="BB79" s="220"/>
      <c r="BC79" s="220"/>
      <c r="BD79" s="220"/>
      <c r="BE79" s="218"/>
      <c r="BF79" s="221"/>
      <c r="BG79" s="220"/>
      <c r="BH79" s="220"/>
      <c r="BI79" s="220"/>
      <c r="BJ79" s="220"/>
      <c r="BK79" s="220"/>
      <c r="BL79" s="220"/>
      <c r="BM79" s="220"/>
      <c r="BN79" s="220"/>
      <c r="BO79" s="220"/>
      <c r="BP79" s="220"/>
      <c r="BQ79" s="218"/>
      <c r="BR79" s="221"/>
      <c r="BS79" s="220"/>
      <c r="BT79" s="220"/>
      <c r="BU79" s="220"/>
      <c r="BV79" s="220"/>
      <c r="BW79" s="220"/>
      <c r="BX79" s="220"/>
      <c r="BY79" s="220"/>
      <c r="BZ79" s="220"/>
      <c r="CA79" s="220"/>
      <c r="CB79" s="220"/>
      <c r="CC79" s="218"/>
      <c r="CD79" s="368"/>
    </row>
    <row r="80" spans="1:82" x14ac:dyDescent="0.75">
      <c r="A80" s="39"/>
      <c r="B80" s="73" t="s">
        <v>149</v>
      </c>
      <c r="C80" s="129" t="s">
        <v>150</v>
      </c>
      <c r="D80" s="130" t="s">
        <v>58</v>
      </c>
      <c r="E80" s="255">
        <v>72</v>
      </c>
      <c r="F80" s="224"/>
      <c r="G80" s="74">
        <f t="shared" si="36"/>
        <v>0</v>
      </c>
      <c r="H80" s="75"/>
      <c r="I80" s="76"/>
      <c r="J80" s="219"/>
      <c r="K80" s="220"/>
      <c r="L80" s="220"/>
      <c r="M80" s="220"/>
      <c r="N80" s="220"/>
      <c r="O80" s="220"/>
      <c r="P80" s="220"/>
      <c r="Q80" s="220"/>
      <c r="R80" s="220"/>
      <c r="S80" s="220"/>
      <c r="T80" s="220"/>
      <c r="U80" s="218"/>
      <c r="V80" s="219"/>
      <c r="W80" s="220"/>
      <c r="X80" s="220"/>
      <c r="Y80" s="220"/>
      <c r="Z80" s="220"/>
      <c r="AA80" s="220"/>
      <c r="AB80" s="220"/>
      <c r="AC80" s="220"/>
      <c r="AD80" s="220"/>
      <c r="AE80" s="220"/>
      <c r="AF80" s="220"/>
      <c r="AG80" s="218"/>
      <c r="AH80" s="221"/>
      <c r="AI80" s="220"/>
      <c r="AJ80" s="220"/>
      <c r="AK80" s="220"/>
      <c r="AL80" s="220"/>
      <c r="AM80" s="220"/>
      <c r="AN80" s="220"/>
      <c r="AO80" s="220"/>
      <c r="AP80" s="220"/>
      <c r="AQ80" s="220"/>
      <c r="AR80" s="220"/>
      <c r="AS80" s="218"/>
      <c r="AT80" s="221"/>
      <c r="AU80" s="220"/>
      <c r="AV80" s="220"/>
      <c r="AW80" s="220"/>
      <c r="AX80" s="220"/>
      <c r="AY80" s="220"/>
      <c r="AZ80" s="220"/>
      <c r="BA80" s="220"/>
      <c r="BB80" s="220"/>
      <c r="BC80" s="220"/>
      <c r="BD80" s="220"/>
      <c r="BE80" s="218"/>
      <c r="BF80" s="221"/>
      <c r="BG80" s="220"/>
      <c r="BH80" s="220"/>
      <c r="BI80" s="220"/>
      <c r="BJ80" s="220"/>
      <c r="BK80" s="220"/>
      <c r="BL80" s="220"/>
      <c r="BM80" s="220"/>
      <c r="BN80" s="220"/>
      <c r="BO80" s="220"/>
      <c r="BP80" s="220"/>
      <c r="BQ80" s="218"/>
      <c r="BR80" s="221"/>
      <c r="BS80" s="220"/>
      <c r="BT80" s="220"/>
      <c r="BU80" s="220"/>
      <c r="BV80" s="220"/>
      <c r="BW80" s="220"/>
      <c r="BX80" s="220"/>
      <c r="BY80" s="220"/>
      <c r="BZ80" s="220"/>
      <c r="CA80" s="220"/>
      <c r="CB80" s="220"/>
      <c r="CC80" s="218"/>
      <c r="CD80" s="368"/>
    </row>
    <row r="81" spans="1:82" ht="27" x14ac:dyDescent="0.75">
      <c r="A81" s="39"/>
      <c r="B81" s="101" t="s">
        <v>151</v>
      </c>
      <c r="C81" s="273" t="s">
        <v>152</v>
      </c>
      <c r="D81" s="130"/>
      <c r="E81" s="255"/>
      <c r="F81" s="224"/>
      <c r="G81" s="74"/>
      <c r="H81" s="75"/>
      <c r="I81" s="76"/>
      <c r="J81" s="225"/>
      <c r="K81" s="227"/>
      <c r="L81" s="227"/>
      <c r="M81" s="227"/>
      <c r="N81" s="227"/>
      <c r="O81" s="227"/>
      <c r="P81" s="227"/>
      <c r="Q81" s="227"/>
      <c r="R81" s="227"/>
      <c r="S81" s="227"/>
      <c r="T81" s="227"/>
      <c r="U81" s="226"/>
      <c r="V81" s="225"/>
      <c r="W81" s="227"/>
      <c r="X81" s="227"/>
      <c r="Y81" s="227"/>
      <c r="Z81" s="227"/>
      <c r="AA81" s="227"/>
      <c r="AB81" s="227"/>
      <c r="AC81" s="227"/>
      <c r="AD81" s="227"/>
      <c r="AE81" s="227"/>
      <c r="AF81" s="227"/>
      <c r="AG81" s="226"/>
      <c r="AH81" s="228"/>
      <c r="AI81" s="227"/>
      <c r="AJ81" s="227"/>
      <c r="AK81" s="227"/>
      <c r="AL81" s="227"/>
      <c r="AM81" s="227"/>
      <c r="AN81" s="227"/>
      <c r="AO81" s="227"/>
      <c r="AP81" s="227"/>
      <c r="AQ81" s="227"/>
      <c r="AR81" s="227"/>
      <c r="AS81" s="226"/>
      <c r="AT81" s="228"/>
      <c r="AU81" s="227"/>
      <c r="AV81" s="227"/>
      <c r="AW81" s="227"/>
      <c r="AX81" s="227"/>
      <c r="AY81" s="227"/>
      <c r="AZ81" s="227"/>
      <c r="BA81" s="227"/>
      <c r="BB81" s="227"/>
      <c r="BC81" s="227"/>
      <c r="BD81" s="227"/>
      <c r="BE81" s="226"/>
      <c r="BF81" s="228"/>
      <c r="BG81" s="227"/>
      <c r="BH81" s="227"/>
      <c r="BI81" s="227"/>
      <c r="BJ81" s="227"/>
      <c r="BK81" s="227"/>
      <c r="BL81" s="227"/>
      <c r="BM81" s="227"/>
      <c r="BN81" s="227"/>
      <c r="BO81" s="227"/>
      <c r="BP81" s="227"/>
      <c r="BQ81" s="226"/>
      <c r="BR81" s="228"/>
      <c r="BS81" s="227"/>
      <c r="BT81" s="227"/>
      <c r="BU81" s="227"/>
      <c r="BV81" s="227"/>
      <c r="BW81" s="227"/>
      <c r="BX81" s="227"/>
      <c r="BY81" s="227"/>
      <c r="BZ81" s="227"/>
      <c r="CA81" s="227"/>
      <c r="CB81" s="227"/>
      <c r="CC81" s="226"/>
      <c r="CD81" s="368"/>
    </row>
    <row r="82" spans="1:82" ht="27" x14ac:dyDescent="0.75">
      <c r="A82" s="39"/>
      <c r="B82" s="73" t="s">
        <v>153</v>
      </c>
      <c r="C82" s="129" t="s">
        <v>889</v>
      </c>
      <c r="D82" s="130" t="s">
        <v>58</v>
      </c>
      <c r="E82" s="255">
        <v>72</v>
      </c>
      <c r="F82" s="224"/>
      <c r="G82" s="74">
        <f t="shared" si="36"/>
        <v>0</v>
      </c>
      <c r="H82" s="75"/>
      <c r="I82" s="76"/>
      <c r="J82" s="219"/>
      <c r="K82" s="220"/>
      <c r="L82" s="220"/>
      <c r="M82" s="220"/>
      <c r="N82" s="220"/>
      <c r="O82" s="220"/>
      <c r="P82" s="220"/>
      <c r="Q82" s="220"/>
      <c r="R82" s="220"/>
      <c r="S82" s="220"/>
      <c r="T82" s="220"/>
      <c r="U82" s="218"/>
      <c r="V82" s="219"/>
      <c r="W82" s="220"/>
      <c r="X82" s="220"/>
      <c r="Y82" s="220"/>
      <c r="Z82" s="220"/>
      <c r="AA82" s="220"/>
      <c r="AB82" s="220"/>
      <c r="AC82" s="220"/>
      <c r="AD82" s="220"/>
      <c r="AE82" s="220"/>
      <c r="AF82" s="220"/>
      <c r="AG82" s="218"/>
      <c r="AH82" s="221"/>
      <c r="AI82" s="220"/>
      <c r="AJ82" s="220"/>
      <c r="AK82" s="220"/>
      <c r="AL82" s="220"/>
      <c r="AM82" s="220"/>
      <c r="AN82" s="220"/>
      <c r="AO82" s="220"/>
      <c r="AP82" s="220"/>
      <c r="AQ82" s="220"/>
      <c r="AR82" s="220"/>
      <c r="AS82" s="218"/>
      <c r="AT82" s="221"/>
      <c r="AU82" s="220"/>
      <c r="AV82" s="220"/>
      <c r="AW82" s="220"/>
      <c r="AX82" s="220"/>
      <c r="AY82" s="220"/>
      <c r="AZ82" s="220"/>
      <c r="BA82" s="220"/>
      <c r="BB82" s="220"/>
      <c r="BC82" s="220"/>
      <c r="BD82" s="220"/>
      <c r="BE82" s="218"/>
      <c r="BF82" s="221"/>
      <c r="BG82" s="220"/>
      <c r="BH82" s="220"/>
      <c r="BI82" s="220"/>
      <c r="BJ82" s="220"/>
      <c r="BK82" s="220"/>
      <c r="BL82" s="220"/>
      <c r="BM82" s="220"/>
      <c r="BN82" s="220"/>
      <c r="BO82" s="220"/>
      <c r="BP82" s="220"/>
      <c r="BQ82" s="218"/>
      <c r="BR82" s="221"/>
      <c r="BS82" s="220"/>
      <c r="BT82" s="220"/>
      <c r="BU82" s="220"/>
      <c r="BV82" s="220"/>
      <c r="BW82" s="220"/>
      <c r="BX82" s="220"/>
      <c r="BY82" s="220"/>
      <c r="BZ82" s="220"/>
      <c r="CA82" s="220"/>
      <c r="CB82" s="220"/>
      <c r="CC82" s="218"/>
      <c r="CD82" s="368"/>
    </row>
    <row r="83" spans="1:82" ht="27" x14ac:dyDescent="0.75">
      <c r="A83" s="39"/>
      <c r="B83" s="73" t="s">
        <v>154</v>
      </c>
      <c r="C83" s="129" t="s">
        <v>610</v>
      </c>
      <c r="D83" s="130" t="s">
        <v>58</v>
      </c>
      <c r="E83" s="255">
        <v>72</v>
      </c>
      <c r="F83" s="224"/>
      <c r="G83" s="74">
        <f t="shared" si="36"/>
        <v>0</v>
      </c>
      <c r="H83" s="75"/>
      <c r="I83" s="76"/>
      <c r="J83" s="219"/>
      <c r="K83" s="220"/>
      <c r="L83" s="220"/>
      <c r="M83" s="220"/>
      <c r="N83" s="220"/>
      <c r="O83" s="220"/>
      <c r="P83" s="220"/>
      <c r="Q83" s="220"/>
      <c r="R83" s="220"/>
      <c r="S83" s="220"/>
      <c r="T83" s="220"/>
      <c r="U83" s="218"/>
      <c r="V83" s="219"/>
      <c r="W83" s="220"/>
      <c r="X83" s="220"/>
      <c r="Y83" s="220"/>
      <c r="Z83" s="220"/>
      <c r="AA83" s="220"/>
      <c r="AB83" s="220"/>
      <c r="AC83" s="220"/>
      <c r="AD83" s="220"/>
      <c r="AE83" s="220"/>
      <c r="AF83" s="220"/>
      <c r="AG83" s="218"/>
      <c r="AH83" s="221"/>
      <c r="AI83" s="220"/>
      <c r="AJ83" s="220"/>
      <c r="AK83" s="220"/>
      <c r="AL83" s="220"/>
      <c r="AM83" s="220"/>
      <c r="AN83" s="220"/>
      <c r="AO83" s="220"/>
      <c r="AP83" s="220"/>
      <c r="AQ83" s="220"/>
      <c r="AR83" s="220"/>
      <c r="AS83" s="218"/>
      <c r="AT83" s="221"/>
      <c r="AU83" s="220"/>
      <c r="AV83" s="220"/>
      <c r="AW83" s="220"/>
      <c r="AX83" s="220"/>
      <c r="AY83" s="220"/>
      <c r="AZ83" s="220"/>
      <c r="BA83" s="220"/>
      <c r="BB83" s="220"/>
      <c r="BC83" s="220"/>
      <c r="BD83" s="220"/>
      <c r="BE83" s="218"/>
      <c r="BF83" s="221"/>
      <c r="BG83" s="220"/>
      <c r="BH83" s="220"/>
      <c r="BI83" s="220"/>
      <c r="BJ83" s="220"/>
      <c r="BK83" s="220"/>
      <c r="BL83" s="220"/>
      <c r="BM83" s="220"/>
      <c r="BN83" s="220"/>
      <c r="BO83" s="220"/>
      <c r="BP83" s="220"/>
      <c r="BQ83" s="218"/>
      <c r="BR83" s="221"/>
      <c r="BS83" s="220"/>
      <c r="BT83" s="220"/>
      <c r="BU83" s="220"/>
      <c r="BV83" s="220"/>
      <c r="BW83" s="220"/>
      <c r="BX83" s="220"/>
      <c r="BY83" s="220"/>
      <c r="BZ83" s="220"/>
      <c r="CA83" s="220"/>
      <c r="CB83" s="220"/>
      <c r="CC83" s="218"/>
      <c r="CD83" s="368"/>
    </row>
    <row r="84" spans="1:82" ht="27" x14ac:dyDescent="0.75">
      <c r="A84" s="39"/>
      <c r="B84" s="73" t="s">
        <v>155</v>
      </c>
      <c r="C84" s="129" t="s">
        <v>611</v>
      </c>
      <c r="D84" s="130" t="s">
        <v>58</v>
      </c>
      <c r="E84" s="255">
        <v>72</v>
      </c>
      <c r="F84" s="224"/>
      <c r="G84" s="74">
        <f t="shared" si="36"/>
        <v>0</v>
      </c>
      <c r="H84" s="75"/>
      <c r="I84" s="76"/>
      <c r="J84" s="219"/>
      <c r="K84" s="220"/>
      <c r="L84" s="220"/>
      <c r="M84" s="220"/>
      <c r="N84" s="220"/>
      <c r="O84" s="220"/>
      <c r="P84" s="220"/>
      <c r="Q84" s="220"/>
      <c r="R84" s="220"/>
      <c r="S84" s="220"/>
      <c r="T84" s="220"/>
      <c r="U84" s="218"/>
      <c r="V84" s="219"/>
      <c r="W84" s="220"/>
      <c r="X84" s="220"/>
      <c r="Y84" s="220"/>
      <c r="Z84" s="220"/>
      <c r="AA84" s="220"/>
      <c r="AB84" s="220"/>
      <c r="AC84" s="220"/>
      <c r="AD84" s="220"/>
      <c r="AE84" s="220"/>
      <c r="AF84" s="220"/>
      <c r="AG84" s="218"/>
      <c r="AH84" s="221"/>
      <c r="AI84" s="220"/>
      <c r="AJ84" s="220"/>
      <c r="AK84" s="220"/>
      <c r="AL84" s="220"/>
      <c r="AM84" s="220"/>
      <c r="AN84" s="220"/>
      <c r="AO84" s="220"/>
      <c r="AP84" s="220"/>
      <c r="AQ84" s="220"/>
      <c r="AR84" s="220"/>
      <c r="AS84" s="218"/>
      <c r="AT84" s="221"/>
      <c r="AU84" s="220"/>
      <c r="AV84" s="220"/>
      <c r="AW84" s="220"/>
      <c r="AX84" s="220"/>
      <c r="AY84" s="220"/>
      <c r="AZ84" s="220"/>
      <c r="BA84" s="220"/>
      <c r="BB84" s="220"/>
      <c r="BC84" s="220"/>
      <c r="BD84" s="220"/>
      <c r="BE84" s="218"/>
      <c r="BF84" s="221"/>
      <c r="BG84" s="220"/>
      <c r="BH84" s="220"/>
      <c r="BI84" s="220"/>
      <c r="BJ84" s="220"/>
      <c r="BK84" s="220"/>
      <c r="BL84" s="220"/>
      <c r="BM84" s="220"/>
      <c r="BN84" s="220"/>
      <c r="BO84" s="220"/>
      <c r="BP84" s="220"/>
      <c r="BQ84" s="218"/>
      <c r="BR84" s="221"/>
      <c r="BS84" s="220"/>
      <c r="BT84" s="220"/>
      <c r="BU84" s="220"/>
      <c r="BV84" s="220"/>
      <c r="BW84" s="220"/>
      <c r="BX84" s="220"/>
      <c r="BY84" s="220"/>
      <c r="BZ84" s="220"/>
      <c r="CA84" s="220"/>
      <c r="CB84" s="220"/>
      <c r="CC84" s="218"/>
      <c r="CD84" s="368"/>
    </row>
    <row r="85" spans="1:82" x14ac:dyDescent="0.75">
      <c r="A85" s="175"/>
      <c r="B85" s="176" t="s">
        <v>156</v>
      </c>
      <c r="C85" s="177" t="s">
        <v>157</v>
      </c>
      <c r="D85" s="178" t="s">
        <v>58</v>
      </c>
      <c r="E85" s="300">
        <v>0</v>
      </c>
      <c r="F85" s="229"/>
      <c r="G85" s="183">
        <f t="shared" ref="G85" si="42">+SUM(H85:CC85)</f>
        <v>0</v>
      </c>
      <c r="H85" s="225"/>
      <c r="I85" s="226"/>
      <c r="J85" s="225"/>
      <c r="K85" s="227"/>
      <c r="L85" s="227"/>
      <c r="M85" s="227"/>
      <c r="N85" s="227"/>
      <c r="O85" s="227"/>
      <c r="P85" s="227"/>
      <c r="Q85" s="227"/>
      <c r="R85" s="227"/>
      <c r="S85" s="227"/>
      <c r="T85" s="227"/>
      <c r="U85" s="226"/>
      <c r="V85" s="225"/>
      <c r="W85" s="227"/>
      <c r="X85" s="227"/>
      <c r="Y85" s="227"/>
      <c r="Z85" s="227"/>
      <c r="AA85" s="227"/>
      <c r="AB85" s="227"/>
      <c r="AC85" s="227"/>
      <c r="AD85" s="227"/>
      <c r="AE85" s="227"/>
      <c r="AF85" s="227"/>
      <c r="AG85" s="226"/>
      <c r="AH85" s="228"/>
      <c r="AI85" s="227"/>
      <c r="AJ85" s="227"/>
      <c r="AK85" s="227"/>
      <c r="AL85" s="227"/>
      <c r="AM85" s="227"/>
      <c r="AN85" s="227"/>
      <c r="AO85" s="227"/>
      <c r="AP85" s="227"/>
      <c r="AQ85" s="227"/>
      <c r="AR85" s="227"/>
      <c r="AS85" s="226"/>
      <c r="AT85" s="228"/>
      <c r="AU85" s="227"/>
      <c r="AV85" s="227"/>
      <c r="AW85" s="227"/>
      <c r="AX85" s="227"/>
      <c r="AY85" s="227"/>
      <c r="AZ85" s="227"/>
      <c r="BA85" s="227"/>
      <c r="BB85" s="227"/>
      <c r="BC85" s="227"/>
      <c r="BD85" s="227"/>
      <c r="BE85" s="226"/>
      <c r="BF85" s="228"/>
      <c r="BG85" s="227"/>
      <c r="BH85" s="227"/>
      <c r="BI85" s="227"/>
      <c r="BJ85" s="227"/>
      <c r="BK85" s="227"/>
      <c r="BL85" s="227"/>
      <c r="BM85" s="227"/>
      <c r="BN85" s="227"/>
      <c r="BO85" s="227"/>
      <c r="BP85" s="227"/>
      <c r="BQ85" s="226"/>
      <c r="BR85" s="228"/>
      <c r="BS85" s="227"/>
      <c r="BT85" s="227"/>
      <c r="BU85" s="227"/>
      <c r="BV85" s="227"/>
      <c r="BW85" s="227"/>
      <c r="BX85" s="227"/>
      <c r="BY85" s="227"/>
      <c r="BZ85" s="227"/>
      <c r="CA85" s="227"/>
      <c r="CB85" s="227"/>
      <c r="CC85" s="226"/>
      <c r="CD85" s="368"/>
    </row>
    <row r="86" spans="1:82" x14ac:dyDescent="0.75">
      <c r="A86" s="39"/>
      <c r="B86" s="73" t="s">
        <v>158</v>
      </c>
      <c r="C86" s="129" t="s">
        <v>159</v>
      </c>
      <c r="D86" s="130" t="s">
        <v>58</v>
      </c>
      <c r="E86" s="255">
        <v>72</v>
      </c>
      <c r="F86" s="224"/>
      <c r="G86" s="74">
        <f t="shared" si="36"/>
        <v>0</v>
      </c>
      <c r="H86" s="75"/>
      <c r="I86" s="76"/>
      <c r="J86" s="219"/>
      <c r="K86" s="220"/>
      <c r="L86" s="220"/>
      <c r="M86" s="220"/>
      <c r="N86" s="220"/>
      <c r="O86" s="220"/>
      <c r="P86" s="220"/>
      <c r="Q86" s="220"/>
      <c r="R86" s="220"/>
      <c r="S86" s="220"/>
      <c r="T86" s="220"/>
      <c r="U86" s="218"/>
      <c r="V86" s="219"/>
      <c r="W86" s="220"/>
      <c r="X86" s="220"/>
      <c r="Y86" s="220"/>
      <c r="Z86" s="220"/>
      <c r="AA86" s="220"/>
      <c r="AB86" s="220"/>
      <c r="AC86" s="220"/>
      <c r="AD86" s="220"/>
      <c r="AE86" s="220"/>
      <c r="AF86" s="220"/>
      <c r="AG86" s="218"/>
      <c r="AH86" s="221"/>
      <c r="AI86" s="220"/>
      <c r="AJ86" s="220"/>
      <c r="AK86" s="220"/>
      <c r="AL86" s="220"/>
      <c r="AM86" s="220"/>
      <c r="AN86" s="220"/>
      <c r="AO86" s="220"/>
      <c r="AP86" s="220"/>
      <c r="AQ86" s="220"/>
      <c r="AR86" s="220"/>
      <c r="AS86" s="218"/>
      <c r="AT86" s="221"/>
      <c r="AU86" s="220"/>
      <c r="AV86" s="220"/>
      <c r="AW86" s="220"/>
      <c r="AX86" s="220"/>
      <c r="AY86" s="220"/>
      <c r="AZ86" s="220"/>
      <c r="BA86" s="220"/>
      <c r="BB86" s="220"/>
      <c r="BC86" s="220"/>
      <c r="BD86" s="220"/>
      <c r="BE86" s="218"/>
      <c r="BF86" s="221"/>
      <c r="BG86" s="220"/>
      <c r="BH86" s="220"/>
      <c r="BI86" s="220"/>
      <c r="BJ86" s="220"/>
      <c r="BK86" s="220"/>
      <c r="BL86" s="220"/>
      <c r="BM86" s="220"/>
      <c r="BN86" s="220"/>
      <c r="BO86" s="220"/>
      <c r="BP86" s="220"/>
      <c r="BQ86" s="218"/>
      <c r="BR86" s="221"/>
      <c r="BS86" s="220"/>
      <c r="BT86" s="220"/>
      <c r="BU86" s="220"/>
      <c r="BV86" s="220"/>
      <c r="BW86" s="220"/>
      <c r="BX86" s="220"/>
      <c r="BY86" s="220"/>
      <c r="BZ86" s="220"/>
      <c r="CA86" s="220"/>
      <c r="CB86" s="220"/>
      <c r="CC86" s="218"/>
      <c r="CD86" s="368"/>
    </row>
    <row r="87" spans="1:82" x14ac:dyDescent="0.75">
      <c r="A87" s="175"/>
      <c r="B87" s="176" t="s">
        <v>160</v>
      </c>
      <c r="C87" s="177" t="s">
        <v>161</v>
      </c>
      <c r="D87" s="178" t="s">
        <v>58</v>
      </c>
      <c r="E87" s="300">
        <v>0</v>
      </c>
      <c r="F87" s="229"/>
      <c r="G87" s="183">
        <f t="shared" ref="G87:G90" si="43">+SUM(H87:CC87)</f>
        <v>0</v>
      </c>
      <c r="H87" s="225"/>
      <c r="I87" s="226"/>
      <c r="J87" s="225"/>
      <c r="K87" s="227"/>
      <c r="L87" s="227"/>
      <c r="M87" s="227"/>
      <c r="N87" s="227"/>
      <c r="O87" s="227"/>
      <c r="P87" s="227"/>
      <c r="Q87" s="227"/>
      <c r="R87" s="227"/>
      <c r="S87" s="227"/>
      <c r="T87" s="227"/>
      <c r="U87" s="226"/>
      <c r="V87" s="225"/>
      <c r="W87" s="227"/>
      <c r="X87" s="227"/>
      <c r="Y87" s="227"/>
      <c r="Z87" s="227"/>
      <c r="AA87" s="227"/>
      <c r="AB87" s="227"/>
      <c r="AC87" s="227"/>
      <c r="AD87" s="227"/>
      <c r="AE87" s="227"/>
      <c r="AF87" s="227"/>
      <c r="AG87" s="226"/>
      <c r="AH87" s="228"/>
      <c r="AI87" s="227"/>
      <c r="AJ87" s="227"/>
      <c r="AK87" s="227"/>
      <c r="AL87" s="227"/>
      <c r="AM87" s="227"/>
      <c r="AN87" s="227"/>
      <c r="AO87" s="227"/>
      <c r="AP87" s="227"/>
      <c r="AQ87" s="227"/>
      <c r="AR87" s="227"/>
      <c r="AS87" s="226"/>
      <c r="AT87" s="228"/>
      <c r="AU87" s="227"/>
      <c r="AV87" s="227"/>
      <c r="AW87" s="227"/>
      <c r="AX87" s="227"/>
      <c r="AY87" s="227"/>
      <c r="AZ87" s="227"/>
      <c r="BA87" s="227"/>
      <c r="BB87" s="227"/>
      <c r="BC87" s="227"/>
      <c r="BD87" s="227"/>
      <c r="BE87" s="226"/>
      <c r="BF87" s="228"/>
      <c r="BG87" s="227"/>
      <c r="BH87" s="227"/>
      <c r="BI87" s="227"/>
      <c r="BJ87" s="227"/>
      <c r="BK87" s="227"/>
      <c r="BL87" s="227"/>
      <c r="BM87" s="227"/>
      <c r="BN87" s="227"/>
      <c r="BO87" s="227"/>
      <c r="BP87" s="227"/>
      <c r="BQ87" s="226"/>
      <c r="BR87" s="228"/>
      <c r="BS87" s="227"/>
      <c r="BT87" s="227"/>
      <c r="BU87" s="227"/>
      <c r="BV87" s="227"/>
      <c r="BW87" s="227"/>
      <c r="BX87" s="227"/>
      <c r="BY87" s="227"/>
      <c r="BZ87" s="227"/>
      <c r="CA87" s="227"/>
      <c r="CB87" s="227"/>
      <c r="CC87" s="226"/>
      <c r="CD87" s="368"/>
    </row>
    <row r="88" spans="1:82" x14ac:dyDescent="0.75">
      <c r="A88" s="175"/>
      <c r="B88" s="176" t="s">
        <v>162</v>
      </c>
      <c r="C88" s="177" t="s">
        <v>163</v>
      </c>
      <c r="D88" s="178" t="s">
        <v>58</v>
      </c>
      <c r="E88" s="300">
        <v>0</v>
      </c>
      <c r="F88" s="229"/>
      <c r="G88" s="183">
        <f t="shared" si="43"/>
        <v>0</v>
      </c>
      <c r="H88" s="225"/>
      <c r="I88" s="226"/>
      <c r="J88" s="225"/>
      <c r="K88" s="227"/>
      <c r="L88" s="227"/>
      <c r="M88" s="227"/>
      <c r="N88" s="227"/>
      <c r="O88" s="227"/>
      <c r="P88" s="227"/>
      <c r="Q88" s="227"/>
      <c r="R88" s="227"/>
      <c r="S88" s="227"/>
      <c r="T88" s="227"/>
      <c r="U88" s="226"/>
      <c r="V88" s="225"/>
      <c r="W88" s="227"/>
      <c r="X88" s="227"/>
      <c r="Y88" s="227"/>
      <c r="Z88" s="227"/>
      <c r="AA88" s="227"/>
      <c r="AB88" s="227"/>
      <c r="AC88" s="227"/>
      <c r="AD88" s="227"/>
      <c r="AE88" s="227"/>
      <c r="AF88" s="227"/>
      <c r="AG88" s="226"/>
      <c r="AH88" s="228"/>
      <c r="AI88" s="227"/>
      <c r="AJ88" s="227"/>
      <c r="AK88" s="227"/>
      <c r="AL88" s="227"/>
      <c r="AM88" s="227"/>
      <c r="AN88" s="227"/>
      <c r="AO88" s="227"/>
      <c r="AP88" s="227"/>
      <c r="AQ88" s="227"/>
      <c r="AR88" s="227"/>
      <c r="AS88" s="226"/>
      <c r="AT88" s="228"/>
      <c r="AU88" s="227"/>
      <c r="AV88" s="227"/>
      <c r="AW88" s="227"/>
      <c r="AX88" s="227"/>
      <c r="AY88" s="227"/>
      <c r="AZ88" s="227"/>
      <c r="BA88" s="227"/>
      <c r="BB88" s="227"/>
      <c r="BC88" s="227"/>
      <c r="BD88" s="227"/>
      <c r="BE88" s="226"/>
      <c r="BF88" s="228"/>
      <c r="BG88" s="227"/>
      <c r="BH88" s="227"/>
      <c r="BI88" s="227"/>
      <c r="BJ88" s="227"/>
      <c r="BK88" s="227"/>
      <c r="BL88" s="227"/>
      <c r="BM88" s="227"/>
      <c r="BN88" s="227"/>
      <c r="BO88" s="227"/>
      <c r="BP88" s="227"/>
      <c r="BQ88" s="226"/>
      <c r="BR88" s="228"/>
      <c r="BS88" s="227"/>
      <c r="BT88" s="227"/>
      <c r="BU88" s="227"/>
      <c r="BV88" s="227"/>
      <c r="BW88" s="227"/>
      <c r="BX88" s="227"/>
      <c r="BY88" s="227"/>
      <c r="BZ88" s="227"/>
      <c r="CA88" s="227"/>
      <c r="CB88" s="227"/>
      <c r="CC88" s="226"/>
      <c r="CD88" s="368"/>
    </row>
    <row r="89" spans="1:82" x14ac:dyDescent="0.75">
      <c r="A89" s="175"/>
      <c r="B89" s="176" t="s">
        <v>164</v>
      </c>
      <c r="C89" s="177" t="s">
        <v>165</v>
      </c>
      <c r="D89" s="178" t="s">
        <v>58</v>
      </c>
      <c r="E89" s="300">
        <v>0</v>
      </c>
      <c r="F89" s="229"/>
      <c r="G89" s="183">
        <f t="shared" si="43"/>
        <v>0</v>
      </c>
      <c r="H89" s="225"/>
      <c r="I89" s="226"/>
      <c r="J89" s="225"/>
      <c r="K89" s="227"/>
      <c r="L89" s="227"/>
      <c r="M89" s="227"/>
      <c r="N89" s="227"/>
      <c r="O89" s="227"/>
      <c r="P89" s="227"/>
      <c r="Q89" s="227"/>
      <c r="R89" s="227"/>
      <c r="S89" s="227"/>
      <c r="T89" s="227"/>
      <c r="U89" s="226"/>
      <c r="V89" s="225"/>
      <c r="W89" s="227"/>
      <c r="X89" s="227"/>
      <c r="Y89" s="227"/>
      <c r="Z89" s="227"/>
      <c r="AA89" s="227"/>
      <c r="AB89" s="227"/>
      <c r="AC89" s="227"/>
      <c r="AD89" s="227"/>
      <c r="AE89" s="227"/>
      <c r="AF89" s="227"/>
      <c r="AG89" s="226"/>
      <c r="AH89" s="228"/>
      <c r="AI89" s="227"/>
      <c r="AJ89" s="227"/>
      <c r="AK89" s="227"/>
      <c r="AL89" s="227"/>
      <c r="AM89" s="227"/>
      <c r="AN89" s="227"/>
      <c r="AO89" s="227"/>
      <c r="AP89" s="227"/>
      <c r="AQ89" s="227"/>
      <c r="AR89" s="227"/>
      <c r="AS89" s="226"/>
      <c r="AT89" s="228"/>
      <c r="AU89" s="227"/>
      <c r="AV89" s="227"/>
      <c r="AW89" s="227"/>
      <c r="AX89" s="227"/>
      <c r="AY89" s="227"/>
      <c r="AZ89" s="227"/>
      <c r="BA89" s="227"/>
      <c r="BB89" s="227"/>
      <c r="BC89" s="227"/>
      <c r="BD89" s="227"/>
      <c r="BE89" s="226"/>
      <c r="BF89" s="228"/>
      <c r="BG89" s="227"/>
      <c r="BH89" s="227"/>
      <c r="BI89" s="227"/>
      <c r="BJ89" s="227"/>
      <c r="BK89" s="227"/>
      <c r="BL89" s="227"/>
      <c r="BM89" s="227"/>
      <c r="BN89" s="227"/>
      <c r="BO89" s="227"/>
      <c r="BP89" s="227"/>
      <c r="BQ89" s="226"/>
      <c r="BR89" s="228"/>
      <c r="BS89" s="227"/>
      <c r="BT89" s="227"/>
      <c r="BU89" s="227"/>
      <c r="BV89" s="227"/>
      <c r="BW89" s="227"/>
      <c r="BX89" s="227"/>
      <c r="BY89" s="227"/>
      <c r="BZ89" s="227"/>
      <c r="CA89" s="227"/>
      <c r="CB89" s="227"/>
      <c r="CC89" s="226"/>
      <c r="CD89" s="368"/>
    </row>
    <row r="90" spans="1:82" x14ac:dyDescent="0.75">
      <c r="A90" s="175"/>
      <c r="B90" s="176" t="s">
        <v>166</v>
      </c>
      <c r="C90" s="177" t="s">
        <v>167</v>
      </c>
      <c r="D90" s="178" t="s">
        <v>58</v>
      </c>
      <c r="E90" s="300">
        <v>0</v>
      </c>
      <c r="F90" s="229"/>
      <c r="G90" s="183">
        <f t="shared" si="43"/>
        <v>0</v>
      </c>
      <c r="H90" s="225"/>
      <c r="I90" s="226"/>
      <c r="J90" s="225"/>
      <c r="K90" s="227"/>
      <c r="L90" s="227"/>
      <c r="M90" s="227"/>
      <c r="N90" s="227"/>
      <c r="O90" s="227"/>
      <c r="P90" s="227"/>
      <c r="Q90" s="227"/>
      <c r="R90" s="227"/>
      <c r="S90" s="227"/>
      <c r="T90" s="227"/>
      <c r="U90" s="226"/>
      <c r="V90" s="225"/>
      <c r="W90" s="227"/>
      <c r="X90" s="227"/>
      <c r="Y90" s="227"/>
      <c r="Z90" s="227"/>
      <c r="AA90" s="227"/>
      <c r="AB90" s="227"/>
      <c r="AC90" s="227"/>
      <c r="AD90" s="227"/>
      <c r="AE90" s="227"/>
      <c r="AF90" s="227"/>
      <c r="AG90" s="226"/>
      <c r="AH90" s="228"/>
      <c r="AI90" s="227"/>
      <c r="AJ90" s="227"/>
      <c r="AK90" s="227"/>
      <c r="AL90" s="227"/>
      <c r="AM90" s="227"/>
      <c r="AN90" s="227"/>
      <c r="AO90" s="227"/>
      <c r="AP90" s="227"/>
      <c r="AQ90" s="227"/>
      <c r="AR90" s="227"/>
      <c r="AS90" s="226"/>
      <c r="AT90" s="228"/>
      <c r="AU90" s="227"/>
      <c r="AV90" s="227"/>
      <c r="AW90" s="227"/>
      <c r="AX90" s="227"/>
      <c r="AY90" s="227"/>
      <c r="AZ90" s="227"/>
      <c r="BA90" s="227"/>
      <c r="BB90" s="227"/>
      <c r="BC90" s="227"/>
      <c r="BD90" s="227"/>
      <c r="BE90" s="226"/>
      <c r="BF90" s="228"/>
      <c r="BG90" s="227"/>
      <c r="BH90" s="227"/>
      <c r="BI90" s="227"/>
      <c r="BJ90" s="227"/>
      <c r="BK90" s="227"/>
      <c r="BL90" s="227"/>
      <c r="BM90" s="227"/>
      <c r="BN90" s="227"/>
      <c r="BO90" s="227"/>
      <c r="BP90" s="227"/>
      <c r="BQ90" s="226"/>
      <c r="BR90" s="228"/>
      <c r="BS90" s="227"/>
      <c r="BT90" s="227"/>
      <c r="BU90" s="227"/>
      <c r="BV90" s="227"/>
      <c r="BW90" s="227"/>
      <c r="BX90" s="227"/>
      <c r="BY90" s="227"/>
      <c r="BZ90" s="227"/>
      <c r="CA90" s="227"/>
      <c r="CB90" s="227"/>
      <c r="CC90" s="226"/>
      <c r="CD90" s="368"/>
    </row>
    <row r="91" spans="1:82" x14ac:dyDescent="0.75">
      <c r="A91" s="39"/>
      <c r="B91" s="73" t="s">
        <v>168</v>
      </c>
      <c r="C91" s="129" t="s">
        <v>169</v>
      </c>
      <c r="D91" s="130" t="s">
        <v>58</v>
      </c>
      <c r="E91" s="255">
        <v>72</v>
      </c>
      <c r="F91" s="224"/>
      <c r="G91" s="74">
        <f t="shared" ref="G91" si="44">+SUM(H91:CC91)</f>
        <v>0</v>
      </c>
      <c r="H91" s="230"/>
      <c r="I91" s="232"/>
      <c r="J91" s="219"/>
      <c r="K91" s="220"/>
      <c r="L91" s="220"/>
      <c r="M91" s="220"/>
      <c r="N91" s="220"/>
      <c r="O91" s="220"/>
      <c r="P91" s="220"/>
      <c r="Q91" s="220"/>
      <c r="R91" s="220"/>
      <c r="S91" s="220"/>
      <c r="T91" s="220"/>
      <c r="U91" s="218"/>
      <c r="V91" s="219"/>
      <c r="W91" s="220"/>
      <c r="X91" s="220"/>
      <c r="Y91" s="220"/>
      <c r="Z91" s="220"/>
      <c r="AA91" s="220"/>
      <c r="AB91" s="220"/>
      <c r="AC91" s="220"/>
      <c r="AD91" s="220"/>
      <c r="AE91" s="220"/>
      <c r="AF91" s="220"/>
      <c r="AG91" s="218"/>
      <c r="AH91" s="221"/>
      <c r="AI91" s="220"/>
      <c r="AJ91" s="220"/>
      <c r="AK91" s="220"/>
      <c r="AL91" s="220"/>
      <c r="AM91" s="220"/>
      <c r="AN91" s="220"/>
      <c r="AO91" s="220"/>
      <c r="AP91" s="220"/>
      <c r="AQ91" s="220"/>
      <c r="AR91" s="220"/>
      <c r="AS91" s="218"/>
      <c r="AT91" s="221"/>
      <c r="AU91" s="220"/>
      <c r="AV91" s="220"/>
      <c r="AW91" s="220"/>
      <c r="AX91" s="220"/>
      <c r="AY91" s="220"/>
      <c r="AZ91" s="220"/>
      <c r="BA91" s="220"/>
      <c r="BB91" s="220"/>
      <c r="BC91" s="220"/>
      <c r="BD91" s="220"/>
      <c r="BE91" s="218"/>
      <c r="BF91" s="221"/>
      <c r="BG91" s="220"/>
      <c r="BH91" s="220"/>
      <c r="BI91" s="220"/>
      <c r="BJ91" s="220"/>
      <c r="BK91" s="220"/>
      <c r="BL91" s="220"/>
      <c r="BM91" s="220"/>
      <c r="BN91" s="220"/>
      <c r="BO91" s="220"/>
      <c r="BP91" s="220"/>
      <c r="BQ91" s="218"/>
      <c r="BR91" s="221"/>
      <c r="BS91" s="220"/>
      <c r="BT91" s="220"/>
      <c r="BU91" s="220"/>
      <c r="BV91" s="220"/>
      <c r="BW91" s="220"/>
      <c r="BX91" s="220"/>
      <c r="BY91" s="220"/>
      <c r="BZ91" s="220"/>
      <c r="CA91" s="220"/>
      <c r="CB91" s="220"/>
      <c r="CC91" s="218"/>
      <c r="CD91" s="368"/>
    </row>
    <row r="92" spans="1:82" x14ac:dyDescent="0.75">
      <c r="A92" s="39"/>
      <c r="B92" s="73" t="s">
        <v>170</v>
      </c>
      <c r="C92" s="129" t="s">
        <v>171</v>
      </c>
      <c r="D92" s="130" t="s">
        <v>58</v>
      </c>
      <c r="E92" s="255">
        <v>72</v>
      </c>
      <c r="F92" s="224"/>
      <c r="G92" s="74">
        <f t="shared" si="36"/>
        <v>0</v>
      </c>
      <c r="H92" s="230"/>
      <c r="I92" s="232"/>
      <c r="J92" s="219"/>
      <c r="K92" s="220"/>
      <c r="L92" s="220"/>
      <c r="M92" s="220"/>
      <c r="N92" s="220"/>
      <c r="O92" s="220"/>
      <c r="P92" s="220"/>
      <c r="Q92" s="220"/>
      <c r="R92" s="220"/>
      <c r="S92" s="220"/>
      <c r="T92" s="220"/>
      <c r="U92" s="218"/>
      <c r="V92" s="219"/>
      <c r="W92" s="220"/>
      <c r="X92" s="220"/>
      <c r="Y92" s="220"/>
      <c r="Z92" s="220"/>
      <c r="AA92" s="220"/>
      <c r="AB92" s="220"/>
      <c r="AC92" s="220"/>
      <c r="AD92" s="220"/>
      <c r="AE92" s="220"/>
      <c r="AF92" s="220"/>
      <c r="AG92" s="218"/>
      <c r="AH92" s="221"/>
      <c r="AI92" s="220"/>
      <c r="AJ92" s="220"/>
      <c r="AK92" s="220"/>
      <c r="AL92" s="220"/>
      <c r="AM92" s="220"/>
      <c r="AN92" s="220"/>
      <c r="AO92" s="220"/>
      <c r="AP92" s="220"/>
      <c r="AQ92" s="220"/>
      <c r="AR92" s="220"/>
      <c r="AS92" s="218"/>
      <c r="AT92" s="221"/>
      <c r="AU92" s="220"/>
      <c r="AV92" s="220"/>
      <c r="AW92" s="220"/>
      <c r="AX92" s="220"/>
      <c r="AY92" s="220"/>
      <c r="AZ92" s="220"/>
      <c r="BA92" s="220"/>
      <c r="BB92" s="220"/>
      <c r="BC92" s="220"/>
      <c r="BD92" s="220"/>
      <c r="BE92" s="218"/>
      <c r="BF92" s="221"/>
      <c r="BG92" s="220"/>
      <c r="BH92" s="220"/>
      <c r="BI92" s="220"/>
      <c r="BJ92" s="220"/>
      <c r="BK92" s="220"/>
      <c r="BL92" s="220"/>
      <c r="BM92" s="220"/>
      <c r="BN92" s="220"/>
      <c r="BO92" s="220"/>
      <c r="BP92" s="220"/>
      <c r="BQ92" s="218"/>
      <c r="BR92" s="221"/>
      <c r="BS92" s="220"/>
      <c r="BT92" s="220"/>
      <c r="BU92" s="220"/>
      <c r="BV92" s="220"/>
      <c r="BW92" s="220"/>
      <c r="BX92" s="220"/>
      <c r="BY92" s="220"/>
      <c r="BZ92" s="220"/>
      <c r="CA92" s="220"/>
      <c r="CB92" s="220"/>
      <c r="CC92" s="218"/>
      <c r="CD92" s="368"/>
    </row>
    <row r="93" spans="1:82" x14ac:dyDescent="0.75">
      <c r="A93" s="39"/>
      <c r="B93" s="121" t="s">
        <v>172</v>
      </c>
      <c r="C93" s="122" t="s">
        <v>173</v>
      </c>
      <c r="D93" s="123"/>
      <c r="E93" s="294"/>
      <c r="F93" s="249"/>
      <c r="G93" s="124">
        <f>SUM(G94:G102)</f>
        <v>0</v>
      </c>
      <c r="H93" s="125">
        <f>SUM(H94:H102)</f>
        <v>0</v>
      </c>
      <c r="I93" s="126">
        <f t="shared" ref="I93:BT93" si="45">SUM(I94:I102)</f>
        <v>0</v>
      </c>
      <c r="J93" s="125">
        <f t="shared" si="45"/>
        <v>0</v>
      </c>
      <c r="K93" s="127">
        <f t="shared" si="45"/>
        <v>0</v>
      </c>
      <c r="L93" s="127">
        <f t="shared" si="45"/>
        <v>0</v>
      </c>
      <c r="M93" s="127">
        <f t="shared" si="45"/>
        <v>0</v>
      </c>
      <c r="N93" s="127">
        <f t="shared" si="45"/>
        <v>0</v>
      </c>
      <c r="O93" s="127">
        <f t="shared" si="45"/>
        <v>0</v>
      </c>
      <c r="P93" s="127">
        <f t="shared" si="45"/>
        <v>0</v>
      </c>
      <c r="Q93" s="127">
        <f t="shared" si="45"/>
        <v>0</v>
      </c>
      <c r="R93" s="127">
        <f>SUM(R94:R102)</f>
        <v>0</v>
      </c>
      <c r="S93" s="127">
        <f t="shared" si="45"/>
        <v>0</v>
      </c>
      <c r="T93" s="127">
        <f t="shared" si="45"/>
        <v>0</v>
      </c>
      <c r="U93" s="126">
        <f t="shared" si="45"/>
        <v>0</v>
      </c>
      <c r="V93" s="125">
        <f t="shared" si="45"/>
        <v>0</v>
      </c>
      <c r="W93" s="127">
        <f t="shared" si="45"/>
        <v>0</v>
      </c>
      <c r="X93" s="127">
        <f t="shared" si="45"/>
        <v>0</v>
      </c>
      <c r="Y93" s="127">
        <f t="shared" si="45"/>
        <v>0</v>
      </c>
      <c r="Z93" s="127">
        <f t="shared" si="45"/>
        <v>0</v>
      </c>
      <c r="AA93" s="127">
        <f t="shared" si="45"/>
        <v>0</v>
      </c>
      <c r="AB93" s="127">
        <f t="shared" si="45"/>
        <v>0</v>
      </c>
      <c r="AC93" s="127">
        <f t="shared" si="45"/>
        <v>0</v>
      </c>
      <c r="AD93" s="127">
        <f t="shared" si="45"/>
        <v>0</v>
      </c>
      <c r="AE93" s="127">
        <f t="shared" si="45"/>
        <v>0</v>
      </c>
      <c r="AF93" s="127">
        <f t="shared" si="45"/>
        <v>0</v>
      </c>
      <c r="AG93" s="126">
        <f t="shared" si="45"/>
        <v>0</v>
      </c>
      <c r="AH93" s="128">
        <f t="shared" si="45"/>
        <v>0</v>
      </c>
      <c r="AI93" s="127">
        <f t="shared" si="45"/>
        <v>0</v>
      </c>
      <c r="AJ93" s="127">
        <f t="shared" si="45"/>
        <v>0</v>
      </c>
      <c r="AK93" s="127">
        <f t="shared" si="45"/>
        <v>0</v>
      </c>
      <c r="AL93" s="127">
        <f t="shared" si="45"/>
        <v>0</v>
      </c>
      <c r="AM93" s="127">
        <f t="shared" si="45"/>
        <v>0</v>
      </c>
      <c r="AN93" s="127">
        <f t="shared" si="45"/>
        <v>0</v>
      </c>
      <c r="AO93" s="127">
        <f t="shared" si="45"/>
        <v>0</v>
      </c>
      <c r="AP93" s="127">
        <f t="shared" si="45"/>
        <v>0</v>
      </c>
      <c r="AQ93" s="127">
        <f t="shared" si="45"/>
        <v>0</v>
      </c>
      <c r="AR93" s="127">
        <f t="shared" si="45"/>
        <v>0</v>
      </c>
      <c r="AS93" s="126">
        <f t="shared" si="45"/>
        <v>0</v>
      </c>
      <c r="AT93" s="128">
        <f t="shared" si="45"/>
        <v>0</v>
      </c>
      <c r="AU93" s="127">
        <f t="shared" si="45"/>
        <v>0</v>
      </c>
      <c r="AV93" s="127">
        <f t="shared" si="45"/>
        <v>0</v>
      </c>
      <c r="AW93" s="127">
        <f t="shared" si="45"/>
        <v>0</v>
      </c>
      <c r="AX93" s="127">
        <f t="shared" si="45"/>
        <v>0</v>
      </c>
      <c r="AY93" s="127">
        <f t="shared" si="45"/>
        <v>0</v>
      </c>
      <c r="AZ93" s="127">
        <f t="shared" si="45"/>
        <v>0</v>
      </c>
      <c r="BA93" s="127">
        <f t="shared" si="45"/>
        <v>0</v>
      </c>
      <c r="BB93" s="127">
        <f t="shared" si="45"/>
        <v>0</v>
      </c>
      <c r="BC93" s="127">
        <f t="shared" si="45"/>
        <v>0</v>
      </c>
      <c r="BD93" s="127">
        <f t="shared" si="45"/>
        <v>0</v>
      </c>
      <c r="BE93" s="126">
        <f t="shared" si="45"/>
        <v>0</v>
      </c>
      <c r="BF93" s="128">
        <f t="shared" si="45"/>
        <v>0</v>
      </c>
      <c r="BG93" s="127">
        <f t="shared" si="45"/>
        <v>0</v>
      </c>
      <c r="BH93" s="127">
        <f t="shared" si="45"/>
        <v>0</v>
      </c>
      <c r="BI93" s="127">
        <f t="shared" si="45"/>
        <v>0</v>
      </c>
      <c r="BJ93" s="127">
        <f t="shared" si="45"/>
        <v>0</v>
      </c>
      <c r="BK93" s="127">
        <f t="shared" si="45"/>
        <v>0</v>
      </c>
      <c r="BL93" s="127">
        <f t="shared" si="45"/>
        <v>0</v>
      </c>
      <c r="BM93" s="127">
        <f t="shared" si="45"/>
        <v>0</v>
      </c>
      <c r="BN93" s="127">
        <f t="shared" si="45"/>
        <v>0</v>
      </c>
      <c r="BO93" s="127">
        <f t="shared" si="45"/>
        <v>0</v>
      </c>
      <c r="BP93" s="127">
        <f t="shared" si="45"/>
        <v>0</v>
      </c>
      <c r="BQ93" s="126">
        <f t="shared" si="45"/>
        <v>0</v>
      </c>
      <c r="BR93" s="128">
        <f t="shared" si="45"/>
        <v>0</v>
      </c>
      <c r="BS93" s="127">
        <f t="shared" si="45"/>
        <v>0</v>
      </c>
      <c r="BT93" s="127">
        <f t="shared" si="45"/>
        <v>0</v>
      </c>
      <c r="BU93" s="127">
        <f t="shared" ref="BU93:CC93" si="46">SUM(BU94:BU102)</f>
        <v>0</v>
      </c>
      <c r="BV93" s="127">
        <f t="shared" si="46"/>
        <v>0</v>
      </c>
      <c r="BW93" s="127">
        <f t="shared" si="46"/>
        <v>0</v>
      </c>
      <c r="BX93" s="127">
        <f t="shared" si="46"/>
        <v>0</v>
      </c>
      <c r="BY93" s="127">
        <f t="shared" si="46"/>
        <v>0</v>
      </c>
      <c r="BZ93" s="127">
        <f t="shared" si="46"/>
        <v>0</v>
      </c>
      <c r="CA93" s="127">
        <f t="shared" si="46"/>
        <v>0</v>
      </c>
      <c r="CB93" s="127">
        <f t="shared" si="46"/>
        <v>0</v>
      </c>
      <c r="CC93" s="126">
        <f t="shared" si="46"/>
        <v>0</v>
      </c>
      <c r="CD93" s="368"/>
    </row>
    <row r="94" spans="1:82" x14ac:dyDescent="0.75">
      <c r="A94" s="39"/>
      <c r="B94" s="73" t="s">
        <v>174</v>
      </c>
      <c r="C94" s="129" t="s">
        <v>175</v>
      </c>
      <c r="D94" s="130" t="s">
        <v>58</v>
      </c>
      <c r="E94" s="255">
        <v>72</v>
      </c>
      <c r="F94" s="224"/>
      <c r="G94" s="74">
        <f t="shared" ref="G94:G102" si="47">+SUM(H94:CC94)</f>
        <v>0</v>
      </c>
      <c r="H94" s="230"/>
      <c r="I94" s="232"/>
      <c r="J94" s="219"/>
      <c r="K94" s="220"/>
      <c r="L94" s="220"/>
      <c r="M94" s="220"/>
      <c r="N94" s="220"/>
      <c r="O94" s="220"/>
      <c r="P94" s="220"/>
      <c r="Q94" s="220"/>
      <c r="R94" s="220"/>
      <c r="S94" s="220"/>
      <c r="T94" s="220"/>
      <c r="U94" s="218"/>
      <c r="V94" s="219"/>
      <c r="W94" s="220"/>
      <c r="X94" s="220"/>
      <c r="Y94" s="220"/>
      <c r="Z94" s="220"/>
      <c r="AA94" s="220"/>
      <c r="AB94" s="220"/>
      <c r="AC94" s="220"/>
      <c r="AD94" s="220"/>
      <c r="AE94" s="220"/>
      <c r="AF94" s="220"/>
      <c r="AG94" s="218"/>
      <c r="AH94" s="221"/>
      <c r="AI94" s="220"/>
      <c r="AJ94" s="220"/>
      <c r="AK94" s="220"/>
      <c r="AL94" s="220"/>
      <c r="AM94" s="220"/>
      <c r="AN94" s="220"/>
      <c r="AO94" s="220"/>
      <c r="AP94" s="220"/>
      <c r="AQ94" s="220"/>
      <c r="AR94" s="220"/>
      <c r="AS94" s="218"/>
      <c r="AT94" s="221"/>
      <c r="AU94" s="220"/>
      <c r="AV94" s="220"/>
      <c r="AW94" s="220"/>
      <c r="AX94" s="220"/>
      <c r="AY94" s="220"/>
      <c r="AZ94" s="220"/>
      <c r="BA94" s="220"/>
      <c r="BB94" s="220"/>
      <c r="BC94" s="220"/>
      <c r="BD94" s="220"/>
      <c r="BE94" s="218"/>
      <c r="BF94" s="221"/>
      <c r="BG94" s="220"/>
      <c r="BH94" s="220"/>
      <c r="BI94" s="220"/>
      <c r="BJ94" s="220"/>
      <c r="BK94" s="220"/>
      <c r="BL94" s="220"/>
      <c r="BM94" s="220"/>
      <c r="BN94" s="220"/>
      <c r="BO94" s="220"/>
      <c r="BP94" s="220"/>
      <c r="BQ94" s="218"/>
      <c r="BR94" s="221"/>
      <c r="BS94" s="220"/>
      <c r="BT94" s="220"/>
      <c r="BU94" s="220"/>
      <c r="BV94" s="220"/>
      <c r="BW94" s="220"/>
      <c r="BX94" s="220"/>
      <c r="BY94" s="220"/>
      <c r="BZ94" s="220"/>
      <c r="CA94" s="220"/>
      <c r="CB94" s="220"/>
      <c r="CC94" s="218"/>
      <c r="CD94" s="368"/>
    </row>
    <row r="95" spans="1:82" x14ac:dyDescent="0.75">
      <c r="A95" s="39"/>
      <c r="B95" s="73" t="s">
        <v>176</v>
      </c>
      <c r="C95" s="129" t="s">
        <v>177</v>
      </c>
      <c r="D95" s="130" t="s">
        <v>58</v>
      </c>
      <c r="E95" s="255">
        <v>72</v>
      </c>
      <c r="F95" s="224"/>
      <c r="G95" s="74">
        <f t="shared" si="47"/>
        <v>0</v>
      </c>
      <c r="H95" s="230"/>
      <c r="I95" s="232"/>
      <c r="J95" s="219"/>
      <c r="K95" s="220"/>
      <c r="L95" s="220"/>
      <c r="M95" s="220"/>
      <c r="N95" s="220"/>
      <c r="O95" s="220"/>
      <c r="P95" s="220"/>
      <c r="Q95" s="220"/>
      <c r="R95" s="220"/>
      <c r="S95" s="220"/>
      <c r="T95" s="220"/>
      <c r="U95" s="218"/>
      <c r="V95" s="219"/>
      <c r="W95" s="220"/>
      <c r="X95" s="220"/>
      <c r="Y95" s="220"/>
      <c r="Z95" s="220"/>
      <c r="AA95" s="220"/>
      <c r="AB95" s="220"/>
      <c r="AC95" s="220"/>
      <c r="AD95" s="220"/>
      <c r="AE95" s="220"/>
      <c r="AF95" s="220"/>
      <c r="AG95" s="218"/>
      <c r="AH95" s="221"/>
      <c r="AI95" s="220"/>
      <c r="AJ95" s="220"/>
      <c r="AK95" s="220"/>
      <c r="AL95" s="220"/>
      <c r="AM95" s="220"/>
      <c r="AN95" s="220"/>
      <c r="AO95" s="220"/>
      <c r="AP95" s="220"/>
      <c r="AQ95" s="220"/>
      <c r="AR95" s="220"/>
      <c r="AS95" s="218"/>
      <c r="AT95" s="221"/>
      <c r="AU95" s="220"/>
      <c r="AV95" s="220"/>
      <c r="AW95" s="220"/>
      <c r="AX95" s="220"/>
      <c r="AY95" s="220"/>
      <c r="AZ95" s="220"/>
      <c r="BA95" s="220"/>
      <c r="BB95" s="220"/>
      <c r="BC95" s="220"/>
      <c r="BD95" s="220"/>
      <c r="BE95" s="218"/>
      <c r="BF95" s="221"/>
      <c r="BG95" s="220"/>
      <c r="BH95" s="220"/>
      <c r="BI95" s="220"/>
      <c r="BJ95" s="220"/>
      <c r="BK95" s="220"/>
      <c r="BL95" s="220"/>
      <c r="BM95" s="220"/>
      <c r="BN95" s="220"/>
      <c r="BO95" s="220"/>
      <c r="BP95" s="220"/>
      <c r="BQ95" s="218"/>
      <c r="BR95" s="221"/>
      <c r="BS95" s="220"/>
      <c r="BT95" s="220"/>
      <c r="BU95" s="220"/>
      <c r="BV95" s="220"/>
      <c r="BW95" s="220"/>
      <c r="BX95" s="220"/>
      <c r="BY95" s="220"/>
      <c r="BZ95" s="220"/>
      <c r="CA95" s="220"/>
      <c r="CB95" s="220"/>
      <c r="CC95" s="218"/>
      <c r="CD95" s="368"/>
    </row>
    <row r="96" spans="1:82" x14ac:dyDescent="0.75">
      <c r="A96" s="39"/>
      <c r="B96" s="73" t="s">
        <v>178</v>
      </c>
      <c r="C96" s="129" t="s">
        <v>179</v>
      </c>
      <c r="D96" s="130" t="s">
        <v>58</v>
      </c>
      <c r="E96" s="255">
        <v>72</v>
      </c>
      <c r="F96" s="224"/>
      <c r="G96" s="74">
        <f t="shared" si="47"/>
        <v>0</v>
      </c>
      <c r="H96" s="230"/>
      <c r="I96" s="232"/>
      <c r="J96" s="219"/>
      <c r="K96" s="220"/>
      <c r="L96" s="220"/>
      <c r="M96" s="220"/>
      <c r="N96" s="220"/>
      <c r="O96" s="220"/>
      <c r="P96" s="220"/>
      <c r="Q96" s="220"/>
      <c r="R96" s="220"/>
      <c r="S96" s="220"/>
      <c r="T96" s="220"/>
      <c r="U96" s="218"/>
      <c r="V96" s="219"/>
      <c r="W96" s="220"/>
      <c r="X96" s="220"/>
      <c r="Y96" s="220"/>
      <c r="Z96" s="220"/>
      <c r="AA96" s="220"/>
      <c r="AB96" s="220"/>
      <c r="AC96" s="220"/>
      <c r="AD96" s="220"/>
      <c r="AE96" s="220"/>
      <c r="AF96" s="220"/>
      <c r="AG96" s="218"/>
      <c r="AH96" s="221"/>
      <c r="AI96" s="220"/>
      <c r="AJ96" s="220"/>
      <c r="AK96" s="220"/>
      <c r="AL96" s="220"/>
      <c r="AM96" s="220"/>
      <c r="AN96" s="220"/>
      <c r="AO96" s="220"/>
      <c r="AP96" s="220"/>
      <c r="AQ96" s="220"/>
      <c r="AR96" s="220"/>
      <c r="AS96" s="218"/>
      <c r="AT96" s="221"/>
      <c r="AU96" s="220"/>
      <c r="AV96" s="220"/>
      <c r="AW96" s="220"/>
      <c r="AX96" s="220"/>
      <c r="AY96" s="220"/>
      <c r="AZ96" s="220"/>
      <c r="BA96" s="220"/>
      <c r="BB96" s="220"/>
      <c r="BC96" s="220"/>
      <c r="BD96" s="220"/>
      <c r="BE96" s="218"/>
      <c r="BF96" s="221"/>
      <c r="BG96" s="220"/>
      <c r="BH96" s="220"/>
      <c r="BI96" s="220"/>
      <c r="BJ96" s="220"/>
      <c r="BK96" s="220"/>
      <c r="BL96" s="220"/>
      <c r="BM96" s="220"/>
      <c r="BN96" s="220"/>
      <c r="BO96" s="220"/>
      <c r="BP96" s="220"/>
      <c r="BQ96" s="218"/>
      <c r="BR96" s="221"/>
      <c r="BS96" s="220"/>
      <c r="BT96" s="220"/>
      <c r="BU96" s="220"/>
      <c r="BV96" s="220"/>
      <c r="BW96" s="220"/>
      <c r="BX96" s="220"/>
      <c r="BY96" s="220"/>
      <c r="BZ96" s="220"/>
      <c r="CA96" s="220"/>
      <c r="CB96" s="220"/>
      <c r="CC96" s="218"/>
      <c r="CD96" s="368"/>
    </row>
    <row r="97" spans="1:82" x14ac:dyDescent="0.75">
      <c r="A97" s="175"/>
      <c r="B97" s="176" t="s">
        <v>180</v>
      </c>
      <c r="C97" s="177" t="s">
        <v>181</v>
      </c>
      <c r="D97" s="178" t="s">
        <v>58</v>
      </c>
      <c r="E97" s="300">
        <v>0</v>
      </c>
      <c r="F97" s="229"/>
      <c r="G97" s="183">
        <f t="shared" si="47"/>
        <v>0</v>
      </c>
      <c r="H97" s="225"/>
      <c r="I97" s="226"/>
      <c r="J97" s="225"/>
      <c r="K97" s="227"/>
      <c r="L97" s="227"/>
      <c r="M97" s="227"/>
      <c r="N97" s="227"/>
      <c r="O97" s="227"/>
      <c r="P97" s="227"/>
      <c r="Q97" s="227"/>
      <c r="R97" s="227"/>
      <c r="S97" s="227"/>
      <c r="T97" s="227"/>
      <c r="U97" s="226"/>
      <c r="V97" s="225"/>
      <c r="W97" s="227"/>
      <c r="X97" s="227"/>
      <c r="Y97" s="227"/>
      <c r="Z97" s="227"/>
      <c r="AA97" s="227"/>
      <c r="AB97" s="227"/>
      <c r="AC97" s="227"/>
      <c r="AD97" s="227"/>
      <c r="AE97" s="227"/>
      <c r="AF97" s="227"/>
      <c r="AG97" s="226"/>
      <c r="AH97" s="228"/>
      <c r="AI97" s="227"/>
      <c r="AJ97" s="227"/>
      <c r="AK97" s="227"/>
      <c r="AL97" s="227"/>
      <c r="AM97" s="227"/>
      <c r="AN97" s="227"/>
      <c r="AO97" s="227"/>
      <c r="AP97" s="227"/>
      <c r="AQ97" s="227"/>
      <c r="AR97" s="227"/>
      <c r="AS97" s="226"/>
      <c r="AT97" s="228"/>
      <c r="AU97" s="227"/>
      <c r="AV97" s="227"/>
      <c r="AW97" s="227"/>
      <c r="AX97" s="227"/>
      <c r="AY97" s="227"/>
      <c r="AZ97" s="227"/>
      <c r="BA97" s="227"/>
      <c r="BB97" s="227"/>
      <c r="BC97" s="227"/>
      <c r="BD97" s="227"/>
      <c r="BE97" s="226"/>
      <c r="BF97" s="228"/>
      <c r="BG97" s="227"/>
      <c r="BH97" s="227"/>
      <c r="BI97" s="227"/>
      <c r="BJ97" s="227"/>
      <c r="BK97" s="227"/>
      <c r="BL97" s="227"/>
      <c r="BM97" s="227"/>
      <c r="BN97" s="227"/>
      <c r="BO97" s="227"/>
      <c r="BP97" s="227"/>
      <c r="BQ97" s="226"/>
      <c r="BR97" s="228"/>
      <c r="BS97" s="227"/>
      <c r="BT97" s="227"/>
      <c r="BU97" s="227"/>
      <c r="BV97" s="227"/>
      <c r="BW97" s="227"/>
      <c r="BX97" s="227"/>
      <c r="BY97" s="227"/>
      <c r="BZ97" s="227"/>
      <c r="CA97" s="227"/>
      <c r="CB97" s="227"/>
      <c r="CC97" s="226"/>
      <c r="CD97" s="368"/>
    </row>
    <row r="98" spans="1:82" x14ac:dyDescent="0.75">
      <c r="A98" s="175"/>
      <c r="B98" s="176" t="s">
        <v>182</v>
      </c>
      <c r="C98" s="177" t="s">
        <v>183</v>
      </c>
      <c r="D98" s="178" t="s">
        <v>58</v>
      </c>
      <c r="E98" s="300">
        <v>0</v>
      </c>
      <c r="F98" s="229"/>
      <c r="G98" s="183">
        <f t="shared" si="47"/>
        <v>0</v>
      </c>
      <c r="H98" s="225"/>
      <c r="I98" s="226"/>
      <c r="J98" s="225"/>
      <c r="K98" s="227"/>
      <c r="L98" s="227"/>
      <c r="M98" s="227"/>
      <c r="N98" s="227"/>
      <c r="O98" s="227"/>
      <c r="P98" s="227"/>
      <c r="Q98" s="227"/>
      <c r="R98" s="227"/>
      <c r="S98" s="227"/>
      <c r="T98" s="227"/>
      <c r="U98" s="226"/>
      <c r="V98" s="225"/>
      <c r="W98" s="227"/>
      <c r="X98" s="227"/>
      <c r="Y98" s="227"/>
      <c r="Z98" s="227"/>
      <c r="AA98" s="227"/>
      <c r="AB98" s="227"/>
      <c r="AC98" s="227"/>
      <c r="AD98" s="227"/>
      <c r="AE98" s="227"/>
      <c r="AF98" s="227"/>
      <c r="AG98" s="226"/>
      <c r="AH98" s="228"/>
      <c r="AI98" s="227"/>
      <c r="AJ98" s="227"/>
      <c r="AK98" s="227"/>
      <c r="AL98" s="227"/>
      <c r="AM98" s="227"/>
      <c r="AN98" s="227"/>
      <c r="AO98" s="227"/>
      <c r="AP98" s="227"/>
      <c r="AQ98" s="227"/>
      <c r="AR98" s="227"/>
      <c r="AS98" s="226"/>
      <c r="AT98" s="228"/>
      <c r="AU98" s="227"/>
      <c r="AV98" s="227"/>
      <c r="AW98" s="227"/>
      <c r="AX98" s="227"/>
      <c r="AY98" s="227"/>
      <c r="AZ98" s="227"/>
      <c r="BA98" s="227"/>
      <c r="BB98" s="227"/>
      <c r="BC98" s="227"/>
      <c r="BD98" s="227"/>
      <c r="BE98" s="226"/>
      <c r="BF98" s="228"/>
      <c r="BG98" s="227"/>
      <c r="BH98" s="227"/>
      <c r="BI98" s="227"/>
      <c r="BJ98" s="227"/>
      <c r="BK98" s="227"/>
      <c r="BL98" s="227"/>
      <c r="BM98" s="227"/>
      <c r="BN98" s="227"/>
      <c r="BO98" s="227"/>
      <c r="BP98" s="227"/>
      <c r="BQ98" s="226"/>
      <c r="BR98" s="228"/>
      <c r="BS98" s="227"/>
      <c r="BT98" s="227"/>
      <c r="BU98" s="227"/>
      <c r="BV98" s="227"/>
      <c r="BW98" s="227"/>
      <c r="BX98" s="227"/>
      <c r="BY98" s="227"/>
      <c r="BZ98" s="227"/>
      <c r="CA98" s="227"/>
      <c r="CB98" s="227"/>
      <c r="CC98" s="226"/>
      <c r="CD98" s="368"/>
    </row>
    <row r="99" spans="1:82" x14ac:dyDescent="0.75">
      <c r="A99" s="39"/>
      <c r="B99" s="129" t="s">
        <v>184</v>
      </c>
      <c r="C99" s="222" t="s">
        <v>185</v>
      </c>
      <c r="D99" s="130" t="s">
        <v>58</v>
      </c>
      <c r="E99" s="255">
        <v>72</v>
      </c>
      <c r="F99" s="224"/>
      <c r="G99" s="74">
        <f t="shared" si="47"/>
        <v>0</v>
      </c>
      <c r="H99" s="230"/>
      <c r="I99" s="232"/>
      <c r="J99" s="219"/>
      <c r="K99" s="220"/>
      <c r="L99" s="220"/>
      <c r="M99" s="220"/>
      <c r="N99" s="220"/>
      <c r="O99" s="220"/>
      <c r="P99" s="220"/>
      <c r="Q99" s="220"/>
      <c r="R99" s="220"/>
      <c r="S99" s="220"/>
      <c r="T99" s="220"/>
      <c r="U99" s="218"/>
      <c r="V99" s="219"/>
      <c r="W99" s="220"/>
      <c r="X99" s="220"/>
      <c r="Y99" s="220"/>
      <c r="Z99" s="220"/>
      <c r="AA99" s="220"/>
      <c r="AB99" s="220"/>
      <c r="AC99" s="220"/>
      <c r="AD99" s="220"/>
      <c r="AE99" s="220"/>
      <c r="AF99" s="220"/>
      <c r="AG99" s="218"/>
      <c r="AH99" s="221"/>
      <c r="AI99" s="220"/>
      <c r="AJ99" s="220"/>
      <c r="AK99" s="220"/>
      <c r="AL99" s="220"/>
      <c r="AM99" s="220"/>
      <c r="AN99" s="220"/>
      <c r="AO99" s="220"/>
      <c r="AP99" s="220"/>
      <c r="AQ99" s="220"/>
      <c r="AR99" s="220"/>
      <c r="AS99" s="218"/>
      <c r="AT99" s="221"/>
      <c r="AU99" s="220"/>
      <c r="AV99" s="220"/>
      <c r="AW99" s="220"/>
      <c r="AX99" s="220"/>
      <c r="AY99" s="220"/>
      <c r="AZ99" s="220"/>
      <c r="BA99" s="220"/>
      <c r="BB99" s="220"/>
      <c r="BC99" s="220"/>
      <c r="BD99" s="220"/>
      <c r="BE99" s="218"/>
      <c r="BF99" s="221"/>
      <c r="BG99" s="220"/>
      <c r="BH99" s="220"/>
      <c r="BI99" s="220"/>
      <c r="BJ99" s="220"/>
      <c r="BK99" s="220"/>
      <c r="BL99" s="220"/>
      <c r="BM99" s="220"/>
      <c r="BN99" s="220"/>
      <c r="BO99" s="220"/>
      <c r="BP99" s="220"/>
      <c r="BQ99" s="218"/>
      <c r="BR99" s="221"/>
      <c r="BS99" s="220"/>
      <c r="BT99" s="220"/>
      <c r="BU99" s="220"/>
      <c r="BV99" s="220"/>
      <c r="BW99" s="220"/>
      <c r="BX99" s="220"/>
      <c r="BY99" s="220"/>
      <c r="BZ99" s="220"/>
      <c r="CA99" s="220"/>
      <c r="CB99" s="220"/>
      <c r="CC99" s="218"/>
      <c r="CD99" s="368"/>
    </row>
    <row r="100" spans="1:82" x14ac:dyDescent="0.75">
      <c r="A100" s="39"/>
      <c r="B100" s="129" t="s">
        <v>186</v>
      </c>
      <c r="C100" s="222" t="s">
        <v>187</v>
      </c>
      <c r="D100" s="130" t="s">
        <v>58</v>
      </c>
      <c r="E100" s="255">
        <v>72</v>
      </c>
      <c r="F100" s="224"/>
      <c r="G100" s="74">
        <f t="shared" si="47"/>
        <v>0</v>
      </c>
      <c r="H100" s="75"/>
      <c r="I100" s="76"/>
      <c r="J100" s="219"/>
      <c r="K100" s="220"/>
      <c r="L100" s="220"/>
      <c r="M100" s="220"/>
      <c r="N100" s="220"/>
      <c r="O100" s="220"/>
      <c r="P100" s="220"/>
      <c r="Q100" s="220"/>
      <c r="R100" s="220"/>
      <c r="S100" s="220"/>
      <c r="T100" s="220"/>
      <c r="U100" s="218"/>
      <c r="V100" s="219"/>
      <c r="W100" s="220"/>
      <c r="X100" s="220"/>
      <c r="Y100" s="220"/>
      <c r="Z100" s="220"/>
      <c r="AA100" s="220"/>
      <c r="AB100" s="220"/>
      <c r="AC100" s="220"/>
      <c r="AD100" s="220"/>
      <c r="AE100" s="220"/>
      <c r="AF100" s="220"/>
      <c r="AG100" s="218"/>
      <c r="AH100" s="221"/>
      <c r="AI100" s="220"/>
      <c r="AJ100" s="220"/>
      <c r="AK100" s="220"/>
      <c r="AL100" s="220"/>
      <c r="AM100" s="220"/>
      <c r="AN100" s="220"/>
      <c r="AO100" s="220"/>
      <c r="AP100" s="220"/>
      <c r="AQ100" s="220"/>
      <c r="AR100" s="220"/>
      <c r="AS100" s="218"/>
      <c r="AT100" s="221"/>
      <c r="AU100" s="220"/>
      <c r="AV100" s="220"/>
      <c r="AW100" s="220"/>
      <c r="AX100" s="220"/>
      <c r="AY100" s="220"/>
      <c r="AZ100" s="220"/>
      <c r="BA100" s="220"/>
      <c r="BB100" s="220"/>
      <c r="BC100" s="220"/>
      <c r="BD100" s="220"/>
      <c r="BE100" s="218"/>
      <c r="BF100" s="221"/>
      <c r="BG100" s="220"/>
      <c r="BH100" s="220"/>
      <c r="BI100" s="220"/>
      <c r="BJ100" s="220"/>
      <c r="BK100" s="220"/>
      <c r="BL100" s="220"/>
      <c r="BM100" s="220"/>
      <c r="BN100" s="220"/>
      <c r="BO100" s="220"/>
      <c r="BP100" s="220"/>
      <c r="BQ100" s="218"/>
      <c r="BR100" s="221"/>
      <c r="BS100" s="220"/>
      <c r="BT100" s="220"/>
      <c r="BU100" s="220"/>
      <c r="BV100" s="220"/>
      <c r="BW100" s="220"/>
      <c r="BX100" s="220"/>
      <c r="BY100" s="220"/>
      <c r="BZ100" s="220"/>
      <c r="CA100" s="220"/>
      <c r="CB100" s="220"/>
      <c r="CC100" s="218"/>
      <c r="CD100" s="368"/>
    </row>
    <row r="101" spans="1:82" x14ac:dyDescent="0.75">
      <c r="A101" s="39"/>
      <c r="B101" s="129" t="s">
        <v>188</v>
      </c>
      <c r="C101" s="129" t="s">
        <v>189</v>
      </c>
      <c r="D101" s="130" t="s">
        <v>58</v>
      </c>
      <c r="E101" s="255">
        <v>72</v>
      </c>
      <c r="F101" s="224"/>
      <c r="G101" s="74">
        <f t="shared" si="47"/>
        <v>0</v>
      </c>
      <c r="H101" s="75"/>
      <c r="I101" s="76"/>
      <c r="J101" s="219"/>
      <c r="K101" s="220"/>
      <c r="L101" s="220"/>
      <c r="M101" s="220"/>
      <c r="N101" s="220"/>
      <c r="O101" s="220"/>
      <c r="P101" s="220"/>
      <c r="Q101" s="220"/>
      <c r="R101" s="220"/>
      <c r="S101" s="220"/>
      <c r="T101" s="220"/>
      <c r="U101" s="218"/>
      <c r="V101" s="219"/>
      <c r="W101" s="220"/>
      <c r="X101" s="220"/>
      <c r="Y101" s="220"/>
      <c r="Z101" s="220"/>
      <c r="AA101" s="220"/>
      <c r="AB101" s="220"/>
      <c r="AC101" s="220"/>
      <c r="AD101" s="220"/>
      <c r="AE101" s="220"/>
      <c r="AF101" s="220"/>
      <c r="AG101" s="218"/>
      <c r="AH101" s="221"/>
      <c r="AI101" s="220"/>
      <c r="AJ101" s="220"/>
      <c r="AK101" s="220"/>
      <c r="AL101" s="220"/>
      <c r="AM101" s="220"/>
      <c r="AN101" s="220"/>
      <c r="AO101" s="220"/>
      <c r="AP101" s="220"/>
      <c r="AQ101" s="220"/>
      <c r="AR101" s="220"/>
      <c r="AS101" s="218"/>
      <c r="AT101" s="221"/>
      <c r="AU101" s="220"/>
      <c r="AV101" s="220"/>
      <c r="AW101" s="220"/>
      <c r="AX101" s="220"/>
      <c r="AY101" s="220"/>
      <c r="AZ101" s="220"/>
      <c r="BA101" s="220"/>
      <c r="BB101" s="220"/>
      <c r="BC101" s="220"/>
      <c r="BD101" s="220"/>
      <c r="BE101" s="218"/>
      <c r="BF101" s="221"/>
      <c r="BG101" s="220"/>
      <c r="BH101" s="220"/>
      <c r="BI101" s="220"/>
      <c r="BJ101" s="220"/>
      <c r="BK101" s="220"/>
      <c r="BL101" s="220"/>
      <c r="BM101" s="220"/>
      <c r="BN101" s="220"/>
      <c r="BO101" s="220"/>
      <c r="BP101" s="220"/>
      <c r="BQ101" s="218"/>
      <c r="BR101" s="221"/>
      <c r="BS101" s="220"/>
      <c r="BT101" s="220"/>
      <c r="BU101" s="220"/>
      <c r="BV101" s="220"/>
      <c r="BW101" s="220"/>
      <c r="BX101" s="220"/>
      <c r="BY101" s="220"/>
      <c r="BZ101" s="220"/>
      <c r="CA101" s="220"/>
      <c r="CB101" s="220"/>
      <c r="CC101" s="218"/>
      <c r="CD101" s="368"/>
    </row>
    <row r="102" spans="1:82" x14ac:dyDescent="0.75">
      <c r="A102" s="39"/>
      <c r="B102" s="129" t="s">
        <v>190</v>
      </c>
      <c r="C102" s="129" t="s">
        <v>597</v>
      </c>
      <c r="D102" s="130" t="s">
        <v>58</v>
      </c>
      <c r="E102" s="255">
        <v>72</v>
      </c>
      <c r="F102" s="224"/>
      <c r="G102" s="74">
        <f t="shared" si="47"/>
        <v>0</v>
      </c>
      <c r="H102" s="230"/>
      <c r="I102" s="232"/>
      <c r="J102" s="219"/>
      <c r="K102" s="220"/>
      <c r="L102" s="220"/>
      <c r="M102" s="220"/>
      <c r="N102" s="220"/>
      <c r="O102" s="220"/>
      <c r="P102" s="220"/>
      <c r="Q102" s="220"/>
      <c r="R102" s="220"/>
      <c r="S102" s="220"/>
      <c r="T102" s="220"/>
      <c r="U102" s="218"/>
      <c r="V102" s="219"/>
      <c r="W102" s="220"/>
      <c r="X102" s="220"/>
      <c r="Y102" s="220"/>
      <c r="Z102" s="220"/>
      <c r="AA102" s="220"/>
      <c r="AB102" s="220"/>
      <c r="AC102" s="220"/>
      <c r="AD102" s="220"/>
      <c r="AE102" s="220"/>
      <c r="AF102" s="220"/>
      <c r="AG102" s="218"/>
      <c r="AH102" s="221"/>
      <c r="AI102" s="220"/>
      <c r="AJ102" s="220"/>
      <c r="AK102" s="220"/>
      <c r="AL102" s="220"/>
      <c r="AM102" s="220"/>
      <c r="AN102" s="220"/>
      <c r="AO102" s="220"/>
      <c r="AP102" s="220"/>
      <c r="AQ102" s="220"/>
      <c r="AR102" s="220"/>
      <c r="AS102" s="218"/>
      <c r="AT102" s="221"/>
      <c r="AU102" s="220"/>
      <c r="AV102" s="220"/>
      <c r="AW102" s="220"/>
      <c r="AX102" s="220"/>
      <c r="AY102" s="220"/>
      <c r="AZ102" s="220"/>
      <c r="BA102" s="220"/>
      <c r="BB102" s="220"/>
      <c r="BC102" s="220"/>
      <c r="BD102" s="220"/>
      <c r="BE102" s="218"/>
      <c r="BF102" s="221"/>
      <c r="BG102" s="220"/>
      <c r="BH102" s="220"/>
      <c r="BI102" s="220"/>
      <c r="BJ102" s="220"/>
      <c r="BK102" s="220"/>
      <c r="BL102" s="220"/>
      <c r="BM102" s="220"/>
      <c r="BN102" s="220"/>
      <c r="BO102" s="220"/>
      <c r="BP102" s="220"/>
      <c r="BQ102" s="218"/>
      <c r="BR102" s="221"/>
      <c r="BS102" s="220"/>
      <c r="BT102" s="220"/>
      <c r="BU102" s="220"/>
      <c r="BV102" s="220"/>
      <c r="BW102" s="220"/>
      <c r="BX102" s="220"/>
      <c r="BY102" s="220"/>
      <c r="BZ102" s="220"/>
      <c r="CA102" s="220"/>
      <c r="CB102" s="220"/>
      <c r="CC102" s="218"/>
      <c r="CD102" s="368"/>
    </row>
    <row r="103" spans="1:82" x14ac:dyDescent="0.75">
      <c r="A103" s="39"/>
      <c r="B103" s="121" t="s">
        <v>192</v>
      </c>
      <c r="C103" s="122" t="s">
        <v>193</v>
      </c>
      <c r="D103" s="123"/>
      <c r="E103" s="294"/>
      <c r="F103" s="249"/>
      <c r="G103" s="124">
        <f t="shared" ref="G103:AL103" si="48">SUM(G104:G115)</f>
        <v>10950000</v>
      </c>
      <c r="H103" s="125">
        <f t="shared" si="48"/>
        <v>0</v>
      </c>
      <c r="I103" s="126">
        <f t="shared" si="48"/>
        <v>0</v>
      </c>
      <c r="J103" s="125">
        <f t="shared" si="48"/>
        <v>152083.32999999999</v>
      </c>
      <c r="K103" s="127">
        <f t="shared" si="48"/>
        <v>152083.32999999999</v>
      </c>
      <c r="L103" s="127">
        <f t="shared" si="48"/>
        <v>152083.32999999999</v>
      </c>
      <c r="M103" s="127">
        <f t="shared" si="48"/>
        <v>152083.32999999999</v>
      </c>
      <c r="N103" s="127">
        <f t="shared" si="48"/>
        <v>152083.32999999999</v>
      </c>
      <c r="O103" s="127">
        <f t="shared" si="48"/>
        <v>152083.32999999999</v>
      </c>
      <c r="P103" s="127">
        <f t="shared" si="48"/>
        <v>152083.32999999999</v>
      </c>
      <c r="Q103" s="127">
        <f t="shared" si="48"/>
        <v>152083.32999999999</v>
      </c>
      <c r="R103" s="127">
        <f t="shared" si="48"/>
        <v>152083.32999999999</v>
      </c>
      <c r="S103" s="127">
        <f t="shared" si="48"/>
        <v>152083.32999999999</v>
      </c>
      <c r="T103" s="127">
        <f t="shared" si="48"/>
        <v>152083.32999999999</v>
      </c>
      <c r="U103" s="126">
        <f t="shared" si="48"/>
        <v>152083.32999999999</v>
      </c>
      <c r="V103" s="125">
        <f t="shared" si="48"/>
        <v>152083.32999999999</v>
      </c>
      <c r="W103" s="127">
        <f t="shared" si="48"/>
        <v>152083.32999999999</v>
      </c>
      <c r="X103" s="127">
        <f t="shared" si="48"/>
        <v>152083.32999999999</v>
      </c>
      <c r="Y103" s="127">
        <f t="shared" si="48"/>
        <v>152083.32999999999</v>
      </c>
      <c r="Z103" s="127">
        <f t="shared" si="48"/>
        <v>152083.32999999999</v>
      </c>
      <c r="AA103" s="127">
        <f t="shared" si="48"/>
        <v>152083.32999999999</v>
      </c>
      <c r="AB103" s="127">
        <f t="shared" si="48"/>
        <v>152083.32999999999</v>
      </c>
      <c r="AC103" s="127">
        <f t="shared" si="48"/>
        <v>152083.32999999999</v>
      </c>
      <c r="AD103" s="127">
        <f t="shared" si="48"/>
        <v>152083.32999999999</v>
      </c>
      <c r="AE103" s="127">
        <f t="shared" si="48"/>
        <v>152083.32999999999</v>
      </c>
      <c r="AF103" s="127">
        <f t="shared" si="48"/>
        <v>152083.32999999999</v>
      </c>
      <c r="AG103" s="126">
        <f t="shared" si="48"/>
        <v>152083.32999999999</v>
      </c>
      <c r="AH103" s="128">
        <f t="shared" si="48"/>
        <v>152083.32999999999</v>
      </c>
      <c r="AI103" s="127">
        <f t="shared" si="48"/>
        <v>152083.32999999999</v>
      </c>
      <c r="AJ103" s="127">
        <f t="shared" si="48"/>
        <v>152083.32999999999</v>
      </c>
      <c r="AK103" s="127">
        <f t="shared" si="48"/>
        <v>152083.32999999999</v>
      </c>
      <c r="AL103" s="127">
        <f t="shared" si="48"/>
        <v>152083.32999999999</v>
      </c>
      <c r="AM103" s="127">
        <f t="shared" ref="AM103:BR103" si="49">SUM(AM104:AM115)</f>
        <v>152083.32999999999</v>
      </c>
      <c r="AN103" s="127">
        <f t="shared" si="49"/>
        <v>152083.32999999999</v>
      </c>
      <c r="AO103" s="127">
        <f t="shared" si="49"/>
        <v>152083.32999999999</v>
      </c>
      <c r="AP103" s="127">
        <f t="shared" si="49"/>
        <v>152083.32999999999</v>
      </c>
      <c r="AQ103" s="127">
        <f t="shared" si="49"/>
        <v>152083.32999999999</v>
      </c>
      <c r="AR103" s="127">
        <f t="shared" si="49"/>
        <v>152083.32999999999</v>
      </c>
      <c r="AS103" s="126">
        <f t="shared" si="49"/>
        <v>152083.32999999999</v>
      </c>
      <c r="AT103" s="128">
        <f t="shared" si="49"/>
        <v>152083.32999999999</v>
      </c>
      <c r="AU103" s="127">
        <f t="shared" si="49"/>
        <v>152083.32999999999</v>
      </c>
      <c r="AV103" s="127">
        <f t="shared" si="49"/>
        <v>152083.32999999999</v>
      </c>
      <c r="AW103" s="127">
        <f t="shared" si="49"/>
        <v>152083.32999999999</v>
      </c>
      <c r="AX103" s="127">
        <f t="shared" si="49"/>
        <v>152083.32999999999</v>
      </c>
      <c r="AY103" s="127">
        <f t="shared" si="49"/>
        <v>152083.32999999999</v>
      </c>
      <c r="AZ103" s="127">
        <f t="shared" si="49"/>
        <v>152083.32999999999</v>
      </c>
      <c r="BA103" s="127">
        <f t="shared" si="49"/>
        <v>152083.32999999999</v>
      </c>
      <c r="BB103" s="127">
        <f t="shared" si="49"/>
        <v>152083.32999999999</v>
      </c>
      <c r="BC103" s="127">
        <f t="shared" si="49"/>
        <v>152083.32999999999</v>
      </c>
      <c r="BD103" s="127">
        <f t="shared" si="49"/>
        <v>152083.32999999999</v>
      </c>
      <c r="BE103" s="126">
        <f t="shared" si="49"/>
        <v>152083.32999999999</v>
      </c>
      <c r="BF103" s="128">
        <f t="shared" si="49"/>
        <v>152083.32999999999</v>
      </c>
      <c r="BG103" s="127">
        <f t="shared" si="49"/>
        <v>152083.32999999999</v>
      </c>
      <c r="BH103" s="127">
        <f t="shared" si="49"/>
        <v>152083.32999999999</v>
      </c>
      <c r="BI103" s="127">
        <f t="shared" si="49"/>
        <v>152083.32999999999</v>
      </c>
      <c r="BJ103" s="127">
        <f t="shared" si="49"/>
        <v>152083.32999999999</v>
      </c>
      <c r="BK103" s="127">
        <f t="shared" si="49"/>
        <v>152083.32999999999</v>
      </c>
      <c r="BL103" s="127">
        <f t="shared" si="49"/>
        <v>152083.32999999999</v>
      </c>
      <c r="BM103" s="127">
        <f t="shared" si="49"/>
        <v>152083.32999999999</v>
      </c>
      <c r="BN103" s="127">
        <f t="shared" si="49"/>
        <v>152083.32999999999</v>
      </c>
      <c r="BO103" s="127">
        <f t="shared" si="49"/>
        <v>152083.32999999999</v>
      </c>
      <c r="BP103" s="127">
        <f t="shared" si="49"/>
        <v>152083.32999999999</v>
      </c>
      <c r="BQ103" s="126">
        <f t="shared" si="49"/>
        <v>152083.32999999999</v>
      </c>
      <c r="BR103" s="128">
        <f t="shared" si="49"/>
        <v>152083.32999999999</v>
      </c>
      <c r="BS103" s="127">
        <f t="shared" ref="BS103:CC103" si="50">SUM(BS104:BS115)</f>
        <v>152083.32999999999</v>
      </c>
      <c r="BT103" s="127">
        <f t="shared" si="50"/>
        <v>152083.32999999999</v>
      </c>
      <c r="BU103" s="127">
        <f t="shared" si="50"/>
        <v>152083.32999999999</v>
      </c>
      <c r="BV103" s="127">
        <f t="shared" si="50"/>
        <v>152083.32999999999</v>
      </c>
      <c r="BW103" s="127">
        <f t="shared" si="50"/>
        <v>152083.32999999999</v>
      </c>
      <c r="BX103" s="127">
        <f t="shared" si="50"/>
        <v>152083.32999999999</v>
      </c>
      <c r="BY103" s="127">
        <f t="shared" si="50"/>
        <v>152083.32999999999</v>
      </c>
      <c r="BZ103" s="127">
        <f t="shared" si="50"/>
        <v>152083.32999999999</v>
      </c>
      <c r="CA103" s="127">
        <f t="shared" si="50"/>
        <v>152083.32999999999</v>
      </c>
      <c r="CB103" s="127">
        <f t="shared" si="50"/>
        <v>152083.32999999999</v>
      </c>
      <c r="CC103" s="126">
        <f t="shared" si="50"/>
        <v>152083.57</v>
      </c>
      <c r="CD103" s="368"/>
    </row>
    <row r="104" spans="1:82" x14ac:dyDescent="0.75">
      <c r="A104" s="39"/>
      <c r="B104" s="129" t="s">
        <v>607</v>
      </c>
      <c r="C104" s="129" t="s">
        <v>194</v>
      </c>
      <c r="D104" s="130" t="s">
        <v>58</v>
      </c>
      <c r="E104" s="255">
        <v>72</v>
      </c>
      <c r="F104" s="224"/>
      <c r="G104" s="74">
        <f t="shared" ref="G104:G106" si="51">+SUM(H104:CC104)</f>
        <v>6900000</v>
      </c>
      <c r="H104" s="230"/>
      <c r="I104" s="232"/>
      <c r="J104" s="75">
        <f>6900000/72</f>
        <v>95833.33</v>
      </c>
      <c r="K104" s="77">
        <f t="shared" ref="K104:BV104" si="52">6900000/72</f>
        <v>95833.33</v>
      </c>
      <c r="L104" s="77">
        <f t="shared" si="52"/>
        <v>95833.33</v>
      </c>
      <c r="M104" s="77">
        <f t="shared" si="52"/>
        <v>95833.33</v>
      </c>
      <c r="N104" s="77">
        <f t="shared" si="52"/>
        <v>95833.33</v>
      </c>
      <c r="O104" s="77">
        <f t="shared" si="52"/>
        <v>95833.33</v>
      </c>
      <c r="P104" s="77">
        <f t="shared" si="52"/>
        <v>95833.33</v>
      </c>
      <c r="Q104" s="77">
        <f t="shared" si="52"/>
        <v>95833.33</v>
      </c>
      <c r="R104" s="77">
        <f t="shared" si="52"/>
        <v>95833.33</v>
      </c>
      <c r="S104" s="77">
        <f t="shared" si="52"/>
        <v>95833.33</v>
      </c>
      <c r="T104" s="77">
        <f t="shared" si="52"/>
        <v>95833.33</v>
      </c>
      <c r="U104" s="76">
        <f t="shared" si="52"/>
        <v>95833.33</v>
      </c>
      <c r="V104" s="75">
        <f t="shared" si="52"/>
        <v>95833.33</v>
      </c>
      <c r="W104" s="77">
        <f t="shared" si="52"/>
        <v>95833.33</v>
      </c>
      <c r="X104" s="77">
        <f t="shared" si="52"/>
        <v>95833.33</v>
      </c>
      <c r="Y104" s="77">
        <f t="shared" si="52"/>
        <v>95833.33</v>
      </c>
      <c r="Z104" s="77">
        <f t="shared" si="52"/>
        <v>95833.33</v>
      </c>
      <c r="AA104" s="77">
        <f t="shared" si="52"/>
        <v>95833.33</v>
      </c>
      <c r="AB104" s="77">
        <f t="shared" si="52"/>
        <v>95833.33</v>
      </c>
      <c r="AC104" s="77">
        <f t="shared" si="52"/>
        <v>95833.33</v>
      </c>
      <c r="AD104" s="77">
        <f t="shared" si="52"/>
        <v>95833.33</v>
      </c>
      <c r="AE104" s="77">
        <f t="shared" si="52"/>
        <v>95833.33</v>
      </c>
      <c r="AF104" s="77">
        <f t="shared" si="52"/>
        <v>95833.33</v>
      </c>
      <c r="AG104" s="76">
        <f t="shared" si="52"/>
        <v>95833.33</v>
      </c>
      <c r="AH104" s="78">
        <f t="shared" si="52"/>
        <v>95833.33</v>
      </c>
      <c r="AI104" s="77">
        <f t="shared" si="52"/>
        <v>95833.33</v>
      </c>
      <c r="AJ104" s="77">
        <f t="shared" si="52"/>
        <v>95833.33</v>
      </c>
      <c r="AK104" s="77">
        <f t="shared" si="52"/>
        <v>95833.33</v>
      </c>
      <c r="AL104" s="77">
        <f t="shared" si="52"/>
        <v>95833.33</v>
      </c>
      <c r="AM104" s="77">
        <f t="shared" si="52"/>
        <v>95833.33</v>
      </c>
      <c r="AN104" s="77">
        <f t="shared" si="52"/>
        <v>95833.33</v>
      </c>
      <c r="AO104" s="77">
        <f t="shared" si="52"/>
        <v>95833.33</v>
      </c>
      <c r="AP104" s="77">
        <f t="shared" si="52"/>
        <v>95833.33</v>
      </c>
      <c r="AQ104" s="77">
        <f t="shared" si="52"/>
        <v>95833.33</v>
      </c>
      <c r="AR104" s="77">
        <f t="shared" si="52"/>
        <v>95833.33</v>
      </c>
      <c r="AS104" s="76">
        <f t="shared" si="52"/>
        <v>95833.33</v>
      </c>
      <c r="AT104" s="78">
        <f t="shared" si="52"/>
        <v>95833.33</v>
      </c>
      <c r="AU104" s="77">
        <f t="shared" si="52"/>
        <v>95833.33</v>
      </c>
      <c r="AV104" s="77">
        <f t="shared" si="52"/>
        <v>95833.33</v>
      </c>
      <c r="AW104" s="77">
        <f t="shared" si="52"/>
        <v>95833.33</v>
      </c>
      <c r="AX104" s="77">
        <f t="shared" si="52"/>
        <v>95833.33</v>
      </c>
      <c r="AY104" s="77">
        <f t="shared" si="52"/>
        <v>95833.33</v>
      </c>
      <c r="AZ104" s="77">
        <f t="shared" si="52"/>
        <v>95833.33</v>
      </c>
      <c r="BA104" s="77">
        <f t="shared" si="52"/>
        <v>95833.33</v>
      </c>
      <c r="BB104" s="77">
        <f t="shared" si="52"/>
        <v>95833.33</v>
      </c>
      <c r="BC104" s="77">
        <f t="shared" si="52"/>
        <v>95833.33</v>
      </c>
      <c r="BD104" s="77">
        <f t="shared" si="52"/>
        <v>95833.33</v>
      </c>
      <c r="BE104" s="76">
        <f t="shared" si="52"/>
        <v>95833.33</v>
      </c>
      <c r="BF104" s="78">
        <f t="shared" si="52"/>
        <v>95833.33</v>
      </c>
      <c r="BG104" s="77">
        <f t="shared" si="52"/>
        <v>95833.33</v>
      </c>
      <c r="BH104" s="77">
        <f t="shared" si="52"/>
        <v>95833.33</v>
      </c>
      <c r="BI104" s="77">
        <f t="shared" si="52"/>
        <v>95833.33</v>
      </c>
      <c r="BJ104" s="77">
        <f t="shared" si="52"/>
        <v>95833.33</v>
      </c>
      <c r="BK104" s="77">
        <f t="shared" si="52"/>
        <v>95833.33</v>
      </c>
      <c r="BL104" s="77">
        <f t="shared" si="52"/>
        <v>95833.33</v>
      </c>
      <c r="BM104" s="77">
        <f t="shared" si="52"/>
        <v>95833.33</v>
      </c>
      <c r="BN104" s="77">
        <f t="shared" si="52"/>
        <v>95833.33</v>
      </c>
      <c r="BO104" s="77">
        <f t="shared" si="52"/>
        <v>95833.33</v>
      </c>
      <c r="BP104" s="77">
        <f t="shared" si="52"/>
        <v>95833.33</v>
      </c>
      <c r="BQ104" s="76">
        <f t="shared" si="52"/>
        <v>95833.33</v>
      </c>
      <c r="BR104" s="78">
        <f t="shared" si="52"/>
        <v>95833.33</v>
      </c>
      <c r="BS104" s="77">
        <f t="shared" si="52"/>
        <v>95833.33</v>
      </c>
      <c r="BT104" s="77">
        <f t="shared" si="52"/>
        <v>95833.33</v>
      </c>
      <c r="BU104" s="77">
        <f t="shared" si="52"/>
        <v>95833.33</v>
      </c>
      <c r="BV104" s="77">
        <f t="shared" si="52"/>
        <v>95833.33</v>
      </c>
      <c r="BW104" s="77">
        <f t="shared" ref="BW104:CB104" si="53">6900000/72</f>
        <v>95833.33</v>
      </c>
      <c r="BX104" s="77">
        <f t="shared" si="53"/>
        <v>95833.33</v>
      </c>
      <c r="BY104" s="77">
        <f t="shared" si="53"/>
        <v>95833.33</v>
      </c>
      <c r="BZ104" s="77">
        <f t="shared" si="53"/>
        <v>95833.33</v>
      </c>
      <c r="CA104" s="77">
        <f t="shared" si="53"/>
        <v>95833.33</v>
      </c>
      <c r="CB104" s="77">
        <f t="shared" si="53"/>
        <v>95833.33</v>
      </c>
      <c r="CC104" s="76">
        <f>6900000/72+0.24</f>
        <v>95833.57</v>
      </c>
      <c r="CD104" s="368"/>
    </row>
    <row r="105" spans="1:82" x14ac:dyDescent="0.75">
      <c r="A105" s="39"/>
      <c r="B105" s="145" t="s">
        <v>605</v>
      </c>
      <c r="C105" s="146" t="str">
        <f>"Provision for overhead charges + profit in respect to A-4001-a"</f>
        <v>Provision for overhead charges + profit in respect to A-4001-a</v>
      </c>
      <c r="D105" s="147" t="s">
        <v>320</v>
      </c>
      <c r="E105" s="317">
        <f>+G104</f>
        <v>6900000</v>
      </c>
      <c r="F105" s="318"/>
      <c r="G105" s="74">
        <f>+E105*F105</f>
        <v>0</v>
      </c>
      <c r="H105" s="234"/>
      <c r="I105" s="235"/>
      <c r="J105" s="230">
        <f>J104*$F$105</f>
        <v>0</v>
      </c>
      <c r="K105" s="231">
        <f t="shared" ref="K105:BV105" si="54">K104*$F$105</f>
        <v>0</v>
      </c>
      <c r="L105" s="231">
        <f t="shared" si="54"/>
        <v>0</v>
      </c>
      <c r="M105" s="231">
        <f t="shared" si="54"/>
        <v>0</v>
      </c>
      <c r="N105" s="231">
        <f t="shared" si="54"/>
        <v>0</v>
      </c>
      <c r="O105" s="231">
        <f t="shared" si="54"/>
        <v>0</v>
      </c>
      <c r="P105" s="231">
        <f t="shared" si="54"/>
        <v>0</v>
      </c>
      <c r="Q105" s="231">
        <f t="shared" si="54"/>
        <v>0</v>
      </c>
      <c r="R105" s="231">
        <f t="shared" si="54"/>
        <v>0</v>
      </c>
      <c r="S105" s="231">
        <f t="shared" si="54"/>
        <v>0</v>
      </c>
      <c r="T105" s="231">
        <f t="shared" si="54"/>
        <v>0</v>
      </c>
      <c r="U105" s="232">
        <f t="shared" si="54"/>
        <v>0</v>
      </c>
      <c r="V105" s="230">
        <f t="shared" si="54"/>
        <v>0</v>
      </c>
      <c r="W105" s="231">
        <f t="shared" si="54"/>
        <v>0</v>
      </c>
      <c r="X105" s="231">
        <f t="shared" si="54"/>
        <v>0</v>
      </c>
      <c r="Y105" s="231">
        <f t="shared" si="54"/>
        <v>0</v>
      </c>
      <c r="Z105" s="231">
        <f t="shared" si="54"/>
        <v>0</v>
      </c>
      <c r="AA105" s="231">
        <f t="shared" si="54"/>
        <v>0</v>
      </c>
      <c r="AB105" s="231">
        <f t="shared" si="54"/>
        <v>0</v>
      </c>
      <c r="AC105" s="231">
        <f t="shared" si="54"/>
        <v>0</v>
      </c>
      <c r="AD105" s="231">
        <f t="shared" si="54"/>
        <v>0</v>
      </c>
      <c r="AE105" s="231">
        <f t="shared" si="54"/>
        <v>0</v>
      </c>
      <c r="AF105" s="231">
        <f t="shared" si="54"/>
        <v>0</v>
      </c>
      <c r="AG105" s="232">
        <f t="shared" si="54"/>
        <v>0</v>
      </c>
      <c r="AH105" s="233">
        <f t="shared" si="54"/>
        <v>0</v>
      </c>
      <c r="AI105" s="231">
        <f t="shared" si="54"/>
        <v>0</v>
      </c>
      <c r="AJ105" s="231">
        <f t="shared" si="54"/>
        <v>0</v>
      </c>
      <c r="AK105" s="231">
        <f t="shared" si="54"/>
        <v>0</v>
      </c>
      <c r="AL105" s="231">
        <f t="shared" si="54"/>
        <v>0</v>
      </c>
      <c r="AM105" s="231">
        <f t="shared" si="54"/>
        <v>0</v>
      </c>
      <c r="AN105" s="231">
        <f t="shared" si="54"/>
        <v>0</v>
      </c>
      <c r="AO105" s="231">
        <f t="shared" si="54"/>
        <v>0</v>
      </c>
      <c r="AP105" s="231">
        <f t="shared" si="54"/>
        <v>0</v>
      </c>
      <c r="AQ105" s="231">
        <f t="shared" si="54"/>
        <v>0</v>
      </c>
      <c r="AR105" s="231">
        <f t="shared" si="54"/>
        <v>0</v>
      </c>
      <c r="AS105" s="232">
        <f t="shared" si="54"/>
        <v>0</v>
      </c>
      <c r="AT105" s="233">
        <f t="shared" si="54"/>
        <v>0</v>
      </c>
      <c r="AU105" s="231">
        <f t="shared" si="54"/>
        <v>0</v>
      </c>
      <c r="AV105" s="231">
        <f t="shared" si="54"/>
        <v>0</v>
      </c>
      <c r="AW105" s="231">
        <f t="shared" si="54"/>
        <v>0</v>
      </c>
      <c r="AX105" s="231">
        <f t="shared" si="54"/>
        <v>0</v>
      </c>
      <c r="AY105" s="231">
        <f t="shared" si="54"/>
        <v>0</v>
      </c>
      <c r="AZ105" s="231">
        <f t="shared" si="54"/>
        <v>0</v>
      </c>
      <c r="BA105" s="231">
        <f t="shared" si="54"/>
        <v>0</v>
      </c>
      <c r="BB105" s="231">
        <f t="shared" si="54"/>
        <v>0</v>
      </c>
      <c r="BC105" s="231">
        <f t="shared" si="54"/>
        <v>0</v>
      </c>
      <c r="BD105" s="231">
        <f t="shared" si="54"/>
        <v>0</v>
      </c>
      <c r="BE105" s="232">
        <f t="shared" si="54"/>
        <v>0</v>
      </c>
      <c r="BF105" s="233">
        <f t="shared" si="54"/>
        <v>0</v>
      </c>
      <c r="BG105" s="231">
        <f t="shared" si="54"/>
        <v>0</v>
      </c>
      <c r="BH105" s="231">
        <f t="shared" si="54"/>
        <v>0</v>
      </c>
      <c r="BI105" s="231">
        <f t="shared" si="54"/>
        <v>0</v>
      </c>
      <c r="BJ105" s="231">
        <f t="shared" si="54"/>
        <v>0</v>
      </c>
      <c r="BK105" s="231">
        <f t="shared" si="54"/>
        <v>0</v>
      </c>
      <c r="BL105" s="231">
        <f t="shared" si="54"/>
        <v>0</v>
      </c>
      <c r="BM105" s="231">
        <f t="shared" si="54"/>
        <v>0</v>
      </c>
      <c r="BN105" s="231">
        <f t="shared" si="54"/>
        <v>0</v>
      </c>
      <c r="BO105" s="231">
        <f t="shared" si="54"/>
        <v>0</v>
      </c>
      <c r="BP105" s="231">
        <f t="shared" si="54"/>
        <v>0</v>
      </c>
      <c r="BQ105" s="232">
        <f t="shared" si="54"/>
        <v>0</v>
      </c>
      <c r="BR105" s="233">
        <f t="shared" si="54"/>
        <v>0</v>
      </c>
      <c r="BS105" s="231">
        <f t="shared" si="54"/>
        <v>0</v>
      </c>
      <c r="BT105" s="231">
        <f t="shared" si="54"/>
        <v>0</v>
      </c>
      <c r="BU105" s="231">
        <f t="shared" si="54"/>
        <v>0</v>
      </c>
      <c r="BV105" s="231">
        <f t="shared" si="54"/>
        <v>0</v>
      </c>
      <c r="BW105" s="231">
        <f t="shared" ref="BW105:CB105" si="55">BW104*$F$105</f>
        <v>0</v>
      </c>
      <c r="BX105" s="231">
        <f t="shared" si="55"/>
        <v>0</v>
      </c>
      <c r="BY105" s="231">
        <f t="shared" si="55"/>
        <v>0</v>
      </c>
      <c r="BZ105" s="231">
        <f t="shared" si="55"/>
        <v>0</v>
      </c>
      <c r="CA105" s="231">
        <f t="shared" si="55"/>
        <v>0</v>
      </c>
      <c r="CB105" s="231">
        <f t="shared" si="55"/>
        <v>0</v>
      </c>
      <c r="CC105" s="232">
        <f>G105-SUM(H105:CB105)</f>
        <v>0</v>
      </c>
      <c r="CD105" s="368"/>
    </row>
    <row r="106" spans="1:82" x14ac:dyDescent="0.75">
      <c r="A106" s="39"/>
      <c r="B106" s="129" t="s">
        <v>608</v>
      </c>
      <c r="C106" s="129" t="s">
        <v>195</v>
      </c>
      <c r="D106" s="130" t="s">
        <v>58</v>
      </c>
      <c r="E106" s="255">
        <v>72</v>
      </c>
      <c r="F106" s="224"/>
      <c r="G106" s="74">
        <f t="shared" si="51"/>
        <v>4050000</v>
      </c>
      <c r="H106" s="230"/>
      <c r="I106" s="232"/>
      <c r="J106" s="75">
        <f t="shared" ref="J106:BU106" si="56">4050000/72</f>
        <v>56250</v>
      </c>
      <c r="K106" s="77">
        <f t="shared" si="56"/>
        <v>56250</v>
      </c>
      <c r="L106" s="77">
        <f t="shared" si="56"/>
        <v>56250</v>
      </c>
      <c r="M106" s="77">
        <f t="shared" si="56"/>
        <v>56250</v>
      </c>
      <c r="N106" s="77">
        <f t="shared" si="56"/>
        <v>56250</v>
      </c>
      <c r="O106" s="77">
        <f t="shared" si="56"/>
        <v>56250</v>
      </c>
      <c r="P106" s="77">
        <f t="shared" si="56"/>
        <v>56250</v>
      </c>
      <c r="Q106" s="77">
        <f t="shared" si="56"/>
        <v>56250</v>
      </c>
      <c r="R106" s="77">
        <f t="shared" si="56"/>
        <v>56250</v>
      </c>
      <c r="S106" s="77">
        <f t="shared" si="56"/>
        <v>56250</v>
      </c>
      <c r="T106" s="77">
        <f t="shared" si="56"/>
        <v>56250</v>
      </c>
      <c r="U106" s="76">
        <f t="shared" si="56"/>
        <v>56250</v>
      </c>
      <c r="V106" s="75">
        <f t="shared" si="56"/>
        <v>56250</v>
      </c>
      <c r="W106" s="77">
        <f t="shared" si="56"/>
        <v>56250</v>
      </c>
      <c r="X106" s="77">
        <f t="shared" si="56"/>
        <v>56250</v>
      </c>
      <c r="Y106" s="77">
        <f t="shared" si="56"/>
        <v>56250</v>
      </c>
      <c r="Z106" s="77">
        <f t="shared" si="56"/>
        <v>56250</v>
      </c>
      <c r="AA106" s="77">
        <f t="shared" si="56"/>
        <v>56250</v>
      </c>
      <c r="AB106" s="77">
        <f t="shared" si="56"/>
        <v>56250</v>
      </c>
      <c r="AC106" s="77">
        <f t="shared" si="56"/>
        <v>56250</v>
      </c>
      <c r="AD106" s="77">
        <f t="shared" si="56"/>
        <v>56250</v>
      </c>
      <c r="AE106" s="77">
        <f t="shared" si="56"/>
        <v>56250</v>
      </c>
      <c r="AF106" s="77">
        <f t="shared" si="56"/>
        <v>56250</v>
      </c>
      <c r="AG106" s="76">
        <f t="shared" si="56"/>
        <v>56250</v>
      </c>
      <c r="AH106" s="78">
        <f t="shared" si="56"/>
        <v>56250</v>
      </c>
      <c r="AI106" s="77">
        <f t="shared" si="56"/>
        <v>56250</v>
      </c>
      <c r="AJ106" s="77">
        <f t="shared" si="56"/>
        <v>56250</v>
      </c>
      <c r="AK106" s="77">
        <f t="shared" si="56"/>
        <v>56250</v>
      </c>
      <c r="AL106" s="77">
        <f t="shared" si="56"/>
        <v>56250</v>
      </c>
      <c r="AM106" s="77">
        <f t="shared" si="56"/>
        <v>56250</v>
      </c>
      <c r="AN106" s="77">
        <f t="shared" si="56"/>
        <v>56250</v>
      </c>
      <c r="AO106" s="77">
        <f t="shared" si="56"/>
        <v>56250</v>
      </c>
      <c r="AP106" s="77">
        <f t="shared" si="56"/>
        <v>56250</v>
      </c>
      <c r="AQ106" s="77">
        <f t="shared" si="56"/>
        <v>56250</v>
      </c>
      <c r="AR106" s="77">
        <f t="shared" si="56"/>
        <v>56250</v>
      </c>
      <c r="AS106" s="76">
        <f t="shared" si="56"/>
        <v>56250</v>
      </c>
      <c r="AT106" s="78">
        <f t="shared" si="56"/>
        <v>56250</v>
      </c>
      <c r="AU106" s="77">
        <f t="shared" si="56"/>
        <v>56250</v>
      </c>
      <c r="AV106" s="77">
        <f t="shared" si="56"/>
        <v>56250</v>
      </c>
      <c r="AW106" s="77">
        <f t="shared" si="56"/>
        <v>56250</v>
      </c>
      <c r="AX106" s="77">
        <f t="shared" si="56"/>
        <v>56250</v>
      </c>
      <c r="AY106" s="77">
        <f t="shared" si="56"/>
        <v>56250</v>
      </c>
      <c r="AZ106" s="77">
        <f t="shared" si="56"/>
        <v>56250</v>
      </c>
      <c r="BA106" s="77">
        <f t="shared" si="56"/>
        <v>56250</v>
      </c>
      <c r="BB106" s="77">
        <f t="shared" si="56"/>
        <v>56250</v>
      </c>
      <c r="BC106" s="77">
        <f t="shared" si="56"/>
        <v>56250</v>
      </c>
      <c r="BD106" s="77">
        <f t="shared" si="56"/>
        <v>56250</v>
      </c>
      <c r="BE106" s="76">
        <f t="shared" si="56"/>
        <v>56250</v>
      </c>
      <c r="BF106" s="78">
        <f t="shared" si="56"/>
        <v>56250</v>
      </c>
      <c r="BG106" s="77">
        <f t="shared" si="56"/>
        <v>56250</v>
      </c>
      <c r="BH106" s="77">
        <f t="shared" si="56"/>
        <v>56250</v>
      </c>
      <c r="BI106" s="77">
        <f t="shared" si="56"/>
        <v>56250</v>
      </c>
      <c r="BJ106" s="77">
        <f t="shared" si="56"/>
        <v>56250</v>
      </c>
      <c r="BK106" s="77">
        <f t="shared" si="56"/>
        <v>56250</v>
      </c>
      <c r="BL106" s="77">
        <f t="shared" si="56"/>
        <v>56250</v>
      </c>
      <c r="BM106" s="77">
        <f t="shared" si="56"/>
        <v>56250</v>
      </c>
      <c r="BN106" s="77">
        <f t="shared" si="56"/>
        <v>56250</v>
      </c>
      <c r="BO106" s="77">
        <f t="shared" si="56"/>
        <v>56250</v>
      </c>
      <c r="BP106" s="77">
        <f t="shared" si="56"/>
        <v>56250</v>
      </c>
      <c r="BQ106" s="76">
        <f t="shared" si="56"/>
        <v>56250</v>
      </c>
      <c r="BR106" s="78">
        <f t="shared" si="56"/>
        <v>56250</v>
      </c>
      <c r="BS106" s="77">
        <f t="shared" si="56"/>
        <v>56250</v>
      </c>
      <c r="BT106" s="77">
        <f t="shared" si="56"/>
        <v>56250</v>
      </c>
      <c r="BU106" s="77">
        <f t="shared" si="56"/>
        <v>56250</v>
      </c>
      <c r="BV106" s="77">
        <f t="shared" ref="BV106:CB106" si="57">4050000/72</f>
        <v>56250</v>
      </c>
      <c r="BW106" s="77">
        <f t="shared" si="57"/>
        <v>56250</v>
      </c>
      <c r="BX106" s="77">
        <f t="shared" si="57"/>
        <v>56250</v>
      </c>
      <c r="BY106" s="77">
        <f t="shared" si="57"/>
        <v>56250</v>
      </c>
      <c r="BZ106" s="77">
        <f t="shared" si="57"/>
        <v>56250</v>
      </c>
      <c r="CA106" s="77">
        <f t="shared" si="57"/>
        <v>56250</v>
      </c>
      <c r="CB106" s="77">
        <f t="shared" si="57"/>
        <v>56250</v>
      </c>
      <c r="CC106" s="76">
        <f>4050000/72</f>
        <v>56250</v>
      </c>
      <c r="CD106" s="368"/>
    </row>
    <row r="107" spans="1:82" x14ac:dyDescent="0.75">
      <c r="A107" s="39"/>
      <c r="B107" s="145" t="s">
        <v>606</v>
      </c>
      <c r="C107" s="146" t="str">
        <f>"Provision for overhead charges + profit in respect to A-4002-a"</f>
        <v>Provision for overhead charges + profit in respect to A-4002-a</v>
      </c>
      <c r="D107" s="147" t="s">
        <v>320</v>
      </c>
      <c r="E107" s="317">
        <f>+G106</f>
        <v>4050000</v>
      </c>
      <c r="F107" s="318"/>
      <c r="G107" s="74">
        <f>+E107*F107</f>
        <v>0</v>
      </c>
      <c r="H107" s="234"/>
      <c r="I107" s="235"/>
      <c r="J107" s="230">
        <f>J106*$F$107</f>
        <v>0</v>
      </c>
      <c r="K107" s="231">
        <f t="shared" ref="K107:BV107" si="58">K106*$F$107</f>
        <v>0</v>
      </c>
      <c r="L107" s="231">
        <f t="shared" si="58"/>
        <v>0</v>
      </c>
      <c r="M107" s="231">
        <f t="shared" si="58"/>
        <v>0</v>
      </c>
      <c r="N107" s="231">
        <f t="shared" si="58"/>
        <v>0</v>
      </c>
      <c r="O107" s="231">
        <f t="shared" si="58"/>
        <v>0</v>
      </c>
      <c r="P107" s="231">
        <f t="shared" si="58"/>
        <v>0</v>
      </c>
      <c r="Q107" s="231">
        <f t="shared" si="58"/>
        <v>0</v>
      </c>
      <c r="R107" s="231">
        <f t="shared" si="58"/>
        <v>0</v>
      </c>
      <c r="S107" s="231">
        <f t="shared" si="58"/>
        <v>0</v>
      </c>
      <c r="T107" s="231">
        <f t="shared" si="58"/>
        <v>0</v>
      </c>
      <c r="U107" s="232">
        <f t="shared" si="58"/>
        <v>0</v>
      </c>
      <c r="V107" s="230">
        <f t="shared" si="58"/>
        <v>0</v>
      </c>
      <c r="W107" s="231">
        <f t="shared" si="58"/>
        <v>0</v>
      </c>
      <c r="X107" s="231">
        <f t="shared" si="58"/>
        <v>0</v>
      </c>
      <c r="Y107" s="231">
        <f t="shared" si="58"/>
        <v>0</v>
      </c>
      <c r="Z107" s="231">
        <f t="shared" si="58"/>
        <v>0</v>
      </c>
      <c r="AA107" s="231">
        <f t="shared" si="58"/>
        <v>0</v>
      </c>
      <c r="AB107" s="231">
        <f t="shared" si="58"/>
        <v>0</v>
      </c>
      <c r="AC107" s="231">
        <f t="shared" si="58"/>
        <v>0</v>
      </c>
      <c r="AD107" s="231">
        <f t="shared" si="58"/>
        <v>0</v>
      </c>
      <c r="AE107" s="231">
        <f t="shared" si="58"/>
        <v>0</v>
      </c>
      <c r="AF107" s="231">
        <f t="shared" si="58"/>
        <v>0</v>
      </c>
      <c r="AG107" s="232">
        <f t="shared" si="58"/>
        <v>0</v>
      </c>
      <c r="AH107" s="233">
        <f t="shared" si="58"/>
        <v>0</v>
      </c>
      <c r="AI107" s="231">
        <f t="shared" si="58"/>
        <v>0</v>
      </c>
      <c r="AJ107" s="231">
        <f t="shared" si="58"/>
        <v>0</v>
      </c>
      <c r="AK107" s="231">
        <f t="shared" si="58"/>
        <v>0</v>
      </c>
      <c r="AL107" s="231">
        <f t="shared" si="58"/>
        <v>0</v>
      </c>
      <c r="AM107" s="231">
        <f t="shared" si="58"/>
        <v>0</v>
      </c>
      <c r="AN107" s="231">
        <f t="shared" si="58"/>
        <v>0</v>
      </c>
      <c r="AO107" s="231">
        <f t="shared" si="58"/>
        <v>0</v>
      </c>
      <c r="AP107" s="231">
        <f t="shared" si="58"/>
        <v>0</v>
      </c>
      <c r="AQ107" s="231">
        <f t="shared" si="58"/>
        <v>0</v>
      </c>
      <c r="AR107" s="231">
        <f t="shared" si="58"/>
        <v>0</v>
      </c>
      <c r="AS107" s="232">
        <f t="shared" si="58"/>
        <v>0</v>
      </c>
      <c r="AT107" s="233">
        <f t="shared" si="58"/>
        <v>0</v>
      </c>
      <c r="AU107" s="231">
        <f t="shared" si="58"/>
        <v>0</v>
      </c>
      <c r="AV107" s="231">
        <f t="shared" si="58"/>
        <v>0</v>
      </c>
      <c r="AW107" s="231">
        <f t="shared" si="58"/>
        <v>0</v>
      </c>
      <c r="AX107" s="231">
        <f t="shared" si="58"/>
        <v>0</v>
      </c>
      <c r="AY107" s="231">
        <f t="shared" si="58"/>
        <v>0</v>
      </c>
      <c r="AZ107" s="231">
        <f t="shared" si="58"/>
        <v>0</v>
      </c>
      <c r="BA107" s="231">
        <f t="shared" si="58"/>
        <v>0</v>
      </c>
      <c r="BB107" s="231">
        <f t="shared" si="58"/>
        <v>0</v>
      </c>
      <c r="BC107" s="231">
        <f t="shared" si="58"/>
        <v>0</v>
      </c>
      <c r="BD107" s="231">
        <f t="shared" si="58"/>
        <v>0</v>
      </c>
      <c r="BE107" s="232">
        <f t="shared" si="58"/>
        <v>0</v>
      </c>
      <c r="BF107" s="233">
        <f t="shared" si="58"/>
        <v>0</v>
      </c>
      <c r="BG107" s="231">
        <f t="shared" si="58"/>
        <v>0</v>
      </c>
      <c r="BH107" s="231">
        <f t="shared" si="58"/>
        <v>0</v>
      </c>
      <c r="BI107" s="231">
        <f t="shared" si="58"/>
        <v>0</v>
      </c>
      <c r="BJ107" s="231">
        <f t="shared" si="58"/>
        <v>0</v>
      </c>
      <c r="BK107" s="231">
        <f t="shared" si="58"/>
        <v>0</v>
      </c>
      <c r="BL107" s="231">
        <f t="shared" si="58"/>
        <v>0</v>
      </c>
      <c r="BM107" s="231">
        <f t="shared" si="58"/>
        <v>0</v>
      </c>
      <c r="BN107" s="231">
        <f t="shared" si="58"/>
        <v>0</v>
      </c>
      <c r="BO107" s="231">
        <f t="shared" si="58"/>
        <v>0</v>
      </c>
      <c r="BP107" s="231">
        <f t="shared" si="58"/>
        <v>0</v>
      </c>
      <c r="BQ107" s="232">
        <f t="shared" si="58"/>
        <v>0</v>
      </c>
      <c r="BR107" s="233">
        <f t="shared" si="58"/>
        <v>0</v>
      </c>
      <c r="BS107" s="231">
        <f t="shared" si="58"/>
        <v>0</v>
      </c>
      <c r="BT107" s="231">
        <f t="shared" si="58"/>
        <v>0</v>
      </c>
      <c r="BU107" s="231">
        <f t="shared" si="58"/>
        <v>0</v>
      </c>
      <c r="BV107" s="231">
        <f t="shared" si="58"/>
        <v>0</v>
      </c>
      <c r="BW107" s="231">
        <f t="shared" ref="BW107:CB107" si="59">BW106*$F$107</f>
        <v>0</v>
      </c>
      <c r="BX107" s="231">
        <f t="shared" si="59"/>
        <v>0</v>
      </c>
      <c r="BY107" s="231">
        <f t="shared" si="59"/>
        <v>0</v>
      </c>
      <c r="BZ107" s="231">
        <f t="shared" si="59"/>
        <v>0</v>
      </c>
      <c r="CA107" s="231">
        <f t="shared" si="59"/>
        <v>0</v>
      </c>
      <c r="CB107" s="231">
        <f t="shared" si="59"/>
        <v>0</v>
      </c>
      <c r="CC107" s="232">
        <f>G107-SUM(H107:CB107)</f>
        <v>0</v>
      </c>
      <c r="CD107" s="368"/>
    </row>
    <row r="108" spans="1:82" x14ac:dyDescent="0.75">
      <c r="A108" s="39"/>
      <c r="B108" s="129" t="s">
        <v>196</v>
      </c>
      <c r="C108" s="129" t="s">
        <v>197</v>
      </c>
      <c r="D108" s="130" t="s">
        <v>58</v>
      </c>
      <c r="E108" s="255">
        <v>72</v>
      </c>
      <c r="F108" s="224"/>
      <c r="G108" s="74">
        <f t="shared" ref="G108:G114" si="60">+SUM(H108:CC108)</f>
        <v>0</v>
      </c>
      <c r="H108" s="230"/>
      <c r="I108" s="232"/>
      <c r="J108" s="219"/>
      <c r="K108" s="220"/>
      <c r="L108" s="220"/>
      <c r="M108" s="220"/>
      <c r="N108" s="220"/>
      <c r="O108" s="220"/>
      <c r="P108" s="220"/>
      <c r="Q108" s="220"/>
      <c r="R108" s="220"/>
      <c r="S108" s="220"/>
      <c r="T108" s="220"/>
      <c r="U108" s="218"/>
      <c r="V108" s="219"/>
      <c r="W108" s="220"/>
      <c r="X108" s="220"/>
      <c r="Y108" s="220"/>
      <c r="Z108" s="220"/>
      <c r="AA108" s="220"/>
      <c r="AB108" s="220"/>
      <c r="AC108" s="220"/>
      <c r="AD108" s="220"/>
      <c r="AE108" s="220"/>
      <c r="AF108" s="220"/>
      <c r="AG108" s="218"/>
      <c r="AH108" s="221"/>
      <c r="AI108" s="220"/>
      <c r="AJ108" s="220"/>
      <c r="AK108" s="220"/>
      <c r="AL108" s="220"/>
      <c r="AM108" s="220"/>
      <c r="AN108" s="220"/>
      <c r="AO108" s="220"/>
      <c r="AP108" s="220"/>
      <c r="AQ108" s="220"/>
      <c r="AR108" s="220"/>
      <c r="AS108" s="218"/>
      <c r="AT108" s="221"/>
      <c r="AU108" s="220"/>
      <c r="AV108" s="220"/>
      <c r="AW108" s="220"/>
      <c r="AX108" s="220"/>
      <c r="AY108" s="220"/>
      <c r="AZ108" s="220"/>
      <c r="BA108" s="220"/>
      <c r="BB108" s="220"/>
      <c r="BC108" s="220"/>
      <c r="BD108" s="220"/>
      <c r="BE108" s="218"/>
      <c r="BF108" s="221"/>
      <c r="BG108" s="220"/>
      <c r="BH108" s="220"/>
      <c r="BI108" s="220"/>
      <c r="BJ108" s="220"/>
      <c r="BK108" s="220"/>
      <c r="BL108" s="220"/>
      <c r="BM108" s="220"/>
      <c r="BN108" s="220"/>
      <c r="BO108" s="220"/>
      <c r="BP108" s="220"/>
      <c r="BQ108" s="218"/>
      <c r="BR108" s="221"/>
      <c r="BS108" s="220"/>
      <c r="BT108" s="220"/>
      <c r="BU108" s="220"/>
      <c r="BV108" s="220"/>
      <c r="BW108" s="220"/>
      <c r="BX108" s="220"/>
      <c r="BY108" s="220"/>
      <c r="BZ108" s="220"/>
      <c r="CA108" s="220"/>
      <c r="CB108" s="220"/>
      <c r="CC108" s="218"/>
      <c r="CD108" s="368"/>
    </row>
    <row r="109" spans="1:82" x14ac:dyDescent="0.75">
      <c r="A109" s="39"/>
      <c r="B109" s="129" t="s">
        <v>198</v>
      </c>
      <c r="C109" s="129" t="s">
        <v>199</v>
      </c>
      <c r="D109" s="130" t="s">
        <v>58</v>
      </c>
      <c r="E109" s="255">
        <v>72</v>
      </c>
      <c r="F109" s="224"/>
      <c r="G109" s="74">
        <f t="shared" si="60"/>
        <v>0</v>
      </c>
      <c r="H109" s="230"/>
      <c r="I109" s="232"/>
      <c r="J109" s="219"/>
      <c r="K109" s="220"/>
      <c r="L109" s="220"/>
      <c r="M109" s="220"/>
      <c r="N109" s="220"/>
      <c r="O109" s="220"/>
      <c r="P109" s="220"/>
      <c r="Q109" s="220"/>
      <c r="R109" s="220"/>
      <c r="S109" s="220"/>
      <c r="T109" s="220"/>
      <c r="U109" s="218"/>
      <c r="V109" s="219"/>
      <c r="W109" s="220"/>
      <c r="X109" s="220"/>
      <c r="Y109" s="220"/>
      <c r="Z109" s="220"/>
      <c r="AA109" s="220"/>
      <c r="AB109" s="220"/>
      <c r="AC109" s="220"/>
      <c r="AD109" s="220"/>
      <c r="AE109" s="220"/>
      <c r="AF109" s="220"/>
      <c r="AG109" s="218"/>
      <c r="AH109" s="221"/>
      <c r="AI109" s="220"/>
      <c r="AJ109" s="220"/>
      <c r="AK109" s="220"/>
      <c r="AL109" s="220"/>
      <c r="AM109" s="220"/>
      <c r="AN109" s="220"/>
      <c r="AO109" s="220"/>
      <c r="AP109" s="220"/>
      <c r="AQ109" s="220"/>
      <c r="AR109" s="220"/>
      <c r="AS109" s="218"/>
      <c r="AT109" s="221"/>
      <c r="AU109" s="220"/>
      <c r="AV109" s="220"/>
      <c r="AW109" s="220"/>
      <c r="AX109" s="220"/>
      <c r="AY109" s="220"/>
      <c r="AZ109" s="220"/>
      <c r="BA109" s="220"/>
      <c r="BB109" s="220"/>
      <c r="BC109" s="220"/>
      <c r="BD109" s="220"/>
      <c r="BE109" s="218"/>
      <c r="BF109" s="221"/>
      <c r="BG109" s="220"/>
      <c r="BH109" s="220"/>
      <c r="BI109" s="220"/>
      <c r="BJ109" s="220"/>
      <c r="BK109" s="220"/>
      <c r="BL109" s="220"/>
      <c r="BM109" s="220"/>
      <c r="BN109" s="220"/>
      <c r="BO109" s="220"/>
      <c r="BP109" s="220"/>
      <c r="BQ109" s="218"/>
      <c r="BR109" s="221"/>
      <c r="BS109" s="220"/>
      <c r="BT109" s="220"/>
      <c r="BU109" s="220"/>
      <c r="BV109" s="220"/>
      <c r="BW109" s="220"/>
      <c r="BX109" s="220"/>
      <c r="BY109" s="220"/>
      <c r="BZ109" s="220"/>
      <c r="CA109" s="220"/>
      <c r="CB109" s="220"/>
      <c r="CC109" s="218"/>
      <c r="CD109" s="368"/>
    </row>
    <row r="110" spans="1:82" x14ac:dyDescent="0.75">
      <c r="A110" s="39"/>
      <c r="B110" s="129" t="s">
        <v>200</v>
      </c>
      <c r="C110" s="129" t="s">
        <v>201</v>
      </c>
      <c r="D110" s="130" t="s">
        <v>58</v>
      </c>
      <c r="E110" s="255">
        <v>72</v>
      </c>
      <c r="F110" s="224"/>
      <c r="G110" s="74">
        <f t="shared" si="60"/>
        <v>0</v>
      </c>
      <c r="H110" s="230"/>
      <c r="I110" s="232"/>
      <c r="J110" s="219"/>
      <c r="K110" s="220"/>
      <c r="L110" s="220"/>
      <c r="M110" s="220"/>
      <c r="N110" s="220"/>
      <c r="O110" s="220"/>
      <c r="P110" s="220"/>
      <c r="Q110" s="220"/>
      <c r="R110" s="220"/>
      <c r="S110" s="220"/>
      <c r="T110" s="220"/>
      <c r="U110" s="218"/>
      <c r="V110" s="219"/>
      <c r="W110" s="220"/>
      <c r="X110" s="220"/>
      <c r="Y110" s="220"/>
      <c r="Z110" s="220"/>
      <c r="AA110" s="220"/>
      <c r="AB110" s="220"/>
      <c r="AC110" s="220"/>
      <c r="AD110" s="220"/>
      <c r="AE110" s="220"/>
      <c r="AF110" s="220"/>
      <c r="AG110" s="218"/>
      <c r="AH110" s="221"/>
      <c r="AI110" s="220"/>
      <c r="AJ110" s="220"/>
      <c r="AK110" s="220"/>
      <c r="AL110" s="220"/>
      <c r="AM110" s="220"/>
      <c r="AN110" s="220"/>
      <c r="AO110" s="220"/>
      <c r="AP110" s="220"/>
      <c r="AQ110" s="220"/>
      <c r="AR110" s="220"/>
      <c r="AS110" s="218"/>
      <c r="AT110" s="221"/>
      <c r="AU110" s="220"/>
      <c r="AV110" s="220"/>
      <c r="AW110" s="220"/>
      <c r="AX110" s="220"/>
      <c r="AY110" s="220"/>
      <c r="AZ110" s="220"/>
      <c r="BA110" s="220"/>
      <c r="BB110" s="220"/>
      <c r="BC110" s="220"/>
      <c r="BD110" s="220"/>
      <c r="BE110" s="218"/>
      <c r="BF110" s="221"/>
      <c r="BG110" s="220"/>
      <c r="BH110" s="220"/>
      <c r="BI110" s="220"/>
      <c r="BJ110" s="220"/>
      <c r="BK110" s="220"/>
      <c r="BL110" s="220"/>
      <c r="BM110" s="220"/>
      <c r="BN110" s="220"/>
      <c r="BO110" s="220"/>
      <c r="BP110" s="220"/>
      <c r="BQ110" s="218"/>
      <c r="BR110" s="221"/>
      <c r="BS110" s="220"/>
      <c r="BT110" s="220"/>
      <c r="BU110" s="220"/>
      <c r="BV110" s="220"/>
      <c r="BW110" s="220"/>
      <c r="BX110" s="220"/>
      <c r="BY110" s="220"/>
      <c r="BZ110" s="220"/>
      <c r="CA110" s="220"/>
      <c r="CB110" s="220"/>
      <c r="CC110" s="218"/>
      <c r="CD110" s="368"/>
    </row>
    <row r="111" spans="1:82" x14ac:dyDescent="0.75">
      <c r="A111" s="39"/>
      <c r="B111" s="129" t="s">
        <v>202</v>
      </c>
      <c r="C111" s="129" t="s">
        <v>203</v>
      </c>
      <c r="D111" s="130" t="s">
        <v>58</v>
      </c>
      <c r="E111" s="255">
        <v>72</v>
      </c>
      <c r="F111" s="224"/>
      <c r="G111" s="74">
        <f t="shared" si="60"/>
        <v>0</v>
      </c>
      <c r="H111" s="75"/>
      <c r="I111" s="76"/>
      <c r="J111" s="219"/>
      <c r="K111" s="220"/>
      <c r="L111" s="220"/>
      <c r="M111" s="220"/>
      <c r="N111" s="220"/>
      <c r="O111" s="220"/>
      <c r="P111" s="220"/>
      <c r="Q111" s="220"/>
      <c r="R111" s="220"/>
      <c r="S111" s="220"/>
      <c r="T111" s="220"/>
      <c r="U111" s="218"/>
      <c r="V111" s="219"/>
      <c r="W111" s="220"/>
      <c r="X111" s="220"/>
      <c r="Y111" s="220"/>
      <c r="Z111" s="220"/>
      <c r="AA111" s="220"/>
      <c r="AB111" s="220"/>
      <c r="AC111" s="220"/>
      <c r="AD111" s="220"/>
      <c r="AE111" s="220"/>
      <c r="AF111" s="220"/>
      <c r="AG111" s="218"/>
      <c r="AH111" s="221"/>
      <c r="AI111" s="220"/>
      <c r="AJ111" s="220"/>
      <c r="AK111" s="220"/>
      <c r="AL111" s="220"/>
      <c r="AM111" s="220"/>
      <c r="AN111" s="220"/>
      <c r="AO111" s="220"/>
      <c r="AP111" s="220"/>
      <c r="AQ111" s="220"/>
      <c r="AR111" s="220"/>
      <c r="AS111" s="218"/>
      <c r="AT111" s="221"/>
      <c r="AU111" s="220"/>
      <c r="AV111" s="220"/>
      <c r="AW111" s="220"/>
      <c r="AX111" s="220"/>
      <c r="AY111" s="220"/>
      <c r="AZ111" s="220"/>
      <c r="BA111" s="220"/>
      <c r="BB111" s="220"/>
      <c r="BC111" s="220"/>
      <c r="BD111" s="220"/>
      <c r="BE111" s="218"/>
      <c r="BF111" s="221"/>
      <c r="BG111" s="220"/>
      <c r="BH111" s="220"/>
      <c r="BI111" s="220"/>
      <c r="BJ111" s="220"/>
      <c r="BK111" s="220"/>
      <c r="BL111" s="220"/>
      <c r="BM111" s="220"/>
      <c r="BN111" s="220"/>
      <c r="BO111" s="220"/>
      <c r="BP111" s="220"/>
      <c r="BQ111" s="218"/>
      <c r="BR111" s="221"/>
      <c r="BS111" s="220"/>
      <c r="BT111" s="220"/>
      <c r="BU111" s="220"/>
      <c r="BV111" s="220"/>
      <c r="BW111" s="220"/>
      <c r="BX111" s="220"/>
      <c r="BY111" s="220"/>
      <c r="BZ111" s="220"/>
      <c r="CA111" s="220"/>
      <c r="CB111" s="220"/>
      <c r="CC111" s="218"/>
      <c r="CD111" s="368"/>
    </row>
    <row r="112" spans="1:82" x14ac:dyDescent="0.75">
      <c r="A112" s="39"/>
      <c r="B112" s="129" t="s">
        <v>204</v>
      </c>
      <c r="C112" s="129" t="s">
        <v>205</v>
      </c>
      <c r="D112" s="130" t="s">
        <v>58</v>
      </c>
      <c r="E112" s="255">
        <v>72</v>
      </c>
      <c r="F112" s="224"/>
      <c r="G112" s="74">
        <f t="shared" si="60"/>
        <v>0</v>
      </c>
      <c r="H112" s="75"/>
      <c r="I112" s="76"/>
      <c r="J112" s="219"/>
      <c r="K112" s="220"/>
      <c r="L112" s="220"/>
      <c r="M112" s="220"/>
      <c r="N112" s="220"/>
      <c r="O112" s="220"/>
      <c r="P112" s="220"/>
      <c r="Q112" s="220"/>
      <c r="R112" s="220"/>
      <c r="S112" s="220"/>
      <c r="T112" s="220"/>
      <c r="U112" s="218"/>
      <c r="V112" s="219"/>
      <c r="W112" s="220"/>
      <c r="X112" s="220"/>
      <c r="Y112" s="220"/>
      <c r="Z112" s="220"/>
      <c r="AA112" s="220"/>
      <c r="AB112" s="220"/>
      <c r="AC112" s="220"/>
      <c r="AD112" s="220"/>
      <c r="AE112" s="220"/>
      <c r="AF112" s="220"/>
      <c r="AG112" s="218"/>
      <c r="AH112" s="221"/>
      <c r="AI112" s="220"/>
      <c r="AJ112" s="220"/>
      <c r="AK112" s="220"/>
      <c r="AL112" s="220"/>
      <c r="AM112" s="220"/>
      <c r="AN112" s="220"/>
      <c r="AO112" s="220"/>
      <c r="AP112" s="220"/>
      <c r="AQ112" s="220"/>
      <c r="AR112" s="220"/>
      <c r="AS112" s="218"/>
      <c r="AT112" s="221"/>
      <c r="AU112" s="220"/>
      <c r="AV112" s="220"/>
      <c r="AW112" s="220"/>
      <c r="AX112" s="220"/>
      <c r="AY112" s="220"/>
      <c r="AZ112" s="220"/>
      <c r="BA112" s="220"/>
      <c r="BB112" s="220"/>
      <c r="BC112" s="220"/>
      <c r="BD112" s="220"/>
      <c r="BE112" s="218"/>
      <c r="BF112" s="221"/>
      <c r="BG112" s="220"/>
      <c r="BH112" s="220"/>
      <c r="BI112" s="220"/>
      <c r="BJ112" s="220"/>
      <c r="BK112" s="220"/>
      <c r="BL112" s="220"/>
      <c r="BM112" s="220"/>
      <c r="BN112" s="220"/>
      <c r="BO112" s="220"/>
      <c r="BP112" s="220"/>
      <c r="BQ112" s="218"/>
      <c r="BR112" s="221"/>
      <c r="BS112" s="220"/>
      <c r="BT112" s="220"/>
      <c r="BU112" s="220"/>
      <c r="BV112" s="220"/>
      <c r="BW112" s="220"/>
      <c r="BX112" s="220"/>
      <c r="BY112" s="220"/>
      <c r="BZ112" s="220"/>
      <c r="CA112" s="220"/>
      <c r="CB112" s="220"/>
      <c r="CC112" s="218"/>
      <c r="CD112" s="368"/>
    </row>
    <row r="113" spans="1:82" x14ac:dyDescent="0.75">
      <c r="A113" s="39"/>
      <c r="B113" s="129" t="s">
        <v>206</v>
      </c>
      <c r="C113" s="129" t="s">
        <v>207</v>
      </c>
      <c r="D113" s="130" t="s">
        <v>58</v>
      </c>
      <c r="E113" s="255">
        <v>72</v>
      </c>
      <c r="F113" s="224"/>
      <c r="G113" s="74">
        <f t="shared" si="60"/>
        <v>0</v>
      </c>
      <c r="H113" s="75"/>
      <c r="I113" s="76"/>
      <c r="J113" s="219"/>
      <c r="K113" s="220"/>
      <c r="L113" s="220"/>
      <c r="M113" s="220"/>
      <c r="N113" s="220"/>
      <c r="O113" s="220"/>
      <c r="P113" s="220"/>
      <c r="Q113" s="220"/>
      <c r="R113" s="220"/>
      <c r="S113" s="220"/>
      <c r="T113" s="220"/>
      <c r="U113" s="218"/>
      <c r="V113" s="219"/>
      <c r="W113" s="220"/>
      <c r="X113" s="220"/>
      <c r="Y113" s="220"/>
      <c r="Z113" s="220"/>
      <c r="AA113" s="220"/>
      <c r="AB113" s="220"/>
      <c r="AC113" s="220"/>
      <c r="AD113" s="220"/>
      <c r="AE113" s="220"/>
      <c r="AF113" s="220"/>
      <c r="AG113" s="218"/>
      <c r="AH113" s="221"/>
      <c r="AI113" s="220"/>
      <c r="AJ113" s="220"/>
      <c r="AK113" s="220"/>
      <c r="AL113" s="220"/>
      <c r="AM113" s="220"/>
      <c r="AN113" s="220"/>
      <c r="AO113" s="220"/>
      <c r="AP113" s="220"/>
      <c r="AQ113" s="220"/>
      <c r="AR113" s="220"/>
      <c r="AS113" s="218"/>
      <c r="AT113" s="221"/>
      <c r="AU113" s="220"/>
      <c r="AV113" s="220"/>
      <c r="AW113" s="220"/>
      <c r="AX113" s="220"/>
      <c r="AY113" s="220"/>
      <c r="AZ113" s="220"/>
      <c r="BA113" s="220"/>
      <c r="BB113" s="220"/>
      <c r="BC113" s="220"/>
      <c r="BD113" s="220"/>
      <c r="BE113" s="218"/>
      <c r="BF113" s="221"/>
      <c r="BG113" s="220"/>
      <c r="BH113" s="220"/>
      <c r="BI113" s="220"/>
      <c r="BJ113" s="220"/>
      <c r="BK113" s="220"/>
      <c r="BL113" s="220"/>
      <c r="BM113" s="220"/>
      <c r="BN113" s="220"/>
      <c r="BO113" s="220"/>
      <c r="BP113" s="220"/>
      <c r="BQ113" s="218"/>
      <c r="BR113" s="221"/>
      <c r="BS113" s="220"/>
      <c r="BT113" s="220"/>
      <c r="BU113" s="220"/>
      <c r="BV113" s="220"/>
      <c r="BW113" s="220"/>
      <c r="BX113" s="220"/>
      <c r="BY113" s="220"/>
      <c r="BZ113" s="220"/>
      <c r="CA113" s="220"/>
      <c r="CB113" s="220"/>
      <c r="CC113" s="218"/>
      <c r="CD113" s="368"/>
    </row>
    <row r="114" spans="1:82" x14ac:dyDescent="0.75">
      <c r="A114" s="39"/>
      <c r="B114" s="129" t="s">
        <v>208</v>
      </c>
      <c r="C114" s="129" t="s">
        <v>209</v>
      </c>
      <c r="D114" s="130" t="s">
        <v>58</v>
      </c>
      <c r="E114" s="255">
        <v>72</v>
      </c>
      <c r="F114" s="224"/>
      <c r="G114" s="74">
        <f t="shared" si="60"/>
        <v>0</v>
      </c>
      <c r="H114" s="75"/>
      <c r="I114" s="76"/>
      <c r="J114" s="219"/>
      <c r="K114" s="220"/>
      <c r="L114" s="220"/>
      <c r="M114" s="220"/>
      <c r="N114" s="220"/>
      <c r="O114" s="220"/>
      <c r="P114" s="220"/>
      <c r="Q114" s="220"/>
      <c r="R114" s="220"/>
      <c r="S114" s="220"/>
      <c r="T114" s="220"/>
      <c r="U114" s="218"/>
      <c r="V114" s="219"/>
      <c r="W114" s="220"/>
      <c r="X114" s="220"/>
      <c r="Y114" s="220"/>
      <c r="Z114" s="220"/>
      <c r="AA114" s="220"/>
      <c r="AB114" s="220"/>
      <c r="AC114" s="220"/>
      <c r="AD114" s="220"/>
      <c r="AE114" s="220"/>
      <c r="AF114" s="220"/>
      <c r="AG114" s="218"/>
      <c r="AH114" s="221"/>
      <c r="AI114" s="220"/>
      <c r="AJ114" s="220"/>
      <c r="AK114" s="220"/>
      <c r="AL114" s="220"/>
      <c r="AM114" s="220"/>
      <c r="AN114" s="220"/>
      <c r="AO114" s="220"/>
      <c r="AP114" s="220"/>
      <c r="AQ114" s="220"/>
      <c r="AR114" s="220"/>
      <c r="AS114" s="218"/>
      <c r="AT114" s="221"/>
      <c r="AU114" s="220"/>
      <c r="AV114" s="220"/>
      <c r="AW114" s="220"/>
      <c r="AX114" s="220"/>
      <c r="AY114" s="220"/>
      <c r="AZ114" s="220"/>
      <c r="BA114" s="220"/>
      <c r="BB114" s="220"/>
      <c r="BC114" s="220"/>
      <c r="BD114" s="220"/>
      <c r="BE114" s="218"/>
      <c r="BF114" s="221"/>
      <c r="BG114" s="220"/>
      <c r="BH114" s="220"/>
      <c r="BI114" s="220"/>
      <c r="BJ114" s="220"/>
      <c r="BK114" s="220"/>
      <c r="BL114" s="220"/>
      <c r="BM114" s="220"/>
      <c r="BN114" s="220"/>
      <c r="BO114" s="220"/>
      <c r="BP114" s="220"/>
      <c r="BQ114" s="218"/>
      <c r="BR114" s="221"/>
      <c r="BS114" s="220"/>
      <c r="BT114" s="220"/>
      <c r="BU114" s="220"/>
      <c r="BV114" s="220"/>
      <c r="BW114" s="220"/>
      <c r="BX114" s="220"/>
      <c r="BY114" s="220"/>
      <c r="BZ114" s="220"/>
      <c r="CA114" s="220"/>
      <c r="CB114" s="220"/>
      <c r="CC114" s="218"/>
      <c r="CD114" s="368"/>
    </row>
    <row r="115" spans="1:82" ht="27" x14ac:dyDescent="0.75">
      <c r="A115" s="39"/>
      <c r="B115" s="129" t="s">
        <v>210</v>
      </c>
      <c r="C115" s="129" t="s">
        <v>211</v>
      </c>
      <c r="D115" s="130" t="s">
        <v>58</v>
      </c>
      <c r="E115" s="255">
        <v>72</v>
      </c>
      <c r="F115" s="224"/>
      <c r="G115" s="74">
        <f t="shared" ref="G115" si="61">+SUM(H115:CC115)</f>
        <v>0</v>
      </c>
      <c r="H115" s="230"/>
      <c r="I115" s="232"/>
      <c r="J115" s="219"/>
      <c r="K115" s="220"/>
      <c r="L115" s="220"/>
      <c r="M115" s="220"/>
      <c r="N115" s="220"/>
      <c r="O115" s="220"/>
      <c r="P115" s="220"/>
      <c r="Q115" s="220"/>
      <c r="R115" s="220"/>
      <c r="S115" s="220"/>
      <c r="T115" s="220"/>
      <c r="U115" s="218"/>
      <c r="V115" s="219"/>
      <c r="W115" s="220"/>
      <c r="X115" s="220"/>
      <c r="Y115" s="220"/>
      <c r="Z115" s="220"/>
      <c r="AA115" s="220"/>
      <c r="AB115" s="220"/>
      <c r="AC115" s="220"/>
      <c r="AD115" s="220"/>
      <c r="AE115" s="220"/>
      <c r="AF115" s="220"/>
      <c r="AG115" s="218"/>
      <c r="AH115" s="221"/>
      <c r="AI115" s="220"/>
      <c r="AJ115" s="220"/>
      <c r="AK115" s="220"/>
      <c r="AL115" s="220"/>
      <c r="AM115" s="220"/>
      <c r="AN115" s="220"/>
      <c r="AO115" s="220"/>
      <c r="AP115" s="220"/>
      <c r="AQ115" s="220"/>
      <c r="AR115" s="220"/>
      <c r="AS115" s="218"/>
      <c r="AT115" s="221"/>
      <c r="AU115" s="220"/>
      <c r="AV115" s="220"/>
      <c r="AW115" s="220"/>
      <c r="AX115" s="220"/>
      <c r="AY115" s="220"/>
      <c r="AZ115" s="220"/>
      <c r="BA115" s="220"/>
      <c r="BB115" s="220"/>
      <c r="BC115" s="220"/>
      <c r="BD115" s="220"/>
      <c r="BE115" s="218"/>
      <c r="BF115" s="221"/>
      <c r="BG115" s="220"/>
      <c r="BH115" s="220"/>
      <c r="BI115" s="220"/>
      <c r="BJ115" s="220"/>
      <c r="BK115" s="220"/>
      <c r="BL115" s="220"/>
      <c r="BM115" s="220"/>
      <c r="BN115" s="220"/>
      <c r="BO115" s="220"/>
      <c r="BP115" s="220"/>
      <c r="BQ115" s="218"/>
      <c r="BR115" s="221"/>
      <c r="BS115" s="220"/>
      <c r="BT115" s="220"/>
      <c r="BU115" s="220"/>
      <c r="BV115" s="220"/>
      <c r="BW115" s="220"/>
      <c r="BX115" s="220"/>
      <c r="BY115" s="220"/>
      <c r="BZ115" s="220"/>
      <c r="CA115" s="220"/>
      <c r="CB115" s="220"/>
      <c r="CC115" s="218"/>
      <c r="CD115" s="368"/>
    </row>
    <row r="116" spans="1:82" x14ac:dyDescent="0.75">
      <c r="A116" s="39"/>
      <c r="B116" s="121" t="s">
        <v>212</v>
      </c>
      <c r="C116" s="122" t="s">
        <v>213</v>
      </c>
      <c r="D116" s="123"/>
      <c r="E116" s="294"/>
      <c r="F116" s="249"/>
      <c r="G116" s="124">
        <f t="shared" ref="G116:AL116" si="62">+G117+G128+G138</f>
        <v>0</v>
      </c>
      <c r="H116" s="125">
        <f t="shared" si="62"/>
        <v>0</v>
      </c>
      <c r="I116" s="126">
        <f t="shared" si="62"/>
        <v>0</v>
      </c>
      <c r="J116" s="125">
        <f t="shared" si="62"/>
        <v>0</v>
      </c>
      <c r="K116" s="127">
        <f t="shared" si="62"/>
        <v>0</v>
      </c>
      <c r="L116" s="127">
        <f t="shared" si="62"/>
        <v>0</v>
      </c>
      <c r="M116" s="127">
        <f t="shared" si="62"/>
        <v>0</v>
      </c>
      <c r="N116" s="127">
        <f t="shared" si="62"/>
        <v>0</v>
      </c>
      <c r="O116" s="127">
        <f t="shared" si="62"/>
        <v>0</v>
      </c>
      <c r="P116" s="127">
        <f t="shared" si="62"/>
        <v>0</v>
      </c>
      <c r="Q116" s="127">
        <f t="shared" si="62"/>
        <v>0</v>
      </c>
      <c r="R116" s="127">
        <f t="shared" si="62"/>
        <v>0</v>
      </c>
      <c r="S116" s="127">
        <f t="shared" si="62"/>
        <v>0</v>
      </c>
      <c r="T116" s="127">
        <f t="shared" si="62"/>
        <v>0</v>
      </c>
      <c r="U116" s="126">
        <f t="shared" si="62"/>
        <v>0</v>
      </c>
      <c r="V116" s="125">
        <f t="shared" si="62"/>
        <v>0</v>
      </c>
      <c r="W116" s="127">
        <f t="shared" si="62"/>
        <v>0</v>
      </c>
      <c r="X116" s="127">
        <f t="shared" si="62"/>
        <v>0</v>
      </c>
      <c r="Y116" s="127">
        <f t="shared" si="62"/>
        <v>0</v>
      </c>
      <c r="Z116" s="127">
        <f t="shared" si="62"/>
        <v>0</v>
      </c>
      <c r="AA116" s="127">
        <f t="shared" si="62"/>
        <v>0</v>
      </c>
      <c r="AB116" s="127">
        <f t="shared" si="62"/>
        <v>0</v>
      </c>
      <c r="AC116" s="127">
        <f t="shared" si="62"/>
        <v>0</v>
      </c>
      <c r="AD116" s="127">
        <f t="shared" si="62"/>
        <v>0</v>
      </c>
      <c r="AE116" s="127">
        <f t="shared" si="62"/>
        <v>0</v>
      </c>
      <c r="AF116" s="127">
        <f t="shared" si="62"/>
        <v>0</v>
      </c>
      <c r="AG116" s="126">
        <f t="shared" si="62"/>
        <v>0</v>
      </c>
      <c r="AH116" s="128">
        <f t="shared" si="62"/>
        <v>0</v>
      </c>
      <c r="AI116" s="127">
        <f t="shared" si="62"/>
        <v>0</v>
      </c>
      <c r="AJ116" s="127">
        <f t="shared" si="62"/>
        <v>0</v>
      </c>
      <c r="AK116" s="127">
        <f t="shared" si="62"/>
        <v>0</v>
      </c>
      <c r="AL116" s="127">
        <f t="shared" si="62"/>
        <v>0</v>
      </c>
      <c r="AM116" s="127">
        <f t="shared" ref="AM116:BR116" si="63">+AM117+AM128+AM138</f>
        <v>0</v>
      </c>
      <c r="AN116" s="127">
        <f t="shared" si="63"/>
        <v>0</v>
      </c>
      <c r="AO116" s="127">
        <f t="shared" si="63"/>
        <v>0</v>
      </c>
      <c r="AP116" s="127">
        <f t="shared" si="63"/>
        <v>0</v>
      </c>
      <c r="AQ116" s="127">
        <f t="shared" si="63"/>
        <v>0</v>
      </c>
      <c r="AR116" s="127">
        <f t="shared" si="63"/>
        <v>0</v>
      </c>
      <c r="AS116" s="126">
        <f t="shared" si="63"/>
        <v>0</v>
      </c>
      <c r="AT116" s="128">
        <f t="shared" si="63"/>
        <v>0</v>
      </c>
      <c r="AU116" s="127">
        <f t="shared" si="63"/>
        <v>0</v>
      </c>
      <c r="AV116" s="127">
        <f t="shared" si="63"/>
        <v>0</v>
      </c>
      <c r="AW116" s="127">
        <f t="shared" si="63"/>
        <v>0</v>
      </c>
      <c r="AX116" s="127">
        <f t="shared" si="63"/>
        <v>0</v>
      </c>
      <c r="AY116" s="127">
        <f t="shared" si="63"/>
        <v>0</v>
      </c>
      <c r="AZ116" s="127">
        <f t="shared" si="63"/>
        <v>0</v>
      </c>
      <c r="BA116" s="127">
        <f t="shared" si="63"/>
        <v>0</v>
      </c>
      <c r="BB116" s="127">
        <f t="shared" si="63"/>
        <v>0</v>
      </c>
      <c r="BC116" s="127">
        <f t="shared" si="63"/>
        <v>0</v>
      </c>
      <c r="BD116" s="127">
        <f t="shared" si="63"/>
        <v>0</v>
      </c>
      <c r="BE116" s="126">
        <f t="shared" si="63"/>
        <v>0</v>
      </c>
      <c r="BF116" s="128">
        <f t="shared" si="63"/>
        <v>0</v>
      </c>
      <c r="BG116" s="127">
        <f t="shared" si="63"/>
        <v>0</v>
      </c>
      <c r="BH116" s="127">
        <f t="shared" si="63"/>
        <v>0</v>
      </c>
      <c r="BI116" s="127">
        <f t="shared" si="63"/>
        <v>0</v>
      </c>
      <c r="BJ116" s="127">
        <f t="shared" si="63"/>
        <v>0</v>
      </c>
      <c r="BK116" s="127">
        <f t="shared" si="63"/>
        <v>0</v>
      </c>
      <c r="BL116" s="127">
        <f t="shared" si="63"/>
        <v>0</v>
      </c>
      <c r="BM116" s="127">
        <f t="shared" si="63"/>
        <v>0</v>
      </c>
      <c r="BN116" s="127">
        <f t="shared" si="63"/>
        <v>0</v>
      </c>
      <c r="BO116" s="127">
        <f t="shared" si="63"/>
        <v>0</v>
      </c>
      <c r="BP116" s="127">
        <f t="shared" si="63"/>
        <v>0</v>
      </c>
      <c r="BQ116" s="126">
        <f t="shared" si="63"/>
        <v>0</v>
      </c>
      <c r="BR116" s="128">
        <f t="shared" si="63"/>
        <v>0</v>
      </c>
      <c r="BS116" s="127">
        <f t="shared" ref="BS116:CC116" si="64">+BS117+BS128+BS138</f>
        <v>0</v>
      </c>
      <c r="BT116" s="127">
        <f t="shared" si="64"/>
        <v>0</v>
      </c>
      <c r="BU116" s="127">
        <f t="shared" si="64"/>
        <v>0</v>
      </c>
      <c r="BV116" s="127">
        <f t="shared" si="64"/>
        <v>0</v>
      </c>
      <c r="BW116" s="127">
        <f t="shared" si="64"/>
        <v>0</v>
      </c>
      <c r="BX116" s="127">
        <f t="shared" si="64"/>
        <v>0</v>
      </c>
      <c r="BY116" s="127">
        <f t="shared" si="64"/>
        <v>0</v>
      </c>
      <c r="BZ116" s="127">
        <f t="shared" si="64"/>
        <v>0</v>
      </c>
      <c r="CA116" s="127">
        <f t="shared" si="64"/>
        <v>0</v>
      </c>
      <c r="CB116" s="127">
        <f t="shared" si="64"/>
        <v>0</v>
      </c>
      <c r="CC116" s="126">
        <f t="shared" si="64"/>
        <v>0</v>
      </c>
      <c r="CD116" s="368"/>
    </row>
    <row r="117" spans="1:82" x14ac:dyDescent="0.75">
      <c r="A117" s="39"/>
      <c r="B117" s="131" t="s">
        <v>214</v>
      </c>
      <c r="C117" s="132" t="s">
        <v>215</v>
      </c>
      <c r="D117" s="133"/>
      <c r="E117" s="296"/>
      <c r="F117" s="250"/>
      <c r="G117" s="134">
        <f t="shared" ref="G117:AL117" si="65">SUM(G118:G127)</f>
        <v>0</v>
      </c>
      <c r="H117" s="135">
        <f t="shared" si="65"/>
        <v>0</v>
      </c>
      <c r="I117" s="136">
        <f t="shared" si="65"/>
        <v>0</v>
      </c>
      <c r="J117" s="135">
        <f t="shared" si="65"/>
        <v>0</v>
      </c>
      <c r="K117" s="137">
        <f t="shared" si="65"/>
        <v>0</v>
      </c>
      <c r="L117" s="137">
        <f t="shared" si="65"/>
        <v>0</v>
      </c>
      <c r="M117" s="137">
        <f t="shared" si="65"/>
        <v>0</v>
      </c>
      <c r="N117" s="137">
        <f t="shared" si="65"/>
        <v>0</v>
      </c>
      <c r="O117" s="137">
        <f t="shared" si="65"/>
        <v>0</v>
      </c>
      <c r="P117" s="137">
        <f t="shared" si="65"/>
        <v>0</v>
      </c>
      <c r="Q117" s="137">
        <f t="shared" si="65"/>
        <v>0</v>
      </c>
      <c r="R117" s="137">
        <f t="shared" si="65"/>
        <v>0</v>
      </c>
      <c r="S117" s="137">
        <f t="shared" si="65"/>
        <v>0</v>
      </c>
      <c r="T117" s="137">
        <f t="shared" si="65"/>
        <v>0</v>
      </c>
      <c r="U117" s="136">
        <f t="shared" si="65"/>
        <v>0</v>
      </c>
      <c r="V117" s="135">
        <f t="shared" si="65"/>
        <v>0</v>
      </c>
      <c r="W117" s="137">
        <f t="shared" si="65"/>
        <v>0</v>
      </c>
      <c r="X117" s="137">
        <f t="shared" si="65"/>
        <v>0</v>
      </c>
      <c r="Y117" s="137">
        <f t="shared" si="65"/>
        <v>0</v>
      </c>
      <c r="Z117" s="137">
        <f t="shared" si="65"/>
        <v>0</v>
      </c>
      <c r="AA117" s="137">
        <f t="shared" si="65"/>
        <v>0</v>
      </c>
      <c r="AB117" s="137">
        <f t="shared" si="65"/>
        <v>0</v>
      </c>
      <c r="AC117" s="137">
        <f t="shared" si="65"/>
        <v>0</v>
      </c>
      <c r="AD117" s="137">
        <f t="shared" si="65"/>
        <v>0</v>
      </c>
      <c r="AE117" s="137">
        <f t="shared" si="65"/>
        <v>0</v>
      </c>
      <c r="AF117" s="137">
        <f t="shared" si="65"/>
        <v>0</v>
      </c>
      <c r="AG117" s="136">
        <f t="shared" si="65"/>
        <v>0</v>
      </c>
      <c r="AH117" s="138">
        <f t="shared" si="65"/>
        <v>0</v>
      </c>
      <c r="AI117" s="137">
        <f t="shared" si="65"/>
        <v>0</v>
      </c>
      <c r="AJ117" s="137">
        <f t="shared" si="65"/>
        <v>0</v>
      </c>
      <c r="AK117" s="137">
        <f t="shared" si="65"/>
        <v>0</v>
      </c>
      <c r="AL117" s="137">
        <f t="shared" si="65"/>
        <v>0</v>
      </c>
      <c r="AM117" s="137">
        <f t="shared" ref="AM117:BR117" si="66">SUM(AM118:AM127)</f>
        <v>0</v>
      </c>
      <c r="AN117" s="137">
        <f t="shared" si="66"/>
        <v>0</v>
      </c>
      <c r="AO117" s="137">
        <f t="shared" si="66"/>
        <v>0</v>
      </c>
      <c r="AP117" s="137">
        <f t="shared" si="66"/>
        <v>0</v>
      </c>
      <c r="AQ117" s="137">
        <f t="shared" si="66"/>
        <v>0</v>
      </c>
      <c r="AR117" s="137">
        <f t="shared" si="66"/>
        <v>0</v>
      </c>
      <c r="AS117" s="136">
        <f t="shared" si="66"/>
        <v>0</v>
      </c>
      <c r="AT117" s="138">
        <f t="shared" si="66"/>
        <v>0</v>
      </c>
      <c r="AU117" s="137">
        <f t="shared" si="66"/>
        <v>0</v>
      </c>
      <c r="AV117" s="137">
        <f t="shared" si="66"/>
        <v>0</v>
      </c>
      <c r="AW117" s="137">
        <f t="shared" si="66"/>
        <v>0</v>
      </c>
      <c r="AX117" s="137">
        <f t="shared" si="66"/>
        <v>0</v>
      </c>
      <c r="AY117" s="137">
        <f t="shared" si="66"/>
        <v>0</v>
      </c>
      <c r="AZ117" s="137">
        <f t="shared" si="66"/>
        <v>0</v>
      </c>
      <c r="BA117" s="137">
        <f t="shared" si="66"/>
        <v>0</v>
      </c>
      <c r="BB117" s="137">
        <f t="shared" si="66"/>
        <v>0</v>
      </c>
      <c r="BC117" s="137">
        <f t="shared" si="66"/>
        <v>0</v>
      </c>
      <c r="BD117" s="137">
        <f t="shared" si="66"/>
        <v>0</v>
      </c>
      <c r="BE117" s="136">
        <f t="shared" si="66"/>
        <v>0</v>
      </c>
      <c r="BF117" s="138">
        <f t="shared" si="66"/>
        <v>0</v>
      </c>
      <c r="BG117" s="137">
        <f t="shared" si="66"/>
        <v>0</v>
      </c>
      <c r="BH117" s="137">
        <f t="shared" si="66"/>
        <v>0</v>
      </c>
      <c r="BI117" s="137">
        <f t="shared" si="66"/>
        <v>0</v>
      </c>
      <c r="BJ117" s="137">
        <f t="shared" si="66"/>
        <v>0</v>
      </c>
      <c r="BK117" s="137">
        <f t="shared" si="66"/>
        <v>0</v>
      </c>
      <c r="BL117" s="137">
        <f t="shared" si="66"/>
        <v>0</v>
      </c>
      <c r="BM117" s="137">
        <f t="shared" si="66"/>
        <v>0</v>
      </c>
      <c r="BN117" s="137">
        <f t="shared" si="66"/>
        <v>0</v>
      </c>
      <c r="BO117" s="137">
        <f t="shared" si="66"/>
        <v>0</v>
      </c>
      <c r="BP117" s="137">
        <f t="shared" si="66"/>
        <v>0</v>
      </c>
      <c r="BQ117" s="136">
        <f t="shared" si="66"/>
        <v>0</v>
      </c>
      <c r="BR117" s="138">
        <f t="shared" si="66"/>
        <v>0</v>
      </c>
      <c r="BS117" s="137">
        <f t="shared" ref="BS117:CC117" si="67">SUM(BS118:BS127)</f>
        <v>0</v>
      </c>
      <c r="BT117" s="137">
        <f t="shared" si="67"/>
        <v>0</v>
      </c>
      <c r="BU117" s="137">
        <f t="shared" si="67"/>
        <v>0</v>
      </c>
      <c r="BV117" s="137">
        <f t="shared" si="67"/>
        <v>0</v>
      </c>
      <c r="BW117" s="137">
        <f t="shared" si="67"/>
        <v>0</v>
      </c>
      <c r="BX117" s="137">
        <f t="shared" si="67"/>
        <v>0</v>
      </c>
      <c r="BY117" s="137">
        <f t="shared" si="67"/>
        <v>0</v>
      </c>
      <c r="BZ117" s="137">
        <f t="shared" si="67"/>
        <v>0</v>
      </c>
      <c r="CA117" s="137">
        <f t="shared" si="67"/>
        <v>0</v>
      </c>
      <c r="CB117" s="137">
        <f t="shared" si="67"/>
        <v>0</v>
      </c>
      <c r="CC117" s="136">
        <f t="shared" si="67"/>
        <v>0</v>
      </c>
      <c r="CD117" s="368"/>
    </row>
    <row r="118" spans="1:82" x14ac:dyDescent="0.75">
      <c r="A118" s="39"/>
      <c r="B118" s="73" t="s">
        <v>216</v>
      </c>
      <c r="C118" s="129" t="s">
        <v>217</v>
      </c>
      <c r="D118" s="130" t="s">
        <v>58</v>
      </c>
      <c r="E118" s="255">
        <v>72</v>
      </c>
      <c r="F118" s="224"/>
      <c r="G118" s="74">
        <f t="shared" ref="G118:G126" si="68">+SUM(H118:CC118)</f>
        <v>0</v>
      </c>
      <c r="H118" s="230"/>
      <c r="I118" s="232"/>
      <c r="J118" s="219"/>
      <c r="K118" s="220"/>
      <c r="L118" s="220"/>
      <c r="M118" s="220"/>
      <c r="N118" s="220"/>
      <c r="O118" s="220"/>
      <c r="P118" s="220"/>
      <c r="Q118" s="220"/>
      <c r="R118" s="220"/>
      <c r="S118" s="220"/>
      <c r="T118" s="220"/>
      <c r="U118" s="218"/>
      <c r="V118" s="219"/>
      <c r="W118" s="220"/>
      <c r="X118" s="220"/>
      <c r="Y118" s="220"/>
      <c r="Z118" s="220"/>
      <c r="AA118" s="220"/>
      <c r="AB118" s="220"/>
      <c r="AC118" s="220"/>
      <c r="AD118" s="220"/>
      <c r="AE118" s="220"/>
      <c r="AF118" s="220"/>
      <c r="AG118" s="218"/>
      <c r="AH118" s="221"/>
      <c r="AI118" s="220"/>
      <c r="AJ118" s="220"/>
      <c r="AK118" s="220"/>
      <c r="AL118" s="220"/>
      <c r="AM118" s="220"/>
      <c r="AN118" s="220"/>
      <c r="AO118" s="220"/>
      <c r="AP118" s="220"/>
      <c r="AQ118" s="220"/>
      <c r="AR118" s="220"/>
      <c r="AS118" s="218"/>
      <c r="AT118" s="221"/>
      <c r="AU118" s="220"/>
      <c r="AV118" s="220"/>
      <c r="AW118" s="220"/>
      <c r="AX118" s="220"/>
      <c r="AY118" s="220"/>
      <c r="AZ118" s="220"/>
      <c r="BA118" s="220"/>
      <c r="BB118" s="220"/>
      <c r="BC118" s="220"/>
      <c r="BD118" s="220"/>
      <c r="BE118" s="218"/>
      <c r="BF118" s="221"/>
      <c r="BG118" s="220"/>
      <c r="BH118" s="220"/>
      <c r="BI118" s="220"/>
      <c r="BJ118" s="220"/>
      <c r="BK118" s="220"/>
      <c r="BL118" s="220"/>
      <c r="BM118" s="220"/>
      <c r="BN118" s="220"/>
      <c r="BO118" s="220"/>
      <c r="BP118" s="220"/>
      <c r="BQ118" s="218"/>
      <c r="BR118" s="221"/>
      <c r="BS118" s="220"/>
      <c r="BT118" s="220"/>
      <c r="BU118" s="220"/>
      <c r="BV118" s="220"/>
      <c r="BW118" s="220"/>
      <c r="BX118" s="220"/>
      <c r="BY118" s="220"/>
      <c r="BZ118" s="220"/>
      <c r="CA118" s="220"/>
      <c r="CB118" s="220"/>
      <c r="CC118" s="218"/>
      <c r="CD118" s="368"/>
    </row>
    <row r="119" spans="1:82" x14ac:dyDescent="0.75">
      <c r="A119" s="39"/>
      <c r="B119" s="73" t="s">
        <v>218</v>
      </c>
      <c r="C119" s="129" t="s">
        <v>219</v>
      </c>
      <c r="D119" s="130" t="s">
        <v>58</v>
      </c>
      <c r="E119" s="255">
        <v>72</v>
      </c>
      <c r="F119" s="224"/>
      <c r="G119" s="74">
        <f t="shared" si="68"/>
        <v>0</v>
      </c>
      <c r="H119" s="230"/>
      <c r="I119" s="232"/>
      <c r="J119" s="219"/>
      <c r="K119" s="220"/>
      <c r="L119" s="220"/>
      <c r="M119" s="220"/>
      <c r="N119" s="220"/>
      <c r="O119" s="220"/>
      <c r="P119" s="220"/>
      <c r="Q119" s="220"/>
      <c r="R119" s="220"/>
      <c r="S119" s="220"/>
      <c r="T119" s="220"/>
      <c r="U119" s="218"/>
      <c r="V119" s="219"/>
      <c r="W119" s="220"/>
      <c r="X119" s="220"/>
      <c r="Y119" s="220"/>
      <c r="Z119" s="220"/>
      <c r="AA119" s="220"/>
      <c r="AB119" s="220"/>
      <c r="AC119" s="220"/>
      <c r="AD119" s="220"/>
      <c r="AE119" s="220"/>
      <c r="AF119" s="220"/>
      <c r="AG119" s="218"/>
      <c r="AH119" s="221"/>
      <c r="AI119" s="220"/>
      <c r="AJ119" s="220"/>
      <c r="AK119" s="220"/>
      <c r="AL119" s="220"/>
      <c r="AM119" s="220"/>
      <c r="AN119" s="220"/>
      <c r="AO119" s="220"/>
      <c r="AP119" s="220"/>
      <c r="AQ119" s="220"/>
      <c r="AR119" s="220"/>
      <c r="AS119" s="218"/>
      <c r="AT119" s="221"/>
      <c r="AU119" s="220"/>
      <c r="AV119" s="220"/>
      <c r="AW119" s="220"/>
      <c r="AX119" s="220"/>
      <c r="AY119" s="220"/>
      <c r="AZ119" s="220"/>
      <c r="BA119" s="220"/>
      <c r="BB119" s="220"/>
      <c r="BC119" s="220"/>
      <c r="BD119" s="220"/>
      <c r="BE119" s="218"/>
      <c r="BF119" s="221"/>
      <c r="BG119" s="220"/>
      <c r="BH119" s="220"/>
      <c r="BI119" s="220"/>
      <c r="BJ119" s="220"/>
      <c r="BK119" s="220"/>
      <c r="BL119" s="220"/>
      <c r="BM119" s="220"/>
      <c r="BN119" s="220"/>
      <c r="BO119" s="220"/>
      <c r="BP119" s="220"/>
      <c r="BQ119" s="218"/>
      <c r="BR119" s="221"/>
      <c r="BS119" s="220"/>
      <c r="BT119" s="220"/>
      <c r="BU119" s="220"/>
      <c r="BV119" s="220"/>
      <c r="BW119" s="220"/>
      <c r="BX119" s="220"/>
      <c r="BY119" s="220"/>
      <c r="BZ119" s="220"/>
      <c r="CA119" s="220"/>
      <c r="CB119" s="220"/>
      <c r="CC119" s="218"/>
      <c r="CD119" s="368"/>
    </row>
    <row r="120" spans="1:82" x14ac:dyDescent="0.75">
      <c r="A120" s="39"/>
      <c r="B120" s="73" t="s">
        <v>220</v>
      </c>
      <c r="C120" s="129" t="s">
        <v>221</v>
      </c>
      <c r="D120" s="130" t="s">
        <v>58</v>
      </c>
      <c r="E120" s="255">
        <v>72</v>
      </c>
      <c r="F120" s="224"/>
      <c r="G120" s="74">
        <f t="shared" si="68"/>
        <v>0</v>
      </c>
      <c r="H120" s="230"/>
      <c r="I120" s="232"/>
      <c r="J120" s="219"/>
      <c r="K120" s="220"/>
      <c r="L120" s="220"/>
      <c r="M120" s="220"/>
      <c r="N120" s="220"/>
      <c r="O120" s="220"/>
      <c r="P120" s="220"/>
      <c r="Q120" s="220"/>
      <c r="R120" s="220"/>
      <c r="S120" s="220"/>
      <c r="T120" s="220"/>
      <c r="U120" s="218"/>
      <c r="V120" s="219"/>
      <c r="W120" s="220"/>
      <c r="X120" s="220"/>
      <c r="Y120" s="220"/>
      <c r="Z120" s="220"/>
      <c r="AA120" s="220"/>
      <c r="AB120" s="220"/>
      <c r="AC120" s="220"/>
      <c r="AD120" s="220"/>
      <c r="AE120" s="220"/>
      <c r="AF120" s="220"/>
      <c r="AG120" s="218"/>
      <c r="AH120" s="221"/>
      <c r="AI120" s="220"/>
      <c r="AJ120" s="220"/>
      <c r="AK120" s="220"/>
      <c r="AL120" s="220"/>
      <c r="AM120" s="220"/>
      <c r="AN120" s="220"/>
      <c r="AO120" s="220"/>
      <c r="AP120" s="220"/>
      <c r="AQ120" s="220"/>
      <c r="AR120" s="220"/>
      <c r="AS120" s="218"/>
      <c r="AT120" s="221"/>
      <c r="AU120" s="220"/>
      <c r="AV120" s="220"/>
      <c r="AW120" s="220"/>
      <c r="AX120" s="220"/>
      <c r="AY120" s="220"/>
      <c r="AZ120" s="220"/>
      <c r="BA120" s="220"/>
      <c r="BB120" s="220"/>
      <c r="BC120" s="220"/>
      <c r="BD120" s="220"/>
      <c r="BE120" s="218"/>
      <c r="BF120" s="221"/>
      <c r="BG120" s="220"/>
      <c r="BH120" s="220"/>
      <c r="BI120" s="220"/>
      <c r="BJ120" s="220"/>
      <c r="BK120" s="220"/>
      <c r="BL120" s="220"/>
      <c r="BM120" s="220"/>
      <c r="BN120" s="220"/>
      <c r="BO120" s="220"/>
      <c r="BP120" s="220"/>
      <c r="BQ120" s="218"/>
      <c r="BR120" s="221"/>
      <c r="BS120" s="220"/>
      <c r="BT120" s="220"/>
      <c r="BU120" s="220"/>
      <c r="BV120" s="220"/>
      <c r="BW120" s="220"/>
      <c r="BX120" s="220"/>
      <c r="BY120" s="220"/>
      <c r="BZ120" s="220"/>
      <c r="CA120" s="220"/>
      <c r="CB120" s="220"/>
      <c r="CC120" s="218"/>
      <c r="CD120" s="368"/>
    </row>
    <row r="121" spans="1:82" x14ac:dyDescent="0.75">
      <c r="A121" s="39"/>
      <c r="B121" s="73" t="s">
        <v>222</v>
      </c>
      <c r="C121" s="129" t="s">
        <v>223</v>
      </c>
      <c r="D121" s="130" t="s">
        <v>58</v>
      </c>
      <c r="E121" s="255">
        <v>72</v>
      </c>
      <c r="F121" s="224"/>
      <c r="G121" s="74">
        <f t="shared" si="68"/>
        <v>0</v>
      </c>
      <c r="H121" s="230"/>
      <c r="I121" s="232"/>
      <c r="J121" s="219"/>
      <c r="K121" s="220"/>
      <c r="L121" s="220"/>
      <c r="M121" s="220"/>
      <c r="N121" s="220"/>
      <c r="O121" s="220"/>
      <c r="P121" s="220"/>
      <c r="Q121" s="220"/>
      <c r="R121" s="220"/>
      <c r="S121" s="220"/>
      <c r="T121" s="220"/>
      <c r="U121" s="218"/>
      <c r="V121" s="219"/>
      <c r="W121" s="220"/>
      <c r="X121" s="220"/>
      <c r="Y121" s="220"/>
      <c r="Z121" s="220"/>
      <c r="AA121" s="220"/>
      <c r="AB121" s="220"/>
      <c r="AC121" s="220"/>
      <c r="AD121" s="220"/>
      <c r="AE121" s="220"/>
      <c r="AF121" s="220"/>
      <c r="AG121" s="218"/>
      <c r="AH121" s="221"/>
      <c r="AI121" s="220"/>
      <c r="AJ121" s="220"/>
      <c r="AK121" s="220"/>
      <c r="AL121" s="220"/>
      <c r="AM121" s="220"/>
      <c r="AN121" s="220"/>
      <c r="AO121" s="220"/>
      <c r="AP121" s="220"/>
      <c r="AQ121" s="220"/>
      <c r="AR121" s="220"/>
      <c r="AS121" s="218"/>
      <c r="AT121" s="221"/>
      <c r="AU121" s="220"/>
      <c r="AV121" s="220"/>
      <c r="AW121" s="220"/>
      <c r="AX121" s="220"/>
      <c r="AY121" s="220"/>
      <c r="AZ121" s="220"/>
      <c r="BA121" s="220"/>
      <c r="BB121" s="220"/>
      <c r="BC121" s="220"/>
      <c r="BD121" s="220"/>
      <c r="BE121" s="218"/>
      <c r="BF121" s="221"/>
      <c r="BG121" s="220"/>
      <c r="BH121" s="220"/>
      <c r="BI121" s="220"/>
      <c r="BJ121" s="220"/>
      <c r="BK121" s="220"/>
      <c r="BL121" s="220"/>
      <c r="BM121" s="220"/>
      <c r="BN121" s="220"/>
      <c r="BO121" s="220"/>
      <c r="BP121" s="220"/>
      <c r="BQ121" s="218"/>
      <c r="BR121" s="221"/>
      <c r="BS121" s="220"/>
      <c r="BT121" s="220"/>
      <c r="BU121" s="220"/>
      <c r="BV121" s="220"/>
      <c r="BW121" s="220"/>
      <c r="BX121" s="220"/>
      <c r="BY121" s="220"/>
      <c r="BZ121" s="220"/>
      <c r="CA121" s="220"/>
      <c r="CB121" s="220"/>
      <c r="CC121" s="218"/>
      <c r="CD121" s="368"/>
    </row>
    <row r="122" spans="1:82" x14ac:dyDescent="0.75">
      <c r="A122" s="39"/>
      <c r="B122" s="73" t="s">
        <v>224</v>
      </c>
      <c r="C122" s="129" t="s">
        <v>609</v>
      </c>
      <c r="D122" s="130" t="s">
        <v>58</v>
      </c>
      <c r="E122" s="255">
        <v>72</v>
      </c>
      <c r="F122" s="224"/>
      <c r="G122" s="74">
        <f t="shared" si="68"/>
        <v>0</v>
      </c>
      <c r="H122" s="75"/>
      <c r="I122" s="76"/>
      <c r="J122" s="219"/>
      <c r="K122" s="220"/>
      <c r="L122" s="220"/>
      <c r="M122" s="220"/>
      <c r="N122" s="220"/>
      <c r="O122" s="220"/>
      <c r="P122" s="220"/>
      <c r="Q122" s="220"/>
      <c r="R122" s="220"/>
      <c r="S122" s="220"/>
      <c r="T122" s="220"/>
      <c r="U122" s="218"/>
      <c r="V122" s="219"/>
      <c r="W122" s="220"/>
      <c r="X122" s="220"/>
      <c r="Y122" s="220"/>
      <c r="Z122" s="220"/>
      <c r="AA122" s="220"/>
      <c r="AB122" s="220"/>
      <c r="AC122" s="220"/>
      <c r="AD122" s="220"/>
      <c r="AE122" s="220"/>
      <c r="AF122" s="220"/>
      <c r="AG122" s="218"/>
      <c r="AH122" s="221"/>
      <c r="AI122" s="220"/>
      <c r="AJ122" s="220"/>
      <c r="AK122" s="220"/>
      <c r="AL122" s="220"/>
      <c r="AM122" s="220"/>
      <c r="AN122" s="220"/>
      <c r="AO122" s="220"/>
      <c r="AP122" s="220"/>
      <c r="AQ122" s="220"/>
      <c r="AR122" s="220"/>
      <c r="AS122" s="218"/>
      <c r="AT122" s="221"/>
      <c r="AU122" s="220"/>
      <c r="AV122" s="220"/>
      <c r="AW122" s="220"/>
      <c r="AX122" s="220"/>
      <c r="AY122" s="220"/>
      <c r="AZ122" s="220"/>
      <c r="BA122" s="220"/>
      <c r="BB122" s="220"/>
      <c r="BC122" s="220"/>
      <c r="BD122" s="220"/>
      <c r="BE122" s="218"/>
      <c r="BF122" s="221"/>
      <c r="BG122" s="220"/>
      <c r="BH122" s="220"/>
      <c r="BI122" s="220"/>
      <c r="BJ122" s="220"/>
      <c r="BK122" s="220"/>
      <c r="BL122" s="220"/>
      <c r="BM122" s="220"/>
      <c r="BN122" s="220"/>
      <c r="BO122" s="220"/>
      <c r="BP122" s="220"/>
      <c r="BQ122" s="218"/>
      <c r="BR122" s="221"/>
      <c r="BS122" s="220"/>
      <c r="BT122" s="220"/>
      <c r="BU122" s="220"/>
      <c r="BV122" s="220"/>
      <c r="BW122" s="220"/>
      <c r="BX122" s="220"/>
      <c r="BY122" s="220"/>
      <c r="BZ122" s="220"/>
      <c r="CA122" s="220"/>
      <c r="CB122" s="220"/>
      <c r="CC122" s="218"/>
      <c r="CD122" s="368"/>
    </row>
    <row r="123" spans="1:82" x14ac:dyDescent="0.75">
      <c r="A123" s="39"/>
      <c r="B123" s="73" t="s">
        <v>225</v>
      </c>
      <c r="C123" s="129" t="s">
        <v>911</v>
      </c>
      <c r="D123" s="130" t="s">
        <v>226</v>
      </c>
      <c r="E123" s="255">
        <v>4</v>
      </c>
      <c r="F123" s="275"/>
      <c r="G123" s="74">
        <f>+E123*F123</f>
        <v>0</v>
      </c>
      <c r="H123" s="75"/>
      <c r="I123" s="76"/>
      <c r="J123" s="230"/>
      <c r="K123" s="227"/>
      <c r="L123" s="231"/>
      <c r="M123" s="231"/>
      <c r="N123" s="231"/>
      <c r="O123" s="231"/>
      <c r="P123" s="231"/>
      <c r="Q123" s="231"/>
      <c r="R123" s="231"/>
      <c r="S123" s="231"/>
      <c r="T123" s="231"/>
      <c r="U123" s="232">
        <f>G123/6</f>
        <v>0</v>
      </c>
      <c r="V123" s="230"/>
      <c r="W123" s="231"/>
      <c r="X123" s="231"/>
      <c r="Y123" s="231"/>
      <c r="Z123" s="231"/>
      <c r="AA123" s="231"/>
      <c r="AB123" s="231"/>
      <c r="AC123" s="231"/>
      <c r="AD123" s="231"/>
      <c r="AE123" s="231"/>
      <c r="AF123" s="231"/>
      <c r="AG123" s="232">
        <f>G123/6</f>
        <v>0</v>
      </c>
      <c r="AH123" s="233"/>
      <c r="AI123" s="231"/>
      <c r="AJ123" s="231"/>
      <c r="AK123" s="231"/>
      <c r="AL123" s="231"/>
      <c r="AM123" s="231"/>
      <c r="AN123" s="231"/>
      <c r="AO123" s="231"/>
      <c r="AP123" s="231"/>
      <c r="AQ123" s="231"/>
      <c r="AR123" s="231"/>
      <c r="AS123" s="232">
        <f>G123/6</f>
        <v>0</v>
      </c>
      <c r="AT123" s="233"/>
      <c r="AU123" s="231"/>
      <c r="AV123" s="231"/>
      <c r="AW123" s="231"/>
      <c r="AX123" s="231"/>
      <c r="AY123" s="231"/>
      <c r="AZ123" s="231"/>
      <c r="BA123" s="231"/>
      <c r="BB123" s="231"/>
      <c r="BC123" s="231"/>
      <c r="BD123" s="231"/>
      <c r="BE123" s="232">
        <f>G123/6</f>
        <v>0</v>
      </c>
      <c r="BF123" s="233"/>
      <c r="BG123" s="231"/>
      <c r="BH123" s="231"/>
      <c r="BI123" s="231"/>
      <c r="BJ123" s="231"/>
      <c r="BK123" s="231"/>
      <c r="BL123" s="231"/>
      <c r="BM123" s="231"/>
      <c r="BN123" s="231"/>
      <c r="BO123" s="231"/>
      <c r="BP123" s="231"/>
      <c r="BQ123" s="232">
        <f>G123/6</f>
        <v>0</v>
      </c>
      <c r="BR123" s="233"/>
      <c r="BS123" s="231"/>
      <c r="BT123" s="231"/>
      <c r="BU123" s="231"/>
      <c r="BV123" s="231"/>
      <c r="BW123" s="231"/>
      <c r="BX123" s="231"/>
      <c r="BY123" s="231"/>
      <c r="BZ123" s="231"/>
      <c r="CA123" s="231"/>
      <c r="CB123" s="231"/>
      <c r="CC123" s="232">
        <f>G123-SUM(H123:CB123)</f>
        <v>0</v>
      </c>
      <c r="CD123" s="368"/>
    </row>
    <row r="124" spans="1:82" x14ac:dyDescent="0.75">
      <c r="A124" s="39"/>
      <c r="B124" s="73" t="s">
        <v>227</v>
      </c>
      <c r="C124" s="129" t="s">
        <v>228</v>
      </c>
      <c r="D124" s="130" t="s">
        <v>58</v>
      </c>
      <c r="E124" s="255">
        <v>72</v>
      </c>
      <c r="F124" s="224"/>
      <c r="G124" s="74">
        <f t="shared" si="68"/>
        <v>0</v>
      </c>
      <c r="H124" s="75"/>
      <c r="I124" s="76"/>
      <c r="J124" s="219"/>
      <c r="K124" s="220"/>
      <c r="L124" s="220"/>
      <c r="M124" s="220"/>
      <c r="N124" s="220"/>
      <c r="O124" s="220"/>
      <c r="P124" s="220"/>
      <c r="Q124" s="220"/>
      <c r="R124" s="220"/>
      <c r="S124" s="220"/>
      <c r="T124" s="220"/>
      <c r="U124" s="218"/>
      <c r="V124" s="219"/>
      <c r="W124" s="220"/>
      <c r="X124" s="220"/>
      <c r="Y124" s="220"/>
      <c r="Z124" s="220"/>
      <c r="AA124" s="220"/>
      <c r="AB124" s="220"/>
      <c r="AC124" s="220"/>
      <c r="AD124" s="220"/>
      <c r="AE124" s="220"/>
      <c r="AF124" s="220"/>
      <c r="AG124" s="218"/>
      <c r="AH124" s="221"/>
      <c r="AI124" s="220"/>
      <c r="AJ124" s="220"/>
      <c r="AK124" s="220"/>
      <c r="AL124" s="220"/>
      <c r="AM124" s="220"/>
      <c r="AN124" s="220"/>
      <c r="AO124" s="220"/>
      <c r="AP124" s="220"/>
      <c r="AQ124" s="220"/>
      <c r="AR124" s="220"/>
      <c r="AS124" s="218"/>
      <c r="AT124" s="221"/>
      <c r="AU124" s="220"/>
      <c r="AV124" s="220"/>
      <c r="AW124" s="220"/>
      <c r="AX124" s="220"/>
      <c r="AY124" s="220"/>
      <c r="AZ124" s="220"/>
      <c r="BA124" s="220"/>
      <c r="BB124" s="220"/>
      <c r="BC124" s="220"/>
      <c r="BD124" s="220"/>
      <c r="BE124" s="218"/>
      <c r="BF124" s="221"/>
      <c r="BG124" s="220"/>
      <c r="BH124" s="220"/>
      <c r="BI124" s="220"/>
      <c r="BJ124" s="220"/>
      <c r="BK124" s="220"/>
      <c r="BL124" s="220"/>
      <c r="BM124" s="220"/>
      <c r="BN124" s="220"/>
      <c r="BO124" s="220"/>
      <c r="BP124" s="220"/>
      <c r="BQ124" s="218"/>
      <c r="BR124" s="221"/>
      <c r="BS124" s="220"/>
      <c r="BT124" s="220"/>
      <c r="BU124" s="220"/>
      <c r="BV124" s="220"/>
      <c r="BW124" s="220"/>
      <c r="BX124" s="220"/>
      <c r="BY124" s="220"/>
      <c r="BZ124" s="220"/>
      <c r="CA124" s="220"/>
      <c r="CB124" s="220"/>
      <c r="CC124" s="218"/>
      <c r="CD124" s="368"/>
    </row>
    <row r="125" spans="1:82" x14ac:dyDescent="0.75">
      <c r="A125" s="39"/>
      <c r="B125" s="73" t="s">
        <v>229</v>
      </c>
      <c r="C125" s="129" t="s">
        <v>230</v>
      </c>
      <c r="D125" s="130" t="s">
        <v>479</v>
      </c>
      <c r="E125" s="255">
        <v>300</v>
      </c>
      <c r="F125" s="275"/>
      <c r="G125" s="74">
        <f>+E125*F125</f>
        <v>0</v>
      </c>
      <c r="H125" s="75"/>
      <c r="I125" s="76"/>
      <c r="J125" s="230"/>
      <c r="K125" s="227"/>
      <c r="L125" s="231"/>
      <c r="M125" s="231"/>
      <c r="N125" s="231"/>
      <c r="O125" s="231"/>
      <c r="P125" s="231"/>
      <c r="Q125" s="231"/>
      <c r="R125" s="231"/>
      <c r="S125" s="231"/>
      <c r="T125" s="231"/>
      <c r="U125" s="232">
        <f>G125/6</f>
        <v>0</v>
      </c>
      <c r="V125" s="230"/>
      <c r="W125" s="231"/>
      <c r="X125" s="231"/>
      <c r="Y125" s="231"/>
      <c r="Z125" s="231"/>
      <c r="AA125" s="231"/>
      <c r="AB125" s="231"/>
      <c r="AC125" s="231"/>
      <c r="AD125" s="231"/>
      <c r="AE125" s="231"/>
      <c r="AF125" s="231"/>
      <c r="AG125" s="232">
        <f>G125/6</f>
        <v>0</v>
      </c>
      <c r="AH125" s="233"/>
      <c r="AI125" s="231"/>
      <c r="AJ125" s="231"/>
      <c r="AK125" s="231"/>
      <c r="AL125" s="231"/>
      <c r="AM125" s="231"/>
      <c r="AN125" s="231"/>
      <c r="AO125" s="231"/>
      <c r="AP125" s="231"/>
      <c r="AQ125" s="231"/>
      <c r="AR125" s="231"/>
      <c r="AS125" s="232">
        <f>G125/6</f>
        <v>0</v>
      </c>
      <c r="AT125" s="233"/>
      <c r="AU125" s="231"/>
      <c r="AV125" s="231"/>
      <c r="AW125" s="231"/>
      <c r="AX125" s="231"/>
      <c r="AY125" s="231"/>
      <c r="AZ125" s="231"/>
      <c r="BA125" s="231"/>
      <c r="BB125" s="231"/>
      <c r="BC125" s="231"/>
      <c r="BD125" s="231"/>
      <c r="BE125" s="232">
        <f>G125/6</f>
        <v>0</v>
      </c>
      <c r="BF125" s="233"/>
      <c r="BG125" s="231"/>
      <c r="BH125" s="231"/>
      <c r="BI125" s="231"/>
      <c r="BJ125" s="231"/>
      <c r="BK125" s="231"/>
      <c r="BL125" s="231"/>
      <c r="BM125" s="231"/>
      <c r="BN125" s="231"/>
      <c r="BO125" s="231"/>
      <c r="BP125" s="231"/>
      <c r="BQ125" s="232">
        <f>G125/6</f>
        <v>0</v>
      </c>
      <c r="BR125" s="233"/>
      <c r="BS125" s="231"/>
      <c r="BT125" s="231"/>
      <c r="BU125" s="231"/>
      <c r="BV125" s="231"/>
      <c r="BW125" s="231"/>
      <c r="BX125" s="231"/>
      <c r="BY125" s="231"/>
      <c r="BZ125" s="231"/>
      <c r="CA125" s="231"/>
      <c r="CB125" s="231"/>
      <c r="CC125" s="232">
        <f>G125-SUM(H125:CB125)</f>
        <v>0</v>
      </c>
      <c r="CD125" s="368"/>
    </row>
    <row r="126" spans="1:82" x14ac:dyDescent="0.75">
      <c r="A126" s="39"/>
      <c r="B126" s="73" t="s">
        <v>232</v>
      </c>
      <c r="C126" s="129" t="s">
        <v>233</v>
      </c>
      <c r="D126" s="130" t="s">
        <v>58</v>
      </c>
      <c r="E126" s="255">
        <v>72</v>
      </c>
      <c r="F126" s="224"/>
      <c r="G126" s="74">
        <f t="shared" si="68"/>
        <v>0</v>
      </c>
      <c r="H126" s="230"/>
      <c r="I126" s="232"/>
      <c r="J126" s="219"/>
      <c r="K126" s="220"/>
      <c r="L126" s="220"/>
      <c r="M126" s="220"/>
      <c r="N126" s="220"/>
      <c r="O126" s="220"/>
      <c r="P126" s="220"/>
      <c r="Q126" s="220"/>
      <c r="R126" s="220"/>
      <c r="S126" s="220"/>
      <c r="T126" s="220"/>
      <c r="U126" s="218"/>
      <c r="V126" s="219"/>
      <c r="W126" s="220"/>
      <c r="X126" s="220"/>
      <c r="Y126" s="220"/>
      <c r="Z126" s="220"/>
      <c r="AA126" s="220"/>
      <c r="AB126" s="220"/>
      <c r="AC126" s="220"/>
      <c r="AD126" s="220"/>
      <c r="AE126" s="220"/>
      <c r="AF126" s="220"/>
      <c r="AG126" s="218"/>
      <c r="AH126" s="221"/>
      <c r="AI126" s="220"/>
      <c r="AJ126" s="220"/>
      <c r="AK126" s="220"/>
      <c r="AL126" s="220"/>
      <c r="AM126" s="220"/>
      <c r="AN126" s="220"/>
      <c r="AO126" s="220"/>
      <c r="AP126" s="220"/>
      <c r="AQ126" s="220"/>
      <c r="AR126" s="220"/>
      <c r="AS126" s="218"/>
      <c r="AT126" s="221"/>
      <c r="AU126" s="220"/>
      <c r="AV126" s="220"/>
      <c r="AW126" s="220"/>
      <c r="AX126" s="220"/>
      <c r="AY126" s="220"/>
      <c r="AZ126" s="220"/>
      <c r="BA126" s="220"/>
      <c r="BB126" s="220"/>
      <c r="BC126" s="220"/>
      <c r="BD126" s="220"/>
      <c r="BE126" s="218"/>
      <c r="BF126" s="221"/>
      <c r="BG126" s="220"/>
      <c r="BH126" s="220"/>
      <c r="BI126" s="220"/>
      <c r="BJ126" s="220"/>
      <c r="BK126" s="220"/>
      <c r="BL126" s="220"/>
      <c r="BM126" s="220"/>
      <c r="BN126" s="220"/>
      <c r="BO126" s="220"/>
      <c r="BP126" s="220"/>
      <c r="BQ126" s="218"/>
      <c r="BR126" s="221"/>
      <c r="BS126" s="220"/>
      <c r="BT126" s="220"/>
      <c r="BU126" s="220"/>
      <c r="BV126" s="220"/>
      <c r="BW126" s="220"/>
      <c r="BX126" s="220"/>
      <c r="BY126" s="220"/>
      <c r="BZ126" s="220"/>
      <c r="CA126" s="220"/>
      <c r="CB126" s="220"/>
      <c r="CC126" s="218"/>
      <c r="CD126" s="368"/>
    </row>
    <row r="127" spans="1:82" x14ac:dyDescent="0.75">
      <c r="A127" s="39"/>
      <c r="B127" s="73" t="s">
        <v>234</v>
      </c>
      <c r="C127" s="129" t="s">
        <v>235</v>
      </c>
      <c r="D127" s="130" t="s">
        <v>86</v>
      </c>
      <c r="E127" s="255">
        <v>1</v>
      </c>
      <c r="F127" s="216"/>
      <c r="G127" s="74">
        <f>+E127*F127</f>
        <v>0</v>
      </c>
      <c r="H127" s="230"/>
      <c r="I127" s="232"/>
      <c r="J127" s="230"/>
      <c r="K127" s="227"/>
      <c r="L127" s="231"/>
      <c r="M127" s="231"/>
      <c r="N127" s="231"/>
      <c r="O127" s="231"/>
      <c r="P127" s="231"/>
      <c r="Q127" s="231"/>
      <c r="R127" s="231"/>
      <c r="S127" s="231"/>
      <c r="T127" s="231"/>
      <c r="U127" s="232">
        <f>G127/6</f>
        <v>0</v>
      </c>
      <c r="V127" s="230"/>
      <c r="W127" s="231"/>
      <c r="X127" s="231"/>
      <c r="Y127" s="231"/>
      <c r="Z127" s="231"/>
      <c r="AA127" s="231"/>
      <c r="AB127" s="231"/>
      <c r="AC127" s="231"/>
      <c r="AD127" s="231"/>
      <c r="AE127" s="231"/>
      <c r="AF127" s="231"/>
      <c r="AG127" s="232">
        <f>G127/6</f>
        <v>0</v>
      </c>
      <c r="AH127" s="233"/>
      <c r="AI127" s="231"/>
      <c r="AJ127" s="231"/>
      <c r="AK127" s="231"/>
      <c r="AL127" s="231"/>
      <c r="AM127" s="231"/>
      <c r="AN127" s="231"/>
      <c r="AO127" s="231"/>
      <c r="AP127" s="231"/>
      <c r="AQ127" s="231"/>
      <c r="AR127" s="231"/>
      <c r="AS127" s="232">
        <f>G127/6</f>
        <v>0</v>
      </c>
      <c r="AT127" s="233"/>
      <c r="AU127" s="231"/>
      <c r="AV127" s="231"/>
      <c r="AW127" s="231"/>
      <c r="AX127" s="231"/>
      <c r="AY127" s="231"/>
      <c r="AZ127" s="231"/>
      <c r="BA127" s="231"/>
      <c r="BB127" s="231"/>
      <c r="BC127" s="231"/>
      <c r="BD127" s="231"/>
      <c r="BE127" s="232">
        <f>G127/6</f>
        <v>0</v>
      </c>
      <c r="BF127" s="233"/>
      <c r="BG127" s="231"/>
      <c r="BH127" s="231"/>
      <c r="BI127" s="231"/>
      <c r="BJ127" s="231"/>
      <c r="BK127" s="231"/>
      <c r="BL127" s="231"/>
      <c r="BM127" s="231"/>
      <c r="BN127" s="231"/>
      <c r="BO127" s="231"/>
      <c r="BP127" s="231"/>
      <c r="BQ127" s="232">
        <f>G127/6</f>
        <v>0</v>
      </c>
      <c r="BR127" s="233"/>
      <c r="BS127" s="231"/>
      <c r="BT127" s="231"/>
      <c r="BU127" s="231"/>
      <c r="BV127" s="231"/>
      <c r="BW127" s="231"/>
      <c r="BX127" s="231"/>
      <c r="BY127" s="231"/>
      <c r="BZ127" s="231"/>
      <c r="CA127" s="231"/>
      <c r="CB127" s="231"/>
      <c r="CC127" s="232">
        <f>G127-SUM(H127:CB127)</f>
        <v>0</v>
      </c>
      <c r="CD127" s="368"/>
    </row>
    <row r="128" spans="1:82" x14ac:dyDescent="0.75">
      <c r="A128" s="39"/>
      <c r="B128" s="131" t="s">
        <v>236</v>
      </c>
      <c r="C128" s="132" t="s">
        <v>237</v>
      </c>
      <c r="D128" s="133"/>
      <c r="E128" s="296"/>
      <c r="F128" s="250"/>
      <c r="G128" s="134">
        <f t="shared" ref="G128:AL128" si="69">SUM(G129:G137)</f>
        <v>0</v>
      </c>
      <c r="H128" s="135">
        <f t="shared" si="69"/>
        <v>0</v>
      </c>
      <c r="I128" s="136">
        <f t="shared" si="69"/>
        <v>0</v>
      </c>
      <c r="J128" s="135">
        <f t="shared" si="69"/>
        <v>0</v>
      </c>
      <c r="K128" s="137">
        <f t="shared" si="69"/>
        <v>0</v>
      </c>
      <c r="L128" s="137">
        <f t="shared" si="69"/>
        <v>0</v>
      </c>
      <c r="M128" s="137">
        <f t="shared" si="69"/>
        <v>0</v>
      </c>
      <c r="N128" s="137">
        <f t="shared" si="69"/>
        <v>0</v>
      </c>
      <c r="O128" s="137">
        <f t="shared" si="69"/>
        <v>0</v>
      </c>
      <c r="P128" s="137">
        <f t="shared" si="69"/>
        <v>0</v>
      </c>
      <c r="Q128" s="137">
        <f t="shared" si="69"/>
        <v>0</v>
      </c>
      <c r="R128" s="137">
        <f t="shared" si="69"/>
        <v>0</v>
      </c>
      <c r="S128" s="137">
        <f t="shared" si="69"/>
        <v>0</v>
      </c>
      <c r="T128" s="137">
        <f t="shared" si="69"/>
        <v>0</v>
      </c>
      <c r="U128" s="136">
        <f t="shared" si="69"/>
        <v>0</v>
      </c>
      <c r="V128" s="135">
        <f t="shared" si="69"/>
        <v>0</v>
      </c>
      <c r="W128" s="137">
        <f t="shared" si="69"/>
        <v>0</v>
      </c>
      <c r="X128" s="137">
        <f t="shared" si="69"/>
        <v>0</v>
      </c>
      <c r="Y128" s="137">
        <f t="shared" si="69"/>
        <v>0</v>
      </c>
      <c r="Z128" s="137">
        <f t="shared" si="69"/>
        <v>0</v>
      </c>
      <c r="AA128" s="137">
        <f t="shared" si="69"/>
        <v>0</v>
      </c>
      <c r="AB128" s="137">
        <f t="shared" si="69"/>
        <v>0</v>
      </c>
      <c r="AC128" s="137">
        <f t="shared" si="69"/>
        <v>0</v>
      </c>
      <c r="AD128" s="137">
        <f t="shared" si="69"/>
        <v>0</v>
      </c>
      <c r="AE128" s="137">
        <f t="shared" si="69"/>
        <v>0</v>
      </c>
      <c r="AF128" s="137">
        <f t="shared" si="69"/>
        <v>0</v>
      </c>
      <c r="AG128" s="136">
        <f t="shared" si="69"/>
        <v>0</v>
      </c>
      <c r="AH128" s="138">
        <f t="shared" si="69"/>
        <v>0</v>
      </c>
      <c r="AI128" s="137">
        <f t="shared" si="69"/>
        <v>0</v>
      </c>
      <c r="AJ128" s="137">
        <f t="shared" si="69"/>
        <v>0</v>
      </c>
      <c r="AK128" s="137">
        <f t="shared" si="69"/>
        <v>0</v>
      </c>
      <c r="AL128" s="137">
        <f t="shared" si="69"/>
        <v>0</v>
      </c>
      <c r="AM128" s="137">
        <f t="shared" ref="AM128:BR128" si="70">SUM(AM129:AM137)</f>
        <v>0</v>
      </c>
      <c r="AN128" s="137">
        <f t="shared" si="70"/>
        <v>0</v>
      </c>
      <c r="AO128" s="137">
        <f t="shared" si="70"/>
        <v>0</v>
      </c>
      <c r="AP128" s="137">
        <f t="shared" si="70"/>
        <v>0</v>
      </c>
      <c r="AQ128" s="137">
        <f t="shared" si="70"/>
        <v>0</v>
      </c>
      <c r="AR128" s="137">
        <f t="shared" si="70"/>
        <v>0</v>
      </c>
      <c r="AS128" s="136">
        <f t="shared" si="70"/>
        <v>0</v>
      </c>
      <c r="AT128" s="138">
        <f t="shared" si="70"/>
        <v>0</v>
      </c>
      <c r="AU128" s="137">
        <f t="shared" si="70"/>
        <v>0</v>
      </c>
      <c r="AV128" s="137">
        <f t="shared" si="70"/>
        <v>0</v>
      </c>
      <c r="AW128" s="137">
        <f t="shared" si="70"/>
        <v>0</v>
      </c>
      <c r="AX128" s="137">
        <f t="shared" si="70"/>
        <v>0</v>
      </c>
      <c r="AY128" s="137">
        <f t="shared" si="70"/>
        <v>0</v>
      </c>
      <c r="AZ128" s="137">
        <f t="shared" si="70"/>
        <v>0</v>
      </c>
      <c r="BA128" s="137">
        <f t="shared" si="70"/>
        <v>0</v>
      </c>
      <c r="BB128" s="137">
        <f t="shared" si="70"/>
        <v>0</v>
      </c>
      <c r="BC128" s="137">
        <f t="shared" si="70"/>
        <v>0</v>
      </c>
      <c r="BD128" s="137">
        <f t="shared" si="70"/>
        <v>0</v>
      </c>
      <c r="BE128" s="136">
        <f t="shared" si="70"/>
        <v>0</v>
      </c>
      <c r="BF128" s="138">
        <f t="shared" si="70"/>
        <v>0</v>
      </c>
      <c r="BG128" s="137">
        <f t="shared" si="70"/>
        <v>0</v>
      </c>
      <c r="BH128" s="137">
        <f t="shared" si="70"/>
        <v>0</v>
      </c>
      <c r="BI128" s="137">
        <f t="shared" si="70"/>
        <v>0</v>
      </c>
      <c r="BJ128" s="137">
        <f t="shared" si="70"/>
        <v>0</v>
      </c>
      <c r="BK128" s="137">
        <f t="shared" si="70"/>
        <v>0</v>
      </c>
      <c r="BL128" s="137">
        <f t="shared" si="70"/>
        <v>0</v>
      </c>
      <c r="BM128" s="137">
        <f t="shared" si="70"/>
        <v>0</v>
      </c>
      <c r="BN128" s="137">
        <f t="shared" si="70"/>
        <v>0</v>
      </c>
      <c r="BO128" s="137">
        <f t="shared" si="70"/>
        <v>0</v>
      </c>
      <c r="BP128" s="137">
        <f t="shared" si="70"/>
        <v>0</v>
      </c>
      <c r="BQ128" s="136">
        <f t="shared" si="70"/>
        <v>0</v>
      </c>
      <c r="BR128" s="138">
        <f t="shared" si="70"/>
        <v>0</v>
      </c>
      <c r="BS128" s="137">
        <f t="shared" ref="BS128:CC128" si="71">SUM(BS129:BS137)</f>
        <v>0</v>
      </c>
      <c r="BT128" s="137">
        <f t="shared" si="71"/>
        <v>0</v>
      </c>
      <c r="BU128" s="137">
        <f t="shared" si="71"/>
        <v>0</v>
      </c>
      <c r="BV128" s="137">
        <f t="shared" si="71"/>
        <v>0</v>
      </c>
      <c r="BW128" s="137">
        <f t="shared" si="71"/>
        <v>0</v>
      </c>
      <c r="BX128" s="137">
        <f t="shared" si="71"/>
        <v>0</v>
      </c>
      <c r="BY128" s="137">
        <f t="shared" si="71"/>
        <v>0</v>
      </c>
      <c r="BZ128" s="137">
        <f t="shared" si="71"/>
        <v>0</v>
      </c>
      <c r="CA128" s="137">
        <f t="shared" si="71"/>
        <v>0</v>
      </c>
      <c r="CB128" s="137">
        <f t="shared" si="71"/>
        <v>0</v>
      </c>
      <c r="CC128" s="136">
        <f t="shared" si="71"/>
        <v>0</v>
      </c>
      <c r="CD128" s="368"/>
    </row>
    <row r="129" spans="1:82" x14ac:dyDescent="0.75">
      <c r="A129" s="39"/>
      <c r="B129" s="73" t="s">
        <v>238</v>
      </c>
      <c r="C129" s="129" t="s">
        <v>239</v>
      </c>
      <c r="D129" s="139" t="s">
        <v>58</v>
      </c>
      <c r="E129" s="255">
        <v>72</v>
      </c>
      <c r="F129" s="224"/>
      <c r="G129" s="74">
        <f t="shared" ref="G129:G143" si="72">+SUM(H129:CC129)</f>
        <v>0</v>
      </c>
      <c r="H129" s="230"/>
      <c r="I129" s="232"/>
      <c r="J129" s="219"/>
      <c r="K129" s="220"/>
      <c r="L129" s="220"/>
      <c r="M129" s="220"/>
      <c r="N129" s="220"/>
      <c r="O129" s="220"/>
      <c r="P129" s="220"/>
      <c r="Q129" s="220"/>
      <c r="R129" s="220"/>
      <c r="S129" s="220"/>
      <c r="T129" s="220"/>
      <c r="U129" s="218"/>
      <c r="V129" s="219"/>
      <c r="W129" s="220"/>
      <c r="X129" s="220"/>
      <c r="Y129" s="220"/>
      <c r="Z129" s="220"/>
      <c r="AA129" s="220"/>
      <c r="AB129" s="220"/>
      <c r="AC129" s="220"/>
      <c r="AD129" s="220"/>
      <c r="AE129" s="220"/>
      <c r="AF129" s="220"/>
      <c r="AG129" s="218"/>
      <c r="AH129" s="221"/>
      <c r="AI129" s="220"/>
      <c r="AJ129" s="220"/>
      <c r="AK129" s="220"/>
      <c r="AL129" s="220"/>
      <c r="AM129" s="220"/>
      <c r="AN129" s="220"/>
      <c r="AO129" s="220"/>
      <c r="AP129" s="220"/>
      <c r="AQ129" s="220"/>
      <c r="AR129" s="220"/>
      <c r="AS129" s="218"/>
      <c r="AT129" s="221"/>
      <c r="AU129" s="220"/>
      <c r="AV129" s="220"/>
      <c r="AW129" s="220"/>
      <c r="AX129" s="220"/>
      <c r="AY129" s="220"/>
      <c r="AZ129" s="220"/>
      <c r="BA129" s="220"/>
      <c r="BB129" s="220"/>
      <c r="BC129" s="220"/>
      <c r="BD129" s="220"/>
      <c r="BE129" s="218"/>
      <c r="BF129" s="221"/>
      <c r="BG129" s="220"/>
      <c r="BH129" s="220"/>
      <c r="BI129" s="220"/>
      <c r="BJ129" s="220"/>
      <c r="BK129" s="220"/>
      <c r="BL129" s="220"/>
      <c r="BM129" s="220"/>
      <c r="BN129" s="220"/>
      <c r="BO129" s="220"/>
      <c r="BP129" s="220"/>
      <c r="BQ129" s="218"/>
      <c r="BR129" s="221"/>
      <c r="BS129" s="220"/>
      <c r="BT129" s="220"/>
      <c r="BU129" s="220"/>
      <c r="BV129" s="220"/>
      <c r="BW129" s="220"/>
      <c r="BX129" s="220"/>
      <c r="BY129" s="220"/>
      <c r="BZ129" s="220"/>
      <c r="CA129" s="220"/>
      <c r="CB129" s="220"/>
      <c r="CC129" s="218"/>
      <c r="CD129" s="368"/>
    </row>
    <row r="130" spans="1:82" x14ac:dyDescent="0.75">
      <c r="A130" s="39"/>
      <c r="B130" s="73" t="s">
        <v>240</v>
      </c>
      <c r="C130" s="129" t="s">
        <v>241</v>
      </c>
      <c r="D130" s="139" t="s">
        <v>58</v>
      </c>
      <c r="E130" s="255">
        <v>72</v>
      </c>
      <c r="F130" s="224"/>
      <c r="G130" s="74">
        <f t="shared" si="72"/>
        <v>0</v>
      </c>
      <c r="H130" s="230"/>
      <c r="I130" s="232"/>
      <c r="J130" s="219"/>
      <c r="K130" s="220"/>
      <c r="L130" s="220"/>
      <c r="M130" s="220"/>
      <c r="N130" s="220"/>
      <c r="O130" s="220"/>
      <c r="P130" s="220"/>
      <c r="Q130" s="220"/>
      <c r="R130" s="220"/>
      <c r="S130" s="220"/>
      <c r="T130" s="220"/>
      <c r="U130" s="218"/>
      <c r="V130" s="219"/>
      <c r="W130" s="220"/>
      <c r="X130" s="220"/>
      <c r="Y130" s="220"/>
      <c r="Z130" s="220"/>
      <c r="AA130" s="220"/>
      <c r="AB130" s="220"/>
      <c r="AC130" s="220"/>
      <c r="AD130" s="220"/>
      <c r="AE130" s="220"/>
      <c r="AF130" s="220"/>
      <c r="AG130" s="218"/>
      <c r="AH130" s="221"/>
      <c r="AI130" s="220"/>
      <c r="AJ130" s="220"/>
      <c r="AK130" s="220"/>
      <c r="AL130" s="220"/>
      <c r="AM130" s="220"/>
      <c r="AN130" s="220"/>
      <c r="AO130" s="220"/>
      <c r="AP130" s="220"/>
      <c r="AQ130" s="220"/>
      <c r="AR130" s="220"/>
      <c r="AS130" s="218"/>
      <c r="AT130" s="221"/>
      <c r="AU130" s="220"/>
      <c r="AV130" s="220"/>
      <c r="AW130" s="220"/>
      <c r="AX130" s="220"/>
      <c r="AY130" s="220"/>
      <c r="AZ130" s="220"/>
      <c r="BA130" s="220"/>
      <c r="BB130" s="220"/>
      <c r="BC130" s="220"/>
      <c r="BD130" s="220"/>
      <c r="BE130" s="218"/>
      <c r="BF130" s="221"/>
      <c r="BG130" s="220"/>
      <c r="BH130" s="220"/>
      <c r="BI130" s="220"/>
      <c r="BJ130" s="220"/>
      <c r="BK130" s="220"/>
      <c r="BL130" s="220"/>
      <c r="BM130" s="220"/>
      <c r="BN130" s="220"/>
      <c r="BO130" s="220"/>
      <c r="BP130" s="220"/>
      <c r="BQ130" s="218"/>
      <c r="BR130" s="221"/>
      <c r="BS130" s="220"/>
      <c r="BT130" s="220"/>
      <c r="BU130" s="220"/>
      <c r="BV130" s="220"/>
      <c r="BW130" s="220"/>
      <c r="BX130" s="220"/>
      <c r="BY130" s="220"/>
      <c r="BZ130" s="220"/>
      <c r="CA130" s="220"/>
      <c r="CB130" s="220"/>
      <c r="CC130" s="218"/>
      <c r="CD130" s="368"/>
    </row>
    <row r="131" spans="1:82" x14ac:dyDescent="0.75">
      <c r="A131" s="39"/>
      <c r="B131" s="73" t="s">
        <v>242</v>
      </c>
      <c r="C131" s="129" t="s">
        <v>243</v>
      </c>
      <c r="D131" s="139" t="s">
        <v>58</v>
      </c>
      <c r="E131" s="255">
        <v>72</v>
      </c>
      <c r="F131" s="224"/>
      <c r="G131" s="74">
        <f t="shared" si="72"/>
        <v>0</v>
      </c>
      <c r="H131" s="230"/>
      <c r="I131" s="232"/>
      <c r="J131" s="219"/>
      <c r="K131" s="220"/>
      <c r="L131" s="220"/>
      <c r="M131" s="220"/>
      <c r="N131" s="220"/>
      <c r="O131" s="220"/>
      <c r="P131" s="220"/>
      <c r="Q131" s="220"/>
      <c r="R131" s="220"/>
      <c r="S131" s="220"/>
      <c r="T131" s="220"/>
      <c r="U131" s="218"/>
      <c r="V131" s="219"/>
      <c r="W131" s="220"/>
      <c r="X131" s="220"/>
      <c r="Y131" s="220"/>
      <c r="Z131" s="220"/>
      <c r="AA131" s="220"/>
      <c r="AB131" s="220"/>
      <c r="AC131" s="220"/>
      <c r="AD131" s="220"/>
      <c r="AE131" s="220"/>
      <c r="AF131" s="220"/>
      <c r="AG131" s="218"/>
      <c r="AH131" s="221"/>
      <c r="AI131" s="220"/>
      <c r="AJ131" s="220"/>
      <c r="AK131" s="220"/>
      <c r="AL131" s="220"/>
      <c r="AM131" s="220"/>
      <c r="AN131" s="220"/>
      <c r="AO131" s="220"/>
      <c r="AP131" s="220"/>
      <c r="AQ131" s="220"/>
      <c r="AR131" s="220"/>
      <c r="AS131" s="218"/>
      <c r="AT131" s="221"/>
      <c r="AU131" s="220"/>
      <c r="AV131" s="220"/>
      <c r="AW131" s="220"/>
      <c r="AX131" s="220"/>
      <c r="AY131" s="220"/>
      <c r="AZ131" s="220"/>
      <c r="BA131" s="220"/>
      <c r="BB131" s="220"/>
      <c r="BC131" s="220"/>
      <c r="BD131" s="220"/>
      <c r="BE131" s="218"/>
      <c r="BF131" s="221"/>
      <c r="BG131" s="220"/>
      <c r="BH131" s="220"/>
      <c r="BI131" s="220"/>
      <c r="BJ131" s="220"/>
      <c r="BK131" s="220"/>
      <c r="BL131" s="220"/>
      <c r="BM131" s="220"/>
      <c r="BN131" s="220"/>
      <c r="BO131" s="220"/>
      <c r="BP131" s="220"/>
      <c r="BQ131" s="218"/>
      <c r="BR131" s="221"/>
      <c r="BS131" s="220"/>
      <c r="BT131" s="220"/>
      <c r="BU131" s="220"/>
      <c r="BV131" s="220"/>
      <c r="BW131" s="220"/>
      <c r="BX131" s="220"/>
      <c r="BY131" s="220"/>
      <c r="BZ131" s="220"/>
      <c r="CA131" s="220"/>
      <c r="CB131" s="220"/>
      <c r="CC131" s="218"/>
      <c r="CD131" s="368"/>
    </row>
    <row r="132" spans="1:82" x14ac:dyDescent="0.75">
      <c r="A132" s="39"/>
      <c r="B132" s="73" t="s">
        <v>244</v>
      </c>
      <c r="C132" s="129" t="s">
        <v>245</v>
      </c>
      <c r="D132" s="139" t="s">
        <v>58</v>
      </c>
      <c r="E132" s="255">
        <v>72</v>
      </c>
      <c r="F132" s="224"/>
      <c r="G132" s="74">
        <f t="shared" si="72"/>
        <v>0</v>
      </c>
      <c r="H132" s="230"/>
      <c r="I132" s="232"/>
      <c r="J132" s="219"/>
      <c r="K132" s="220"/>
      <c r="L132" s="220"/>
      <c r="M132" s="220"/>
      <c r="N132" s="220"/>
      <c r="O132" s="220"/>
      <c r="P132" s="220"/>
      <c r="Q132" s="220"/>
      <c r="R132" s="220"/>
      <c r="S132" s="220"/>
      <c r="T132" s="220"/>
      <c r="U132" s="218"/>
      <c r="V132" s="219"/>
      <c r="W132" s="220"/>
      <c r="X132" s="220"/>
      <c r="Y132" s="220"/>
      <c r="Z132" s="220"/>
      <c r="AA132" s="220"/>
      <c r="AB132" s="220"/>
      <c r="AC132" s="220"/>
      <c r="AD132" s="220"/>
      <c r="AE132" s="220"/>
      <c r="AF132" s="220"/>
      <c r="AG132" s="218"/>
      <c r="AH132" s="221"/>
      <c r="AI132" s="220"/>
      <c r="AJ132" s="220"/>
      <c r="AK132" s="220"/>
      <c r="AL132" s="220"/>
      <c r="AM132" s="220"/>
      <c r="AN132" s="220"/>
      <c r="AO132" s="220"/>
      <c r="AP132" s="220"/>
      <c r="AQ132" s="220"/>
      <c r="AR132" s="220"/>
      <c r="AS132" s="218"/>
      <c r="AT132" s="221"/>
      <c r="AU132" s="220"/>
      <c r="AV132" s="220"/>
      <c r="AW132" s="220"/>
      <c r="AX132" s="220"/>
      <c r="AY132" s="220"/>
      <c r="AZ132" s="220"/>
      <c r="BA132" s="220"/>
      <c r="BB132" s="220"/>
      <c r="BC132" s="220"/>
      <c r="BD132" s="220"/>
      <c r="BE132" s="218"/>
      <c r="BF132" s="221"/>
      <c r="BG132" s="220"/>
      <c r="BH132" s="220"/>
      <c r="BI132" s="220"/>
      <c r="BJ132" s="220"/>
      <c r="BK132" s="220"/>
      <c r="BL132" s="220"/>
      <c r="BM132" s="220"/>
      <c r="BN132" s="220"/>
      <c r="BO132" s="220"/>
      <c r="BP132" s="220"/>
      <c r="BQ132" s="218"/>
      <c r="BR132" s="221"/>
      <c r="BS132" s="220"/>
      <c r="BT132" s="220"/>
      <c r="BU132" s="220"/>
      <c r="BV132" s="220"/>
      <c r="BW132" s="220"/>
      <c r="BX132" s="220"/>
      <c r="BY132" s="220"/>
      <c r="BZ132" s="220"/>
      <c r="CA132" s="220"/>
      <c r="CB132" s="220"/>
      <c r="CC132" s="218"/>
      <c r="CD132" s="368"/>
    </row>
    <row r="133" spans="1:82" x14ac:dyDescent="0.75">
      <c r="A133" s="39"/>
      <c r="B133" s="73" t="s">
        <v>246</v>
      </c>
      <c r="C133" s="129" t="s">
        <v>247</v>
      </c>
      <c r="D133" s="139" t="s">
        <v>58</v>
      </c>
      <c r="E133" s="255">
        <v>72</v>
      </c>
      <c r="F133" s="224"/>
      <c r="G133" s="74">
        <f t="shared" si="72"/>
        <v>0</v>
      </c>
      <c r="H133" s="230"/>
      <c r="I133" s="232"/>
      <c r="J133" s="219"/>
      <c r="K133" s="220"/>
      <c r="L133" s="220"/>
      <c r="M133" s="220"/>
      <c r="N133" s="220"/>
      <c r="O133" s="220"/>
      <c r="P133" s="220"/>
      <c r="Q133" s="220"/>
      <c r="R133" s="220"/>
      <c r="S133" s="220"/>
      <c r="T133" s="220"/>
      <c r="U133" s="218"/>
      <c r="V133" s="219"/>
      <c r="W133" s="220"/>
      <c r="X133" s="220"/>
      <c r="Y133" s="220"/>
      <c r="Z133" s="220"/>
      <c r="AA133" s="220"/>
      <c r="AB133" s="220"/>
      <c r="AC133" s="220"/>
      <c r="AD133" s="220"/>
      <c r="AE133" s="220"/>
      <c r="AF133" s="220"/>
      <c r="AG133" s="218"/>
      <c r="AH133" s="221"/>
      <c r="AI133" s="220"/>
      <c r="AJ133" s="220"/>
      <c r="AK133" s="220"/>
      <c r="AL133" s="220"/>
      <c r="AM133" s="220"/>
      <c r="AN133" s="220"/>
      <c r="AO133" s="220"/>
      <c r="AP133" s="220"/>
      <c r="AQ133" s="220"/>
      <c r="AR133" s="220"/>
      <c r="AS133" s="218"/>
      <c r="AT133" s="221"/>
      <c r="AU133" s="220"/>
      <c r="AV133" s="220"/>
      <c r="AW133" s="220"/>
      <c r="AX133" s="220"/>
      <c r="AY133" s="220"/>
      <c r="AZ133" s="220"/>
      <c r="BA133" s="220"/>
      <c r="BB133" s="220"/>
      <c r="BC133" s="220"/>
      <c r="BD133" s="220"/>
      <c r="BE133" s="218"/>
      <c r="BF133" s="221"/>
      <c r="BG133" s="220"/>
      <c r="BH133" s="220"/>
      <c r="BI133" s="220"/>
      <c r="BJ133" s="220"/>
      <c r="BK133" s="220"/>
      <c r="BL133" s="220"/>
      <c r="BM133" s="220"/>
      <c r="BN133" s="220"/>
      <c r="BO133" s="220"/>
      <c r="BP133" s="220"/>
      <c r="BQ133" s="218"/>
      <c r="BR133" s="221"/>
      <c r="BS133" s="220"/>
      <c r="BT133" s="220"/>
      <c r="BU133" s="220"/>
      <c r="BV133" s="220"/>
      <c r="BW133" s="220"/>
      <c r="BX133" s="220"/>
      <c r="BY133" s="220"/>
      <c r="BZ133" s="220"/>
      <c r="CA133" s="220"/>
      <c r="CB133" s="220"/>
      <c r="CC133" s="218"/>
      <c r="CD133" s="368"/>
    </row>
    <row r="134" spans="1:82" x14ac:dyDescent="0.75">
      <c r="A134" s="39"/>
      <c r="B134" s="73" t="s">
        <v>248</v>
      </c>
      <c r="C134" s="129" t="s">
        <v>249</v>
      </c>
      <c r="D134" s="139" t="s">
        <v>58</v>
      </c>
      <c r="E134" s="255">
        <v>72</v>
      </c>
      <c r="F134" s="224"/>
      <c r="G134" s="74">
        <f t="shared" si="72"/>
        <v>0</v>
      </c>
      <c r="H134" s="230"/>
      <c r="I134" s="232"/>
      <c r="J134" s="219"/>
      <c r="K134" s="220"/>
      <c r="L134" s="220"/>
      <c r="M134" s="220"/>
      <c r="N134" s="220"/>
      <c r="O134" s="220"/>
      <c r="P134" s="220"/>
      <c r="Q134" s="220"/>
      <c r="R134" s="220"/>
      <c r="S134" s="220"/>
      <c r="T134" s="220"/>
      <c r="U134" s="218"/>
      <c r="V134" s="219"/>
      <c r="W134" s="220"/>
      <c r="X134" s="220"/>
      <c r="Y134" s="220"/>
      <c r="Z134" s="220"/>
      <c r="AA134" s="220"/>
      <c r="AB134" s="220"/>
      <c r="AC134" s="220"/>
      <c r="AD134" s="220"/>
      <c r="AE134" s="220"/>
      <c r="AF134" s="220"/>
      <c r="AG134" s="218"/>
      <c r="AH134" s="221"/>
      <c r="AI134" s="220"/>
      <c r="AJ134" s="220"/>
      <c r="AK134" s="220"/>
      <c r="AL134" s="220"/>
      <c r="AM134" s="220"/>
      <c r="AN134" s="220"/>
      <c r="AO134" s="220"/>
      <c r="AP134" s="220"/>
      <c r="AQ134" s="220"/>
      <c r="AR134" s="220"/>
      <c r="AS134" s="218"/>
      <c r="AT134" s="221"/>
      <c r="AU134" s="220"/>
      <c r="AV134" s="220"/>
      <c r="AW134" s="220"/>
      <c r="AX134" s="220"/>
      <c r="AY134" s="220"/>
      <c r="AZ134" s="220"/>
      <c r="BA134" s="220"/>
      <c r="BB134" s="220"/>
      <c r="BC134" s="220"/>
      <c r="BD134" s="220"/>
      <c r="BE134" s="218"/>
      <c r="BF134" s="221"/>
      <c r="BG134" s="220"/>
      <c r="BH134" s="220"/>
      <c r="BI134" s="220"/>
      <c r="BJ134" s="220"/>
      <c r="BK134" s="220"/>
      <c r="BL134" s="220"/>
      <c r="BM134" s="220"/>
      <c r="BN134" s="220"/>
      <c r="BO134" s="220"/>
      <c r="BP134" s="220"/>
      <c r="BQ134" s="218"/>
      <c r="BR134" s="221"/>
      <c r="BS134" s="220"/>
      <c r="BT134" s="220"/>
      <c r="BU134" s="220"/>
      <c r="BV134" s="220"/>
      <c r="BW134" s="220"/>
      <c r="BX134" s="220"/>
      <c r="BY134" s="220"/>
      <c r="BZ134" s="220"/>
      <c r="CA134" s="220"/>
      <c r="CB134" s="220"/>
      <c r="CC134" s="218"/>
      <c r="CD134" s="368"/>
    </row>
    <row r="135" spans="1:82" x14ac:dyDescent="0.75">
      <c r="A135" s="39"/>
      <c r="B135" s="73" t="s">
        <v>250</v>
      </c>
      <c r="C135" s="129" t="s">
        <v>251</v>
      </c>
      <c r="D135" s="139" t="s">
        <v>58</v>
      </c>
      <c r="E135" s="255">
        <v>72</v>
      </c>
      <c r="F135" s="224"/>
      <c r="G135" s="74">
        <f t="shared" si="72"/>
        <v>0</v>
      </c>
      <c r="H135" s="230"/>
      <c r="I135" s="232"/>
      <c r="J135" s="219"/>
      <c r="K135" s="220"/>
      <c r="L135" s="220"/>
      <c r="M135" s="220"/>
      <c r="N135" s="220"/>
      <c r="O135" s="220"/>
      <c r="P135" s="220"/>
      <c r="Q135" s="220"/>
      <c r="R135" s="220"/>
      <c r="S135" s="220"/>
      <c r="T135" s="220"/>
      <c r="U135" s="218"/>
      <c r="V135" s="219"/>
      <c r="W135" s="220"/>
      <c r="X135" s="220"/>
      <c r="Y135" s="220"/>
      <c r="Z135" s="220"/>
      <c r="AA135" s="220"/>
      <c r="AB135" s="220"/>
      <c r="AC135" s="220"/>
      <c r="AD135" s="220"/>
      <c r="AE135" s="220"/>
      <c r="AF135" s="220"/>
      <c r="AG135" s="218"/>
      <c r="AH135" s="221"/>
      <c r="AI135" s="220"/>
      <c r="AJ135" s="220"/>
      <c r="AK135" s="220"/>
      <c r="AL135" s="220"/>
      <c r="AM135" s="220"/>
      <c r="AN135" s="220"/>
      <c r="AO135" s="220"/>
      <c r="AP135" s="220"/>
      <c r="AQ135" s="220"/>
      <c r="AR135" s="220"/>
      <c r="AS135" s="218"/>
      <c r="AT135" s="221"/>
      <c r="AU135" s="220"/>
      <c r="AV135" s="220"/>
      <c r="AW135" s="220"/>
      <c r="AX135" s="220"/>
      <c r="AY135" s="220"/>
      <c r="AZ135" s="220"/>
      <c r="BA135" s="220"/>
      <c r="BB135" s="220"/>
      <c r="BC135" s="220"/>
      <c r="BD135" s="220"/>
      <c r="BE135" s="218"/>
      <c r="BF135" s="221"/>
      <c r="BG135" s="220"/>
      <c r="BH135" s="220"/>
      <c r="BI135" s="220"/>
      <c r="BJ135" s="220"/>
      <c r="BK135" s="220"/>
      <c r="BL135" s="220"/>
      <c r="BM135" s="220"/>
      <c r="BN135" s="220"/>
      <c r="BO135" s="220"/>
      <c r="BP135" s="220"/>
      <c r="BQ135" s="218"/>
      <c r="BR135" s="221"/>
      <c r="BS135" s="220"/>
      <c r="BT135" s="220"/>
      <c r="BU135" s="220"/>
      <c r="BV135" s="220"/>
      <c r="BW135" s="220"/>
      <c r="BX135" s="220"/>
      <c r="BY135" s="220"/>
      <c r="BZ135" s="220"/>
      <c r="CA135" s="220"/>
      <c r="CB135" s="220"/>
      <c r="CC135" s="218"/>
      <c r="CD135" s="368"/>
    </row>
    <row r="136" spans="1:82" x14ac:dyDescent="0.75">
      <c r="A136" s="39"/>
      <c r="B136" s="73" t="s">
        <v>252</v>
      </c>
      <c r="C136" s="129" t="s">
        <v>253</v>
      </c>
      <c r="D136" s="130" t="s">
        <v>58</v>
      </c>
      <c r="E136" s="255">
        <v>72</v>
      </c>
      <c r="F136" s="224"/>
      <c r="G136" s="74">
        <f t="shared" si="72"/>
        <v>0</v>
      </c>
      <c r="H136" s="230"/>
      <c r="I136" s="232"/>
      <c r="J136" s="219"/>
      <c r="K136" s="220"/>
      <c r="L136" s="220"/>
      <c r="M136" s="220"/>
      <c r="N136" s="220"/>
      <c r="O136" s="220"/>
      <c r="P136" s="220"/>
      <c r="Q136" s="220"/>
      <c r="R136" s="220"/>
      <c r="S136" s="220"/>
      <c r="T136" s="220"/>
      <c r="U136" s="218"/>
      <c r="V136" s="219"/>
      <c r="W136" s="220"/>
      <c r="X136" s="220"/>
      <c r="Y136" s="220"/>
      <c r="Z136" s="220"/>
      <c r="AA136" s="220"/>
      <c r="AB136" s="220"/>
      <c r="AC136" s="220"/>
      <c r="AD136" s="220"/>
      <c r="AE136" s="220"/>
      <c r="AF136" s="220"/>
      <c r="AG136" s="218"/>
      <c r="AH136" s="221"/>
      <c r="AI136" s="220"/>
      <c r="AJ136" s="220"/>
      <c r="AK136" s="220"/>
      <c r="AL136" s="220"/>
      <c r="AM136" s="220"/>
      <c r="AN136" s="220"/>
      <c r="AO136" s="220"/>
      <c r="AP136" s="220"/>
      <c r="AQ136" s="220"/>
      <c r="AR136" s="220"/>
      <c r="AS136" s="218"/>
      <c r="AT136" s="221"/>
      <c r="AU136" s="220"/>
      <c r="AV136" s="220"/>
      <c r="AW136" s="220"/>
      <c r="AX136" s="220"/>
      <c r="AY136" s="220"/>
      <c r="AZ136" s="220"/>
      <c r="BA136" s="220"/>
      <c r="BB136" s="220"/>
      <c r="BC136" s="220"/>
      <c r="BD136" s="220"/>
      <c r="BE136" s="218"/>
      <c r="BF136" s="221"/>
      <c r="BG136" s="220"/>
      <c r="BH136" s="220"/>
      <c r="BI136" s="220"/>
      <c r="BJ136" s="220"/>
      <c r="BK136" s="220"/>
      <c r="BL136" s="220"/>
      <c r="BM136" s="220"/>
      <c r="BN136" s="220"/>
      <c r="BO136" s="220"/>
      <c r="BP136" s="220"/>
      <c r="BQ136" s="218"/>
      <c r="BR136" s="221"/>
      <c r="BS136" s="220"/>
      <c r="BT136" s="220"/>
      <c r="BU136" s="220"/>
      <c r="BV136" s="220"/>
      <c r="BW136" s="220"/>
      <c r="BX136" s="220"/>
      <c r="BY136" s="220"/>
      <c r="BZ136" s="220"/>
      <c r="CA136" s="220"/>
      <c r="CB136" s="220"/>
      <c r="CC136" s="218"/>
      <c r="CD136" s="368"/>
    </row>
    <row r="137" spans="1:82" ht="27" x14ac:dyDescent="0.75">
      <c r="A137" s="39"/>
      <c r="B137" s="73" t="s">
        <v>254</v>
      </c>
      <c r="C137" s="129" t="s">
        <v>255</v>
      </c>
      <c r="D137" s="139" t="s">
        <v>58</v>
      </c>
      <c r="E137" s="255">
        <v>72</v>
      </c>
      <c r="F137" s="224"/>
      <c r="G137" s="74">
        <f t="shared" si="72"/>
        <v>0</v>
      </c>
      <c r="H137" s="230"/>
      <c r="I137" s="232"/>
      <c r="J137" s="219"/>
      <c r="K137" s="220"/>
      <c r="L137" s="220"/>
      <c r="M137" s="220"/>
      <c r="N137" s="220"/>
      <c r="O137" s="220"/>
      <c r="P137" s="220"/>
      <c r="Q137" s="220"/>
      <c r="R137" s="220"/>
      <c r="S137" s="220"/>
      <c r="T137" s="220"/>
      <c r="U137" s="218"/>
      <c r="V137" s="219"/>
      <c r="W137" s="220"/>
      <c r="X137" s="220"/>
      <c r="Y137" s="220"/>
      <c r="Z137" s="220"/>
      <c r="AA137" s="220"/>
      <c r="AB137" s="220"/>
      <c r="AC137" s="220"/>
      <c r="AD137" s="220"/>
      <c r="AE137" s="220"/>
      <c r="AF137" s="220"/>
      <c r="AG137" s="218"/>
      <c r="AH137" s="221"/>
      <c r="AI137" s="220"/>
      <c r="AJ137" s="220"/>
      <c r="AK137" s="220"/>
      <c r="AL137" s="220"/>
      <c r="AM137" s="220"/>
      <c r="AN137" s="220"/>
      <c r="AO137" s="220"/>
      <c r="AP137" s="220"/>
      <c r="AQ137" s="220"/>
      <c r="AR137" s="220"/>
      <c r="AS137" s="218"/>
      <c r="AT137" s="221"/>
      <c r="AU137" s="220"/>
      <c r="AV137" s="220"/>
      <c r="AW137" s="220"/>
      <c r="AX137" s="220"/>
      <c r="AY137" s="220"/>
      <c r="AZ137" s="220"/>
      <c r="BA137" s="220"/>
      <c r="BB137" s="220"/>
      <c r="BC137" s="220"/>
      <c r="BD137" s="220"/>
      <c r="BE137" s="218"/>
      <c r="BF137" s="221"/>
      <c r="BG137" s="220"/>
      <c r="BH137" s="220"/>
      <c r="BI137" s="220"/>
      <c r="BJ137" s="220"/>
      <c r="BK137" s="220"/>
      <c r="BL137" s="220"/>
      <c r="BM137" s="220"/>
      <c r="BN137" s="220"/>
      <c r="BO137" s="220"/>
      <c r="BP137" s="220"/>
      <c r="BQ137" s="218"/>
      <c r="BR137" s="221"/>
      <c r="BS137" s="220"/>
      <c r="BT137" s="220"/>
      <c r="BU137" s="220"/>
      <c r="BV137" s="220"/>
      <c r="BW137" s="220"/>
      <c r="BX137" s="220"/>
      <c r="BY137" s="220"/>
      <c r="BZ137" s="220"/>
      <c r="CA137" s="220"/>
      <c r="CB137" s="220"/>
      <c r="CC137" s="218"/>
      <c r="CD137" s="368"/>
    </row>
    <row r="138" spans="1:82" x14ac:dyDescent="0.75">
      <c r="A138" s="175"/>
      <c r="B138" s="131" t="s">
        <v>256</v>
      </c>
      <c r="C138" s="132" t="s">
        <v>257</v>
      </c>
      <c r="D138" s="133"/>
      <c r="E138" s="296"/>
      <c r="F138" s="250"/>
      <c r="G138" s="134">
        <f t="shared" ref="G138:AL138" si="73">SUM(G139:G147)</f>
        <v>0</v>
      </c>
      <c r="H138" s="135">
        <f t="shared" si="73"/>
        <v>0</v>
      </c>
      <c r="I138" s="136">
        <f t="shared" si="73"/>
        <v>0</v>
      </c>
      <c r="J138" s="135">
        <f t="shared" si="73"/>
        <v>0</v>
      </c>
      <c r="K138" s="137">
        <f t="shared" si="73"/>
        <v>0</v>
      </c>
      <c r="L138" s="137">
        <f t="shared" si="73"/>
        <v>0</v>
      </c>
      <c r="M138" s="137">
        <f t="shared" si="73"/>
        <v>0</v>
      </c>
      <c r="N138" s="137">
        <f t="shared" si="73"/>
        <v>0</v>
      </c>
      <c r="O138" s="137">
        <f t="shared" si="73"/>
        <v>0</v>
      </c>
      <c r="P138" s="137">
        <f t="shared" si="73"/>
        <v>0</v>
      </c>
      <c r="Q138" s="137">
        <f t="shared" si="73"/>
        <v>0</v>
      </c>
      <c r="R138" s="137">
        <f t="shared" si="73"/>
        <v>0</v>
      </c>
      <c r="S138" s="137">
        <f t="shared" si="73"/>
        <v>0</v>
      </c>
      <c r="T138" s="137">
        <f t="shared" si="73"/>
        <v>0</v>
      </c>
      <c r="U138" s="136">
        <f t="shared" si="73"/>
        <v>0</v>
      </c>
      <c r="V138" s="135">
        <f t="shared" si="73"/>
        <v>0</v>
      </c>
      <c r="W138" s="137">
        <f t="shared" si="73"/>
        <v>0</v>
      </c>
      <c r="X138" s="137">
        <f t="shared" si="73"/>
        <v>0</v>
      </c>
      <c r="Y138" s="137">
        <f t="shared" si="73"/>
        <v>0</v>
      </c>
      <c r="Z138" s="137">
        <f t="shared" si="73"/>
        <v>0</v>
      </c>
      <c r="AA138" s="137">
        <f t="shared" si="73"/>
        <v>0</v>
      </c>
      <c r="AB138" s="137">
        <f t="shared" si="73"/>
        <v>0</v>
      </c>
      <c r="AC138" s="137">
        <f t="shared" si="73"/>
        <v>0</v>
      </c>
      <c r="AD138" s="137">
        <f t="shared" si="73"/>
        <v>0</v>
      </c>
      <c r="AE138" s="137">
        <f t="shared" si="73"/>
        <v>0</v>
      </c>
      <c r="AF138" s="137">
        <f t="shared" si="73"/>
        <v>0</v>
      </c>
      <c r="AG138" s="136">
        <f t="shared" si="73"/>
        <v>0</v>
      </c>
      <c r="AH138" s="138">
        <f t="shared" si="73"/>
        <v>0</v>
      </c>
      <c r="AI138" s="137">
        <f t="shared" si="73"/>
        <v>0</v>
      </c>
      <c r="AJ138" s="137">
        <f t="shared" si="73"/>
        <v>0</v>
      </c>
      <c r="AK138" s="137">
        <f t="shared" si="73"/>
        <v>0</v>
      </c>
      <c r="AL138" s="137">
        <f t="shared" si="73"/>
        <v>0</v>
      </c>
      <c r="AM138" s="137">
        <f t="shared" ref="AM138:BR138" si="74">SUM(AM139:AM147)</f>
        <v>0</v>
      </c>
      <c r="AN138" s="137">
        <f t="shared" si="74"/>
        <v>0</v>
      </c>
      <c r="AO138" s="137">
        <f t="shared" si="74"/>
        <v>0</v>
      </c>
      <c r="AP138" s="137">
        <f t="shared" si="74"/>
        <v>0</v>
      </c>
      <c r="AQ138" s="137">
        <f t="shared" si="74"/>
        <v>0</v>
      </c>
      <c r="AR138" s="137">
        <f t="shared" si="74"/>
        <v>0</v>
      </c>
      <c r="AS138" s="136">
        <f t="shared" si="74"/>
        <v>0</v>
      </c>
      <c r="AT138" s="138">
        <f t="shared" si="74"/>
        <v>0</v>
      </c>
      <c r="AU138" s="137">
        <f t="shared" si="74"/>
        <v>0</v>
      </c>
      <c r="AV138" s="137">
        <f t="shared" si="74"/>
        <v>0</v>
      </c>
      <c r="AW138" s="137">
        <f t="shared" si="74"/>
        <v>0</v>
      </c>
      <c r="AX138" s="137">
        <f t="shared" si="74"/>
        <v>0</v>
      </c>
      <c r="AY138" s="137">
        <f t="shared" si="74"/>
        <v>0</v>
      </c>
      <c r="AZ138" s="137">
        <f t="shared" si="74"/>
        <v>0</v>
      </c>
      <c r="BA138" s="137">
        <f t="shared" si="74"/>
        <v>0</v>
      </c>
      <c r="BB138" s="137">
        <f t="shared" si="74"/>
        <v>0</v>
      </c>
      <c r="BC138" s="137">
        <f t="shared" si="74"/>
        <v>0</v>
      </c>
      <c r="BD138" s="137">
        <f t="shared" si="74"/>
        <v>0</v>
      </c>
      <c r="BE138" s="136">
        <f t="shared" si="74"/>
        <v>0</v>
      </c>
      <c r="BF138" s="138">
        <f t="shared" si="74"/>
        <v>0</v>
      </c>
      <c r="BG138" s="137">
        <f t="shared" si="74"/>
        <v>0</v>
      </c>
      <c r="BH138" s="137">
        <f t="shared" si="74"/>
        <v>0</v>
      </c>
      <c r="BI138" s="137">
        <f t="shared" si="74"/>
        <v>0</v>
      </c>
      <c r="BJ138" s="137">
        <f t="shared" si="74"/>
        <v>0</v>
      </c>
      <c r="BK138" s="137">
        <f t="shared" si="74"/>
        <v>0</v>
      </c>
      <c r="BL138" s="137">
        <f t="shared" si="74"/>
        <v>0</v>
      </c>
      <c r="BM138" s="137">
        <f t="shared" si="74"/>
        <v>0</v>
      </c>
      <c r="BN138" s="137">
        <f t="shared" si="74"/>
        <v>0</v>
      </c>
      <c r="BO138" s="137">
        <f t="shared" si="74"/>
        <v>0</v>
      </c>
      <c r="BP138" s="137">
        <f t="shared" si="74"/>
        <v>0</v>
      </c>
      <c r="BQ138" s="136">
        <f t="shared" si="74"/>
        <v>0</v>
      </c>
      <c r="BR138" s="138">
        <f t="shared" si="74"/>
        <v>0</v>
      </c>
      <c r="BS138" s="137">
        <f t="shared" ref="BS138:CC138" si="75">SUM(BS139:BS147)</f>
        <v>0</v>
      </c>
      <c r="BT138" s="137">
        <f t="shared" si="75"/>
        <v>0</v>
      </c>
      <c r="BU138" s="137">
        <f t="shared" si="75"/>
        <v>0</v>
      </c>
      <c r="BV138" s="137">
        <f t="shared" si="75"/>
        <v>0</v>
      </c>
      <c r="BW138" s="137">
        <f t="shared" si="75"/>
        <v>0</v>
      </c>
      <c r="BX138" s="137">
        <f t="shared" si="75"/>
        <v>0</v>
      </c>
      <c r="BY138" s="137">
        <f t="shared" si="75"/>
        <v>0</v>
      </c>
      <c r="BZ138" s="137">
        <f t="shared" si="75"/>
        <v>0</v>
      </c>
      <c r="CA138" s="137">
        <f t="shared" si="75"/>
        <v>0</v>
      </c>
      <c r="CB138" s="137">
        <f t="shared" si="75"/>
        <v>0</v>
      </c>
      <c r="CC138" s="136">
        <f t="shared" si="75"/>
        <v>0</v>
      </c>
      <c r="CD138" s="368"/>
    </row>
    <row r="139" spans="1:82" x14ac:dyDescent="0.75">
      <c r="A139" s="175"/>
      <c r="B139" s="176" t="s">
        <v>258</v>
      </c>
      <c r="C139" s="177" t="s">
        <v>259</v>
      </c>
      <c r="D139" s="178" t="s">
        <v>58</v>
      </c>
      <c r="E139" s="300">
        <v>0</v>
      </c>
      <c r="F139" s="229"/>
      <c r="G139" s="183">
        <f t="shared" si="72"/>
        <v>0</v>
      </c>
      <c r="H139" s="225"/>
      <c r="I139" s="226"/>
      <c r="J139" s="225"/>
      <c r="K139" s="227"/>
      <c r="L139" s="227"/>
      <c r="M139" s="227"/>
      <c r="N139" s="227"/>
      <c r="O139" s="227"/>
      <c r="P139" s="227"/>
      <c r="Q139" s="227"/>
      <c r="R139" s="227"/>
      <c r="S139" s="227"/>
      <c r="T139" s="227"/>
      <c r="U139" s="226"/>
      <c r="V139" s="225"/>
      <c r="W139" s="227"/>
      <c r="X139" s="227"/>
      <c r="Y139" s="227"/>
      <c r="Z139" s="227"/>
      <c r="AA139" s="227"/>
      <c r="AB139" s="227"/>
      <c r="AC139" s="227"/>
      <c r="AD139" s="227"/>
      <c r="AE139" s="227"/>
      <c r="AF139" s="227"/>
      <c r="AG139" s="226"/>
      <c r="AH139" s="228"/>
      <c r="AI139" s="227"/>
      <c r="AJ139" s="227"/>
      <c r="AK139" s="227"/>
      <c r="AL139" s="227"/>
      <c r="AM139" s="227"/>
      <c r="AN139" s="227"/>
      <c r="AO139" s="227"/>
      <c r="AP139" s="227"/>
      <c r="AQ139" s="227"/>
      <c r="AR139" s="227"/>
      <c r="AS139" s="226"/>
      <c r="AT139" s="228"/>
      <c r="AU139" s="227"/>
      <c r="AV139" s="227"/>
      <c r="AW139" s="227"/>
      <c r="AX139" s="227"/>
      <c r="AY139" s="227"/>
      <c r="AZ139" s="227"/>
      <c r="BA139" s="227"/>
      <c r="BB139" s="227"/>
      <c r="BC139" s="227"/>
      <c r="BD139" s="227"/>
      <c r="BE139" s="226"/>
      <c r="BF139" s="228"/>
      <c r="BG139" s="227"/>
      <c r="BH139" s="227"/>
      <c r="BI139" s="227"/>
      <c r="BJ139" s="227"/>
      <c r="BK139" s="227"/>
      <c r="BL139" s="227"/>
      <c r="BM139" s="227"/>
      <c r="BN139" s="227"/>
      <c r="BO139" s="227"/>
      <c r="BP139" s="227"/>
      <c r="BQ139" s="226"/>
      <c r="BR139" s="228"/>
      <c r="BS139" s="227"/>
      <c r="BT139" s="227"/>
      <c r="BU139" s="227"/>
      <c r="BV139" s="227"/>
      <c r="BW139" s="227"/>
      <c r="BX139" s="227"/>
      <c r="BY139" s="227"/>
      <c r="BZ139" s="227"/>
      <c r="CA139" s="227"/>
      <c r="CB139" s="227"/>
      <c r="CC139" s="226"/>
      <c r="CD139" s="368"/>
    </row>
    <row r="140" spans="1:82" x14ac:dyDescent="0.75">
      <c r="A140" s="175"/>
      <c r="B140" s="176" t="s">
        <v>260</v>
      </c>
      <c r="C140" s="177" t="s">
        <v>261</v>
      </c>
      <c r="D140" s="178" t="s">
        <v>58</v>
      </c>
      <c r="E140" s="300">
        <v>0</v>
      </c>
      <c r="F140" s="229"/>
      <c r="G140" s="183">
        <f t="shared" si="72"/>
        <v>0</v>
      </c>
      <c r="H140" s="225"/>
      <c r="I140" s="226"/>
      <c r="J140" s="225"/>
      <c r="K140" s="227"/>
      <c r="L140" s="227"/>
      <c r="M140" s="227"/>
      <c r="N140" s="227"/>
      <c r="O140" s="227"/>
      <c r="P140" s="227"/>
      <c r="Q140" s="227"/>
      <c r="R140" s="227"/>
      <c r="S140" s="227"/>
      <c r="T140" s="227"/>
      <c r="U140" s="226"/>
      <c r="V140" s="225"/>
      <c r="W140" s="227"/>
      <c r="X140" s="227"/>
      <c r="Y140" s="227"/>
      <c r="Z140" s="227"/>
      <c r="AA140" s="227"/>
      <c r="AB140" s="227"/>
      <c r="AC140" s="227"/>
      <c r="AD140" s="227"/>
      <c r="AE140" s="227"/>
      <c r="AF140" s="227"/>
      <c r="AG140" s="226"/>
      <c r="AH140" s="228"/>
      <c r="AI140" s="227"/>
      <c r="AJ140" s="227"/>
      <c r="AK140" s="227"/>
      <c r="AL140" s="227"/>
      <c r="AM140" s="227"/>
      <c r="AN140" s="227"/>
      <c r="AO140" s="227"/>
      <c r="AP140" s="227"/>
      <c r="AQ140" s="227"/>
      <c r="AR140" s="227"/>
      <c r="AS140" s="226"/>
      <c r="AT140" s="228"/>
      <c r="AU140" s="227"/>
      <c r="AV140" s="227"/>
      <c r="AW140" s="227"/>
      <c r="AX140" s="227"/>
      <c r="AY140" s="227"/>
      <c r="AZ140" s="227"/>
      <c r="BA140" s="227"/>
      <c r="BB140" s="227"/>
      <c r="BC140" s="227"/>
      <c r="BD140" s="227"/>
      <c r="BE140" s="226"/>
      <c r="BF140" s="228"/>
      <c r="BG140" s="227"/>
      <c r="BH140" s="227"/>
      <c r="BI140" s="227"/>
      <c r="BJ140" s="227"/>
      <c r="BK140" s="227"/>
      <c r="BL140" s="227"/>
      <c r="BM140" s="227"/>
      <c r="BN140" s="227"/>
      <c r="BO140" s="227"/>
      <c r="BP140" s="227"/>
      <c r="BQ140" s="226"/>
      <c r="BR140" s="228"/>
      <c r="BS140" s="227"/>
      <c r="BT140" s="227"/>
      <c r="BU140" s="227"/>
      <c r="BV140" s="227"/>
      <c r="BW140" s="227"/>
      <c r="BX140" s="227"/>
      <c r="BY140" s="227"/>
      <c r="BZ140" s="227"/>
      <c r="CA140" s="227"/>
      <c r="CB140" s="227"/>
      <c r="CC140" s="226"/>
      <c r="CD140" s="368"/>
    </row>
    <row r="141" spans="1:82" x14ac:dyDescent="0.75">
      <c r="A141" s="39"/>
      <c r="B141" s="176" t="s">
        <v>262</v>
      </c>
      <c r="C141" s="177" t="s">
        <v>263</v>
      </c>
      <c r="D141" s="178" t="s">
        <v>58</v>
      </c>
      <c r="E141" s="300">
        <v>0</v>
      </c>
      <c r="F141" s="229"/>
      <c r="G141" s="183">
        <f t="shared" si="72"/>
        <v>0</v>
      </c>
      <c r="H141" s="225"/>
      <c r="I141" s="226"/>
      <c r="J141" s="225"/>
      <c r="K141" s="227"/>
      <c r="L141" s="227"/>
      <c r="M141" s="227"/>
      <c r="N141" s="227"/>
      <c r="O141" s="227"/>
      <c r="P141" s="227"/>
      <c r="Q141" s="227"/>
      <c r="R141" s="227"/>
      <c r="S141" s="227"/>
      <c r="T141" s="227"/>
      <c r="U141" s="226"/>
      <c r="V141" s="225"/>
      <c r="W141" s="227"/>
      <c r="X141" s="227"/>
      <c r="Y141" s="227"/>
      <c r="Z141" s="227"/>
      <c r="AA141" s="227"/>
      <c r="AB141" s="227"/>
      <c r="AC141" s="227"/>
      <c r="AD141" s="227"/>
      <c r="AE141" s="227"/>
      <c r="AF141" s="227"/>
      <c r="AG141" s="226"/>
      <c r="AH141" s="228"/>
      <c r="AI141" s="227"/>
      <c r="AJ141" s="227"/>
      <c r="AK141" s="227"/>
      <c r="AL141" s="227"/>
      <c r="AM141" s="227"/>
      <c r="AN141" s="227"/>
      <c r="AO141" s="227"/>
      <c r="AP141" s="227"/>
      <c r="AQ141" s="227"/>
      <c r="AR141" s="227"/>
      <c r="AS141" s="226"/>
      <c r="AT141" s="228"/>
      <c r="AU141" s="227"/>
      <c r="AV141" s="227"/>
      <c r="AW141" s="227"/>
      <c r="AX141" s="227"/>
      <c r="AY141" s="227"/>
      <c r="AZ141" s="227"/>
      <c r="BA141" s="227"/>
      <c r="BB141" s="227"/>
      <c r="BC141" s="227"/>
      <c r="BD141" s="227"/>
      <c r="BE141" s="226"/>
      <c r="BF141" s="228"/>
      <c r="BG141" s="227"/>
      <c r="BH141" s="227"/>
      <c r="BI141" s="227"/>
      <c r="BJ141" s="227"/>
      <c r="BK141" s="227"/>
      <c r="BL141" s="227"/>
      <c r="BM141" s="227"/>
      <c r="BN141" s="227"/>
      <c r="BO141" s="227"/>
      <c r="BP141" s="227"/>
      <c r="BQ141" s="226"/>
      <c r="BR141" s="228"/>
      <c r="BS141" s="227"/>
      <c r="BT141" s="227"/>
      <c r="BU141" s="227"/>
      <c r="BV141" s="227"/>
      <c r="BW141" s="227"/>
      <c r="BX141" s="227"/>
      <c r="BY141" s="227"/>
      <c r="BZ141" s="227"/>
      <c r="CA141" s="227"/>
      <c r="CB141" s="227"/>
      <c r="CC141" s="226"/>
      <c r="CD141" s="368"/>
    </row>
    <row r="142" spans="1:82" x14ac:dyDescent="0.75">
      <c r="A142" s="39"/>
      <c r="B142" s="176" t="s">
        <v>264</v>
      </c>
      <c r="C142" s="177" t="s">
        <v>265</v>
      </c>
      <c r="D142" s="178" t="s">
        <v>58</v>
      </c>
      <c r="E142" s="300">
        <v>0</v>
      </c>
      <c r="F142" s="229"/>
      <c r="G142" s="183">
        <f t="shared" si="72"/>
        <v>0</v>
      </c>
      <c r="H142" s="225"/>
      <c r="I142" s="226"/>
      <c r="J142" s="225"/>
      <c r="K142" s="227"/>
      <c r="L142" s="227"/>
      <c r="M142" s="227"/>
      <c r="N142" s="227"/>
      <c r="O142" s="227"/>
      <c r="P142" s="227"/>
      <c r="Q142" s="227"/>
      <c r="R142" s="227"/>
      <c r="S142" s="227"/>
      <c r="T142" s="227"/>
      <c r="U142" s="226"/>
      <c r="V142" s="225"/>
      <c r="W142" s="227"/>
      <c r="X142" s="227"/>
      <c r="Y142" s="227"/>
      <c r="Z142" s="227"/>
      <c r="AA142" s="227"/>
      <c r="AB142" s="227"/>
      <c r="AC142" s="227"/>
      <c r="AD142" s="227"/>
      <c r="AE142" s="227"/>
      <c r="AF142" s="227"/>
      <c r="AG142" s="226"/>
      <c r="AH142" s="228"/>
      <c r="AI142" s="227"/>
      <c r="AJ142" s="227"/>
      <c r="AK142" s="227"/>
      <c r="AL142" s="227"/>
      <c r="AM142" s="227"/>
      <c r="AN142" s="227"/>
      <c r="AO142" s="227"/>
      <c r="AP142" s="227"/>
      <c r="AQ142" s="227"/>
      <c r="AR142" s="227"/>
      <c r="AS142" s="226"/>
      <c r="AT142" s="228"/>
      <c r="AU142" s="227"/>
      <c r="AV142" s="227"/>
      <c r="AW142" s="227"/>
      <c r="AX142" s="227"/>
      <c r="AY142" s="227"/>
      <c r="AZ142" s="227"/>
      <c r="BA142" s="227"/>
      <c r="BB142" s="227"/>
      <c r="BC142" s="227"/>
      <c r="BD142" s="227"/>
      <c r="BE142" s="226"/>
      <c r="BF142" s="228"/>
      <c r="BG142" s="227"/>
      <c r="BH142" s="227"/>
      <c r="BI142" s="227"/>
      <c r="BJ142" s="227"/>
      <c r="BK142" s="227"/>
      <c r="BL142" s="227"/>
      <c r="BM142" s="227"/>
      <c r="BN142" s="227"/>
      <c r="BO142" s="227"/>
      <c r="BP142" s="227"/>
      <c r="BQ142" s="226"/>
      <c r="BR142" s="228"/>
      <c r="BS142" s="227"/>
      <c r="BT142" s="227"/>
      <c r="BU142" s="227"/>
      <c r="BV142" s="227"/>
      <c r="BW142" s="227"/>
      <c r="BX142" s="227"/>
      <c r="BY142" s="227"/>
      <c r="BZ142" s="227"/>
      <c r="CA142" s="227"/>
      <c r="CB142" s="227"/>
      <c r="CC142" s="226"/>
      <c r="CD142" s="368"/>
    </row>
    <row r="143" spans="1:82" x14ac:dyDescent="0.75">
      <c r="A143" s="175"/>
      <c r="B143" s="176" t="s">
        <v>266</v>
      </c>
      <c r="C143" s="177" t="s">
        <v>267</v>
      </c>
      <c r="D143" s="178" t="s">
        <v>58</v>
      </c>
      <c r="E143" s="300">
        <v>0</v>
      </c>
      <c r="F143" s="229"/>
      <c r="G143" s="183">
        <f t="shared" si="72"/>
        <v>0</v>
      </c>
      <c r="H143" s="225"/>
      <c r="I143" s="226"/>
      <c r="J143" s="225"/>
      <c r="K143" s="227"/>
      <c r="L143" s="227"/>
      <c r="M143" s="227"/>
      <c r="N143" s="227"/>
      <c r="O143" s="227"/>
      <c r="P143" s="227"/>
      <c r="Q143" s="227"/>
      <c r="R143" s="227"/>
      <c r="S143" s="227"/>
      <c r="T143" s="227"/>
      <c r="U143" s="226"/>
      <c r="V143" s="225"/>
      <c r="W143" s="227"/>
      <c r="X143" s="227"/>
      <c r="Y143" s="227"/>
      <c r="Z143" s="227"/>
      <c r="AA143" s="227"/>
      <c r="AB143" s="227"/>
      <c r="AC143" s="227"/>
      <c r="AD143" s="227"/>
      <c r="AE143" s="227"/>
      <c r="AF143" s="227"/>
      <c r="AG143" s="226"/>
      <c r="AH143" s="228"/>
      <c r="AI143" s="227"/>
      <c r="AJ143" s="227"/>
      <c r="AK143" s="227"/>
      <c r="AL143" s="227"/>
      <c r="AM143" s="227"/>
      <c r="AN143" s="227"/>
      <c r="AO143" s="227"/>
      <c r="AP143" s="227"/>
      <c r="AQ143" s="227"/>
      <c r="AR143" s="227"/>
      <c r="AS143" s="226"/>
      <c r="AT143" s="228"/>
      <c r="AU143" s="227"/>
      <c r="AV143" s="227"/>
      <c r="AW143" s="227"/>
      <c r="AX143" s="227"/>
      <c r="AY143" s="227"/>
      <c r="AZ143" s="227"/>
      <c r="BA143" s="227"/>
      <c r="BB143" s="227"/>
      <c r="BC143" s="227"/>
      <c r="BD143" s="227"/>
      <c r="BE143" s="226"/>
      <c r="BF143" s="228"/>
      <c r="BG143" s="227"/>
      <c r="BH143" s="227"/>
      <c r="BI143" s="227"/>
      <c r="BJ143" s="227"/>
      <c r="BK143" s="227"/>
      <c r="BL143" s="227"/>
      <c r="BM143" s="227"/>
      <c r="BN143" s="227"/>
      <c r="BO143" s="227"/>
      <c r="BP143" s="227"/>
      <c r="BQ143" s="226"/>
      <c r="BR143" s="228"/>
      <c r="BS143" s="227"/>
      <c r="BT143" s="227"/>
      <c r="BU143" s="227"/>
      <c r="BV143" s="227"/>
      <c r="BW143" s="227"/>
      <c r="BX143" s="227"/>
      <c r="BY143" s="227"/>
      <c r="BZ143" s="227"/>
      <c r="CA143" s="227"/>
      <c r="CB143" s="227"/>
      <c r="CC143" s="226"/>
      <c r="CD143" s="368"/>
    </row>
    <row r="144" spans="1:82" x14ac:dyDescent="0.75">
      <c r="A144" s="39"/>
      <c r="B144" s="73" t="s">
        <v>268</v>
      </c>
      <c r="C144" s="129" t="s">
        <v>269</v>
      </c>
      <c r="D144" s="130" t="s">
        <v>58</v>
      </c>
      <c r="E144" s="255">
        <v>72</v>
      </c>
      <c r="F144" s="224"/>
      <c r="G144" s="74">
        <f t="shared" ref="G144:G145" si="76">+SUM(H144:CC144)</f>
        <v>0</v>
      </c>
      <c r="H144" s="230"/>
      <c r="I144" s="232"/>
      <c r="J144" s="219"/>
      <c r="K144" s="220"/>
      <c r="L144" s="220"/>
      <c r="M144" s="220"/>
      <c r="N144" s="220"/>
      <c r="O144" s="220"/>
      <c r="P144" s="220"/>
      <c r="Q144" s="220"/>
      <c r="R144" s="220"/>
      <c r="S144" s="220"/>
      <c r="T144" s="220"/>
      <c r="U144" s="218"/>
      <c r="V144" s="219"/>
      <c r="W144" s="220"/>
      <c r="X144" s="220"/>
      <c r="Y144" s="220"/>
      <c r="Z144" s="220"/>
      <c r="AA144" s="220"/>
      <c r="AB144" s="220"/>
      <c r="AC144" s="220"/>
      <c r="AD144" s="220"/>
      <c r="AE144" s="220"/>
      <c r="AF144" s="220"/>
      <c r="AG144" s="218"/>
      <c r="AH144" s="221"/>
      <c r="AI144" s="220"/>
      <c r="AJ144" s="220"/>
      <c r="AK144" s="220"/>
      <c r="AL144" s="220"/>
      <c r="AM144" s="220"/>
      <c r="AN144" s="220"/>
      <c r="AO144" s="220"/>
      <c r="AP144" s="220"/>
      <c r="AQ144" s="220"/>
      <c r="AR144" s="220"/>
      <c r="AS144" s="218"/>
      <c r="AT144" s="221"/>
      <c r="AU144" s="220"/>
      <c r="AV144" s="220"/>
      <c r="AW144" s="220"/>
      <c r="AX144" s="220"/>
      <c r="AY144" s="220"/>
      <c r="AZ144" s="220"/>
      <c r="BA144" s="220"/>
      <c r="BB144" s="220"/>
      <c r="BC144" s="220"/>
      <c r="BD144" s="220"/>
      <c r="BE144" s="218"/>
      <c r="BF144" s="221"/>
      <c r="BG144" s="220"/>
      <c r="BH144" s="220"/>
      <c r="BI144" s="220"/>
      <c r="BJ144" s="220"/>
      <c r="BK144" s="220"/>
      <c r="BL144" s="220"/>
      <c r="BM144" s="220"/>
      <c r="BN144" s="220"/>
      <c r="BO144" s="220"/>
      <c r="BP144" s="220"/>
      <c r="BQ144" s="218"/>
      <c r="BR144" s="221"/>
      <c r="BS144" s="220"/>
      <c r="BT144" s="220"/>
      <c r="BU144" s="220"/>
      <c r="BV144" s="220"/>
      <c r="BW144" s="220"/>
      <c r="BX144" s="220"/>
      <c r="BY144" s="220"/>
      <c r="BZ144" s="220"/>
      <c r="CA144" s="220"/>
      <c r="CB144" s="220"/>
      <c r="CC144" s="218"/>
      <c r="CD144" s="368"/>
    </row>
    <row r="145" spans="1:82" x14ac:dyDescent="0.75">
      <c r="A145" s="39"/>
      <c r="B145" s="73" t="s">
        <v>270</v>
      </c>
      <c r="C145" s="129" t="s">
        <v>271</v>
      </c>
      <c r="D145" s="130" t="s">
        <v>58</v>
      </c>
      <c r="E145" s="255">
        <v>72</v>
      </c>
      <c r="F145" s="224"/>
      <c r="G145" s="74">
        <f t="shared" si="76"/>
        <v>0</v>
      </c>
      <c r="H145" s="230"/>
      <c r="I145" s="232"/>
      <c r="J145" s="219"/>
      <c r="K145" s="220"/>
      <c r="L145" s="220"/>
      <c r="M145" s="220"/>
      <c r="N145" s="220"/>
      <c r="O145" s="220"/>
      <c r="P145" s="220"/>
      <c r="Q145" s="220"/>
      <c r="R145" s="220"/>
      <c r="S145" s="220"/>
      <c r="T145" s="220"/>
      <c r="U145" s="218"/>
      <c r="V145" s="219"/>
      <c r="W145" s="220"/>
      <c r="X145" s="220"/>
      <c r="Y145" s="220"/>
      <c r="Z145" s="220"/>
      <c r="AA145" s="220"/>
      <c r="AB145" s="220"/>
      <c r="AC145" s="220"/>
      <c r="AD145" s="220"/>
      <c r="AE145" s="220"/>
      <c r="AF145" s="220"/>
      <c r="AG145" s="218"/>
      <c r="AH145" s="221"/>
      <c r="AI145" s="220"/>
      <c r="AJ145" s="220"/>
      <c r="AK145" s="220"/>
      <c r="AL145" s="220"/>
      <c r="AM145" s="220"/>
      <c r="AN145" s="220"/>
      <c r="AO145" s="220"/>
      <c r="AP145" s="220"/>
      <c r="AQ145" s="220"/>
      <c r="AR145" s="220"/>
      <c r="AS145" s="218"/>
      <c r="AT145" s="221"/>
      <c r="AU145" s="220"/>
      <c r="AV145" s="220"/>
      <c r="AW145" s="220"/>
      <c r="AX145" s="220"/>
      <c r="AY145" s="220"/>
      <c r="AZ145" s="220"/>
      <c r="BA145" s="220"/>
      <c r="BB145" s="220"/>
      <c r="BC145" s="220"/>
      <c r="BD145" s="220"/>
      <c r="BE145" s="218"/>
      <c r="BF145" s="221"/>
      <c r="BG145" s="220"/>
      <c r="BH145" s="220"/>
      <c r="BI145" s="220"/>
      <c r="BJ145" s="220"/>
      <c r="BK145" s="220"/>
      <c r="BL145" s="220"/>
      <c r="BM145" s="220"/>
      <c r="BN145" s="220"/>
      <c r="BO145" s="220"/>
      <c r="BP145" s="220"/>
      <c r="BQ145" s="218"/>
      <c r="BR145" s="221"/>
      <c r="BS145" s="220"/>
      <c r="BT145" s="220"/>
      <c r="BU145" s="220"/>
      <c r="BV145" s="220"/>
      <c r="BW145" s="220"/>
      <c r="BX145" s="220"/>
      <c r="BY145" s="220"/>
      <c r="BZ145" s="220"/>
      <c r="CA145" s="220"/>
      <c r="CB145" s="220"/>
      <c r="CC145" s="218"/>
      <c r="CD145" s="368"/>
    </row>
    <row r="146" spans="1:82" x14ac:dyDescent="0.75">
      <c r="A146" s="175"/>
      <c r="B146" s="176" t="s">
        <v>272</v>
      </c>
      <c r="C146" s="177" t="s">
        <v>273</v>
      </c>
      <c r="D146" s="178" t="s">
        <v>86</v>
      </c>
      <c r="E146" s="300">
        <v>0</v>
      </c>
      <c r="F146" s="229"/>
      <c r="G146" s="183">
        <f>+E146*F146</f>
        <v>0</v>
      </c>
      <c r="H146" s="225"/>
      <c r="I146" s="226"/>
      <c r="J146" s="225"/>
      <c r="K146" s="227"/>
      <c r="L146" s="227"/>
      <c r="M146" s="227"/>
      <c r="N146" s="227"/>
      <c r="O146" s="227"/>
      <c r="P146" s="227"/>
      <c r="Q146" s="227"/>
      <c r="R146" s="227"/>
      <c r="S146" s="227"/>
      <c r="T146" s="227"/>
      <c r="U146" s="226">
        <f>G146/2.5</f>
        <v>0</v>
      </c>
      <c r="V146" s="225"/>
      <c r="W146" s="227"/>
      <c r="X146" s="227"/>
      <c r="Y146" s="227"/>
      <c r="Z146" s="227"/>
      <c r="AA146" s="227"/>
      <c r="AB146" s="227"/>
      <c r="AC146" s="227"/>
      <c r="AD146" s="227"/>
      <c r="AE146" s="227"/>
      <c r="AF146" s="227"/>
      <c r="AG146" s="226">
        <f>G146/2.5</f>
        <v>0</v>
      </c>
      <c r="AH146" s="228"/>
      <c r="AI146" s="227"/>
      <c r="AJ146" s="227"/>
      <c r="AK146" s="227"/>
      <c r="AL146" s="227"/>
      <c r="AM146" s="227">
        <f>G146-SUM(J146:AL146)</f>
        <v>0</v>
      </c>
      <c r="AN146" s="227"/>
      <c r="AO146" s="227"/>
      <c r="AP146" s="227"/>
      <c r="AQ146" s="227"/>
      <c r="AR146" s="227"/>
      <c r="AS146" s="226"/>
      <c r="AT146" s="228"/>
      <c r="AU146" s="227"/>
      <c r="AV146" s="227"/>
      <c r="AW146" s="227"/>
      <c r="AX146" s="227"/>
      <c r="AY146" s="227"/>
      <c r="AZ146" s="227"/>
      <c r="BA146" s="227"/>
      <c r="BB146" s="227"/>
      <c r="BC146" s="227"/>
      <c r="BD146" s="227"/>
      <c r="BE146" s="226"/>
      <c r="BF146" s="228"/>
      <c r="BG146" s="227"/>
      <c r="BH146" s="227"/>
      <c r="BI146" s="227"/>
      <c r="BJ146" s="227"/>
      <c r="BK146" s="227"/>
      <c r="BL146" s="227"/>
      <c r="BM146" s="227"/>
      <c r="BN146" s="227"/>
      <c r="BO146" s="227"/>
      <c r="BP146" s="227"/>
      <c r="BQ146" s="226"/>
      <c r="BR146" s="228"/>
      <c r="BS146" s="227"/>
      <c r="BT146" s="227"/>
      <c r="BU146" s="227"/>
      <c r="BV146" s="227"/>
      <c r="BW146" s="227"/>
      <c r="BX146" s="227"/>
      <c r="BY146" s="227"/>
      <c r="BZ146" s="227"/>
      <c r="CA146" s="227"/>
      <c r="CB146" s="227"/>
      <c r="CC146" s="226">
        <f>G146-SUM(H146:CB146)</f>
        <v>0</v>
      </c>
      <c r="CD146" s="368"/>
    </row>
    <row r="147" spans="1:82" x14ac:dyDescent="0.75">
      <c r="A147" s="39"/>
      <c r="B147" s="73" t="s">
        <v>274</v>
      </c>
      <c r="C147" s="129" t="s">
        <v>275</v>
      </c>
      <c r="D147" s="130" t="s">
        <v>86</v>
      </c>
      <c r="E147" s="255">
        <v>1</v>
      </c>
      <c r="F147" s="216"/>
      <c r="G147" s="74">
        <f>+E147*F147</f>
        <v>0</v>
      </c>
      <c r="H147" s="230"/>
      <c r="I147" s="232"/>
      <c r="J147" s="230"/>
      <c r="K147" s="227"/>
      <c r="L147" s="231"/>
      <c r="M147" s="231"/>
      <c r="N147" s="231"/>
      <c r="O147" s="231"/>
      <c r="P147" s="231"/>
      <c r="Q147" s="231"/>
      <c r="R147" s="231"/>
      <c r="S147" s="231"/>
      <c r="T147" s="231"/>
      <c r="U147" s="232"/>
      <c r="V147" s="230"/>
      <c r="W147" s="231"/>
      <c r="X147" s="231"/>
      <c r="Y147" s="231"/>
      <c r="Z147" s="231"/>
      <c r="AA147" s="231"/>
      <c r="AB147" s="231"/>
      <c r="AC147" s="231"/>
      <c r="AD147" s="231"/>
      <c r="AE147" s="231"/>
      <c r="AF147" s="231"/>
      <c r="AG147" s="232"/>
      <c r="AH147" s="233"/>
      <c r="AI147" s="231"/>
      <c r="AJ147" s="231"/>
      <c r="AK147" s="231"/>
      <c r="AL147" s="231"/>
      <c r="AM147" s="231"/>
      <c r="AN147" s="231"/>
      <c r="AO147" s="231"/>
      <c r="AP147" s="231"/>
      <c r="AQ147" s="231"/>
      <c r="AR147" s="231"/>
      <c r="AS147" s="232"/>
      <c r="AT147" s="233"/>
      <c r="AU147" s="231"/>
      <c r="AV147" s="231"/>
      <c r="AW147" s="231"/>
      <c r="AX147" s="231"/>
      <c r="AY147" s="231"/>
      <c r="AZ147" s="231"/>
      <c r="BA147" s="231"/>
      <c r="BB147" s="231"/>
      <c r="BC147" s="231"/>
      <c r="BD147" s="231"/>
      <c r="BE147" s="232"/>
      <c r="BF147" s="233"/>
      <c r="BG147" s="231"/>
      <c r="BH147" s="231"/>
      <c r="BI147" s="231"/>
      <c r="BJ147" s="231"/>
      <c r="BK147" s="231"/>
      <c r="BL147" s="231"/>
      <c r="BM147" s="231"/>
      <c r="BN147" s="231"/>
      <c r="BO147" s="231"/>
      <c r="BP147" s="231"/>
      <c r="BQ147" s="232"/>
      <c r="BR147" s="233"/>
      <c r="BS147" s="231"/>
      <c r="BT147" s="231"/>
      <c r="BU147" s="231"/>
      <c r="BV147" s="231"/>
      <c r="BW147" s="231"/>
      <c r="BX147" s="231"/>
      <c r="BY147" s="231"/>
      <c r="BZ147" s="231"/>
      <c r="CA147" s="231"/>
      <c r="CB147" s="231"/>
      <c r="CC147" s="232">
        <f>G147-SUM(H147:CB147)</f>
        <v>0</v>
      </c>
      <c r="CD147" s="368"/>
    </row>
    <row r="148" spans="1:82" x14ac:dyDescent="0.75">
      <c r="A148" s="39"/>
      <c r="B148" s="121" t="s">
        <v>276</v>
      </c>
      <c r="C148" s="122" t="s">
        <v>277</v>
      </c>
      <c r="D148" s="123"/>
      <c r="E148" s="294"/>
      <c r="F148" s="249"/>
      <c r="G148" s="124">
        <f>SUM(G149:G151)</f>
        <v>0</v>
      </c>
      <c r="H148" s="125">
        <f>SUM(H149:H151)</f>
        <v>0</v>
      </c>
      <c r="I148" s="126">
        <f t="shared" ref="I148:BT148" si="77">SUM(I149:I151)</f>
        <v>0</v>
      </c>
      <c r="J148" s="125">
        <f t="shared" si="77"/>
        <v>0</v>
      </c>
      <c r="K148" s="127">
        <f t="shared" si="77"/>
        <v>0</v>
      </c>
      <c r="L148" s="127">
        <f t="shared" si="77"/>
        <v>0</v>
      </c>
      <c r="M148" s="127">
        <f t="shared" si="77"/>
        <v>0</v>
      </c>
      <c r="N148" s="127">
        <f t="shared" si="77"/>
        <v>0</v>
      </c>
      <c r="O148" s="127">
        <f t="shared" si="77"/>
        <v>0</v>
      </c>
      <c r="P148" s="127">
        <f t="shared" si="77"/>
        <v>0</v>
      </c>
      <c r="Q148" s="127">
        <f t="shared" si="77"/>
        <v>0</v>
      </c>
      <c r="R148" s="127">
        <f>SUM(R149:R151)</f>
        <v>0</v>
      </c>
      <c r="S148" s="127">
        <f t="shared" si="77"/>
        <v>0</v>
      </c>
      <c r="T148" s="127">
        <f t="shared" si="77"/>
        <v>0</v>
      </c>
      <c r="U148" s="126">
        <f t="shared" si="77"/>
        <v>0</v>
      </c>
      <c r="V148" s="125">
        <f t="shared" si="77"/>
        <v>0</v>
      </c>
      <c r="W148" s="127">
        <f t="shared" si="77"/>
        <v>0</v>
      </c>
      <c r="X148" s="127">
        <f t="shared" si="77"/>
        <v>0</v>
      </c>
      <c r="Y148" s="127">
        <f t="shared" si="77"/>
        <v>0</v>
      </c>
      <c r="Z148" s="127">
        <f t="shared" si="77"/>
        <v>0</v>
      </c>
      <c r="AA148" s="127">
        <f t="shared" si="77"/>
        <v>0</v>
      </c>
      <c r="AB148" s="127">
        <f t="shared" si="77"/>
        <v>0</v>
      </c>
      <c r="AC148" s="127">
        <f t="shared" si="77"/>
        <v>0</v>
      </c>
      <c r="AD148" s="127">
        <f t="shared" si="77"/>
        <v>0</v>
      </c>
      <c r="AE148" s="127">
        <f t="shared" si="77"/>
        <v>0</v>
      </c>
      <c r="AF148" s="127">
        <f t="shared" si="77"/>
        <v>0</v>
      </c>
      <c r="AG148" s="126">
        <f t="shared" si="77"/>
        <v>0</v>
      </c>
      <c r="AH148" s="128">
        <f t="shared" si="77"/>
        <v>0</v>
      </c>
      <c r="AI148" s="127">
        <f t="shared" si="77"/>
        <v>0</v>
      </c>
      <c r="AJ148" s="127">
        <f t="shared" si="77"/>
        <v>0</v>
      </c>
      <c r="AK148" s="127">
        <f t="shared" si="77"/>
        <v>0</v>
      </c>
      <c r="AL148" s="127">
        <f t="shared" si="77"/>
        <v>0</v>
      </c>
      <c r="AM148" s="127">
        <f t="shared" si="77"/>
        <v>0</v>
      </c>
      <c r="AN148" s="127">
        <f t="shared" si="77"/>
        <v>0</v>
      </c>
      <c r="AO148" s="127">
        <f t="shared" si="77"/>
        <v>0</v>
      </c>
      <c r="AP148" s="127">
        <f t="shared" si="77"/>
        <v>0</v>
      </c>
      <c r="AQ148" s="127">
        <f t="shared" si="77"/>
        <v>0</v>
      </c>
      <c r="AR148" s="127">
        <f t="shared" si="77"/>
        <v>0</v>
      </c>
      <c r="AS148" s="126">
        <f t="shared" si="77"/>
        <v>0</v>
      </c>
      <c r="AT148" s="128">
        <f t="shared" si="77"/>
        <v>0</v>
      </c>
      <c r="AU148" s="127">
        <f t="shared" si="77"/>
        <v>0</v>
      </c>
      <c r="AV148" s="127">
        <f t="shared" si="77"/>
        <v>0</v>
      </c>
      <c r="AW148" s="127">
        <f t="shared" si="77"/>
        <v>0</v>
      </c>
      <c r="AX148" s="127">
        <f t="shared" si="77"/>
        <v>0</v>
      </c>
      <c r="AY148" s="127">
        <f t="shared" si="77"/>
        <v>0</v>
      </c>
      <c r="AZ148" s="127">
        <f t="shared" si="77"/>
        <v>0</v>
      </c>
      <c r="BA148" s="127">
        <f t="shared" si="77"/>
        <v>0</v>
      </c>
      <c r="BB148" s="127">
        <f t="shared" si="77"/>
        <v>0</v>
      </c>
      <c r="BC148" s="127">
        <f t="shared" si="77"/>
        <v>0</v>
      </c>
      <c r="BD148" s="127">
        <f t="shared" si="77"/>
        <v>0</v>
      </c>
      <c r="BE148" s="126">
        <f t="shared" si="77"/>
        <v>0</v>
      </c>
      <c r="BF148" s="128">
        <f t="shared" si="77"/>
        <v>0</v>
      </c>
      <c r="BG148" s="127">
        <f t="shared" si="77"/>
        <v>0</v>
      </c>
      <c r="BH148" s="127">
        <f t="shared" si="77"/>
        <v>0</v>
      </c>
      <c r="BI148" s="127">
        <f t="shared" si="77"/>
        <v>0</v>
      </c>
      <c r="BJ148" s="127">
        <f t="shared" si="77"/>
        <v>0</v>
      </c>
      <c r="BK148" s="127">
        <f t="shared" si="77"/>
        <v>0</v>
      </c>
      <c r="BL148" s="127">
        <f t="shared" si="77"/>
        <v>0</v>
      </c>
      <c r="BM148" s="127">
        <f t="shared" si="77"/>
        <v>0</v>
      </c>
      <c r="BN148" s="127">
        <f t="shared" si="77"/>
        <v>0</v>
      </c>
      <c r="BO148" s="127">
        <f t="shared" si="77"/>
        <v>0</v>
      </c>
      <c r="BP148" s="127">
        <f t="shared" si="77"/>
        <v>0</v>
      </c>
      <c r="BQ148" s="126">
        <f t="shared" si="77"/>
        <v>0</v>
      </c>
      <c r="BR148" s="128">
        <f t="shared" si="77"/>
        <v>0</v>
      </c>
      <c r="BS148" s="127">
        <f t="shared" si="77"/>
        <v>0</v>
      </c>
      <c r="BT148" s="127">
        <f t="shared" si="77"/>
        <v>0</v>
      </c>
      <c r="BU148" s="127">
        <f t="shared" ref="BU148:CC148" si="78">SUM(BU149:BU151)</f>
        <v>0</v>
      </c>
      <c r="BV148" s="127">
        <f t="shared" si="78"/>
        <v>0</v>
      </c>
      <c r="BW148" s="127">
        <f t="shared" si="78"/>
        <v>0</v>
      </c>
      <c r="BX148" s="127">
        <f t="shared" si="78"/>
        <v>0</v>
      </c>
      <c r="BY148" s="127">
        <f t="shared" si="78"/>
        <v>0</v>
      </c>
      <c r="BZ148" s="127">
        <f t="shared" si="78"/>
        <v>0</v>
      </c>
      <c r="CA148" s="127">
        <f t="shared" si="78"/>
        <v>0</v>
      </c>
      <c r="CB148" s="127">
        <f t="shared" si="78"/>
        <v>0</v>
      </c>
      <c r="CC148" s="126">
        <f t="shared" si="78"/>
        <v>0</v>
      </c>
      <c r="CD148" s="368"/>
    </row>
    <row r="149" spans="1:82" x14ac:dyDescent="0.75">
      <c r="A149" s="39"/>
      <c r="B149" s="73" t="s">
        <v>278</v>
      </c>
      <c r="C149" s="129" t="s">
        <v>279</v>
      </c>
      <c r="D149" s="139" t="s">
        <v>58</v>
      </c>
      <c r="E149" s="255">
        <v>72</v>
      </c>
      <c r="F149" s="224"/>
      <c r="G149" s="74">
        <f t="shared" ref="G149:G151" si="79">+SUM(H149:CC149)</f>
        <v>0</v>
      </c>
      <c r="H149" s="230"/>
      <c r="I149" s="232"/>
      <c r="J149" s="219"/>
      <c r="K149" s="220"/>
      <c r="L149" s="220"/>
      <c r="M149" s="220"/>
      <c r="N149" s="220"/>
      <c r="O149" s="220"/>
      <c r="P149" s="220"/>
      <c r="Q149" s="220"/>
      <c r="R149" s="220"/>
      <c r="S149" s="220"/>
      <c r="T149" s="220"/>
      <c r="U149" s="218"/>
      <c r="V149" s="219"/>
      <c r="W149" s="220"/>
      <c r="X149" s="220"/>
      <c r="Y149" s="220"/>
      <c r="Z149" s="220"/>
      <c r="AA149" s="220"/>
      <c r="AB149" s="220"/>
      <c r="AC149" s="220"/>
      <c r="AD149" s="220"/>
      <c r="AE149" s="220"/>
      <c r="AF149" s="220"/>
      <c r="AG149" s="218"/>
      <c r="AH149" s="221"/>
      <c r="AI149" s="220"/>
      <c r="AJ149" s="220"/>
      <c r="AK149" s="220"/>
      <c r="AL149" s="220"/>
      <c r="AM149" s="220"/>
      <c r="AN149" s="220"/>
      <c r="AO149" s="220"/>
      <c r="AP149" s="220"/>
      <c r="AQ149" s="220"/>
      <c r="AR149" s="220"/>
      <c r="AS149" s="218"/>
      <c r="AT149" s="221"/>
      <c r="AU149" s="220"/>
      <c r="AV149" s="220"/>
      <c r="AW149" s="220"/>
      <c r="AX149" s="220"/>
      <c r="AY149" s="220"/>
      <c r="AZ149" s="220"/>
      <c r="BA149" s="220"/>
      <c r="BB149" s="220"/>
      <c r="BC149" s="220"/>
      <c r="BD149" s="220"/>
      <c r="BE149" s="218"/>
      <c r="BF149" s="221"/>
      <c r="BG149" s="220"/>
      <c r="BH149" s="220"/>
      <c r="BI149" s="220"/>
      <c r="BJ149" s="220"/>
      <c r="BK149" s="220"/>
      <c r="BL149" s="220"/>
      <c r="BM149" s="220"/>
      <c r="BN149" s="220"/>
      <c r="BO149" s="220"/>
      <c r="BP149" s="220"/>
      <c r="BQ149" s="218"/>
      <c r="BR149" s="221"/>
      <c r="BS149" s="220"/>
      <c r="BT149" s="220"/>
      <c r="BU149" s="220"/>
      <c r="BV149" s="220"/>
      <c r="BW149" s="220"/>
      <c r="BX149" s="220"/>
      <c r="BY149" s="220"/>
      <c r="BZ149" s="220"/>
      <c r="CA149" s="220"/>
      <c r="CB149" s="220"/>
      <c r="CC149" s="218"/>
      <c r="CD149" s="368"/>
    </row>
    <row r="150" spans="1:82" x14ac:dyDescent="0.75">
      <c r="A150" s="39"/>
      <c r="B150" s="25" t="s">
        <v>280</v>
      </c>
      <c r="C150" s="140" t="s">
        <v>281</v>
      </c>
      <c r="D150" s="139" t="s">
        <v>58</v>
      </c>
      <c r="E150" s="255">
        <v>72</v>
      </c>
      <c r="F150" s="224"/>
      <c r="G150" s="74">
        <f t="shared" si="79"/>
        <v>0</v>
      </c>
      <c r="H150" s="230"/>
      <c r="I150" s="232"/>
      <c r="J150" s="219"/>
      <c r="K150" s="220"/>
      <c r="L150" s="220"/>
      <c r="M150" s="220"/>
      <c r="N150" s="220"/>
      <c r="O150" s="220"/>
      <c r="P150" s="220"/>
      <c r="Q150" s="220"/>
      <c r="R150" s="220"/>
      <c r="S150" s="220"/>
      <c r="T150" s="220"/>
      <c r="U150" s="218"/>
      <c r="V150" s="219"/>
      <c r="W150" s="220"/>
      <c r="X150" s="220"/>
      <c r="Y150" s="220"/>
      <c r="Z150" s="220"/>
      <c r="AA150" s="220"/>
      <c r="AB150" s="220"/>
      <c r="AC150" s="220"/>
      <c r="AD150" s="220"/>
      <c r="AE150" s="220"/>
      <c r="AF150" s="220"/>
      <c r="AG150" s="218"/>
      <c r="AH150" s="221"/>
      <c r="AI150" s="220"/>
      <c r="AJ150" s="220"/>
      <c r="AK150" s="220"/>
      <c r="AL150" s="220"/>
      <c r="AM150" s="220"/>
      <c r="AN150" s="220"/>
      <c r="AO150" s="220"/>
      <c r="AP150" s="220"/>
      <c r="AQ150" s="220"/>
      <c r="AR150" s="220"/>
      <c r="AS150" s="218"/>
      <c r="AT150" s="221"/>
      <c r="AU150" s="220"/>
      <c r="AV150" s="220"/>
      <c r="AW150" s="220"/>
      <c r="AX150" s="220"/>
      <c r="AY150" s="220"/>
      <c r="AZ150" s="220"/>
      <c r="BA150" s="220"/>
      <c r="BB150" s="220"/>
      <c r="BC150" s="220"/>
      <c r="BD150" s="220"/>
      <c r="BE150" s="218"/>
      <c r="BF150" s="221"/>
      <c r="BG150" s="220"/>
      <c r="BH150" s="220"/>
      <c r="BI150" s="220"/>
      <c r="BJ150" s="220"/>
      <c r="BK150" s="220"/>
      <c r="BL150" s="220"/>
      <c r="BM150" s="220"/>
      <c r="BN150" s="220"/>
      <c r="BO150" s="220"/>
      <c r="BP150" s="220"/>
      <c r="BQ150" s="218"/>
      <c r="BR150" s="221"/>
      <c r="BS150" s="220"/>
      <c r="BT150" s="220"/>
      <c r="BU150" s="220"/>
      <c r="BV150" s="220"/>
      <c r="BW150" s="220"/>
      <c r="BX150" s="220"/>
      <c r="BY150" s="220"/>
      <c r="BZ150" s="220"/>
      <c r="CA150" s="220"/>
      <c r="CB150" s="220"/>
      <c r="CC150" s="218"/>
      <c r="CD150" s="368"/>
    </row>
    <row r="151" spans="1:82" ht="27" x14ac:dyDescent="0.75">
      <c r="A151" s="39"/>
      <c r="B151" s="25" t="s">
        <v>282</v>
      </c>
      <c r="C151" s="140" t="s">
        <v>283</v>
      </c>
      <c r="D151" s="139" t="s">
        <v>58</v>
      </c>
      <c r="E151" s="255">
        <v>72</v>
      </c>
      <c r="F151" s="224"/>
      <c r="G151" s="74">
        <f t="shared" si="79"/>
        <v>0</v>
      </c>
      <c r="H151" s="230"/>
      <c r="I151" s="232"/>
      <c r="J151" s="219"/>
      <c r="K151" s="220"/>
      <c r="L151" s="220"/>
      <c r="M151" s="220"/>
      <c r="N151" s="220"/>
      <c r="O151" s="220"/>
      <c r="P151" s="220"/>
      <c r="Q151" s="220"/>
      <c r="R151" s="220"/>
      <c r="S151" s="220"/>
      <c r="T151" s="220"/>
      <c r="U151" s="218"/>
      <c r="V151" s="219"/>
      <c r="W151" s="220"/>
      <c r="X151" s="220"/>
      <c r="Y151" s="220"/>
      <c r="Z151" s="220"/>
      <c r="AA151" s="220"/>
      <c r="AB151" s="220"/>
      <c r="AC151" s="220"/>
      <c r="AD151" s="220"/>
      <c r="AE151" s="220"/>
      <c r="AF151" s="220"/>
      <c r="AG151" s="218"/>
      <c r="AH151" s="221"/>
      <c r="AI151" s="220"/>
      <c r="AJ151" s="220"/>
      <c r="AK151" s="220"/>
      <c r="AL151" s="220"/>
      <c r="AM151" s="220"/>
      <c r="AN151" s="220"/>
      <c r="AO151" s="220"/>
      <c r="AP151" s="220"/>
      <c r="AQ151" s="220"/>
      <c r="AR151" s="220"/>
      <c r="AS151" s="218"/>
      <c r="AT151" s="221"/>
      <c r="AU151" s="220"/>
      <c r="AV151" s="220"/>
      <c r="AW151" s="220"/>
      <c r="AX151" s="220"/>
      <c r="AY151" s="220"/>
      <c r="AZ151" s="220"/>
      <c r="BA151" s="220"/>
      <c r="BB151" s="220"/>
      <c r="BC151" s="220"/>
      <c r="BD151" s="220"/>
      <c r="BE151" s="218"/>
      <c r="BF151" s="221"/>
      <c r="BG151" s="220"/>
      <c r="BH151" s="220"/>
      <c r="BI151" s="220"/>
      <c r="BJ151" s="220"/>
      <c r="BK151" s="220"/>
      <c r="BL151" s="220"/>
      <c r="BM151" s="220"/>
      <c r="BN151" s="220"/>
      <c r="BO151" s="220"/>
      <c r="BP151" s="220"/>
      <c r="BQ151" s="218"/>
      <c r="BR151" s="221"/>
      <c r="BS151" s="220"/>
      <c r="BT151" s="220"/>
      <c r="BU151" s="220"/>
      <c r="BV151" s="220"/>
      <c r="BW151" s="220"/>
      <c r="BX151" s="220"/>
      <c r="BY151" s="220"/>
      <c r="BZ151" s="220"/>
      <c r="CA151" s="220"/>
      <c r="CB151" s="220"/>
      <c r="CC151" s="218"/>
      <c r="CD151" s="368"/>
    </row>
    <row r="152" spans="1:82" x14ac:dyDescent="0.75">
      <c r="A152" s="39"/>
      <c r="B152" s="121" t="s">
        <v>284</v>
      </c>
      <c r="C152" s="122" t="s">
        <v>285</v>
      </c>
      <c r="D152" s="123"/>
      <c r="E152" s="294"/>
      <c r="F152" s="249"/>
      <c r="G152" s="124">
        <f>SUM(G153:G163)</f>
        <v>0</v>
      </c>
      <c r="H152" s="125">
        <f t="shared" ref="H152:BS152" si="80">SUM(H153:H163)</f>
        <v>0</v>
      </c>
      <c r="I152" s="126">
        <f t="shared" si="80"/>
        <v>0</v>
      </c>
      <c r="J152" s="125">
        <f t="shared" si="80"/>
        <v>0</v>
      </c>
      <c r="K152" s="127">
        <f t="shared" si="80"/>
        <v>0</v>
      </c>
      <c r="L152" s="127">
        <f t="shared" si="80"/>
        <v>0</v>
      </c>
      <c r="M152" s="127">
        <f t="shared" si="80"/>
        <v>0</v>
      </c>
      <c r="N152" s="127">
        <f t="shared" si="80"/>
        <v>0</v>
      </c>
      <c r="O152" s="127">
        <f t="shared" si="80"/>
        <v>0</v>
      </c>
      <c r="P152" s="127">
        <f t="shared" si="80"/>
        <v>0</v>
      </c>
      <c r="Q152" s="127">
        <f t="shared" si="80"/>
        <v>0</v>
      </c>
      <c r="R152" s="127">
        <f t="shared" si="80"/>
        <v>0</v>
      </c>
      <c r="S152" s="127">
        <f t="shared" si="80"/>
        <v>0</v>
      </c>
      <c r="T152" s="127">
        <f t="shared" si="80"/>
        <v>0</v>
      </c>
      <c r="U152" s="126">
        <f t="shared" si="80"/>
        <v>0</v>
      </c>
      <c r="V152" s="125">
        <f t="shared" si="80"/>
        <v>0</v>
      </c>
      <c r="W152" s="127">
        <f t="shared" si="80"/>
        <v>0</v>
      </c>
      <c r="X152" s="127">
        <f t="shared" si="80"/>
        <v>0</v>
      </c>
      <c r="Y152" s="127">
        <f t="shared" si="80"/>
        <v>0</v>
      </c>
      <c r="Z152" s="127">
        <f t="shared" si="80"/>
        <v>0</v>
      </c>
      <c r="AA152" s="127">
        <f t="shared" si="80"/>
        <v>0</v>
      </c>
      <c r="AB152" s="127">
        <f t="shared" si="80"/>
        <v>0</v>
      </c>
      <c r="AC152" s="127">
        <f t="shared" si="80"/>
        <v>0</v>
      </c>
      <c r="AD152" s="127">
        <f t="shared" si="80"/>
        <v>0</v>
      </c>
      <c r="AE152" s="127">
        <f t="shared" si="80"/>
        <v>0</v>
      </c>
      <c r="AF152" s="127">
        <f t="shared" si="80"/>
        <v>0</v>
      </c>
      <c r="AG152" s="126">
        <f t="shared" si="80"/>
        <v>0</v>
      </c>
      <c r="AH152" s="128">
        <f t="shared" si="80"/>
        <v>0</v>
      </c>
      <c r="AI152" s="127">
        <f t="shared" si="80"/>
        <v>0</v>
      </c>
      <c r="AJ152" s="127">
        <f t="shared" si="80"/>
        <v>0</v>
      </c>
      <c r="AK152" s="127">
        <f t="shared" si="80"/>
        <v>0</v>
      </c>
      <c r="AL152" s="127">
        <f t="shared" si="80"/>
        <v>0</v>
      </c>
      <c r="AM152" s="127">
        <f t="shared" si="80"/>
        <v>0</v>
      </c>
      <c r="AN152" s="127">
        <f t="shared" si="80"/>
        <v>0</v>
      </c>
      <c r="AO152" s="127">
        <f t="shared" si="80"/>
        <v>0</v>
      </c>
      <c r="AP152" s="127">
        <f t="shared" si="80"/>
        <v>0</v>
      </c>
      <c r="AQ152" s="127">
        <f t="shared" si="80"/>
        <v>0</v>
      </c>
      <c r="AR152" s="127">
        <f t="shared" si="80"/>
        <v>0</v>
      </c>
      <c r="AS152" s="126">
        <f t="shared" si="80"/>
        <v>0</v>
      </c>
      <c r="AT152" s="128">
        <f t="shared" si="80"/>
        <v>0</v>
      </c>
      <c r="AU152" s="127">
        <f t="shared" si="80"/>
        <v>0</v>
      </c>
      <c r="AV152" s="127">
        <f t="shared" si="80"/>
        <v>0</v>
      </c>
      <c r="AW152" s="127">
        <f t="shared" si="80"/>
        <v>0</v>
      </c>
      <c r="AX152" s="127">
        <f t="shared" si="80"/>
        <v>0</v>
      </c>
      <c r="AY152" s="127">
        <f t="shared" si="80"/>
        <v>0</v>
      </c>
      <c r="AZ152" s="127">
        <f t="shared" si="80"/>
        <v>0</v>
      </c>
      <c r="BA152" s="127">
        <f t="shared" si="80"/>
        <v>0</v>
      </c>
      <c r="BB152" s="127">
        <f t="shared" si="80"/>
        <v>0</v>
      </c>
      <c r="BC152" s="127">
        <f t="shared" si="80"/>
        <v>0</v>
      </c>
      <c r="BD152" s="127">
        <f t="shared" si="80"/>
        <v>0</v>
      </c>
      <c r="BE152" s="126">
        <f t="shared" si="80"/>
        <v>0</v>
      </c>
      <c r="BF152" s="128">
        <f t="shared" si="80"/>
        <v>0</v>
      </c>
      <c r="BG152" s="127">
        <f t="shared" si="80"/>
        <v>0</v>
      </c>
      <c r="BH152" s="127">
        <f t="shared" si="80"/>
        <v>0</v>
      </c>
      <c r="BI152" s="127">
        <f t="shared" si="80"/>
        <v>0</v>
      </c>
      <c r="BJ152" s="127">
        <f t="shared" si="80"/>
        <v>0</v>
      </c>
      <c r="BK152" s="127">
        <f t="shared" si="80"/>
        <v>0</v>
      </c>
      <c r="BL152" s="127">
        <f t="shared" si="80"/>
        <v>0</v>
      </c>
      <c r="BM152" s="127">
        <f t="shared" si="80"/>
        <v>0</v>
      </c>
      <c r="BN152" s="127">
        <f t="shared" si="80"/>
        <v>0</v>
      </c>
      <c r="BO152" s="127">
        <f t="shared" si="80"/>
        <v>0</v>
      </c>
      <c r="BP152" s="127">
        <f t="shared" si="80"/>
        <v>0</v>
      </c>
      <c r="BQ152" s="126">
        <f t="shared" si="80"/>
        <v>0</v>
      </c>
      <c r="BR152" s="128">
        <f t="shared" si="80"/>
        <v>0</v>
      </c>
      <c r="BS152" s="127">
        <f t="shared" si="80"/>
        <v>0</v>
      </c>
      <c r="BT152" s="127">
        <f t="shared" ref="BT152:CC152" si="81">SUM(BT153:BT163)</f>
        <v>0</v>
      </c>
      <c r="BU152" s="127">
        <f t="shared" si="81"/>
        <v>0</v>
      </c>
      <c r="BV152" s="127">
        <f t="shared" si="81"/>
        <v>0</v>
      </c>
      <c r="BW152" s="127">
        <f t="shared" si="81"/>
        <v>0</v>
      </c>
      <c r="BX152" s="127">
        <f t="shared" si="81"/>
        <v>0</v>
      </c>
      <c r="BY152" s="127">
        <f t="shared" si="81"/>
        <v>0</v>
      </c>
      <c r="BZ152" s="127">
        <f t="shared" si="81"/>
        <v>0</v>
      </c>
      <c r="CA152" s="127">
        <f t="shared" si="81"/>
        <v>0</v>
      </c>
      <c r="CB152" s="127">
        <f t="shared" si="81"/>
        <v>0</v>
      </c>
      <c r="CC152" s="126">
        <f t="shared" si="81"/>
        <v>0</v>
      </c>
      <c r="CD152" s="368"/>
    </row>
    <row r="153" spans="1:82" ht="27" x14ac:dyDescent="0.75">
      <c r="A153" s="39"/>
      <c r="B153" s="73" t="s">
        <v>286</v>
      </c>
      <c r="C153" s="129" t="s">
        <v>287</v>
      </c>
      <c r="D153" s="139" t="s">
        <v>58</v>
      </c>
      <c r="E153" s="255">
        <v>72</v>
      </c>
      <c r="F153" s="224"/>
      <c r="G153" s="74">
        <f t="shared" ref="G153:G157" si="82">+SUM(H153:CC153)</f>
        <v>0</v>
      </c>
      <c r="H153" s="230"/>
      <c r="I153" s="232"/>
      <c r="J153" s="219"/>
      <c r="K153" s="220"/>
      <c r="L153" s="220"/>
      <c r="M153" s="220"/>
      <c r="N153" s="220"/>
      <c r="O153" s="220"/>
      <c r="P153" s="220"/>
      <c r="Q153" s="220"/>
      <c r="R153" s="220"/>
      <c r="S153" s="220"/>
      <c r="T153" s="220"/>
      <c r="U153" s="218"/>
      <c r="V153" s="219"/>
      <c r="W153" s="220"/>
      <c r="X153" s="220"/>
      <c r="Y153" s="220"/>
      <c r="Z153" s="220"/>
      <c r="AA153" s="220"/>
      <c r="AB153" s="220"/>
      <c r="AC153" s="220"/>
      <c r="AD153" s="220"/>
      <c r="AE153" s="220"/>
      <c r="AF153" s="220"/>
      <c r="AG153" s="218"/>
      <c r="AH153" s="221"/>
      <c r="AI153" s="220"/>
      <c r="AJ153" s="220"/>
      <c r="AK153" s="220"/>
      <c r="AL153" s="220"/>
      <c r="AM153" s="220"/>
      <c r="AN153" s="220"/>
      <c r="AO153" s="220"/>
      <c r="AP153" s="220"/>
      <c r="AQ153" s="220"/>
      <c r="AR153" s="220"/>
      <c r="AS153" s="218"/>
      <c r="AT153" s="221"/>
      <c r="AU153" s="220"/>
      <c r="AV153" s="220"/>
      <c r="AW153" s="220"/>
      <c r="AX153" s="220"/>
      <c r="AY153" s="220"/>
      <c r="AZ153" s="220"/>
      <c r="BA153" s="220"/>
      <c r="BB153" s="220"/>
      <c r="BC153" s="220"/>
      <c r="BD153" s="220"/>
      <c r="BE153" s="218"/>
      <c r="BF153" s="221"/>
      <c r="BG153" s="220"/>
      <c r="BH153" s="220"/>
      <c r="BI153" s="220"/>
      <c r="BJ153" s="220"/>
      <c r="BK153" s="220"/>
      <c r="BL153" s="220"/>
      <c r="BM153" s="220"/>
      <c r="BN153" s="220"/>
      <c r="BO153" s="220"/>
      <c r="BP153" s="220"/>
      <c r="BQ153" s="218"/>
      <c r="BR153" s="221"/>
      <c r="BS153" s="220"/>
      <c r="BT153" s="220"/>
      <c r="BU153" s="220"/>
      <c r="BV153" s="220"/>
      <c r="BW153" s="220"/>
      <c r="BX153" s="220"/>
      <c r="BY153" s="220"/>
      <c r="BZ153" s="220"/>
      <c r="CA153" s="220"/>
      <c r="CB153" s="220"/>
      <c r="CC153" s="218"/>
      <c r="CD153" s="368"/>
    </row>
    <row r="154" spans="1:82" ht="27" x14ac:dyDescent="0.75">
      <c r="A154" s="39"/>
      <c r="B154" s="73" t="s">
        <v>288</v>
      </c>
      <c r="C154" s="129" t="s">
        <v>289</v>
      </c>
      <c r="D154" s="139" t="s">
        <v>58</v>
      </c>
      <c r="E154" s="255">
        <v>72</v>
      </c>
      <c r="F154" s="224"/>
      <c r="G154" s="74">
        <f t="shared" si="82"/>
        <v>0</v>
      </c>
      <c r="H154" s="230"/>
      <c r="I154" s="232"/>
      <c r="J154" s="219"/>
      <c r="K154" s="220"/>
      <c r="L154" s="220"/>
      <c r="M154" s="220"/>
      <c r="N154" s="220"/>
      <c r="O154" s="220"/>
      <c r="P154" s="220"/>
      <c r="Q154" s="220"/>
      <c r="R154" s="220"/>
      <c r="S154" s="220"/>
      <c r="T154" s="220"/>
      <c r="U154" s="218"/>
      <c r="V154" s="219"/>
      <c r="W154" s="220"/>
      <c r="X154" s="220"/>
      <c r="Y154" s="220"/>
      <c r="Z154" s="220"/>
      <c r="AA154" s="220"/>
      <c r="AB154" s="220"/>
      <c r="AC154" s="220"/>
      <c r="AD154" s="220"/>
      <c r="AE154" s="220"/>
      <c r="AF154" s="220"/>
      <c r="AG154" s="218"/>
      <c r="AH154" s="221"/>
      <c r="AI154" s="220"/>
      <c r="AJ154" s="220"/>
      <c r="AK154" s="220"/>
      <c r="AL154" s="220"/>
      <c r="AM154" s="220"/>
      <c r="AN154" s="220"/>
      <c r="AO154" s="220"/>
      <c r="AP154" s="220"/>
      <c r="AQ154" s="220"/>
      <c r="AR154" s="220"/>
      <c r="AS154" s="218"/>
      <c r="AT154" s="221"/>
      <c r="AU154" s="220"/>
      <c r="AV154" s="220"/>
      <c r="AW154" s="220"/>
      <c r="AX154" s="220"/>
      <c r="AY154" s="220"/>
      <c r="AZ154" s="220"/>
      <c r="BA154" s="220"/>
      <c r="BB154" s="220"/>
      <c r="BC154" s="220"/>
      <c r="BD154" s="220"/>
      <c r="BE154" s="218"/>
      <c r="BF154" s="221"/>
      <c r="BG154" s="220"/>
      <c r="BH154" s="220"/>
      <c r="BI154" s="220"/>
      <c r="BJ154" s="220"/>
      <c r="BK154" s="220"/>
      <c r="BL154" s="220"/>
      <c r="BM154" s="220"/>
      <c r="BN154" s="220"/>
      <c r="BO154" s="220"/>
      <c r="BP154" s="220"/>
      <c r="BQ154" s="218"/>
      <c r="BR154" s="221"/>
      <c r="BS154" s="220"/>
      <c r="BT154" s="220"/>
      <c r="BU154" s="220"/>
      <c r="BV154" s="220"/>
      <c r="BW154" s="220"/>
      <c r="BX154" s="220"/>
      <c r="BY154" s="220"/>
      <c r="BZ154" s="220"/>
      <c r="CA154" s="220"/>
      <c r="CB154" s="220"/>
      <c r="CC154" s="218"/>
      <c r="CD154" s="368"/>
    </row>
    <row r="155" spans="1:82" ht="27" x14ac:dyDescent="0.75">
      <c r="A155" s="39"/>
      <c r="B155" s="73" t="s">
        <v>290</v>
      </c>
      <c r="C155" s="129" t="s">
        <v>291</v>
      </c>
      <c r="D155" s="130" t="s">
        <v>58</v>
      </c>
      <c r="E155" s="255">
        <v>72</v>
      </c>
      <c r="F155" s="224"/>
      <c r="G155" s="74">
        <f t="shared" si="82"/>
        <v>0</v>
      </c>
      <c r="H155" s="230"/>
      <c r="I155" s="232"/>
      <c r="J155" s="219"/>
      <c r="K155" s="220"/>
      <c r="L155" s="220"/>
      <c r="M155" s="220"/>
      <c r="N155" s="220"/>
      <c r="O155" s="220"/>
      <c r="P155" s="220"/>
      <c r="Q155" s="220"/>
      <c r="R155" s="220"/>
      <c r="S155" s="220"/>
      <c r="T155" s="220"/>
      <c r="U155" s="218"/>
      <c r="V155" s="219"/>
      <c r="W155" s="220"/>
      <c r="X155" s="220"/>
      <c r="Y155" s="220"/>
      <c r="Z155" s="220"/>
      <c r="AA155" s="220"/>
      <c r="AB155" s="220"/>
      <c r="AC155" s="220"/>
      <c r="AD155" s="220"/>
      <c r="AE155" s="220"/>
      <c r="AF155" s="220"/>
      <c r="AG155" s="218"/>
      <c r="AH155" s="221"/>
      <c r="AI155" s="220"/>
      <c r="AJ155" s="220"/>
      <c r="AK155" s="220"/>
      <c r="AL155" s="220"/>
      <c r="AM155" s="220"/>
      <c r="AN155" s="220"/>
      <c r="AO155" s="220"/>
      <c r="AP155" s="220"/>
      <c r="AQ155" s="220"/>
      <c r="AR155" s="220"/>
      <c r="AS155" s="218"/>
      <c r="AT155" s="221"/>
      <c r="AU155" s="220"/>
      <c r="AV155" s="220"/>
      <c r="AW155" s="220"/>
      <c r="AX155" s="220"/>
      <c r="AY155" s="220"/>
      <c r="AZ155" s="220"/>
      <c r="BA155" s="220"/>
      <c r="BB155" s="220"/>
      <c r="BC155" s="220"/>
      <c r="BD155" s="220"/>
      <c r="BE155" s="218"/>
      <c r="BF155" s="221"/>
      <c r="BG155" s="220"/>
      <c r="BH155" s="220"/>
      <c r="BI155" s="220"/>
      <c r="BJ155" s="220"/>
      <c r="BK155" s="220"/>
      <c r="BL155" s="220"/>
      <c r="BM155" s="220"/>
      <c r="BN155" s="220"/>
      <c r="BO155" s="220"/>
      <c r="BP155" s="220"/>
      <c r="BQ155" s="218"/>
      <c r="BR155" s="221"/>
      <c r="BS155" s="220"/>
      <c r="BT155" s="220"/>
      <c r="BU155" s="220"/>
      <c r="BV155" s="220"/>
      <c r="BW155" s="220"/>
      <c r="BX155" s="220"/>
      <c r="BY155" s="220"/>
      <c r="BZ155" s="220"/>
      <c r="CA155" s="220"/>
      <c r="CB155" s="220"/>
      <c r="CC155" s="218"/>
      <c r="CD155" s="368"/>
    </row>
    <row r="156" spans="1:82" x14ac:dyDescent="0.75">
      <c r="A156" s="39"/>
      <c r="B156" s="101" t="s">
        <v>292</v>
      </c>
      <c r="C156" s="273" t="s">
        <v>293</v>
      </c>
      <c r="D156" s="139"/>
      <c r="E156" s="255"/>
      <c r="F156" s="224"/>
      <c r="G156" s="74"/>
      <c r="H156" s="230"/>
      <c r="I156" s="232"/>
      <c r="J156" s="225"/>
      <c r="K156" s="227"/>
      <c r="L156" s="227"/>
      <c r="M156" s="227"/>
      <c r="N156" s="227"/>
      <c r="O156" s="227"/>
      <c r="P156" s="227"/>
      <c r="Q156" s="227"/>
      <c r="R156" s="227"/>
      <c r="S156" s="227"/>
      <c r="T156" s="227"/>
      <c r="U156" s="226"/>
      <c r="V156" s="225"/>
      <c r="W156" s="227"/>
      <c r="X156" s="227"/>
      <c r="Y156" s="227"/>
      <c r="Z156" s="227"/>
      <c r="AA156" s="227"/>
      <c r="AB156" s="227"/>
      <c r="AC156" s="227"/>
      <c r="AD156" s="227"/>
      <c r="AE156" s="227"/>
      <c r="AF156" s="227"/>
      <c r="AG156" s="226"/>
      <c r="AH156" s="228"/>
      <c r="AI156" s="227"/>
      <c r="AJ156" s="227"/>
      <c r="AK156" s="227"/>
      <c r="AL156" s="227"/>
      <c r="AM156" s="227"/>
      <c r="AN156" s="227"/>
      <c r="AO156" s="227"/>
      <c r="AP156" s="227"/>
      <c r="AQ156" s="227"/>
      <c r="AR156" s="227"/>
      <c r="AS156" s="226"/>
      <c r="AT156" s="228"/>
      <c r="AU156" s="227"/>
      <c r="AV156" s="227"/>
      <c r="AW156" s="227"/>
      <c r="AX156" s="227"/>
      <c r="AY156" s="227"/>
      <c r="AZ156" s="227"/>
      <c r="BA156" s="227"/>
      <c r="BB156" s="227"/>
      <c r="BC156" s="227"/>
      <c r="BD156" s="227"/>
      <c r="BE156" s="226"/>
      <c r="BF156" s="228"/>
      <c r="BG156" s="227"/>
      <c r="BH156" s="227"/>
      <c r="BI156" s="227"/>
      <c r="BJ156" s="227"/>
      <c r="BK156" s="227"/>
      <c r="BL156" s="227"/>
      <c r="BM156" s="227"/>
      <c r="BN156" s="227"/>
      <c r="BO156" s="227"/>
      <c r="BP156" s="227"/>
      <c r="BQ156" s="226"/>
      <c r="BR156" s="228"/>
      <c r="BS156" s="227"/>
      <c r="BT156" s="227"/>
      <c r="BU156" s="227"/>
      <c r="BV156" s="227"/>
      <c r="BW156" s="227"/>
      <c r="BX156" s="227"/>
      <c r="BY156" s="227"/>
      <c r="BZ156" s="227"/>
      <c r="CA156" s="227"/>
      <c r="CB156" s="227"/>
      <c r="CC156" s="226"/>
      <c r="CD156" s="368"/>
    </row>
    <row r="157" spans="1:82" x14ac:dyDescent="0.75">
      <c r="A157" s="39"/>
      <c r="B157" s="73" t="s">
        <v>294</v>
      </c>
      <c r="C157" s="129" t="s">
        <v>293</v>
      </c>
      <c r="D157" s="139" t="s">
        <v>58</v>
      </c>
      <c r="E157" s="255">
        <v>72</v>
      </c>
      <c r="F157" s="224"/>
      <c r="G157" s="74">
        <f t="shared" si="82"/>
        <v>0</v>
      </c>
      <c r="H157" s="230"/>
      <c r="I157" s="232"/>
      <c r="J157" s="219"/>
      <c r="K157" s="220"/>
      <c r="L157" s="220"/>
      <c r="M157" s="220"/>
      <c r="N157" s="220"/>
      <c r="O157" s="220"/>
      <c r="P157" s="220"/>
      <c r="Q157" s="220"/>
      <c r="R157" s="220"/>
      <c r="S157" s="220"/>
      <c r="T157" s="220"/>
      <c r="U157" s="218"/>
      <c r="V157" s="219"/>
      <c r="W157" s="220"/>
      <c r="X157" s="220"/>
      <c r="Y157" s="220"/>
      <c r="Z157" s="220"/>
      <c r="AA157" s="220"/>
      <c r="AB157" s="220"/>
      <c r="AC157" s="220"/>
      <c r="AD157" s="220"/>
      <c r="AE157" s="220"/>
      <c r="AF157" s="220"/>
      <c r="AG157" s="218"/>
      <c r="AH157" s="221"/>
      <c r="AI157" s="220"/>
      <c r="AJ157" s="220"/>
      <c r="AK157" s="220"/>
      <c r="AL157" s="220"/>
      <c r="AM157" s="220"/>
      <c r="AN157" s="220"/>
      <c r="AO157" s="220"/>
      <c r="AP157" s="220"/>
      <c r="AQ157" s="220"/>
      <c r="AR157" s="220"/>
      <c r="AS157" s="218"/>
      <c r="AT157" s="221"/>
      <c r="AU157" s="220"/>
      <c r="AV157" s="220"/>
      <c r="AW157" s="220"/>
      <c r="AX157" s="220"/>
      <c r="AY157" s="220"/>
      <c r="AZ157" s="220"/>
      <c r="BA157" s="220"/>
      <c r="BB157" s="220"/>
      <c r="BC157" s="220"/>
      <c r="BD157" s="220"/>
      <c r="BE157" s="218"/>
      <c r="BF157" s="221"/>
      <c r="BG157" s="220"/>
      <c r="BH157" s="220"/>
      <c r="BI157" s="220"/>
      <c r="BJ157" s="220"/>
      <c r="BK157" s="220"/>
      <c r="BL157" s="220"/>
      <c r="BM157" s="220"/>
      <c r="BN157" s="220"/>
      <c r="BO157" s="220"/>
      <c r="BP157" s="220"/>
      <c r="BQ157" s="218"/>
      <c r="BR157" s="221"/>
      <c r="BS157" s="220"/>
      <c r="BT157" s="220"/>
      <c r="BU157" s="220"/>
      <c r="BV157" s="220"/>
      <c r="BW157" s="220"/>
      <c r="BX157" s="220"/>
      <c r="BY157" s="220"/>
      <c r="BZ157" s="220"/>
      <c r="CA157" s="220"/>
      <c r="CB157" s="220"/>
      <c r="CC157" s="218"/>
      <c r="CD157" s="368"/>
    </row>
    <row r="158" spans="1:82" x14ac:dyDescent="0.75">
      <c r="A158" s="39"/>
      <c r="B158" s="73" t="s">
        <v>295</v>
      </c>
      <c r="C158" s="129" t="s">
        <v>296</v>
      </c>
      <c r="D158" s="130" t="s">
        <v>297</v>
      </c>
      <c r="E158" s="255">
        <v>672</v>
      </c>
      <c r="F158" s="275"/>
      <c r="G158" s="74">
        <f t="shared" ref="G158:G163" si="83">+E158*F158</f>
        <v>0</v>
      </c>
      <c r="H158" s="230"/>
      <c r="I158" s="232"/>
      <c r="J158" s="230"/>
      <c r="K158" s="231"/>
      <c r="L158" s="231"/>
      <c r="M158" s="231"/>
      <c r="N158" s="231"/>
      <c r="O158" s="231"/>
      <c r="P158" s="231"/>
      <c r="Q158" s="231"/>
      <c r="R158" s="231"/>
      <c r="S158" s="231"/>
      <c r="T158" s="231"/>
      <c r="U158" s="232">
        <f t="shared" ref="U158:U162" si="84">G158/6</f>
        <v>0</v>
      </c>
      <c r="V158" s="230"/>
      <c r="W158" s="231"/>
      <c r="X158" s="231"/>
      <c r="Y158" s="231"/>
      <c r="Z158" s="231"/>
      <c r="AA158" s="231"/>
      <c r="AB158" s="231"/>
      <c r="AC158" s="231"/>
      <c r="AD158" s="231"/>
      <c r="AE158" s="231"/>
      <c r="AF158" s="231"/>
      <c r="AG158" s="232">
        <f t="shared" ref="AG158:AG162" si="85">G158/6</f>
        <v>0</v>
      </c>
      <c r="AH158" s="233"/>
      <c r="AI158" s="231"/>
      <c r="AJ158" s="231"/>
      <c r="AK158" s="231"/>
      <c r="AL158" s="231"/>
      <c r="AM158" s="231"/>
      <c r="AN158" s="231"/>
      <c r="AO158" s="231"/>
      <c r="AP158" s="231"/>
      <c r="AQ158" s="231"/>
      <c r="AR158" s="231"/>
      <c r="AS158" s="232">
        <f t="shared" ref="AS158:AS162" si="86">G158/6</f>
        <v>0</v>
      </c>
      <c r="AT158" s="233"/>
      <c r="AU158" s="231"/>
      <c r="AV158" s="231"/>
      <c r="AW158" s="231"/>
      <c r="AX158" s="231"/>
      <c r="AY158" s="231"/>
      <c r="AZ158" s="231"/>
      <c r="BA158" s="231"/>
      <c r="BB158" s="231"/>
      <c r="BC158" s="231"/>
      <c r="BD158" s="231"/>
      <c r="BE158" s="232">
        <f t="shared" ref="BE158:BE162" si="87">G158/6</f>
        <v>0</v>
      </c>
      <c r="BF158" s="233"/>
      <c r="BG158" s="231"/>
      <c r="BH158" s="231"/>
      <c r="BI158" s="231"/>
      <c r="BJ158" s="231"/>
      <c r="BK158" s="231"/>
      <c r="BL158" s="231"/>
      <c r="BM158" s="231"/>
      <c r="BN158" s="231"/>
      <c r="BO158" s="231"/>
      <c r="BP158" s="231"/>
      <c r="BQ158" s="232">
        <f t="shared" ref="BQ158:BQ162" si="88">G158/6</f>
        <v>0</v>
      </c>
      <c r="BR158" s="233"/>
      <c r="BS158" s="231"/>
      <c r="BT158" s="231"/>
      <c r="BU158" s="231"/>
      <c r="BV158" s="231"/>
      <c r="BW158" s="231"/>
      <c r="BX158" s="231"/>
      <c r="BY158" s="231"/>
      <c r="BZ158" s="231"/>
      <c r="CA158" s="231"/>
      <c r="CB158" s="231"/>
      <c r="CC158" s="232">
        <f t="shared" ref="CC158:CC162" si="89">G158-SUM(H158:CB158)</f>
        <v>0</v>
      </c>
      <c r="CD158" s="368"/>
    </row>
    <row r="159" spans="1:82" x14ac:dyDescent="0.75">
      <c r="A159" s="39"/>
      <c r="B159" s="73" t="s">
        <v>298</v>
      </c>
      <c r="C159" s="129" t="s">
        <v>299</v>
      </c>
      <c r="D159" s="130" t="s">
        <v>297</v>
      </c>
      <c r="E159" s="255">
        <v>366</v>
      </c>
      <c r="F159" s="275"/>
      <c r="G159" s="74">
        <f t="shared" si="83"/>
        <v>0</v>
      </c>
      <c r="H159" s="230"/>
      <c r="I159" s="232"/>
      <c r="J159" s="230"/>
      <c r="K159" s="231"/>
      <c r="L159" s="231"/>
      <c r="M159" s="231"/>
      <c r="N159" s="231"/>
      <c r="O159" s="231"/>
      <c r="P159" s="231"/>
      <c r="Q159" s="231"/>
      <c r="R159" s="231"/>
      <c r="S159" s="231"/>
      <c r="T159" s="231"/>
      <c r="U159" s="232">
        <f t="shared" si="84"/>
        <v>0</v>
      </c>
      <c r="V159" s="230"/>
      <c r="W159" s="231"/>
      <c r="X159" s="231"/>
      <c r="Y159" s="231"/>
      <c r="Z159" s="231"/>
      <c r="AA159" s="231"/>
      <c r="AB159" s="231"/>
      <c r="AC159" s="231"/>
      <c r="AD159" s="231"/>
      <c r="AE159" s="231"/>
      <c r="AF159" s="231"/>
      <c r="AG159" s="232">
        <f t="shared" si="85"/>
        <v>0</v>
      </c>
      <c r="AH159" s="233"/>
      <c r="AI159" s="231"/>
      <c r="AJ159" s="231"/>
      <c r="AK159" s="231"/>
      <c r="AL159" s="231"/>
      <c r="AM159" s="231"/>
      <c r="AN159" s="231"/>
      <c r="AO159" s="231"/>
      <c r="AP159" s="231"/>
      <c r="AQ159" s="231"/>
      <c r="AR159" s="231"/>
      <c r="AS159" s="232">
        <f t="shared" si="86"/>
        <v>0</v>
      </c>
      <c r="AT159" s="233"/>
      <c r="AU159" s="231"/>
      <c r="AV159" s="231"/>
      <c r="AW159" s="231"/>
      <c r="AX159" s="231"/>
      <c r="AY159" s="231"/>
      <c r="AZ159" s="231"/>
      <c r="BA159" s="231"/>
      <c r="BB159" s="231"/>
      <c r="BC159" s="231"/>
      <c r="BD159" s="231"/>
      <c r="BE159" s="232">
        <f t="shared" si="87"/>
        <v>0</v>
      </c>
      <c r="BF159" s="233"/>
      <c r="BG159" s="231"/>
      <c r="BH159" s="231"/>
      <c r="BI159" s="231"/>
      <c r="BJ159" s="231"/>
      <c r="BK159" s="231"/>
      <c r="BL159" s="231"/>
      <c r="BM159" s="231"/>
      <c r="BN159" s="231"/>
      <c r="BO159" s="231"/>
      <c r="BP159" s="231"/>
      <c r="BQ159" s="232">
        <f t="shared" si="88"/>
        <v>0</v>
      </c>
      <c r="BR159" s="233"/>
      <c r="BS159" s="231"/>
      <c r="BT159" s="231"/>
      <c r="BU159" s="231"/>
      <c r="BV159" s="231"/>
      <c r="BW159" s="231"/>
      <c r="BX159" s="231"/>
      <c r="BY159" s="231"/>
      <c r="BZ159" s="231"/>
      <c r="CA159" s="231"/>
      <c r="CB159" s="231"/>
      <c r="CC159" s="232">
        <f t="shared" si="89"/>
        <v>0</v>
      </c>
      <c r="CD159" s="368"/>
    </row>
    <row r="160" spans="1:82" x14ac:dyDescent="0.75">
      <c r="A160" s="39"/>
      <c r="B160" s="73" t="s">
        <v>300</v>
      </c>
      <c r="C160" s="129" t="s">
        <v>301</v>
      </c>
      <c r="D160" s="130" t="s">
        <v>297</v>
      </c>
      <c r="E160" s="255">
        <v>180</v>
      </c>
      <c r="F160" s="275"/>
      <c r="G160" s="74">
        <f t="shared" si="83"/>
        <v>0</v>
      </c>
      <c r="H160" s="230"/>
      <c r="I160" s="232"/>
      <c r="J160" s="230"/>
      <c r="K160" s="231"/>
      <c r="L160" s="231"/>
      <c r="M160" s="231"/>
      <c r="N160" s="231"/>
      <c r="O160" s="231"/>
      <c r="P160" s="231"/>
      <c r="Q160" s="231"/>
      <c r="R160" s="231"/>
      <c r="S160" s="231"/>
      <c r="T160" s="231"/>
      <c r="U160" s="232">
        <f t="shared" si="84"/>
        <v>0</v>
      </c>
      <c r="V160" s="230"/>
      <c r="W160" s="231"/>
      <c r="X160" s="231"/>
      <c r="Y160" s="231"/>
      <c r="Z160" s="231"/>
      <c r="AA160" s="231"/>
      <c r="AB160" s="231"/>
      <c r="AC160" s="231"/>
      <c r="AD160" s="231"/>
      <c r="AE160" s="231"/>
      <c r="AF160" s="231"/>
      <c r="AG160" s="232">
        <f t="shared" si="85"/>
        <v>0</v>
      </c>
      <c r="AH160" s="233"/>
      <c r="AI160" s="231"/>
      <c r="AJ160" s="231"/>
      <c r="AK160" s="231"/>
      <c r="AL160" s="231"/>
      <c r="AM160" s="231"/>
      <c r="AN160" s="231"/>
      <c r="AO160" s="231"/>
      <c r="AP160" s="231"/>
      <c r="AQ160" s="231"/>
      <c r="AR160" s="231"/>
      <c r="AS160" s="232">
        <f t="shared" si="86"/>
        <v>0</v>
      </c>
      <c r="AT160" s="233"/>
      <c r="AU160" s="231"/>
      <c r="AV160" s="231"/>
      <c r="AW160" s="231"/>
      <c r="AX160" s="231"/>
      <c r="AY160" s="231"/>
      <c r="AZ160" s="231"/>
      <c r="BA160" s="231"/>
      <c r="BB160" s="231"/>
      <c r="BC160" s="231"/>
      <c r="BD160" s="231"/>
      <c r="BE160" s="232">
        <f t="shared" si="87"/>
        <v>0</v>
      </c>
      <c r="BF160" s="233"/>
      <c r="BG160" s="231"/>
      <c r="BH160" s="231"/>
      <c r="BI160" s="231"/>
      <c r="BJ160" s="231"/>
      <c r="BK160" s="231"/>
      <c r="BL160" s="231"/>
      <c r="BM160" s="231"/>
      <c r="BN160" s="231"/>
      <c r="BO160" s="231"/>
      <c r="BP160" s="231"/>
      <c r="BQ160" s="232">
        <f t="shared" si="88"/>
        <v>0</v>
      </c>
      <c r="BR160" s="233"/>
      <c r="BS160" s="231"/>
      <c r="BT160" s="231"/>
      <c r="BU160" s="231"/>
      <c r="BV160" s="231"/>
      <c r="BW160" s="231"/>
      <c r="BX160" s="231"/>
      <c r="BY160" s="231"/>
      <c r="BZ160" s="231"/>
      <c r="CA160" s="231"/>
      <c r="CB160" s="231"/>
      <c r="CC160" s="232">
        <f t="shared" si="89"/>
        <v>0</v>
      </c>
      <c r="CD160" s="368"/>
    </row>
    <row r="161" spans="1:82" x14ac:dyDescent="0.75">
      <c r="A161" s="39"/>
      <c r="B161" s="73" t="s">
        <v>302</v>
      </c>
      <c r="C161" s="129" t="s">
        <v>303</v>
      </c>
      <c r="D161" s="130" t="s">
        <v>297</v>
      </c>
      <c r="E161" s="255">
        <v>180</v>
      </c>
      <c r="F161" s="275"/>
      <c r="G161" s="74">
        <f t="shared" si="83"/>
        <v>0</v>
      </c>
      <c r="H161" s="230"/>
      <c r="I161" s="232"/>
      <c r="J161" s="230"/>
      <c r="K161" s="231"/>
      <c r="L161" s="231"/>
      <c r="M161" s="231"/>
      <c r="N161" s="231"/>
      <c r="O161" s="231"/>
      <c r="P161" s="231"/>
      <c r="Q161" s="231"/>
      <c r="R161" s="231"/>
      <c r="S161" s="231"/>
      <c r="T161" s="231"/>
      <c r="U161" s="232">
        <f t="shared" si="84"/>
        <v>0</v>
      </c>
      <c r="V161" s="230"/>
      <c r="W161" s="231"/>
      <c r="X161" s="231"/>
      <c r="Y161" s="231"/>
      <c r="Z161" s="231"/>
      <c r="AA161" s="231"/>
      <c r="AB161" s="231"/>
      <c r="AC161" s="231"/>
      <c r="AD161" s="231"/>
      <c r="AE161" s="231"/>
      <c r="AF161" s="231"/>
      <c r="AG161" s="232">
        <f t="shared" si="85"/>
        <v>0</v>
      </c>
      <c r="AH161" s="233"/>
      <c r="AI161" s="231"/>
      <c r="AJ161" s="231"/>
      <c r="AK161" s="231"/>
      <c r="AL161" s="231"/>
      <c r="AM161" s="231"/>
      <c r="AN161" s="231"/>
      <c r="AO161" s="231"/>
      <c r="AP161" s="231"/>
      <c r="AQ161" s="231"/>
      <c r="AR161" s="231"/>
      <c r="AS161" s="232">
        <f t="shared" si="86"/>
        <v>0</v>
      </c>
      <c r="AT161" s="233"/>
      <c r="AU161" s="231"/>
      <c r="AV161" s="231"/>
      <c r="AW161" s="231"/>
      <c r="AX161" s="231"/>
      <c r="AY161" s="231"/>
      <c r="AZ161" s="231"/>
      <c r="BA161" s="231"/>
      <c r="BB161" s="231"/>
      <c r="BC161" s="231"/>
      <c r="BD161" s="231"/>
      <c r="BE161" s="232">
        <f t="shared" si="87"/>
        <v>0</v>
      </c>
      <c r="BF161" s="233"/>
      <c r="BG161" s="231"/>
      <c r="BH161" s="231"/>
      <c r="BI161" s="231"/>
      <c r="BJ161" s="231"/>
      <c r="BK161" s="231"/>
      <c r="BL161" s="231"/>
      <c r="BM161" s="231"/>
      <c r="BN161" s="231"/>
      <c r="BO161" s="231"/>
      <c r="BP161" s="231"/>
      <c r="BQ161" s="232">
        <f t="shared" si="88"/>
        <v>0</v>
      </c>
      <c r="BR161" s="233"/>
      <c r="BS161" s="231"/>
      <c r="BT161" s="231"/>
      <c r="BU161" s="231"/>
      <c r="BV161" s="231"/>
      <c r="BW161" s="231"/>
      <c r="BX161" s="231"/>
      <c r="BY161" s="231"/>
      <c r="BZ161" s="231"/>
      <c r="CA161" s="231"/>
      <c r="CB161" s="231"/>
      <c r="CC161" s="232">
        <f t="shared" si="89"/>
        <v>0</v>
      </c>
      <c r="CD161" s="368"/>
    </row>
    <row r="162" spans="1:82" x14ac:dyDescent="0.75">
      <c r="A162" s="39"/>
      <c r="B162" s="73" t="s">
        <v>304</v>
      </c>
      <c r="C162" s="129" t="s">
        <v>305</v>
      </c>
      <c r="D162" s="130" t="s">
        <v>297</v>
      </c>
      <c r="E162" s="255">
        <v>180</v>
      </c>
      <c r="F162" s="275"/>
      <c r="G162" s="74">
        <f t="shared" si="83"/>
        <v>0</v>
      </c>
      <c r="H162" s="230"/>
      <c r="I162" s="232"/>
      <c r="J162" s="230"/>
      <c r="K162" s="231"/>
      <c r="L162" s="231"/>
      <c r="M162" s="231"/>
      <c r="N162" s="231"/>
      <c r="O162" s="231"/>
      <c r="P162" s="231"/>
      <c r="Q162" s="231"/>
      <c r="R162" s="231"/>
      <c r="S162" s="231"/>
      <c r="T162" s="231"/>
      <c r="U162" s="232">
        <f t="shared" si="84"/>
        <v>0</v>
      </c>
      <c r="V162" s="230"/>
      <c r="W162" s="231"/>
      <c r="X162" s="231"/>
      <c r="Y162" s="231"/>
      <c r="Z162" s="231"/>
      <c r="AA162" s="231"/>
      <c r="AB162" s="231"/>
      <c r="AC162" s="231"/>
      <c r="AD162" s="231"/>
      <c r="AE162" s="231"/>
      <c r="AF162" s="231"/>
      <c r="AG162" s="232">
        <f t="shared" si="85"/>
        <v>0</v>
      </c>
      <c r="AH162" s="233"/>
      <c r="AI162" s="231"/>
      <c r="AJ162" s="231"/>
      <c r="AK162" s="231"/>
      <c r="AL162" s="231"/>
      <c r="AM162" s="231"/>
      <c r="AN162" s="231"/>
      <c r="AO162" s="231"/>
      <c r="AP162" s="231"/>
      <c r="AQ162" s="231"/>
      <c r="AR162" s="231"/>
      <c r="AS162" s="232">
        <f t="shared" si="86"/>
        <v>0</v>
      </c>
      <c r="AT162" s="233"/>
      <c r="AU162" s="231"/>
      <c r="AV162" s="231"/>
      <c r="AW162" s="231"/>
      <c r="AX162" s="231"/>
      <c r="AY162" s="231"/>
      <c r="AZ162" s="231"/>
      <c r="BA162" s="231"/>
      <c r="BB162" s="231"/>
      <c r="BC162" s="231"/>
      <c r="BD162" s="231"/>
      <c r="BE162" s="232">
        <f t="shared" si="87"/>
        <v>0</v>
      </c>
      <c r="BF162" s="233"/>
      <c r="BG162" s="231"/>
      <c r="BH162" s="231"/>
      <c r="BI162" s="231"/>
      <c r="BJ162" s="231"/>
      <c r="BK162" s="231"/>
      <c r="BL162" s="231"/>
      <c r="BM162" s="231"/>
      <c r="BN162" s="231"/>
      <c r="BO162" s="231"/>
      <c r="BP162" s="231"/>
      <c r="BQ162" s="232">
        <f t="shared" si="88"/>
        <v>0</v>
      </c>
      <c r="BR162" s="233"/>
      <c r="BS162" s="231"/>
      <c r="BT162" s="231"/>
      <c r="BU162" s="231"/>
      <c r="BV162" s="231"/>
      <c r="BW162" s="231"/>
      <c r="BX162" s="231"/>
      <c r="BY162" s="231"/>
      <c r="BZ162" s="231"/>
      <c r="CA162" s="231"/>
      <c r="CB162" s="231"/>
      <c r="CC162" s="232">
        <f t="shared" si="89"/>
        <v>0</v>
      </c>
      <c r="CD162" s="368"/>
    </row>
    <row r="163" spans="1:82" s="39" customFormat="1" ht="13.5" x14ac:dyDescent="0.75">
      <c r="B163" s="345" t="s">
        <v>612</v>
      </c>
      <c r="C163" s="346" t="s">
        <v>306</v>
      </c>
      <c r="D163" s="139" t="s">
        <v>297</v>
      </c>
      <c r="E163" s="139">
        <v>180</v>
      </c>
      <c r="F163" s="347"/>
      <c r="G163" s="348">
        <f t="shared" si="83"/>
        <v>0</v>
      </c>
      <c r="H163" s="349"/>
      <c r="I163" s="265"/>
      <c r="J163" s="264">
        <f>$G163/72</f>
        <v>0</v>
      </c>
      <c r="K163" s="231">
        <f t="shared" ref="K163:BV163" si="90">$G163/72</f>
        <v>0</v>
      </c>
      <c r="L163" s="231">
        <f t="shared" si="90"/>
        <v>0</v>
      </c>
      <c r="M163" s="231">
        <f t="shared" si="90"/>
        <v>0</v>
      </c>
      <c r="N163" s="231">
        <f t="shared" si="90"/>
        <v>0</v>
      </c>
      <c r="O163" s="231">
        <f t="shared" si="90"/>
        <v>0</v>
      </c>
      <c r="P163" s="231">
        <f t="shared" si="90"/>
        <v>0</v>
      </c>
      <c r="Q163" s="231">
        <f t="shared" si="90"/>
        <v>0</v>
      </c>
      <c r="R163" s="350">
        <f t="shared" si="90"/>
        <v>0</v>
      </c>
      <c r="S163" s="350">
        <f t="shared" si="90"/>
        <v>0</v>
      </c>
      <c r="T163" s="350">
        <f t="shared" si="90"/>
        <v>0</v>
      </c>
      <c r="U163" s="351">
        <f t="shared" si="90"/>
        <v>0</v>
      </c>
      <c r="V163" s="352">
        <f t="shared" si="90"/>
        <v>0</v>
      </c>
      <c r="W163" s="350">
        <f t="shared" si="90"/>
        <v>0</v>
      </c>
      <c r="X163" s="350">
        <f t="shared" si="90"/>
        <v>0</v>
      </c>
      <c r="Y163" s="350">
        <f t="shared" si="90"/>
        <v>0</v>
      </c>
      <c r="Z163" s="350">
        <f t="shared" si="90"/>
        <v>0</v>
      </c>
      <c r="AA163" s="350">
        <f t="shared" si="90"/>
        <v>0</v>
      </c>
      <c r="AB163" s="350">
        <f t="shared" si="90"/>
        <v>0</v>
      </c>
      <c r="AC163" s="350">
        <f t="shared" si="90"/>
        <v>0</v>
      </c>
      <c r="AD163" s="350">
        <f t="shared" si="90"/>
        <v>0</v>
      </c>
      <c r="AE163" s="350">
        <f t="shared" si="90"/>
        <v>0</v>
      </c>
      <c r="AF163" s="350">
        <f t="shared" si="90"/>
        <v>0</v>
      </c>
      <c r="AG163" s="351">
        <f t="shared" si="90"/>
        <v>0</v>
      </c>
      <c r="AH163" s="352">
        <f t="shared" si="90"/>
        <v>0</v>
      </c>
      <c r="AI163" s="350">
        <f t="shared" si="90"/>
        <v>0</v>
      </c>
      <c r="AJ163" s="350">
        <f t="shared" si="90"/>
        <v>0</v>
      </c>
      <c r="AK163" s="350">
        <f t="shared" si="90"/>
        <v>0</v>
      </c>
      <c r="AL163" s="350">
        <f t="shared" si="90"/>
        <v>0</v>
      </c>
      <c r="AM163" s="350">
        <f t="shared" si="90"/>
        <v>0</v>
      </c>
      <c r="AN163" s="350">
        <f t="shared" si="90"/>
        <v>0</v>
      </c>
      <c r="AO163" s="350">
        <f t="shared" si="90"/>
        <v>0</v>
      </c>
      <c r="AP163" s="350">
        <f t="shared" si="90"/>
        <v>0</v>
      </c>
      <c r="AQ163" s="350">
        <f t="shared" si="90"/>
        <v>0</v>
      </c>
      <c r="AR163" s="350">
        <f t="shared" si="90"/>
        <v>0</v>
      </c>
      <c r="AS163" s="351">
        <f t="shared" si="90"/>
        <v>0</v>
      </c>
      <c r="AT163" s="352">
        <f t="shared" si="90"/>
        <v>0</v>
      </c>
      <c r="AU163" s="350">
        <f t="shared" si="90"/>
        <v>0</v>
      </c>
      <c r="AV163" s="350">
        <f t="shared" si="90"/>
        <v>0</v>
      </c>
      <c r="AW163" s="350">
        <f t="shared" si="90"/>
        <v>0</v>
      </c>
      <c r="AX163" s="350">
        <f t="shared" si="90"/>
        <v>0</v>
      </c>
      <c r="AY163" s="350">
        <f t="shared" si="90"/>
        <v>0</v>
      </c>
      <c r="AZ163" s="350">
        <f t="shared" si="90"/>
        <v>0</v>
      </c>
      <c r="BA163" s="350">
        <f t="shared" si="90"/>
        <v>0</v>
      </c>
      <c r="BB163" s="350">
        <f t="shared" si="90"/>
        <v>0</v>
      </c>
      <c r="BC163" s="350">
        <f t="shared" si="90"/>
        <v>0</v>
      </c>
      <c r="BD163" s="350">
        <f t="shared" si="90"/>
        <v>0</v>
      </c>
      <c r="BE163" s="351">
        <f t="shared" si="90"/>
        <v>0</v>
      </c>
      <c r="BF163" s="352">
        <f t="shared" si="90"/>
        <v>0</v>
      </c>
      <c r="BG163" s="350">
        <f t="shared" si="90"/>
        <v>0</v>
      </c>
      <c r="BH163" s="350">
        <f t="shared" si="90"/>
        <v>0</v>
      </c>
      <c r="BI163" s="350">
        <f t="shared" si="90"/>
        <v>0</v>
      </c>
      <c r="BJ163" s="350">
        <f t="shared" si="90"/>
        <v>0</v>
      </c>
      <c r="BK163" s="350">
        <f t="shared" si="90"/>
        <v>0</v>
      </c>
      <c r="BL163" s="350">
        <f t="shared" si="90"/>
        <v>0</v>
      </c>
      <c r="BM163" s="350">
        <f t="shared" si="90"/>
        <v>0</v>
      </c>
      <c r="BN163" s="350">
        <f t="shared" si="90"/>
        <v>0</v>
      </c>
      <c r="BO163" s="350">
        <f t="shared" si="90"/>
        <v>0</v>
      </c>
      <c r="BP163" s="350">
        <f t="shared" si="90"/>
        <v>0</v>
      </c>
      <c r="BQ163" s="351">
        <f t="shared" si="90"/>
        <v>0</v>
      </c>
      <c r="BR163" s="352">
        <f t="shared" si="90"/>
        <v>0</v>
      </c>
      <c r="BS163" s="350">
        <f t="shared" si="90"/>
        <v>0</v>
      </c>
      <c r="BT163" s="350">
        <f t="shared" si="90"/>
        <v>0</v>
      </c>
      <c r="BU163" s="350">
        <f t="shared" si="90"/>
        <v>0</v>
      </c>
      <c r="BV163" s="350">
        <f t="shared" si="90"/>
        <v>0</v>
      </c>
      <c r="BW163" s="350">
        <f t="shared" ref="BW163:CB163" si="91">$G163/72</f>
        <v>0</v>
      </c>
      <c r="BX163" s="350">
        <f t="shared" si="91"/>
        <v>0</v>
      </c>
      <c r="BY163" s="350">
        <f t="shared" si="91"/>
        <v>0</v>
      </c>
      <c r="BZ163" s="350">
        <f t="shared" si="91"/>
        <v>0</v>
      </c>
      <c r="CA163" s="350">
        <f t="shared" si="91"/>
        <v>0</v>
      </c>
      <c r="CB163" s="350">
        <f t="shared" si="91"/>
        <v>0</v>
      </c>
      <c r="CC163" s="351">
        <f t="shared" ref="CC163" si="92">G163-SUM(J163:CB163)</f>
        <v>0</v>
      </c>
      <c r="CD163" s="368"/>
    </row>
    <row r="164" spans="1:82" x14ac:dyDescent="0.75">
      <c r="A164" s="39"/>
      <c r="B164" s="121" t="s">
        <v>307</v>
      </c>
      <c r="C164" s="122" t="s">
        <v>308</v>
      </c>
      <c r="D164" s="123"/>
      <c r="E164" s="294"/>
      <c r="F164" s="249"/>
      <c r="G164" s="124">
        <f>SUM(G165:G166)</f>
        <v>0</v>
      </c>
      <c r="H164" s="125">
        <f>SUM(H165:H166)</f>
        <v>0</v>
      </c>
      <c r="I164" s="126">
        <f t="shared" ref="I164:BT164" si="93">SUM(I165:I166)</f>
        <v>0</v>
      </c>
      <c r="J164" s="125">
        <f t="shared" si="93"/>
        <v>0</v>
      </c>
      <c r="K164" s="127">
        <f t="shared" si="93"/>
        <v>0</v>
      </c>
      <c r="L164" s="127">
        <f t="shared" si="93"/>
        <v>0</v>
      </c>
      <c r="M164" s="127">
        <f t="shared" si="93"/>
        <v>0</v>
      </c>
      <c r="N164" s="127">
        <f t="shared" si="93"/>
        <v>0</v>
      </c>
      <c r="O164" s="127">
        <f t="shared" si="93"/>
        <v>0</v>
      </c>
      <c r="P164" s="127">
        <f t="shared" si="93"/>
        <v>0</v>
      </c>
      <c r="Q164" s="127">
        <f t="shared" si="93"/>
        <v>0</v>
      </c>
      <c r="R164" s="127">
        <f t="shared" si="93"/>
        <v>0</v>
      </c>
      <c r="S164" s="127">
        <f t="shared" si="93"/>
        <v>0</v>
      </c>
      <c r="T164" s="127">
        <f t="shared" si="93"/>
        <v>0</v>
      </c>
      <c r="U164" s="126">
        <f t="shared" si="93"/>
        <v>0</v>
      </c>
      <c r="V164" s="125">
        <f t="shared" si="93"/>
        <v>0</v>
      </c>
      <c r="W164" s="127">
        <f t="shared" si="93"/>
        <v>0</v>
      </c>
      <c r="X164" s="127">
        <f t="shared" si="93"/>
        <v>0</v>
      </c>
      <c r="Y164" s="127">
        <f t="shared" si="93"/>
        <v>0</v>
      </c>
      <c r="Z164" s="127">
        <f t="shared" si="93"/>
        <v>0</v>
      </c>
      <c r="AA164" s="127">
        <f t="shared" si="93"/>
        <v>0</v>
      </c>
      <c r="AB164" s="127">
        <f t="shared" si="93"/>
        <v>0</v>
      </c>
      <c r="AC164" s="127">
        <f t="shared" si="93"/>
        <v>0</v>
      </c>
      <c r="AD164" s="127">
        <f t="shared" si="93"/>
        <v>0</v>
      </c>
      <c r="AE164" s="127">
        <f t="shared" si="93"/>
        <v>0</v>
      </c>
      <c r="AF164" s="127">
        <f t="shared" si="93"/>
        <v>0</v>
      </c>
      <c r="AG164" s="126">
        <f t="shared" si="93"/>
        <v>0</v>
      </c>
      <c r="AH164" s="128">
        <f t="shared" si="93"/>
        <v>0</v>
      </c>
      <c r="AI164" s="127">
        <f t="shared" si="93"/>
        <v>0</v>
      </c>
      <c r="AJ164" s="127">
        <f t="shared" si="93"/>
        <v>0</v>
      </c>
      <c r="AK164" s="127">
        <f t="shared" si="93"/>
        <v>0</v>
      </c>
      <c r="AL164" s="127">
        <f t="shared" si="93"/>
        <v>0</v>
      </c>
      <c r="AM164" s="127">
        <f t="shared" si="93"/>
        <v>0</v>
      </c>
      <c r="AN164" s="127">
        <f t="shared" si="93"/>
        <v>0</v>
      </c>
      <c r="AO164" s="127">
        <f t="shared" si="93"/>
        <v>0</v>
      </c>
      <c r="AP164" s="127">
        <f t="shared" si="93"/>
        <v>0</v>
      </c>
      <c r="AQ164" s="127">
        <f t="shared" si="93"/>
        <v>0</v>
      </c>
      <c r="AR164" s="127">
        <f t="shared" si="93"/>
        <v>0</v>
      </c>
      <c r="AS164" s="126">
        <f t="shared" si="93"/>
        <v>0</v>
      </c>
      <c r="AT164" s="128">
        <f t="shared" si="93"/>
        <v>0</v>
      </c>
      <c r="AU164" s="127">
        <f t="shared" si="93"/>
        <v>0</v>
      </c>
      <c r="AV164" s="127">
        <f t="shared" si="93"/>
        <v>0</v>
      </c>
      <c r="AW164" s="127">
        <f t="shared" si="93"/>
        <v>0</v>
      </c>
      <c r="AX164" s="127">
        <f t="shared" si="93"/>
        <v>0</v>
      </c>
      <c r="AY164" s="127">
        <f t="shared" si="93"/>
        <v>0</v>
      </c>
      <c r="AZ164" s="127">
        <f t="shared" si="93"/>
        <v>0</v>
      </c>
      <c r="BA164" s="127">
        <f t="shared" si="93"/>
        <v>0</v>
      </c>
      <c r="BB164" s="127">
        <f t="shared" si="93"/>
        <v>0</v>
      </c>
      <c r="BC164" s="127">
        <f t="shared" si="93"/>
        <v>0</v>
      </c>
      <c r="BD164" s="127">
        <f t="shared" si="93"/>
        <v>0</v>
      </c>
      <c r="BE164" s="126">
        <f t="shared" si="93"/>
        <v>0</v>
      </c>
      <c r="BF164" s="128">
        <f t="shared" si="93"/>
        <v>0</v>
      </c>
      <c r="BG164" s="127">
        <f t="shared" si="93"/>
        <v>0</v>
      </c>
      <c r="BH164" s="127">
        <f t="shared" si="93"/>
        <v>0</v>
      </c>
      <c r="BI164" s="127">
        <f t="shared" si="93"/>
        <v>0</v>
      </c>
      <c r="BJ164" s="127">
        <f t="shared" si="93"/>
        <v>0</v>
      </c>
      <c r="BK164" s="127">
        <f t="shared" si="93"/>
        <v>0</v>
      </c>
      <c r="BL164" s="127">
        <f t="shared" si="93"/>
        <v>0</v>
      </c>
      <c r="BM164" s="127">
        <f t="shared" si="93"/>
        <v>0</v>
      </c>
      <c r="BN164" s="127">
        <f t="shared" si="93"/>
        <v>0</v>
      </c>
      <c r="BO164" s="127">
        <f t="shared" si="93"/>
        <v>0</v>
      </c>
      <c r="BP164" s="127">
        <f t="shared" si="93"/>
        <v>0</v>
      </c>
      <c r="BQ164" s="126">
        <f t="shared" si="93"/>
        <v>0</v>
      </c>
      <c r="BR164" s="128">
        <f t="shared" si="93"/>
        <v>0</v>
      </c>
      <c r="BS164" s="127">
        <f t="shared" si="93"/>
        <v>0</v>
      </c>
      <c r="BT164" s="127">
        <f t="shared" si="93"/>
        <v>0</v>
      </c>
      <c r="BU164" s="127">
        <f t="shared" ref="BU164:CC164" si="94">SUM(BU165:BU166)</f>
        <v>0</v>
      </c>
      <c r="BV164" s="127">
        <f t="shared" si="94"/>
        <v>0</v>
      </c>
      <c r="BW164" s="127">
        <f t="shared" si="94"/>
        <v>0</v>
      </c>
      <c r="BX164" s="127">
        <f t="shared" si="94"/>
        <v>0</v>
      </c>
      <c r="BY164" s="127">
        <f t="shared" si="94"/>
        <v>0</v>
      </c>
      <c r="BZ164" s="127">
        <f t="shared" si="94"/>
        <v>0</v>
      </c>
      <c r="CA164" s="127">
        <f t="shared" si="94"/>
        <v>0</v>
      </c>
      <c r="CB164" s="127">
        <f t="shared" si="94"/>
        <v>0</v>
      </c>
      <c r="CC164" s="126">
        <f t="shared" si="94"/>
        <v>0</v>
      </c>
      <c r="CD164" s="368"/>
    </row>
    <row r="165" spans="1:82" x14ac:dyDescent="0.75">
      <c r="A165" s="39"/>
      <c r="B165" s="73" t="s">
        <v>309</v>
      </c>
      <c r="C165" s="129" t="s">
        <v>310</v>
      </c>
      <c r="D165" s="130" t="s">
        <v>86</v>
      </c>
      <c r="E165" s="255">
        <v>1</v>
      </c>
      <c r="F165" s="216"/>
      <c r="G165" s="74">
        <f>+E165*F165</f>
        <v>0</v>
      </c>
      <c r="H165" s="230"/>
      <c r="I165" s="232"/>
      <c r="J165" s="230"/>
      <c r="K165" s="231"/>
      <c r="L165" s="231"/>
      <c r="M165" s="231"/>
      <c r="N165" s="231"/>
      <c r="O165" s="231"/>
      <c r="P165" s="231"/>
      <c r="Q165" s="231"/>
      <c r="R165" s="231"/>
      <c r="S165" s="231"/>
      <c r="T165" s="231"/>
      <c r="U165" s="232">
        <f>G165/2.5</f>
        <v>0</v>
      </c>
      <c r="V165" s="230"/>
      <c r="W165" s="231"/>
      <c r="X165" s="231"/>
      <c r="Y165" s="231"/>
      <c r="Z165" s="231"/>
      <c r="AA165" s="231"/>
      <c r="AB165" s="231"/>
      <c r="AC165" s="231"/>
      <c r="AD165" s="231"/>
      <c r="AE165" s="231"/>
      <c r="AF165" s="231"/>
      <c r="AG165" s="232">
        <f>G165/2.5</f>
        <v>0</v>
      </c>
      <c r="AH165" s="233"/>
      <c r="AI165" s="231"/>
      <c r="AJ165" s="231"/>
      <c r="AK165" s="231"/>
      <c r="AL165" s="231"/>
      <c r="AM165" s="231">
        <f>G165-SUM(J165:AL165)</f>
        <v>0</v>
      </c>
      <c r="AN165" s="231"/>
      <c r="AO165" s="231"/>
      <c r="AP165" s="231"/>
      <c r="AQ165" s="231"/>
      <c r="AR165" s="231"/>
      <c r="AS165" s="232"/>
      <c r="AT165" s="233"/>
      <c r="AU165" s="231"/>
      <c r="AV165" s="231"/>
      <c r="AW165" s="231"/>
      <c r="AX165" s="231"/>
      <c r="AY165" s="231"/>
      <c r="AZ165" s="231"/>
      <c r="BA165" s="231"/>
      <c r="BB165" s="231"/>
      <c r="BC165" s="231"/>
      <c r="BD165" s="231"/>
      <c r="BE165" s="232"/>
      <c r="BF165" s="233"/>
      <c r="BG165" s="231"/>
      <c r="BH165" s="231"/>
      <c r="BI165" s="231"/>
      <c r="BJ165" s="231"/>
      <c r="BK165" s="231"/>
      <c r="BL165" s="231"/>
      <c r="BM165" s="231"/>
      <c r="BN165" s="231"/>
      <c r="BO165" s="231"/>
      <c r="BP165" s="231"/>
      <c r="BQ165" s="232"/>
      <c r="BR165" s="233"/>
      <c r="BS165" s="231"/>
      <c r="BT165" s="231"/>
      <c r="BU165" s="231"/>
      <c r="BV165" s="231"/>
      <c r="BW165" s="231"/>
      <c r="BX165" s="231"/>
      <c r="BY165" s="231"/>
      <c r="BZ165" s="231"/>
      <c r="CA165" s="231"/>
      <c r="CB165" s="231"/>
      <c r="CC165" s="232">
        <f>G165-SUM(H165:CB165)</f>
        <v>0</v>
      </c>
      <c r="CD165" s="368"/>
    </row>
    <row r="166" spans="1:82" x14ac:dyDescent="0.75">
      <c r="A166" s="148"/>
      <c r="B166" s="141" t="s">
        <v>311</v>
      </c>
      <c r="C166" s="142" t="s">
        <v>312</v>
      </c>
      <c r="D166" s="139" t="s">
        <v>58</v>
      </c>
      <c r="E166" s="255">
        <v>72</v>
      </c>
      <c r="F166" s="224"/>
      <c r="G166" s="74">
        <f t="shared" ref="G166" si="95">+SUM(H166:CC166)</f>
        <v>0</v>
      </c>
      <c r="H166" s="230"/>
      <c r="I166" s="232"/>
      <c r="J166" s="219"/>
      <c r="K166" s="220"/>
      <c r="L166" s="220"/>
      <c r="M166" s="220"/>
      <c r="N166" s="220"/>
      <c r="O166" s="220"/>
      <c r="P166" s="220"/>
      <c r="Q166" s="220"/>
      <c r="R166" s="220"/>
      <c r="S166" s="220"/>
      <c r="T166" s="220"/>
      <c r="U166" s="218"/>
      <c r="V166" s="219"/>
      <c r="W166" s="220"/>
      <c r="X166" s="220"/>
      <c r="Y166" s="220"/>
      <c r="Z166" s="220"/>
      <c r="AA166" s="220"/>
      <c r="AB166" s="220"/>
      <c r="AC166" s="220"/>
      <c r="AD166" s="220"/>
      <c r="AE166" s="220"/>
      <c r="AF166" s="220"/>
      <c r="AG166" s="218"/>
      <c r="AH166" s="221"/>
      <c r="AI166" s="220"/>
      <c r="AJ166" s="220"/>
      <c r="AK166" s="220"/>
      <c r="AL166" s="220"/>
      <c r="AM166" s="220"/>
      <c r="AN166" s="220"/>
      <c r="AO166" s="220"/>
      <c r="AP166" s="220"/>
      <c r="AQ166" s="220"/>
      <c r="AR166" s="220"/>
      <c r="AS166" s="218"/>
      <c r="AT166" s="221"/>
      <c r="AU166" s="220"/>
      <c r="AV166" s="220"/>
      <c r="AW166" s="220"/>
      <c r="AX166" s="220"/>
      <c r="AY166" s="220"/>
      <c r="AZ166" s="220"/>
      <c r="BA166" s="220"/>
      <c r="BB166" s="220"/>
      <c r="BC166" s="220"/>
      <c r="BD166" s="220"/>
      <c r="BE166" s="218"/>
      <c r="BF166" s="221"/>
      <c r="BG166" s="220"/>
      <c r="BH166" s="220"/>
      <c r="BI166" s="220"/>
      <c r="BJ166" s="220"/>
      <c r="BK166" s="220"/>
      <c r="BL166" s="220"/>
      <c r="BM166" s="220"/>
      <c r="BN166" s="220"/>
      <c r="BO166" s="220"/>
      <c r="BP166" s="220"/>
      <c r="BQ166" s="218"/>
      <c r="BR166" s="221"/>
      <c r="BS166" s="220"/>
      <c r="BT166" s="220"/>
      <c r="BU166" s="220"/>
      <c r="BV166" s="220"/>
      <c r="BW166" s="220"/>
      <c r="BX166" s="220"/>
      <c r="BY166" s="220"/>
      <c r="BZ166" s="220"/>
      <c r="CA166" s="220"/>
      <c r="CB166" s="220"/>
      <c r="CC166" s="218"/>
      <c r="CD166" s="368"/>
    </row>
    <row r="167" spans="1:82" x14ac:dyDescent="0.75">
      <c r="A167" s="39"/>
      <c r="B167" s="121" t="s">
        <v>313</v>
      </c>
      <c r="C167" s="122" t="s">
        <v>314</v>
      </c>
      <c r="D167" s="123"/>
      <c r="E167" s="294"/>
      <c r="F167" s="249"/>
      <c r="G167" s="124">
        <f>G168</f>
        <v>0</v>
      </c>
      <c r="H167" s="125">
        <f>H168</f>
        <v>0</v>
      </c>
      <c r="I167" s="126">
        <f t="shared" ref="I167:BT167" si="96">I168</f>
        <v>0</v>
      </c>
      <c r="J167" s="125">
        <f t="shared" si="96"/>
        <v>0</v>
      </c>
      <c r="K167" s="127">
        <f t="shared" si="96"/>
        <v>0</v>
      </c>
      <c r="L167" s="127">
        <f t="shared" si="96"/>
        <v>0</v>
      </c>
      <c r="M167" s="127">
        <f t="shared" si="96"/>
        <v>0</v>
      </c>
      <c r="N167" s="127">
        <f t="shared" si="96"/>
        <v>0</v>
      </c>
      <c r="O167" s="127">
        <f t="shared" si="96"/>
        <v>0</v>
      </c>
      <c r="P167" s="127">
        <f t="shared" si="96"/>
        <v>0</v>
      </c>
      <c r="Q167" s="127">
        <f t="shared" si="96"/>
        <v>0</v>
      </c>
      <c r="R167" s="127">
        <f t="shared" si="96"/>
        <v>0</v>
      </c>
      <c r="S167" s="127">
        <f t="shared" si="96"/>
        <v>0</v>
      </c>
      <c r="T167" s="127">
        <f t="shared" si="96"/>
        <v>0</v>
      </c>
      <c r="U167" s="126">
        <f t="shared" si="96"/>
        <v>0</v>
      </c>
      <c r="V167" s="125">
        <f t="shared" si="96"/>
        <v>0</v>
      </c>
      <c r="W167" s="127">
        <f t="shared" si="96"/>
        <v>0</v>
      </c>
      <c r="X167" s="127">
        <f t="shared" si="96"/>
        <v>0</v>
      </c>
      <c r="Y167" s="127">
        <f t="shared" si="96"/>
        <v>0</v>
      </c>
      <c r="Z167" s="127">
        <f t="shared" si="96"/>
        <v>0</v>
      </c>
      <c r="AA167" s="127">
        <f t="shared" si="96"/>
        <v>0</v>
      </c>
      <c r="AB167" s="127">
        <f t="shared" si="96"/>
        <v>0</v>
      </c>
      <c r="AC167" s="127">
        <f t="shared" si="96"/>
        <v>0</v>
      </c>
      <c r="AD167" s="127">
        <f t="shared" si="96"/>
        <v>0</v>
      </c>
      <c r="AE167" s="127">
        <f t="shared" si="96"/>
        <v>0</v>
      </c>
      <c r="AF167" s="127">
        <f t="shared" si="96"/>
        <v>0</v>
      </c>
      <c r="AG167" s="126">
        <f t="shared" si="96"/>
        <v>0</v>
      </c>
      <c r="AH167" s="128">
        <f t="shared" si="96"/>
        <v>0</v>
      </c>
      <c r="AI167" s="127">
        <f t="shared" si="96"/>
        <v>0</v>
      </c>
      <c r="AJ167" s="127">
        <f t="shared" si="96"/>
        <v>0</v>
      </c>
      <c r="AK167" s="127">
        <f t="shared" si="96"/>
        <v>0</v>
      </c>
      <c r="AL167" s="127">
        <f t="shared" si="96"/>
        <v>0</v>
      </c>
      <c r="AM167" s="127">
        <f t="shared" si="96"/>
        <v>0</v>
      </c>
      <c r="AN167" s="127">
        <f t="shared" si="96"/>
        <v>0</v>
      </c>
      <c r="AO167" s="127">
        <f t="shared" si="96"/>
        <v>0</v>
      </c>
      <c r="AP167" s="127">
        <f t="shared" si="96"/>
        <v>0</v>
      </c>
      <c r="AQ167" s="127">
        <f t="shared" si="96"/>
        <v>0</v>
      </c>
      <c r="AR167" s="127">
        <f t="shared" si="96"/>
        <v>0</v>
      </c>
      <c r="AS167" s="126">
        <f t="shared" si="96"/>
        <v>0</v>
      </c>
      <c r="AT167" s="128">
        <f t="shared" si="96"/>
        <v>0</v>
      </c>
      <c r="AU167" s="127">
        <f t="shared" si="96"/>
        <v>0</v>
      </c>
      <c r="AV167" s="127">
        <f t="shared" si="96"/>
        <v>0</v>
      </c>
      <c r="AW167" s="127">
        <f t="shared" si="96"/>
        <v>0</v>
      </c>
      <c r="AX167" s="127">
        <f t="shared" si="96"/>
        <v>0</v>
      </c>
      <c r="AY167" s="127">
        <f t="shared" si="96"/>
        <v>0</v>
      </c>
      <c r="AZ167" s="127">
        <f t="shared" si="96"/>
        <v>0</v>
      </c>
      <c r="BA167" s="127">
        <f t="shared" si="96"/>
        <v>0</v>
      </c>
      <c r="BB167" s="127">
        <f t="shared" si="96"/>
        <v>0</v>
      </c>
      <c r="BC167" s="127">
        <f t="shared" si="96"/>
        <v>0</v>
      </c>
      <c r="BD167" s="127">
        <f t="shared" si="96"/>
        <v>0</v>
      </c>
      <c r="BE167" s="126">
        <f t="shared" si="96"/>
        <v>0</v>
      </c>
      <c r="BF167" s="128">
        <f t="shared" si="96"/>
        <v>0</v>
      </c>
      <c r="BG167" s="127">
        <f t="shared" si="96"/>
        <v>0</v>
      </c>
      <c r="BH167" s="127">
        <f t="shared" si="96"/>
        <v>0</v>
      </c>
      <c r="BI167" s="127">
        <f t="shared" si="96"/>
        <v>0</v>
      </c>
      <c r="BJ167" s="127">
        <f t="shared" si="96"/>
        <v>0</v>
      </c>
      <c r="BK167" s="127">
        <f t="shared" si="96"/>
        <v>0</v>
      </c>
      <c r="BL167" s="127">
        <f t="shared" si="96"/>
        <v>0</v>
      </c>
      <c r="BM167" s="127">
        <f t="shared" si="96"/>
        <v>0</v>
      </c>
      <c r="BN167" s="127">
        <f t="shared" si="96"/>
        <v>0</v>
      </c>
      <c r="BO167" s="127">
        <f t="shared" si="96"/>
        <v>0</v>
      </c>
      <c r="BP167" s="127">
        <f t="shared" si="96"/>
        <v>0</v>
      </c>
      <c r="BQ167" s="126">
        <f t="shared" si="96"/>
        <v>0</v>
      </c>
      <c r="BR167" s="128">
        <f t="shared" si="96"/>
        <v>0</v>
      </c>
      <c r="BS167" s="127">
        <f t="shared" si="96"/>
        <v>0</v>
      </c>
      <c r="BT167" s="127">
        <f t="shared" si="96"/>
        <v>0</v>
      </c>
      <c r="BU167" s="127">
        <f t="shared" ref="BU167:CC167" si="97">BU168</f>
        <v>0</v>
      </c>
      <c r="BV167" s="127">
        <f t="shared" si="97"/>
        <v>0</v>
      </c>
      <c r="BW167" s="127">
        <f t="shared" si="97"/>
        <v>0</v>
      </c>
      <c r="BX167" s="127">
        <f t="shared" si="97"/>
        <v>0</v>
      </c>
      <c r="BY167" s="127">
        <f t="shared" si="97"/>
        <v>0</v>
      </c>
      <c r="BZ167" s="127">
        <f t="shared" si="97"/>
        <v>0</v>
      </c>
      <c r="CA167" s="127">
        <f t="shared" si="97"/>
        <v>0</v>
      </c>
      <c r="CB167" s="127">
        <f t="shared" si="97"/>
        <v>0</v>
      </c>
      <c r="CC167" s="126">
        <f t="shared" si="97"/>
        <v>0</v>
      </c>
      <c r="CD167" s="368"/>
    </row>
    <row r="168" spans="1:82" x14ac:dyDescent="0.75">
      <c r="A168" s="148"/>
      <c r="B168" s="141" t="s">
        <v>315</v>
      </c>
      <c r="C168" s="142" t="s">
        <v>314</v>
      </c>
      <c r="D168" s="139" t="s">
        <v>58</v>
      </c>
      <c r="E168" s="255">
        <v>72</v>
      </c>
      <c r="F168" s="224"/>
      <c r="G168" s="74">
        <f>+SUM(H168:CC168)</f>
        <v>0</v>
      </c>
      <c r="H168" s="230"/>
      <c r="I168" s="232"/>
      <c r="J168" s="219"/>
      <c r="K168" s="220"/>
      <c r="L168" s="220"/>
      <c r="M168" s="220"/>
      <c r="N168" s="220"/>
      <c r="O168" s="220"/>
      <c r="P168" s="220"/>
      <c r="Q168" s="220"/>
      <c r="R168" s="220"/>
      <c r="S168" s="220"/>
      <c r="T168" s="220"/>
      <c r="U168" s="218"/>
      <c r="V168" s="219"/>
      <c r="W168" s="220"/>
      <c r="X168" s="220"/>
      <c r="Y168" s="220"/>
      <c r="Z168" s="220"/>
      <c r="AA168" s="220"/>
      <c r="AB168" s="220"/>
      <c r="AC168" s="220"/>
      <c r="AD168" s="220"/>
      <c r="AE168" s="220"/>
      <c r="AF168" s="220"/>
      <c r="AG168" s="218"/>
      <c r="AH168" s="221"/>
      <c r="AI168" s="220"/>
      <c r="AJ168" s="220"/>
      <c r="AK168" s="220"/>
      <c r="AL168" s="220"/>
      <c r="AM168" s="220"/>
      <c r="AN168" s="220"/>
      <c r="AO168" s="220"/>
      <c r="AP168" s="220"/>
      <c r="AQ168" s="220"/>
      <c r="AR168" s="220"/>
      <c r="AS168" s="218"/>
      <c r="AT168" s="221"/>
      <c r="AU168" s="220"/>
      <c r="AV168" s="220"/>
      <c r="AW168" s="220"/>
      <c r="AX168" s="220"/>
      <c r="AY168" s="220"/>
      <c r="AZ168" s="220"/>
      <c r="BA168" s="220"/>
      <c r="BB168" s="220"/>
      <c r="BC168" s="220"/>
      <c r="BD168" s="220"/>
      <c r="BE168" s="218"/>
      <c r="BF168" s="221"/>
      <c r="BG168" s="220"/>
      <c r="BH168" s="220"/>
      <c r="BI168" s="220"/>
      <c r="BJ168" s="220"/>
      <c r="BK168" s="220"/>
      <c r="BL168" s="220"/>
      <c r="BM168" s="220"/>
      <c r="BN168" s="220"/>
      <c r="BO168" s="220"/>
      <c r="BP168" s="220"/>
      <c r="BQ168" s="218"/>
      <c r="BR168" s="221"/>
      <c r="BS168" s="220"/>
      <c r="BT168" s="220"/>
      <c r="BU168" s="220"/>
      <c r="BV168" s="220"/>
      <c r="BW168" s="220"/>
      <c r="BX168" s="220"/>
      <c r="BY168" s="220"/>
      <c r="BZ168" s="220"/>
      <c r="CA168" s="220"/>
      <c r="CB168" s="220"/>
      <c r="CC168" s="218"/>
      <c r="CD168" s="368"/>
    </row>
    <row r="169" spans="1:82" x14ac:dyDescent="0.75">
      <c r="A169" s="39"/>
      <c r="B169" s="121" t="s">
        <v>316</v>
      </c>
      <c r="C169" s="122" t="s">
        <v>39</v>
      </c>
      <c r="D169" s="123"/>
      <c r="E169" s="294"/>
      <c r="F169" s="249"/>
      <c r="G169" s="124">
        <f>SUM(G170:G198)</f>
        <v>86790000</v>
      </c>
      <c r="H169" s="125">
        <f t="shared" ref="H169:BS169" si="98">SUM(H170:H198)</f>
        <v>0</v>
      </c>
      <c r="I169" s="126">
        <f t="shared" si="98"/>
        <v>0</v>
      </c>
      <c r="J169" s="125">
        <f t="shared" si="98"/>
        <v>0</v>
      </c>
      <c r="K169" s="127">
        <f t="shared" si="98"/>
        <v>0</v>
      </c>
      <c r="L169" s="127">
        <f t="shared" si="98"/>
        <v>0</v>
      </c>
      <c r="M169" s="127">
        <f t="shared" si="98"/>
        <v>0</v>
      </c>
      <c r="N169" s="127">
        <f t="shared" si="98"/>
        <v>0</v>
      </c>
      <c r="O169" s="127">
        <f t="shared" si="98"/>
        <v>0</v>
      </c>
      <c r="P169" s="127">
        <f t="shared" si="98"/>
        <v>0</v>
      </c>
      <c r="Q169" s="127">
        <f t="shared" si="98"/>
        <v>0</v>
      </c>
      <c r="R169" s="127">
        <f t="shared" si="98"/>
        <v>0</v>
      </c>
      <c r="S169" s="127">
        <f t="shared" si="98"/>
        <v>0</v>
      </c>
      <c r="T169" s="127">
        <f t="shared" si="98"/>
        <v>0</v>
      </c>
      <c r="U169" s="126">
        <f t="shared" si="98"/>
        <v>17615000</v>
      </c>
      <c r="V169" s="125">
        <f t="shared" si="98"/>
        <v>0</v>
      </c>
      <c r="W169" s="127">
        <f t="shared" si="98"/>
        <v>0</v>
      </c>
      <c r="X169" s="127">
        <f t="shared" si="98"/>
        <v>0</v>
      </c>
      <c r="Y169" s="127">
        <f t="shared" si="98"/>
        <v>0</v>
      </c>
      <c r="Z169" s="127">
        <f t="shared" si="98"/>
        <v>0</v>
      </c>
      <c r="AA169" s="127">
        <f t="shared" si="98"/>
        <v>0</v>
      </c>
      <c r="AB169" s="127">
        <f t="shared" si="98"/>
        <v>0</v>
      </c>
      <c r="AC169" s="127">
        <f t="shared" si="98"/>
        <v>0</v>
      </c>
      <c r="AD169" s="127">
        <f t="shared" si="98"/>
        <v>0</v>
      </c>
      <c r="AE169" s="127">
        <f t="shared" si="98"/>
        <v>0</v>
      </c>
      <c r="AF169" s="127">
        <f t="shared" si="98"/>
        <v>0</v>
      </c>
      <c r="AG169" s="126">
        <f t="shared" si="98"/>
        <v>15515000</v>
      </c>
      <c r="AH169" s="128">
        <f t="shared" si="98"/>
        <v>0</v>
      </c>
      <c r="AI169" s="127">
        <f t="shared" si="98"/>
        <v>0</v>
      </c>
      <c r="AJ169" s="127">
        <f t="shared" si="98"/>
        <v>0</v>
      </c>
      <c r="AK169" s="127">
        <f t="shared" si="98"/>
        <v>0</v>
      </c>
      <c r="AL169" s="127">
        <f t="shared" si="98"/>
        <v>0</v>
      </c>
      <c r="AM169" s="127">
        <f t="shared" si="98"/>
        <v>0</v>
      </c>
      <c r="AN169" s="127">
        <f t="shared" si="98"/>
        <v>0</v>
      </c>
      <c r="AO169" s="127">
        <f t="shared" si="98"/>
        <v>0</v>
      </c>
      <c r="AP169" s="127">
        <f t="shared" si="98"/>
        <v>0</v>
      </c>
      <c r="AQ169" s="127">
        <f t="shared" si="98"/>
        <v>0</v>
      </c>
      <c r="AR169" s="127">
        <f t="shared" si="98"/>
        <v>0</v>
      </c>
      <c r="AS169" s="126">
        <f t="shared" si="98"/>
        <v>13415000</v>
      </c>
      <c r="AT169" s="128">
        <f t="shared" si="98"/>
        <v>0</v>
      </c>
      <c r="AU169" s="127">
        <f t="shared" si="98"/>
        <v>0</v>
      </c>
      <c r="AV169" s="127">
        <f t="shared" si="98"/>
        <v>0</v>
      </c>
      <c r="AW169" s="127">
        <f t="shared" si="98"/>
        <v>0</v>
      </c>
      <c r="AX169" s="127">
        <f t="shared" si="98"/>
        <v>0</v>
      </c>
      <c r="AY169" s="127">
        <f t="shared" si="98"/>
        <v>0</v>
      </c>
      <c r="AZ169" s="127">
        <f t="shared" si="98"/>
        <v>0</v>
      </c>
      <c r="BA169" s="127">
        <f t="shared" si="98"/>
        <v>0</v>
      </c>
      <c r="BB169" s="127">
        <f t="shared" si="98"/>
        <v>0</v>
      </c>
      <c r="BC169" s="127">
        <f t="shared" si="98"/>
        <v>0</v>
      </c>
      <c r="BD169" s="127">
        <f t="shared" si="98"/>
        <v>0</v>
      </c>
      <c r="BE169" s="126">
        <f t="shared" si="98"/>
        <v>13415000</v>
      </c>
      <c r="BF169" s="128">
        <f t="shared" si="98"/>
        <v>0</v>
      </c>
      <c r="BG169" s="127">
        <f t="shared" si="98"/>
        <v>0</v>
      </c>
      <c r="BH169" s="127">
        <f t="shared" si="98"/>
        <v>0</v>
      </c>
      <c r="BI169" s="127">
        <f t="shared" si="98"/>
        <v>0</v>
      </c>
      <c r="BJ169" s="127">
        <f t="shared" si="98"/>
        <v>0</v>
      </c>
      <c r="BK169" s="127">
        <f t="shared" si="98"/>
        <v>0</v>
      </c>
      <c r="BL169" s="127">
        <f t="shared" si="98"/>
        <v>0</v>
      </c>
      <c r="BM169" s="127">
        <f t="shared" si="98"/>
        <v>0</v>
      </c>
      <c r="BN169" s="127">
        <f t="shared" si="98"/>
        <v>0</v>
      </c>
      <c r="BO169" s="127">
        <f t="shared" si="98"/>
        <v>0</v>
      </c>
      <c r="BP169" s="127">
        <f t="shared" si="98"/>
        <v>0</v>
      </c>
      <c r="BQ169" s="126">
        <f t="shared" si="98"/>
        <v>13415000</v>
      </c>
      <c r="BR169" s="128">
        <f t="shared" si="98"/>
        <v>0</v>
      </c>
      <c r="BS169" s="127">
        <f t="shared" si="98"/>
        <v>0</v>
      </c>
      <c r="BT169" s="127">
        <f t="shared" ref="BT169:CC169" si="99">SUM(BT170:BT198)</f>
        <v>0</v>
      </c>
      <c r="BU169" s="127">
        <f t="shared" si="99"/>
        <v>0</v>
      </c>
      <c r="BV169" s="127">
        <f t="shared" si="99"/>
        <v>0</v>
      </c>
      <c r="BW169" s="127">
        <f t="shared" si="99"/>
        <v>0</v>
      </c>
      <c r="BX169" s="127">
        <f t="shared" si="99"/>
        <v>0</v>
      </c>
      <c r="BY169" s="127">
        <f t="shared" si="99"/>
        <v>0</v>
      </c>
      <c r="BZ169" s="127">
        <f t="shared" si="99"/>
        <v>0</v>
      </c>
      <c r="CA169" s="127">
        <f t="shared" si="99"/>
        <v>0</v>
      </c>
      <c r="CB169" s="127">
        <f t="shared" si="99"/>
        <v>0</v>
      </c>
      <c r="CC169" s="126">
        <f t="shared" si="99"/>
        <v>13415000</v>
      </c>
      <c r="CD169" s="368"/>
    </row>
    <row r="170" spans="1:82" x14ac:dyDescent="0.75">
      <c r="A170" s="148"/>
      <c r="B170" s="73" t="s">
        <v>317</v>
      </c>
      <c r="C170" s="143" t="str">
        <f>"Provisional Sum for the repair of Employer's Assets (" &amp; TEXT(F170,"### ###") &amp;")"</f>
        <v>Provisional Sum for the repair of Employer's Assets (4 050 000)</v>
      </c>
      <c r="D170" s="144" t="s">
        <v>318</v>
      </c>
      <c r="E170" s="301">
        <v>1</v>
      </c>
      <c r="F170" s="76">
        <v>4050000</v>
      </c>
      <c r="G170" s="74">
        <f t="shared" ref="G170:G197" si="100">+E170*F170</f>
        <v>4050000</v>
      </c>
      <c r="H170" s="234"/>
      <c r="I170" s="235"/>
      <c r="J170" s="230"/>
      <c r="K170" s="231"/>
      <c r="L170" s="231"/>
      <c r="M170" s="231"/>
      <c r="N170" s="231"/>
      <c r="O170" s="231"/>
      <c r="P170" s="231"/>
      <c r="Q170" s="231"/>
      <c r="R170" s="231"/>
      <c r="S170" s="231"/>
      <c r="T170" s="231"/>
      <c r="U170" s="232">
        <f t="shared" ref="U170" si="101">G170/6</f>
        <v>675000</v>
      </c>
      <c r="V170" s="230"/>
      <c r="W170" s="231"/>
      <c r="X170" s="231"/>
      <c r="Y170" s="231"/>
      <c r="Z170" s="231"/>
      <c r="AA170" s="231"/>
      <c r="AB170" s="231"/>
      <c r="AC170" s="231"/>
      <c r="AD170" s="231"/>
      <c r="AE170" s="231"/>
      <c r="AF170" s="231"/>
      <c r="AG170" s="232">
        <f t="shared" ref="AG170" si="102">G170/6</f>
        <v>675000</v>
      </c>
      <c r="AH170" s="233"/>
      <c r="AI170" s="231"/>
      <c r="AJ170" s="231"/>
      <c r="AK170" s="231"/>
      <c r="AL170" s="231"/>
      <c r="AM170" s="231"/>
      <c r="AN170" s="231"/>
      <c r="AO170" s="231"/>
      <c r="AP170" s="231"/>
      <c r="AQ170" s="231"/>
      <c r="AR170" s="231"/>
      <c r="AS170" s="232">
        <f t="shared" ref="AS170" si="103">G170/6</f>
        <v>675000</v>
      </c>
      <c r="AT170" s="233"/>
      <c r="AU170" s="231"/>
      <c r="AV170" s="231"/>
      <c r="AW170" s="231"/>
      <c r="AX170" s="231"/>
      <c r="AY170" s="231"/>
      <c r="AZ170" s="231"/>
      <c r="BA170" s="231"/>
      <c r="BB170" s="231"/>
      <c r="BC170" s="231"/>
      <c r="BD170" s="231"/>
      <c r="BE170" s="232">
        <f t="shared" ref="BE170" si="104">G170/6</f>
        <v>675000</v>
      </c>
      <c r="BF170" s="233"/>
      <c r="BG170" s="231"/>
      <c r="BH170" s="231"/>
      <c r="BI170" s="231"/>
      <c r="BJ170" s="231"/>
      <c r="BK170" s="231"/>
      <c r="BL170" s="231"/>
      <c r="BM170" s="231"/>
      <c r="BN170" s="231"/>
      <c r="BO170" s="231"/>
      <c r="BP170" s="231"/>
      <c r="BQ170" s="232">
        <f t="shared" ref="BQ170" si="105">G170/6</f>
        <v>675000</v>
      </c>
      <c r="BR170" s="233"/>
      <c r="BS170" s="231"/>
      <c r="BT170" s="231"/>
      <c r="BU170" s="231"/>
      <c r="BV170" s="231"/>
      <c r="BW170" s="231"/>
      <c r="BX170" s="231"/>
      <c r="BY170" s="231"/>
      <c r="BZ170" s="231"/>
      <c r="CA170" s="231"/>
      <c r="CB170" s="231"/>
      <c r="CC170" s="232">
        <f t="shared" ref="CC170" si="106">G170-SUM(H170:CB170)</f>
        <v>675000</v>
      </c>
      <c r="CD170" s="368"/>
    </row>
    <row r="171" spans="1:82" x14ac:dyDescent="0.75">
      <c r="A171" s="39"/>
      <c r="B171" s="145" t="s">
        <v>319</v>
      </c>
      <c r="C171" s="146" t="str">
        <f>"Provision for overhead charges + profit in respect to A-10001-a (" &amp; TEXT(F171,"#.##%") &amp; ")"</f>
        <v>Provision for overhead charges + profit in respect to A-10001-a (.%)</v>
      </c>
      <c r="D171" s="147" t="s">
        <v>320</v>
      </c>
      <c r="E171" s="302">
        <f>+G170</f>
        <v>4050000</v>
      </c>
      <c r="F171" s="312"/>
      <c r="G171" s="74">
        <f>+E171*F171</f>
        <v>0</v>
      </c>
      <c r="H171" s="234"/>
      <c r="I171" s="235"/>
      <c r="J171" s="230"/>
      <c r="K171" s="231"/>
      <c r="L171" s="231"/>
      <c r="M171" s="231"/>
      <c r="N171" s="231"/>
      <c r="O171" s="231"/>
      <c r="P171" s="231"/>
      <c r="Q171" s="231"/>
      <c r="R171" s="231"/>
      <c r="S171" s="231"/>
      <c r="T171" s="231"/>
      <c r="U171" s="232">
        <f>G171/6</f>
        <v>0</v>
      </c>
      <c r="V171" s="230"/>
      <c r="W171" s="231"/>
      <c r="X171" s="231"/>
      <c r="Y171" s="231"/>
      <c r="Z171" s="231"/>
      <c r="AA171" s="231"/>
      <c r="AB171" s="231"/>
      <c r="AC171" s="231"/>
      <c r="AD171" s="231"/>
      <c r="AE171" s="231"/>
      <c r="AF171" s="231"/>
      <c r="AG171" s="232">
        <f>G171/6</f>
        <v>0</v>
      </c>
      <c r="AH171" s="233"/>
      <c r="AI171" s="231"/>
      <c r="AJ171" s="231"/>
      <c r="AK171" s="231"/>
      <c r="AL171" s="231"/>
      <c r="AM171" s="231"/>
      <c r="AN171" s="231"/>
      <c r="AO171" s="231"/>
      <c r="AP171" s="231"/>
      <c r="AQ171" s="231"/>
      <c r="AR171" s="231"/>
      <c r="AS171" s="232">
        <f>G171/6</f>
        <v>0</v>
      </c>
      <c r="AT171" s="233"/>
      <c r="AU171" s="231"/>
      <c r="AV171" s="231"/>
      <c r="AW171" s="231"/>
      <c r="AX171" s="231"/>
      <c r="AY171" s="231"/>
      <c r="AZ171" s="231"/>
      <c r="BA171" s="231"/>
      <c r="BB171" s="231"/>
      <c r="BC171" s="231"/>
      <c r="BD171" s="231"/>
      <c r="BE171" s="232">
        <f>G171/6</f>
        <v>0</v>
      </c>
      <c r="BF171" s="233"/>
      <c r="BG171" s="231"/>
      <c r="BH171" s="231"/>
      <c r="BI171" s="231"/>
      <c r="BJ171" s="231"/>
      <c r="BK171" s="231"/>
      <c r="BL171" s="231"/>
      <c r="BM171" s="231"/>
      <c r="BN171" s="231"/>
      <c r="BO171" s="231"/>
      <c r="BP171" s="231"/>
      <c r="BQ171" s="232">
        <f>G171/6</f>
        <v>0</v>
      </c>
      <c r="BR171" s="233"/>
      <c r="BS171" s="231"/>
      <c r="BT171" s="231"/>
      <c r="BU171" s="231"/>
      <c r="BV171" s="231"/>
      <c r="BW171" s="231"/>
      <c r="BX171" s="231"/>
      <c r="BY171" s="231"/>
      <c r="BZ171" s="231"/>
      <c r="CA171" s="231"/>
      <c r="CB171" s="231"/>
      <c r="CC171" s="232">
        <f>G171-SUM(H171:CB171)</f>
        <v>0</v>
      </c>
      <c r="CD171" s="368"/>
    </row>
    <row r="172" spans="1:82" x14ac:dyDescent="0.75">
      <c r="A172" s="148"/>
      <c r="B172" s="73" t="s">
        <v>321</v>
      </c>
      <c r="C172" s="143" t="str">
        <f>"Provisional Sum for the repair of Electrical and Mechanical Assets (" &amp; TEXT(F172,"# ### ###") &amp;")"</f>
        <v>Provisional Sum for the repair of Electrical and Mechanical Assets (2 100 000)</v>
      </c>
      <c r="D172" s="144" t="s">
        <v>318</v>
      </c>
      <c r="E172" s="301">
        <v>1</v>
      </c>
      <c r="F172" s="76">
        <v>2100000</v>
      </c>
      <c r="G172" s="74">
        <f t="shared" si="100"/>
        <v>2100000</v>
      </c>
      <c r="H172" s="234"/>
      <c r="I172" s="235"/>
      <c r="J172" s="230"/>
      <c r="K172" s="231"/>
      <c r="L172" s="231"/>
      <c r="M172" s="231"/>
      <c r="N172" s="231"/>
      <c r="O172" s="231"/>
      <c r="P172" s="231"/>
      <c r="Q172" s="231"/>
      <c r="R172" s="231"/>
      <c r="S172" s="231"/>
      <c r="T172" s="231"/>
      <c r="U172" s="232">
        <f t="shared" ref="U172" si="107">G172/6</f>
        <v>350000</v>
      </c>
      <c r="V172" s="230"/>
      <c r="W172" s="231"/>
      <c r="X172" s="231"/>
      <c r="Y172" s="231"/>
      <c r="Z172" s="231"/>
      <c r="AA172" s="231"/>
      <c r="AB172" s="231"/>
      <c r="AC172" s="231"/>
      <c r="AD172" s="231"/>
      <c r="AE172" s="231"/>
      <c r="AF172" s="231"/>
      <c r="AG172" s="232">
        <f t="shared" ref="AG172" si="108">G172/6</f>
        <v>350000</v>
      </c>
      <c r="AH172" s="233"/>
      <c r="AI172" s="231"/>
      <c r="AJ172" s="231"/>
      <c r="AK172" s="231"/>
      <c r="AL172" s="231"/>
      <c r="AM172" s="231"/>
      <c r="AN172" s="231"/>
      <c r="AO172" s="231"/>
      <c r="AP172" s="231"/>
      <c r="AQ172" s="231"/>
      <c r="AR172" s="231"/>
      <c r="AS172" s="232">
        <f t="shared" ref="AS172" si="109">G172/6</f>
        <v>350000</v>
      </c>
      <c r="AT172" s="233"/>
      <c r="AU172" s="231"/>
      <c r="AV172" s="231"/>
      <c r="AW172" s="231"/>
      <c r="AX172" s="231"/>
      <c r="AY172" s="231"/>
      <c r="AZ172" s="231"/>
      <c r="BA172" s="231"/>
      <c r="BB172" s="231"/>
      <c r="BC172" s="231"/>
      <c r="BD172" s="231"/>
      <c r="BE172" s="232">
        <f t="shared" ref="BE172" si="110">G172/6</f>
        <v>350000</v>
      </c>
      <c r="BF172" s="233"/>
      <c r="BG172" s="231"/>
      <c r="BH172" s="231"/>
      <c r="BI172" s="231"/>
      <c r="BJ172" s="231"/>
      <c r="BK172" s="231"/>
      <c r="BL172" s="231"/>
      <c r="BM172" s="231"/>
      <c r="BN172" s="231"/>
      <c r="BO172" s="231"/>
      <c r="BP172" s="231"/>
      <c r="BQ172" s="232">
        <f t="shared" ref="BQ172" si="111">G172/6</f>
        <v>350000</v>
      </c>
      <c r="BR172" s="233"/>
      <c r="BS172" s="231"/>
      <c r="BT172" s="231"/>
      <c r="BU172" s="231"/>
      <c r="BV172" s="231"/>
      <c r="BW172" s="231"/>
      <c r="BX172" s="231"/>
      <c r="BY172" s="231"/>
      <c r="BZ172" s="231"/>
      <c r="CA172" s="231"/>
      <c r="CB172" s="231"/>
      <c r="CC172" s="232">
        <f t="shared" ref="CC172" si="112">G172-SUM(H172:CB172)</f>
        <v>350000</v>
      </c>
      <c r="CD172" s="368"/>
    </row>
    <row r="173" spans="1:82" x14ac:dyDescent="0.75">
      <c r="A173" s="39"/>
      <c r="B173" s="145" t="s">
        <v>322</v>
      </c>
      <c r="C173" s="146" t="str">
        <f>"Provision for the overhead charges + profit in respect to A-10002-a (" &amp; TEXT(F173,"#.##%") &amp; ")"</f>
        <v>Provision for the overhead charges + profit in respect to A-10002-a (.%)</v>
      </c>
      <c r="D173" s="147" t="s">
        <v>320</v>
      </c>
      <c r="E173" s="302">
        <f t="shared" ref="E173" si="113">+G172</f>
        <v>2100000</v>
      </c>
      <c r="F173" s="312"/>
      <c r="G173" s="74">
        <f>+E173*F173</f>
        <v>0</v>
      </c>
      <c r="H173" s="234"/>
      <c r="I173" s="235"/>
      <c r="J173" s="230"/>
      <c r="K173" s="231"/>
      <c r="L173" s="231"/>
      <c r="M173" s="231"/>
      <c r="N173" s="231"/>
      <c r="O173" s="231"/>
      <c r="P173" s="231"/>
      <c r="Q173" s="231"/>
      <c r="R173" s="231"/>
      <c r="S173" s="231"/>
      <c r="T173" s="231"/>
      <c r="U173" s="232">
        <f>G173/6</f>
        <v>0</v>
      </c>
      <c r="V173" s="230"/>
      <c r="W173" s="231"/>
      <c r="X173" s="231"/>
      <c r="Y173" s="231"/>
      <c r="Z173" s="231"/>
      <c r="AA173" s="231"/>
      <c r="AB173" s="231"/>
      <c r="AC173" s="231"/>
      <c r="AD173" s="231"/>
      <c r="AE173" s="231"/>
      <c r="AF173" s="231"/>
      <c r="AG173" s="232">
        <f>G173/6</f>
        <v>0</v>
      </c>
      <c r="AH173" s="233"/>
      <c r="AI173" s="231"/>
      <c r="AJ173" s="231"/>
      <c r="AK173" s="231"/>
      <c r="AL173" s="231"/>
      <c r="AM173" s="231"/>
      <c r="AN173" s="231"/>
      <c r="AO173" s="231"/>
      <c r="AP173" s="231"/>
      <c r="AQ173" s="231"/>
      <c r="AR173" s="231"/>
      <c r="AS173" s="232">
        <f>G173/6</f>
        <v>0</v>
      </c>
      <c r="AT173" s="233"/>
      <c r="AU173" s="231"/>
      <c r="AV173" s="231"/>
      <c r="AW173" s="231"/>
      <c r="AX173" s="231"/>
      <c r="AY173" s="231"/>
      <c r="AZ173" s="231"/>
      <c r="BA173" s="231"/>
      <c r="BB173" s="231"/>
      <c r="BC173" s="231"/>
      <c r="BD173" s="231"/>
      <c r="BE173" s="232">
        <f>G173/6</f>
        <v>0</v>
      </c>
      <c r="BF173" s="233"/>
      <c r="BG173" s="231"/>
      <c r="BH173" s="231"/>
      <c r="BI173" s="231"/>
      <c r="BJ173" s="231"/>
      <c r="BK173" s="231"/>
      <c r="BL173" s="231"/>
      <c r="BM173" s="231"/>
      <c r="BN173" s="231"/>
      <c r="BO173" s="231"/>
      <c r="BP173" s="231"/>
      <c r="BQ173" s="232">
        <f>G173/6</f>
        <v>0</v>
      </c>
      <c r="BR173" s="233"/>
      <c r="BS173" s="231"/>
      <c r="BT173" s="231"/>
      <c r="BU173" s="231"/>
      <c r="BV173" s="231"/>
      <c r="BW173" s="231"/>
      <c r="BX173" s="231"/>
      <c r="BY173" s="231"/>
      <c r="BZ173" s="231"/>
      <c r="CA173" s="231"/>
      <c r="CB173" s="231"/>
      <c r="CC173" s="232">
        <f>G173-SUM(H173:CB173)</f>
        <v>0</v>
      </c>
      <c r="CD173" s="368"/>
    </row>
    <row r="174" spans="1:82" x14ac:dyDescent="0.75">
      <c r="A174" s="39"/>
      <c r="B174" s="176" t="s">
        <v>323</v>
      </c>
      <c r="C174" s="177" t="str">
        <f>"Provisional Sum for the repair of Toll System Assets (" &amp; TEXT(F174,"### ###") &amp;")"</f>
        <v>Provisional Sum for the repair of Toll System Assets ()</v>
      </c>
      <c r="D174" s="178" t="s">
        <v>318</v>
      </c>
      <c r="E174" s="300">
        <v>0</v>
      </c>
      <c r="F174" s="229">
        <v>0</v>
      </c>
      <c r="G174" s="183">
        <f t="shared" si="100"/>
        <v>0</v>
      </c>
      <c r="H174" s="225"/>
      <c r="I174" s="226"/>
      <c r="J174" s="225"/>
      <c r="K174" s="227"/>
      <c r="L174" s="227"/>
      <c r="M174" s="227"/>
      <c r="N174" s="227"/>
      <c r="O174" s="227"/>
      <c r="P174" s="227"/>
      <c r="Q174" s="227"/>
      <c r="R174" s="227"/>
      <c r="S174" s="227"/>
      <c r="T174" s="227"/>
      <c r="U174" s="226">
        <f t="shared" ref="U174" si="114">G174/6</f>
        <v>0</v>
      </c>
      <c r="V174" s="225"/>
      <c r="W174" s="227"/>
      <c r="X174" s="227"/>
      <c r="Y174" s="227"/>
      <c r="Z174" s="227"/>
      <c r="AA174" s="227"/>
      <c r="AB174" s="227"/>
      <c r="AC174" s="227"/>
      <c r="AD174" s="227"/>
      <c r="AE174" s="227"/>
      <c r="AF174" s="227"/>
      <c r="AG174" s="226">
        <f t="shared" ref="AG174" si="115">G174/6</f>
        <v>0</v>
      </c>
      <c r="AH174" s="228"/>
      <c r="AI174" s="227"/>
      <c r="AJ174" s="227"/>
      <c r="AK174" s="227"/>
      <c r="AL174" s="227"/>
      <c r="AM174" s="227"/>
      <c r="AN174" s="227"/>
      <c r="AO174" s="227"/>
      <c r="AP174" s="227"/>
      <c r="AQ174" s="227"/>
      <c r="AR174" s="227"/>
      <c r="AS174" s="226">
        <f t="shared" ref="AS174" si="116">G174/6</f>
        <v>0</v>
      </c>
      <c r="AT174" s="228"/>
      <c r="AU174" s="227"/>
      <c r="AV174" s="227"/>
      <c r="AW174" s="227"/>
      <c r="AX174" s="227"/>
      <c r="AY174" s="227"/>
      <c r="AZ174" s="227"/>
      <c r="BA174" s="227"/>
      <c r="BB174" s="227"/>
      <c r="BC174" s="227"/>
      <c r="BD174" s="227"/>
      <c r="BE174" s="226">
        <f t="shared" ref="BE174" si="117">G174/6</f>
        <v>0</v>
      </c>
      <c r="BF174" s="228"/>
      <c r="BG174" s="227"/>
      <c r="BH174" s="227"/>
      <c r="BI174" s="227"/>
      <c r="BJ174" s="227"/>
      <c r="BK174" s="227"/>
      <c r="BL174" s="227"/>
      <c r="BM174" s="227"/>
      <c r="BN174" s="227"/>
      <c r="BO174" s="227"/>
      <c r="BP174" s="227"/>
      <c r="BQ174" s="226">
        <f t="shared" ref="BQ174" si="118">G174/6</f>
        <v>0</v>
      </c>
      <c r="BR174" s="228"/>
      <c r="BS174" s="227"/>
      <c r="BT174" s="227"/>
      <c r="BU174" s="227"/>
      <c r="BV174" s="227"/>
      <c r="BW174" s="227"/>
      <c r="BX174" s="227"/>
      <c r="BY174" s="227"/>
      <c r="BZ174" s="227"/>
      <c r="CA174" s="227"/>
      <c r="CB174" s="227"/>
      <c r="CC174" s="226">
        <f t="shared" ref="CC174" si="119">G174-SUM(H174:CB174)</f>
        <v>0</v>
      </c>
      <c r="CD174" s="368"/>
    </row>
    <row r="175" spans="1:82" x14ac:dyDescent="0.75">
      <c r="A175" s="39"/>
      <c r="B175" s="176" t="s">
        <v>324</v>
      </c>
      <c r="C175" s="177" t="str">
        <f>"Provision for the overhead charges + profit in respect to A-10003-a (" &amp; TEXT(F175,"#.##%") &amp; ")"</f>
        <v>Provision for the overhead charges + profit in respect to A-10003-a (.%)</v>
      </c>
      <c r="D175" s="178" t="s">
        <v>320</v>
      </c>
      <c r="E175" s="300">
        <f t="shared" ref="E175" si="120">+G174</f>
        <v>0</v>
      </c>
      <c r="F175" s="229"/>
      <c r="G175" s="183">
        <f>+E175*F175</f>
        <v>0</v>
      </c>
      <c r="H175" s="225"/>
      <c r="I175" s="226"/>
      <c r="J175" s="225"/>
      <c r="K175" s="227"/>
      <c r="L175" s="227"/>
      <c r="M175" s="227"/>
      <c r="N175" s="227"/>
      <c r="O175" s="227"/>
      <c r="P175" s="227"/>
      <c r="Q175" s="227"/>
      <c r="R175" s="227"/>
      <c r="S175" s="227"/>
      <c r="T175" s="227"/>
      <c r="U175" s="226">
        <f>G175/6</f>
        <v>0</v>
      </c>
      <c r="V175" s="225"/>
      <c r="W175" s="227"/>
      <c r="X175" s="227"/>
      <c r="Y175" s="227"/>
      <c r="Z175" s="227"/>
      <c r="AA175" s="227"/>
      <c r="AB175" s="227"/>
      <c r="AC175" s="227"/>
      <c r="AD175" s="227"/>
      <c r="AE175" s="227"/>
      <c r="AF175" s="227"/>
      <c r="AG175" s="226">
        <f>G175/6</f>
        <v>0</v>
      </c>
      <c r="AH175" s="228"/>
      <c r="AI175" s="227"/>
      <c r="AJ175" s="227"/>
      <c r="AK175" s="227"/>
      <c r="AL175" s="227"/>
      <c r="AM175" s="227"/>
      <c r="AN175" s="227"/>
      <c r="AO175" s="227"/>
      <c r="AP175" s="227"/>
      <c r="AQ175" s="227"/>
      <c r="AR175" s="227"/>
      <c r="AS175" s="226">
        <f>G175/6</f>
        <v>0</v>
      </c>
      <c r="AT175" s="228"/>
      <c r="AU175" s="227"/>
      <c r="AV175" s="227"/>
      <c r="AW175" s="227"/>
      <c r="AX175" s="227"/>
      <c r="AY175" s="227"/>
      <c r="AZ175" s="227"/>
      <c r="BA175" s="227"/>
      <c r="BB175" s="227"/>
      <c r="BC175" s="227"/>
      <c r="BD175" s="227"/>
      <c r="BE175" s="226">
        <f>G175/6</f>
        <v>0</v>
      </c>
      <c r="BF175" s="228"/>
      <c r="BG175" s="227"/>
      <c r="BH175" s="227"/>
      <c r="BI175" s="227"/>
      <c r="BJ175" s="227"/>
      <c r="BK175" s="227"/>
      <c r="BL175" s="227"/>
      <c r="BM175" s="227"/>
      <c r="BN175" s="227"/>
      <c r="BO175" s="227"/>
      <c r="BP175" s="227"/>
      <c r="BQ175" s="226">
        <f>G175/6</f>
        <v>0</v>
      </c>
      <c r="BR175" s="228"/>
      <c r="BS175" s="227"/>
      <c r="BT175" s="227"/>
      <c r="BU175" s="227"/>
      <c r="BV175" s="227"/>
      <c r="BW175" s="227"/>
      <c r="BX175" s="227"/>
      <c r="BY175" s="227"/>
      <c r="BZ175" s="227"/>
      <c r="CA175" s="227"/>
      <c r="CB175" s="227"/>
      <c r="CC175" s="226">
        <f>G175-SUM(H175:CB175)</f>
        <v>0</v>
      </c>
      <c r="CD175" s="368"/>
    </row>
    <row r="176" spans="1:82" ht="27" x14ac:dyDescent="0.75">
      <c r="A176" s="148"/>
      <c r="B176" s="73" t="s">
        <v>325</v>
      </c>
      <c r="C176" s="143" t="str">
        <f>"Provisional Sum for Community Participation as described in project document (Volume 3 Book 1)(if triggered)  (" &amp; TEXT(F176,"### ###") &amp;")"</f>
        <v>Provisional Sum for Community Participation as described in project document (Volume 3 Book 1)(if triggered)  (120 000)</v>
      </c>
      <c r="D176" s="144" t="s">
        <v>318</v>
      </c>
      <c r="E176" s="301">
        <v>1</v>
      </c>
      <c r="F176" s="76">
        <v>120000</v>
      </c>
      <c r="G176" s="74">
        <f t="shared" si="100"/>
        <v>120000</v>
      </c>
      <c r="H176" s="234"/>
      <c r="I176" s="235"/>
      <c r="J176" s="230"/>
      <c r="K176" s="231"/>
      <c r="L176" s="231"/>
      <c r="M176" s="231"/>
      <c r="N176" s="231"/>
      <c r="O176" s="231"/>
      <c r="P176" s="231"/>
      <c r="Q176" s="231"/>
      <c r="R176" s="231"/>
      <c r="S176" s="231"/>
      <c r="T176" s="231"/>
      <c r="U176" s="232">
        <f t="shared" ref="U176" si="121">G176/6</f>
        <v>20000</v>
      </c>
      <c r="V176" s="230"/>
      <c r="W176" s="231"/>
      <c r="X176" s="231"/>
      <c r="Y176" s="231"/>
      <c r="Z176" s="231"/>
      <c r="AA176" s="231"/>
      <c r="AB176" s="231"/>
      <c r="AC176" s="231"/>
      <c r="AD176" s="231"/>
      <c r="AE176" s="231"/>
      <c r="AF176" s="231"/>
      <c r="AG176" s="232">
        <f t="shared" ref="AG176" si="122">G176/6</f>
        <v>20000</v>
      </c>
      <c r="AH176" s="233"/>
      <c r="AI176" s="231"/>
      <c r="AJ176" s="231"/>
      <c r="AK176" s="231"/>
      <c r="AL176" s="231"/>
      <c r="AM176" s="231"/>
      <c r="AN176" s="231"/>
      <c r="AO176" s="231"/>
      <c r="AP176" s="231"/>
      <c r="AQ176" s="231"/>
      <c r="AR176" s="231"/>
      <c r="AS176" s="232">
        <f t="shared" ref="AS176" si="123">G176/6</f>
        <v>20000</v>
      </c>
      <c r="AT176" s="233"/>
      <c r="AU176" s="231"/>
      <c r="AV176" s="231"/>
      <c r="AW176" s="231"/>
      <c r="AX176" s="231"/>
      <c r="AY176" s="231"/>
      <c r="AZ176" s="231"/>
      <c r="BA176" s="231"/>
      <c r="BB176" s="231"/>
      <c r="BC176" s="231"/>
      <c r="BD176" s="231"/>
      <c r="BE176" s="232">
        <f t="shared" ref="BE176" si="124">G176/6</f>
        <v>20000</v>
      </c>
      <c r="BF176" s="233"/>
      <c r="BG176" s="231"/>
      <c r="BH176" s="231"/>
      <c r="BI176" s="231"/>
      <c r="BJ176" s="231"/>
      <c r="BK176" s="231"/>
      <c r="BL176" s="231"/>
      <c r="BM176" s="231"/>
      <c r="BN176" s="231"/>
      <c r="BO176" s="231"/>
      <c r="BP176" s="231"/>
      <c r="BQ176" s="232">
        <f t="shared" ref="BQ176" si="125">G176/6</f>
        <v>20000</v>
      </c>
      <c r="BR176" s="233"/>
      <c r="BS176" s="231"/>
      <c r="BT176" s="231"/>
      <c r="BU176" s="231"/>
      <c r="BV176" s="231"/>
      <c r="BW176" s="231"/>
      <c r="BX176" s="231"/>
      <c r="BY176" s="231"/>
      <c r="BZ176" s="231"/>
      <c r="CA176" s="231"/>
      <c r="CB176" s="231"/>
      <c r="CC176" s="232">
        <f t="shared" ref="CC176" si="126">G176-SUM(H176:CB176)</f>
        <v>20000</v>
      </c>
      <c r="CD176" s="368"/>
    </row>
    <row r="177" spans="1:83" x14ac:dyDescent="0.75">
      <c r="A177" s="39"/>
      <c r="B177" s="145" t="s">
        <v>326</v>
      </c>
      <c r="C177" s="146" t="str">
        <f>"Provision for overhead charges + profit in respect to A-10004-a ("&amp; TEXT(F177,"#.##%") &amp; ") (if triggered) "</f>
        <v xml:space="preserve">Provision for overhead charges + profit in respect to A-10004-a (.%) (if triggered) </v>
      </c>
      <c r="D177" s="147" t="s">
        <v>320</v>
      </c>
      <c r="E177" s="302">
        <f t="shared" ref="E177" si="127">+G176</f>
        <v>120000</v>
      </c>
      <c r="F177" s="312"/>
      <c r="G177" s="74">
        <f>+E177*F177</f>
        <v>0</v>
      </c>
      <c r="H177" s="234"/>
      <c r="I177" s="235"/>
      <c r="J177" s="230"/>
      <c r="K177" s="231"/>
      <c r="L177" s="231"/>
      <c r="M177" s="231"/>
      <c r="N177" s="231"/>
      <c r="O177" s="231"/>
      <c r="P177" s="231"/>
      <c r="Q177" s="231"/>
      <c r="R177" s="231"/>
      <c r="S177" s="231"/>
      <c r="T177" s="231"/>
      <c r="U177" s="232">
        <f>G177/6</f>
        <v>0</v>
      </c>
      <c r="V177" s="230"/>
      <c r="W177" s="231"/>
      <c r="X177" s="231"/>
      <c r="Y177" s="231"/>
      <c r="Z177" s="231"/>
      <c r="AA177" s="231"/>
      <c r="AB177" s="231"/>
      <c r="AC177" s="231"/>
      <c r="AD177" s="231"/>
      <c r="AE177" s="231"/>
      <c r="AF177" s="231"/>
      <c r="AG177" s="232">
        <f>G177/6</f>
        <v>0</v>
      </c>
      <c r="AH177" s="233"/>
      <c r="AI177" s="231"/>
      <c r="AJ177" s="231"/>
      <c r="AK177" s="231"/>
      <c r="AL177" s="231"/>
      <c r="AM177" s="231"/>
      <c r="AN177" s="231"/>
      <c r="AO177" s="231"/>
      <c r="AP177" s="231"/>
      <c r="AQ177" s="231"/>
      <c r="AR177" s="231"/>
      <c r="AS177" s="232">
        <f>G177/6</f>
        <v>0</v>
      </c>
      <c r="AT177" s="233"/>
      <c r="AU177" s="231"/>
      <c r="AV177" s="231"/>
      <c r="AW177" s="231"/>
      <c r="AX177" s="231"/>
      <c r="AY177" s="231"/>
      <c r="AZ177" s="231"/>
      <c r="BA177" s="231"/>
      <c r="BB177" s="231"/>
      <c r="BC177" s="231"/>
      <c r="BD177" s="231"/>
      <c r="BE177" s="232">
        <f>G177/6</f>
        <v>0</v>
      </c>
      <c r="BF177" s="233"/>
      <c r="BG177" s="231"/>
      <c r="BH177" s="231"/>
      <c r="BI177" s="231"/>
      <c r="BJ177" s="231"/>
      <c r="BK177" s="231"/>
      <c r="BL177" s="231"/>
      <c r="BM177" s="231"/>
      <c r="BN177" s="231"/>
      <c r="BO177" s="231"/>
      <c r="BP177" s="231"/>
      <c r="BQ177" s="232">
        <f>G177/6</f>
        <v>0</v>
      </c>
      <c r="BR177" s="233"/>
      <c r="BS177" s="231"/>
      <c r="BT177" s="231"/>
      <c r="BU177" s="231"/>
      <c r="BV177" s="231"/>
      <c r="BW177" s="231"/>
      <c r="BX177" s="231"/>
      <c r="BY177" s="231"/>
      <c r="BZ177" s="231"/>
      <c r="CA177" s="231"/>
      <c r="CB177" s="231"/>
      <c r="CC177" s="232">
        <f>G177-SUM(H177:CB177)</f>
        <v>0</v>
      </c>
      <c r="CD177" s="368"/>
    </row>
    <row r="178" spans="1:83" ht="27" x14ac:dyDescent="0.75">
      <c r="A178" s="148"/>
      <c r="B178" s="73" t="s">
        <v>327</v>
      </c>
      <c r="C178" s="143" t="str">
        <f>"Provisional Sum for Telecommunication services - Broadband service for remote access to QLS (" &amp; TEXT(F178,"### ###") &amp;")"</f>
        <v>Provisional Sum for Telecommunication services - Broadband service for remote access to QLS (600 000)</v>
      </c>
      <c r="D178" s="144" t="s">
        <v>318</v>
      </c>
      <c r="E178" s="301">
        <v>1</v>
      </c>
      <c r="F178" s="76">
        <v>600000</v>
      </c>
      <c r="G178" s="234">
        <f t="shared" si="100"/>
        <v>600000</v>
      </c>
      <c r="H178" s="234"/>
      <c r="I178" s="235"/>
      <c r="J178" s="230"/>
      <c r="K178" s="231"/>
      <c r="L178" s="231"/>
      <c r="M178" s="231"/>
      <c r="N178" s="231"/>
      <c r="O178" s="231"/>
      <c r="P178" s="231"/>
      <c r="Q178" s="231"/>
      <c r="R178" s="231"/>
      <c r="S178" s="231"/>
      <c r="T178" s="231"/>
      <c r="U178" s="232">
        <f t="shared" ref="U178" si="128">G178/6</f>
        <v>100000</v>
      </c>
      <c r="V178" s="230"/>
      <c r="W178" s="231"/>
      <c r="X178" s="231"/>
      <c r="Y178" s="231"/>
      <c r="Z178" s="231"/>
      <c r="AA178" s="231"/>
      <c r="AB178" s="231"/>
      <c r="AC178" s="231"/>
      <c r="AD178" s="231"/>
      <c r="AE178" s="231"/>
      <c r="AF178" s="231"/>
      <c r="AG178" s="232">
        <f t="shared" ref="AG178" si="129">G178/6</f>
        <v>100000</v>
      </c>
      <c r="AH178" s="233"/>
      <c r="AI178" s="231"/>
      <c r="AJ178" s="231"/>
      <c r="AK178" s="231"/>
      <c r="AL178" s="231"/>
      <c r="AM178" s="231"/>
      <c r="AN178" s="231"/>
      <c r="AO178" s="231"/>
      <c r="AP178" s="231"/>
      <c r="AQ178" s="231"/>
      <c r="AR178" s="231"/>
      <c r="AS178" s="232">
        <f t="shared" ref="AS178" si="130">G178/6</f>
        <v>100000</v>
      </c>
      <c r="AT178" s="233"/>
      <c r="AU178" s="231"/>
      <c r="AV178" s="231"/>
      <c r="AW178" s="231"/>
      <c r="AX178" s="231"/>
      <c r="AY178" s="231"/>
      <c r="AZ178" s="231"/>
      <c r="BA178" s="231"/>
      <c r="BB178" s="231"/>
      <c r="BC178" s="231"/>
      <c r="BD178" s="231"/>
      <c r="BE178" s="232">
        <f t="shared" ref="BE178" si="131">G178/6</f>
        <v>100000</v>
      </c>
      <c r="BF178" s="233"/>
      <c r="BG178" s="231"/>
      <c r="BH178" s="231"/>
      <c r="BI178" s="231"/>
      <c r="BJ178" s="231"/>
      <c r="BK178" s="231"/>
      <c r="BL178" s="231"/>
      <c r="BM178" s="231"/>
      <c r="BN178" s="231"/>
      <c r="BO178" s="231"/>
      <c r="BP178" s="231"/>
      <c r="BQ178" s="232">
        <f t="shared" ref="BQ178" si="132">G178/6</f>
        <v>100000</v>
      </c>
      <c r="BR178" s="233"/>
      <c r="BS178" s="231"/>
      <c r="BT178" s="231"/>
      <c r="BU178" s="231"/>
      <c r="BV178" s="231"/>
      <c r="BW178" s="231"/>
      <c r="BX178" s="231"/>
      <c r="BY178" s="231"/>
      <c r="BZ178" s="231"/>
      <c r="CA178" s="231"/>
      <c r="CB178" s="231"/>
      <c r="CC178" s="232">
        <f t="shared" ref="CC178" si="133">G178-SUM(H178:CB178)</f>
        <v>100000</v>
      </c>
      <c r="CD178" s="368"/>
    </row>
    <row r="179" spans="1:83" x14ac:dyDescent="0.75">
      <c r="A179" s="39"/>
      <c r="B179" s="145" t="s">
        <v>328</v>
      </c>
      <c r="C179" s="146" t="str">
        <f>"Provision for overhead charges + profit in respect to A-10005-a ("&amp; TEXT(F179,"#.##%") &amp; ") (if triggered)"</f>
        <v>Provision for overhead charges + profit in respect to A-10005-a (.%) (if triggered)</v>
      </c>
      <c r="D179" s="147" t="s">
        <v>320</v>
      </c>
      <c r="E179" s="302">
        <f t="shared" ref="E179" si="134">+G178</f>
        <v>600000</v>
      </c>
      <c r="F179" s="312"/>
      <c r="G179" s="74">
        <f>+E179*F179</f>
        <v>0</v>
      </c>
      <c r="H179" s="234"/>
      <c r="I179" s="235"/>
      <c r="J179" s="230"/>
      <c r="K179" s="231"/>
      <c r="L179" s="231"/>
      <c r="M179" s="231"/>
      <c r="N179" s="231"/>
      <c r="O179" s="231"/>
      <c r="P179" s="231"/>
      <c r="Q179" s="231"/>
      <c r="R179" s="231"/>
      <c r="S179" s="231"/>
      <c r="T179" s="231"/>
      <c r="U179" s="232">
        <f>G179/6</f>
        <v>0</v>
      </c>
      <c r="V179" s="230"/>
      <c r="W179" s="231"/>
      <c r="X179" s="231"/>
      <c r="Y179" s="231"/>
      <c r="Z179" s="231"/>
      <c r="AA179" s="231"/>
      <c r="AB179" s="231"/>
      <c r="AC179" s="231"/>
      <c r="AD179" s="231"/>
      <c r="AE179" s="231"/>
      <c r="AF179" s="231"/>
      <c r="AG179" s="232">
        <f>G179/6</f>
        <v>0</v>
      </c>
      <c r="AH179" s="233"/>
      <c r="AI179" s="231"/>
      <c r="AJ179" s="231"/>
      <c r="AK179" s="231"/>
      <c r="AL179" s="231"/>
      <c r="AM179" s="231"/>
      <c r="AN179" s="231"/>
      <c r="AO179" s="231"/>
      <c r="AP179" s="231"/>
      <c r="AQ179" s="231"/>
      <c r="AR179" s="231"/>
      <c r="AS179" s="232">
        <f>G179/6</f>
        <v>0</v>
      </c>
      <c r="AT179" s="233"/>
      <c r="AU179" s="231"/>
      <c r="AV179" s="231"/>
      <c r="AW179" s="231"/>
      <c r="AX179" s="231"/>
      <c r="AY179" s="231"/>
      <c r="AZ179" s="231"/>
      <c r="BA179" s="231"/>
      <c r="BB179" s="231"/>
      <c r="BC179" s="231"/>
      <c r="BD179" s="231"/>
      <c r="BE179" s="232">
        <f>G179/6</f>
        <v>0</v>
      </c>
      <c r="BF179" s="233"/>
      <c r="BG179" s="231"/>
      <c r="BH179" s="231"/>
      <c r="BI179" s="231"/>
      <c r="BJ179" s="231"/>
      <c r="BK179" s="231"/>
      <c r="BL179" s="231"/>
      <c r="BM179" s="231"/>
      <c r="BN179" s="231"/>
      <c r="BO179" s="231"/>
      <c r="BP179" s="231"/>
      <c r="BQ179" s="232">
        <f>G179/6</f>
        <v>0</v>
      </c>
      <c r="BR179" s="233"/>
      <c r="BS179" s="231"/>
      <c r="BT179" s="231"/>
      <c r="BU179" s="231"/>
      <c r="BV179" s="231"/>
      <c r="BW179" s="231"/>
      <c r="BX179" s="231"/>
      <c r="BY179" s="231"/>
      <c r="BZ179" s="231"/>
      <c r="CA179" s="231"/>
      <c r="CB179" s="231"/>
      <c r="CC179" s="232">
        <f>G179-SUM(H179:CB179)</f>
        <v>0</v>
      </c>
      <c r="CD179" s="368"/>
    </row>
    <row r="180" spans="1:83" x14ac:dyDescent="0.75">
      <c r="A180" s="148"/>
      <c r="B180" s="73" t="s">
        <v>329</v>
      </c>
      <c r="C180" s="143" t="str">
        <f>"Provisional Sum for ETC related Marketing (" &amp; TEXT(F180,"### ###") &amp;")"</f>
        <v>Provisional Sum for ETC related Marketing (120 000)</v>
      </c>
      <c r="D180" s="144" t="s">
        <v>318</v>
      </c>
      <c r="E180" s="301">
        <v>1</v>
      </c>
      <c r="F180" s="76">
        <v>120000</v>
      </c>
      <c r="G180" s="74">
        <f t="shared" si="100"/>
        <v>120000</v>
      </c>
      <c r="H180" s="234"/>
      <c r="I180" s="235"/>
      <c r="J180" s="230"/>
      <c r="K180" s="231"/>
      <c r="L180" s="231"/>
      <c r="M180" s="231"/>
      <c r="N180" s="231"/>
      <c r="O180" s="231"/>
      <c r="P180" s="231"/>
      <c r="Q180" s="231"/>
      <c r="R180" s="231"/>
      <c r="S180" s="231"/>
      <c r="T180" s="231"/>
      <c r="U180" s="232">
        <f t="shared" ref="U180" si="135">G180/6</f>
        <v>20000</v>
      </c>
      <c r="V180" s="230"/>
      <c r="W180" s="231"/>
      <c r="X180" s="231"/>
      <c r="Y180" s="231"/>
      <c r="Z180" s="231"/>
      <c r="AA180" s="231"/>
      <c r="AB180" s="231"/>
      <c r="AC180" s="231"/>
      <c r="AD180" s="231"/>
      <c r="AE180" s="231"/>
      <c r="AF180" s="231"/>
      <c r="AG180" s="232">
        <f t="shared" ref="AG180" si="136">G180/6</f>
        <v>20000</v>
      </c>
      <c r="AH180" s="233"/>
      <c r="AI180" s="231"/>
      <c r="AJ180" s="231"/>
      <c r="AK180" s="231"/>
      <c r="AL180" s="231"/>
      <c r="AM180" s="231"/>
      <c r="AN180" s="231"/>
      <c r="AO180" s="231"/>
      <c r="AP180" s="231"/>
      <c r="AQ180" s="231"/>
      <c r="AR180" s="231"/>
      <c r="AS180" s="232">
        <f t="shared" ref="AS180" si="137">G180/6</f>
        <v>20000</v>
      </c>
      <c r="AT180" s="233"/>
      <c r="AU180" s="231"/>
      <c r="AV180" s="231"/>
      <c r="AW180" s="231"/>
      <c r="AX180" s="231"/>
      <c r="AY180" s="231"/>
      <c r="AZ180" s="231"/>
      <c r="BA180" s="231"/>
      <c r="BB180" s="231"/>
      <c r="BC180" s="231"/>
      <c r="BD180" s="231"/>
      <c r="BE180" s="232">
        <f t="shared" ref="BE180" si="138">G180/6</f>
        <v>20000</v>
      </c>
      <c r="BF180" s="233"/>
      <c r="BG180" s="231"/>
      <c r="BH180" s="231"/>
      <c r="BI180" s="231"/>
      <c r="BJ180" s="231"/>
      <c r="BK180" s="231"/>
      <c r="BL180" s="231"/>
      <c r="BM180" s="231"/>
      <c r="BN180" s="231"/>
      <c r="BO180" s="231"/>
      <c r="BP180" s="231"/>
      <c r="BQ180" s="232">
        <f t="shared" ref="BQ180" si="139">G180/6</f>
        <v>20000</v>
      </c>
      <c r="BR180" s="233"/>
      <c r="BS180" s="231"/>
      <c r="BT180" s="231"/>
      <c r="BU180" s="231"/>
      <c r="BV180" s="231"/>
      <c r="BW180" s="231"/>
      <c r="BX180" s="231"/>
      <c r="BY180" s="231"/>
      <c r="BZ180" s="231"/>
      <c r="CA180" s="231"/>
      <c r="CB180" s="231"/>
      <c r="CC180" s="232">
        <f t="shared" ref="CC180" si="140">G180-SUM(H180:CB180)</f>
        <v>20000</v>
      </c>
      <c r="CD180" s="368"/>
    </row>
    <row r="181" spans="1:83" x14ac:dyDescent="0.75">
      <c r="A181" s="148"/>
      <c r="B181" s="145" t="s">
        <v>330</v>
      </c>
      <c r="C181" s="146" t="str">
        <f>"Provision for overhead charges + profit in respect to A-10006-a ("&amp; TEXT(F181,"#.##%") &amp; ")"</f>
        <v>Provision for overhead charges + profit in respect to A-10006-a (.%)</v>
      </c>
      <c r="D181" s="147" t="s">
        <v>320</v>
      </c>
      <c r="E181" s="302">
        <f t="shared" ref="E181" si="141">+G180</f>
        <v>120000</v>
      </c>
      <c r="F181" s="312"/>
      <c r="G181" s="74">
        <f>+E181*F181</f>
        <v>0</v>
      </c>
      <c r="H181" s="234"/>
      <c r="I181" s="235"/>
      <c r="J181" s="230"/>
      <c r="K181" s="231"/>
      <c r="L181" s="231"/>
      <c r="M181" s="231"/>
      <c r="N181" s="231"/>
      <c r="O181" s="231"/>
      <c r="P181" s="231"/>
      <c r="Q181" s="231"/>
      <c r="R181" s="231"/>
      <c r="S181" s="231"/>
      <c r="T181" s="231"/>
      <c r="U181" s="232">
        <f>G181/6</f>
        <v>0</v>
      </c>
      <c r="V181" s="230"/>
      <c r="W181" s="231"/>
      <c r="X181" s="231"/>
      <c r="Y181" s="231"/>
      <c r="Z181" s="231"/>
      <c r="AA181" s="231"/>
      <c r="AB181" s="231"/>
      <c r="AC181" s="231"/>
      <c r="AD181" s="231"/>
      <c r="AE181" s="231"/>
      <c r="AF181" s="231"/>
      <c r="AG181" s="232">
        <f>G181/6</f>
        <v>0</v>
      </c>
      <c r="AH181" s="233"/>
      <c r="AI181" s="231"/>
      <c r="AJ181" s="231"/>
      <c r="AK181" s="231"/>
      <c r="AL181" s="231"/>
      <c r="AM181" s="231"/>
      <c r="AN181" s="231"/>
      <c r="AO181" s="231"/>
      <c r="AP181" s="231"/>
      <c r="AQ181" s="231"/>
      <c r="AR181" s="231"/>
      <c r="AS181" s="232">
        <f>G181/6</f>
        <v>0</v>
      </c>
      <c r="AT181" s="233"/>
      <c r="AU181" s="231"/>
      <c r="AV181" s="231"/>
      <c r="AW181" s="231"/>
      <c r="AX181" s="231"/>
      <c r="AY181" s="231"/>
      <c r="AZ181" s="231"/>
      <c r="BA181" s="231"/>
      <c r="BB181" s="231"/>
      <c r="BC181" s="231"/>
      <c r="BD181" s="231"/>
      <c r="BE181" s="232">
        <f>G181/6</f>
        <v>0</v>
      </c>
      <c r="BF181" s="233"/>
      <c r="BG181" s="231"/>
      <c r="BH181" s="231"/>
      <c r="BI181" s="231"/>
      <c r="BJ181" s="231"/>
      <c r="BK181" s="231"/>
      <c r="BL181" s="231"/>
      <c r="BM181" s="231"/>
      <c r="BN181" s="231"/>
      <c r="BO181" s="231"/>
      <c r="BP181" s="231"/>
      <c r="BQ181" s="232">
        <f>G181/6</f>
        <v>0</v>
      </c>
      <c r="BR181" s="233"/>
      <c r="BS181" s="231"/>
      <c r="BT181" s="231"/>
      <c r="BU181" s="231"/>
      <c r="BV181" s="231"/>
      <c r="BW181" s="231"/>
      <c r="BX181" s="231"/>
      <c r="BY181" s="231"/>
      <c r="BZ181" s="231"/>
      <c r="CA181" s="231"/>
      <c r="CB181" s="231"/>
      <c r="CC181" s="232">
        <f>G181-SUM(H181:CB181)</f>
        <v>0</v>
      </c>
      <c r="CD181" s="368"/>
    </row>
    <row r="182" spans="1:83" x14ac:dyDescent="0.75">
      <c r="A182" s="148"/>
      <c r="B182" s="73" t="s">
        <v>331</v>
      </c>
      <c r="C182" s="143" t="str">
        <f>"Provision of transportation and depositing of cash from Customer Service Kiosks (" &amp; TEXT(F182,"### ###") &amp;")"</f>
        <v>Provision of transportation and depositing of cash from Customer Service Kiosks (300 000)</v>
      </c>
      <c r="D182" s="144" t="s">
        <v>318</v>
      </c>
      <c r="E182" s="301">
        <v>1</v>
      </c>
      <c r="F182" s="76">
        <v>300000</v>
      </c>
      <c r="G182" s="234">
        <f t="shared" si="100"/>
        <v>300000</v>
      </c>
      <c r="H182" s="234"/>
      <c r="I182" s="235"/>
      <c r="J182" s="230"/>
      <c r="K182" s="231"/>
      <c r="L182" s="231"/>
      <c r="M182" s="231"/>
      <c r="N182" s="231"/>
      <c r="O182" s="231"/>
      <c r="P182" s="231"/>
      <c r="Q182" s="231"/>
      <c r="R182" s="231"/>
      <c r="S182" s="231"/>
      <c r="T182" s="231"/>
      <c r="U182" s="232">
        <f t="shared" ref="U182" si="142">G182/6</f>
        <v>50000</v>
      </c>
      <c r="V182" s="230"/>
      <c r="W182" s="231"/>
      <c r="X182" s="231"/>
      <c r="Y182" s="231"/>
      <c r="Z182" s="231"/>
      <c r="AA182" s="231"/>
      <c r="AB182" s="231"/>
      <c r="AC182" s="231"/>
      <c r="AD182" s="231"/>
      <c r="AE182" s="231"/>
      <c r="AF182" s="231"/>
      <c r="AG182" s="232">
        <f t="shared" ref="AG182" si="143">G182/6</f>
        <v>50000</v>
      </c>
      <c r="AH182" s="233"/>
      <c r="AI182" s="231"/>
      <c r="AJ182" s="231"/>
      <c r="AK182" s="231"/>
      <c r="AL182" s="231"/>
      <c r="AM182" s="231"/>
      <c r="AN182" s="231"/>
      <c r="AO182" s="231"/>
      <c r="AP182" s="231"/>
      <c r="AQ182" s="231"/>
      <c r="AR182" s="231"/>
      <c r="AS182" s="232">
        <f t="shared" ref="AS182" si="144">G182/6</f>
        <v>50000</v>
      </c>
      <c r="AT182" s="233"/>
      <c r="AU182" s="231"/>
      <c r="AV182" s="231"/>
      <c r="AW182" s="231"/>
      <c r="AX182" s="231"/>
      <c r="AY182" s="231"/>
      <c r="AZ182" s="231"/>
      <c r="BA182" s="231"/>
      <c r="BB182" s="231"/>
      <c r="BC182" s="231"/>
      <c r="BD182" s="231"/>
      <c r="BE182" s="232">
        <f t="shared" ref="BE182" si="145">G182/6</f>
        <v>50000</v>
      </c>
      <c r="BF182" s="233"/>
      <c r="BG182" s="231"/>
      <c r="BH182" s="231"/>
      <c r="BI182" s="231"/>
      <c r="BJ182" s="231"/>
      <c r="BK182" s="231"/>
      <c r="BL182" s="231"/>
      <c r="BM182" s="231"/>
      <c r="BN182" s="231"/>
      <c r="BO182" s="231"/>
      <c r="BP182" s="231"/>
      <c r="BQ182" s="232">
        <f t="shared" ref="BQ182" si="146">G182/6</f>
        <v>50000</v>
      </c>
      <c r="BR182" s="233"/>
      <c r="BS182" s="231"/>
      <c r="BT182" s="231"/>
      <c r="BU182" s="231"/>
      <c r="BV182" s="231"/>
      <c r="BW182" s="231"/>
      <c r="BX182" s="231"/>
      <c r="BY182" s="231"/>
      <c r="BZ182" s="231"/>
      <c r="CA182" s="231"/>
      <c r="CB182" s="231"/>
      <c r="CC182" s="232">
        <f t="shared" ref="CC182" si="147">G182-SUM(H182:CB182)</f>
        <v>50000</v>
      </c>
      <c r="CD182" s="368"/>
    </row>
    <row r="183" spans="1:83" ht="27" x14ac:dyDescent="0.75">
      <c r="A183" s="39"/>
      <c r="B183" s="145" t="s">
        <v>332</v>
      </c>
      <c r="C183" s="146" t="str">
        <f>"Provision of transportation and Depositing of Cash from Customer Service Kiosks - Overhead charges and profit in respect to item A-10007-a ("&amp; TEXT(F183,"#.##%") &amp; ")"</f>
        <v>Provision of transportation and Depositing of Cash from Customer Service Kiosks - Overhead charges and profit in respect to item A-10007-a (.%)</v>
      </c>
      <c r="D183" s="147" t="s">
        <v>320</v>
      </c>
      <c r="E183" s="302">
        <f t="shared" ref="E183" si="148">+G182</f>
        <v>300000</v>
      </c>
      <c r="F183" s="312"/>
      <c r="G183" s="74">
        <f>+E183*F183</f>
        <v>0</v>
      </c>
      <c r="H183" s="234"/>
      <c r="I183" s="235"/>
      <c r="J183" s="230"/>
      <c r="K183" s="231"/>
      <c r="L183" s="231"/>
      <c r="M183" s="231"/>
      <c r="N183" s="231"/>
      <c r="O183" s="231"/>
      <c r="P183" s="231"/>
      <c r="Q183" s="231"/>
      <c r="R183" s="231"/>
      <c r="S183" s="231"/>
      <c r="T183" s="231"/>
      <c r="U183" s="232">
        <f>G183/6</f>
        <v>0</v>
      </c>
      <c r="V183" s="230"/>
      <c r="W183" s="231"/>
      <c r="X183" s="231"/>
      <c r="Y183" s="231"/>
      <c r="Z183" s="231"/>
      <c r="AA183" s="231"/>
      <c r="AB183" s="231"/>
      <c r="AC183" s="231"/>
      <c r="AD183" s="231"/>
      <c r="AE183" s="231"/>
      <c r="AF183" s="231"/>
      <c r="AG183" s="232">
        <f>G183/6</f>
        <v>0</v>
      </c>
      <c r="AH183" s="233"/>
      <c r="AI183" s="231"/>
      <c r="AJ183" s="231"/>
      <c r="AK183" s="231"/>
      <c r="AL183" s="231"/>
      <c r="AM183" s="231"/>
      <c r="AN183" s="231"/>
      <c r="AO183" s="231"/>
      <c r="AP183" s="231"/>
      <c r="AQ183" s="231"/>
      <c r="AR183" s="231"/>
      <c r="AS183" s="232">
        <f>G183/6</f>
        <v>0</v>
      </c>
      <c r="AT183" s="233"/>
      <c r="AU183" s="231"/>
      <c r="AV183" s="231"/>
      <c r="AW183" s="231"/>
      <c r="AX183" s="231"/>
      <c r="AY183" s="231"/>
      <c r="AZ183" s="231"/>
      <c r="BA183" s="231"/>
      <c r="BB183" s="231"/>
      <c r="BC183" s="231"/>
      <c r="BD183" s="231"/>
      <c r="BE183" s="232">
        <f>G183/6</f>
        <v>0</v>
      </c>
      <c r="BF183" s="233"/>
      <c r="BG183" s="231"/>
      <c r="BH183" s="231"/>
      <c r="BI183" s="231"/>
      <c r="BJ183" s="231"/>
      <c r="BK183" s="231"/>
      <c r="BL183" s="231"/>
      <c r="BM183" s="231"/>
      <c r="BN183" s="231"/>
      <c r="BO183" s="231"/>
      <c r="BP183" s="231"/>
      <c r="BQ183" s="232">
        <f>G183/6</f>
        <v>0</v>
      </c>
      <c r="BR183" s="233"/>
      <c r="BS183" s="231"/>
      <c r="BT183" s="231"/>
      <c r="BU183" s="231"/>
      <c r="BV183" s="231"/>
      <c r="BW183" s="231"/>
      <c r="BX183" s="231"/>
      <c r="BY183" s="231"/>
      <c r="BZ183" s="231"/>
      <c r="CA183" s="231"/>
      <c r="CB183" s="231"/>
      <c r="CC183" s="232">
        <f>G183-SUM(H183:CB183)</f>
        <v>0</v>
      </c>
      <c r="CD183" s="368"/>
    </row>
    <row r="184" spans="1:83" x14ac:dyDescent="0.75">
      <c r="A184" s="148"/>
      <c r="B184" s="73" t="s">
        <v>333</v>
      </c>
      <c r="C184" s="143" t="str">
        <f>"Space Rental for Permanent and Temporary Customer Service Kiosks (" &amp; TEXT(F184,"### ###") &amp;")"</f>
        <v>Space Rental for Permanent and Temporary Customer Service Kiosks (1 500 000)</v>
      </c>
      <c r="D184" s="144" t="s">
        <v>318</v>
      </c>
      <c r="E184" s="301">
        <v>1</v>
      </c>
      <c r="F184" s="76">
        <v>1500000</v>
      </c>
      <c r="G184" s="74">
        <f t="shared" si="100"/>
        <v>1500000</v>
      </c>
      <c r="H184" s="234"/>
      <c r="I184" s="235"/>
      <c r="J184" s="230"/>
      <c r="K184" s="231"/>
      <c r="L184" s="231"/>
      <c r="M184" s="231"/>
      <c r="N184" s="231"/>
      <c r="O184" s="231"/>
      <c r="P184" s="231"/>
      <c r="Q184" s="231"/>
      <c r="R184" s="231"/>
      <c r="S184" s="231"/>
      <c r="T184" s="231"/>
      <c r="U184" s="232">
        <f t="shared" ref="U184" si="149">G184/6</f>
        <v>250000</v>
      </c>
      <c r="V184" s="230"/>
      <c r="W184" s="231"/>
      <c r="X184" s="231"/>
      <c r="Y184" s="231"/>
      <c r="Z184" s="231"/>
      <c r="AA184" s="231"/>
      <c r="AB184" s="231"/>
      <c r="AC184" s="231"/>
      <c r="AD184" s="231"/>
      <c r="AE184" s="231"/>
      <c r="AF184" s="231"/>
      <c r="AG184" s="232">
        <f t="shared" ref="AG184" si="150">G184/6</f>
        <v>250000</v>
      </c>
      <c r="AH184" s="233"/>
      <c r="AI184" s="231"/>
      <c r="AJ184" s="231"/>
      <c r="AK184" s="231"/>
      <c r="AL184" s="231"/>
      <c r="AM184" s="231"/>
      <c r="AN184" s="231"/>
      <c r="AO184" s="231"/>
      <c r="AP184" s="231"/>
      <c r="AQ184" s="231"/>
      <c r="AR184" s="231"/>
      <c r="AS184" s="232">
        <f t="shared" ref="AS184" si="151">G184/6</f>
        <v>250000</v>
      </c>
      <c r="AT184" s="233"/>
      <c r="AU184" s="231"/>
      <c r="AV184" s="231"/>
      <c r="AW184" s="231"/>
      <c r="AX184" s="231"/>
      <c r="AY184" s="231"/>
      <c r="AZ184" s="231"/>
      <c r="BA184" s="231"/>
      <c r="BB184" s="231"/>
      <c r="BC184" s="231"/>
      <c r="BD184" s="231"/>
      <c r="BE184" s="232">
        <f t="shared" ref="BE184" si="152">G184/6</f>
        <v>250000</v>
      </c>
      <c r="BF184" s="233"/>
      <c r="BG184" s="231"/>
      <c r="BH184" s="231"/>
      <c r="BI184" s="231"/>
      <c r="BJ184" s="231"/>
      <c r="BK184" s="231"/>
      <c r="BL184" s="231"/>
      <c r="BM184" s="231"/>
      <c r="BN184" s="231"/>
      <c r="BO184" s="231"/>
      <c r="BP184" s="231"/>
      <c r="BQ184" s="232">
        <f t="shared" ref="BQ184" si="153">G184/6</f>
        <v>250000</v>
      </c>
      <c r="BR184" s="233"/>
      <c r="BS184" s="231"/>
      <c r="BT184" s="231"/>
      <c r="BU184" s="231"/>
      <c r="BV184" s="231"/>
      <c r="BW184" s="231"/>
      <c r="BX184" s="231"/>
      <c r="BY184" s="231"/>
      <c r="BZ184" s="231"/>
      <c r="CA184" s="231"/>
      <c r="CB184" s="231"/>
      <c r="CC184" s="232">
        <f t="shared" ref="CC184" si="154">G184-SUM(H184:CB184)</f>
        <v>250000</v>
      </c>
      <c r="CD184" s="368"/>
    </row>
    <row r="185" spans="1:83" ht="27" x14ac:dyDescent="0.75">
      <c r="A185" s="148"/>
      <c r="B185" s="26" t="s">
        <v>334</v>
      </c>
      <c r="C185" s="27" t="str">
        <f>"Space Rental for Permanent and Temporary Customer Service Kiosks - Overhead charge and profit in respect to A-10008-a ("&amp; TEXT(F185,"#.##%") &amp; ")"</f>
        <v>Space Rental for Permanent and Temporary Customer Service Kiosks - Overhead charge and profit in respect to A-10008-a (.%)</v>
      </c>
      <c r="D185" s="147" t="s">
        <v>320</v>
      </c>
      <c r="E185" s="302">
        <f t="shared" ref="E185" si="155">+G184</f>
        <v>1500000</v>
      </c>
      <c r="F185" s="312"/>
      <c r="G185" s="74">
        <f>+E185*F185</f>
        <v>0</v>
      </c>
      <c r="H185" s="234"/>
      <c r="I185" s="235"/>
      <c r="J185" s="230"/>
      <c r="K185" s="231"/>
      <c r="L185" s="231"/>
      <c r="M185" s="231"/>
      <c r="N185" s="231"/>
      <c r="O185" s="231"/>
      <c r="P185" s="231"/>
      <c r="Q185" s="231"/>
      <c r="R185" s="231"/>
      <c r="S185" s="231"/>
      <c r="T185" s="231"/>
      <c r="U185" s="232">
        <f>G185/6</f>
        <v>0</v>
      </c>
      <c r="V185" s="230"/>
      <c r="W185" s="231"/>
      <c r="X185" s="231"/>
      <c r="Y185" s="231"/>
      <c r="Z185" s="231"/>
      <c r="AA185" s="231"/>
      <c r="AB185" s="231"/>
      <c r="AC185" s="231"/>
      <c r="AD185" s="231"/>
      <c r="AE185" s="231"/>
      <c r="AF185" s="231"/>
      <c r="AG185" s="232">
        <f>G185/6</f>
        <v>0</v>
      </c>
      <c r="AH185" s="233"/>
      <c r="AI185" s="231"/>
      <c r="AJ185" s="231"/>
      <c r="AK185" s="231"/>
      <c r="AL185" s="231"/>
      <c r="AM185" s="231"/>
      <c r="AN185" s="231"/>
      <c r="AO185" s="231"/>
      <c r="AP185" s="231"/>
      <c r="AQ185" s="231"/>
      <c r="AR185" s="231"/>
      <c r="AS185" s="232">
        <f>G185/6</f>
        <v>0</v>
      </c>
      <c r="AT185" s="233"/>
      <c r="AU185" s="231"/>
      <c r="AV185" s="231"/>
      <c r="AW185" s="231"/>
      <c r="AX185" s="231"/>
      <c r="AY185" s="231"/>
      <c r="AZ185" s="231"/>
      <c r="BA185" s="231"/>
      <c r="BB185" s="231"/>
      <c r="BC185" s="231"/>
      <c r="BD185" s="231"/>
      <c r="BE185" s="232">
        <f>G185/6</f>
        <v>0</v>
      </c>
      <c r="BF185" s="233"/>
      <c r="BG185" s="231"/>
      <c r="BH185" s="231"/>
      <c r="BI185" s="231"/>
      <c r="BJ185" s="231"/>
      <c r="BK185" s="231"/>
      <c r="BL185" s="231"/>
      <c r="BM185" s="231"/>
      <c r="BN185" s="231"/>
      <c r="BO185" s="231"/>
      <c r="BP185" s="231"/>
      <c r="BQ185" s="232">
        <f>G185/6</f>
        <v>0</v>
      </c>
      <c r="BR185" s="233"/>
      <c r="BS185" s="231"/>
      <c r="BT185" s="231"/>
      <c r="BU185" s="231"/>
      <c r="BV185" s="231"/>
      <c r="BW185" s="231"/>
      <c r="BX185" s="231"/>
      <c r="BY185" s="231"/>
      <c r="BZ185" s="231"/>
      <c r="CA185" s="231"/>
      <c r="CB185" s="231"/>
      <c r="CC185" s="232">
        <f>G185-SUM(H185:CB185)</f>
        <v>0</v>
      </c>
      <c r="CD185" s="368"/>
    </row>
    <row r="186" spans="1:83" ht="27" x14ac:dyDescent="0.75">
      <c r="A186" s="148"/>
      <c r="B186" s="145" t="s">
        <v>335</v>
      </c>
      <c r="C186" s="146" t="str">
        <f>"Manual Lanes Credit Card transactions: Fees/ commissions related to Bank for Credit Card transactions during the Operations Service Period - Fees and Commissions (" &amp; TEXT(F186,"## ### ###") &amp;")"</f>
        <v>Manual Lanes Credit Card transactions: Fees/ commissions related to Bank for Credit Card transactions during the Operations Service Period - Fees and Commissions (28 500 000)</v>
      </c>
      <c r="D186" s="144" t="s">
        <v>318</v>
      </c>
      <c r="E186" s="301">
        <v>1</v>
      </c>
      <c r="F186" s="76">
        <v>28500000</v>
      </c>
      <c r="G186" s="74">
        <f t="shared" si="100"/>
        <v>28500000</v>
      </c>
      <c r="H186" s="234"/>
      <c r="I186" s="235"/>
      <c r="J186" s="230"/>
      <c r="K186" s="231"/>
      <c r="L186" s="231"/>
      <c r="M186" s="231"/>
      <c r="N186" s="231"/>
      <c r="O186" s="231"/>
      <c r="P186" s="231"/>
      <c r="Q186" s="231"/>
      <c r="R186" s="231"/>
      <c r="S186" s="231"/>
      <c r="T186" s="231"/>
      <c r="U186" s="232">
        <f t="shared" ref="U186" si="156">G186/6</f>
        <v>4750000</v>
      </c>
      <c r="V186" s="230"/>
      <c r="W186" s="231"/>
      <c r="X186" s="231"/>
      <c r="Y186" s="231"/>
      <c r="Z186" s="231"/>
      <c r="AA186" s="231"/>
      <c r="AB186" s="231"/>
      <c r="AC186" s="231"/>
      <c r="AD186" s="231"/>
      <c r="AE186" s="231"/>
      <c r="AF186" s="231"/>
      <c r="AG186" s="232">
        <f t="shared" ref="AG186" si="157">G186/6</f>
        <v>4750000</v>
      </c>
      <c r="AH186" s="233"/>
      <c r="AI186" s="231"/>
      <c r="AJ186" s="231"/>
      <c r="AK186" s="231"/>
      <c r="AL186" s="231"/>
      <c r="AM186" s="231"/>
      <c r="AN186" s="231"/>
      <c r="AO186" s="231"/>
      <c r="AP186" s="231"/>
      <c r="AQ186" s="231"/>
      <c r="AR186" s="231"/>
      <c r="AS186" s="232">
        <f t="shared" ref="AS186" si="158">G186/6</f>
        <v>4750000</v>
      </c>
      <c r="AT186" s="233"/>
      <c r="AU186" s="231"/>
      <c r="AV186" s="231"/>
      <c r="AW186" s="231"/>
      <c r="AX186" s="231"/>
      <c r="AY186" s="231"/>
      <c r="AZ186" s="231"/>
      <c r="BA186" s="231"/>
      <c r="BB186" s="231"/>
      <c r="BC186" s="231"/>
      <c r="BD186" s="231"/>
      <c r="BE186" s="232">
        <f t="shared" ref="BE186" si="159">G186/6</f>
        <v>4750000</v>
      </c>
      <c r="BF186" s="233"/>
      <c r="BG186" s="231"/>
      <c r="BH186" s="231"/>
      <c r="BI186" s="231"/>
      <c r="BJ186" s="231"/>
      <c r="BK186" s="231"/>
      <c r="BL186" s="231"/>
      <c r="BM186" s="231"/>
      <c r="BN186" s="231"/>
      <c r="BO186" s="231"/>
      <c r="BP186" s="231"/>
      <c r="BQ186" s="232">
        <f t="shared" ref="BQ186" si="160">G186/6</f>
        <v>4750000</v>
      </c>
      <c r="BR186" s="233"/>
      <c r="BS186" s="231"/>
      <c r="BT186" s="231"/>
      <c r="BU186" s="231"/>
      <c r="BV186" s="231"/>
      <c r="BW186" s="231"/>
      <c r="BX186" s="231"/>
      <c r="BY186" s="231"/>
      <c r="BZ186" s="231"/>
      <c r="CA186" s="231"/>
      <c r="CB186" s="231"/>
      <c r="CC186" s="232">
        <f t="shared" ref="CC186" si="161">G186-SUM(H186:CB186)</f>
        <v>4750000</v>
      </c>
      <c r="CD186" s="368"/>
    </row>
    <row r="187" spans="1:83" ht="40.5" x14ac:dyDescent="0.75">
      <c r="A187" s="148"/>
      <c r="B187" s="145" t="s">
        <v>336</v>
      </c>
      <c r="C187" s="146" t="str">
        <f>"Manual Lanes Credit Card transactions: Fees/ commissions related to Bank for Credit Card transactions during the Operations Service Period - Overhead charge and profit in respect to A-10009-a ("&amp; TEXT(F187,"#.##%") &amp; ")"</f>
        <v>Manual Lanes Credit Card transactions: Fees/ commissions related to Bank for Credit Card transactions during the Operations Service Period - Overhead charge and profit in respect to A-10009-a (.%)</v>
      </c>
      <c r="D187" s="147" t="s">
        <v>320</v>
      </c>
      <c r="E187" s="302">
        <f t="shared" ref="E187" si="162">+G186</f>
        <v>28500000</v>
      </c>
      <c r="F187" s="312"/>
      <c r="G187" s="74">
        <f>+E187*F187</f>
        <v>0</v>
      </c>
      <c r="H187" s="234"/>
      <c r="I187" s="235"/>
      <c r="J187" s="230"/>
      <c r="K187" s="231"/>
      <c r="L187" s="231"/>
      <c r="M187" s="231"/>
      <c r="N187" s="231"/>
      <c r="O187" s="231"/>
      <c r="P187" s="231"/>
      <c r="Q187" s="231"/>
      <c r="R187" s="231"/>
      <c r="S187" s="231"/>
      <c r="T187" s="231"/>
      <c r="U187" s="232">
        <f>G187/6</f>
        <v>0</v>
      </c>
      <c r="V187" s="230"/>
      <c r="W187" s="231"/>
      <c r="X187" s="231"/>
      <c r="Y187" s="231"/>
      <c r="Z187" s="231"/>
      <c r="AA187" s="231"/>
      <c r="AB187" s="231"/>
      <c r="AC187" s="231"/>
      <c r="AD187" s="231"/>
      <c r="AE187" s="231"/>
      <c r="AF187" s="231"/>
      <c r="AG187" s="232">
        <f>G187/6</f>
        <v>0</v>
      </c>
      <c r="AH187" s="233"/>
      <c r="AI187" s="231"/>
      <c r="AJ187" s="231"/>
      <c r="AK187" s="231"/>
      <c r="AL187" s="231"/>
      <c r="AM187" s="231"/>
      <c r="AN187" s="231"/>
      <c r="AO187" s="231"/>
      <c r="AP187" s="231"/>
      <c r="AQ187" s="231"/>
      <c r="AR187" s="231"/>
      <c r="AS187" s="232">
        <f>G187/6</f>
        <v>0</v>
      </c>
      <c r="AT187" s="233"/>
      <c r="AU187" s="231"/>
      <c r="AV187" s="231"/>
      <c r="AW187" s="231"/>
      <c r="AX187" s="231"/>
      <c r="AY187" s="231"/>
      <c r="AZ187" s="231"/>
      <c r="BA187" s="231"/>
      <c r="BB187" s="231"/>
      <c r="BC187" s="231"/>
      <c r="BD187" s="231"/>
      <c r="BE187" s="232">
        <f>G187/6</f>
        <v>0</v>
      </c>
      <c r="BF187" s="233"/>
      <c r="BG187" s="231"/>
      <c r="BH187" s="231"/>
      <c r="BI187" s="231"/>
      <c r="BJ187" s="231"/>
      <c r="BK187" s="231"/>
      <c r="BL187" s="231"/>
      <c r="BM187" s="231"/>
      <c r="BN187" s="231"/>
      <c r="BO187" s="231"/>
      <c r="BP187" s="231"/>
      <c r="BQ187" s="232">
        <f>G187/6</f>
        <v>0</v>
      </c>
      <c r="BR187" s="233"/>
      <c r="BS187" s="231"/>
      <c r="BT187" s="231"/>
      <c r="BU187" s="231"/>
      <c r="BV187" s="231"/>
      <c r="BW187" s="231"/>
      <c r="BX187" s="231"/>
      <c r="BY187" s="231"/>
      <c r="BZ187" s="231"/>
      <c r="CA187" s="231"/>
      <c r="CB187" s="231"/>
      <c r="CC187" s="232">
        <f>G187-SUM(H187:CB187)</f>
        <v>0</v>
      </c>
      <c r="CD187" s="368"/>
    </row>
    <row r="188" spans="1:83" ht="27" x14ac:dyDescent="0.75">
      <c r="A188" s="193"/>
      <c r="B188" s="25" t="s">
        <v>337</v>
      </c>
      <c r="C188" s="28" t="str">
        <f>"ETC Account Payments: Fees/ commissions related to banks and other providers of Payment means during Operation Service Period- Fees and Commissions (" &amp; TEXT(F188,"## ### ###") &amp;")"</f>
        <v>ETC Account Payments: Fees/ commissions related to banks and other providers of Payment means during Operation Service Period- Fees and Commissions (1 500 000)</v>
      </c>
      <c r="D188" s="144" t="s">
        <v>318</v>
      </c>
      <c r="E188" s="301">
        <v>1</v>
      </c>
      <c r="F188" s="76">
        <v>1500000</v>
      </c>
      <c r="G188" s="74">
        <f t="shared" si="100"/>
        <v>1500000</v>
      </c>
      <c r="H188" s="234"/>
      <c r="I188" s="235"/>
      <c r="J188" s="230"/>
      <c r="K188" s="231"/>
      <c r="L188" s="231"/>
      <c r="M188" s="231"/>
      <c r="N188" s="231"/>
      <c r="O188" s="231"/>
      <c r="P188" s="231"/>
      <c r="Q188" s="231"/>
      <c r="R188" s="231"/>
      <c r="S188" s="231"/>
      <c r="T188" s="231"/>
      <c r="U188" s="232">
        <f t="shared" ref="U188" si="163">G188/6</f>
        <v>250000</v>
      </c>
      <c r="V188" s="230"/>
      <c r="W188" s="231"/>
      <c r="X188" s="231"/>
      <c r="Y188" s="231"/>
      <c r="Z188" s="231"/>
      <c r="AA188" s="231"/>
      <c r="AB188" s="231"/>
      <c r="AC188" s="231"/>
      <c r="AD188" s="231"/>
      <c r="AE188" s="231"/>
      <c r="AF188" s="231"/>
      <c r="AG188" s="232">
        <f t="shared" ref="AG188" si="164">G188/6</f>
        <v>250000</v>
      </c>
      <c r="AH188" s="233"/>
      <c r="AI188" s="231"/>
      <c r="AJ188" s="231"/>
      <c r="AK188" s="231"/>
      <c r="AL188" s="231"/>
      <c r="AM188" s="231"/>
      <c r="AN188" s="231"/>
      <c r="AO188" s="231"/>
      <c r="AP188" s="231"/>
      <c r="AQ188" s="231"/>
      <c r="AR188" s="231"/>
      <c r="AS188" s="232">
        <f t="shared" ref="AS188" si="165">G188/6</f>
        <v>250000</v>
      </c>
      <c r="AT188" s="233"/>
      <c r="AU188" s="231"/>
      <c r="AV188" s="231"/>
      <c r="AW188" s="231"/>
      <c r="AX188" s="231"/>
      <c r="AY188" s="231"/>
      <c r="AZ188" s="231"/>
      <c r="BA188" s="231"/>
      <c r="BB188" s="231"/>
      <c r="BC188" s="231"/>
      <c r="BD188" s="231"/>
      <c r="BE188" s="232">
        <f t="shared" ref="BE188" si="166">G188/6</f>
        <v>250000</v>
      </c>
      <c r="BF188" s="233"/>
      <c r="BG188" s="231"/>
      <c r="BH188" s="231"/>
      <c r="BI188" s="231"/>
      <c r="BJ188" s="231"/>
      <c r="BK188" s="231"/>
      <c r="BL188" s="231"/>
      <c r="BM188" s="231"/>
      <c r="BN188" s="231"/>
      <c r="BO188" s="231"/>
      <c r="BP188" s="231"/>
      <c r="BQ188" s="232">
        <f t="shared" ref="BQ188" si="167">G188/6</f>
        <v>250000</v>
      </c>
      <c r="BR188" s="233"/>
      <c r="BS188" s="231"/>
      <c r="BT188" s="231"/>
      <c r="BU188" s="231"/>
      <c r="BV188" s="231"/>
      <c r="BW188" s="231"/>
      <c r="BX188" s="231"/>
      <c r="BY188" s="231"/>
      <c r="BZ188" s="231"/>
      <c r="CA188" s="231"/>
      <c r="CB188" s="231"/>
      <c r="CC188" s="232">
        <f t="shared" ref="CC188" si="168">G188-SUM(H188:CB188)</f>
        <v>250000</v>
      </c>
      <c r="CD188" s="368"/>
    </row>
    <row r="189" spans="1:83" ht="40.5" x14ac:dyDescent="0.75">
      <c r="A189" s="39"/>
      <c r="B189" s="145" t="s">
        <v>338</v>
      </c>
      <c r="C189" s="146" t="str">
        <f>"ETC Account Payments: Fees/ commissions related to banks and other providers of Payment means during Operation Service Period - Overhead charge and profit in respect to A-10010-a ("&amp; TEXT(F189,"#.##%") &amp; ")"</f>
        <v>ETC Account Payments: Fees/ commissions related to banks and other providers of Payment means during Operation Service Period - Overhead charge and profit in respect to A-10010-a (.%)</v>
      </c>
      <c r="D189" s="147" t="s">
        <v>320</v>
      </c>
      <c r="E189" s="302">
        <f t="shared" ref="E189" si="169">+G188</f>
        <v>1500000</v>
      </c>
      <c r="F189" s="312"/>
      <c r="G189" s="74">
        <f>+E189*F189</f>
        <v>0</v>
      </c>
      <c r="H189" s="234"/>
      <c r="I189" s="235"/>
      <c r="J189" s="230"/>
      <c r="K189" s="231"/>
      <c r="L189" s="231"/>
      <c r="M189" s="231"/>
      <c r="N189" s="231"/>
      <c r="O189" s="231"/>
      <c r="P189" s="231"/>
      <c r="Q189" s="231"/>
      <c r="R189" s="231"/>
      <c r="S189" s="231"/>
      <c r="T189" s="231"/>
      <c r="U189" s="232">
        <f>G189/6</f>
        <v>0</v>
      </c>
      <c r="V189" s="230"/>
      <c r="W189" s="231"/>
      <c r="X189" s="231"/>
      <c r="Y189" s="231"/>
      <c r="Z189" s="231"/>
      <c r="AA189" s="231"/>
      <c r="AB189" s="231"/>
      <c r="AC189" s="231"/>
      <c r="AD189" s="231"/>
      <c r="AE189" s="231"/>
      <c r="AF189" s="231"/>
      <c r="AG189" s="232">
        <f>G189/6</f>
        <v>0</v>
      </c>
      <c r="AH189" s="233"/>
      <c r="AI189" s="231"/>
      <c r="AJ189" s="231"/>
      <c r="AK189" s="231"/>
      <c r="AL189" s="231"/>
      <c r="AM189" s="231"/>
      <c r="AN189" s="231"/>
      <c r="AO189" s="231"/>
      <c r="AP189" s="231"/>
      <c r="AQ189" s="231"/>
      <c r="AR189" s="231"/>
      <c r="AS189" s="232">
        <f>G189/6</f>
        <v>0</v>
      </c>
      <c r="AT189" s="233"/>
      <c r="AU189" s="231"/>
      <c r="AV189" s="231"/>
      <c r="AW189" s="231"/>
      <c r="AX189" s="231"/>
      <c r="AY189" s="231"/>
      <c r="AZ189" s="231"/>
      <c r="BA189" s="231"/>
      <c r="BB189" s="231"/>
      <c r="BC189" s="231"/>
      <c r="BD189" s="231"/>
      <c r="BE189" s="232">
        <f>G189/6</f>
        <v>0</v>
      </c>
      <c r="BF189" s="233"/>
      <c r="BG189" s="231"/>
      <c r="BH189" s="231"/>
      <c r="BI189" s="231"/>
      <c r="BJ189" s="231"/>
      <c r="BK189" s="231"/>
      <c r="BL189" s="231"/>
      <c r="BM189" s="231"/>
      <c r="BN189" s="231"/>
      <c r="BO189" s="231"/>
      <c r="BP189" s="231"/>
      <c r="BQ189" s="232">
        <f>G189/6</f>
        <v>0</v>
      </c>
      <c r="BR189" s="233"/>
      <c r="BS189" s="231"/>
      <c r="BT189" s="231"/>
      <c r="BU189" s="231"/>
      <c r="BV189" s="231"/>
      <c r="BW189" s="231"/>
      <c r="BX189" s="231"/>
      <c r="BY189" s="231"/>
      <c r="BZ189" s="231"/>
      <c r="CA189" s="231"/>
      <c r="CB189" s="231"/>
      <c r="CC189" s="232">
        <f>G189-SUM(H189:CB189)</f>
        <v>0</v>
      </c>
      <c r="CD189" s="368"/>
    </row>
    <row r="190" spans="1:83" x14ac:dyDescent="0.75">
      <c r="A190" s="39"/>
      <c r="B190" s="145" t="s">
        <v>339</v>
      </c>
      <c r="C190" s="146" t="str">
        <f>"Fees related to TCH Service - Fees (" &amp; TEXT(F190,"### ###") &amp;")"</f>
        <v>Fees related to TCH Service - Fees (11 700 000)</v>
      </c>
      <c r="D190" s="144" t="s">
        <v>318</v>
      </c>
      <c r="E190" s="301">
        <v>1</v>
      </c>
      <c r="F190" s="76">
        <v>11700000</v>
      </c>
      <c r="G190" s="74">
        <f t="shared" si="100"/>
        <v>11700000</v>
      </c>
      <c r="H190" s="234"/>
      <c r="I190" s="235"/>
      <c r="J190" s="230"/>
      <c r="K190" s="231"/>
      <c r="L190" s="231"/>
      <c r="M190" s="231"/>
      <c r="N190" s="231"/>
      <c r="O190" s="231"/>
      <c r="P190" s="231"/>
      <c r="Q190" s="231"/>
      <c r="R190" s="231"/>
      <c r="S190" s="231"/>
      <c r="T190" s="231"/>
      <c r="U190" s="232">
        <f t="shared" ref="U190" si="170">G190/6</f>
        <v>1950000</v>
      </c>
      <c r="V190" s="230"/>
      <c r="W190" s="231"/>
      <c r="X190" s="231"/>
      <c r="Y190" s="231"/>
      <c r="Z190" s="231"/>
      <c r="AA190" s="231"/>
      <c r="AB190" s="231"/>
      <c r="AC190" s="231"/>
      <c r="AD190" s="231"/>
      <c r="AE190" s="231"/>
      <c r="AF190" s="231"/>
      <c r="AG190" s="232">
        <f t="shared" ref="AG190" si="171">G190/6</f>
        <v>1950000</v>
      </c>
      <c r="AH190" s="233"/>
      <c r="AI190" s="231"/>
      <c r="AJ190" s="231"/>
      <c r="AK190" s="231"/>
      <c r="AL190" s="231"/>
      <c r="AM190" s="231"/>
      <c r="AN190" s="231"/>
      <c r="AO190" s="231"/>
      <c r="AP190" s="231"/>
      <c r="AQ190" s="231"/>
      <c r="AR190" s="231"/>
      <c r="AS190" s="232">
        <f t="shared" ref="AS190" si="172">G190/6</f>
        <v>1950000</v>
      </c>
      <c r="AT190" s="233"/>
      <c r="AU190" s="231"/>
      <c r="AV190" s="231"/>
      <c r="AW190" s="231"/>
      <c r="AX190" s="231"/>
      <c r="AY190" s="231"/>
      <c r="AZ190" s="231"/>
      <c r="BA190" s="231"/>
      <c r="BB190" s="231"/>
      <c r="BC190" s="231"/>
      <c r="BD190" s="231"/>
      <c r="BE190" s="232">
        <f t="shared" ref="BE190" si="173">G190/6</f>
        <v>1950000</v>
      </c>
      <c r="BF190" s="233"/>
      <c r="BG190" s="231"/>
      <c r="BH190" s="231"/>
      <c r="BI190" s="231"/>
      <c r="BJ190" s="231"/>
      <c r="BK190" s="231"/>
      <c r="BL190" s="231"/>
      <c r="BM190" s="231"/>
      <c r="BN190" s="231"/>
      <c r="BO190" s="231"/>
      <c r="BP190" s="231"/>
      <c r="BQ190" s="232">
        <f t="shared" ref="BQ190" si="174">G190/6</f>
        <v>1950000</v>
      </c>
      <c r="BR190" s="233"/>
      <c r="BS190" s="231"/>
      <c r="BT190" s="231"/>
      <c r="BU190" s="231"/>
      <c r="BV190" s="231"/>
      <c r="BW190" s="231"/>
      <c r="BX190" s="231"/>
      <c r="BY190" s="231"/>
      <c r="BZ190" s="231"/>
      <c r="CA190" s="231"/>
      <c r="CB190" s="231"/>
      <c r="CC190" s="232">
        <f t="shared" ref="CC190" si="175">G190-SUM(H190:CB190)</f>
        <v>1950000</v>
      </c>
      <c r="CD190" s="368"/>
    </row>
    <row r="191" spans="1:83" x14ac:dyDescent="0.75">
      <c r="A191" s="39"/>
      <c r="B191" s="145" t="s">
        <v>340</v>
      </c>
      <c r="C191" s="146" t="str">
        <f>"Fees related to TCH Service - Overhead charge and profit in respect to A-10011-a ("&amp; TEXT(F191,"#.##%") &amp; ")"</f>
        <v>Fees related to TCH Service - Overhead charge and profit in respect to A-10011-a (.%)</v>
      </c>
      <c r="D191" s="147" t="s">
        <v>320</v>
      </c>
      <c r="E191" s="302">
        <f t="shared" ref="E191" si="176">+G190</f>
        <v>11700000</v>
      </c>
      <c r="F191" s="312"/>
      <c r="G191" s="74">
        <f>+E191*F191</f>
        <v>0</v>
      </c>
      <c r="H191" s="234"/>
      <c r="I191" s="235"/>
      <c r="J191" s="230"/>
      <c r="K191" s="231"/>
      <c r="L191" s="231"/>
      <c r="M191" s="231"/>
      <c r="N191" s="231"/>
      <c r="O191" s="231"/>
      <c r="P191" s="231"/>
      <c r="Q191" s="231"/>
      <c r="R191" s="231"/>
      <c r="S191" s="231"/>
      <c r="T191" s="231"/>
      <c r="U191" s="232">
        <f>G191/6</f>
        <v>0</v>
      </c>
      <c r="V191" s="230"/>
      <c r="W191" s="231"/>
      <c r="X191" s="231"/>
      <c r="Y191" s="231"/>
      <c r="Z191" s="231"/>
      <c r="AA191" s="231"/>
      <c r="AB191" s="231"/>
      <c r="AC191" s="231"/>
      <c r="AD191" s="231"/>
      <c r="AE191" s="231"/>
      <c r="AF191" s="231"/>
      <c r="AG191" s="232">
        <f>G191/6</f>
        <v>0</v>
      </c>
      <c r="AH191" s="233"/>
      <c r="AI191" s="231"/>
      <c r="AJ191" s="231"/>
      <c r="AK191" s="231"/>
      <c r="AL191" s="231"/>
      <c r="AM191" s="231"/>
      <c r="AN191" s="231"/>
      <c r="AO191" s="231"/>
      <c r="AP191" s="231"/>
      <c r="AQ191" s="231"/>
      <c r="AR191" s="231"/>
      <c r="AS191" s="232">
        <f>G191/6</f>
        <v>0</v>
      </c>
      <c r="AT191" s="233"/>
      <c r="AU191" s="231"/>
      <c r="AV191" s="231"/>
      <c r="AW191" s="231"/>
      <c r="AX191" s="231"/>
      <c r="AY191" s="231"/>
      <c r="AZ191" s="231"/>
      <c r="BA191" s="231"/>
      <c r="BB191" s="231"/>
      <c r="BC191" s="231"/>
      <c r="BD191" s="231"/>
      <c r="BE191" s="232">
        <f>G191/6</f>
        <v>0</v>
      </c>
      <c r="BF191" s="233"/>
      <c r="BG191" s="231"/>
      <c r="BH191" s="231"/>
      <c r="BI191" s="231"/>
      <c r="BJ191" s="231"/>
      <c r="BK191" s="231"/>
      <c r="BL191" s="231"/>
      <c r="BM191" s="231"/>
      <c r="BN191" s="231"/>
      <c r="BO191" s="231"/>
      <c r="BP191" s="231"/>
      <c r="BQ191" s="232">
        <f>G191/6</f>
        <v>0</v>
      </c>
      <c r="BR191" s="233"/>
      <c r="BS191" s="231"/>
      <c r="BT191" s="231"/>
      <c r="BU191" s="231"/>
      <c r="BV191" s="231"/>
      <c r="BW191" s="231"/>
      <c r="BX191" s="231"/>
      <c r="BY191" s="231"/>
      <c r="BZ191" s="231"/>
      <c r="CA191" s="231"/>
      <c r="CB191" s="231"/>
      <c r="CC191" s="232">
        <f>G191-SUM(H191:CB191)</f>
        <v>0</v>
      </c>
      <c r="CD191" s="368"/>
    </row>
    <row r="192" spans="1:83" ht="27" x14ac:dyDescent="0.75">
      <c r="A192" s="175"/>
      <c r="B192" s="73" t="s">
        <v>341</v>
      </c>
      <c r="C192" s="143" t="str">
        <f>"Nominated Subcontract Works and Services (including Provisional Sums and allowances in the Nominated Subcontract (" &amp; TEXT(G192,"##### ####") &amp;")"</f>
        <v>Nominated Subcontract Works and Services (including Provisional Sums and allowances in the Nominated Subcontract (30 000 000)</v>
      </c>
      <c r="D192" s="144" t="s">
        <v>318</v>
      </c>
      <c r="E192" s="301">
        <v>1</v>
      </c>
      <c r="F192" s="76">
        <v>30000000</v>
      </c>
      <c r="G192" s="74">
        <f t="shared" ref="G192:G193" si="177">+E192*F192</f>
        <v>30000000</v>
      </c>
      <c r="H192" s="234"/>
      <c r="I192" s="235"/>
      <c r="J192" s="230"/>
      <c r="K192" s="231"/>
      <c r="L192" s="231"/>
      <c r="M192" s="231"/>
      <c r="N192" s="231"/>
      <c r="O192" s="231"/>
      <c r="P192" s="231"/>
      <c r="Q192" s="231"/>
      <c r="R192" s="231"/>
      <c r="S192" s="231"/>
      <c r="T192" s="231"/>
      <c r="U192" s="232">
        <f t="shared" ref="U192" si="178">G192/6</f>
        <v>5000000</v>
      </c>
      <c r="V192" s="230"/>
      <c r="W192" s="231"/>
      <c r="X192" s="231"/>
      <c r="Y192" s="231"/>
      <c r="Z192" s="231"/>
      <c r="AA192" s="231"/>
      <c r="AB192" s="231"/>
      <c r="AC192" s="231"/>
      <c r="AD192" s="231"/>
      <c r="AE192" s="231"/>
      <c r="AF192" s="231"/>
      <c r="AG192" s="232">
        <f t="shared" ref="AG192" si="179">G192/6</f>
        <v>5000000</v>
      </c>
      <c r="AH192" s="233"/>
      <c r="AI192" s="231"/>
      <c r="AJ192" s="231"/>
      <c r="AK192" s="231"/>
      <c r="AL192" s="231"/>
      <c r="AM192" s="231"/>
      <c r="AN192" s="231"/>
      <c r="AO192" s="231"/>
      <c r="AP192" s="231"/>
      <c r="AQ192" s="231"/>
      <c r="AR192" s="231"/>
      <c r="AS192" s="232">
        <f t="shared" ref="AS192" si="180">G192/6</f>
        <v>5000000</v>
      </c>
      <c r="AT192" s="233"/>
      <c r="AU192" s="231"/>
      <c r="AV192" s="231"/>
      <c r="AW192" s="231"/>
      <c r="AX192" s="231"/>
      <c r="AY192" s="231"/>
      <c r="AZ192" s="231"/>
      <c r="BA192" s="231"/>
      <c r="BB192" s="231"/>
      <c r="BC192" s="231"/>
      <c r="BD192" s="231"/>
      <c r="BE192" s="232">
        <f t="shared" ref="BE192" si="181">G192/6</f>
        <v>5000000</v>
      </c>
      <c r="BF192" s="233"/>
      <c r="BG192" s="231"/>
      <c r="BH192" s="231"/>
      <c r="BI192" s="231"/>
      <c r="BJ192" s="231"/>
      <c r="BK192" s="231"/>
      <c r="BL192" s="231"/>
      <c r="BM192" s="231"/>
      <c r="BN192" s="231"/>
      <c r="BO192" s="231"/>
      <c r="BP192" s="231"/>
      <c r="BQ192" s="232">
        <f t="shared" ref="BQ192" si="182">G192/6</f>
        <v>5000000</v>
      </c>
      <c r="BR192" s="233"/>
      <c r="BS192" s="231"/>
      <c r="BT192" s="231"/>
      <c r="BU192" s="231"/>
      <c r="BV192" s="231"/>
      <c r="BW192" s="231"/>
      <c r="BX192" s="231"/>
      <c r="BY192" s="231"/>
      <c r="BZ192" s="231"/>
      <c r="CA192" s="231"/>
      <c r="CB192" s="231"/>
      <c r="CC192" s="232">
        <f t="shared" ref="CC192" si="183">G192-SUM(H192:CB192)</f>
        <v>5000000</v>
      </c>
      <c r="CD192" s="368"/>
      <c r="CE192" s="32"/>
    </row>
    <row r="193" spans="1:82" x14ac:dyDescent="0.75">
      <c r="A193" s="39"/>
      <c r="B193" s="145" t="s">
        <v>342</v>
      </c>
      <c r="C193" s="146" t="str">
        <f>"Overhead charges and profit in respect of the above-mentioned item ("&amp; TEXT(F193,"#.##%") &amp; ")"</f>
        <v>Overhead charges and profit in respect of the above-mentioned item (.%)</v>
      </c>
      <c r="D193" s="147" t="s">
        <v>320</v>
      </c>
      <c r="E193" s="302">
        <f t="shared" ref="E193" si="184">+G192</f>
        <v>30000000</v>
      </c>
      <c r="F193" s="312"/>
      <c r="G193" s="74">
        <f t="shared" si="177"/>
        <v>0</v>
      </c>
      <c r="H193" s="234"/>
      <c r="I193" s="235"/>
      <c r="J193" s="230"/>
      <c r="K193" s="231"/>
      <c r="L193" s="231"/>
      <c r="M193" s="231"/>
      <c r="N193" s="231"/>
      <c r="O193" s="231"/>
      <c r="P193" s="231"/>
      <c r="Q193" s="231"/>
      <c r="R193" s="231"/>
      <c r="S193" s="231"/>
      <c r="T193" s="231"/>
      <c r="U193" s="232">
        <f>G193/6</f>
        <v>0</v>
      </c>
      <c r="V193" s="230"/>
      <c r="W193" s="231"/>
      <c r="X193" s="231"/>
      <c r="Y193" s="231"/>
      <c r="Z193" s="231"/>
      <c r="AA193" s="231"/>
      <c r="AB193" s="231"/>
      <c r="AC193" s="231"/>
      <c r="AD193" s="231"/>
      <c r="AE193" s="231"/>
      <c r="AF193" s="231"/>
      <c r="AG193" s="232">
        <f>G193/6</f>
        <v>0</v>
      </c>
      <c r="AH193" s="233"/>
      <c r="AI193" s="231"/>
      <c r="AJ193" s="231"/>
      <c r="AK193" s="231"/>
      <c r="AL193" s="231"/>
      <c r="AM193" s="231"/>
      <c r="AN193" s="231"/>
      <c r="AO193" s="231"/>
      <c r="AP193" s="231"/>
      <c r="AQ193" s="231"/>
      <c r="AR193" s="231"/>
      <c r="AS193" s="232">
        <f>G193/6</f>
        <v>0</v>
      </c>
      <c r="AT193" s="233"/>
      <c r="AU193" s="231"/>
      <c r="AV193" s="231"/>
      <c r="AW193" s="231"/>
      <c r="AX193" s="231"/>
      <c r="AY193" s="231"/>
      <c r="AZ193" s="231"/>
      <c r="BA193" s="231"/>
      <c r="BB193" s="231"/>
      <c r="BC193" s="231"/>
      <c r="BD193" s="231"/>
      <c r="BE193" s="232">
        <f>G193/6</f>
        <v>0</v>
      </c>
      <c r="BF193" s="233"/>
      <c r="BG193" s="231"/>
      <c r="BH193" s="231"/>
      <c r="BI193" s="231"/>
      <c r="BJ193" s="231"/>
      <c r="BK193" s="231"/>
      <c r="BL193" s="231"/>
      <c r="BM193" s="231"/>
      <c r="BN193" s="231"/>
      <c r="BO193" s="231"/>
      <c r="BP193" s="231"/>
      <c r="BQ193" s="232">
        <f>G193/6</f>
        <v>0</v>
      </c>
      <c r="BR193" s="233"/>
      <c r="BS193" s="231"/>
      <c r="BT193" s="231"/>
      <c r="BU193" s="231"/>
      <c r="BV193" s="231"/>
      <c r="BW193" s="231"/>
      <c r="BX193" s="231"/>
      <c r="BY193" s="231"/>
      <c r="BZ193" s="231"/>
      <c r="CA193" s="231"/>
      <c r="CB193" s="231"/>
      <c r="CC193" s="232">
        <f>G193-SUM(H193:CB193)</f>
        <v>0</v>
      </c>
      <c r="CD193" s="368"/>
    </row>
    <row r="194" spans="1:82" x14ac:dyDescent="0.75">
      <c r="A194" s="175"/>
      <c r="B194" s="176" t="s">
        <v>890</v>
      </c>
      <c r="C194" s="177" t="str">
        <f>"Provision of Toll Operations and Maintenance at Beitbridge - Operations (" &amp; TEXT(G194,"##### ####") &amp;")"</f>
        <v>Provision of Toll Operations and Maintenance at Beitbridge - Operations ()</v>
      </c>
      <c r="D194" s="178" t="s">
        <v>318</v>
      </c>
      <c r="E194" s="300">
        <v>0</v>
      </c>
      <c r="F194" s="229"/>
      <c r="G194" s="174">
        <f t="shared" si="100"/>
        <v>0</v>
      </c>
      <c r="H194" s="225"/>
      <c r="I194" s="226"/>
      <c r="J194" s="225"/>
      <c r="K194" s="227"/>
      <c r="L194" s="227"/>
      <c r="M194" s="227"/>
      <c r="N194" s="227"/>
      <c r="O194" s="227"/>
      <c r="P194" s="227"/>
      <c r="Q194" s="227"/>
      <c r="R194" s="227"/>
      <c r="S194" s="227"/>
      <c r="T194" s="227"/>
      <c r="U194" s="226">
        <f t="shared" ref="U194" si="185">G194/6</f>
        <v>0</v>
      </c>
      <c r="V194" s="225"/>
      <c r="W194" s="227"/>
      <c r="X194" s="227"/>
      <c r="Y194" s="227"/>
      <c r="Z194" s="227"/>
      <c r="AA194" s="227"/>
      <c r="AB194" s="227"/>
      <c r="AC194" s="227"/>
      <c r="AD194" s="227"/>
      <c r="AE194" s="227"/>
      <c r="AF194" s="227"/>
      <c r="AG194" s="226">
        <f t="shared" ref="AG194" si="186">G194/6</f>
        <v>0</v>
      </c>
      <c r="AH194" s="228"/>
      <c r="AI194" s="227"/>
      <c r="AJ194" s="227"/>
      <c r="AK194" s="227"/>
      <c r="AL194" s="227"/>
      <c r="AM194" s="227"/>
      <c r="AN194" s="227"/>
      <c r="AO194" s="227"/>
      <c r="AP194" s="227"/>
      <c r="AQ194" s="227"/>
      <c r="AR194" s="227"/>
      <c r="AS194" s="226">
        <f t="shared" ref="AS194" si="187">G194/6</f>
        <v>0</v>
      </c>
      <c r="AT194" s="228"/>
      <c r="AU194" s="227"/>
      <c r="AV194" s="227"/>
      <c r="AW194" s="227"/>
      <c r="AX194" s="227"/>
      <c r="AY194" s="227"/>
      <c r="AZ194" s="227"/>
      <c r="BA194" s="227"/>
      <c r="BB194" s="227"/>
      <c r="BC194" s="227"/>
      <c r="BD194" s="227"/>
      <c r="BE194" s="226">
        <f t="shared" ref="BE194" si="188">G194/6</f>
        <v>0</v>
      </c>
      <c r="BF194" s="228"/>
      <c r="BG194" s="227"/>
      <c r="BH194" s="227"/>
      <c r="BI194" s="227"/>
      <c r="BJ194" s="227"/>
      <c r="BK194" s="227"/>
      <c r="BL194" s="227"/>
      <c r="BM194" s="227"/>
      <c r="BN194" s="227"/>
      <c r="BO194" s="227"/>
      <c r="BP194" s="227"/>
      <c r="BQ194" s="226">
        <f t="shared" ref="BQ194" si="189">G194/6</f>
        <v>0</v>
      </c>
      <c r="BR194" s="228"/>
      <c r="BS194" s="227"/>
      <c r="BT194" s="227"/>
      <c r="BU194" s="227"/>
      <c r="BV194" s="227"/>
      <c r="BW194" s="227"/>
      <c r="BX194" s="227"/>
      <c r="BY194" s="227"/>
      <c r="BZ194" s="227"/>
      <c r="CA194" s="227"/>
      <c r="CB194" s="227"/>
      <c r="CC194" s="232">
        <f t="shared" ref="CC194" si="190">G194-SUM(H194:CB194)</f>
        <v>0</v>
      </c>
      <c r="CD194" s="368"/>
    </row>
    <row r="195" spans="1:82" x14ac:dyDescent="0.75">
      <c r="A195" s="175"/>
      <c r="B195" s="176" t="s">
        <v>891</v>
      </c>
      <c r="C195" s="177" t="str">
        <f>"Overhead charges and profit in respect of the above-mentioned item ("&amp; TEXT(F195,"#.##%") &amp; ")"</f>
        <v>Overhead charges and profit in respect of the above-mentioned item (.%)</v>
      </c>
      <c r="D195" s="178" t="s">
        <v>320</v>
      </c>
      <c r="E195" s="300">
        <f t="shared" ref="E195" si="191">+G194</f>
        <v>0</v>
      </c>
      <c r="F195" s="229"/>
      <c r="G195" s="174">
        <f t="shared" si="100"/>
        <v>0</v>
      </c>
      <c r="H195" s="225"/>
      <c r="I195" s="226"/>
      <c r="J195" s="225"/>
      <c r="K195" s="227"/>
      <c r="L195" s="227"/>
      <c r="M195" s="227"/>
      <c r="N195" s="227"/>
      <c r="O195" s="227"/>
      <c r="P195" s="227"/>
      <c r="Q195" s="227"/>
      <c r="R195" s="227"/>
      <c r="S195" s="227"/>
      <c r="T195" s="227"/>
      <c r="U195" s="226">
        <f>G195/6</f>
        <v>0</v>
      </c>
      <c r="V195" s="225"/>
      <c r="W195" s="227"/>
      <c r="X195" s="227"/>
      <c r="Y195" s="227"/>
      <c r="Z195" s="227"/>
      <c r="AA195" s="227"/>
      <c r="AB195" s="227"/>
      <c r="AC195" s="227"/>
      <c r="AD195" s="227"/>
      <c r="AE195" s="227"/>
      <c r="AF195" s="227"/>
      <c r="AG195" s="226">
        <f>G195/6</f>
        <v>0</v>
      </c>
      <c r="AH195" s="228"/>
      <c r="AI195" s="227"/>
      <c r="AJ195" s="227"/>
      <c r="AK195" s="227"/>
      <c r="AL195" s="227"/>
      <c r="AM195" s="227"/>
      <c r="AN195" s="227"/>
      <c r="AO195" s="227"/>
      <c r="AP195" s="227"/>
      <c r="AQ195" s="227"/>
      <c r="AR195" s="227"/>
      <c r="AS195" s="226">
        <f>G195/6</f>
        <v>0</v>
      </c>
      <c r="AT195" s="228"/>
      <c r="AU195" s="227"/>
      <c r="AV195" s="227"/>
      <c r="AW195" s="227"/>
      <c r="AX195" s="227"/>
      <c r="AY195" s="227"/>
      <c r="AZ195" s="227"/>
      <c r="BA195" s="227"/>
      <c r="BB195" s="227"/>
      <c r="BC195" s="227"/>
      <c r="BD195" s="227"/>
      <c r="BE195" s="226">
        <f>G195/6</f>
        <v>0</v>
      </c>
      <c r="BF195" s="228"/>
      <c r="BG195" s="227"/>
      <c r="BH195" s="227"/>
      <c r="BI195" s="227"/>
      <c r="BJ195" s="227"/>
      <c r="BK195" s="227"/>
      <c r="BL195" s="227"/>
      <c r="BM195" s="227"/>
      <c r="BN195" s="227"/>
      <c r="BO195" s="227"/>
      <c r="BP195" s="227"/>
      <c r="BQ195" s="226">
        <f>G195/6</f>
        <v>0</v>
      </c>
      <c r="BR195" s="228"/>
      <c r="BS195" s="227"/>
      <c r="BT195" s="227"/>
      <c r="BU195" s="227"/>
      <c r="BV195" s="227"/>
      <c r="BW195" s="227"/>
      <c r="BX195" s="227"/>
      <c r="BY195" s="227"/>
      <c r="BZ195" s="227"/>
      <c r="CA195" s="227"/>
      <c r="CB195" s="227"/>
      <c r="CC195" s="232">
        <f>G195-SUM(H195:CB195)</f>
        <v>0</v>
      </c>
      <c r="CD195" s="368"/>
    </row>
    <row r="196" spans="1:82" ht="27" x14ac:dyDescent="0.75">
      <c r="A196" s="175"/>
      <c r="B196" s="73" t="s">
        <v>899</v>
      </c>
      <c r="C196" s="143" t="s">
        <v>901</v>
      </c>
      <c r="D196" s="144" t="s">
        <v>318</v>
      </c>
      <c r="E196" s="301">
        <v>1</v>
      </c>
      <c r="F196" s="76">
        <f>350000*18</f>
        <v>6300000</v>
      </c>
      <c r="G196" s="74">
        <f t="shared" si="100"/>
        <v>6300000</v>
      </c>
      <c r="H196" s="234"/>
      <c r="I196" s="235"/>
      <c r="J196" s="230"/>
      <c r="K196" s="231"/>
      <c r="L196" s="231"/>
      <c r="M196" s="231"/>
      <c r="N196" s="231"/>
      <c r="O196" s="231"/>
      <c r="P196" s="231"/>
      <c r="Q196" s="231"/>
      <c r="R196" s="231"/>
      <c r="S196" s="231"/>
      <c r="T196" s="231"/>
      <c r="U196" s="232">
        <f>G196*(12/18)</f>
        <v>4200000</v>
      </c>
      <c r="V196" s="230"/>
      <c r="W196" s="231"/>
      <c r="X196" s="231"/>
      <c r="Y196" s="231"/>
      <c r="Z196" s="231"/>
      <c r="AA196" s="231"/>
      <c r="AB196" s="231"/>
      <c r="AC196" s="231"/>
      <c r="AD196" s="231"/>
      <c r="AE196" s="231"/>
      <c r="AF196" s="231"/>
      <c r="AG196" s="232">
        <f>G196*6/18</f>
        <v>2100000</v>
      </c>
      <c r="AH196" s="233"/>
      <c r="AI196" s="231"/>
      <c r="AJ196" s="231"/>
      <c r="AK196" s="231"/>
      <c r="AL196" s="231"/>
      <c r="AM196" s="231"/>
      <c r="AN196" s="231"/>
      <c r="AO196" s="231"/>
      <c r="AP196" s="231"/>
      <c r="AQ196" s="231"/>
      <c r="AR196" s="231"/>
      <c r="AS196" s="232">
        <v>0</v>
      </c>
      <c r="AT196" s="233"/>
      <c r="AU196" s="231"/>
      <c r="AV196" s="231"/>
      <c r="AW196" s="231"/>
      <c r="AX196" s="231"/>
      <c r="AY196" s="231"/>
      <c r="AZ196" s="231"/>
      <c r="BA196" s="231"/>
      <c r="BB196" s="231"/>
      <c r="BC196" s="231"/>
      <c r="BD196" s="231"/>
      <c r="BE196" s="232">
        <v>0</v>
      </c>
      <c r="BF196" s="233"/>
      <c r="BG196" s="231"/>
      <c r="BH196" s="231"/>
      <c r="BI196" s="231"/>
      <c r="BJ196" s="231"/>
      <c r="BK196" s="231"/>
      <c r="BL196" s="231"/>
      <c r="BM196" s="231"/>
      <c r="BN196" s="231"/>
      <c r="BO196" s="231"/>
      <c r="BP196" s="231"/>
      <c r="BQ196" s="232">
        <v>0</v>
      </c>
      <c r="BR196" s="233"/>
      <c r="BS196" s="231"/>
      <c r="BT196" s="231"/>
      <c r="BU196" s="231"/>
      <c r="BV196" s="231"/>
      <c r="BW196" s="231"/>
      <c r="BX196" s="231"/>
      <c r="BY196" s="231"/>
      <c r="BZ196" s="231"/>
      <c r="CA196" s="231"/>
      <c r="CB196" s="231"/>
      <c r="CC196" s="232">
        <f t="shared" ref="CC196" si="192">G196-SUM(H196:CB196)</f>
        <v>0</v>
      </c>
      <c r="CD196" s="368"/>
    </row>
    <row r="197" spans="1:82" x14ac:dyDescent="0.75">
      <c r="A197" s="175"/>
      <c r="B197" s="278" t="s">
        <v>900</v>
      </c>
      <c r="C197" s="279" t="s">
        <v>902</v>
      </c>
      <c r="D197" s="339" t="s">
        <v>320</v>
      </c>
      <c r="E197" s="340">
        <f t="shared" ref="E197" si="193">+G196</f>
        <v>6300000</v>
      </c>
      <c r="F197" s="341"/>
      <c r="G197" s="342">
        <f t="shared" si="100"/>
        <v>0</v>
      </c>
      <c r="H197" s="236"/>
      <c r="I197" s="280"/>
      <c r="J197" s="236"/>
      <c r="K197" s="343"/>
      <c r="L197" s="343"/>
      <c r="M197" s="343"/>
      <c r="N197" s="343"/>
      <c r="O197" s="343"/>
      <c r="P197" s="343"/>
      <c r="Q197" s="343"/>
      <c r="R197" s="343"/>
      <c r="S197" s="343"/>
      <c r="T197" s="343"/>
      <c r="U197" s="280">
        <f>G197/6</f>
        <v>0</v>
      </c>
      <c r="V197" s="344"/>
      <c r="W197" s="343"/>
      <c r="X197" s="343"/>
      <c r="Y197" s="343"/>
      <c r="Z197" s="343"/>
      <c r="AA197" s="343"/>
      <c r="AB197" s="343"/>
      <c r="AC197" s="343"/>
      <c r="AD197" s="343"/>
      <c r="AE197" s="343"/>
      <c r="AF197" s="343"/>
      <c r="AG197" s="280">
        <f>G197/6</f>
        <v>0</v>
      </c>
      <c r="AH197" s="344"/>
      <c r="AI197" s="343"/>
      <c r="AJ197" s="343"/>
      <c r="AK197" s="343"/>
      <c r="AL197" s="343"/>
      <c r="AM197" s="343"/>
      <c r="AN197" s="343"/>
      <c r="AO197" s="343"/>
      <c r="AP197" s="343"/>
      <c r="AQ197" s="343"/>
      <c r="AR197" s="343"/>
      <c r="AS197" s="280">
        <f>G197/6</f>
        <v>0</v>
      </c>
      <c r="AT197" s="344"/>
      <c r="AU197" s="343"/>
      <c r="AV197" s="343"/>
      <c r="AW197" s="343"/>
      <c r="AX197" s="343"/>
      <c r="AY197" s="343"/>
      <c r="AZ197" s="343"/>
      <c r="BA197" s="343"/>
      <c r="BB197" s="343"/>
      <c r="BC197" s="343"/>
      <c r="BD197" s="343"/>
      <c r="BE197" s="280">
        <f>G197/6</f>
        <v>0</v>
      </c>
      <c r="BF197" s="344"/>
      <c r="BG197" s="343"/>
      <c r="BH197" s="343"/>
      <c r="BI197" s="343"/>
      <c r="BJ197" s="343"/>
      <c r="BK197" s="343"/>
      <c r="BL197" s="343"/>
      <c r="BM197" s="343"/>
      <c r="BN197" s="343"/>
      <c r="BO197" s="343"/>
      <c r="BP197" s="343"/>
      <c r="BQ197" s="280">
        <f>G197/6</f>
        <v>0</v>
      </c>
      <c r="BR197" s="344"/>
      <c r="BS197" s="343"/>
      <c r="BT197" s="343"/>
      <c r="BU197" s="343"/>
      <c r="BV197" s="343"/>
      <c r="BW197" s="343"/>
      <c r="BX197" s="343"/>
      <c r="BY197" s="343"/>
      <c r="BZ197" s="343"/>
      <c r="CA197" s="343"/>
      <c r="CB197" s="343"/>
      <c r="CC197" s="280">
        <f>G197-SUM(H197:CB197)</f>
        <v>0</v>
      </c>
      <c r="CD197" s="368"/>
    </row>
    <row r="198" spans="1:82" x14ac:dyDescent="0.75">
      <c r="A198" s="39"/>
      <c r="B198" s="54"/>
      <c r="C198" s="192"/>
      <c r="D198" s="41" t="s">
        <v>374</v>
      </c>
      <c r="E198" s="288"/>
      <c r="F198" s="287"/>
      <c r="G198" s="42"/>
      <c r="H198" s="42"/>
      <c r="I198" s="57"/>
      <c r="J198" s="57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149"/>
      <c r="CD198" s="368"/>
    </row>
    <row r="199" spans="1:82" x14ac:dyDescent="0.75">
      <c r="A199" s="175"/>
      <c r="B199" s="113" t="s">
        <v>343</v>
      </c>
      <c r="C199" s="114" t="s">
        <v>344</v>
      </c>
      <c r="D199" s="115" t="s">
        <v>374</v>
      </c>
      <c r="E199" s="293"/>
      <c r="F199" s="251"/>
      <c r="G199" s="116">
        <f>G200+G215+G248+G264+G408+G412</f>
        <v>74170000</v>
      </c>
      <c r="H199" s="117">
        <f t="shared" ref="H199:AL199" si="194">H200+H215+H248+H264+H408+H412</f>
        <v>0</v>
      </c>
      <c r="I199" s="118">
        <f t="shared" si="194"/>
        <v>0</v>
      </c>
      <c r="J199" s="117">
        <f t="shared" si="194"/>
        <v>68055.56</v>
      </c>
      <c r="K199" s="119">
        <f t="shared" si="194"/>
        <v>68055.56</v>
      </c>
      <c r="L199" s="119">
        <f t="shared" si="194"/>
        <v>68055.56</v>
      </c>
      <c r="M199" s="119">
        <f t="shared" si="194"/>
        <v>68055.56</v>
      </c>
      <c r="N199" s="119">
        <f t="shared" si="194"/>
        <v>68055.56</v>
      </c>
      <c r="O199" s="119">
        <f t="shared" si="194"/>
        <v>68055.56</v>
      </c>
      <c r="P199" s="119">
        <f t="shared" si="194"/>
        <v>68055.56</v>
      </c>
      <c r="Q199" s="119">
        <f t="shared" si="194"/>
        <v>68055.56</v>
      </c>
      <c r="R199" s="119">
        <f t="shared" si="194"/>
        <v>68055.56</v>
      </c>
      <c r="S199" s="119">
        <f t="shared" si="194"/>
        <v>68055.56</v>
      </c>
      <c r="T199" s="119">
        <f t="shared" si="194"/>
        <v>68055.56</v>
      </c>
      <c r="U199" s="118">
        <f t="shared" si="194"/>
        <v>20613055.559999999</v>
      </c>
      <c r="V199" s="117">
        <f t="shared" si="194"/>
        <v>68055.56</v>
      </c>
      <c r="W199" s="119">
        <f t="shared" si="194"/>
        <v>68055.56</v>
      </c>
      <c r="X199" s="119">
        <f t="shared" si="194"/>
        <v>68055.56</v>
      </c>
      <c r="Y199" s="119">
        <f t="shared" si="194"/>
        <v>68055.56</v>
      </c>
      <c r="Z199" s="119">
        <f t="shared" si="194"/>
        <v>68055.56</v>
      </c>
      <c r="AA199" s="119">
        <f t="shared" si="194"/>
        <v>68055.56</v>
      </c>
      <c r="AB199" s="119">
        <f t="shared" si="194"/>
        <v>68055.56</v>
      </c>
      <c r="AC199" s="119">
        <f t="shared" si="194"/>
        <v>68055.56</v>
      </c>
      <c r="AD199" s="119">
        <f t="shared" si="194"/>
        <v>68055.56</v>
      </c>
      <c r="AE199" s="119">
        <f t="shared" si="194"/>
        <v>68055.56</v>
      </c>
      <c r="AF199" s="119">
        <f t="shared" si="194"/>
        <v>68055.56</v>
      </c>
      <c r="AG199" s="118">
        <f t="shared" si="194"/>
        <v>14613055.560000001</v>
      </c>
      <c r="AH199" s="120">
        <f t="shared" si="194"/>
        <v>68055.56</v>
      </c>
      <c r="AI199" s="119">
        <f t="shared" si="194"/>
        <v>68055.56</v>
      </c>
      <c r="AJ199" s="119">
        <f t="shared" si="194"/>
        <v>68055.56</v>
      </c>
      <c r="AK199" s="119">
        <f t="shared" si="194"/>
        <v>68055.56</v>
      </c>
      <c r="AL199" s="119">
        <f t="shared" si="194"/>
        <v>68055.56</v>
      </c>
      <c r="AM199" s="119">
        <f t="shared" ref="AM199:BR199" si="195">AM200+AM215+AM248+AM264+AM408+AM412</f>
        <v>68055.56</v>
      </c>
      <c r="AN199" s="119">
        <f t="shared" si="195"/>
        <v>68055.56</v>
      </c>
      <c r="AO199" s="119">
        <f t="shared" si="195"/>
        <v>68055.56</v>
      </c>
      <c r="AP199" s="119">
        <f t="shared" si="195"/>
        <v>68055.56</v>
      </c>
      <c r="AQ199" s="119">
        <f t="shared" si="195"/>
        <v>68055.56</v>
      </c>
      <c r="AR199" s="119">
        <f t="shared" si="195"/>
        <v>68055.56</v>
      </c>
      <c r="AS199" s="118">
        <f t="shared" si="195"/>
        <v>8613055.5600000005</v>
      </c>
      <c r="AT199" s="120">
        <f t="shared" si="195"/>
        <v>68055.56</v>
      </c>
      <c r="AU199" s="119">
        <f t="shared" si="195"/>
        <v>68055.56</v>
      </c>
      <c r="AV199" s="119">
        <f t="shared" si="195"/>
        <v>68055.56</v>
      </c>
      <c r="AW199" s="119">
        <f t="shared" si="195"/>
        <v>68055.56</v>
      </c>
      <c r="AX199" s="119">
        <f t="shared" si="195"/>
        <v>68055.56</v>
      </c>
      <c r="AY199" s="119">
        <f t="shared" si="195"/>
        <v>68055.56</v>
      </c>
      <c r="AZ199" s="119">
        <f t="shared" si="195"/>
        <v>68055.56</v>
      </c>
      <c r="BA199" s="119">
        <f t="shared" si="195"/>
        <v>68055.56</v>
      </c>
      <c r="BB199" s="119">
        <f t="shared" si="195"/>
        <v>68055.56</v>
      </c>
      <c r="BC199" s="119">
        <f t="shared" si="195"/>
        <v>68055.56</v>
      </c>
      <c r="BD199" s="119">
        <f t="shared" si="195"/>
        <v>68055.56</v>
      </c>
      <c r="BE199" s="118">
        <f t="shared" si="195"/>
        <v>8613055.5600000005</v>
      </c>
      <c r="BF199" s="120">
        <f t="shared" si="195"/>
        <v>68055.56</v>
      </c>
      <c r="BG199" s="119">
        <f t="shared" si="195"/>
        <v>68055.56</v>
      </c>
      <c r="BH199" s="119">
        <f t="shared" si="195"/>
        <v>68055.56</v>
      </c>
      <c r="BI199" s="119">
        <f t="shared" si="195"/>
        <v>68055.56</v>
      </c>
      <c r="BJ199" s="119">
        <f t="shared" si="195"/>
        <v>68055.56</v>
      </c>
      <c r="BK199" s="119">
        <f t="shared" si="195"/>
        <v>68055.56</v>
      </c>
      <c r="BL199" s="119">
        <f t="shared" si="195"/>
        <v>68055.56</v>
      </c>
      <c r="BM199" s="119">
        <f t="shared" si="195"/>
        <v>68055.56</v>
      </c>
      <c r="BN199" s="119">
        <f t="shared" si="195"/>
        <v>68055.56</v>
      </c>
      <c r="BO199" s="119">
        <f t="shared" si="195"/>
        <v>68055.56</v>
      </c>
      <c r="BP199" s="119">
        <f t="shared" si="195"/>
        <v>68055.56</v>
      </c>
      <c r="BQ199" s="118">
        <f t="shared" si="195"/>
        <v>8613055.5600000005</v>
      </c>
      <c r="BR199" s="120">
        <f t="shared" si="195"/>
        <v>68055.56</v>
      </c>
      <c r="BS199" s="119">
        <f t="shared" ref="BS199:CC199" si="196">BS200+BS215+BS248+BS264+BS408+BS412</f>
        <v>68055.56</v>
      </c>
      <c r="BT199" s="119">
        <f t="shared" si="196"/>
        <v>68055.56</v>
      </c>
      <c r="BU199" s="119">
        <f t="shared" si="196"/>
        <v>68055.56</v>
      </c>
      <c r="BV199" s="119">
        <f t="shared" si="196"/>
        <v>68055.56</v>
      </c>
      <c r="BW199" s="119">
        <f t="shared" si="196"/>
        <v>68055.56</v>
      </c>
      <c r="BX199" s="119">
        <f t="shared" si="196"/>
        <v>68055.56</v>
      </c>
      <c r="BY199" s="119">
        <f t="shared" si="196"/>
        <v>68055.56</v>
      </c>
      <c r="BZ199" s="119">
        <f t="shared" si="196"/>
        <v>68055.56</v>
      </c>
      <c r="CA199" s="119">
        <f t="shared" si="196"/>
        <v>68055.56</v>
      </c>
      <c r="CB199" s="119">
        <f t="shared" si="196"/>
        <v>68055.56</v>
      </c>
      <c r="CC199" s="118">
        <f t="shared" si="196"/>
        <v>8613055.2400000002</v>
      </c>
      <c r="CD199" s="368"/>
    </row>
    <row r="200" spans="1:82" x14ac:dyDescent="0.75">
      <c r="A200" s="175"/>
      <c r="B200" s="121" t="s">
        <v>345</v>
      </c>
      <c r="C200" s="122" t="s">
        <v>346</v>
      </c>
      <c r="D200" s="123" t="s">
        <v>374</v>
      </c>
      <c r="E200" s="294"/>
      <c r="F200" s="249"/>
      <c r="G200" s="124">
        <f>SUM(G201:G214)</f>
        <v>0</v>
      </c>
      <c r="H200" s="125">
        <f t="shared" ref="H200:AL200" si="197">SUM(H201:H214)</f>
        <v>0</v>
      </c>
      <c r="I200" s="126">
        <f t="shared" si="197"/>
        <v>0</v>
      </c>
      <c r="J200" s="125">
        <f t="shared" si="197"/>
        <v>0</v>
      </c>
      <c r="K200" s="127">
        <f t="shared" si="197"/>
        <v>0</v>
      </c>
      <c r="L200" s="127">
        <f t="shared" si="197"/>
        <v>0</v>
      </c>
      <c r="M200" s="127">
        <f t="shared" si="197"/>
        <v>0</v>
      </c>
      <c r="N200" s="127">
        <f t="shared" si="197"/>
        <v>0</v>
      </c>
      <c r="O200" s="127">
        <f t="shared" si="197"/>
        <v>0</v>
      </c>
      <c r="P200" s="127">
        <f t="shared" si="197"/>
        <v>0</v>
      </c>
      <c r="Q200" s="127">
        <f>SUM(Q201:Q214)</f>
        <v>0</v>
      </c>
      <c r="R200" s="127">
        <f t="shared" si="197"/>
        <v>0</v>
      </c>
      <c r="S200" s="127">
        <f t="shared" si="197"/>
        <v>0</v>
      </c>
      <c r="T200" s="127">
        <f t="shared" si="197"/>
        <v>0</v>
      </c>
      <c r="U200" s="126">
        <f t="shared" si="197"/>
        <v>0</v>
      </c>
      <c r="V200" s="125">
        <f t="shared" si="197"/>
        <v>0</v>
      </c>
      <c r="W200" s="127">
        <f t="shared" si="197"/>
        <v>0</v>
      </c>
      <c r="X200" s="127">
        <f t="shared" si="197"/>
        <v>0</v>
      </c>
      <c r="Y200" s="127">
        <f t="shared" si="197"/>
        <v>0</v>
      </c>
      <c r="Z200" s="127">
        <f t="shared" si="197"/>
        <v>0</v>
      </c>
      <c r="AA200" s="127">
        <f t="shared" si="197"/>
        <v>0</v>
      </c>
      <c r="AB200" s="127">
        <f t="shared" si="197"/>
        <v>0</v>
      </c>
      <c r="AC200" s="127">
        <f t="shared" si="197"/>
        <v>0</v>
      </c>
      <c r="AD200" s="127">
        <f t="shared" si="197"/>
        <v>0</v>
      </c>
      <c r="AE200" s="127">
        <f t="shared" si="197"/>
        <v>0</v>
      </c>
      <c r="AF200" s="127">
        <f t="shared" si="197"/>
        <v>0</v>
      </c>
      <c r="AG200" s="126">
        <f t="shared" si="197"/>
        <v>0</v>
      </c>
      <c r="AH200" s="128">
        <f t="shared" si="197"/>
        <v>0</v>
      </c>
      <c r="AI200" s="127">
        <f t="shared" si="197"/>
        <v>0</v>
      </c>
      <c r="AJ200" s="127">
        <f t="shared" si="197"/>
        <v>0</v>
      </c>
      <c r="AK200" s="127">
        <f t="shared" si="197"/>
        <v>0</v>
      </c>
      <c r="AL200" s="127">
        <f t="shared" si="197"/>
        <v>0</v>
      </c>
      <c r="AM200" s="127">
        <f t="shared" ref="AM200:BR200" si="198">SUM(AM201:AM214)</f>
        <v>0</v>
      </c>
      <c r="AN200" s="127">
        <f t="shared" si="198"/>
        <v>0</v>
      </c>
      <c r="AO200" s="127">
        <f t="shared" si="198"/>
        <v>0</v>
      </c>
      <c r="AP200" s="127">
        <f t="shared" si="198"/>
        <v>0</v>
      </c>
      <c r="AQ200" s="127">
        <f t="shared" si="198"/>
        <v>0</v>
      </c>
      <c r="AR200" s="127">
        <f t="shared" si="198"/>
        <v>0</v>
      </c>
      <c r="AS200" s="126">
        <f t="shared" si="198"/>
        <v>0</v>
      </c>
      <c r="AT200" s="128">
        <f t="shared" si="198"/>
        <v>0</v>
      </c>
      <c r="AU200" s="127">
        <f t="shared" si="198"/>
        <v>0</v>
      </c>
      <c r="AV200" s="127">
        <f t="shared" si="198"/>
        <v>0</v>
      </c>
      <c r="AW200" s="127">
        <f t="shared" si="198"/>
        <v>0</v>
      </c>
      <c r="AX200" s="127">
        <f t="shared" si="198"/>
        <v>0</v>
      </c>
      <c r="AY200" s="127">
        <f t="shared" si="198"/>
        <v>0</v>
      </c>
      <c r="AZ200" s="127">
        <f t="shared" si="198"/>
        <v>0</v>
      </c>
      <c r="BA200" s="127">
        <f t="shared" si="198"/>
        <v>0</v>
      </c>
      <c r="BB200" s="127">
        <f t="shared" si="198"/>
        <v>0</v>
      </c>
      <c r="BC200" s="127">
        <f t="shared" si="198"/>
        <v>0</v>
      </c>
      <c r="BD200" s="127">
        <f t="shared" si="198"/>
        <v>0</v>
      </c>
      <c r="BE200" s="126">
        <f t="shared" si="198"/>
        <v>0</v>
      </c>
      <c r="BF200" s="128">
        <f t="shared" si="198"/>
        <v>0</v>
      </c>
      <c r="BG200" s="127">
        <f t="shared" si="198"/>
        <v>0</v>
      </c>
      <c r="BH200" s="127">
        <f t="shared" si="198"/>
        <v>0</v>
      </c>
      <c r="BI200" s="127">
        <f t="shared" si="198"/>
        <v>0</v>
      </c>
      <c r="BJ200" s="127">
        <f t="shared" si="198"/>
        <v>0</v>
      </c>
      <c r="BK200" s="127">
        <f t="shared" si="198"/>
        <v>0</v>
      </c>
      <c r="BL200" s="127">
        <f t="shared" si="198"/>
        <v>0</v>
      </c>
      <c r="BM200" s="127">
        <f t="shared" si="198"/>
        <v>0</v>
      </c>
      <c r="BN200" s="127">
        <f t="shared" si="198"/>
        <v>0</v>
      </c>
      <c r="BO200" s="127">
        <f t="shared" si="198"/>
        <v>0</v>
      </c>
      <c r="BP200" s="127">
        <f t="shared" si="198"/>
        <v>0</v>
      </c>
      <c r="BQ200" s="126">
        <f t="shared" si="198"/>
        <v>0</v>
      </c>
      <c r="BR200" s="128">
        <f t="shared" si="198"/>
        <v>0</v>
      </c>
      <c r="BS200" s="127">
        <f t="shared" ref="BS200:CC200" si="199">SUM(BS201:BS214)</f>
        <v>0</v>
      </c>
      <c r="BT200" s="127">
        <f t="shared" si="199"/>
        <v>0</v>
      </c>
      <c r="BU200" s="127">
        <f t="shared" si="199"/>
        <v>0</v>
      </c>
      <c r="BV200" s="127">
        <f t="shared" si="199"/>
        <v>0</v>
      </c>
      <c r="BW200" s="127">
        <f t="shared" si="199"/>
        <v>0</v>
      </c>
      <c r="BX200" s="127">
        <f t="shared" si="199"/>
        <v>0</v>
      </c>
      <c r="BY200" s="127">
        <f t="shared" si="199"/>
        <v>0</v>
      </c>
      <c r="BZ200" s="127">
        <f t="shared" si="199"/>
        <v>0</v>
      </c>
      <c r="CA200" s="127">
        <f t="shared" si="199"/>
        <v>0</v>
      </c>
      <c r="CB200" s="127">
        <f t="shared" si="199"/>
        <v>0</v>
      </c>
      <c r="CC200" s="126">
        <f t="shared" si="199"/>
        <v>0</v>
      </c>
      <c r="CD200" s="368"/>
    </row>
    <row r="201" spans="1:82" ht="27" x14ac:dyDescent="0.75">
      <c r="A201" s="175"/>
      <c r="B201" s="176" t="s">
        <v>347</v>
      </c>
      <c r="C201" s="177" t="s">
        <v>598</v>
      </c>
      <c r="D201" s="178" t="s">
        <v>86</v>
      </c>
      <c r="E201" s="300">
        <v>0</v>
      </c>
      <c r="F201" s="229"/>
      <c r="G201" s="174">
        <f>+E201*F201</f>
        <v>0</v>
      </c>
      <c r="H201" s="225"/>
      <c r="I201" s="226"/>
      <c r="J201" s="225"/>
      <c r="K201" s="227"/>
      <c r="L201" s="227"/>
      <c r="M201" s="227"/>
      <c r="N201" s="227"/>
      <c r="O201" s="227"/>
      <c r="P201" s="227"/>
      <c r="Q201" s="227"/>
      <c r="R201" s="227"/>
      <c r="S201" s="227"/>
      <c r="T201" s="227"/>
      <c r="U201" s="226">
        <f>G201/2.5</f>
        <v>0</v>
      </c>
      <c r="V201" s="225"/>
      <c r="W201" s="227"/>
      <c r="X201" s="227"/>
      <c r="Y201" s="227"/>
      <c r="Z201" s="227"/>
      <c r="AA201" s="227"/>
      <c r="AB201" s="227"/>
      <c r="AC201" s="227"/>
      <c r="AD201" s="227"/>
      <c r="AE201" s="227"/>
      <c r="AF201" s="227"/>
      <c r="AG201" s="226">
        <f>G201/2.5</f>
        <v>0</v>
      </c>
      <c r="AH201" s="228"/>
      <c r="AI201" s="227"/>
      <c r="AJ201" s="227"/>
      <c r="AK201" s="227"/>
      <c r="AL201" s="227"/>
      <c r="AM201" s="227">
        <f>G201-SUM(J201:AL201)</f>
        <v>0</v>
      </c>
      <c r="AN201" s="227"/>
      <c r="AO201" s="227"/>
      <c r="AP201" s="227"/>
      <c r="AQ201" s="227"/>
      <c r="AR201" s="227"/>
      <c r="AS201" s="226"/>
      <c r="AT201" s="228"/>
      <c r="AU201" s="227"/>
      <c r="AV201" s="227"/>
      <c r="AW201" s="227"/>
      <c r="AX201" s="227"/>
      <c r="AY201" s="227"/>
      <c r="AZ201" s="227"/>
      <c r="BA201" s="227"/>
      <c r="BB201" s="227"/>
      <c r="BC201" s="227"/>
      <c r="BD201" s="227"/>
      <c r="BE201" s="226"/>
      <c r="BF201" s="228"/>
      <c r="BG201" s="227"/>
      <c r="BH201" s="227"/>
      <c r="BI201" s="227"/>
      <c r="BJ201" s="227"/>
      <c r="BK201" s="227"/>
      <c r="BL201" s="227"/>
      <c r="BM201" s="227"/>
      <c r="BN201" s="227"/>
      <c r="BO201" s="227"/>
      <c r="BP201" s="227"/>
      <c r="BQ201" s="226"/>
      <c r="BR201" s="228"/>
      <c r="BS201" s="227"/>
      <c r="BT201" s="227"/>
      <c r="BU201" s="227"/>
      <c r="BV201" s="227"/>
      <c r="BW201" s="227"/>
      <c r="BX201" s="227"/>
      <c r="BY201" s="227"/>
      <c r="BZ201" s="227"/>
      <c r="CA201" s="227"/>
      <c r="CB201" s="227"/>
      <c r="CC201" s="232">
        <f>G201-SUM(H201:CB201)</f>
        <v>0</v>
      </c>
      <c r="CD201" s="368"/>
    </row>
    <row r="202" spans="1:82" ht="27" x14ac:dyDescent="0.75">
      <c r="A202" s="175"/>
      <c r="B202" s="176" t="s">
        <v>348</v>
      </c>
      <c r="C202" s="177" t="s">
        <v>599</v>
      </c>
      <c r="D202" s="178" t="s">
        <v>58</v>
      </c>
      <c r="E202" s="300">
        <v>0</v>
      </c>
      <c r="F202" s="229"/>
      <c r="G202" s="183">
        <f t="shared" ref="G202" si="200">+SUM(H202:CC202)</f>
        <v>0</v>
      </c>
      <c r="H202" s="225"/>
      <c r="I202" s="226"/>
      <c r="J202" s="225"/>
      <c r="K202" s="227"/>
      <c r="L202" s="227"/>
      <c r="M202" s="227"/>
      <c r="N202" s="227"/>
      <c r="O202" s="227"/>
      <c r="P202" s="227"/>
      <c r="Q202" s="227"/>
      <c r="R202" s="227"/>
      <c r="S202" s="227"/>
      <c r="T202" s="227"/>
      <c r="U202" s="226"/>
      <c r="V202" s="225"/>
      <c r="W202" s="227"/>
      <c r="X202" s="227"/>
      <c r="Y202" s="227"/>
      <c r="Z202" s="227"/>
      <c r="AA202" s="227"/>
      <c r="AB202" s="227"/>
      <c r="AC202" s="227"/>
      <c r="AD202" s="227"/>
      <c r="AE202" s="227"/>
      <c r="AF202" s="227"/>
      <c r="AG202" s="226"/>
      <c r="AH202" s="228"/>
      <c r="AI202" s="227"/>
      <c r="AJ202" s="227"/>
      <c r="AK202" s="227"/>
      <c r="AL202" s="227"/>
      <c r="AM202" s="227"/>
      <c r="AN202" s="227"/>
      <c r="AO202" s="227"/>
      <c r="AP202" s="227"/>
      <c r="AQ202" s="227"/>
      <c r="AR202" s="227"/>
      <c r="AS202" s="226"/>
      <c r="AT202" s="228"/>
      <c r="AU202" s="227"/>
      <c r="AV202" s="227"/>
      <c r="AW202" s="227"/>
      <c r="AX202" s="227"/>
      <c r="AY202" s="227"/>
      <c r="AZ202" s="227"/>
      <c r="BA202" s="227"/>
      <c r="BB202" s="227"/>
      <c r="BC202" s="227"/>
      <c r="BD202" s="227"/>
      <c r="BE202" s="226"/>
      <c r="BF202" s="228"/>
      <c r="BG202" s="227"/>
      <c r="BH202" s="227"/>
      <c r="BI202" s="227"/>
      <c r="BJ202" s="227"/>
      <c r="BK202" s="227"/>
      <c r="BL202" s="227"/>
      <c r="BM202" s="227"/>
      <c r="BN202" s="227"/>
      <c r="BO202" s="227"/>
      <c r="BP202" s="227"/>
      <c r="BQ202" s="226"/>
      <c r="BR202" s="228"/>
      <c r="BS202" s="227"/>
      <c r="BT202" s="227"/>
      <c r="BU202" s="227"/>
      <c r="BV202" s="227"/>
      <c r="BW202" s="227"/>
      <c r="BX202" s="227"/>
      <c r="BY202" s="227"/>
      <c r="BZ202" s="227"/>
      <c r="CA202" s="227"/>
      <c r="CB202" s="227"/>
      <c r="CC202" s="226"/>
      <c r="CD202" s="368"/>
    </row>
    <row r="203" spans="1:82" x14ac:dyDescent="0.75">
      <c r="A203" s="39"/>
      <c r="B203" s="73" t="s">
        <v>349</v>
      </c>
      <c r="C203" s="129" t="str">
        <f>"Allowance for person- hours for variations -Project Manager ("&amp;E203&amp;" hours)"</f>
        <v>Allowance for person- hours for variations -Project Manager (100 hours)</v>
      </c>
      <c r="D203" s="139" t="s">
        <v>600</v>
      </c>
      <c r="E203" s="255">
        <v>100</v>
      </c>
      <c r="F203" s="216"/>
      <c r="G203" s="74">
        <f t="shared" ref="G203" si="201">+E203*F203</f>
        <v>0</v>
      </c>
      <c r="H203" s="230"/>
      <c r="I203" s="232"/>
      <c r="J203" s="230"/>
      <c r="K203" s="231"/>
      <c r="L203" s="231"/>
      <c r="M203" s="231"/>
      <c r="N203" s="231"/>
      <c r="O203" s="231"/>
      <c r="P203" s="231"/>
      <c r="Q203" s="231"/>
      <c r="R203" s="231"/>
      <c r="S203" s="231"/>
      <c r="T203" s="231"/>
      <c r="U203" s="232">
        <f>G203/6</f>
        <v>0</v>
      </c>
      <c r="V203" s="230"/>
      <c r="W203" s="231"/>
      <c r="X203" s="231"/>
      <c r="Y203" s="231"/>
      <c r="Z203" s="231"/>
      <c r="AA203" s="231"/>
      <c r="AB203" s="231"/>
      <c r="AC203" s="231"/>
      <c r="AD203" s="231"/>
      <c r="AE203" s="231"/>
      <c r="AF203" s="231"/>
      <c r="AG203" s="232">
        <f>G203/6</f>
        <v>0</v>
      </c>
      <c r="AH203" s="233"/>
      <c r="AI203" s="231"/>
      <c r="AJ203" s="231"/>
      <c r="AK203" s="231"/>
      <c r="AL203" s="231"/>
      <c r="AM203" s="231"/>
      <c r="AN203" s="231"/>
      <c r="AO203" s="231"/>
      <c r="AP203" s="231"/>
      <c r="AQ203" s="231"/>
      <c r="AR203" s="231"/>
      <c r="AS203" s="232">
        <f>G203/6</f>
        <v>0</v>
      </c>
      <c r="AT203" s="233"/>
      <c r="AU203" s="231"/>
      <c r="AV203" s="231"/>
      <c r="AW203" s="231"/>
      <c r="AX203" s="231"/>
      <c r="AY203" s="231"/>
      <c r="AZ203" s="231"/>
      <c r="BA203" s="231"/>
      <c r="BB203" s="231"/>
      <c r="BC203" s="231"/>
      <c r="BD203" s="231"/>
      <c r="BE203" s="232">
        <f>G203/6</f>
        <v>0</v>
      </c>
      <c r="BF203" s="233"/>
      <c r="BG203" s="231"/>
      <c r="BH203" s="231"/>
      <c r="BI203" s="231"/>
      <c r="BJ203" s="231"/>
      <c r="BK203" s="231"/>
      <c r="BL203" s="231"/>
      <c r="BM203" s="231"/>
      <c r="BN203" s="231"/>
      <c r="BO203" s="231"/>
      <c r="BP203" s="231"/>
      <c r="BQ203" s="232">
        <f>G203/6</f>
        <v>0</v>
      </c>
      <c r="BR203" s="233"/>
      <c r="BS203" s="231"/>
      <c r="BT203" s="231"/>
      <c r="BU203" s="231"/>
      <c r="BV203" s="231"/>
      <c r="BW203" s="231"/>
      <c r="BX203" s="231"/>
      <c r="BY203" s="231"/>
      <c r="BZ203" s="231"/>
      <c r="CA203" s="231"/>
      <c r="CB203" s="231"/>
      <c r="CC203" s="232">
        <f>G203-SUM(H203:CB203)</f>
        <v>0</v>
      </c>
      <c r="CD203" s="368"/>
    </row>
    <row r="204" spans="1:82" ht="27" x14ac:dyDescent="0.75">
      <c r="A204" s="39"/>
      <c r="B204" s="176" t="s">
        <v>352</v>
      </c>
      <c r="C204" s="177" t="s">
        <v>353</v>
      </c>
      <c r="D204" s="178" t="s">
        <v>351</v>
      </c>
      <c r="E204" s="300">
        <v>0</v>
      </c>
      <c r="F204" s="229"/>
      <c r="G204" s="174">
        <f>+E204*F204</f>
        <v>0</v>
      </c>
      <c r="H204" s="225"/>
      <c r="I204" s="226"/>
      <c r="J204" s="225"/>
      <c r="K204" s="227"/>
      <c r="L204" s="227"/>
      <c r="M204" s="227"/>
      <c r="N204" s="227"/>
      <c r="O204" s="227"/>
      <c r="P204" s="227"/>
      <c r="Q204" s="227"/>
      <c r="R204" s="227"/>
      <c r="S204" s="227"/>
      <c r="T204" s="227"/>
      <c r="U204" s="226"/>
      <c r="V204" s="225"/>
      <c r="W204" s="227"/>
      <c r="X204" s="227"/>
      <c r="Y204" s="227"/>
      <c r="Z204" s="227"/>
      <c r="AA204" s="227"/>
      <c r="AB204" s="227"/>
      <c r="AC204" s="227"/>
      <c r="AD204" s="227"/>
      <c r="AE204" s="227"/>
      <c r="AF204" s="227"/>
      <c r="AG204" s="226"/>
      <c r="AH204" s="228"/>
      <c r="AI204" s="227"/>
      <c r="AJ204" s="227"/>
      <c r="AK204" s="227"/>
      <c r="AL204" s="227"/>
      <c r="AM204" s="227"/>
      <c r="AN204" s="227"/>
      <c r="AO204" s="227"/>
      <c r="AP204" s="227"/>
      <c r="AQ204" s="227"/>
      <c r="AR204" s="227"/>
      <c r="AS204" s="226"/>
      <c r="AT204" s="228"/>
      <c r="AU204" s="227"/>
      <c r="AV204" s="227"/>
      <c r="AW204" s="227"/>
      <c r="AX204" s="227"/>
      <c r="AY204" s="227"/>
      <c r="AZ204" s="227"/>
      <c r="BA204" s="227"/>
      <c r="BB204" s="227"/>
      <c r="BC204" s="227"/>
      <c r="BD204" s="227"/>
      <c r="BE204" s="226"/>
      <c r="BF204" s="228"/>
      <c r="BG204" s="227"/>
      <c r="BH204" s="227"/>
      <c r="BI204" s="227"/>
      <c r="BJ204" s="227"/>
      <c r="BK204" s="227"/>
      <c r="BL204" s="227"/>
      <c r="BM204" s="227"/>
      <c r="BN204" s="227"/>
      <c r="BO204" s="227"/>
      <c r="BP204" s="227"/>
      <c r="BQ204" s="226"/>
      <c r="BR204" s="228"/>
      <c r="BS204" s="227"/>
      <c r="BT204" s="227"/>
      <c r="BU204" s="227"/>
      <c r="BV204" s="227"/>
      <c r="BW204" s="227"/>
      <c r="BX204" s="227"/>
      <c r="BY204" s="227"/>
      <c r="BZ204" s="227"/>
      <c r="CA204" s="227"/>
      <c r="CB204" s="227"/>
      <c r="CC204" s="232">
        <f t="shared" ref="CC204:CC207" si="202">G204-SUM(H204:CB204)</f>
        <v>0</v>
      </c>
      <c r="CD204" s="368"/>
    </row>
    <row r="205" spans="1:82" ht="27" x14ac:dyDescent="0.75">
      <c r="A205" s="39"/>
      <c r="B205" s="176" t="s">
        <v>354</v>
      </c>
      <c r="C205" s="177" t="s">
        <v>355</v>
      </c>
      <c r="D205" s="178" t="s">
        <v>351</v>
      </c>
      <c r="E205" s="300">
        <v>0</v>
      </c>
      <c r="F205" s="229"/>
      <c r="G205" s="174">
        <f>+E205*F205</f>
        <v>0</v>
      </c>
      <c r="H205" s="225"/>
      <c r="I205" s="226"/>
      <c r="J205" s="225"/>
      <c r="K205" s="227"/>
      <c r="L205" s="227"/>
      <c r="M205" s="227"/>
      <c r="N205" s="227"/>
      <c r="O205" s="227"/>
      <c r="P205" s="227"/>
      <c r="Q205" s="227"/>
      <c r="R205" s="227"/>
      <c r="S205" s="227"/>
      <c r="T205" s="227"/>
      <c r="U205" s="226"/>
      <c r="V205" s="225"/>
      <c r="W205" s="227"/>
      <c r="X205" s="227"/>
      <c r="Y205" s="227"/>
      <c r="Z205" s="227"/>
      <c r="AA205" s="227"/>
      <c r="AB205" s="227"/>
      <c r="AC205" s="227"/>
      <c r="AD205" s="227"/>
      <c r="AE205" s="227"/>
      <c r="AF205" s="227"/>
      <c r="AG205" s="226"/>
      <c r="AH205" s="228"/>
      <c r="AI205" s="227"/>
      <c r="AJ205" s="227"/>
      <c r="AK205" s="227"/>
      <c r="AL205" s="227"/>
      <c r="AM205" s="227"/>
      <c r="AN205" s="227"/>
      <c r="AO205" s="227"/>
      <c r="AP205" s="227"/>
      <c r="AQ205" s="227"/>
      <c r="AR205" s="227"/>
      <c r="AS205" s="226"/>
      <c r="AT205" s="228"/>
      <c r="AU205" s="227"/>
      <c r="AV205" s="227"/>
      <c r="AW205" s="227"/>
      <c r="AX205" s="227"/>
      <c r="AY205" s="227"/>
      <c r="AZ205" s="227"/>
      <c r="BA205" s="227"/>
      <c r="BB205" s="227"/>
      <c r="BC205" s="227"/>
      <c r="BD205" s="227"/>
      <c r="BE205" s="226"/>
      <c r="BF205" s="228"/>
      <c r="BG205" s="227"/>
      <c r="BH205" s="227"/>
      <c r="BI205" s="227"/>
      <c r="BJ205" s="227"/>
      <c r="BK205" s="227"/>
      <c r="BL205" s="227"/>
      <c r="BM205" s="227"/>
      <c r="BN205" s="227"/>
      <c r="BO205" s="227"/>
      <c r="BP205" s="227"/>
      <c r="BQ205" s="226"/>
      <c r="BR205" s="228"/>
      <c r="BS205" s="227"/>
      <c r="BT205" s="227"/>
      <c r="BU205" s="227"/>
      <c r="BV205" s="227"/>
      <c r="BW205" s="227"/>
      <c r="BX205" s="227"/>
      <c r="BY205" s="227"/>
      <c r="BZ205" s="227"/>
      <c r="CA205" s="227"/>
      <c r="CB205" s="227"/>
      <c r="CC205" s="232">
        <f t="shared" si="202"/>
        <v>0</v>
      </c>
      <c r="CD205" s="368"/>
    </row>
    <row r="206" spans="1:82" x14ac:dyDescent="0.75">
      <c r="A206" s="39"/>
      <c r="B206" s="176" t="s">
        <v>356</v>
      </c>
      <c r="C206" s="177" t="s">
        <v>357</v>
      </c>
      <c r="D206" s="178" t="s">
        <v>351</v>
      </c>
      <c r="E206" s="300">
        <v>0</v>
      </c>
      <c r="F206" s="229"/>
      <c r="G206" s="174">
        <f>+E206*F206</f>
        <v>0</v>
      </c>
      <c r="H206" s="225"/>
      <c r="I206" s="226"/>
      <c r="J206" s="225"/>
      <c r="K206" s="227"/>
      <c r="L206" s="227"/>
      <c r="M206" s="227"/>
      <c r="N206" s="227"/>
      <c r="O206" s="227"/>
      <c r="P206" s="227"/>
      <c r="Q206" s="227"/>
      <c r="R206" s="227"/>
      <c r="S206" s="227"/>
      <c r="T206" s="227"/>
      <c r="U206" s="226"/>
      <c r="V206" s="225"/>
      <c r="W206" s="227"/>
      <c r="X206" s="227"/>
      <c r="Y206" s="227"/>
      <c r="Z206" s="227"/>
      <c r="AA206" s="227"/>
      <c r="AB206" s="227"/>
      <c r="AC206" s="227"/>
      <c r="AD206" s="227"/>
      <c r="AE206" s="227"/>
      <c r="AF206" s="227"/>
      <c r="AG206" s="226"/>
      <c r="AH206" s="228"/>
      <c r="AI206" s="227"/>
      <c r="AJ206" s="227"/>
      <c r="AK206" s="227"/>
      <c r="AL206" s="227"/>
      <c r="AM206" s="227"/>
      <c r="AN206" s="227"/>
      <c r="AO206" s="227"/>
      <c r="AP206" s="227"/>
      <c r="AQ206" s="227"/>
      <c r="AR206" s="227"/>
      <c r="AS206" s="226"/>
      <c r="AT206" s="228"/>
      <c r="AU206" s="227"/>
      <c r="AV206" s="227"/>
      <c r="AW206" s="227"/>
      <c r="AX206" s="227"/>
      <c r="AY206" s="227"/>
      <c r="AZ206" s="227"/>
      <c r="BA206" s="227"/>
      <c r="BB206" s="227"/>
      <c r="BC206" s="227"/>
      <c r="BD206" s="227"/>
      <c r="BE206" s="226"/>
      <c r="BF206" s="228"/>
      <c r="BG206" s="227"/>
      <c r="BH206" s="227"/>
      <c r="BI206" s="227"/>
      <c r="BJ206" s="227"/>
      <c r="BK206" s="227"/>
      <c r="BL206" s="227"/>
      <c r="BM206" s="227"/>
      <c r="BN206" s="227"/>
      <c r="BO206" s="227"/>
      <c r="BP206" s="227"/>
      <c r="BQ206" s="226"/>
      <c r="BR206" s="228"/>
      <c r="BS206" s="227"/>
      <c r="BT206" s="227"/>
      <c r="BU206" s="227"/>
      <c r="BV206" s="227"/>
      <c r="BW206" s="227"/>
      <c r="BX206" s="227"/>
      <c r="BY206" s="227"/>
      <c r="BZ206" s="227"/>
      <c r="CA206" s="227"/>
      <c r="CB206" s="227"/>
      <c r="CC206" s="232">
        <f t="shared" si="202"/>
        <v>0</v>
      </c>
      <c r="CD206" s="368"/>
    </row>
    <row r="207" spans="1:82" x14ac:dyDescent="0.75">
      <c r="A207" s="39"/>
      <c r="B207" s="176" t="s">
        <v>358</v>
      </c>
      <c r="C207" s="177" t="s">
        <v>359</v>
      </c>
      <c r="D207" s="178" t="s">
        <v>351</v>
      </c>
      <c r="E207" s="300">
        <v>0</v>
      </c>
      <c r="F207" s="229"/>
      <c r="G207" s="174">
        <f>+E207*F207</f>
        <v>0</v>
      </c>
      <c r="H207" s="225"/>
      <c r="I207" s="226"/>
      <c r="J207" s="225"/>
      <c r="K207" s="227"/>
      <c r="L207" s="227"/>
      <c r="M207" s="227"/>
      <c r="N207" s="227"/>
      <c r="O207" s="227"/>
      <c r="P207" s="227"/>
      <c r="Q207" s="227"/>
      <c r="R207" s="227"/>
      <c r="S207" s="227"/>
      <c r="T207" s="227"/>
      <c r="U207" s="226"/>
      <c r="V207" s="225"/>
      <c r="W207" s="227"/>
      <c r="X207" s="227"/>
      <c r="Y207" s="227"/>
      <c r="Z207" s="227"/>
      <c r="AA207" s="227"/>
      <c r="AB207" s="227"/>
      <c r="AC207" s="227"/>
      <c r="AD207" s="227"/>
      <c r="AE207" s="227"/>
      <c r="AF207" s="227"/>
      <c r="AG207" s="226"/>
      <c r="AH207" s="228"/>
      <c r="AI207" s="227"/>
      <c r="AJ207" s="227"/>
      <c r="AK207" s="227"/>
      <c r="AL207" s="227"/>
      <c r="AM207" s="227"/>
      <c r="AN207" s="227"/>
      <c r="AO207" s="227"/>
      <c r="AP207" s="227"/>
      <c r="AQ207" s="227"/>
      <c r="AR207" s="227"/>
      <c r="AS207" s="226"/>
      <c r="AT207" s="228"/>
      <c r="AU207" s="227"/>
      <c r="AV207" s="227"/>
      <c r="AW207" s="227"/>
      <c r="AX207" s="227"/>
      <c r="AY207" s="227"/>
      <c r="AZ207" s="227"/>
      <c r="BA207" s="227"/>
      <c r="BB207" s="227"/>
      <c r="BC207" s="227"/>
      <c r="BD207" s="227"/>
      <c r="BE207" s="226"/>
      <c r="BF207" s="228"/>
      <c r="BG207" s="227"/>
      <c r="BH207" s="227"/>
      <c r="BI207" s="227"/>
      <c r="BJ207" s="227"/>
      <c r="BK207" s="227"/>
      <c r="BL207" s="227"/>
      <c r="BM207" s="227"/>
      <c r="BN207" s="227"/>
      <c r="BO207" s="227"/>
      <c r="BP207" s="227"/>
      <c r="BQ207" s="226"/>
      <c r="BR207" s="228"/>
      <c r="BS207" s="227"/>
      <c r="BT207" s="227"/>
      <c r="BU207" s="227"/>
      <c r="BV207" s="227"/>
      <c r="BW207" s="227"/>
      <c r="BX207" s="227"/>
      <c r="BY207" s="227"/>
      <c r="BZ207" s="227"/>
      <c r="CA207" s="227"/>
      <c r="CB207" s="227"/>
      <c r="CC207" s="232">
        <f t="shared" si="202"/>
        <v>0</v>
      </c>
      <c r="CD207" s="368"/>
    </row>
    <row r="208" spans="1:82" x14ac:dyDescent="0.75">
      <c r="A208" s="175"/>
      <c r="B208" s="73" t="s">
        <v>360</v>
      </c>
      <c r="C208" s="129" t="str">
        <f>"Allowance for person- hours for variations -Labourer ("&amp;E208&amp;" hours)"</f>
        <v>Allowance for person- hours for variations -Labourer (100 hours)</v>
      </c>
      <c r="D208" s="139" t="s">
        <v>600</v>
      </c>
      <c r="E208" s="255">
        <v>100</v>
      </c>
      <c r="F208" s="216"/>
      <c r="G208" s="74">
        <f t="shared" ref="G208:G210" si="203">+E208*F208</f>
        <v>0</v>
      </c>
      <c r="H208" s="230"/>
      <c r="I208" s="232"/>
      <c r="J208" s="230"/>
      <c r="K208" s="231"/>
      <c r="L208" s="231"/>
      <c r="M208" s="231"/>
      <c r="N208" s="231"/>
      <c r="O208" s="231"/>
      <c r="P208" s="231"/>
      <c r="Q208" s="231"/>
      <c r="R208" s="231"/>
      <c r="S208" s="231"/>
      <c r="T208" s="231"/>
      <c r="U208" s="232">
        <f>G208/6</f>
        <v>0</v>
      </c>
      <c r="V208" s="230"/>
      <c r="W208" s="231"/>
      <c r="X208" s="231"/>
      <c r="Y208" s="231"/>
      <c r="Z208" s="231"/>
      <c r="AA208" s="231"/>
      <c r="AB208" s="231"/>
      <c r="AC208" s="231"/>
      <c r="AD208" s="231"/>
      <c r="AE208" s="231"/>
      <c r="AF208" s="231"/>
      <c r="AG208" s="232">
        <f>G208/6</f>
        <v>0</v>
      </c>
      <c r="AH208" s="233"/>
      <c r="AI208" s="231"/>
      <c r="AJ208" s="231"/>
      <c r="AK208" s="231"/>
      <c r="AL208" s="231"/>
      <c r="AM208" s="231"/>
      <c r="AN208" s="231"/>
      <c r="AO208" s="231"/>
      <c r="AP208" s="231"/>
      <c r="AQ208" s="231"/>
      <c r="AR208" s="231"/>
      <c r="AS208" s="232">
        <f>G208/6</f>
        <v>0</v>
      </c>
      <c r="AT208" s="233"/>
      <c r="AU208" s="231"/>
      <c r="AV208" s="231"/>
      <c r="AW208" s="231"/>
      <c r="AX208" s="231"/>
      <c r="AY208" s="231"/>
      <c r="AZ208" s="231"/>
      <c r="BA208" s="231"/>
      <c r="BB208" s="231"/>
      <c r="BC208" s="231"/>
      <c r="BD208" s="231"/>
      <c r="BE208" s="232">
        <f>G208/6</f>
        <v>0</v>
      </c>
      <c r="BF208" s="233"/>
      <c r="BG208" s="231"/>
      <c r="BH208" s="231"/>
      <c r="BI208" s="231"/>
      <c r="BJ208" s="231"/>
      <c r="BK208" s="231"/>
      <c r="BL208" s="231"/>
      <c r="BM208" s="231"/>
      <c r="BN208" s="231"/>
      <c r="BO208" s="231"/>
      <c r="BP208" s="231"/>
      <c r="BQ208" s="232">
        <f>G208/6</f>
        <v>0</v>
      </c>
      <c r="BR208" s="233"/>
      <c r="BS208" s="231"/>
      <c r="BT208" s="231"/>
      <c r="BU208" s="231"/>
      <c r="BV208" s="231"/>
      <c r="BW208" s="231"/>
      <c r="BX208" s="231"/>
      <c r="BY208" s="231"/>
      <c r="BZ208" s="231"/>
      <c r="CA208" s="231"/>
      <c r="CB208" s="231"/>
      <c r="CC208" s="232">
        <f t="shared" ref="CC208:CC214" si="204">G208-SUM(H208:CB208)</f>
        <v>0</v>
      </c>
      <c r="CD208" s="368"/>
    </row>
    <row r="209" spans="1:82" x14ac:dyDescent="0.75">
      <c r="A209" s="252"/>
      <c r="B209" s="73" t="s">
        <v>362</v>
      </c>
      <c r="C209" s="129" t="str">
        <f>"Allowance for person- hours for variations -Maintenance Technician ("&amp;E209&amp;" hours)"</f>
        <v>Allowance for person- hours for variations -Maintenance Technician (100 hours)</v>
      </c>
      <c r="D209" s="139" t="s">
        <v>600</v>
      </c>
      <c r="E209" s="255">
        <v>100</v>
      </c>
      <c r="F209" s="216"/>
      <c r="G209" s="74">
        <f t="shared" si="203"/>
        <v>0</v>
      </c>
      <c r="H209" s="230"/>
      <c r="I209" s="232"/>
      <c r="J209" s="230"/>
      <c r="K209" s="231"/>
      <c r="L209" s="231"/>
      <c r="M209" s="231"/>
      <c r="N209" s="231"/>
      <c r="O209" s="231"/>
      <c r="P209" s="231"/>
      <c r="Q209" s="231"/>
      <c r="R209" s="231"/>
      <c r="S209" s="231"/>
      <c r="T209" s="231"/>
      <c r="U209" s="232">
        <f>G209/6</f>
        <v>0</v>
      </c>
      <c r="V209" s="230"/>
      <c r="W209" s="231"/>
      <c r="X209" s="231"/>
      <c r="Y209" s="231"/>
      <c r="Z209" s="231"/>
      <c r="AA209" s="231"/>
      <c r="AB209" s="231"/>
      <c r="AC209" s="231"/>
      <c r="AD209" s="231"/>
      <c r="AE209" s="231"/>
      <c r="AF209" s="231"/>
      <c r="AG209" s="232">
        <f>G209/6</f>
        <v>0</v>
      </c>
      <c r="AH209" s="233"/>
      <c r="AI209" s="231"/>
      <c r="AJ209" s="231"/>
      <c r="AK209" s="231"/>
      <c r="AL209" s="231"/>
      <c r="AM209" s="231"/>
      <c r="AN209" s="231"/>
      <c r="AO209" s="231"/>
      <c r="AP209" s="231"/>
      <c r="AQ209" s="231"/>
      <c r="AR209" s="231"/>
      <c r="AS209" s="232">
        <f>G209/6</f>
        <v>0</v>
      </c>
      <c r="AT209" s="233"/>
      <c r="AU209" s="231"/>
      <c r="AV209" s="231"/>
      <c r="AW209" s="231"/>
      <c r="AX209" s="231"/>
      <c r="AY209" s="231"/>
      <c r="AZ209" s="231"/>
      <c r="BA209" s="231"/>
      <c r="BB209" s="231"/>
      <c r="BC209" s="231"/>
      <c r="BD209" s="231"/>
      <c r="BE209" s="232">
        <f>G209/6</f>
        <v>0</v>
      </c>
      <c r="BF209" s="233"/>
      <c r="BG209" s="231"/>
      <c r="BH209" s="231"/>
      <c r="BI209" s="231"/>
      <c r="BJ209" s="231"/>
      <c r="BK209" s="231"/>
      <c r="BL209" s="231"/>
      <c r="BM209" s="231"/>
      <c r="BN209" s="231"/>
      <c r="BO209" s="231"/>
      <c r="BP209" s="231"/>
      <c r="BQ209" s="232">
        <f>G209/6</f>
        <v>0</v>
      </c>
      <c r="BR209" s="233"/>
      <c r="BS209" s="231"/>
      <c r="BT209" s="231"/>
      <c r="BU209" s="231"/>
      <c r="BV209" s="231"/>
      <c r="BW209" s="231"/>
      <c r="BX209" s="231"/>
      <c r="BY209" s="231"/>
      <c r="BZ209" s="231"/>
      <c r="CA209" s="231"/>
      <c r="CB209" s="231"/>
      <c r="CC209" s="232">
        <f t="shared" si="204"/>
        <v>0</v>
      </c>
      <c r="CD209" s="368"/>
    </row>
    <row r="210" spans="1:82" x14ac:dyDescent="0.75">
      <c r="A210" s="43"/>
      <c r="B210" s="73" t="s">
        <v>364</v>
      </c>
      <c r="C210" s="129" t="str">
        <f>"Allowance for person- hours for variations -Trainer ("&amp;E210&amp;" hours)"</f>
        <v>Allowance for person- hours for variations -Trainer (100 hours)</v>
      </c>
      <c r="D210" s="139" t="s">
        <v>600</v>
      </c>
      <c r="E210" s="255">
        <v>100</v>
      </c>
      <c r="F210" s="216"/>
      <c r="G210" s="74">
        <f t="shared" si="203"/>
        <v>0</v>
      </c>
      <c r="H210" s="230"/>
      <c r="I210" s="232"/>
      <c r="J210" s="230"/>
      <c r="K210" s="231"/>
      <c r="L210" s="231"/>
      <c r="M210" s="231"/>
      <c r="N210" s="231"/>
      <c r="O210" s="231"/>
      <c r="P210" s="231"/>
      <c r="Q210" s="231"/>
      <c r="R210" s="231"/>
      <c r="S210" s="231"/>
      <c r="T210" s="231"/>
      <c r="U210" s="232">
        <f>G210/6</f>
        <v>0</v>
      </c>
      <c r="V210" s="230"/>
      <c r="W210" s="231"/>
      <c r="X210" s="231"/>
      <c r="Y210" s="231"/>
      <c r="Z210" s="231"/>
      <c r="AA210" s="231"/>
      <c r="AB210" s="231"/>
      <c r="AC210" s="231"/>
      <c r="AD210" s="231"/>
      <c r="AE210" s="231"/>
      <c r="AF210" s="231"/>
      <c r="AG210" s="232">
        <f>G210/6</f>
        <v>0</v>
      </c>
      <c r="AH210" s="233"/>
      <c r="AI210" s="231"/>
      <c r="AJ210" s="231"/>
      <c r="AK210" s="231"/>
      <c r="AL210" s="231"/>
      <c r="AM210" s="231"/>
      <c r="AN210" s="231"/>
      <c r="AO210" s="231"/>
      <c r="AP210" s="231"/>
      <c r="AQ210" s="231"/>
      <c r="AR210" s="231"/>
      <c r="AS210" s="232">
        <f>G210/6</f>
        <v>0</v>
      </c>
      <c r="AT210" s="233"/>
      <c r="AU210" s="231"/>
      <c r="AV210" s="231"/>
      <c r="AW210" s="231"/>
      <c r="AX210" s="231"/>
      <c r="AY210" s="231"/>
      <c r="AZ210" s="231"/>
      <c r="BA210" s="231"/>
      <c r="BB210" s="231"/>
      <c r="BC210" s="231"/>
      <c r="BD210" s="231"/>
      <c r="BE210" s="232">
        <f>G210/6</f>
        <v>0</v>
      </c>
      <c r="BF210" s="233"/>
      <c r="BG210" s="231"/>
      <c r="BH210" s="231"/>
      <c r="BI210" s="231"/>
      <c r="BJ210" s="231"/>
      <c r="BK210" s="231"/>
      <c r="BL210" s="231"/>
      <c r="BM210" s="231"/>
      <c r="BN210" s="231"/>
      <c r="BO210" s="231"/>
      <c r="BP210" s="231"/>
      <c r="BQ210" s="232">
        <f>G210/6</f>
        <v>0</v>
      </c>
      <c r="BR210" s="233"/>
      <c r="BS210" s="231"/>
      <c r="BT210" s="231"/>
      <c r="BU210" s="231"/>
      <c r="BV210" s="231"/>
      <c r="BW210" s="231"/>
      <c r="BX210" s="231"/>
      <c r="BY210" s="231"/>
      <c r="BZ210" s="231"/>
      <c r="CA210" s="231"/>
      <c r="CB210" s="231"/>
      <c r="CC210" s="232">
        <f t="shared" si="204"/>
        <v>0</v>
      </c>
      <c r="CD210" s="368"/>
    </row>
    <row r="211" spans="1:82" x14ac:dyDescent="0.75">
      <c r="A211" s="175"/>
      <c r="B211" s="73" t="s">
        <v>366</v>
      </c>
      <c r="C211" s="129" t="str">
        <f>"Allowance for person- hours for variations -QA Manager ("&amp;E211&amp;" hours)"</f>
        <v>Allowance for person- hours for variations -QA Manager (100 hours)</v>
      </c>
      <c r="D211" s="139" t="s">
        <v>600</v>
      </c>
      <c r="E211" s="255">
        <v>100</v>
      </c>
      <c r="F211" s="216"/>
      <c r="G211" s="74">
        <f>+E211*F211</f>
        <v>0</v>
      </c>
      <c r="H211" s="230"/>
      <c r="I211" s="232"/>
      <c r="J211" s="230"/>
      <c r="K211" s="231"/>
      <c r="L211" s="231"/>
      <c r="M211" s="231"/>
      <c r="N211" s="231"/>
      <c r="O211" s="231"/>
      <c r="P211" s="231"/>
      <c r="Q211" s="231"/>
      <c r="R211" s="231"/>
      <c r="S211" s="231"/>
      <c r="T211" s="231"/>
      <c r="U211" s="232">
        <f>G211/6</f>
        <v>0</v>
      </c>
      <c r="V211" s="230"/>
      <c r="W211" s="231"/>
      <c r="X211" s="231"/>
      <c r="Y211" s="231"/>
      <c r="Z211" s="231"/>
      <c r="AA211" s="231"/>
      <c r="AB211" s="231"/>
      <c r="AC211" s="231"/>
      <c r="AD211" s="231"/>
      <c r="AE211" s="231"/>
      <c r="AF211" s="231"/>
      <c r="AG211" s="232">
        <f>G211/6</f>
        <v>0</v>
      </c>
      <c r="AH211" s="233"/>
      <c r="AI211" s="231"/>
      <c r="AJ211" s="231"/>
      <c r="AK211" s="231"/>
      <c r="AL211" s="231"/>
      <c r="AM211" s="231"/>
      <c r="AN211" s="231"/>
      <c r="AO211" s="231"/>
      <c r="AP211" s="231"/>
      <c r="AQ211" s="231"/>
      <c r="AR211" s="231"/>
      <c r="AS211" s="232">
        <f>G211/6</f>
        <v>0</v>
      </c>
      <c r="AT211" s="233"/>
      <c r="AU211" s="231"/>
      <c r="AV211" s="231"/>
      <c r="AW211" s="231"/>
      <c r="AX211" s="231"/>
      <c r="AY211" s="231"/>
      <c r="AZ211" s="231"/>
      <c r="BA211" s="231"/>
      <c r="BB211" s="231"/>
      <c r="BC211" s="231"/>
      <c r="BD211" s="231"/>
      <c r="BE211" s="232">
        <f>G211/6</f>
        <v>0</v>
      </c>
      <c r="BF211" s="233"/>
      <c r="BG211" s="231"/>
      <c r="BH211" s="231"/>
      <c r="BI211" s="231"/>
      <c r="BJ211" s="231"/>
      <c r="BK211" s="231"/>
      <c r="BL211" s="231"/>
      <c r="BM211" s="231"/>
      <c r="BN211" s="231"/>
      <c r="BO211" s="231"/>
      <c r="BP211" s="231"/>
      <c r="BQ211" s="232">
        <f>G211/6</f>
        <v>0</v>
      </c>
      <c r="BR211" s="233"/>
      <c r="BS211" s="231"/>
      <c r="BT211" s="231"/>
      <c r="BU211" s="231"/>
      <c r="BV211" s="231"/>
      <c r="BW211" s="231"/>
      <c r="BX211" s="231"/>
      <c r="BY211" s="231"/>
      <c r="BZ211" s="231"/>
      <c r="CA211" s="231"/>
      <c r="CB211" s="231"/>
      <c r="CC211" s="232">
        <f t="shared" si="204"/>
        <v>0</v>
      </c>
      <c r="CD211" s="368"/>
    </row>
    <row r="212" spans="1:82" x14ac:dyDescent="0.75">
      <c r="A212" s="175"/>
      <c r="B212" s="73" t="s">
        <v>368</v>
      </c>
      <c r="C212" s="129" t="str">
        <f>"Allowance for person- hours for variations -Testers ("&amp;E212&amp;" hours)"</f>
        <v>Allowance for person- hours for variations -Testers (100 hours)</v>
      </c>
      <c r="D212" s="139" t="s">
        <v>600</v>
      </c>
      <c r="E212" s="255">
        <v>100</v>
      </c>
      <c r="F212" s="216"/>
      <c r="G212" s="74">
        <f>+E212*F212</f>
        <v>0</v>
      </c>
      <c r="H212" s="230"/>
      <c r="I212" s="232"/>
      <c r="J212" s="230"/>
      <c r="K212" s="231"/>
      <c r="L212" s="231"/>
      <c r="M212" s="231"/>
      <c r="N212" s="231"/>
      <c r="O212" s="231"/>
      <c r="P212" s="231"/>
      <c r="Q212" s="231"/>
      <c r="R212" s="231"/>
      <c r="S212" s="231"/>
      <c r="T212" s="231"/>
      <c r="U212" s="232">
        <f>G212/6</f>
        <v>0</v>
      </c>
      <c r="V212" s="230"/>
      <c r="W212" s="231"/>
      <c r="X212" s="231"/>
      <c r="Y212" s="231"/>
      <c r="Z212" s="231"/>
      <c r="AA212" s="231"/>
      <c r="AB212" s="231"/>
      <c r="AC212" s="231"/>
      <c r="AD212" s="231"/>
      <c r="AE212" s="231"/>
      <c r="AF212" s="231"/>
      <c r="AG212" s="232">
        <f>G212/6</f>
        <v>0</v>
      </c>
      <c r="AH212" s="233"/>
      <c r="AI212" s="231"/>
      <c r="AJ212" s="231"/>
      <c r="AK212" s="231"/>
      <c r="AL212" s="231"/>
      <c r="AM212" s="231"/>
      <c r="AN212" s="231"/>
      <c r="AO212" s="231"/>
      <c r="AP212" s="231"/>
      <c r="AQ212" s="231"/>
      <c r="AR212" s="231"/>
      <c r="AS212" s="232">
        <f>G212/6</f>
        <v>0</v>
      </c>
      <c r="AT212" s="233"/>
      <c r="AU212" s="231"/>
      <c r="AV212" s="231"/>
      <c r="AW212" s="231"/>
      <c r="AX212" s="231"/>
      <c r="AY212" s="231"/>
      <c r="AZ212" s="231"/>
      <c r="BA212" s="231"/>
      <c r="BB212" s="231"/>
      <c r="BC212" s="231"/>
      <c r="BD212" s="231"/>
      <c r="BE212" s="232">
        <f>G212/6</f>
        <v>0</v>
      </c>
      <c r="BF212" s="233"/>
      <c r="BG212" s="231"/>
      <c r="BH212" s="231"/>
      <c r="BI212" s="231"/>
      <c r="BJ212" s="231"/>
      <c r="BK212" s="231"/>
      <c r="BL212" s="231"/>
      <c r="BM212" s="231"/>
      <c r="BN212" s="231"/>
      <c r="BO212" s="231"/>
      <c r="BP212" s="231"/>
      <c r="BQ212" s="232">
        <f>G212/6</f>
        <v>0</v>
      </c>
      <c r="BR212" s="233"/>
      <c r="BS212" s="231"/>
      <c r="BT212" s="231"/>
      <c r="BU212" s="231"/>
      <c r="BV212" s="231"/>
      <c r="BW212" s="231"/>
      <c r="BX212" s="231"/>
      <c r="BY212" s="231"/>
      <c r="BZ212" s="231"/>
      <c r="CA212" s="231"/>
      <c r="CB212" s="231"/>
      <c r="CC212" s="232">
        <f t="shared" si="204"/>
        <v>0</v>
      </c>
      <c r="CD212" s="368"/>
    </row>
    <row r="213" spans="1:82" x14ac:dyDescent="0.75">
      <c r="A213" s="175"/>
      <c r="B213" s="176" t="s">
        <v>370</v>
      </c>
      <c r="C213" s="177" t="s">
        <v>371</v>
      </c>
      <c r="D213" s="178" t="s">
        <v>86</v>
      </c>
      <c r="E213" s="300">
        <v>0</v>
      </c>
      <c r="F213" s="229"/>
      <c r="G213" s="174">
        <f>+E213*F213</f>
        <v>0</v>
      </c>
      <c r="H213" s="225"/>
      <c r="I213" s="226"/>
      <c r="J213" s="225"/>
      <c r="K213" s="227"/>
      <c r="L213" s="227"/>
      <c r="M213" s="227"/>
      <c r="N213" s="227"/>
      <c r="O213" s="227"/>
      <c r="P213" s="227"/>
      <c r="Q213" s="227"/>
      <c r="R213" s="227"/>
      <c r="S213" s="227"/>
      <c r="T213" s="227"/>
      <c r="U213" s="226">
        <f>G213/2.5</f>
        <v>0</v>
      </c>
      <c r="V213" s="225"/>
      <c r="W213" s="227"/>
      <c r="X213" s="227"/>
      <c r="Y213" s="227"/>
      <c r="Z213" s="227"/>
      <c r="AA213" s="227"/>
      <c r="AB213" s="227"/>
      <c r="AC213" s="227"/>
      <c r="AD213" s="227"/>
      <c r="AE213" s="227"/>
      <c r="AF213" s="227"/>
      <c r="AG213" s="226">
        <f>G213/2.5</f>
        <v>0</v>
      </c>
      <c r="AH213" s="228"/>
      <c r="AI213" s="227"/>
      <c r="AJ213" s="227"/>
      <c r="AK213" s="227"/>
      <c r="AL213" s="227"/>
      <c r="AM213" s="227">
        <f>G213-SUM(J213:AL213)</f>
        <v>0</v>
      </c>
      <c r="AN213" s="227"/>
      <c r="AO213" s="227"/>
      <c r="AP213" s="227"/>
      <c r="AQ213" s="227"/>
      <c r="AR213" s="227"/>
      <c r="AS213" s="226"/>
      <c r="AT213" s="228"/>
      <c r="AU213" s="227"/>
      <c r="AV213" s="227"/>
      <c r="AW213" s="227"/>
      <c r="AX213" s="227"/>
      <c r="AY213" s="227"/>
      <c r="AZ213" s="227"/>
      <c r="BA213" s="227"/>
      <c r="BB213" s="227"/>
      <c r="BC213" s="227"/>
      <c r="BD213" s="227"/>
      <c r="BE213" s="226"/>
      <c r="BF213" s="228"/>
      <c r="BG213" s="227"/>
      <c r="BH213" s="227"/>
      <c r="BI213" s="227"/>
      <c r="BJ213" s="227"/>
      <c r="BK213" s="227"/>
      <c r="BL213" s="227"/>
      <c r="BM213" s="227"/>
      <c r="BN213" s="227"/>
      <c r="BO213" s="227"/>
      <c r="BP213" s="227"/>
      <c r="BQ213" s="226"/>
      <c r="BR213" s="228"/>
      <c r="BS213" s="227"/>
      <c r="BT213" s="227"/>
      <c r="BU213" s="227"/>
      <c r="BV213" s="227"/>
      <c r="BW213" s="227"/>
      <c r="BX213" s="227"/>
      <c r="BY213" s="227"/>
      <c r="BZ213" s="227"/>
      <c r="CA213" s="227"/>
      <c r="CB213" s="227"/>
      <c r="CC213" s="232">
        <f t="shared" si="204"/>
        <v>0</v>
      </c>
      <c r="CD213" s="368"/>
    </row>
    <row r="214" spans="1:82" ht="27" x14ac:dyDescent="0.75">
      <c r="A214" s="175"/>
      <c r="B214" s="176" t="s">
        <v>372</v>
      </c>
      <c r="C214" s="182" t="s">
        <v>373</v>
      </c>
      <c r="D214" s="178" t="s">
        <v>86</v>
      </c>
      <c r="E214" s="300">
        <v>0</v>
      </c>
      <c r="F214" s="229"/>
      <c r="G214" s="174">
        <f>+E214*F214</f>
        <v>0</v>
      </c>
      <c r="H214" s="241"/>
      <c r="I214" s="242"/>
      <c r="J214" s="241"/>
      <c r="K214" s="243"/>
      <c r="L214" s="243"/>
      <c r="M214" s="243"/>
      <c r="N214" s="243"/>
      <c r="O214" s="243"/>
      <c r="P214" s="243"/>
      <c r="Q214" s="243"/>
      <c r="R214" s="243"/>
      <c r="S214" s="243"/>
      <c r="T214" s="243"/>
      <c r="U214" s="242">
        <f>G214/2.5</f>
        <v>0</v>
      </c>
      <c r="V214" s="241"/>
      <c r="W214" s="243"/>
      <c r="X214" s="243"/>
      <c r="Y214" s="243"/>
      <c r="Z214" s="243"/>
      <c r="AA214" s="243"/>
      <c r="AB214" s="243"/>
      <c r="AC214" s="243"/>
      <c r="AD214" s="243"/>
      <c r="AE214" s="243"/>
      <c r="AF214" s="243"/>
      <c r="AG214" s="242">
        <f>G214/2.5</f>
        <v>0</v>
      </c>
      <c r="AH214" s="244"/>
      <c r="AI214" s="243"/>
      <c r="AJ214" s="243"/>
      <c r="AK214" s="243"/>
      <c r="AL214" s="243"/>
      <c r="AM214" s="243">
        <f>G214-SUM(J214:AL214)</f>
        <v>0</v>
      </c>
      <c r="AN214" s="243"/>
      <c r="AO214" s="243"/>
      <c r="AP214" s="243"/>
      <c r="AQ214" s="243"/>
      <c r="AR214" s="243"/>
      <c r="AS214" s="242"/>
      <c r="AT214" s="244"/>
      <c r="AU214" s="243"/>
      <c r="AV214" s="243"/>
      <c r="AW214" s="243"/>
      <c r="AX214" s="243"/>
      <c r="AY214" s="243"/>
      <c r="AZ214" s="243"/>
      <c r="BA214" s="243"/>
      <c r="BB214" s="243"/>
      <c r="BC214" s="243"/>
      <c r="BD214" s="243"/>
      <c r="BE214" s="242"/>
      <c r="BF214" s="244"/>
      <c r="BG214" s="243"/>
      <c r="BH214" s="243"/>
      <c r="BI214" s="243"/>
      <c r="BJ214" s="243"/>
      <c r="BK214" s="243"/>
      <c r="BL214" s="243"/>
      <c r="BM214" s="243"/>
      <c r="BN214" s="243"/>
      <c r="BO214" s="243"/>
      <c r="BP214" s="243"/>
      <c r="BQ214" s="242"/>
      <c r="BR214" s="244"/>
      <c r="BS214" s="243"/>
      <c r="BT214" s="243"/>
      <c r="BU214" s="243"/>
      <c r="BV214" s="243"/>
      <c r="BW214" s="243"/>
      <c r="BX214" s="243"/>
      <c r="BY214" s="243"/>
      <c r="BZ214" s="243"/>
      <c r="CA214" s="243"/>
      <c r="CB214" s="243"/>
      <c r="CC214" s="232">
        <f t="shared" si="204"/>
        <v>0</v>
      </c>
      <c r="CD214" s="368"/>
    </row>
    <row r="215" spans="1:82" ht="27" x14ac:dyDescent="0.75">
      <c r="A215" s="175"/>
      <c r="B215" s="121" t="s">
        <v>375</v>
      </c>
      <c r="C215" s="122" t="s">
        <v>376</v>
      </c>
      <c r="D215" s="123"/>
      <c r="E215" s="294"/>
      <c r="F215" s="249"/>
      <c r="G215" s="124">
        <f>SUM(G216:G247)</f>
        <v>0</v>
      </c>
      <c r="H215" s="125">
        <f>SUM(H216:H247)</f>
        <v>0</v>
      </c>
      <c r="I215" s="126">
        <f t="shared" ref="I215:AL215" si="205">SUM(I216:I247)</f>
        <v>0</v>
      </c>
      <c r="J215" s="125">
        <f t="shared" si="205"/>
        <v>0</v>
      </c>
      <c r="K215" s="127">
        <f t="shared" si="205"/>
        <v>0</v>
      </c>
      <c r="L215" s="127">
        <f t="shared" si="205"/>
        <v>0</v>
      </c>
      <c r="M215" s="127">
        <f t="shared" si="205"/>
        <v>0</v>
      </c>
      <c r="N215" s="127">
        <f t="shared" si="205"/>
        <v>0</v>
      </c>
      <c r="O215" s="127">
        <f t="shared" si="205"/>
        <v>0</v>
      </c>
      <c r="P215" s="127">
        <f>SUM(P216:P247)</f>
        <v>0</v>
      </c>
      <c r="Q215" s="127">
        <f t="shared" si="205"/>
        <v>0</v>
      </c>
      <c r="R215" s="127">
        <f t="shared" si="205"/>
        <v>0</v>
      </c>
      <c r="S215" s="127">
        <f t="shared" si="205"/>
        <v>0</v>
      </c>
      <c r="T215" s="127">
        <f t="shared" si="205"/>
        <v>0</v>
      </c>
      <c r="U215" s="126">
        <f t="shared" si="205"/>
        <v>0</v>
      </c>
      <c r="V215" s="125">
        <f t="shared" si="205"/>
        <v>0</v>
      </c>
      <c r="W215" s="127">
        <f t="shared" si="205"/>
        <v>0</v>
      </c>
      <c r="X215" s="127">
        <f t="shared" si="205"/>
        <v>0</v>
      </c>
      <c r="Y215" s="127">
        <f t="shared" si="205"/>
        <v>0</v>
      </c>
      <c r="Z215" s="127">
        <f t="shared" si="205"/>
        <v>0</v>
      </c>
      <c r="AA215" s="127">
        <f t="shared" si="205"/>
        <v>0</v>
      </c>
      <c r="AB215" s="127">
        <f t="shared" si="205"/>
        <v>0</v>
      </c>
      <c r="AC215" s="127">
        <f t="shared" si="205"/>
        <v>0</v>
      </c>
      <c r="AD215" s="127">
        <f t="shared" si="205"/>
        <v>0</v>
      </c>
      <c r="AE215" s="127">
        <f t="shared" si="205"/>
        <v>0</v>
      </c>
      <c r="AF215" s="127">
        <f t="shared" si="205"/>
        <v>0</v>
      </c>
      <c r="AG215" s="126">
        <f t="shared" si="205"/>
        <v>0</v>
      </c>
      <c r="AH215" s="128">
        <f t="shared" si="205"/>
        <v>0</v>
      </c>
      <c r="AI215" s="127">
        <f t="shared" si="205"/>
        <v>0</v>
      </c>
      <c r="AJ215" s="127">
        <f t="shared" si="205"/>
        <v>0</v>
      </c>
      <c r="AK215" s="127">
        <f t="shared" si="205"/>
        <v>0</v>
      </c>
      <c r="AL215" s="127">
        <f t="shared" si="205"/>
        <v>0</v>
      </c>
      <c r="AM215" s="127">
        <f t="shared" ref="AM215:CB215" si="206">SUM(AM216:AM247)</f>
        <v>0</v>
      </c>
      <c r="AN215" s="127">
        <f t="shared" si="206"/>
        <v>0</v>
      </c>
      <c r="AO215" s="127">
        <f t="shared" si="206"/>
        <v>0</v>
      </c>
      <c r="AP215" s="127">
        <f t="shared" si="206"/>
        <v>0</v>
      </c>
      <c r="AQ215" s="127">
        <f t="shared" si="206"/>
        <v>0</v>
      </c>
      <c r="AR215" s="127">
        <f t="shared" si="206"/>
        <v>0</v>
      </c>
      <c r="AS215" s="126">
        <f t="shared" si="206"/>
        <v>0</v>
      </c>
      <c r="AT215" s="128">
        <f t="shared" si="206"/>
        <v>0</v>
      </c>
      <c r="AU215" s="127">
        <f t="shared" si="206"/>
        <v>0</v>
      </c>
      <c r="AV215" s="127">
        <f t="shared" si="206"/>
        <v>0</v>
      </c>
      <c r="AW215" s="127">
        <f t="shared" si="206"/>
        <v>0</v>
      </c>
      <c r="AX215" s="127">
        <f t="shared" si="206"/>
        <v>0</v>
      </c>
      <c r="AY215" s="127">
        <f t="shared" si="206"/>
        <v>0</v>
      </c>
      <c r="AZ215" s="127">
        <f t="shared" si="206"/>
        <v>0</v>
      </c>
      <c r="BA215" s="127">
        <f t="shared" si="206"/>
        <v>0</v>
      </c>
      <c r="BB215" s="127">
        <f t="shared" si="206"/>
        <v>0</v>
      </c>
      <c r="BC215" s="127">
        <f t="shared" si="206"/>
        <v>0</v>
      </c>
      <c r="BD215" s="127">
        <f t="shared" si="206"/>
        <v>0</v>
      </c>
      <c r="BE215" s="126">
        <f t="shared" si="206"/>
        <v>0</v>
      </c>
      <c r="BF215" s="128">
        <f t="shared" si="206"/>
        <v>0</v>
      </c>
      <c r="BG215" s="127">
        <f t="shared" si="206"/>
        <v>0</v>
      </c>
      <c r="BH215" s="127">
        <f t="shared" si="206"/>
        <v>0</v>
      </c>
      <c r="BI215" s="127">
        <f t="shared" si="206"/>
        <v>0</v>
      </c>
      <c r="BJ215" s="127">
        <f t="shared" si="206"/>
        <v>0</v>
      </c>
      <c r="BK215" s="127">
        <f t="shared" si="206"/>
        <v>0</v>
      </c>
      <c r="BL215" s="127">
        <f t="shared" si="206"/>
        <v>0</v>
      </c>
      <c r="BM215" s="127">
        <f t="shared" si="206"/>
        <v>0</v>
      </c>
      <c r="BN215" s="127">
        <f t="shared" si="206"/>
        <v>0</v>
      </c>
      <c r="BO215" s="127">
        <f t="shared" si="206"/>
        <v>0</v>
      </c>
      <c r="BP215" s="127">
        <f t="shared" si="206"/>
        <v>0</v>
      </c>
      <c r="BQ215" s="126">
        <f t="shared" si="206"/>
        <v>0</v>
      </c>
      <c r="BR215" s="128">
        <f t="shared" si="206"/>
        <v>0</v>
      </c>
      <c r="BS215" s="127">
        <f t="shared" si="206"/>
        <v>0</v>
      </c>
      <c r="BT215" s="127">
        <f t="shared" si="206"/>
        <v>0</v>
      </c>
      <c r="BU215" s="127">
        <f t="shared" si="206"/>
        <v>0</v>
      </c>
      <c r="BV215" s="127">
        <f t="shared" si="206"/>
        <v>0</v>
      </c>
      <c r="BW215" s="127">
        <f t="shared" si="206"/>
        <v>0</v>
      </c>
      <c r="BX215" s="127">
        <f t="shared" si="206"/>
        <v>0</v>
      </c>
      <c r="BY215" s="127">
        <f t="shared" si="206"/>
        <v>0</v>
      </c>
      <c r="BZ215" s="127">
        <f t="shared" si="206"/>
        <v>0</v>
      </c>
      <c r="CA215" s="127">
        <f t="shared" si="206"/>
        <v>0</v>
      </c>
      <c r="CB215" s="127">
        <f t="shared" si="206"/>
        <v>0</v>
      </c>
      <c r="CC215" s="126">
        <f>SUM(CC216:CC247)</f>
        <v>0</v>
      </c>
      <c r="CD215" s="368"/>
    </row>
    <row r="216" spans="1:82" x14ac:dyDescent="0.75">
      <c r="A216" s="175"/>
      <c r="B216" s="176" t="s">
        <v>377</v>
      </c>
      <c r="C216" s="177" t="s">
        <v>378</v>
      </c>
      <c r="D216" s="178" t="s">
        <v>86</v>
      </c>
      <c r="E216" s="300">
        <v>0</v>
      </c>
      <c r="F216" s="229"/>
      <c r="G216" s="174">
        <f t="shared" ref="G216:G222" si="207">+E216*F216</f>
        <v>0</v>
      </c>
      <c r="H216" s="225"/>
      <c r="I216" s="226"/>
      <c r="J216" s="225"/>
      <c r="K216" s="227"/>
      <c r="L216" s="227"/>
      <c r="M216" s="227"/>
      <c r="N216" s="227"/>
      <c r="O216" s="227"/>
      <c r="P216" s="227"/>
      <c r="Q216" s="227"/>
      <c r="R216" s="227"/>
      <c r="S216" s="227"/>
      <c r="T216" s="227"/>
      <c r="U216" s="226">
        <f t="shared" ref="U216:U222" si="208">G216/2.5</f>
        <v>0</v>
      </c>
      <c r="V216" s="225"/>
      <c r="W216" s="227"/>
      <c r="X216" s="227"/>
      <c r="Y216" s="227"/>
      <c r="Z216" s="227"/>
      <c r="AA216" s="227"/>
      <c r="AB216" s="227"/>
      <c r="AC216" s="227"/>
      <c r="AD216" s="227"/>
      <c r="AE216" s="227"/>
      <c r="AF216" s="227"/>
      <c r="AG216" s="226">
        <f t="shared" ref="AG216:AG222" si="209">G216/2.5</f>
        <v>0</v>
      </c>
      <c r="AH216" s="228"/>
      <c r="AI216" s="227"/>
      <c r="AJ216" s="227"/>
      <c r="AK216" s="227"/>
      <c r="AL216" s="227"/>
      <c r="AM216" s="227">
        <f t="shared" ref="AM216:AM222" si="210">G216-SUM(J216:AL216)</f>
        <v>0</v>
      </c>
      <c r="AN216" s="227"/>
      <c r="AO216" s="227"/>
      <c r="AP216" s="227"/>
      <c r="AQ216" s="227"/>
      <c r="AR216" s="227"/>
      <c r="AS216" s="226"/>
      <c r="AT216" s="228"/>
      <c r="AU216" s="227"/>
      <c r="AV216" s="227"/>
      <c r="AW216" s="227"/>
      <c r="AX216" s="227"/>
      <c r="AY216" s="227"/>
      <c r="AZ216" s="227"/>
      <c r="BA216" s="227"/>
      <c r="BB216" s="227"/>
      <c r="BC216" s="227"/>
      <c r="BD216" s="227"/>
      <c r="BE216" s="226"/>
      <c r="BF216" s="228"/>
      <c r="BG216" s="227"/>
      <c r="BH216" s="227"/>
      <c r="BI216" s="227"/>
      <c r="BJ216" s="227"/>
      <c r="BK216" s="227"/>
      <c r="BL216" s="227"/>
      <c r="BM216" s="227"/>
      <c r="BN216" s="227"/>
      <c r="BO216" s="227"/>
      <c r="BP216" s="227"/>
      <c r="BQ216" s="226"/>
      <c r="BR216" s="228"/>
      <c r="BS216" s="227"/>
      <c r="BT216" s="227"/>
      <c r="BU216" s="227"/>
      <c r="BV216" s="227"/>
      <c r="BW216" s="227"/>
      <c r="BX216" s="227"/>
      <c r="BY216" s="227"/>
      <c r="BZ216" s="227"/>
      <c r="CA216" s="227"/>
      <c r="CB216" s="227"/>
      <c r="CC216" s="232">
        <f t="shared" ref="CC216:CC222" si="211">G216-SUM(H216:CB216)</f>
        <v>0</v>
      </c>
      <c r="CD216" s="368"/>
    </row>
    <row r="217" spans="1:82" x14ac:dyDescent="0.75">
      <c r="A217" s="175"/>
      <c r="B217" s="176" t="s">
        <v>379</v>
      </c>
      <c r="C217" s="177" t="s">
        <v>380</v>
      </c>
      <c r="D217" s="178" t="s">
        <v>86</v>
      </c>
      <c r="E217" s="300">
        <v>0</v>
      </c>
      <c r="F217" s="229"/>
      <c r="G217" s="174">
        <f t="shared" si="207"/>
        <v>0</v>
      </c>
      <c r="H217" s="225"/>
      <c r="I217" s="226"/>
      <c r="J217" s="225"/>
      <c r="K217" s="227"/>
      <c r="L217" s="227"/>
      <c r="M217" s="227"/>
      <c r="N217" s="227"/>
      <c r="O217" s="227"/>
      <c r="P217" s="227"/>
      <c r="Q217" s="227"/>
      <c r="R217" s="227"/>
      <c r="S217" s="227"/>
      <c r="T217" s="227"/>
      <c r="U217" s="226">
        <f t="shared" si="208"/>
        <v>0</v>
      </c>
      <c r="V217" s="225"/>
      <c r="W217" s="227"/>
      <c r="X217" s="227"/>
      <c r="Y217" s="227"/>
      <c r="Z217" s="227"/>
      <c r="AA217" s="227"/>
      <c r="AB217" s="227"/>
      <c r="AC217" s="227"/>
      <c r="AD217" s="227"/>
      <c r="AE217" s="227"/>
      <c r="AF217" s="227"/>
      <c r="AG217" s="226">
        <f t="shared" si="209"/>
        <v>0</v>
      </c>
      <c r="AH217" s="228"/>
      <c r="AI217" s="227"/>
      <c r="AJ217" s="227"/>
      <c r="AK217" s="227"/>
      <c r="AL217" s="227"/>
      <c r="AM217" s="227">
        <f t="shared" si="210"/>
        <v>0</v>
      </c>
      <c r="AN217" s="227"/>
      <c r="AO217" s="227"/>
      <c r="AP217" s="227"/>
      <c r="AQ217" s="227"/>
      <c r="AR217" s="227"/>
      <c r="AS217" s="226"/>
      <c r="AT217" s="228"/>
      <c r="AU217" s="227"/>
      <c r="AV217" s="227"/>
      <c r="AW217" s="227"/>
      <c r="AX217" s="227"/>
      <c r="AY217" s="227"/>
      <c r="AZ217" s="227"/>
      <c r="BA217" s="227"/>
      <c r="BB217" s="227"/>
      <c r="BC217" s="227"/>
      <c r="BD217" s="227"/>
      <c r="BE217" s="226"/>
      <c r="BF217" s="228"/>
      <c r="BG217" s="227"/>
      <c r="BH217" s="227"/>
      <c r="BI217" s="227"/>
      <c r="BJ217" s="227"/>
      <c r="BK217" s="227"/>
      <c r="BL217" s="227"/>
      <c r="BM217" s="227"/>
      <c r="BN217" s="227"/>
      <c r="BO217" s="227"/>
      <c r="BP217" s="227"/>
      <c r="BQ217" s="226"/>
      <c r="BR217" s="228"/>
      <c r="BS217" s="227"/>
      <c r="BT217" s="227"/>
      <c r="BU217" s="227"/>
      <c r="BV217" s="227"/>
      <c r="BW217" s="227"/>
      <c r="BX217" s="227"/>
      <c r="BY217" s="227"/>
      <c r="BZ217" s="227"/>
      <c r="CA217" s="227"/>
      <c r="CB217" s="227"/>
      <c r="CC217" s="232">
        <f t="shared" si="211"/>
        <v>0</v>
      </c>
      <c r="CD217" s="368"/>
    </row>
    <row r="218" spans="1:82" x14ac:dyDescent="0.75">
      <c r="A218" s="39"/>
      <c r="B218" s="176" t="s">
        <v>381</v>
      </c>
      <c r="C218" s="177" t="s">
        <v>382</v>
      </c>
      <c r="D218" s="178" t="s">
        <v>86</v>
      </c>
      <c r="E218" s="300">
        <v>0</v>
      </c>
      <c r="F218" s="229"/>
      <c r="G218" s="174">
        <f t="shared" si="207"/>
        <v>0</v>
      </c>
      <c r="H218" s="225"/>
      <c r="I218" s="226"/>
      <c r="J218" s="225"/>
      <c r="K218" s="227"/>
      <c r="L218" s="227"/>
      <c r="M218" s="227"/>
      <c r="N218" s="227"/>
      <c r="O218" s="227"/>
      <c r="P218" s="227"/>
      <c r="Q218" s="227"/>
      <c r="R218" s="227"/>
      <c r="S218" s="227"/>
      <c r="T218" s="227"/>
      <c r="U218" s="226">
        <f t="shared" si="208"/>
        <v>0</v>
      </c>
      <c r="V218" s="225"/>
      <c r="W218" s="227"/>
      <c r="X218" s="227"/>
      <c r="Y218" s="227"/>
      <c r="Z218" s="227"/>
      <c r="AA218" s="227"/>
      <c r="AB218" s="227"/>
      <c r="AC218" s="227"/>
      <c r="AD218" s="227"/>
      <c r="AE218" s="227"/>
      <c r="AF218" s="227"/>
      <c r="AG218" s="226">
        <f t="shared" si="209"/>
        <v>0</v>
      </c>
      <c r="AH218" s="228"/>
      <c r="AI218" s="227"/>
      <c r="AJ218" s="227"/>
      <c r="AK218" s="227"/>
      <c r="AL218" s="227"/>
      <c r="AM218" s="227">
        <f t="shared" si="210"/>
        <v>0</v>
      </c>
      <c r="AN218" s="227"/>
      <c r="AO218" s="227"/>
      <c r="AP218" s="227"/>
      <c r="AQ218" s="227"/>
      <c r="AR218" s="227"/>
      <c r="AS218" s="226"/>
      <c r="AT218" s="228"/>
      <c r="AU218" s="227"/>
      <c r="AV218" s="227"/>
      <c r="AW218" s="227"/>
      <c r="AX218" s="227"/>
      <c r="AY218" s="227"/>
      <c r="AZ218" s="227"/>
      <c r="BA218" s="227"/>
      <c r="BB218" s="227"/>
      <c r="BC218" s="227"/>
      <c r="BD218" s="227"/>
      <c r="BE218" s="226"/>
      <c r="BF218" s="228"/>
      <c r="BG218" s="227"/>
      <c r="BH218" s="227"/>
      <c r="BI218" s="227"/>
      <c r="BJ218" s="227"/>
      <c r="BK218" s="227"/>
      <c r="BL218" s="227"/>
      <c r="BM218" s="227"/>
      <c r="BN218" s="227"/>
      <c r="BO218" s="227"/>
      <c r="BP218" s="227"/>
      <c r="BQ218" s="226"/>
      <c r="BR218" s="228"/>
      <c r="BS218" s="227"/>
      <c r="BT218" s="227"/>
      <c r="BU218" s="227"/>
      <c r="BV218" s="227"/>
      <c r="BW218" s="227"/>
      <c r="BX218" s="227"/>
      <c r="BY218" s="227"/>
      <c r="BZ218" s="227"/>
      <c r="CA218" s="227"/>
      <c r="CB218" s="227"/>
      <c r="CC218" s="232">
        <f t="shared" si="211"/>
        <v>0</v>
      </c>
      <c r="CD218" s="368"/>
    </row>
    <row r="219" spans="1:82" x14ac:dyDescent="0.75">
      <c r="A219" s="175"/>
      <c r="B219" s="176" t="s">
        <v>383</v>
      </c>
      <c r="C219" s="177" t="s">
        <v>384</v>
      </c>
      <c r="D219" s="178" t="s">
        <v>86</v>
      </c>
      <c r="E219" s="300">
        <v>0</v>
      </c>
      <c r="F219" s="229"/>
      <c r="G219" s="174">
        <f t="shared" si="207"/>
        <v>0</v>
      </c>
      <c r="H219" s="225"/>
      <c r="I219" s="226"/>
      <c r="J219" s="225"/>
      <c r="K219" s="227"/>
      <c r="L219" s="227"/>
      <c r="M219" s="227"/>
      <c r="N219" s="227"/>
      <c r="O219" s="227"/>
      <c r="P219" s="227"/>
      <c r="Q219" s="227"/>
      <c r="R219" s="227"/>
      <c r="S219" s="227"/>
      <c r="T219" s="227"/>
      <c r="U219" s="226">
        <f t="shared" si="208"/>
        <v>0</v>
      </c>
      <c r="V219" s="225"/>
      <c r="W219" s="227"/>
      <c r="X219" s="227"/>
      <c r="Y219" s="227"/>
      <c r="Z219" s="227"/>
      <c r="AA219" s="227"/>
      <c r="AB219" s="227"/>
      <c r="AC219" s="227"/>
      <c r="AD219" s="227"/>
      <c r="AE219" s="227"/>
      <c r="AF219" s="227"/>
      <c r="AG219" s="226">
        <f t="shared" si="209"/>
        <v>0</v>
      </c>
      <c r="AH219" s="228"/>
      <c r="AI219" s="227"/>
      <c r="AJ219" s="227"/>
      <c r="AK219" s="227"/>
      <c r="AL219" s="227"/>
      <c r="AM219" s="227">
        <f t="shared" si="210"/>
        <v>0</v>
      </c>
      <c r="AN219" s="227"/>
      <c r="AO219" s="227"/>
      <c r="AP219" s="227"/>
      <c r="AQ219" s="227"/>
      <c r="AR219" s="227"/>
      <c r="AS219" s="226"/>
      <c r="AT219" s="228"/>
      <c r="AU219" s="227"/>
      <c r="AV219" s="227"/>
      <c r="AW219" s="227"/>
      <c r="AX219" s="227"/>
      <c r="AY219" s="227"/>
      <c r="AZ219" s="227"/>
      <c r="BA219" s="227"/>
      <c r="BB219" s="227"/>
      <c r="BC219" s="227"/>
      <c r="BD219" s="227"/>
      <c r="BE219" s="226"/>
      <c r="BF219" s="228"/>
      <c r="BG219" s="227"/>
      <c r="BH219" s="227"/>
      <c r="BI219" s="227"/>
      <c r="BJ219" s="227"/>
      <c r="BK219" s="227"/>
      <c r="BL219" s="227"/>
      <c r="BM219" s="227"/>
      <c r="BN219" s="227"/>
      <c r="BO219" s="227"/>
      <c r="BP219" s="227"/>
      <c r="BQ219" s="226"/>
      <c r="BR219" s="228"/>
      <c r="BS219" s="227"/>
      <c r="BT219" s="227"/>
      <c r="BU219" s="227"/>
      <c r="BV219" s="227"/>
      <c r="BW219" s="227"/>
      <c r="BX219" s="227"/>
      <c r="BY219" s="227"/>
      <c r="BZ219" s="227"/>
      <c r="CA219" s="227"/>
      <c r="CB219" s="227"/>
      <c r="CC219" s="232">
        <f t="shared" si="211"/>
        <v>0</v>
      </c>
      <c r="CD219" s="368"/>
    </row>
    <row r="220" spans="1:82" x14ac:dyDescent="0.75">
      <c r="A220" s="175"/>
      <c r="B220" s="176" t="s">
        <v>385</v>
      </c>
      <c r="C220" s="177" t="s">
        <v>386</v>
      </c>
      <c r="D220" s="178" t="s">
        <v>86</v>
      </c>
      <c r="E220" s="300">
        <v>0</v>
      </c>
      <c r="F220" s="229"/>
      <c r="G220" s="174">
        <f t="shared" si="207"/>
        <v>0</v>
      </c>
      <c r="H220" s="225"/>
      <c r="I220" s="226"/>
      <c r="J220" s="225"/>
      <c r="K220" s="227"/>
      <c r="L220" s="227"/>
      <c r="M220" s="227"/>
      <c r="N220" s="227"/>
      <c r="O220" s="227"/>
      <c r="P220" s="227"/>
      <c r="Q220" s="227"/>
      <c r="R220" s="227"/>
      <c r="S220" s="227"/>
      <c r="T220" s="227"/>
      <c r="U220" s="226">
        <f t="shared" si="208"/>
        <v>0</v>
      </c>
      <c r="V220" s="225"/>
      <c r="W220" s="227"/>
      <c r="X220" s="227"/>
      <c r="Y220" s="227"/>
      <c r="Z220" s="227"/>
      <c r="AA220" s="227"/>
      <c r="AB220" s="227"/>
      <c r="AC220" s="227"/>
      <c r="AD220" s="227"/>
      <c r="AE220" s="227"/>
      <c r="AF220" s="227"/>
      <c r="AG220" s="226">
        <f t="shared" si="209"/>
        <v>0</v>
      </c>
      <c r="AH220" s="228"/>
      <c r="AI220" s="227"/>
      <c r="AJ220" s="227"/>
      <c r="AK220" s="227"/>
      <c r="AL220" s="227"/>
      <c r="AM220" s="227">
        <f t="shared" si="210"/>
        <v>0</v>
      </c>
      <c r="AN220" s="227"/>
      <c r="AO220" s="227"/>
      <c r="AP220" s="227"/>
      <c r="AQ220" s="227"/>
      <c r="AR220" s="227"/>
      <c r="AS220" s="226"/>
      <c r="AT220" s="228"/>
      <c r="AU220" s="227"/>
      <c r="AV220" s="227"/>
      <c r="AW220" s="227"/>
      <c r="AX220" s="227"/>
      <c r="AY220" s="227"/>
      <c r="AZ220" s="227"/>
      <c r="BA220" s="227"/>
      <c r="BB220" s="227"/>
      <c r="BC220" s="227"/>
      <c r="BD220" s="227"/>
      <c r="BE220" s="226"/>
      <c r="BF220" s="228"/>
      <c r="BG220" s="227"/>
      <c r="BH220" s="227"/>
      <c r="BI220" s="227"/>
      <c r="BJ220" s="227"/>
      <c r="BK220" s="227"/>
      <c r="BL220" s="227"/>
      <c r="BM220" s="227"/>
      <c r="BN220" s="227"/>
      <c r="BO220" s="227"/>
      <c r="BP220" s="227"/>
      <c r="BQ220" s="226"/>
      <c r="BR220" s="228"/>
      <c r="BS220" s="227"/>
      <c r="BT220" s="227"/>
      <c r="BU220" s="227"/>
      <c r="BV220" s="227"/>
      <c r="BW220" s="227"/>
      <c r="BX220" s="227"/>
      <c r="BY220" s="227"/>
      <c r="BZ220" s="227"/>
      <c r="CA220" s="227"/>
      <c r="CB220" s="227"/>
      <c r="CC220" s="232">
        <f t="shared" si="211"/>
        <v>0</v>
      </c>
      <c r="CD220" s="368"/>
    </row>
    <row r="221" spans="1:82" x14ac:dyDescent="0.75">
      <c r="A221" s="175"/>
      <c r="B221" s="176" t="s">
        <v>387</v>
      </c>
      <c r="C221" s="177" t="s">
        <v>388</v>
      </c>
      <c r="D221" s="178" t="s">
        <v>86</v>
      </c>
      <c r="E221" s="300">
        <v>0</v>
      </c>
      <c r="F221" s="229"/>
      <c r="G221" s="174">
        <f t="shared" si="207"/>
        <v>0</v>
      </c>
      <c r="H221" s="225"/>
      <c r="I221" s="226"/>
      <c r="J221" s="225"/>
      <c r="K221" s="227"/>
      <c r="L221" s="227"/>
      <c r="M221" s="227"/>
      <c r="N221" s="227"/>
      <c r="O221" s="227"/>
      <c r="P221" s="227"/>
      <c r="Q221" s="227"/>
      <c r="R221" s="227"/>
      <c r="S221" s="227"/>
      <c r="T221" s="227"/>
      <c r="U221" s="226">
        <f t="shared" si="208"/>
        <v>0</v>
      </c>
      <c r="V221" s="225"/>
      <c r="W221" s="227"/>
      <c r="X221" s="227"/>
      <c r="Y221" s="227"/>
      <c r="Z221" s="227"/>
      <c r="AA221" s="227"/>
      <c r="AB221" s="227"/>
      <c r="AC221" s="227"/>
      <c r="AD221" s="227"/>
      <c r="AE221" s="227"/>
      <c r="AF221" s="227"/>
      <c r="AG221" s="226">
        <f t="shared" si="209"/>
        <v>0</v>
      </c>
      <c r="AH221" s="228"/>
      <c r="AI221" s="227"/>
      <c r="AJ221" s="227"/>
      <c r="AK221" s="227"/>
      <c r="AL221" s="227"/>
      <c r="AM221" s="227">
        <f t="shared" si="210"/>
        <v>0</v>
      </c>
      <c r="AN221" s="227"/>
      <c r="AO221" s="227"/>
      <c r="AP221" s="227"/>
      <c r="AQ221" s="227"/>
      <c r="AR221" s="227"/>
      <c r="AS221" s="226"/>
      <c r="AT221" s="228"/>
      <c r="AU221" s="227"/>
      <c r="AV221" s="227"/>
      <c r="AW221" s="227"/>
      <c r="AX221" s="227"/>
      <c r="AY221" s="227"/>
      <c r="AZ221" s="227"/>
      <c r="BA221" s="227"/>
      <c r="BB221" s="227"/>
      <c r="BC221" s="227"/>
      <c r="BD221" s="227"/>
      <c r="BE221" s="226"/>
      <c r="BF221" s="228"/>
      <c r="BG221" s="227"/>
      <c r="BH221" s="227"/>
      <c r="BI221" s="227"/>
      <c r="BJ221" s="227"/>
      <c r="BK221" s="227"/>
      <c r="BL221" s="227"/>
      <c r="BM221" s="227"/>
      <c r="BN221" s="227"/>
      <c r="BO221" s="227"/>
      <c r="BP221" s="227"/>
      <c r="BQ221" s="226"/>
      <c r="BR221" s="228"/>
      <c r="BS221" s="227"/>
      <c r="BT221" s="227"/>
      <c r="BU221" s="227"/>
      <c r="BV221" s="227"/>
      <c r="BW221" s="227"/>
      <c r="BX221" s="227"/>
      <c r="BY221" s="227"/>
      <c r="BZ221" s="227"/>
      <c r="CA221" s="227"/>
      <c r="CB221" s="227"/>
      <c r="CC221" s="232">
        <f t="shared" si="211"/>
        <v>0</v>
      </c>
      <c r="CD221" s="368"/>
    </row>
    <row r="222" spans="1:82" x14ac:dyDescent="0.75">
      <c r="A222" s="175"/>
      <c r="B222" s="176" t="s">
        <v>389</v>
      </c>
      <c r="C222" s="177" t="s">
        <v>390</v>
      </c>
      <c r="D222" s="178" t="s">
        <v>86</v>
      </c>
      <c r="E222" s="300">
        <v>0</v>
      </c>
      <c r="F222" s="229"/>
      <c r="G222" s="174">
        <f t="shared" si="207"/>
        <v>0</v>
      </c>
      <c r="H222" s="225"/>
      <c r="I222" s="226"/>
      <c r="J222" s="225"/>
      <c r="K222" s="227"/>
      <c r="L222" s="227"/>
      <c r="M222" s="227"/>
      <c r="N222" s="227"/>
      <c r="O222" s="227"/>
      <c r="P222" s="227"/>
      <c r="Q222" s="227"/>
      <c r="R222" s="227"/>
      <c r="S222" s="227"/>
      <c r="T222" s="227"/>
      <c r="U222" s="226">
        <f t="shared" si="208"/>
        <v>0</v>
      </c>
      <c r="V222" s="225"/>
      <c r="W222" s="227"/>
      <c r="X222" s="227"/>
      <c r="Y222" s="227"/>
      <c r="Z222" s="227"/>
      <c r="AA222" s="227"/>
      <c r="AB222" s="227"/>
      <c r="AC222" s="227"/>
      <c r="AD222" s="227"/>
      <c r="AE222" s="227"/>
      <c r="AF222" s="227"/>
      <c r="AG222" s="226">
        <f t="shared" si="209"/>
        <v>0</v>
      </c>
      <c r="AH222" s="228"/>
      <c r="AI222" s="227"/>
      <c r="AJ222" s="227"/>
      <c r="AK222" s="227"/>
      <c r="AL222" s="227"/>
      <c r="AM222" s="227">
        <f t="shared" si="210"/>
        <v>0</v>
      </c>
      <c r="AN222" s="227"/>
      <c r="AO222" s="227"/>
      <c r="AP222" s="227"/>
      <c r="AQ222" s="227"/>
      <c r="AR222" s="227"/>
      <c r="AS222" s="226"/>
      <c r="AT222" s="228"/>
      <c r="AU222" s="227"/>
      <c r="AV222" s="227"/>
      <c r="AW222" s="227"/>
      <c r="AX222" s="227"/>
      <c r="AY222" s="227"/>
      <c r="AZ222" s="227"/>
      <c r="BA222" s="227"/>
      <c r="BB222" s="227"/>
      <c r="BC222" s="227"/>
      <c r="BD222" s="227"/>
      <c r="BE222" s="226"/>
      <c r="BF222" s="228"/>
      <c r="BG222" s="227"/>
      <c r="BH222" s="227"/>
      <c r="BI222" s="227"/>
      <c r="BJ222" s="227"/>
      <c r="BK222" s="227"/>
      <c r="BL222" s="227"/>
      <c r="BM222" s="227"/>
      <c r="BN222" s="227"/>
      <c r="BO222" s="227"/>
      <c r="BP222" s="227"/>
      <c r="BQ222" s="226"/>
      <c r="BR222" s="228"/>
      <c r="BS222" s="227"/>
      <c r="BT222" s="227"/>
      <c r="BU222" s="227"/>
      <c r="BV222" s="227"/>
      <c r="BW222" s="227"/>
      <c r="BX222" s="227"/>
      <c r="BY222" s="227"/>
      <c r="BZ222" s="227"/>
      <c r="CA222" s="227"/>
      <c r="CB222" s="227"/>
      <c r="CC222" s="232">
        <f t="shared" si="211"/>
        <v>0</v>
      </c>
      <c r="CD222" s="368"/>
    </row>
    <row r="223" spans="1:82" ht="27" x14ac:dyDescent="0.75">
      <c r="A223" s="175"/>
      <c r="B223" s="73" t="s">
        <v>391</v>
      </c>
      <c r="C223" s="129" t="s">
        <v>903</v>
      </c>
      <c r="D223" s="139" t="s">
        <v>86</v>
      </c>
      <c r="E223" s="255">
        <v>1</v>
      </c>
      <c r="F223" s="216"/>
      <c r="G223" s="74">
        <f t="shared" ref="G223" si="212">+E223*F223</f>
        <v>0</v>
      </c>
      <c r="H223" s="230"/>
      <c r="I223" s="232"/>
      <c r="J223" s="230"/>
      <c r="K223" s="231"/>
      <c r="L223" s="231"/>
      <c r="M223" s="231"/>
      <c r="N223" s="231"/>
      <c r="O223" s="231"/>
      <c r="P223" s="231"/>
      <c r="Q223" s="231"/>
      <c r="R223" s="231"/>
      <c r="S223" s="231"/>
      <c r="T223" s="231"/>
      <c r="U223" s="232">
        <f>G223/6</f>
        <v>0</v>
      </c>
      <c r="V223" s="230"/>
      <c r="W223" s="231"/>
      <c r="X223" s="231"/>
      <c r="Y223" s="231"/>
      <c r="Z223" s="231"/>
      <c r="AA223" s="231"/>
      <c r="AB223" s="231"/>
      <c r="AC223" s="231"/>
      <c r="AD223" s="231"/>
      <c r="AE223" s="231"/>
      <c r="AF223" s="231"/>
      <c r="AG223" s="232">
        <f>G223/6</f>
        <v>0</v>
      </c>
      <c r="AH223" s="233"/>
      <c r="AI223" s="231"/>
      <c r="AJ223" s="231"/>
      <c r="AK223" s="231"/>
      <c r="AL223" s="231"/>
      <c r="AM223" s="231"/>
      <c r="AN223" s="231"/>
      <c r="AO223" s="231"/>
      <c r="AP223" s="231"/>
      <c r="AQ223" s="231"/>
      <c r="AR223" s="231"/>
      <c r="AS223" s="232">
        <f>G223/6</f>
        <v>0</v>
      </c>
      <c r="AT223" s="233"/>
      <c r="AU223" s="231"/>
      <c r="AV223" s="231"/>
      <c r="AW223" s="231"/>
      <c r="AX223" s="231"/>
      <c r="AY223" s="231"/>
      <c r="AZ223" s="231"/>
      <c r="BA223" s="231"/>
      <c r="BB223" s="231"/>
      <c r="BC223" s="231"/>
      <c r="BD223" s="231"/>
      <c r="BE223" s="232">
        <f>G223/6</f>
        <v>0</v>
      </c>
      <c r="BF223" s="233"/>
      <c r="BG223" s="231"/>
      <c r="BH223" s="231"/>
      <c r="BI223" s="231"/>
      <c r="BJ223" s="231"/>
      <c r="BK223" s="231"/>
      <c r="BL223" s="231"/>
      <c r="BM223" s="231"/>
      <c r="BN223" s="231"/>
      <c r="BO223" s="231"/>
      <c r="BP223" s="231"/>
      <c r="BQ223" s="232">
        <f>G223/6</f>
        <v>0</v>
      </c>
      <c r="BR223" s="233"/>
      <c r="BS223" s="231"/>
      <c r="BT223" s="231"/>
      <c r="BU223" s="231"/>
      <c r="BV223" s="231"/>
      <c r="BW223" s="231"/>
      <c r="BX223" s="231"/>
      <c r="BY223" s="231"/>
      <c r="BZ223" s="231"/>
      <c r="CA223" s="231"/>
      <c r="CB223" s="231"/>
      <c r="CC223" s="232">
        <f>G223-SUM(H223:CB223)</f>
        <v>0</v>
      </c>
      <c r="CD223" s="368"/>
    </row>
    <row r="224" spans="1:82" ht="27" x14ac:dyDescent="0.75">
      <c r="A224" s="39"/>
      <c r="B224" s="176" t="s">
        <v>392</v>
      </c>
      <c r="C224" s="177" t="s">
        <v>393</v>
      </c>
      <c r="D224" s="178" t="s">
        <v>226</v>
      </c>
      <c r="E224" s="300">
        <v>0</v>
      </c>
      <c r="F224" s="229"/>
      <c r="G224" s="174">
        <f t="shared" ref="G224:G229" si="213">+E224*F224</f>
        <v>0</v>
      </c>
      <c r="H224" s="225"/>
      <c r="I224" s="226"/>
      <c r="J224" s="225"/>
      <c r="K224" s="227"/>
      <c r="L224" s="227"/>
      <c r="M224" s="227"/>
      <c r="N224" s="227"/>
      <c r="O224" s="227"/>
      <c r="P224" s="227"/>
      <c r="Q224" s="227"/>
      <c r="R224" s="227"/>
      <c r="S224" s="227"/>
      <c r="T224" s="227"/>
      <c r="U224" s="226">
        <f t="shared" ref="U224:U229" si="214">G224/2.5</f>
        <v>0</v>
      </c>
      <c r="V224" s="225"/>
      <c r="W224" s="227"/>
      <c r="X224" s="227"/>
      <c r="Y224" s="227"/>
      <c r="Z224" s="227"/>
      <c r="AA224" s="227"/>
      <c r="AB224" s="227"/>
      <c r="AC224" s="227"/>
      <c r="AD224" s="227"/>
      <c r="AE224" s="227"/>
      <c r="AF224" s="227"/>
      <c r="AG224" s="226">
        <f t="shared" ref="AG224:AG229" si="215">G224/2.5</f>
        <v>0</v>
      </c>
      <c r="AH224" s="228"/>
      <c r="AI224" s="227"/>
      <c r="AJ224" s="227"/>
      <c r="AK224" s="227"/>
      <c r="AL224" s="227"/>
      <c r="AM224" s="227">
        <f t="shared" ref="AM224:AM229" si="216">G224-SUM(J224:AL224)</f>
        <v>0</v>
      </c>
      <c r="AN224" s="227"/>
      <c r="AO224" s="227"/>
      <c r="AP224" s="227"/>
      <c r="AQ224" s="227"/>
      <c r="AR224" s="227"/>
      <c r="AS224" s="226"/>
      <c r="AT224" s="228"/>
      <c r="AU224" s="227"/>
      <c r="AV224" s="227"/>
      <c r="AW224" s="227"/>
      <c r="AX224" s="227"/>
      <c r="AY224" s="227"/>
      <c r="AZ224" s="227"/>
      <c r="BA224" s="227"/>
      <c r="BB224" s="227"/>
      <c r="BC224" s="227"/>
      <c r="BD224" s="227"/>
      <c r="BE224" s="226"/>
      <c r="BF224" s="228"/>
      <c r="BG224" s="227"/>
      <c r="BH224" s="227"/>
      <c r="BI224" s="227"/>
      <c r="BJ224" s="227"/>
      <c r="BK224" s="227"/>
      <c r="BL224" s="227"/>
      <c r="BM224" s="227"/>
      <c r="BN224" s="227"/>
      <c r="BO224" s="227"/>
      <c r="BP224" s="227"/>
      <c r="BQ224" s="226"/>
      <c r="BR224" s="228"/>
      <c r="BS224" s="227"/>
      <c r="BT224" s="227"/>
      <c r="BU224" s="227"/>
      <c r="BV224" s="227"/>
      <c r="BW224" s="227"/>
      <c r="BX224" s="227"/>
      <c r="BY224" s="227"/>
      <c r="BZ224" s="227"/>
      <c r="CA224" s="227"/>
      <c r="CB224" s="227"/>
      <c r="CC224" s="232">
        <f t="shared" ref="CC224:CC229" si="217">G224-SUM(H224:CB224)</f>
        <v>0</v>
      </c>
      <c r="CD224" s="368"/>
    </row>
    <row r="225" spans="1:82" ht="27" x14ac:dyDescent="0.75">
      <c r="A225" s="39"/>
      <c r="B225" s="176" t="s">
        <v>394</v>
      </c>
      <c r="C225" s="177" t="s">
        <v>395</v>
      </c>
      <c r="D225" s="178" t="s">
        <v>86</v>
      </c>
      <c r="E225" s="300">
        <v>0</v>
      </c>
      <c r="F225" s="229"/>
      <c r="G225" s="174">
        <f t="shared" si="213"/>
        <v>0</v>
      </c>
      <c r="H225" s="225"/>
      <c r="I225" s="226"/>
      <c r="J225" s="225"/>
      <c r="K225" s="227"/>
      <c r="L225" s="227"/>
      <c r="M225" s="227"/>
      <c r="N225" s="227"/>
      <c r="O225" s="227"/>
      <c r="P225" s="227"/>
      <c r="Q225" s="227"/>
      <c r="R225" s="227"/>
      <c r="S225" s="227"/>
      <c r="T225" s="227"/>
      <c r="U225" s="226">
        <f t="shared" si="214"/>
        <v>0</v>
      </c>
      <c r="V225" s="225"/>
      <c r="W225" s="227"/>
      <c r="X225" s="227"/>
      <c r="Y225" s="227"/>
      <c r="Z225" s="227"/>
      <c r="AA225" s="227"/>
      <c r="AB225" s="227"/>
      <c r="AC225" s="227"/>
      <c r="AD225" s="227"/>
      <c r="AE225" s="227"/>
      <c r="AF225" s="227"/>
      <c r="AG225" s="226">
        <f t="shared" si="215"/>
        <v>0</v>
      </c>
      <c r="AH225" s="228"/>
      <c r="AI225" s="227"/>
      <c r="AJ225" s="227"/>
      <c r="AK225" s="227"/>
      <c r="AL225" s="227"/>
      <c r="AM225" s="227">
        <f t="shared" si="216"/>
        <v>0</v>
      </c>
      <c r="AN225" s="227"/>
      <c r="AO225" s="227"/>
      <c r="AP225" s="227"/>
      <c r="AQ225" s="227"/>
      <c r="AR225" s="227"/>
      <c r="AS225" s="226"/>
      <c r="AT225" s="228"/>
      <c r="AU225" s="227"/>
      <c r="AV225" s="227"/>
      <c r="AW225" s="227"/>
      <c r="AX225" s="227"/>
      <c r="AY225" s="227"/>
      <c r="AZ225" s="227"/>
      <c r="BA225" s="227"/>
      <c r="BB225" s="227"/>
      <c r="BC225" s="227"/>
      <c r="BD225" s="227"/>
      <c r="BE225" s="226"/>
      <c r="BF225" s="228"/>
      <c r="BG225" s="227"/>
      <c r="BH225" s="227"/>
      <c r="BI225" s="227"/>
      <c r="BJ225" s="227"/>
      <c r="BK225" s="227"/>
      <c r="BL225" s="227"/>
      <c r="BM225" s="227"/>
      <c r="BN225" s="227"/>
      <c r="BO225" s="227"/>
      <c r="BP225" s="227"/>
      <c r="BQ225" s="226"/>
      <c r="BR225" s="228"/>
      <c r="BS225" s="227"/>
      <c r="BT225" s="227"/>
      <c r="BU225" s="227"/>
      <c r="BV225" s="227"/>
      <c r="BW225" s="227"/>
      <c r="BX225" s="227"/>
      <c r="BY225" s="227"/>
      <c r="BZ225" s="227"/>
      <c r="CA225" s="227"/>
      <c r="CB225" s="227"/>
      <c r="CC225" s="232">
        <f t="shared" si="217"/>
        <v>0</v>
      </c>
      <c r="CD225" s="368"/>
    </row>
    <row r="226" spans="1:82" x14ac:dyDescent="0.75">
      <c r="A226" s="175"/>
      <c r="B226" s="176" t="s">
        <v>396</v>
      </c>
      <c r="C226" s="177" t="s">
        <v>397</v>
      </c>
      <c r="D226" s="178" t="s">
        <v>86</v>
      </c>
      <c r="E226" s="300">
        <v>0</v>
      </c>
      <c r="F226" s="229"/>
      <c r="G226" s="174">
        <f t="shared" si="213"/>
        <v>0</v>
      </c>
      <c r="H226" s="225"/>
      <c r="I226" s="226"/>
      <c r="J226" s="225"/>
      <c r="K226" s="227"/>
      <c r="L226" s="227"/>
      <c r="M226" s="227"/>
      <c r="N226" s="227"/>
      <c r="O226" s="227"/>
      <c r="P226" s="227"/>
      <c r="Q226" s="227"/>
      <c r="R226" s="227"/>
      <c r="S226" s="227"/>
      <c r="T226" s="227"/>
      <c r="U226" s="226">
        <f t="shared" si="214"/>
        <v>0</v>
      </c>
      <c r="V226" s="225"/>
      <c r="W226" s="227"/>
      <c r="X226" s="227"/>
      <c r="Y226" s="227"/>
      <c r="Z226" s="227"/>
      <c r="AA226" s="227"/>
      <c r="AB226" s="227"/>
      <c r="AC226" s="227"/>
      <c r="AD226" s="227"/>
      <c r="AE226" s="227"/>
      <c r="AF226" s="227"/>
      <c r="AG226" s="226">
        <f t="shared" si="215"/>
        <v>0</v>
      </c>
      <c r="AH226" s="228"/>
      <c r="AI226" s="227"/>
      <c r="AJ226" s="227"/>
      <c r="AK226" s="227"/>
      <c r="AL226" s="227"/>
      <c r="AM226" s="227">
        <f t="shared" si="216"/>
        <v>0</v>
      </c>
      <c r="AN226" s="227"/>
      <c r="AO226" s="227"/>
      <c r="AP226" s="227"/>
      <c r="AQ226" s="227"/>
      <c r="AR226" s="227"/>
      <c r="AS226" s="226"/>
      <c r="AT226" s="228"/>
      <c r="AU226" s="227"/>
      <c r="AV226" s="227"/>
      <c r="AW226" s="227"/>
      <c r="AX226" s="227"/>
      <c r="AY226" s="227"/>
      <c r="AZ226" s="227"/>
      <c r="BA226" s="227"/>
      <c r="BB226" s="227"/>
      <c r="BC226" s="227"/>
      <c r="BD226" s="227"/>
      <c r="BE226" s="226"/>
      <c r="BF226" s="228"/>
      <c r="BG226" s="227"/>
      <c r="BH226" s="227"/>
      <c r="BI226" s="227"/>
      <c r="BJ226" s="227"/>
      <c r="BK226" s="227"/>
      <c r="BL226" s="227"/>
      <c r="BM226" s="227"/>
      <c r="BN226" s="227"/>
      <c r="BO226" s="227"/>
      <c r="BP226" s="227"/>
      <c r="BQ226" s="226"/>
      <c r="BR226" s="228"/>
      <c r="BS226" s="227"/>
      <c r="BT226" s="227"/>
      <c r="BU226" s="227"/>
      <c r="BV226" s="227"/>
      <c r="BW226" s="227"/>
      <c r="BX226" s="227"/>
      <c r="BY226" s="227"/>
      <c r="BZ226" s="227"/>
      <c r="CA226" s="227"/>
      <c r="CB226" s="227"/>
      <c r="CC226" s="232">
        <f t="shared" si="217"/>
        <v>0</v>
      </c>
      <c r="CD226" s="368"/>
    </row>
    <row r="227" spans="1:82" x14ac:dyDescent="0.75">
      <c r="A227" s="175"/>
      <c r="B227" s="176" t="s">
        <v>398</v>
      </c>
      <c r="C227" s="177" t="s">
        <v>399</v>
      </c>
      <c r="D227" s="178" t="s">
        <v>86</v>
      </c>
      <c r="E227" s="300">
        <v>0</v>
      </c>
      <c r="F227" s="229"/>
      <c r="G227" s="174">
        <f t="shared" si="213"/>
        <v>0</v>
      </c>
      <c r="H227" s="225"/>
      <c r="I227" s="226"/>
      <c r="J227" s="225"/>
      <c r="K227" s="227"/>
      <c r="L227" s="227"/>
      <c r="M227" s="227"/>
      <c r="N227" s="227"/>
      <c r="O227" s="227"/>
      <c r="P227" s="227"/>
      <c r="Q227" s="227"/>
      <c r="R227" s="227"/>
      <c r="S227" s="227"/>
      <c r="T227" s="227"/>
      <c r="U227" s="226">
        <f t="shared" si="214"/>
        <v>0</v>
      </c>
      <c r="V227" s="225"/>
      <c r="W227" s="227"/>
      <c r="X227" s="227"/>
      <c r="Y227" s="227"/>
      <c r="Z227" s="227"/>
      <c r="AA227" s="227"/>
      <c r="AB227" s="227"/>
      <c r="AC227" s="227"/>
      <c r="AD227" s="227"/>
      <c r="AE227" s="227"/>
      <c r="AF227" s="227"/>
      <c r="AG227" s="226">
        <f t="shared" si="215"/>
        <v>0</v>
      </c>
      <c r="AH227" s="228"/>
      <c r="AI227" s="227"/>
      <c r="AJ227" s="227"/>
      <c r="AK227" s="227"/>
      <c r="AL227" s="227"/>
      <c r="AM227" s="227">
        <f t="shared" si="216"/>
        <v>0</v>
      </c>
      <c r="AN227" s="227"/>
      <c r="AO227" s="227"/>
      <c r="AP227" s="227"/>
      <c r="AQ227" s="227"/>
      <c r="AR227" s="227"/>
      <c r="AS227" s="226"/>
      <c r="AT227" s="228"/>
      <c r="AU227" s="227"/>
      <c r="AV227" s="227"/>
      <c r="AW227" s="227"/>
      <c r="AX227" s="227"/>
      <c r="AY227" s="227"/>
      <c r="AZ227" s="227"/>
      <c r="BA227" s="227"/>
      <c r="BB227" s="227"/>
      <c r="BC227" s="227"/>
      <c r="BD227" s="227"/>
      <c r="BE227" s="226"/>
      <c r="BF227" s="228"/>
      <c r="BG227" s="227"/>
      <c r="BH227" s="227"/>
      <c r="BI227" s="227"/>
      <c r="BJ227" s="227"/>
      <c r="BK227" s="227"/>
      <c r="BL227" s="227"/>
      <c r="BM227" s="227"/>
      <c r="BN227" s="227"/>
      <c r="BO227" s="227"/>
      <c r="BP227" s="227"/>
      <c r="BQ227" s="226"/>
      <c r="BR227" s="228"/>
      <c r="BS227" s="227"/>
      <c r="BT227" s="227"/>
      <c r="BU227" s="227"/>
      <c r="BV227" s="227"/>
      <c r="BW227" s="227"/>
      <c r="BX227" s="227"/>
      <c r="BY227" s="227"/>
      <c r="BZ227" s="227"/>
      <c r="CA227" s="227"/>
      <c r="CB227" s="227"/>
      <c r="CC227" s="232">
        <f t="shared" si="217"/>
        <v>0</v>
      </c>
      <c r="CD227" s="368"/>
    </row>
    <row r="228" spans="1:82" x14ac:dyDescent="0.75">
      <c r="A228" s="175"/>
      <c r="B228" s="176" t="s">
        <v>400</v>
      </c>
      <c r="C228" s="177" t="s">
        <v>401</v>
      </c>
      <c r="D228" s="178" t="s">
        <v>86</v>
      </c>
      <c r="E228" s="300">
        <v>0</v>
      </c>
      <c r="F228" s="229"/>
      <c r="G228" s="174">
        <f t="shared" si="213"/>
        <v>0</v>
      </c>
      <c r="H228" s="225"/>
      <c r="I228" s="226"/>
      <c r="J228" s="225"/>
      <c r="K228" s="227"/>
      <c r="L228" s="227"/>
      <c r="M228" s="227"/>
      <c r="N228" s="227"/>
      <c r="O228" s="227"/>
      <c r="P228" s="227"/>
      <c r="Q228" s="227"/>
      <c r="R228" s="227"/>
      <c r="S228" s="227"/>
      <c r="T228" s="227"/>
      <c r="U228" s="226">
        <f t="shared" si="214"/>
        <v>0</v>
      </c>
      <c r="V228" s="225"/>
      <c r="W228" s="227"/>
      <c r="X228" s="227"/>
      <c r="Y228" s="227"/>
      <c r="Z228" s="227"/>
      <c r="AA228" s="227"/>
      <c r="AB228" s="227"/>
      <c r="AC228" s="227"/>
      <c r="AD228" s="227"/>
      <c r="AE228" s="227"/>
      <c r="AF228" s="227"/>
      <c r="AG228" s="226">
        <f t="shared" si="215"/>
        <v>0</v>
      </c>
      <c r="AH228" s="228"/>
      <c r="AI228" s="227"/>
      <c r="AJ228" s="227"/>
      <c r="AK228" s="227"/>
      <c r="AL228" s="227"/>
      <c r="AM228" s="227">
        <f t="shared" si="216"/>
        <v>0</v>
      </c>
      <c r="AN228" s="227"/>
      <c r="AO228" s="227"/>
      <c r="AP228" s="227"/>
      <c r="AQ228" s="227"/>
      <c r="AR228" s="227"/>
      <c r="AS228" s="226"/>
      <c r="AT228" s="228"/>
      <c r="AU228" s="227"/>
      <c r="AV228" s="227"/>
      <c r="AW228" s="227"/>
      <c r="AX228" s="227"/>
      <c r="AY228" s="227"/>
      <c r="AZ228" s="227"/>
      <c r="BA228" s="227"/>
      <c r="BB228" s="227"/>
      <c r="BC228" s="227"/>
      <c r="BD228" s="227"/>
      <c r="BE228" s="226"/>
      <c r="BF228" s="228"/>
      <c r="BG228" s="227"/>
      <c r="BH228" s="227"/>
      <c r="BI228" s="227"/>
      <c r="BJ228" s="227"/>
      <c r="BK228" s="227"/>
      <c r="BL228" s="227"/>
      <c r="BM228" s="227"/>
      <c r="BN228" s="227"/>
      <c r="BO228" s="227"/>
      <c r="BP228" s="227"/>
      <c r="BQ228" s="226"/>
      <c r="BR228" s="228"/>
      <c r="BS228" s="227"/>
      <c r="BT228" s="227"/>
      <c r="BU228" s="227"/>
      <c r="BV228" s="227"/>
      <c r="BW228" s="227"/>
      <c r="BX228" s="227"/>
      <c r="BY228" s="227"/>
      <c r="BZ228" s="227"/>
      <c r="CA228" s="227"/>
      <c r="CB228" s="227"/>
      <c r="CC228" s="232">
        <f t="shared" si="217"/>
        <v>0</v>
      </c>
      <c r="CD228" s="368"/>
    </row>
    <row r="229" spans="1:82" x14ac:dyDescent="0.75">
      <c r="A229" s="175"/>
      <c r="B229" s="176" t="s">
        <v>402</v>
      </c>
      <c r="C229" s="177" t="s">
        <v>403</v>
      </c>
      <c r="D229" s="178" t="s">
        <v>86</v>
      </c>
      <c r="E229" s="300">
        <v>0</v>
      </c>
      <c r="F229" s="229"/>
      <c r="G229" s="174">
        <f t="shared" si="213"/>
        <v>0</v>
      </c>
      <c r="H229" s="225"/>
      <c r="I229" s="226"/>
      <c r="J229" s="225"/>
      <c r="K229" s="227"/>
      <c r="L229" s="227"/>
      <c r="M229" s="227"/>
      <c r="N229" s="227"/>
      <c r="O229" s="227"/>
      <c r="P229" s="227"/>
      <c r="Q229" s="227"/>
      <c r="R229" s="227"/>
      <c r="S229" s="227"/>
      <c r="T229" s="227"/>
      <c r="U229" s="226">
        <f t="shared" si="214"/>
        <v>0</v>
      </c>
      <c r="V229" s="225"/>
      <c r="W229" s="227"/>
      <c r="X229" s="227"/>
      <c r="Y229" s="227"/>
      <c r="Z229" s="227"/>
      <c r="AA229" s="227"/>
      <c r="AB229" s="227"/>
      <c r="AC229" s="227"/>
      <c r="AD229" s="227"/>
      <c r="AE229" s="227"/>
      <c r="AF229" s="227"/>
      <c r="AG229" s="226">
        <f t="shared" si="215"/>
        <v>0</v>
      </c>
      <c r="AH229" s="228"/>
      <c r="AI229" s="227"/>
      <c r="AJ229" s="227"/>
      <c r="AK229" s="227"/>
      <c r="AL229" s="227"/>
      <c r="AM229" s="227">
        <f t="shared" si="216"/>
        <v>0</v>
      </c>
      <c r="AN229" s="227"/>
      <c r="AO229" s="227"/>
      <c r="AP229" s="227"/>
      <c r="AQ229" s="227"/>
      <c r="AR229" s="227"/>
      <c r="AS229" s="226"/>
      <c r="AT229" s="228"/>
      <c r="AU229" s="227"/>
      <c r="AV229" s="227"/>
      <c r="AW229" s="227"/>
      <c r="AX229" s="227"/>
      <c r="AY229" s="227"/>
      <c r="AZ229" s="227"/>
      <c r="BA229" s="227"/>
      <c r="BB229" s="227"/>
      <c r="BC229" s="227"/>
      <c r="BD229" s="227"/>
      <c r="BE229" s="226"/>
      <c r="BF229" s="228"/>
      <c r="BG229" s="227"/>
      <c r="BH229" s="227"/>
      <c r="BI229" s="227"/>
      <c r="BJ229" s="227"/>
      <c r="BK229" s="227"/>
      <c r="BL229" s="227"/>
      <c r="BM229" s="227"/>
      <c r="BN229" s="227"/>
      <c r="BO229" s="227"/>
      <c r="BP229" s="227"/>
      <c r="BQ229" s="226"/>
      <c r="BR229" s="228"/>
      <c r="BS229" s="227"/>
      <c r="BT229" s="227"/>
      <c r="BU229" s="227"/>
      <c r="BV229" s="227"/>
      <c r="BW229" s="227"/>
      <c r="BX229" s="227"/>
      <c r="BY229" s="227"/>
      <c r="BZ229" s="227"/>
      <c r="CA229" s="227"/>
      <c r="CB229" s="227"/>
      <c r="CC229" s="232">
        <f t="shared" si="217"/>
        <v>0</v>
      </c>
      <c r="CD229" s="368"/>
    </row>
    <row r="230" spans="1:82" x14ac:dyDescent="0.75">
      <c r="A230" s="175"/>
      <c r="B230" s="73" t="s">
        <v>404</v>
      </c>
      <c r="C230" s="129" t="s">
        <v>405</v>
      </c>
      <c r="D230" s="139" t="s">
        <v>86</v>
      </c>
      <c r="E230" s="255">
        <v>1</v>
      </c>
      <c r="F230" s="216"/>
      <c r="G230" s="74">
        <f t="shared" ref="G230" si="218">+E230*F230</f>
        <v>0</v>
      </c>
      <c r="H230" s="230"/>
      <c r="I230" s="232"/>
      <c r="J230" s="230"/>
      <c r="K230" s="231"/>
      <c r="L230" s="231"/>
      <c r="M230" s="231"/>
      <c r="N230" s="231"/>
      <c r="O230" s="231"/>
      <c r="P230" s="231"/>
      <c r="Q230" s="231"/>
      <c r="R230" s="231"/>
      <c r="S230" s="231"/>
      <c r="T230" s="231"/>
      <c r="U230" s="232">
        <f>G230/6</f>
        <v>0</v>
      </c>
      <c r="V230" s="230"/>
      <c r="W230" s="231"/>
      <c r="X230" s="231"/>
      <c r="Y230" s="231"/>
      <c r="Z230" s="231"/>
      <c r="AA230" s="231"/>
      <c r="AB230" s="231"/>
      <c r="AC230" s="231"/>
      <c r="AD230" s="231"/>
      <c r="AE230" s="231"/>
      <c r="AF230" s="231"/>
      <c r="AG230" s="232">
        <f>G230/6</f>
        <v>0</v>
      </c>
      <c r="AH230" s="233"/>
      <c r="AI230" s="231"/>
      <c r="AJ230" s="231"/>
      <c r="AK230" s="231"/>
      <c r="AL230" s="231"/>
      <c r="AM230" s="231"/>
      <c r="AN230" s="231"/>
      <c r="AO230" s="231"/>
      <c r="AP230" s="231"/>
      <c r="AQ230" s="231"/>
      <c r="AR230" s="231"/>
      <c r="AS230" s="232">
        <f>G230/6</f>
        <v>0</v>
      </c>
      <c r="AT230" s="233"/>
      <c r="AU230" s="231"/>
      <c r="AV230" s="231"/>
      <c r="AW230" s="231"/>
      <c r="AX230" s="231"/>
      <c r="AY230" s="231"/>
      <c r="AZ230" s="231"/>
      <c r="BA230" s="231"/>
      <c r="BB230" s="231"/>
      <c r="BC230" s="231"/>
      <c r="BD230" s="231"/>
      <c r="BE230" s="232">
        <f>G230/6</f>
        <v>0</v>
      </c>
      <c r="BF230" s="233"/>
      <c r="BG230" s="231"/>
      <c r="BH230" s="231"/>
      <c r="BI230" s="231"/>
      <c r="BJ230" s="231"/>
      <c r="BK230" s="231"/>
      <c r="BL230" s="231"/>
      <c r="BM230" s="231"/>
      <c r="BN230" s="231"/>
      <c r="BO230" s="231"/>
      <c r="BP230" s="231"/>
      <c r="BQ230" s="232">
        <f>G230/6</f>
        <v>0</v>
      </c>
      <c r="BR230" s="233"/>
      <c r="BS230" s="231"/>
      <c r="BT230" s="231"/>
      <c r="BU230" s="231"/>
      <c r="BV230" s="231"/>
      <c r="BW230" s="231"/>
      <c r="BX230" s="231"/>
      <c r="BY230" s="231"/>
      <c r="BZ230" s="231"/>
      <c r="CA230" s="231"/>
      <c r="CB230" s="231"/>
      <c r="CC230" s="232">
        <f>G230-SUM(J230:CB230)</f>
        <v>0</v>
      </c>
      <c r="CD230" s="368"/>
    </row>
    <row r="231" spans="1:82" ht="27" x14ac:dyDescent="0.75">
      <c r="A231" s="175"/>
      <c r="B231" s="176" t="s">
        <v>406</v>
      </c>
      <c r="C231" s="177" t="s">
        <v>407</v>
      </c>
      <c r="D231" s="178" t="s">
        <v>86</v>
      </c>
      <c r="E231" s="300">
        <v>0</v>
      </c>
      <c r="F231" s="229"/>
      <c r="G231" s="174">
        <f t="shared" ref="G231:G238" si="219">+E231*F231</f>
        <v>0</v>
      </c>
      <c r="H231" s="225"/>
      <c r="I231" s="226"/>
      <c r="J231" s="225"/>
      <c r="K231" s="227"/>
      <c r="L231" s="227"/>
      <c r="M231" s="227"/>
      <c r="N231" s="227"/>
      <c r="O231" s="227"/>
      <c r="P231" s="227"/>
      <c r="Q231" s="227"/>
      <c r="R231" s="227"/>
      <c r="S231" s="227"/>
      <c r="T231" s="227"/>
      <c r="U231" s="226">
        <f t="shared" ref="U231:U237" si="220">G231/2.5</f>
        <v>0</v>
      </c>
      <c r="V231" s="225"/>
      <c r="W231" s="227"/>
      <c r="X231" s="227"/>
      <c r="Y231" s="227"/>
      <c r="Z231" s="227"/>
      <c r="AA231" s="227"/>
      <c r="AB231" s="227"/>
      <c r="AC231" s="227"/>
      <c r="AD231" s="227"/>
      <c r="AE231" s="227"/>
      <c r="AF231" s="227"/>
      <c r="AG231" s="226">
        <f t="shared" ref="AG231:AG237" si="221">G231/2.5</f>
        <v>0</v>
      </c>
      <c r="AH231" s="228"/>
      <c r="AI231" s="227"/>
      <c r="AJ231" s="227"/>
      <c r="AK231" s="227"/>
      <c r="AL231" s="227"/>
      <c r="AM231" s="227">
        <f t="shared" ref="AM231:AM237" si="222">G231-SUM(J231:AL231)</f>
        <v>0</v>
      </c>
      <c r="AN231" s="227"/>
      <c r="AO231" s="227"/>
      <c r="AP231" s="227"/>
      <c r="AQ231" s="227"/>
      <c r="AR231" s="227"/>
      <c r="AS231" s="226"/>
      <c r="AT231" s="228"/>
      <c r="AU231" s="227"/>
      <c r="AV231" s="227"/>
      <c r="AW231" s="227"/>
      <c r="AX231" s="227"/>
      <c r="AY231" s="227"/>
      <c r="AZ231" s="227"/>
      <c r="BA231" s="227"/>
      <c r="BB231" s="227"/>
      <c r="BC231" s="227"/>
      <c r="BD231" s="227"/>
      <c r="BE231" s="226"/>
      <c r="BF231" s="228"/>
      <c r="BG231" s="227"/>
      <c r="BH231" s="227"/>
      <c r="BI231" s="227"/>
      <c r="BJ231" s="227"/>
      <c r="BK231" s="227"/>
      <c r="BL231" s="227"/>
      <c r="BM231" s="227"/>
      <c r="BN231" s="227"/>
      <c r="BO231" s="227"/>
      <c r="BP231" s="227"/>
      <c r="BQ231" s="226"/>
      <c r="BR231" s="228"/>
      <c r="BS231" s="227"/>
      <c r="BT231" s="227"/>
      <c r="BU231" s="227"/>
      <c r="BV231" s="227"/>
      <c r="BW231" s="227"/>
      <c r="BX231" s="227"/>
      <c r="BY231" s="227"/>
      <c r="BZ231" s="227"/>
      <c r="CA231" s="227"/>
      <c r="CB231" s="227"/>
      <c r="CC231" s="232">
        <f t="shared" ref="CC231:CC238" si="223">G231-SUM(H231:CB231)</f>
        <v>0</v>
      </c>
      <c r="CD231" s="368"/>
    </row>
    <row r="232" spans="1:82" ht="27" x14ac:dyDescent="0.75">
      <c r="A232" s="175"/>
      <c r="B232" s="176" t="s">
        <v>408</v>
      </c>
      <c r="C232" s="177" t="s">
        <v>409</v>
      </c>
      <c r="D232" s="178" t="s">
        <v>86</v>
      </c>
      <c r="E232" s="300">
        <v>0</v>
      </c>
      <c r="F232" s="229"/>
      <c r="G232" s="174">
        <f t="shared" si="219"/>
        <v>0</v>
      </c>
      <c r="H232" s="225"/>
      <c r="I232" s="226"/>
      <c r="J232" s="225"/>
      <c r="K232" s="227"/>
      <c r="L232" s="227"/>
      <c r="M232" s="227"/>
      <c r="N232" s="227"/>
      <c r="O232" s="227"/>
      <c r="P232" s="227"/>
      <c r="Q232" s="227"/>
      <c r="R232" s="227"/>
      <c r="S232" s="227"/>
      <c r="T232" s="227"/>
      <c r="U232" s="226">
        <f t="shared" si="220"/>
        <v>0</v>
      </c>
      <c r="V232" s="225"/>
      <c r="W232" s="227"/>
      <c r="X232" s="227"/>
      <c r="Y232" s="227"/>
      <c r="Z232" s="227"/>
      <c r="AA232" s="227"/>
      <c r="AB232" s="227"/>
      <c r="AC232" s="227"/>
      <c r="AD232" s="227"/>
      <c r="AE232" s="227"/>
      <c r="AF232" s="227"/>
      <c r="AG232" s="226">
        <f t="shared" si="221"/>
        <v>0</v>
      </c>
      <c r="AH232" s="228"/>
      <c r="AI232" s="227"/>
      <c r="AJ232" s="227"/>
      <c r="AK232" s="227"/>
      <c r="AL232" s="227"/>
      <c r="AM232" s="227">
        <f t="shared" si="222"/>
        <v>0</v>
      </c>
      <c r="AN232" s="227"/>
      <c r="AO232" s="227"/>
      <c r="AP232" s="227"/>
      <c r="AQ232" s="227"/>
      <c r="AR232" s="227"/>
      <c r="AS232" s="226"/>
      <c r="AT232" s="228"/>
      <c r="AU232" s="227"/>
      <c r="AV232" s="227"/>
      <c r="AW232" s="227"/>
      <c r="AX232" s="227"/>
      <c r="AY232" s="227"/>
      <c r="AZ232" s="227"/>
      <c r="BA232" s="227"/>
      <c r="BB232" s="227"/>
      <c r="BC232" s="227"/>
      <c r="BD232" s="227"/>
      <c r="BE232" s="226"/>
      <c r="BF232" s="228"/>
      <c r="BG232" s="227"/>
      <c r="BH232" s="227"/>
      <c r="BI232" s="227"/>
      <c r="BJ232" s="227"/>
      <c r="BK232" s="227"/>
      <c r="BL232" s="227"/>
      <c r="BM232" s="227"/>
      <c r="BN232" s="227"/>
      <c r="BO232" s="227"/>
      <c r="BP232" s="227"/>
      <c r="BQ232" s="226"/>
      <c r="BR232" s="228"/>
      <c r="BS232" s="227"/>
      <c r="BT232" s="227"/>
      <c r="BU232" s="227"/>
      <c r="BV232" s="227"/>
      <c r="BW232" s="227"/>
      <c r="BX232" s="227"/>
      <c r="BY232" s="227"/>
      <c r="BZ232" s="227"/>
      <c r="CA232" s="227"/>
      <c r="CB232" s="227"/>
      <c r="CC232" s="232">
        <f t="shared" si="223"/>
        <v>0</v>
      </c>
      <c r="CD232" s="368"/>
    </row>
    <row r="233" spans="1:82" x14ac:dyDescent="0.75">
      <c r="A233" s="175"/>
      <c r="B233" s="176" t="s">
        <v>410</v>
      </c>
      <c r="C233" s="177" t="s">
        <v>411</v>
      </c>
      <c r="D233" s="178" t="s">
        <v>86</v>
      </c>
      <c r="E233" s="300">
        <v>0</v>
      </c>
      <c r="F233" s="229"/>
      <c r="G233" s="174">
        <f t="shared" si="219"/>
        <v>0</v>
      </c>
      <c r="H233" s="225"/>
      <c r="I233" s="226"/>
      <c r="J233" s="225"/>
      <c r="K233" s="227"/>
      <c r="L233" s="227"/>
      <c r="M233" s="227"/>
      <c r="N233" s="227"/>
      <c r="O233" s="227"/>
      <c r="P233" s="227"/>
      <c r="Q233" s="227"/>
      <c r="R233" s="227"/>
      <c r="S233" s="227"/>
      <c r="T233" s="227"/>
      <c r="U233" s="226">
        <f t="shared" si="220"/>
        <v>0</v>
      </c>
      <c r="V233" s="225"/>
      <c r="W233" s="227"/>
      <c r="X233" s="227"/>
      <c r="Y233" s="227"/>
      <c r="Z233" s="227"/>
      <c r="AA233" s="227"/>
      <c r="AB233" s="227"/>
      <c r="AC233" s="227"/>
      <c r="AD233" s="227"/>
      <c r="AE233" s="227"/>
      <c r="AF233" s="227"/>
      <c r="AG233" s="226">
        <f t="shared" si="221"/>
        <v>0</v>
      </c>
      <c r="AH233" s="228"/>
      <c r="AI233" s="227"/>
      <c r="AJ233" s="227"/>
      <c r="AK233" s="227"/>
      <c r="AL233" s="227"/>
      <c r="AM233" s="227">
        <f t="shared" si="222"/>
        <v>0</v>
      </c>
      <c r="AN233" s="227"/>
      <c r="AO233" s="227"/>
      <c r="AP233" s="227"/>
      <c r="AQ233" s="227"/>
      <c r="AR233" s="227"/>
      <c r="AS233" s="226"/>
      <c r="AT233" s="228"/>
      <c r="AU233" s="227"/>
      <c r="AV233" s="227"/>
      <c r="AW233" s="227"/>
      <c r="AX233" s="227"/>
      <c r="AY233" s="227"/>
      <c r="AZ233" s="227"/>
      <c r="BA233" s="227"/>
      <c r="BB233" s="227"/>
      <c r="BC233" s="227"/>
      <c r="BD233" s="227"/>
      <c r="BE233" s="226"/>
      <c r="BF233" s="228"/>
      <c r="BG233" s="227"/>
      <c r="BH233" s="227"/>
      <c r="BI233" s="227"/>
      <c r="BJ233" s="227"/>
      <c r="BK233" s="227"/>
      <c r="BL233" s="227"/>
      <c r="BM233" s="227"/>
      <c r="BN233" s="227"/>
      <c r="BO233" s="227"/>
      <c r="BP233" s="227"/>
      <c r="BQ233" s="226"/>
      <c r="BR233" s="228"/>
      <c r="BS233" s="227"/>
      <c r="BT233" s="227"/>
      <c r="BU233" s="227"/>
      <c r="BV233" s="227"/>
      <c r="BW233" s="227"/>
      <c r="BX233" s="227"/>
      <c r="BY233" s="227"/>
      <c r="BZ233" s="227"/>
      <c r="CA233" s="227"/>
      <c r="CB233" s="227"/>
      <c r="CC233" s="232">
        <f t="shared" si="223"/>
        <v>0</v>
      </c>
      <c r="CD233" s="368"/>
    </row>
    <row r="234" spans="1:82" ht="27" x14ac:dyDescent="0.75">
      <c r="A234" s="39"/>
      <c r="B234" s="176" t="s">
        <v>412</v>
      </c>
      <c r="C234" s="177" t="s">
        <v>413</v>
      </c>
      <c r="D234" s="178" t="s">
        <v>86</v>
      </c>
      <c r="E234" s="300">
        <v>0</v>
      </c>
      <c r="F234" s="229"/>
      <c r="G234" s="174">
        <f t="shared" si="219"/>
        <v>0</v>
      </c>
      <c r="H234" s="225"/>
      <c r="I234" s="226"/>
      <c r="J234" s="225"/>
      <c r="K234" s="227"/>
      <c r="L234" s="227"/>
      <c r="M234" s="227"/>
      <c r="N234" s="227"/>
      <c r="O234" s="227"/>
      <c r="P234" s="227"/>
      <c r="Q234" s="227"/>
      <c r="R234" s="227"/>
      <c r="S234" s="227"/>
      <c r="T234" s="227"/>
      <c r="U234" s="226">
        <f t="shared" si="220"/>
        <v>0</v>
      </c>
      <c r="V234" s="225"/>
      <c r="W234" s="227"/>
      <c r="X234" s="227"/>
      <c r="Y234" s="227"/>
      <c r="Z234" s="227"/>
      <c r="AA234" s="227"/>
      <c r="AB234" s="227"/>
      <c r="AC234" s="227"/>
      <c r="AD234" s="227"/>
      <c r="AE234" s="227"/>
      <c r="AF234" s="227"/>
      <c r="AG234" s="226">
        <f t="shared" si="221"/>
        <v>0</v>
      </c>
      <c r="AH234" s="228"/>
      <c r="AI234" s="227"/>
      <c r="AJ234" s="227"/>
      <c r="AK234" s="227"/>
      <c r="AL234" s="227"/>
      <c r="AM234" s="227">
        <f t="shared" si="222"/>
        <v>0</v>
      </c>
      <c r="AN234" s="227"/>
      <c r="AO234" s="227"/>
      <c r="AP234" s="227"/>
      <c r="AQ234" s="227"/>
      <c r="AR234" s="227"/>
      <c r="AS234" s="226"/>
      <c r="AT234" s="228"/>
      <c r="AU234" s="227"/>
      <c r="AV234" s="227"/>
      <c r="AW234" s="227"/>
      <c r="AX234" s="227"/>
      <c r="AY234" s="227"/>
      <c r="AZ234" s="227"/>
      <c r="BA234" s="227"/>
      <c r="BB234" s="227"/>
      <c r="BC234" s="227"/>
      <c r="BD234" s="227"/>
      <c r="BE234" s="226"/>
      <c r="BF234" s="228"/>
      <c r="BG234" s="227"/>
      <c r="BH234" s="227"/>
      <c r="BI234" s="227"/>
      <c r="BJ234" s="227"/>
      <c r="BK234" s="227"/>
      <c r="BL234" s="227"/>
      <c r="BM234" s="227"/>
      <c r="BN234" s="227"/>
      <c r="BO234" s="227"/>
      <c r="BP234" s="227"/>
      <c r="BQ234" s="226"/>
      <c r="BR234" s="228"/>
      <c r="BS234" s="227"/>
      <c r="BT234" s="227"/>
      <c r="BU234" s="227"/>
      <c r="BV234" s="227"/>
      <c r="BW234" s="227"/>
      <c r="BX234" s="227"/>
      <c r="BY234" s="227"/>
      <c r="BZ234" s="227"/>
      <c r="CA234" s="227"/>
      <c r="CB234" s="227"/>
      <c r="CC234" s="232">
        <f t="shared" si="223"/>
        <v>0</v>
      </c>
      <c r="CD234" s="368"/>
    </row>
    <row r="235" spans="1:82" x14ac:dyDescent="0.75">
      <c r="A235" s="39"/>
      <c r="B235" s="176" t="s">
        <v>414</v>
      </c>
      <c r="C235" s="177" t="s">
        <v>415</v>
      </c>
      <c r="D235" s="178" t="s">
        <v>86</v>
      </c>
      <c r="E235" s="300">
        <v>0</v>
      </c>
      <c r="F235" s="229"/>
      <c r="G235" s="174">
        <f t="shared" si="219"/>
        <v>0</v>
      </c>
      <c r="H235" s="225"/>
      <c r="I235" s="226"/>
      <c r="J235" s="225"/>
      <c r="K235" s="227"/>
      <c r="L235" s="227"/>
      <c r="M235" s="227"/>
      <c r="N235" s="227"/>
      <c r="O235" s="227"/>
      <c r="P235" s="227"/>
      <c r="Q235" s="227"/>
      <c r="R235" s="227"/>
      <c r="S235" s="227"/>
      <c r="T235" s="227"/>
      <c r="U235" s="226">
        <f t="shared" si="220"/>
        <v>0</v>
      </c>
      <c r="V235" s="225"/>
      <c r="W235" s="227"/>
      <c r="X235" s="227"/>
      <c r="Y235" s="227"/>
      <c r="Z235" s="227"/>
      <c r="AA235" s="227"/>
      <c r="AB235" s="227"/>
      <c r="AC235" s="227"/>
      <c r="AD235" s="227"/>
      <c r="AE235" s="227"/>
      <c r="AF235" s="227"/>
      <c r="AG235" s="226">
        <f t="shared" si="221"/>
        <v>0</v>
      </c>
      <c r="AH235" s="228"/>
      <c r="AI235" s="227"/>
      <c r="AJ235" s="227"/>
      <c r="AK235" s="227"/>
      <c r="AL235" s="227"/>
      <c r="AM235" s="227">
        <f t="shared" si="222"/>
        <v>0</v>
      </c>
      <c r="AN235" s="227"/>
      <c r="AO235" s="227"/>
      <c r="AP235" s="227"/>
      <c r="AQ235" s="227"/>
      <c r="AR235" s="227"/>
      <c r="AS235" s="226"/>
      <c r="AT235" s="228"/>
      <c r="AU235" s="227"/>
      <c r="AV235" s="227"/>
      <c r="AW235" s="227"/>
      <c r="AX235" s="227"/>
      <c r="AY235" s="227"/>
      <c r="AZ235" s="227"/>
      <c r="BA235" s="227"/>
      <c r="BB235" s="227"/>
      <c r="BC235" s="227"/>
      <c r="BD235" s="227"/>
      <c r="BE235" s="226"/>
      <c r="BF235" s="228"/>
      <c r="BG235" s="227"/>
      <c r="BH235" s="227"/>
      <c r="BI235" s="227"/>
      <c r="BJ235" s="227"/>
      <c r="BK235" s="227"/>
      <c r="BL235" s="227"/>
      <c r="BM235" s="227"/>
      <c r="BN235" s="227"/>
      <c r="BO235" s="227"/>
      <c r="BP235" s="227"/>
      <c r="BQ235" s="226"/>
      <c r="BR235" s="228"/>
      <c r="BS235" s="227"/>
      <c r="BT235" s="227"/>
      <c r="BU235" s="227"/>
      <c r="BV235" s="227"/>
      <c r="BW235" s="227"/>
      <c r="BX235" s="227"/>
      <c r="BY235" s="227"/>
      <c r="BZ235" s="227"/>
      <c r="CA235" s="227"/>
      <c r="CB235" s="227"/>
      <c r="CC235" s="232">
        <f t="shared" si="223"/>
        <v>0</v>
      </c>
      <c r="CD235" s="368"/>
    </row>
    <row r="236" spans="1:82" x14ac:dyDescent="0.75">
      <c r="A236" s="175"/>
      <c r="B236" s="176" t="s">
        <v>416</v>
      </c>
      <c r="C236" s="177" t="s">
        <v>417</v>
      </c>
      <c r="D236" s="178" t="s">
        <v>86</v>
      </c>
      <c r="E236" s="300">
        <v>0</v>
      </c>
      <c r="F236" s="229"/>
      <c r="G236" s="174">
        <f t="shared" si="219"/>
        <v>0</v>
      </c>
      <c r="H236" s="225"/>
      <c r="I236" s="226"/>
      <c r="J236" s="225"/>
      <c r="K236" s="227"/>
      <c r="L236" s="227"/>
      <c r="M236" s="227"/>
      <c r="N236" s="227"/>
      <c r="O236" s="227"/>
      <c r="P236" s="227"/>
      <c r="Q236" s="227"/>
      <c r="R236" s="227"/>
      <c r="S236" s="227"/>
      <c r="T236" s="227"/>
      <c r="U236" s="226">
        <f t="shared" si="220"/>
        <v>0</v>
      </c>
      <c r="V236" s="225"/>
      <c r="W236" s="227"/>
      <c r="X236" s="227"/>
      <c r="Y236" s="227"/>
      <c r="Z236" s="227"/>
      <c r="AA236" s="227"/>
      <c r="AB236" s="227"/>
      <c r="AC236" s="227"/>
      <c r="AD236" s="227"/>
      <c r="AE236" s="227"/>
      <c r="AF236" s="227"/>
      <c r="AG236" s="226">
        <f t="shared" si="221"/>
        <v>0</v>
      </c>
      <c r="AH236" s="228"/>
      <c r="AI236" s="227"/>
      <c r="AJ236" s="227"/>
      <c r="AK236" s="227"/>
      <c r="AL236" s="227"/>
      <c r="AM236" s="227">
        <f t="shared" si="222"/>
        <v>0</v>
      </c>
      <c r="AN236" s="227"/>
      <c r="AO236" s="227"/>
      <c r="AP236" s="227"/>
      <c r="AQ236" s="227"/>
      <c r="AR236" s="227"/>
      <c r="AS236" s="226"/>
      <c r="AT236" s="228"/>
      <c r="AU236" s="227"/>
      <c r="AV236" s="227"/>
      <c r="AW236" s="227"/>
      <c r="AX236" s="227"/>
      <c r="AY236" s="227"/>
      <c r="AZ236" s="227"/>
      <c r="BA236" s="227"/>
      <c r="BB236" s="227"/>
      <c r="BC236" s="227"/>
      <c r="BD236" s="227"/>
      <c r="BE236" s="226"/>
      <c r="BF236" s="228"/>
      <c r="BG236" s="227"/>
      <c r="BH236" s="227"/>
      <c r="BI236" s="227"/>
      <c r="BJ236" s="227"/>
      <c r="BK236" s="227"/>
      <c r="BL236" s="227"/>
      <c r="BM236" s="227"/>
      <c r="BN236" s="227"/>
      <c r="BO236" s="227"/>
      <c r="BP236" s="227"/>
      <c r="BQ236" s="226"/>
      <c r="BR236" s="228"/>
      <c r="BS236" s="227"/>
      <c r="BT236" s="227"/>
      <c r="BU236" s="227"/>
      <c r="BV236" s="227"/>
      <c r="BW236" s="227"/>
      <c r="BX236" s="227"/>
      <c r="BY236" s="227"/>
      <c r="BZ236" s="227"/>
      <c r="CA236" s="227"/>
      <c r="CB236" s="227"/>
      <c r="CC236" s="232">
        <f t="shared" si="223"/>
        <v>0</v>
      </c>
      <c r="CD236" s="368"/>
    </row>
    <row r="237" spans="1:82" x14ac:dyDescent="0.75">
      <c r="A237" s="175"/>
      <c r="B237" s="176" t="s">
        <v>418</v>
      </c>
      <c r="C237" s="177" t="s">
        <v>419</v>
      </c>
      <c r="D237" s="178" t="s">
        <v>86</v>
      </c>
      <c r="E237" s="300">
        <v>0</v>
      </c>
      <c r="F237" s="229"/>
      <c r="G237" s="174">
        <f t="shared" si="219"/>
        <v>0</v>
      </c>
      <c r="H237" s="225"/>
      <c r="I237" s="226"/>
      <c r="J237" s="225"/>
      <c r="K237" s="227"/>
      <c r="L237" s="227"/>
      <c r="M237" s="227"/>
      <c r="N237" s="227"/>
      <c r="O237" s="227"/>
      <c r="P237" s="227"/>
      <c r="Q237" s="227"/>
      <c r="R237" s="227"/>
      <c r="S237" s="227"/>
      <c r="T237" s="227"/>
      <c r="U237" s="226">
        <f t="shared" si="220"/>
        <v>0</v>
      </c>
      <c r="V237" s="225"/>
      <c r="W237" s="227"/>
      <c r="X237" s="227"/>
      <c r="Y237" s="227"/>
      <c r="Z237" s="227"/>
      <c r="AA237" s="227"/>
      <c r="AB237" s="227"/>
      <c r="AC237" s="227"/>
      <c r="AD237" s="227"/>
      <c r="AE237" s="227"/>
      <c r="AF237" s="227"/>
      <c r="AG237" s="226">
        <f t="shared" si="221"/>
        <v>0</v>
      </c>
      <c r="AH237" s="228"/>
      <c r="AI237" s="227"/>
      <c r="AJ237" s="227"/>
      <c r="AK237" s="227"/>
      <c r="AL237" s="227"/>
      <c r="AM237" s="227">
        <f t="shared" si="222"/>
        <v>0</v>
      </c>
      <c r="AN237" s="227"/>
      <c r="AO237" s="227"/>
      <c r="AP237" s="227"/>
      <c r="AQ237" s="227"/>
      <c r="AR237" s="227"/>
      <c r="AS237" s="226"/>
      <c r="AT237" s="228"/>
      <c r="AU237" s="227"/>
      <c r="AV237" s="227"/>
      <c r="AW237" s="227"/>
      <c r="AX237" s="227"/>
      <c r="AY237" s="227"/>
      <c r="AZ237" s="227"/>
      <c r="BA237" s="227"/>
      <c r="BB237" s="227"/>
      <c r="BC237" s="227"/>
      <c r="BD237" s="227"/>
      <c r="BE237" s="226"/>
      <c r="BF237" s="228"/>
      <c r="BG237" s="227"/>
      <c r="BH237" s="227"/>
      <c r="BI237" s="227"/>
      <c r="BJ237" s="227"/>
      <c r="BK237" s="227"/>
      <c r="BL237" s="227"/>
      <c r="BM237" s="227"/>
      <c r="BN237" s="227"/>
      <c r="BO237" s="227"/>
      <c r="BP237" s="227"/>
      <c r="BQ237" s="226"/>
      <c r="BR237" s="228"/>
      <c r="BS237" s="227"/>
      <c r="BT237" s="227"/>
      <c r="BU237" s="227"/>
      <c r="BV237" s="227"/>
      <c r="BW237" s="227"/>
      <c r="BX237" s="227"/>
      <c r="BY237" s="227"/>
      <c r="BZ237" s="227"/>
      <c r="CA237" s="227"/>
      <c r="CB237" s="227"/>
      <c r="CC237" s="232">
        <f t="shared" si="223"/>
        <v>0</v>
      </c>
      <c r="CD237" s="368"/>
    </row>
    <row r="238" spans="1:82" x14ac:dyDescent="0.75">
      <c r="A238" s="175"/>
      <c r="B238" s="176" t="s">
        <v>421</v>
      </c>
      <c r="C238" s="177" t="s">
        <v>422</v>
      </c>
      <c r="D238" s="178" t="s">
        <v>423</v>
      </c>
      <c r="E238" s="300">
        <v>0</v>
      </c>
      <c r="F238" s="229"/>
      <c r="G238" s="174">
        <f t="shared" si="219"/>
        <v>0</v>
      </c>
      <c r="H238" s="225"/>
      <c r="I238" s="226"/>
      <c r="J238" s="225"/>
      <c r="K238" s="227"/>
      <c r="L238" s="227"/>
      <c r="M238" s="227"/>
      <c r="N238" s="227"/>
      <c r="O238" s="227"/>
      <c r="P238" s="227"/>
      <c r="Q238" s="227"/>
      <c r="R238" s="227"/>
      <c r="S238" s="227"/>
      <c r="T238" s="227"/>
      <c r="U238" s="226"/>
      <c r="V238" s="225"/>
      <c r="W238" s="227"/>
      <c r="X238" s="227"/>
      <c r="Y238" s="227"/>
      <c r="Z238" s="227"/>
      <c r="AA238" s="227"/>
      <c r="AB238" s="227"/>
      <c r="AC238" s="227"/>
      <c r="AD238" s="227"/>
      <c r="AE238" s="227"/>
      <c r="AF238" s="227"/>
      <c r="AG238" s="226"/>
      <c r="AH238" s="228"/>
      <c r="AI238" s="227"/>
      <c r="AJ238" s="227"/>
      <c r="AK238" s="227"/>
      <c r="AL238" s="227"/>
      <c r="AM238" s="227"/>
      <c r="AN238" s="227"/>
      <c r="AO238" s="227"/>
      <c r="AP238" s="227"/>
      <c r="AQ238" s="227"/>
      <c r="AR238" s="227"/>
      <c r="AS238" s="226"/>
      <c r="AT238" s="228"/>
      <c r="AU238" s="227"/>
      <c r="AV238" s="227"/>
      <c r="AW238" s="227"/>
      <c r="AX238" s="227"/>
      <c r="AY238" s="227"/>
      <c r="AZ238" s="227"/>
      <c r="BA238" s="227"/>
      <c r="BB238" s="227"/>
      <c r="BC238" s="227"/>
      <c r="BD238" s="227"/>
      <c r="BE238" s="226"/>
      <c r="BF238" s="228"/>
      <c r="BG238" s="227"/>
      <c r="BH238" s="227"/>
      <c r="BI238" s="227"/>
      <c r="BJ238" s="227"/>
      <c r="BK238" s="227"/>
      <c r="BL238" s="227"/>
      <c r="BM238" s="227"/>
      <c r="BN238" s="227"/>
      <c r="BO238" s="227"/>
      <c r="BP238" s="227"/>
      <c r="BQ238" s="226"/>
      <c r="BR238" s="228"/>
      <c r="BS238" s="227"/>
      <c r="BT238" s="227"/>
      <c r="BU238" s="227"/>
      <c r="BV238" s="227"/>
      <c r="BW238" s="227"/>
      <c r="BX238" s="227"/>
      <c r="BY238" s="227"/>
      <c r="BZ238" s="227"/>
      <c r="CA238" s="227"/>
      <c r="CB238" s="227"/>
      <c r="CC238" s="232">
        <f t="shared" si="223"/>
        <v>0</v>
      </c>
      <c r="CD238" s="368"/>
    </row>
    <row r="239" spans="1:82" ht="27" x14ac:dyDescent="0.75">
      <c r="A239" s="175"/>
      <c r="B239" s="73" t="s">
        <v>424</v>
      </c>
      <c r="C239" s="129" t="s">
        <v>425</v>
      </c>
      <c r="D239" s="139" t="s">
        <v>86</v>
      </c>
      <c r="E239" s="255">
        <v>1</v>
      </c>
      <c r="F239" s="216"/>
      <c r="G239" s="74">
        <f t="shared" ref="G239:G240" si="224">+E239*F239</f>
        <v>0</v>
      </c>
      <c r="H239" s="230"/>
      <c r="I239" s="232"/>
      <c r="J239" s="230"/>
      <c r="K239" s="231"/>
      <c r="L239" s="231"/>
      <c r="M239" s="231"/>
      <c r="N239" s="231"/>
      <c r="O239" s="231"/>
      <c r="P239" s="231"/>
      <c r="Q239" s="231"/>
      <c r="R239" s="231"/>
      <c r="S239" s="231"/>
      <c r="T239" s="231"/>
      <c r="U239" s="232">
        <f>G239/6</f>
        <v>0</v>
      </c>
      <c r="V239" s="230"/>
      <c r="W239" s="231"/>
      <c r="X239" s="231"/>
      <c r="Y239" s="231"/>
      <c r="Z239" s="231"/>
      <c r="AA239" s="231"/>
      <c r="AB239" s="231"/>
      <c r="AC239" s="231"/>
      <c r="AD239" s="231"/>
      <c r="AE239" s="231"/>
      <c r="AF239" s="231"/>
      <c r="AG239" s="232">
        <f>G239/6</f>
        <v>0</v>
      </c>
      <c r="AH239" s="233"/>
      <c r="AI239" s="231"/>
      <c r="AJ239" s="231"/>
      <c r="AK239" s="231"/>
      <c r="AL239" s="231"/>
      <c r="AM239" s="231"/>
      <c r="AN239" s="231"/>
      <c r="AO239" s="231"/>
      <c r="AP239" s="231"/>
      <c r="AQ239" s="231"/>
      <c r="AR239" s="231"/>
      <c r="AS239" s="232">
        <f>G239/6</f>
        <v>0</v>
      </c>
      <c r="AT239" s="233"/>
      <c r="AU239" s="231"/>
      <c r="AV239" s="231"/>
      <c r="AW239" s="231"/>
      <c r="AX239" s="231"/>
      <c r="AY239" s="231"/>
      <c r="AZ239" s="231"/>
      <c r="BA239" s="231"/>
      <c r="BB239" s="231"/>
      <c r="BC239" s="231"/>
      <c r="BD239" s="231"/>
      <c r="BE239" s="232">
        <f>G239/6</f>
        <v>0</v>
      </c>
      <c r="BF239" s="233"/>
      <c r="BG239" s="231"/>
      <c r="BH239" s="231"/>
      <c r="BI239" s="231"/>
      <c r="BJ239" s="231"/>
      <c r="BK239" s="231"/>
      <c r="BL239" s="231"/>
      <c r="BM239" s="231"/>
      <c r="BN239" s="231"/>
      <c r="BO239" s="231"/>
      <c r="BP239" s="231"/>
      <c r="BQ239" s="232">
        <f>G239/6</f>
        <v>0</v>
      </c>
      <c r="BR239" s="233"/>
      <c r="BS239" s="231"/>
      <c r="BT239" s="231"/>
      <c r="BU239" s="231"/>
      <c r="BV239" s="231"/>
      <c r="BW239" s="231"/>
      <c r="BX239" s="231"/>
      <c r="BY239" s="231"/>
      <c r="BZ239" s="231"/>
      <c r="CA239" s="231"/>
      <c r="CB239" s="231"/>
      <c r="CC239" s="232">
        <f>G239-SUM(H239:CB239)</f>
        <v>0</v>
      </c>
      <c r="CD239" s="368"/>
    </row>
    <row r="240" spans="1:82" ht="27" x14ac:dyDescent="0.75">
      <c r="A240" s="175"/>
      <c r="B240" s="73" t="s">
        <v>426</v>
      </c>
      <c r="C240" s="129" t="s">
        <v>427</v>
      </c>
      <c r="D240" s="139" t="s">
        <v>86</v>
      </c>
      <c r="E240" s="255">
        <v>1</v>
      </c>
      <c r="F240" s="216"/>
      <c r="G240" s="74">
        <f t="shared" si="224"/>
        <v>0</v>
      </c>
      <c r="H240" s="230"/>
      <c r="I240" s="232"/>
      <c r="J240" s="230"/>
      <c r="K240" s="231"/>
      <c r="L240" s="231"/>
      <c r="M240" s="231"/>
      <c r="N240" s="231"/>
      <c r="O240" s="231"/>
      <c r="P240" s="231"/>
      <c r="Q240" s="231"/>
      <c r="R240" s="231"/>
      <c r="S240" s="231"/>
      <c r="T240" s="231"/>
      <c r="U240" s="232">
        <f>G240/6</f>
        <v>0</v>
      </c>
      <c r="V240" s="230"/>
      <c r="W240" s="231"/>
      <c r="X240" s="231"/>
      <c r="Y240" s="231"/>
      <c r="Z240" s="231"/>
      <c r="AA240" s="231"/>
      <c r="AB240" s="231"/>
      <c r="AC240" s="231"/>
      <c r="AD240" s="231"/>
      <c r="AE240" s="231"/>
      <c r="AF240" s="231"/>
      <c r="AG240" s="232">
        <f>G240/6</f>
        <v>0</v>
      </c>
      <c r="AH240" s="233"/>
      <c r="AI240" s="231"/>
      <c r="AJ240" s="231"/>
      <c r="AK240" s="231"/>
      <c r="AL240" s="231"/>
      <c r="AM240" s="231"/>
      <c r="AN240" s="231"/>
      <c r="AO240" s="231"/>
      <c r="AP240" s="231"/>
      <c r="AQ240" s="231"/>
      <c r="AR240" s="231"/>
      <c r="AS240" s="232">
        <f>G240/6</f>
        <v>0</v>
      </c>
      <c r="AT240" s="233"/>
      <c r="AU240" s="231"/>
      <c r="AV240" s="231"/>
      <c r="AW240" s="231"/>
      <c r="AX240" s="231"/>
      <c r="AY240" s="231"/>
      <c r="AZ240" s="231"/>
      <c r="BA240" s="231"/>
      <c r="BB240" s="231"/>
      <c r="BC240" s="231"/>
      <c r="BD240" s="231"/>
      <c r="BE240" s="232">
        <f>G240/6</f>
        <v>0</v>
      </c>
      <c r="BF240" s="233"/>
      <c r="BG240" s="231"/>
      <c r="BH240" s="231"/>
      <c r="BI240" s="231"/>
      <c r="BJ240" s="231"/>
      <c r="BK240" s="231"/>
      <c r="BL240" s="231"/>
      <c r="BM240" s="231"/>
      <c r="BN240" s="231"/>
      <c r="BO240" s="231"/>
      <c r="BP240" s="231"/>
      <c r="BQ240" s="232">
        <f>G240/6</f>
        <v>0</v>
      </c>
      <c r="BR240" s="233"/>
      <c r="BS240" s="231"/>
      <c r="BT240" s="231"/>
      <c r="BU240" s="231"/>
      <c r="BV240" s="231"/>
      <c r="BW240" s="231"/>
      <c r="BX240" s="231"/>
      <c r="BY240" s="231"/>
      <c r="BZ240" s="231"/>
      <c r="CA240" s="231"/>
      <c r="CB240" s="231"/>
      <c r="CC240" s="232">
        <f>G240-SUM(H240:CB240)</f>
        <v>0</v>
      </c>
      <c r="CD240" s="368"/>
    </row>
    <row r="241" spans="1:82" x14ac:dyDescent="0.75">
      <c r="A241" s="39"/>
      <c r="B241" s="176" t="s">
        <v>428</v>
      </c>
      <c r="C241" s="177" t="s">
        <v>429</v>
      </c>
      <c r="D241" s="178" t="s">
        <v>86</v>
      </c>
      <c r="E241" s="300">
        <v>0</v>
      </c>
      <c r="F241" s="229"/>
      <c r="G241" s="174">
        <f>+E241*F241</f>
        <v>0</v>
      </c>
      <c r="H241" s="225"/>
      <c r="I241" s="226"/>
      <c r="J241" s="225"/>
      <c r="K241" s="227"/>
      <c r="L241" s="227"/>
      <c r="M241" s="227"/>
      <c r="N241" s="227"/>
      <c r="O241" s="227"/>
      <c r="P241" s="227"/>
      <c r="Q241" s="227"/>
      <c r="R241" s="227"/>
      <c r="S241" s="227"/>
      <c r="T241" s="227"/>
      <c r="U241" s="226">
        <f>G241/2.5</f>
        <v>0</v>
      </c>
      <c r="V241" s="225"/>
      <c r="W241" s="227"/>
      <c r="X241" s="227"/>
      <c r="Y241" s="227"/>
      <c r="Z241" s="227"/>
      <c r="AA241" s="227"/>
      <c r="AB241" s="227"/>
      <c r="AC241" s="227"/>
      <c r="AD241" s="227"/>
      <c r="AE241" s="227"/>
      <c r="AF241" s="227"/>
      <c r="AG241" s="226">
        <f>G241/2.5</f>
        <v>0</v>
      </c>
      <c r="AH241" s="228"/>
      <c r="AI241" s="227"/>
      <c r="AJ241" s="227"/>
      <c r="AK241" s="227"/>
      <c r="AL241" s="227"/>
      <c r="AM241" s="227">
        <f>G241-SUM(J241:AL241)</f>
        <v>0</v>
      </c>
      <c r="AN241" s="227"/>
      <c r="AO241" s="227"/>
      <c r="AP241" s="227"/>
      <c r="AQ241" s="227"/>
      <c r="AR241" s="227"/>
      <c r="AS241" s="226"/>
      <c r="AT241" s="228"/>
      <c r="AU241" s="227"/>
      <c r="AV241" s="227"/>
      <c r="AW241" s="227"/>
      <c r="AX241" s="227"/>
      <c r="AY241" s="227"/>
      <c r="AZ241" s="227"/>
      <c r="BA241" s="227"/>
      <c r="BB241" s="227"/>
      <c r="BC241" s="227"/>
      <c r="BD241" s="227"/>
      <c r="BE241" s="226"/>
      <c r="BF241" s="228"/>
      <c r="BG241" s="227"/>
      <c r="BH241" s="227"/>
      <c r="BI241" s="227"/>
      <c r="BJ241" s="227"/>
      <c r="BK241" s="227"/>
      <c r="BL241" s="227"/>
      <c r="BM241" s="227"/>
      <c r="BN241" s="227"/>
      <c r="BO241" s="227"/>
      <c r="BP241" s="227"/>
      <c r="BQ241" s="226"/>
      <c r="BR241" s="228"/>
      <c r="BS241" s="227"/>
      <c r="BT241" s="227"/>
      <c r="BU241" s="227"/>
      <c r="BV241" s="227"/>
      <c r="BW241" s="227"/>
      <c r="BX241" s="227"/>
      <c r="BY241" s="227"/>
      <c r="BZ241" s="227"/>
      <c r="CA241" s="227"/>
      <c r="CB241" s="227"/>
      <c r="CC241" s="232">
        <f>G241-SUM(H241:CB241)</f>
        <v>0</v>
      </c>
      <c r="CD241" s="368"/>
    </row>
    <row r="242" spans="1:82" ht="27" x14ac:dyDescent="0.75">
      <c r="A242" s="39"/>
      <c r="B242" s="176" t="s">
        <v>430</v>
      </c>
      <c r="C242" s="177" t="s">
        <v>431</v>
      </c>
      <c r="D242" s="178" t="s">
        <v>86</v>
      </c>
      <c r="E242" s="300">
        <v>0</v>
      </c>
      <c r="F242" s="229"/>
      <c r="G242" s="174">
        <f>+E242*F242</f>
        <v>0</v>
      </c>
      <c r="H242" s="225"/>
      <c r="I242" s="226"/>
      <c r="J242" s="225"/>
      <c r="K242" s="227"/>
      <c r="L242" s="227"/>
      <c r="M242" s="227"/>
      <c r="N242" s="227"/>
      <c r="O242" s="227"/>
      <c r="P242" s="227"/>
      <c r="Q242" s="227"/>
      <c r="R242" s="227"/>
      <c r="S242" s="227"/>
      <c r="T242" s="227"/>
      <c r="U242" s="226">
        <f>G242/2.5</f>
        <v>0</v>
      </c>
      <c r="V242" s="225"/>
      <c r="W242" s="227"/>
      <c r="X242" s="227"/>
      <c r="Y242" s="227"/>
      <c r="Z242" s="227"/>
      <c r="AA242" s="227"/>
      <c r="AB242" s="227"/>
      <c r="AC242" s="227"/>
      <c r="AD242" s="227"/>
      <c r="AE242" s="227"/>
      <c r="AF242" s="227"/>
      <c r="AG242" s="226">
        <f>G242/2.5</f>
        <v>0</v>
      </c>
      <c r="AH242" s="228"/>
      <c r="AI242" s="227"/>
      <c r="AJ242" s="227"/>
      <c r="AK242" s="227"/>
      <c r="AL242" s="227"/>
      <c r="AM242" s="227">
        <f>G242-SUM(J242:AL242)</f>
        <v>0</v>
      </c>
      <c r="AN242" s="227"/>
      <c r="AO242" s="227"/>
      <c r="AP242" s="227"/>
      <c r="AQ242" s="227"/>
      <c r="AR242" s="227"/>
      <c r="AS242" s="226"/>
      <c r="AT242" s="228"/>
      <c r="AU242" s="227"/>
      <c r="AV242" s="227"/>
      <c r="AW242" s="227"/>
      <c r="AX242" s="227"/>
      <c r="AY242" s="227"/>
      <c r="AZ242" s="227"/>
      <c r="BA242" s="227"/>
      <c r="BB242" s="227"/>
      <c r="BC242" s="227"/>
      <c r="BD242" s="227"/>
      <c r="BE242" s="226"/>
      <c r="BF242" s="228"/>
      <c r="BG242" s="227"/>
      <c r="BH242" s="227"/>
      <c r="BI242" s="227"/>
      <c r="BJ242" s="227"/>
      <c r="BK242" s="227"/>
      <c r="BL242" s="227"/>
      <c r="BM242" s="227"/>
      <c r="BN242" s="227"/>
      <c r="BO242" s="227"/>
      <c r="BP242" s="227"/>
      <c r="BQ242" s="226"/>
      <c r="BR242" s="228"/>
      <c r="BS242" s="227"/>
      <c r="BT242" s="227"/>
      <c r="BU242" s="227"/>
      <c r="BV242" s="227"/>
      <c r="BW242" s="227"/>
      <c r="BX242" s="227"/>
      <c r="BY242" s="227"/>
      <c r="BZ242" s="227"/>
      <c r="CA242" s="227"/>
      <c r="CB242" s="227"/>
      <c r="CC242" s="232">
        <f>G242-SUM(H242:CB242)</f>
        <v>0</v>
      </c>
      <c r="CD242" s="368"/>
    </row>
    <row r="243" spans="1:82" x14ac:dyDescent="0.75">
      <c r="A243" s="43"/>
      <c r="B243" s="176" t="s">
        <v>432</v>
      </c>
      <c r="C243" s="177" t="s">
        <v>433</v>
      </c>
      <c r="D243" s="178" t="s">
        <v>58</v>
      </c>
      <c r="E243" s="300">
        <v>0</v>
      </c>
      <c r="F243" s="229"/>
      <c r="G243" s="183">
        <f t="shared" ref="G243" si="225">+SUM(H243:CC243)</f>
        <v>0</v>
      </c>
      <c r="H243" s="225"/>
      <c r="I243" s="226"/>
      <c r="J243" s="225"/>
      <c r="K243" s="227"/>
      <c r="L243" s="227"/>
      <c r="M243" s="227"/>
      <c r="N243" s="227"/>
      <c r="O243" s="227"/>
      <c r="P243" s="227"/>
      <c r="Q243" s="227"/>
      <c r="R243" s="227"/>
      <c r="S243" s="227"/>
      <c r="T243" s="227"/>
      <c r="U243" s="226"/>
      <c r="V243" s="225"/>
      <c r="W243" s="227"/>
      <c r="X243" s="227"/>
      <c r="Y243" s="227"/>
      <c r="Z243" s="227"/>
      <c r="AA243" s="227"/>
      <c r="AB243" s="227"/>
      <c r="AC243" s="227"/>
      <c r="AD243" s="227"/>
      <c r="AE243" s="227"/>
      <c r="AF243" s="227"/>
      <c r="AG243" s="226"/>
      <c r="AH243" s="228"/>
      <c r="AI243" s="227"/>
      <c r="AJ243" s="227"/>
      <c r="AK243" s="227"/>
      <c r="AL243" s="227"/>
      <c r="AM243" s="227"/>
      <c r="AN243" s="227"/>
      <c r="AO243" s="227"/>
      <c r="AP243" s="227"/>
      <c r="AQ243" s="227"/>
      <c r="AR243" s="227"/>
      <c r="AS243" s="226"/>
      <c r="AT243" s="228"/>
      <c r="AU243" s="227"/>
      <c r="AV243" s="227"/>
      <c r="AW243" s="227"/>
      <c r="AX243" s="227"/>
      <c r="AY243" s="227"/>
      <c r="AZ243" s="227"/>
      <c r="BA243" s="227"/>
      <c r="BB243" s="227"/>
      <c r="BC243" s="227"/>
      <c r="BD243" s="227"/>
      <c r="BE243" s="226"/>
      <c r="BF243" s="228"/>
      <c r="BG243" s="227"/>
      <c r="BH243" s="227"/>
      <c r="BI243" s="227"/>
      <c r="BJ243" s="227"/>
      <c r="BK243" s="227"/>
      <c r="BL243" s="227"/>
      <c r="BM243" s="227"/>
      <c r="BN243" s="227"/>
      <c r="BO243" s="227"/>
      <c r="BP243" s="227"/>
      <c r="BQ243" s="226"/>
      <c r="BR243" s="228"/>
      <c r="BS243" s="227"/>
      <c r="BT243" s="227"/>
      <c r="BU243" s="227"/>
      <c r="BV243" s="227"/>
      <c r="BW243" s="227"/>
      <c r="BX243" s="227"/>
      <c r="BY243" s="227"/>
      <c r="BZ243" s="227"/>
      <c r="CA243" s="227"/>
      <c r="CB243" s="227"/>
      <c r="CC243" s="226"/>
      <c r="CD243" s="368"/>
    </row>
    <row r="244" spans="1:82" x14ac:dyDescent="0.75">
      <c r="A244" s="175"/>
      <c r="B244" s="176" t="s">
        <v>434</v>
      </c>
      <c r="C244" s="177" t="s">
        <v>435</v>
      </c>
      <c r="D244" s="178" t="s">
        <v>86</v>
      </c>
      <c r="E244" s="300">
        <v>0</v>
      </c>
      <c r="F244" s="229"/>
      <c r="G244" s="174">
        <f>+E244*F244</f>
        <v>0</v>
      </c>
      <c r="H244" s="225"/>
      <c r="I244" s="226"/>
      <c r="J244" s="225"/>
      <c r="K244" s="227"/>
      <c r="L244" s="227"/>
      <c r="M244" s="227"/>
      <c r="N244" s="227"/>
      <c r="O244" s="227"/>
      <c r="P244" s="227"/>
      <c r="Q244" s="227"/>
      <c r="R244" s="227"/>
      <c r="S244" s="227"/>
      <c r="T244" s="227"/>
      <c r="U244" s="226">
        <f>G244/2.5</f>
        <v>0</v>
      </c>
      <c r="V244" s="225"/>
      <c r="W244" s="227"/>
      <c r="X244" s="227"/>
      <c r="Y244" s="227"/>
      <c r="Z244" s="227"/>
      <c r="AA244" s="227"/>
      <c r="AB244" s="227"/>
      <c r="AC244" s="227"/>
      <c r="AD244" s="227"/>
      <c r="AE244" s="227"/>
      <c r="AF244" s="227"/>
      <c r="AG244" s="226">
        <f>G244/2.5</f>
        <v>0</v>
      </c>
      <c r="AH244" s="228"/>
      <c r="AI244" s="227"/>
      <c r="AJ244" s="227"/>
      <c r="AK244" s="227"/>
      <c r="AL244" s="227"/>
      <c r="AM244" s="227">
        <f>G244-SUM(J244:AL244)</f>
        <v>0</v>
      </c>
      <c r="AN244" s="227"/>
      <c r="AO244" s="227"/>
      <c r="AP244" s="227"/>
      <c r="AQ244" s="227"/>
      <c r="AR244" s="227"/>
      <c r="AS244" s="226"/>
      <c r="AT244" s="228"/>
      <c r="AU244" s="227"/>
      <c r="AV244" s="227"/>
      <c r="AW244" s="227"/>
      <c r="AX244" s="227"/>
      <c r="AY244" s="227"/>
      <c r="AZ244" s="227"/>
      <c r="BA244" s="227"/>
      <c r="BB244" s="227"/>
      <c r="BC244" s="227"/>
      <c r="BD244" s="227"/>
      <c r="BE244" s="226"/>
      <c r="BF244" s="228"/>
      <c r="BG244" s="227"/>
      <c r="BH244" s="227"/>
      <c r="BI244" s="227"/>
      <c r="BJ244" s="227"/>
      <c r="BK244" s="227"/>
      <c r="BL244" s="227"/>
      <c r="BM244" s="227"/>
      <c r="BN244" s="227"/>
      <c r="BO244" s="227"/>
      <c r="BP244" s="227"/>
      <c r="BQ244" s="226"/>
      <c r="BR244" s="228"/>
      <c r="BS244" s="227"/>
      <c r="BT244" s="227"/>
      <c r="BU244" s="227"/>
      <c r="BV244" s="227"/>
      <c r="BW244" s="227"/>
      <c r="BX244" s="227"/>
      <c r="BY244" s="227"/>
      <c r="BZ244" s="227"/>
      <c r="CA244" s="227"/>
      <c r="CB244" s="227"/>
      <c r="CC244" s="232">
        <f>G244-SUM(H244:CB244)</f>
        <v>0</v>
      </c>
      <c r="CD244" s="368"/>
    </row>
    <row r="245" spans="1:82" ht="27" x14ac:dyDescent="0.75">
      <c r="A245" s="175"/>
      <c r="B245" s="176" t="s">
        <v>436</v>
      </c>
      <c r="C245" s="177" t="s">
        <v>437</v>
      </c>
      <c r="D245" s="178" t="s">
        <v>86</v>
      </c>
      <c r="E245" s="300">
        <v>0</v>
      </c>
      <c r="F245" s="229"/>
      <c r="G245" s="174">
        <f>+E245*F245</f>
        <v>0</v>
      </c>
      <c r="H245" s="225"/>
      <c r="I245" s="226"/>
      <c r="J245" s="225"/>
      <c r="K245" s="227"/>
      <c r="L245" s="227"/>
      <c r="M245" s="227"/>
      <c r="N245" s="227"/>
      <c r="O245" s="227"/>
      <c r="P245" s="227"/>
      <c r="Q245" s="227"/>
      <c r="R245" s="227"/>
      <c r="S245" s="227"/>
      <c r="T245" s="227"/>
      <c r="U245" s="226">
        <f>G245/2.5</f>
        <v>0</v>
      </c>
      <c r="V245" s="225"/>
      <c r="W245" s="227"/>
      <c r="X245" s="227"/>
      <c r="Y245" s="227"/>
      <c r="Z245" s="227"/>
      <c r="AA245" s="227"/>
      <c r="AB245" s="227"/>
      <c r="AC245" s="227"/>
      <c r="AD245" s="227"/>
      <c r="AE245" s="227"/>
      <c r="AF245" s="227"/>
      <c r="AG245" s="226">
        <f>G245/2.5</f>
        <v>0</v>
      </c>
      <c r="AH245" s="228"/>
      <c r="AI245" s="227"/>
      <c r="AJ245" s="227"/>
      <c r="AK245" s="227"/>
      <c r="AL245" s="227"/>
      <c r="AM245" s="227">
        <f>G245-SUM(J245:AL245)</f>
        <v>0</v>
      </c>
      <c r="AN245" s="227"/>
      <c r="AO245" s="227"/>
      <c r="AP245" s="227"/>
      <c r="AQ245" s="227"/>
      <c r="AR245" s="227"/>
      <c r="AS245" s="226"/>
      <c r="AT245" s="228"/>
      <c r="AU245" s="227"/>
      <c r="AV245" s="227"/>
      <c r="AW245" s="227"/>
      <c r="AX245" s="227"/>
      <c r="AY245" s="227"/>
      <c r="AZ245" s="227"/>
      <c r="BA245" s="227"/>
      <c r="BB245" s="227"/>
      <c r="BC245" s="227"/>
      <c r="BD245" s="227"/>
      <c r="BE245" s="226"/>
      <c r="BF245" s="228"/>
      <c r="BG245" s="227"/>
      <c r="BH245" s="227"/>
      <c r="BI245" s="227"/>
      <c r="BJ245" s="227"/>
      <c r="BK245" s="227"/>
      <c r="BL245" s="227"/>
      <c r="BM245" s="227"/>
      <c r="BN245" s="227"/>
      <c r="BO245" s="227"/>
      <c r="BP245" s="227"/>
      <c r="BQ245" s="226"/>
      <c r="BR245" s="228"/>
      <c r="BS245" s="227"/>
      <c r="BT245" s="227"/>
      <c r="BU245" s="227"/>
      <c r="BV245" s="227"/>
      <c r="BW245" s="227"/>
      <c r="BX245" s="227"/>
      <c r="BY245" s="227"/>
      <c r="BZ245" s="227"/>
      <c r="CA245" s="227"/>
      <c r="CB245" s="227"/>
      <c r="CC245" s="232">
        <f>G245-SUM(H245:CB245)</f>
        <v>0</v>
      </c>
      <c r="CD245" s="368"/>
    </row>
    <row r="246" spans="1:82" ht="27" x14ac:dyDescent="0.75">
      <c r="A246" s="175"/>
      <c r="B246" s="73" t="s">
        <v>438</v>
      </c>
      <c r="C246" s="129" t="s">
        <v>439</v>
      </c>
      <c r="D246" s="139" t="s">
        <v>86</v>
      </c>
      <c r="E246" s="255">
        <v>1</v>
      </c>
      <c r="F246" s="216"/>
      <c r="G246" s="74">
        <f t="shared" ref="G246" si="226">+E246*F246</f>
        <v>0</v>
      </c>
      <c r="H246" s="230"/>
      <c r="I246" s="232"/>
      <c r="J246" s="230"/>
      <c r="K246" s="231"/>
      <c r="L246" s="231"/>
      <c r="M246" s="231"/>
      <c r="N246" s="231"/>
      <c r="O246" s="231"/>
      <c r="P246" s="231"/>
      <c r="Q246" s="231"/>
      <c r="R246" s="231"/>
      <c r="S246" s="231"/>
      <c r="T246" s="231"/>
      <c r="U246" s="232">
        <f>G246/6</f>
        <v>0</v>
      </c>
      <c r="V246" s="230"/>
      <c r="W246" s="231"/>
      <c r="X246" s="231"/>
      <c r="Y246" s="231"/>
      <c r="Z246" s="231"/>
      <c r="AA246" s="231"/>
      <c r="AB246" s="231"/>
      <c r="AC246" s="231"/>
      <c r="AD246" s="231"/>
      <c r="AE246" s="231"/>
      <c r="AF246" s="231"/>
      <c r="AG246" s="232">
        <f>G246/6</f>
        <v>0</v>
      </c>
      <c r="AH246" s="233"/>
      <c r="AI246" s="231"/>
      <c r="AJ246" s="231"/>
      <c r="AK246" s="231"/>
      <c r="AL246" s="231"/>
      <c r="AM246" s="231"/>
      <c r="AN246" s="231"/>
      <c r="AO246" s="231"/>
      <c r="AP246" s="231"/>
      <c r="AQ246" s="231"/>
      <c r="AR246" s="231"/>
      <c r="AS246" s="232">
        <f>G246/6</f>
        <v>0</v>
      </c>
      <c r="AT246" s="233"/>
      <c r="AU246" s="231"/>
      <c r="AV246" s="231"/>
      <c r="AW246" s="231"/>
      <c r="AX246" s="231"/>
      <c r="AY246" s="231"/>
      <c r="AZ246" s="231"/>
      <c r="BA246" s="231"/>
      <c r="BB246" s="231"/>
      <c r="BC246" s="231"/>
      <c r="BD246" s="231"/>
      <c r="BE246" s="232">
        <f>G246/6</f>
        <v>0</v>
      </c>
      <c r="BF246" s="233"/>
      <c r="BG246" s="231"/>
      <c r="BH246" s="231"/>
      <c r="BI246" s="231"/>
      <c r="BJ246" s="231"/>
      <c r="BK246" s="231"/>
      <c r="BL246" s="231"/>
      <c r="BM246" s="231"/>
      <c r="BN246" s="231"/>
      <c r="BO246" s="231"/>
      <c r="BP246" s="231"/>
      <c r="BQ246" s="232">
        <f>G246/6</f>
        <v>0</v>
      </c>
      <c r="BR246" s="233"/>
      <c r="BS246" s="231"/>
      <c r="BT246" s="231"/>
      <c r="BU246" s="231"/>
      <c r="BV246" s="231"/>
      <c r="BW246" s="231"/>
      <c r="BX246" s="231"/>
      <c r="BY246" s="231"/>
      <c r="BZ246" s="231"/>
      <c r="CA246" s="231"/>
      <c r="CB246" s="231"/>
      <c r="CC246" s="232">
        <f>G246-SUM(H246:CB246)</f>
        <v>0</v>
      </c>
      <c r="CD246" s="368"/>
    </row>
    <row r="247" spans="1:82" ht="27" x14ac:dyDescent="0.75">
      <c r="A247" s="175"/>
      <c r="B247" s="73" t="s">
        <v>440</v>
      </c>
      <c r="C247" s="129" t="s">
        <v>441</v>
      </c>
      <c r="D247" s="139" t="s">
        <v>86</v>
      </c>
      <c r="E247" s="255">
        <v>1</v>
      </c>
      <c r="F247" s="216"/>
      <c r="G247" s="74">
        <f>+E247*F247</f>
        <v>0</v>
      </c>
      <c r="H247" s="230"/>
      <c r="I247" s="232"/>
      <c r="J247" s="230"/>
      <c r="K247" s="231"/>
      <c r="L247" s="231"/>
      <c r="M247" s="231"/>
      <c r="N247" s="231"/>
      <c r="O247" s="231"/>
      <c r="P247" s="231"/>
      <c r="Q247" s="231"/>
      <c r="R247" s="231"/>
      <c r="S247" s="231"/>
      <c r="T247" s="231"/>
      <c r="U247" s="232">
        <f>G247/6</f>
        <v>0</v>
      </c>
      <c r="V247" s="230"/>
      <c r="W247" s="231"/>
      <c r="X247" s="231"/>
      <c r="Y247" s="231"/>
      <c r="Z247" s="231"/>
      <c r="AA247" s="231"/>
      <c r="AB247" s="231"/>
      <c r="AC247" s="231"/>
      <c r="AD247" s="231"/>
      <c r="AE247" s="231"/>
      <c r="AF247" s="231"/>
      <c r="AG247" s="232">
        <f>G247/6</f>
        <v>0</v>
      </c>
      <c r="AH247" s="233"/>
      <c r="AI247" s="231"/>
      <c r="AJ247" s="231"/>
      <c r="AK247" s="231"/>
      <c r="AL247" s="231"/>
      <c r="AM247" s="231"/>
      <c r="AN247" s="231"/>
      <c r="AO247" s="231"/>
      <c r="AP247" s="231"/>
      <c r="AQ247" s="231"/>
      <c r="AR247" s="231"/>
      <c r="AS247" s="232">
        <f>G247/6</f>
        <v>0</v>
      </c>
      <c r="AT247" s="233"/>
      <c r="AU247" s="231"/>
      <c r="AV247" s="231"/>
      <c r="AW247" s="231"/>
      <c r="AX247" s="231"/>
      <c r="AY247" s="231"/>
      <c r="AZ247" s="231"/>
      <c r="BA247" s="231"/>
      <c r="BB247" s="231"/>
      <c r="BC247" s="231"/>
      <c r="BD247" s="231"/>
      <c r="BE247" s="232">
        <f>G247/6</f>
        <v>0</v>
      </c>
      <c r="BF247" s="233"/>
      <c r="BG247" s="231"/>
      <c r="BH247" s="231"/>
      <c r="BI247" s="231"/>
      <c r="BJ247" s="231"/>
      <c r="BK247" s="231"/>
      <c r="BL247" s="231"/>
      <c r="BM247" s="231"/>
      <c r="BN247" s="231"/>
      <c r="BO247" s="231"/>
      <c r="BP247" s="231"/>
      <c r="BQ247" s="232">
        <f>G247/6</f>
        <v>0</v>
      </c>
      <c r="BR247" s="233"/>
      <c r="BS247" s="231"/>
      <c r="BT247" s="231"/>
      <c r="BU247" s="231"/>
      <c r="BV247" s="231"/>
      <c r="BW247" s="231"/>
      <c r="BX247" s="231"/>
      <c r="BY247" s="231"/>
      <c r="BZ247" s="231"/>
      <c r="CA247" s="231"/>
      <c r="CB247" s="231"/>
      <c r="CC247" s="232">
        <f>G247-SUM(H247:CB247)</f>
        <v>0</v>
      </c>
      <c r="CD247" s="368"/>
    </row>
    <row r="248" spans="1:82" x14ac:dyDescent="0.75">
      <c r="A248" s="175"/>
      <c r="B248" s="121" t="s">
        <v>442</v>
      </c>
      <c r="C248" s="151" t="s">
        <v>443</v>
      </c>
      <c r="D248" s="123"/>
      <c r="E248" s="294"/>
      <c r="F248" s="253"/>
      <c r="G248" s="124">
        <f>SUM(G249:G263)</f>
        <v>0</v>
      </c>
      <c r="H248" s="125">
        <f>SUM(H249:H263)</f>
        <v>0</v>
      </c>
      <c r="I248" s="126">
        <f t="shared" ref="I248:BT248" si="227">SUM(I249:I263)</f>
        <v>0</v>
      </c>
      <c r="J248" s="125">
        <f t="shared" si="227"/>
        <v>0</v>
      </c>
      <c r="K248" s="127">
        <f t="shared" si="227"/>
        <v>0</v>
      </c>
      <c r="L248" s="127">
        <f t="shared" si="227"/>
        <v>0</v>
      </c>
      <c r="M248" s="127">
        <f t="shared" si="227"/>
        <v>0</v>
      </c>
      <c r="N248" s="127">
        <f t="shared" si="227"/>
        <v>0</v>
      </c>
      <c r="O248" s="127">
        <f t="shared" si="227"/>
        <v>0</v>
      </c>
      <c r="P248" s="127">
        <f t="shared" si="227"/>
        <v>0</v>
      </c>
      <c r="Q248" s="127">
        <f>SUM(Q249:Q263)</f>
        <v>0</v>
      </c>
      <c r="R248" s="127">
        <f t="shared" si="227"/>
        <v>0</v>
      </c>
      <c r="S248" s="127">
        <f t="shared" si="227"/>
        <v>0</v>
      </c>
      <c r="T248" s="127">
        <f t="shared" si="227"/>
        <v>0</v>
      </c>
      <c r="U248" s="126">
        <f t="shared" si="227"/>
        <v>0</v>
      </c>
      <c r="V248" s="125">
        <f t="shared" si="227"/>
        <v>0</v>
      </c>
      <c r="W248" s="127">
        <f t="shared" si="227"/>
        <v>0</v>
      </c>
      <c r="X248" s="127">
        <f t="shared" si="227"/>
        <v>0</v>
      </c>
      <c r="Y248" s="127">
        <f t="shared" si="227"/>
        <v>0</v>
      </c>
      <c r="Z248" s="127">
        <f t="shared" si="227"/>
        <v>0</v>
      </c>
      <c r="AA248" s="127">
        <f t="shared" si="227"/>
        <v>0</v>
      </c>
      <c r="AB248" s="127">
        <f t="shared" si="227"/>
        <v>0</v>
      </c>
      <c r="AC248" s="127">
        <f t="shared" si="227"/>
        <v>0</v>
      </c>
      <c r="AD248" s="127">
        <f t="shared" si="227"/>
        <v>0</v>
      </c>
      <c r="AE248" s="127">
        <f t="shared" si="227"/>
        <v>0</v>
      </c>
      <c r="AF248" s="127">
        <f t="shared" si="227"/>
        <v>0</v>
      </c>
      <c r="AG248" s="126">
        <f t="shared" si="227"/>
        <v>0</v>
      </c>
      <c r="AH248" s="128">
        <f t="shared" si="227"/>
        <v>0</v>
      </c>
      <c r="AI248" s="127">
        <f t="shared" si="227"/>
        <v>0</v>
      </c>
      <c r="AJ248" s="127">
        <f t="shared" si="227"/>
        <v>0</v>
      </c>
      <c r="AK248" s="127">
        <f t="shared" si="227"/>
        <v>0</v>
      </c>
      <c r="AL248" s="127">
        <f t="shared" si="227"/>
        <v>0</v>
      </c>
      <c r="AM248" s="127">
        <f t="shared" si="227"/>
        <v>0</v>
      </c>
      <c r="AN248" s="127">
        <f t="shared" si="227"/>
        <v>0</v>
      </c>
      <c r="AO248" s="127">
        <f t="shared" si="227"/>
        <v>0</v>
      </c>
      <c r="AP248" s="127">
        <f t="shared" si="227"/>
        <v>0</v>
      </c>
      <c r="AQ248" s="127">
        <f t="shared" si="227"/>
        <v>0</v>
      </c>
      <c r="AR248" s="127">
        <f t="shared" si="227"/>
        <v>0</v>
      </c>
      <c r="AS248" s="126">
        <f t="shared" si="227"/>
        <v>0</v>
      </c>
      <c r="AT248" s="128">
        <f t="shared" si="227"/>
        <v>0</v>
      </c>
      <c r="AU248" s="127">
        <f t="shared" si="227"/>
        <v>0</v>
      </c>
      <c r="AV248" s="127">
        <f t="shared" si="227"/>
        <v>0</v>
      </c>
      <c r="AW248" s="127">
        <f t="shared" si="227"/>
        <v>0</v>
      </c>
      <c r="AX248" s="127">
        <f t="shared" si="227"/>
        <v>0</v>
      </c>
      <c r="AY248" s="127">
        <f t="shared" si="227"/>
        <v>0</v>
      </c>
      <c r="AZ248" s="127">
        <f t="shared" si="227"/>
        <v>0</v>
      </c>
      <c r="BA248" s="127">
        <f t="shared" si="227"/>
        <v>0</v>
      </c>
      <c r="BB248" s="127">
        <f t="shared" si="227"/>
        <v>0</v>
      </c>
      <c r="BC248" s="127">
        <f t="shared" si="227"/>
        <v>0</v>
      </c>
      <c r="BD248" s="127">
        <f t="shared" si="227"/>
        <v>0</v>
      </c>
      <c r="BE248" s="126">
        <f t="shared" si="227"/>
        <v>0</v>
      </c>
      <c r="BF248" s="128">
        <f t="shared" si="227"/>
        <v>0</v>
      </c>
      <c r="BG248" s="127">
        <f t="shared" si="227"/>
        <v>0</v>
      </c>
      <c r="BH248" s="127">
        <f t="shared" si="227"/>
        <v>0</v>
      </c>
      <c r="BI248" s="127">
        <f t="shared" si="227"/>
        <v>0</v>
      </c>
      <c r="BJ248" s="127">
        <f t="shared" si="227"/>
        <v>0</v>
      </c>
      <c r="BK248" s="127">
        <f t="shared" si="227"/>
        <v>0</v>
      </c>
      <c r="BL248" s="127">
        <f t="shared" si="227"/>
        <v>0</v>
      </c>
      <c r="BM248" s="127">
        <f t="shared" si="227"/>
        <v>0</v>
      </c>
      <c r="BN248" s="127">
        <f t="shared" si="227"/>
        <v>0</v>
      </c>
      <c r="BO248" s="127">
        <f t="shared" si="227"/>
        <v>0</v>
      </c>
      <c r="BP248" s="127">
        <f t="shared" si="227"/>
        <v>0</v>
      </c>
      <c r="BQ248" s="126">
        <f t="shared" si="227"/>
        <v>0</v>
      </c>
      <c r="BR248" s="128">
        <f t="shared" si="227"/>
        <v>0</v>
      </c>
      <c r="BS248" s="127">
        <f t="shared" si="227"/>
        <v>0</v>
      </c>
      <c r="BT248" s="127">
        <f t="shared" si="227"/>
        <v>0</v>
      </c>
      <c r="BU248" s="127">
        <f t="shared" ref="BU248:CC248" si="228">SUM(BU249:BU263)</f>
        <v>0</v>
      </c>
      <c r="BV248" s="127">
        <f t="shared" si="228"/>
        <v>0</v>
      </c>
      <c r="BW248" s="127">
        <f t="shared" si="228"/>
        <v>0</v>
      </c>
      <c r="BX248" s="127">
        <f t="shared" si="228"/>
        <v>0</v>
      </c>
      <c r="BY248" s="127">
        <f t="shared" si="228"/>
        <v>0</v>
      </c>
      <c r="BZ248" s="127">
        <f t="shared" si="228"/>
        <v>0</v>
      </c>
      <c r="CA248" s="127">
        <f t="shared" si="228"/>
        <v>0</v>
      </c>
      <c r="CB248" s="127">
        <f t="shared" si="228"/>
        <v>0</v>
      </c>
      <c r="CC248" s="126">
        <f t="shared" si="228"/>
        <v>0</v>
      </c>
      <c r="CD248" s="368"/>
    </row>
    <row r="249" spans="1:82" ht="27" x14ac:dyDescent="0.75">
      <c r="A249" s="175"/>
      <c r="B249" s="176" t="s">
        <v>444</v>
      </c>
      <c r="C249" s="177" t="s">
        <v>445</v>
      </c>
      <c r="D249" s="178" t="s">
        <v>226</v>
      </c>
      <c r="E249" s="300">
        <v>0</v>
      </c>
      <c r="F249" s="229"/>
      <c r="G249" s="174">
        <f t="shared" ref="G249:G263" si="229">+E249*F249</f>
        <v>0</v>
      </c>
      <c r="H249" s="225"/>
      <c r="I249" s="226"/>
      <c r="J249" s="225"/>
      <c r="K249" s="227"/>
      <c r="L249" s="227"/>
      <c r="M249" s="227"/>
      <c r="N249" s="227"/>
      <c r="O249" s="227"/>
      <c r="P249" s="227"/>
      <c r="Q249" s="227"/>
      <c r="R249" s="227"/>
      <c r="S249" s="227"/>
      <c r="T249" s="227"/>
      <c r="U249" s="226"/>
      <c r="V249" s="225"/>
      <c r="W249" s="227"/>
      <c r="X249" s="227"/>
      <c r="Y249" s="227"/>
      <c r="Z249" s="227"/>
      <c r="AA249" s="227"/>
      <c r="AB249" s="227"/>
      <c r="AC249" s="227"/>
      <c r="AD249" s="227"/>
      <c r="AE249" s="227"/>
      <c r="AF249" s="227"/>
      <c r="AG249" s="226"/>
      <c r="AH249" s="228"/>
      <c r="AI249" s="227"/>
      <c r="AJ249" s="227"/>
      <c r="AK249" s="227"/>
      <c r="AL249" s="227"/>
      <c r="AM249" s="227"/>
      <c r="AN249" s="227"/>
      <c r="AO249" s="227"/>
      <c r="AP249" s="227"/>
      <c r="AQ249" s="227"/>
      <c r="AR249" s="227"/>
      <c r="AS249" s="226"/>
      <c r="AT249" s="228"/>
      <c r="AU249" s="227"/>
      <c r="AV249" s="227"/>
      <c r="AW249" s="227"/>
      <c r="AX249" s="227"/>
      <c r="AY249" s="227"/>
      <c r="AZ249" s="227"/>
      <c r="BA249" s="227"/>
      <c r="BB249" s="227"/>
      <c r="BC249" s="227"/>
      <c r="BD249" s="227"/>
      <c r="BE249" s="226"/>
      <c r="BF249" s="228"/>
      <c r="BG249" s="227"/>
      <c r="BH249" s="227"/>
      <c r="BI249" s="227"/>
      <c r="BJ249" s="227"/>
      <c r="BK249" s="227"/>
      <c r="BL249" s="227"/>
      <c r="BM249" s="227"/>
      <c r="BN249" s="227"/>
      <c r="BO249" s="227"/>
      <c r="BP249" s="227"/>
      <c r="BQ249" s="226"/>
      <c r="BR249" s="228"/>
      <c r="BS249" s="227"/>
      <c r="BT249" s="227"/>
      <c r="BU249" s="227"/>
      <c r="BV249" s="227"/>
      <c r="BW249" s="227"/>
      <c r="BX249" s="227"/>
      <c r="BY249" s="227"/>
      <c r="BZ249" s="227"/>
      <c r="CA249" s="227"/>
      <c r="CB249" s="227"/>
      <c r="CC249" s="232">
        <f t="shared" ref="CC249:CC263" si="230">G249-SUM(H249:CB249)</f>
        <v>0</v>
      </c>
      <c r="CD249" s="368"/>
    </row>
    <row r="250" spans="1:82" ht="27" x14ac:dyDescent="0.75">
      <c r="A250" s="175"/>
      <c r="B250" s="176" t="s">
        <v>447</v>
      </c>
      <c r="C250" s="177" t="s">
        <v>448</v>
      </c>
      <c r="D250" s="178" t="s">
        <v>226</v>
      </c>
      <c r="E250" s="300">
        <v>0</v>
      </c>
      <c r="F250" s="229"/>
      <c r="G250" s="174">
        <f t="shared" si="229"/>
        <v>0</v>
      </c>
      <c r="H250" s="225"/>
      <c r="I250" s="226"/>
      <c r="J250" s="225"/>
      <c r="K250" s="227"/>
      <c r="L250" s="227"/>
      <c r="M250" s="227"/>
      <c r="N250" s="227"/>
      <c r="O250" s="227"/>
      <c r="P250" s="227"/>
      <c r="Q250" s="227"/>
      <c r="R250" s="227"/>
      <c r="S250" s="227"/>
      <c r="T250" s="227"/>
      <c r="U250" s="226"/>
      <c r="V250" s="225"/>
      <c r="W250" s="227"/>
      <c r="X250" s="227"/>
      <c r="Y250" s="227"/>
      <c r="Z250" s="227"/>
      <c r="AA250" s="227"/>
      <c r="AB250" s="227"/>
      <c r="AC250" s="227"/>
      <c r="AD250" s="227"/>
      <c r="AE250" s="227"/>
      <c r="AF250" s="227"/>
      <c r="AG250" s="226"/>
      <c r="AH250" s="228"/>
      <c r="AI250" s="227"/>
      <c r="AJ250" s="227"/>
      <c r="AK250" s="227"/>
      <c r="AL250" s="227"/>
      <c r="AM250" s="227"/>
      <c r="AN250" s="227"/>
      <c r="AO250" s="227"/>
      <c r="AP250" s="227"/>
      <c r="AQ250" s="227"/>
      <c r="AR250" s="227"/>
      <c r="AS250" s="226"/>
      <c r="AT250" s="228"/>
      <c r="AU250" s="227"/>
      <c r="AV250" s="227"/>
      <c r="AW250" s="227"/>
      <c r="AX250" s="227"/>
      <c r="AY250" s="227"/>
      <c r="AZ250" s="227"/>
      <c r="BA250" s="227"/>
      <c r="BB250" s="227"/>
      <c r="BC250" s="227"/>
      <c r="BD250" s="227"/>
      <c r="BE250" s="226"/>
      <c r="BF250" s="228"/>
      <c r="BG250" s="227"/>
      <c r="BH250" s="227"/>
      <c r="BI250" s="227"/>
      <c r="BJ250" s="227"/>
      <c r="BK250" s="227"/>
      <c r="BL250" s="227"/>
      <c r="BM250" s="227"/>
      <c r="BN250" s="227"/>
      <c r="BO250" s="227"/>
      <c r="BP250" s="227"/>
      <c r="BQ250" s="226"/>
      <c r="BR250" s="228"/>
      <c r="BS250" s="227"/>
      <c r="BT250" s="227"/>
      <c r="BU250" s="227"/>
      <c r="BV250" s="227"/>
      <c r="BW250" s="227"/>
      <c r="BX250" s="227"/>
      <c r="BY250" s="227"/>
      <c r="BZ250" s="227"/>
      <c r="CA250" s="227"/>
      <c r="CB250" s="227"/>
      <c r="CC250" s="232">
        <f t="shared" si="230"/>
        <v>0</v>
      </c>
      <c r="CD250" s="368"/>
    </row>
    <row r="251" spans="1:82" x14ac:dyDescent="0.75">
      <c r="A251" s="175"/>
      <c r="B251" s="176" t="s">
        <v>449</v>
      </c>
      <c r="C251" s="177" t="s">
        <v>450</v>
      </c>
      <c r="D251" s="178" t="s">
        <v>226</v>
      </c>
      <c r="E251" s="300">
        <v>0</v>
      </c>
      <c r="F251" s="229"/>
      <c r="G251" s="174">
        <f t="shared" si="229"/>
        <v>0</v>
      </c>
      <c r="H251" s="225"/>
      <c r="I251" s="226"/>
      <c r="J251" s="225"/>
      <c r="K251" s="227"/>
      <c r="L251" s="227"/>
      <c r="M251" s="227"/>
      <c r="N251" s="227"/>
      <c r="O251" s="227"/>
      <c r="P251" s="227"/>
      <c r="Q251" s="227"/>
      <c r="R251" s="227"/>
      <c r="S251" s="227"/>
      <c r="T251" s="227"/>
      <c r="U251" s="226"/>
      <c r="V251" s="225"/>
      <c r="W251" s="227"/>
      <c r="X251" s="227"/>
      <c r="Y251" s="227"/>
      <c r="Z251" s="227"/>
      <c r="AA251" s="227"/>
      <c r="AB251" s="227"/>
      <c r="AC251" s="227"/>
      <c r="AD251" s="227"/>
      <c r="AE251" s="227"/>
      <c r="AF251" s="227"/>
      <c r="AG251" s="226"/>
      <c r="AH251" s="228"/>
      <c r="AI251" s="227"/>
      <c r="AJ251" s="227"/>
      <c r="AK251" s="227"/>
      <c r="AL251" s="227"/>
      <c r="AM251" s="227"/>
      <c r="AN251" s="227"/>
      <c r="AO251" s="227"/>
      <c r="AP251" s="227"/>
      <c r="AQ251" s="227"/>
      <c r="AR251" s="227"/>
      <c r="AS251" s="226"/>
      <c r="AT251" s="228"/>
      <c r="AU251" s="227"/>
      <c r="AV251" s="227"/>
      <c r="AW251" s="227"/>
      <c r="AX251" s="227"/>
      <c r="AY251" s="227"/>
      <c r="AZ251" s="227"/>
      <c r="BA251" s="227"/>
      <c r="BB251" s="227"/>
      <c r="BC251" s="227"/>
      <c r="BD251" s="227"/>
      <c r="BE251" s="226"/>
      <c r="BF251" s="228"/>
      <c r="BG251" s="227"/>
      <c r="BH251" s="227"/>
      <c r="BI251" s="227"/>
      <c r="BJ251" s="227"/>
      <c r="BK251" s="227"/>
      <c r="BL251" s="227"/>
      <c r="BM251" s="227"/>
      <c r="BN251" s="227"/>
      <c r="BO251" s="227"/>
      <c r="BP251" s="227"/>
      <c r="BQ251" s="226"/>
      <c r="BR251" s="228"/>
      <c r="BS251" s="227"/>
      <c r="BT251" s="227"/>
      <c r="BU251" s="227"/>
      <c r="BV251" s="227"/>
      <c r="BW251" s="227"/>
      <c r="BX251" s="227"/>
      <c r="BY251" s="227"/>
      <c r="BZ251" s="227"/>
      <c r="CA251" s="227"/>
      <c r="CB251" s="227"/>
      <c r="CC251" s="232">
        <f t="shared" si="230"/>
        <v>0</v>
      </c>
      <c r="CD251" s="368"/>
    </row>
    <row r="252" spans="1:82" ht="27" x14ac:dyDescent="0.75">
      <c r="A252" s="175"/>
      <c r="B252" s="176" t="s">
        <v>451</v>
      </c>
      <c r="C252" s="177" t="s">
        <v>452</v>
      </c>
      <c r="D252" s="178" t="s">
        <v>226</v>
      </c>
      <c r="E252" s="300">
        <v>0</v>
      </c>
      <c r="F252" s="229"/>
      <c r="G252" s="174">
        <f t="shared" si="229"/>
        <v>0</v>
      </c>
      <c r="H252" s="225"/>
      <c r="I252" s="226"/>
      <c r="J252" s="225"/>
      <c r="K252" s="227"/>
      <c r="L252" s="227"/>
      <c r="M252" s="227"/>
      <c r="N252" s="227"/>
      <c r="O252" s="227"/>
      <c r="P252" s="227"/>
      <c r="Q252" s="227"/>
      <c r="R252" s="227"/>
      <c r="S252" s="227"/>
      <c r="T252" s="227"/>
      <c r="U252" s="226"/>
      <c r="V252" s="225"/>
      <c r="W252" s="227"/>
      <c r="X252" s="227"/>
      <c r="Y252" s="227"/>
      <c r="Z252" s="227"/>
      <c r="AA252" s="227"/>
      <c r="AB252" s="227"/>
      <c r="AC252" s="227"/>
      <c r="AD252" s="227"/>
      <c r="AE252" s="227"/>
      <c r="AF252" s="227"/>
      <c r="AG252" s="226"/>
      <c r="AH252" s="228"/>
      <c r="AI252" s="227"/>
      <c r="AJ252" s="227"/>
      <c r="AK252" s="227"/>
      <c r="AL252" s="227"/>
      <c r="AM252" s="227"/>
      <c r="AN252" s="227"/>
      <c r="AO252" s="227"/>
      <c r="AP252" s="227"/>
      <c r="AQ252" s="227"/>
      <c r="AR252" s="227"/>
      <c r="AS252" s="226"/>
      <c r="AT252" s="228"/>
      <c r="AU252" s="227"/>
      <c r="AV252" s="227"/>
      <c r="AW252" s="227"/>
      <c r="AX252" s="227"/>
      <c r="AY252" s="227"/>
      <c r="AZ252" s="227"/>
      <c r="BA252" s="227"/>
      <c r="BB252" s="227"/>
      <c r="BC252" s="227"/>
      <c r="BD252" s="227"/>
      <c r="BE252" s="226"/>
      <c r="BF252" s="228"/>
      <c r="BG252" s="227"/>
      <c r="BH252" s="227"/>
      <c r="BI252" s="227"/>
      <c r="BJ252" s="227"/>
      <c r="BK252" s="227"/>
      <c r="BL252" s="227"/>
      <c r="BM252" s="227"/>
      <c r="BN252" s="227"/>
      <c r="BO252" s="227"/>
      <c r="BP252" s="227"/>
      <c r="BQ252" s="226"/>
      <c r="BR252" s="228"/>
      <c r="BS252" s="227"/>
      <c r="BT252" s="227"/>
      <c r="BU252" s="227"/>
      <c r="BV252" s="227"/>
      <c r="BW252" s="227"/>
      <c r="BX252" s="227"/>
      <c r="BY252" s="227"/>
      <c r="BZ252" s="227"/>
      <c r="CA252" s="227"/>
      <c r="CB252" s="227"/>
      <c r="CC252" s="232">
        <f t="shared" si="230"/>
        <v>0</v>
      </c>
      <c r="CD252" s="368"/>
    </row>
    <row r="253" spans="1:82" ht="27" x14ac:dyDescent="0.75">
      <c r="A253" s="175"/>
      <c r="B253" s="176" t="s">
        <v>453</v>
      </c>
      <c r="C253" s="177" t="s">
        <v>454</v>
      </c>
      <c r="D253" s="178" t="s">
        <v>226</v>
      </c>
      <c r="E253" s="300">
        <v>0</v>
      </c>
      <c r="F253" s="229"/>
      <c r="G253" s="174">
        <f t="shared" si="229"/>
        <v>0</v>
      </c>
      <c r="H253" s="225"/>
      <c r="I253" s="226"/>
      <c r="J253" s="225"/>
      <c r="K253" s="227"/>
      <c r="L253" s="227"/>
      <c r="M253" s="227"/>
      <c r="N253" s="227"/>
      <c r="O253" s="227"/>
      <c r="P253" s="227"/>
      <c r="Q253" s="227"/>
      <c r="R253" s="227"/>
      <c r="S253" s="227"/>
      <c r="T253" s="227"/>
      <c r="U253" s="226"/>
      <c r="V253" s="225"/>
      <c r="W253" s="227"/>
      <c r="X253" s="227"/>
      <c r="Y253" s="227"/>
      <c r="Z253" s="227"/>
      <c r="AA253" s="227"/>
      <c r="AB253" s="227"/>
      <c r="AC253" s="227"/>
      <c r="AD253" s="227"/>
      <c r="AE253" s="227"/>
      <c r="AF253" s="227"/>
      <c r="AG253" s="226"/>
      <c r="AH253" s="228"/>
      <c r="AI253" s="227"/>
      <c r="AJ253" s="227"/>
      <c r="AK253" s="227"/>
      <c r="AL253" s="227"/>
      <c r="AM253" s="227"/>
      <c r="AN253" s="227"/>
      <c r="AO253" s="227"/>
      <c r="AP253" s="227"/>
      <c r="AQ253" s="227"/>
      <c r="AR253" s="227"/>
      <c r="AS253" s="226"/>
      <c r="AT253" s="228"/>
      <c r="AU253" s="227"/>
      <c r="AV253" s="227"/>
      <c r="AW253" s="227"/>
      <c r="AX253" s="227"/>
      <c r="AY253" s="227"/>
      <c r="AZ253" s="227"/>
      <c r="BA253" s="227"/>
      <c r="BB253" s="227"/>
      <c r="BC253" s="227"/>
      <c r="BD253" s="227"/>
      <c r="BE253" s="226"/>
      <c r="BF253" s="228"/>
      <c r="BG253" s="227"/>
      <c r="BH253" s="227"/>
      <c r="BI253" s="227"/>
      <c r="BJ253" s="227"/>
      <c r="BK253" s="227"/>
      <c r="BL253" s="227"/>
      <c r="BM253" s="227"/>
      <c r="BN253" s="227"/>
      <c r="BO253" s="227"/>
      <c r="BP253" s="227"/>
      <c r="BQ253" s="226"/>
      <c r="BR253" s="228"/>
      <c r="BS253" s="227"/>
      <c r="BT253" s="227"/>
      <c r="BU253" s="227"/>
      <c r="BV253" s="227"/>
      <c r="BW253" s="227"/>
      <c r="BX253" s="227"/>
      <c r="BY253" s="227"/>
      <c r="BZ253" s="227"/>
      <c r="CA253" s="227"/>
      <c r="CB253" s="227"/>
      <c r="CC253" s="232">
        <f t="shared" si="230"/>
        <v>0</v>
      </c>
      <c r="CD253" s="368"/>
    </row>
    <row r="254" spans="1:82" x14ac:dyDescent="0.75">
      <c r="A254" s="175"/>
      <c r="B254" s="176" t="s">
        <v>455</v>
      </c>
      <c r="C254" s="177" t="s">
        <v>382</v>
      </c>
      <c r="D254" s="178" t="s">
        <v>86</v>
      </c>
      <c r="E254" s="300">
        <v>0</v>
      </c>
      <c r="F254" s="229"/>
      <c r="G254" s="174">
        <f t="shared" si="229"/>
        <v>0</v>
      </c>
      <c r="H254" s="225"/>
      <c r="I254" s="226"/>
      <c r="J254" s="225"/>
      <c r="K254" s="227"/>
      <c r="L254" s="227"/>
      <c r="M254" s="227"/>
      <c r="N254" s="227"/>
      <c r="O254" s="227"/>
      <c r="P254" s="227"/>
      <c r="Q254" s="227"/>
      <c r="R254" s="227"/>
      <c r="S254" s="227"/>
      <c r="T254" s="227"/>
      <c r="U254" s="226">
        <f>G254/2.5</f>
        <v>0</v>
      </c>
      <c r="V254" s="225"/>
      <c r="W254" s="227"/>
      <c r="X254" s="227"/>
      <c r="Y254" s="227"/>
      <c r="Z254" s="227"/>
      <c r="AA254" s="227"/>
      <c r="AB254" s="227"/>
      <c r="AC254" s="227"/>
      <c r="AD254" s="227"/>
      <c r="AE254" s="227"/>
      <c r="AF254" s="227"/>
      <c r="AG254" s="226">
        <f>G254/2.5</f>
        <v>0</v>
      </c>
      <c r="AH254" s="228"/>
      <c r="AI254" s="227"/>
      <c r="AJ254" s="227"/>
      <c r="AK254" s="227"/>
      <c r="AL254" s="227"/>
      <c r="AM254" s="227">
        <f>G254-SUM(J254:AL254)</f>
        <v>0</v>
      </c>
      <c r="AN254" s="227"/>
      <c r="AO254" s="227"/>
      <c r="AP254" s="227"/>
      <c r="AQ254" s="227"/>
      <c r="AR254" s="227"/>
      <c r="AS254" s="226"/>
      <c r="AT254" s="228"/>
      <c r="AU254" s="227"/>
      <c r="AV254" s="227"/>
      <c r="AW254" s="227"/>
      <c r="AX254" s="227"/>
      <c r="AY254" s="227"/>
      <c r="AZ254" s="227"/>
      <c r="BA254" s="227"/>
      <c r="BB254" s="227"/>
      <c r="BC254" s="227"/>
      <c r="BD254" s="227"/>
      <c r="BE254" s="226"/>
      <c r="BF254" s="228"/>
      <c r="BG254" s="227"/>
      <c r="BH254" s="227"/>
      <c r="BI254" s="227"/>
      <c r="BJ254" s="227"/>
      <c r="BK254" s="227"/>
      <c r="BL254" s="227"/>
      <c r="BM254" s="227"/>
      <c r="BN254" s="227"/>
      <c r="BO254" s="227"/>
      <c r="BP254" s="227"/>
      <c r="BQ254" s="226"/>
      <c r="BR254" s="228"/>
      <c r="BS254" s="227"/>
      <c r="BT254" s="227"/>
      <c r="BU254" s="227"/>
      <c r="BV254" s="227"/>
      <c r="BW254" s="227"/>
      <c r="BX254" s="227"/>
      <c r="BY254" s="227"/>
      <c r="BZ254" s="227"/>
      <c r="CA254" s="227"/>
      <c r="CB254" s="227"/>
      <c r="CC254" s="232">
        <f t="shared" si="230"/>
        <v>0</v>
      </c>
      <c r="CD254" s="368"/>
    </row>
    <row r="255" spans="1:82" x14ac:dyDescent="0.75">
      <c r="A255" s="175"/>
      <c r="B255" s="176" t="s">
        <v>456</v>
      </c>
      <c r="C255" s="177" t="s">
        <v>380</v>
      </c>
      <c r="D255" s="178" t="s">
        <v>86</v>
      </c>
      <c r="E255" s="300">
        <v>0</v>
      </c>
      <c r="F255" s="229"/>
      <c r="G255" s="174">
        <f t="shared" si="229"/>
        <v>0</v>
      </c>
      <c r="H255" s="225"/>
      <c r="I255" s="226"/>
      <c r="J255" s="225"/>
      <c r="K255" s="227"/>
      <c r="L255" s="227"/>
      <c r="M255" s="227"/>
      <c r="N255" s="227"/>
      <c r="O255" s="227"/>
      <c r="P255" s="227"/>
      <c r="Q255" s="227"/>
      <c r="R255" s="227"/>
      <c r="S255" s="227"/>
      <c r="T255" s="227"/>
      <c r="U255" s="226">
        <f>G255/2.5</f>
        <v>0</v>
      </c>
      <c r="V255" s="225"/>
      <c r="W255" s="227"/>
      <c r="X255" s="227"/>
      <c r="Y255" s="227"/>
      <c r="Z255" s="227"/>
      <c r="AA255" s="227"/>
      <c r="AB255" s="227"/>
      <c r="AC255" s="227"/>
      <c r="AD255" s="227"/>
      <c r="AE255" s="227"/>
      <c r="AF255" s="227"/>
      <c r="AG255" s="226">
        <f>G255/2.5</f>
        <v>0</v>
      </c>
      <c r="AH255" s="228"/>
      <c r="AI255" s="227"/>
      <c r="AJ255" s="227"/>
      <c r="AK255" s="227"/>
      <c r="AL255" s="227"/>
      <c r="AM255" s="227">
        <f>G255-SUM(J255:AL255)</f>
        <v>0</v>
      </c>
      <c r="AN255" s="227"/>
      <c r="AO255" s="227"/>
      <c r="AP255" s="227"/>
      <c r="AQ255" s="227"/>
      <c r="AR255" s="227"/>
      <c r="AS255" s="226"/>
      <c r="AT255" s="228"/>
      <c r="AU255" s="227"/>
      <c r="AV255" s="227"/>
      <c r="AW255" s="227"/>
      <c r="AX255" s="227"/>
      <c r="AY255" s="227"/>
      <c r="AZ255" s="227"/>
      <c r="BA255" s="227"/>
      <c r="BB255" s="227"/>
      <c r="BC255" s="227"/>
      <c r="BD255" s="227"/>
      <c r="BE255" s="226"/>
      <c r="BF255" s="228"/>
      <c r="BG255" s="227"/>
      <c r="BH255" s="227"/>
      <c r="BI255" s="227"/>
      <c r="BJ255" s="227"/>
      <c r="BK255" s="227"/>
      <c r="BL255" s="227"/>
      <c r="BM255" s="227"/>
      <c r="BN255" s="227"/>
      <c r="BO255" s="227"/>
      <c r="BP255" s="227"/>
      <c r="BQ255" s="226"/>
      <c r="BR255" s="228"/>
      <c r="BS255" s="227"/>
      <c r="BT255" s="227"/>
      <c r="BU255" s="227"/>
      <c r="BV255" s="227"/>
      <c r="BW255" s="227"/>
      <c r="BX255" s="227"/>
      <c r="BY255" s="227"/>
      <c r="BZ255" s="227"/>
      <c r="CA255" s="227"/>
      <c r="CB255" s="227"/>
      <c r="CC255" s="232">
        <f t="shared" si="230"/>
        <v>0</v>
      </c>
      <c r="CD255" s="368"/>
    </row>
    <row r="256" spans="1:82" x14ac:dyDescent="0.75">
      <c r="A256" s="175"/>
      <c r="B256" s="176" t="s">
        <v>457</v>
      </c>
      <c r="C256" s="177" t="s">
        <v>458</v>
      </c>
      <c r="D256" s="178" t="s">
        <v>86</v>
      </c>
      <c r="E256" s="300">
        <v>0</v>
      </c>
      <c r="F256" s="229"/>
      <c r="G256" s="174">
        <f t="shared" si="229"/>
        <v>0</v>
      </c>
      <c r="H256" s="225"/>
      <c r="I256" s="226"/>
      <c r="J256" s="225"/>
      <c r="K256" s="227"/>
      <c r="L256" s="227"/>
      <c r="M256" s="227"/>
      <c r="N256" s="227"/>
      <c r="O256" s="227"/>
      <c r="P256" s="227"/>
      <c r="Q256" s="227"/>
      <c r="R256" s="227"/>
      <c r="S256" s="227"/>
      <c r="T256" s="227"/>
      <c r="U256" s="226">
        <f>G256/2.5</f>
        <v>0</v>
      </c>
      <c r="V256" s="225"/>
      <c r="W256" s="227"/>
      <c r="X256" s="227"/>
      <c r="Y256" s="227"/>
      <c r="Z256" s="227"/>
      <c r="AA256" s="227"/>
      <c r="AB256" s="227"/>
      <c r="AC256" s="227"/>
      <c r="AD256" s="227"/>
      <c r="AE256" s="227"/>
      <c r="AF256" s="227"/>
      <c r="AG256" s="226">
        <f>G256/2.5</f>
        <v>0</v>
      </c>
      <c r="AH256" s="228"/>
      <c r="AI256" s="227"/>
      <c r="AJ256" s="227"/>
      <c r="AK256" s="227"/>
      <c r="AL256" s="227"/>
      <c r="AM256" s="227">
        <f>G256-SUM(J256:AL256)</f>
        <v>0</v>
      </c>
      <c r="AN256" s="227"/>
      <c r="AO256" s="227"/>
      <c r="AP256" s="227"/>
      <c r="AQ256" s="227"/>
      <c r="AR256" s="227"/>
      <c r="AS256" s="226"/>
      <c r="AT256" s="228"/>
      <c r="AU256" s="227"/>
      <c r="AV256" s="227"/>
      <c r="AW256" s="227"/>
      <c r="AX256" s="227"/>
      <c r="AY256" s="227"/>
      <c r="AZ256" s="227"/>
      <c r="BA256" s="227"/>
      <c r="BB256" s="227"/>
      <c r="BC256" s="227"/>
      <c r="BD256" s="227"/>
      <c r="BE256" s="226"/>
      <c r="BF256" s="228"/>
      <c r="BG256" s="227"/>
      <c r="BH256" s="227"/>
      <c r="BI256" s="227"/>
      <c r="BJ256" s="227"/>
      <c r="BK256" s="227"/>
      <c r="BL256" s="227"/>
      <c r="BM256" s="227"/>
      <c r="BN256" s="227"/>
      <c r="BO256" s="227"/>
      <c r="BP256" s="227"/>
      <c r="BQ256" s="226"/>
      <c r="BR256" s="228"/>
      <c r="BS256" s="227"/>
      <c r="BT256" s="227"/>
      <c r="BU256" s="227"/>
      <c r="BV256" s="227"/>
      <c r="BW256" s="227"/>
      <c r="BX256" s="227"/>
      <c r="BY256" s="227"/>
      <c r="BZ256" s="227"/>
      <c r="CA256" s="227"/>
      <c r="CB256" s="227"/>
      <c r="CC256" s="232">
        <f t="shared" si="230"/>
        <v>0</v>
      </c>
      <c r="CD256" s="368"/>
    </row>
    <row r="257" spans="1:82" ht="27" x14ac:dyDescent="0.75">
      <c r="A257" s="175"/>
      <c r="B257" s="176" t="s">
        <v>459</v>
      </c>
      <c r="C257" s="177" t="s">
        <v>460</v>
      </c>
      <c r="D257" s="178" t="s">
        <v>226</v>
      </c>
      <c r="E257" s="300">
        <v>0</v>
      </c>
      <c r="F257" s="229"/>
      <c r="G257" s="174">
        <f t="shared" si="229"/>
        <v>0</v>
      </c>
      <c r="H257" s="225"/>
      <c r="I257" s="226"/>
      <c r="J257" s="225"/>
      <c r="K257" s="227"/>
      <c r="L257" s="227"/>
      <c r="M257" s="227"/>
      <c r="N257" s="227"/>
      <c r="O257" s="227"/>
      <c r="P257" s="227"/>
      <c r="Q257" s="227"/>
      <c r="R257" s="227"/>
      <c r="S257" s="227"/>
      <c r="T257" s="227"/>
      <c r="U257" s="226"/>
      <c r="V257" s="225"/>
      <c r="W257" s="227"/>
      <c r="X257" s="227"/>
      <c r="Y257" s="227"/>
      <c r="Z257" s="227"/>
      <c r="AA257" s="227"/>
      <c r="AB257" s="227"/>
      <c r="AC257" s="227"/>
      <c r="AD257" s="227"/>
      <c r="AE257" s="227"/>
      <c r="AF257" s="227"/>
      <c r="AG257" s="226"/>
      <c r="AH257" s="228"/>
      <c r="AI257" s="227"/>
      <c r="AJ257" s="227"/>
      <c r="AK257" s="227"/>
      <c r="AL257" s="227"/>
      <c r="AM257" s="227"/>
      <c r="AN257" s="227"/>
      <c r="AO257" s="227"/>
      <c r="AP257" s="227"/>
      <c r="AQ257" s="227"/>
      <c r="AR257" s="227"/>
      <c r="AS257" s="226"/>
      <c r="AT257" s="228"/>
      <c r="AU257" s="227"/>
      <c r="AV257" s="227"/>
      <c r="AW257" s="227"/>
      <c r="AX257" s="227"/>
      <c r="AY257" s="227"/>
      <c r="AZ257" s="227"/>
      <c r="BA257" s="227"/>
      <c r="BB257" s="227"/>
      <c r="BC257" s="227"/>
      <c r="BD257" s="227"/>
      <c r="BE257" s="226"/>
      <c r="BF257" s="228"/>
      <c r="BG257" s="227"/>
      <c r="BH257" s="227"/>
      <c r="BI257" s="227"/>
      <c r="BJ257" s="227"/>
      <c r="BK257" s="227"/>
      <c r="BL257" s="227"/>
      <c r="BM257" s="227"/>
      <c r="BN257" s="227"/>
      <c r="BO257" s="227"/>
      <c r="BP257" s="227"/>
      <c r="BQ257" s="226"/>
      <c r="BR257" s="228"/>
      <c r="BS257" s="227"/>
      <c r="BT257" s="227"/>
      <c r="BU257" s="227"/>
      <c r="BV257" s="227"/>
      <c r="BW257" s="227"/>
      <c r="BX257" s="227"/>
      <c r="BY257" s="227"/>
      <c r="BZ257" s="227"/>
      <c r="CA257" s="227"/>
      <c r="CB257" s="227"/>
      <c r="CC257" s="232">
        <f t="shared" si="230"/>
        <v>0</v>
      </c>
      <c r="CD257" s="368"/>
    </row>
    <row r="258" spans="1:82" x14ac:dyDescent="0.75">
      <c r="A258" s="254"/>
      <c r="B258" s="176" t="s">
        <v>461</v>
      </c>
      <c r="C258" s="177" t="s">
        <v>462</v>
      </c>
      <c r="D258" s="178" t="s">
        <v>226</v>
      </c>
      <c r="E258" s="300">
        <v>0</v>
      </c>
      <c r="F258" s="229"/>
      <c r="G258" s="174">
        <f t="shared" si="229"/>
        <v>0</v>
      </c>
      <c r="H258" s="225"/>
      <c r="I258" s="226"/>
      <c r="J258" s="225"/>
      <c r="K258" s="227"/>
      <c r="L258" s="227"/>
      <c r="M258" s="227"/>
      <c r="N258" s="227"/>
      <c r="O258" s="227"/>
      <c r="P258" s="227"/>
      <c r="Q258" s="227"/>
      <c r="R258" s="227"/>
      <c r="S258" s="227"/>
      <c r="T258" s="227"/>
      <c r="U258" s="226"/>
      <c r="V258" s="225"/>
      <c r="W258" s="227"/>
      <c r="X258" s="227"/>
      <c r="Y258" s="227"/>
      <c r="Z258" s="227"/>
      <c r="AA258" s="227"/>
      <c r="AB258" s="227"/>
      <c r="AC258" s="227"/>
      <c r="AD258" s="227"/>
      <c r="AE258" s="227"/>
      <c r="AF258" s="227"/>
      <c r="AG258" s="226"/>
      <c r="AH258" s="228"/>
      <c r="AI258" s="227"/>
      <c r="AJ258" s="227"/>
      <c r="AK258" s="227"/>
      <c r="AL258" s="227"/>
      <c r="AM258" s="227"/>
      <c r="AN258" s="227"/>
      <c r="AO258" s="227"/>
      <c r="AP258" s="227"/>
      <c r="AQ258" s="227"/>
      <c r="AR258" s="227"/>
      <c r="AS258" s="226"/>
      <c r="AT258" s="228"/>
      <c r="AU258" s="227"/>
      <c r="AV258" s="227"/>
      <c r="AW258" s="227"/>
      <c r="AX258" s="227"/>
      <c r="AY258" s="227"/>
      <c r="AZ258" s="227"/>
      <c r="BA258" s="227"/>
      <c r="BB258" s="227"/>
      <c r="BC258" s="227"/>
      <c r="BD258" s="227"/>
      <c r="BE258" s="226"/>
      <c r="BF258" s="228"/>
      <c r="BG258" s="227"/>
      <c r="BH258" s="227"/>
      <c r="BI258" s="227"/>
      <c r="BJ258" s="227"/>
      <c r="BK258" s="227"/>
      <c r="BL258" s="227"/>
      <c r="BM258" s="227"/>
      <c r="BN258" s="227"/>
      <c r="BO258" s="227"/>
      <c r="BP258" s="227"/>
      <c r="BQ258" s="226"/>
      <c r="BR258" s="228"/>
      <c r="BS258" s="227"/>
      <c r="BT258" s="227"/>
      <c r="BU258" s="227"/>
      <c r="BV258" s="227"/>
      <c r="BW258" s="227"/>
      <c r="BX258" s="227"/>
      <c r="BY258" s="227"/>
      <c r="BZ258" s="227"/>
      <c r="CA258" s="227"/>
      <c r="CB258" s="227"/>
      <c r="CC258" s="232">
        <f t="shared" si="230"/>
        <v>0</v>
      </c>
      <c r="CD258" s="368"/>
    </row>
    <row r="259" spans="1:82" ht="27" x14ac:dyDescent="0.75">
      <c r="A259" s="39"/>
      <c r="B259" s="176" t="s">
        <v>463</v>
      </c>
      <c r="C259" s="177" t="s">
        <v>464</v>
      </c>
      <c r="D259" s="178" t="s">
        <v>226</v>
      </c>
      <c r="E259" s="300">
        <v>0</v>
      </c>
      <c r="F259" s="229"/>
      <c r="G259" s="174">
        <f t="shared" si="229"/>
        <v>0</v>
      </c>
      <c r="H259" s="225"/>
      <c r="I259" s="226"/>
      <c r="J259" s="225"/>
      <c r="K259" s="227"/>
      <c r="L259" s="227"/>
      <c r="M259" s="227"/>
      <c r="N259" s="227"/>
      <c r="O259" s="227"/>
      <c r="P259" s="227"/>
      <c r="Q259" s="227"/>
      <c r="R259" s="227"/>
      <c r="S259" s="227"/>
      <c r="T259" s="227"/>
      <c r="U259" s="226"/>
      <c r="V259" s="225"/>
      <c r="W259" s="227"/>
      <c r="X259" s="227"/>
      <c r="Y259" s="227"/>
      <c r="Z259" s="227"/>
      <c r="AA259" s="227"/>
      <c r="AB259" s="227"/>
      <c r="AC259" s="227"/>
      <c r="AD259" s="227"/>
      <c r="AE259" s="227"/>
      <c r="AF259" s="227"/>
      <c r="AG259" s="226"/>
      <c r="AH259" s="228"/>
      <c r="AI259" s="227"/>
      <c r="AJ259" s="227"/>
      <c r="AK259" s="227"/>
      <c r="AL259" s="227"/>
      <c r="AM259" s="227"/>
      <c r="AN259" s="227"/>
      <c r="AO259" s="227"/>
      <c r="AP259" s="227"/>
      <c r="AQ259" s="227"/>
      <c r="AR259" s="227"/>
      <c r="AS259" s="226"/>
      <c r="AT259" s="228"/>
      <c r="AU259" s="227"/>
      <c r="AV259" s="227"/>
      <c r="AW259" s="227"/>
      <c r="AX259" s="227"/>
      <c r="AY259" s="227"/>
      <c r="AZ259" s="227"/>
      <c r="BA259" s="227"/>
      <c r="BB259" s="227"/>
      <c r="BC259" s="227"/>
      <c r="BD259" s="227"/>
      <c r="BE259" s="226"/>
      <c r="BF259" s="228"/>
      <c r="BG259" s="227"/>
      <c r="BH259" s="227"/>
      <c r="BI259" s="227"/>
      <c r="BJ259" s="227"/>
      <c r="BK259" s="227"/>
      <c r="BL259" s="227"/>
      <c r="BM259" s="227"/>
      <c r="BN259" s="227"/>
      <c r="BO259" s="227"/>
      <c r="BP259" s="227"/>
      <c r="BQ259" s="226"/>
      <c r="BR259" s="228"/>
      <c r="BS259" s="227"/>
      <c r="BT259" s="227"/>
      <c r="BU259" s="227"/>
      <c r="BV259" s="227"/>
      <c r="BW259" s="227"/>
      <c r="BX259" s="227"/>
      <c r="BY259" s="227"/>
      <c r="BZ259" s="227"/>
      <c r="CA259" s="227"/>
      <c r="CB259" s="227"/>
      <c r="CC259" s="232">
        <f t="shared" si="230"/>
        <v>0</v>
      </c>
      <c r="CD259" s="368"/>
    </row>
    <row r="260" spans="1:82" ht="27" x14ac:dyDescent="0.75">
      <c r="A260" s="150"/>
      <c r="B260" s="185" t="s">
        <v>465</v>
      </c>
      <c r="C260" s="186" t="s">
        <v>466</v>
      </c>
      <c r="D260" s="178" t="s">
        <v>226</v>
      </c>
      <c r="E260" s="300">
        <v>0</v>
      </c>
      <c r="F260" s="229"/>
      <c r="G260" s="174">
        <f t="shared" si="229"/>
        <v>0</v>
      </c>
      <c r="H260" s="225"/>
      <c r="I260" s="226"/>
      <c r="J260" s="225"/>
      <c r="K260" s="227"/>
      <c r="L260" s="227"/>
      <c r="M260" s="227"/>
      <c r="N260" s="227"/>
      <c r="O260" s="227"/>
      <c r="P260" s="227"/>
      <c r="Q260" s="227"/>
      <c r="R260" s="227"/>
      <c r="S260" s="227"/>
      <c r="T260" s="227"/>
      <c r="U260" s="226"/>
      <c r="V260" s="225"/>
      <c r="W260" s="227"/>
      <c r="X260" s="227"/>
      <c r="Y260" s="227"/>
      <c r="Z260" s="227"/>
      <c r="AA260" s="227"/>
      <c r="AB260" s="227"/>
      <c r="AC260" s="227"/>
      <c r="AD260" s="227"/>
      <c r="AE260" s="227"/>
      <c r="AF260" s="227"/>
      <c r="AG260" s="226"/>
      <c r="AH260" s="228"/>
      <c r="AI260" s="227"/>
      <c r="AJ260" s="227"/>
      <c r="AK260" s="227"/>
      <c r="AL260" s="227"/>
      <c r="AM260" s="227"/>
      <c r="AN260" s="227"/>
      <c r="AO260" s="227"/>
      <c r="AP260" s="227"/>
      <c r="AQ260" s="227"/>
      <c r="AR260" s="227"/>
      <c r="AS260" s="226"/>
      <c r="AT260" s="228"/>
      <c r="AU260" s="227"/>
      <c r="AV260" s="227"/>
      <c r="AW260" s="227"/>
      <c r="AX260" s="227"/>
      <c r="AY260" s="227"/>
      <c r="AZ260" s="227"/>
      <c r="BA260" s="227"/>
      <c r="BB260" s="227"/>
      <c r="BC260" s="227"/>
      <c r="BD260" s="227"/>
      <c r="BE260" s="226"/>
      <c r="BF260" s="228"/>
      <c r="BG260" s="227"/>
      <c r="BH260" s="227"/>
      <c r="BI260" s="227"/>
      <c r="BJ260" s="227"/>
      <c r="BK260" s="227"/>
      <c r="BL260" s="227"/>
      <c r="BM260" s="227"/>
      <c r="BN260" s="227"/>
      <c r="BO260" s="227"/>
      <c r="BP260" s="227"/>
      <c r="BQ260" s="226"/>
      <c r="BR260" s="228"/>
      <c r="BS260" s="227"/>
      <c r="BT260" s="227"/>
      <c r="BU260" s="227"/>
      <c r="BV260" s="227"/>
      <c r="BW260" s="227"/>
      <c r="BX260" s="227"/>
      <c r="BY260" s="227"/>
      <c r="BZ260" s="227"/>
      <c r="CA260" s="227"/>
      <c r="CB260" s="227"/>
      <c r="CC260" s="232">
        <f t="shared" si="230"/>
        <v>0</v>
      </c>
      <c r="CD260" s="368"/>
    </row>
    <row r="261" spans="1:82" ht="40.5" x14ac:dyDescent="0.75">
      <c r="A261" s="39"/>
      <c r="B261" s="185" t="s">
        <v>467</v>
      </c>
      <c r="C261" s="186" t="s">
        <v>468</v>
      </c>
      <c r="D261" s="178" t="s">
        <v>226</v>
      </c>
      <c r="E261" s="300">
        <v>0</v>
      </c>
      <c r="F261" s="229"/>
      <c r="G261" s="174">
        <f t="shared" si="229"/>
        <v>0</v>
      </c>
      <c r="H261" s="225"/>
      <c r="I261" s="226"/>
      <c r="J261" s="225"/>
      <c r="K261" s="227"/>
      <c r="L261" s="227"/>
      <c r="M261" s="227"/>
      <c r="N261" s="227"/>
      <c r="O261" s="227"/>
      <c r="P261" s="227"/>
      <c r="Q261" s="227"/>
      <c r="R261" s="227"/>
      <c r="S261" s="227"/>
      <c r="T261" s="227"/>
      <c r="U261" s="226"/>
      <c r="V261" s="225"/>
      <c r="W261" s="227"/>
      <c r="X261" s="227"/>
      <c r="Y261" s="227"/>
      <c r="Z261" s="227"/>
      <c r="AA261" s="227"/>
      <c r="AB261" s="227"/>
      <c r="AC261" s="227"/>
      <c r="AD261" s="227"/>
      <c r="AE261" s="227"/>
      <c r="AF261" s="227"/>
      <c r="AG261" s="226"/>
      <c r="AH261" s="228"/>
      <c r="AI261" s="227"/>
      <c r="AJ261" s="227"/>
      <c r="AK261" s="227"/>
      <c r="AL261" s="227"/>
      <c r="AM261" s="227"/>
      <c r="AN261" s="227"/>
      <c r="AO261" s="227"/>
      <c r="AP261" s="227"/>
      <c r="AQ261" s="227"/>
      <c r="AR261" s="227"/>
      <c r="AS261" s="226"/>
      <c r="AT261" s="228"/>
      <c r="AU261" s="227"/>
      <c r="AV261" s="227"/>
      <c r="AW261" s="227"/>
      <c r="AX261" s="227"/>
      <c r="AY261" s="227"/>
      <c r="AZ261" s="227"/>
      <c r="BA261" s="227"/>
      <c r="BB261" s="227"/>
      <c r="BC261" s="227"/>
      <c r="BD261" s="227"/>
      <c r="BE261" s="226"/>
      <c r="BF261" s="228"/>
      <c r="BG261" s="227"/>
      <c r="BH261" s="227"/>
      <c r="BI261" s="227"/>
      <c r="BJ261" s="227"/>
      <c r="BK261" s="227"/>
      <c r="BL261" s="227"/>
      <c r="BM261" s="227"/>
      <c r="BN261" s="227"/>
      <c r="BO261" s="227"/>
      <c r="BP261" s="227"/>
      <c r="BQ261" s="226"/>
      <c r="BR261" s="228"/>
      <c r="BS261" s="227"/>
      <c r="BT261" s="227"/>
      <c r="BU261" s="227"/>
      <c r="BV261" s="227"/>
      <c r="BW261" s="227"/>
      <c r="BX261" s="227"/>
      <c r="BY261" s="227"/>
      <c r="BZ261" s="227"/>
      <c r="CA261" s="227"/>
      <c r="CB261" s="227"/>
      <c r="CC261" s="232">
        <f t="shared" si="230"/>
        <v>0</v>
      </c>
      <c r="CD261" s="368"/>
    </row>
    <row r="262" spans="1:82" ht="27" x14ac:dyDescent="0.75">
      <c r="A262" s="150"/>
      <c r="B262" s="185" t="s">
        <v>469</v>
      </c>
      <c r="C262" s="186" t="s">
        <v>470</v>
      </c>
      <c r="D262" s="188" t="s">
        <v>86</v>
      </c>
      <c r="E262" s="300">
        <v>0</v>
      </c>
      <c r="F262" s="229"/>
      <c r="G262" s="174">
        <f t="shared" si="229"/>
        <v>0</v>
      </c>
      <c r="H262" s="225"/>
      <c r="I262" s="226"/>
      <c r="J262" s="225"/>
      <c r="K262" s="227"/>
      <c r="L262" s="227"/>
      <c r="M262" s="227"/>
      <c r="N262" s="227"/>
      <c r="O262" s="227"/>
      <c r="P262" s="227"/>
      <c r="Q262" s="227"/>
      <c r="R262" s="227"/>
      <c r="S262" s="227"/>
      <c r="T262" s="227"/>
      <c r="U262" s="226">
        <f>G262/2.5</f>
        <v>0</v>
      </c>
      <c r="V262" s="225"/>
      <c r="W262" s="227"/>
      <c r="X262" s="227"/>
      <c r="Y262" s="227"/>
      <c r="Z262" s="227"/>
      <c r="AA262" s="227"/>
      <c r="AB262" s="227"/>
      <c r="AC262" s="227"/>
      <c r="AD262" s="227"/>
      <c r="AE262" s="227"/>
      <c r="AF262" s="227"/>
      <c r="AG262" s="226">
        <f>G262/2.5</f>
        <v>0</v>
      </c>
      <c r="AH262" s="228"/>
      <c r="AI262" s="227"/>
      <c r="AJ262" s="227"/>
      <c r="AK262" s="227"/>
      <c r="AL262" s="227"/>
      <c r="AM262" s="227">
        <f>G262-SUM(J262:AL262)</f>
        <v>0</v>
      </c>
      <c r="AN262" s="227"/>
      <c r="AO262" s="227"/>
      <c r="AP262" s="227"/>
      <c r="AQ262" s="227"/>
      <c r="AR262" s="227"/>
      <c r="AS262" s="226"/>
      <c r="AT262" s="228"/>
      <c r="AU262" s="227"/>
      <c r="AV262" s="227"/>
      <c r="AW262" s="227"/>
      <c r="AX262" s="227"/>
      <c r="AY262" s="227"/>
      <c r="AZ262" s="227"/>
      <c r="BA262" s="227"/>
      <c r="BB262" s="227"/>
      <c r="BC262" s="227"/>
      <c r="BD262" s="227"/>
      <c r="BE262" s="226"/>
      <c r="BF262" s="228"/>
      <c r="BG262" s="227"/>
      <c r="BH262" s="227"/>
      <c r="BI262" s="227"/>
      <c r="BJ262" s="227"/>
      <c r="BK262" s="227"/>
      <c r="BL262" s="227"/>
      <c r="BM262" s="227"/>
      <c r="BN262" s="227"/>
      <c r="BO262" s="227"/>
      <c r="BP262" s="227"/>
      <c r="BQ262" s="226"/>
      <c r="BR262" s="228"/>
      <c r="BS262" s="227"/>
      <c r="BT262" s="227"/>
      <c r="BU262" s="227"/>
      <c r="BV262" s="227"/>
      <c r="BW262" s="227"/>
      <c r="BX262" s="227"/>
      <c r="BY262" s="227"/>
      <c r="BZ262" s="227"/>
      <c r="CA262" s="227"/>
      <c r="CB262" s="227"/>
      <c r="CC262" s="232">
        <f t="shared" si="230"/>
        <v>0</v>
      </c>
      <c r="CD262" s="368"/>
    </row>
    <row r="263" spans="1:82" ht="27" x14ac:dyDescent="0.75">
      <c r="A263" s="150"/>
      <c r="B263" s="189" t="s">
        <v>471</v>
      </c>
      <c r="C263" s="190" t="s">
        <v>472</v>
      </c>
      <c r="D263" s="191" t="s">
        <v>86</v>
      </c>
      <c r="E263" s="300">
        <v>0</v>
      </c>
      <c r="F263" s="229"/>
      <c r="G263" s="174">
        <f t="shared" si="229"/>
        <v>0</v>
      </c>
      <c r="H263" s="237"/>
      <c r="I263" s="238"/>
      <c r="J263" s="237"/>
      <c r="K263" s="239"/>
      <c r="L263" s="239"/>
      <c r="M263" s="239"/>
      <c r="N263" s="239"/>
      <c r="O263" s="239"/>
      <c r="P263" s="239"/>
      <c r="Q263" s="239"/>
      <c r="R263" s="239"/>
      <c r="S263" s="239"/>
      <c r="T263" s="239"/>
      <c r="U263" s="238">
        <f>G263/2.5</f>
        <v>0</v>
      </c>
      <c r="V263" s="237"/>
      <c r="W263" s="239"/>
      <c r="X263" s="239"/>
      <c r="Y263" s="239"/>
      <c r="Z263" s="239"/>
      <c r="AA263" s="239"/>
      <c r="AB263" s="239"/>
      <c r="AC263" s="239"/>
      <c r="AD263" s="239"/>
      <c r="AE263" s="239"/>
      <c r="AF263" s="239"/>
      <c r="AG263" s="238">
        <f>G263/2.5</f>
        <v>0</v>
      </c>
      <c r="AH263" s="240"/>
      <c r="AI263" s="239"/>
      <c r="AJ263" s="239"/>
      <c r="AK263" s="239"/>
      <c r="AL263" s="239"/>
      <c r="AM263" s="239">
        <f>G263-SUM(J263:AL263)</f>
        <v>0</v>
      </c>
      <c r="AN263" s="239"/>
      <c r="AO263" s="239"/>
      <c r="AP263" s="239"/>
      <c r="AQ263" s="239"/>
      <c r="AR263" s="239"/>
      <c r="AS263" s="238"/>
      <c r="AT263" s="240"/>
      <c r="AU263" s="239"/>
      <c r="AV263" s="239"/>
      <c r="AW263" s="239"/>
      <c r="AX263" s="239"/>
      <c r="AY263" s="239"/>
      <c r="AZ263" s="239"/>
      <c r="BA263" s="239"/>
      <c r="BB263" s="239"/>
      <c r="BC263" s="239"/>
      <c r="BD263" s="239"/>
      <c r="BE263" s="238"/>
      <c r="BF263" s="240"/>
      <c r="BG263" s="239"/>
      <c r="BH263" s="239"/>
      <c r="BI263" s="239"/>
      <c r="BJ263" s="239"/>
      <c r="BK263" s="239"/>
      <c r="BL263" s="239"/>
      <c r="BM263" s="239"/>
      <c r="BN263" s="239"/>
      <c r="BO263" s="239"/>
      <c r="BP263" s="239"/>
      <c r="BQ263" s="238"/>
      <c r="BR263" s="240"/>
      <c r="BS263" s="239"/>
      <c r="BT263" s="239"/>
      <c r="BU263" s="239"/>
      <c r="BV263" s="239"/>
      <c r="BW263" s="239"/>
      <c r="BX263" s="239"/>
      <c r="BY263" s="239"/>
      <c r="BZ263" s="239"/>
      <c r="CA263" s="239"/>
      <c r="CB263" s="239"/>
      <c r="CC263" s="232">
        <f t="shared" si="230"/>
        <v>0</v>
      </c>
      <c r="CD263" s="368"/>
    </row>
    <row r="264" spans="1:82" x14ac:dyDescent="0.75">
      <c r="A264" s="150"/>
      <c r="B264" s="121" t="s">
        <v>473</v>
      </c>
      <c r="C264" s="122" t="s">
        <v>474</v>
      </c>
      <c r="D264" s="123"/>
      <c r="E264" s="124"/>
      <c r="F264" s="124"/>
      <c r="G264" s="124">
        <f>SUM(G265:G407)</f>
        <v>2500000</v>
      </c>
      <c r="H264" s="125">
        <f>SUM(H265:H407)</f>
        <v>0</v>
      </c>
      <c r="I264" s="126">
        <f t="shared" ref="I264:BT264" si="231">SUM(I265:I407)</f>
        <v>0</v>
      </c>
      <c r="J264" s="125">
        <f t="shared" si="231"/>
        <v>34722.230000000003</v>
      </c>
      <c r="K264" s="127">
        <f t="shared" si="231"/>
        <v>34722.230000000003</v>
      </c>
      <c r="L264" s="127">
        <f t="shared" si="231"/>
        <v>34722.230000000003</v>
      </c>
      <c r="M264" s="127">
        <f t="shared" si="231"/>
        <v>34722.230000000003</v>
      </c>
      <c r="N264" s="127">
        <f t="shared" si="231"/>
        <v>34722.230000000003</v>
      </c>
      <c r="O264" s="127">
        <f t="shared" si="231"/>
        <v>34722.230000000003</v>
      </c>
      <c r="P264" s="127">
        <f t="shared" si="231"/>
        <v>34722.230000000003</v>
      </c>
      <c r="Q264" s="127">
        <f t="shared" si="231"/>
        <v>34722.230000000003</v>
      </c>
      <c r="R264" s="127">
        <f t="shared" si="231"/>
        <v>34722.230000000003</v>
      </c>
      <c r="S264" s="127">
        <f t="shared" si="231"/>
        <v>34722.230000000003</v>
      </c>
      <c r="T264" s="127">
        <f t="shared" si="231"/>
        <v>34722.230000000003</v>
      </c>
      <c r="U264" s="126">
        <f t="shared" si="231"/>
        <v>34722.230000000003</v>
      </c>
      <c r="V264" s="125">
        <f t="shared" si="231"/>
        <v>34722.230000000003</v>
      </c>
      <c r="W264" s="127">
        <f t="shared" si="231"/>
        <v>34722.230000000003</v>
      </c>
      <c r="X264" s="127">
        <f t="shared" si="231"/>
        <v>34722.230000000003</v>
      </c>
      <c r="Y264" s="127">
        <f t="shared" si="231"/>
        <v>34722.230000000003</v>
      </c>
      <c r="Z264" s="127">
        <f t="shared" si="231"/>
        <v>34722.230000000003</v>
      </c>
      <c r="AA264" s="127">
        <f t="shared" si="231"/>
        <v>34722.230000000003</v>
      </c>
      <c r="AB264" s="127">
        <f t="shared" si="231"/>
        <v>34722.230000000003</v>
      </c>
      <c r="AC264" s="127">
        <f t="shared" si="231"/>
        <v>34722.230000000003</v>
      </c>
      <c r="AD264" s="127">
        <f t="shared" si="231"/>
        <v>34722.230000000003</v>
      </c>
      <c r="AE264" s="127">
        <f t="shared" si="231"/>
        <v>34722.230000000003</v>
      </c>
      <c r="AF264" s="127">
        <f t="shared" si="231"/>
        <v>34722.230000000003</v>
      </c>
      <c r="AG264" s="126">
        <f t="shared" si="231"/>
        <v>34722.230000000003</v>
      </c>
      <c r="AH264" s="128">
        <f t="shared" si="231"/>
        <v>34722.230000000003</v>
      </c>
      <c r="AI264" s="127">
        <f t="shared" si="231"/>
        <v>34722.230000000003</v>
      </c>
      <c r="AJ264" s="127">
        <f t="shared" si="231"/>
        <v>34722.230000000003</v>
      </c>
      <c r="AK264" s="127">
        <f t="shared" si="231"/>
        <v>34722.230000000003</v>
      </c>
      <c r="AL264" s="127">
        <f t="shared" si="231"/>
        <v>34722.230000000003</v>
      </c>
      <c r="AM264" s="127">
        <f t="shared" si="231"/>
        <v>34722.230000000003</v>
      </c>
      <c r="AN264" s="127">
        <f t="shared" si="231"/>
        <v>34722.230000000003</v>
      </c>
      <c r="AO264" s="127">
        <f t="shared" si="231"/>
        <v>34722.230000000003</v>
      </c>
      <c r="AP264" s="127">
        <f t="shared" si="231"/>
        <v>34722.230000000003</v>
      </c>
      <c r="AQ264" s="127">
        <f t="shared" si="231"/>
        <v>34722.230000000003</v>
      </c>
      <c r="AR264" s="127">
        <f t="shared" si="231"/>
        <v>34722.230000000003</v>
      </c>
      <c r="AS264" s="126">
        <f t="shared" si="231"/>
        <v>34722.230000000003</v>
      </c>
      <c r="AT264" s="128">
        <f t="shared" si="231"/>
        <v>34722.230000000003</v>
      </c>
      <c r="AU264" s="127">
        <f t="shared" si="231"/>
        <v>34722.230000000003</v>
      </c>
      <c r="AV264" s="127">
        <f t="shared" si="231"/>
        <v>34722.230000000003</v>
      </c>
      <c r="AW264" s="127">
        <f t="shared" si="231"/>
        <v>34722.230000000003</v>
      </c>
      <c r="AX264" s="127">
        <f t="shared" si="231"/>
        <v>34722.230000000003</v>
      </c>
      <c r="AY264" s="127">
        <f t="shared" si="231"/>
        <v>34722.230000000003</v>
      </c>
      <c r="AZ264" s="127">
        <f t="shared" si="231"/>
        <v>34722.230000000003</v>
      </c>
      <c r="BA264" s="127">
        <f t="shared" si="231"/>
        <v>34722.230000000003</v>
      </c>
      <c r="BB264" s="127">
        <f t="shared" si="231"/>
        <v>34722.230000000003</v>
      </c>
      <c r="BC264" s="127">
        <f t="shared" si="231"/>
        <v>34722.230000000003</v>
      </c>
      <c r="BD264" s="127">
        <f t="shared" si="231"/>
        <v>34722.230000000003</v>
      </c>
      <c r="BE264" s="126">
        <f t="shared" si="231"/>
        <v>34722.230000000003</v>
      </c>
      <c r="BF264" s="128">
        <f t="shared" si="231"/>
        <v>34722.230000000003</v>
      </c>
      <c r="BG264" s="127">
        <f t="shared" si="231"/>
        <v>34722.230000000003</v>
      </c>
      <c r="BH264" s="127">
        <f t="shared" si="231"/>
        <v>34722.230000000003</v>
      </c>
      <c r="BI264" s="127">
        <f t="shared" si="231"/>
        <v>34722.230000000003</v>
      </c>
      <c r="BJ264" s="127">
        <f t="shared" si="231"/>
        <v>34722.230000000003</v>
      </c>
      <c r="BK264" s="127">
        <f t="shared" si="231"/>
        <v>34722.230000000003</v>
      </c>
      <c r="BL264" s="127">
        <f t="shared" si="231"/>
        <v>34722.230000000003</v>
      </c>
      <c r="BM264" s="127">
        <f t="shared" si="231"/>
        <v>34722.230000000003</v>
      </c>
      <c r="BN264" s="127">
        <f t="shared" si="231"/>
        <v>34722.230000000003</v>
      </c>
      <c r="BO264" s="127">
        <f t="shared" si="231"/>
        <v>34722.230000000003</v>
      </c>
      <c r="BP264" s="127">
        <f t="shared" si="231"/>
        <v>34722.230000000003</v>
      </c>
      <c r="BQ264" s="126">
        <f t="shared" si="231"/>
        <v>34722.230000000003</v>
      </c>
      <c r="BR264" s="128">
        <f t="shared" si="231"/>
        <v>34722.230000000003</v>
      </c>
      <c r="BS264" s="127">
        <f t="shared" si="231"/>
        <v>34722.230000000003</v>
      </c>
      <c r="BT264" s="127">
        <f t="shared" si="231"/>
        <v>34722.230000000003</v>
      </c>
      <c r="BU264" s="127">
        <f t="shared" ref="BU264:CC264" si="232">SUM(BU265:BU407)</f>
        <v>34722.230000000003</v>
      </c>
      <c r="BV264" s="127">
        <f t="shared" si="232"/>
        <v>34722.230000000003</v>
      </c>
      <c r="BW264" s="127">
        <f t="shared" si="232"/>
        <v>34722.230000000003</v>
      </c>
      <c r="BX264" s="127">
        <f t="shared" si="232"/>
        <v>34722.230000000003</v>
      </c>
      <c r="BY264" s="127">
        <f t="shared" si="232"/>
        <v>34722.230000000003</v>
      </c>
      <c r="BZ264" s="127">
        <f t="shared" si="232"/>
        <v>34722.230000000003</v>
      </c>
      <c r="CA264" s="127">
        <f t="shared" si="232"/>
        <v>34722.230000000003</v>
      </c>
      <c r="CB264" s="127">
        <f t="shared" si="232"/>
        <v>34722.230000000003</v>
      </c>
      <c r="CC264" s="126">
        <f t="shared" si="232"/>
        <v>34721.67</v>
      </c>
      <c r="CD264" s="368"/>
    </row>
    <row r="265" spans="1:82" x14ac:dyDescent="0.75">
      <c r="A265" s="39"/>
      <c r="B265" s="185" t="s">
        <v>614</v>
      </c>
      <c r="C265" s="186" t="s">
        <v>615</v>
      </c>
      <c r="D265" s="178" t="s">
        <v>446</v>
      </c>
      <c r="E265" s="300">
        <v>0</v>
      </c>
      <c r="F265" s="229"/>
      <c r="G265" s="174">
        <f>+E265*F265</f>
        <v>0</v>
      </c>
      <c r="H265" s="225"/>
      <c r="I265" s="226"/>
      <c r="J265" s="225">
        <f t="shared" ref="J265:Y280" si="233">$G265/72</f>
        <v>0</v>
      </c>
      <c r="K265" s="227">
        <f t="shared" si="233"/>
        <v>0</v>
      </c>
      <c r="L265" s="227">
        <f t="shared" si="233"/>
        <v>0</v>
      </c>
      <c r="M265" s="227">
        <f t="shared" si="233"/>
        <v>0</v>
      </c>
      <c r="N265" s="227">
        <f t="shared" si="233"/>
        <v>0</v>
      </c>
      <c r="O265" s="227">
        <f t="shared" si="233"/>
        <v>0</v>
      </c>
      <c r="P265" s="227">
        <f t="shared" si="233"/>
        <v>0</v>
      </c>
      <c r="Q265" s="227">
        <f t="shared" si="233"/>
        <v>0</v>
      </c>
      <c r="R265" s="227">
        <f t="shared" si="233"/>
        <v>0</v>
      </c>
      <c r="S265" s="227">
        <f t="shared" si="233"/>
        <v>0</v>
      </c>
      <c r="T265" s="227">
        <f t="shared" si="233"/>
        <v>0</v>
      </c>
      <c r="U265" s="226">
        <f t="shared" si="233"/>
        <v>0</v>
      </c>
      <c r="V265" s="225">
        <f t="shared" si="233"/>
        <v>0</v>
      </c>
      <c r="W265" s="227">
        <f t="shared" si="233"/>
        <v>0</v>
      </c>
      <c r="X265" s="227">
        <f t="shared" si="233"/>
        <v>0</v>
      </c>
      <c r="Y265" s="227">
        <f t="shared" si="233"/>
        <v>0</v>
      </c>
      <c r="Z265" s="227">
        <f t="shared" ref="Z265:AO280" si="234">$G265/72</f>
        <v>0</v>
      </c>
      <c r="AA265" s="227">
        <f t="shared" si="234"/>
        <v>0</v>
      </c>
      <c r="AB265" s="227">
        <f t="shared" si="234"/>
        <v>0</v>
      </c>
      <c r="AC265" s="227">
        <f t="shared" si="234"/>
        <v>0</v>
      </c>
      <c r="AD265" s="227">
        <f t="shared" si="234"/>
        <v>0</v>
      </c>
      <c r="AE265" s="227">
        <f t="shared" si="234"/>
        <v>0</v>
      </c>
      <c r="AF265" s="227">
        <f t="shared" si="234"/>
        <v>0</v>
      </c>
      <c r="AG265" s="226">
        <f t="shared" si="234"/>
        <v>0</v>
      </c>
      <c r="AH265" s="228">
        <f t="shared" si="234"/>
        <v>0</v>
      </c>
      <c r="AI265" s="227">
        <f t="shared" si="234"/>
        <v>0</v>
      </c>
      <c r="AJ265" s="227">
        <f t="shared" si="234"/>
        <v>0</v>
      </c>
      <c r="AK265" s="227">
        <f t="shared" si="234"/>
        <v>0</v>
      </c>
      <c r="AL265" s="227">
        <f t="shared" si="234"/>
        <v>0</v>
      </c>
      <c r="AM265" s="227">
        <f t="shared" si="234"/>
        <v>0</v>
      </c>
      <c r="AN265" s="227">
        <f t="shared" si="234"/>
        <v>0</v>
      </c>
      <c r="AO265" s="227">
        <f t="shared" si="234"/>
        <v>0</v>
      </c>
      <c r="AP265" s="227">
        <f t="shared" ref="AP265:BE280" si="235">$G265/72</f>
        <v>0</v>
      </c>
      <c r="AQ265" s="227">
        <f t="shared" si="235"/>
        <v>0</v>
      </c>
      <c r="AR265" s="227">
        <f t="shared" si="235"/>
        <v>0</v>
      </c>
      <c r="AS265" s="226">
        <f t="shared" si="235"/>
        <v>0</v>
      </c>
      <c r="AT265" s="228">
        <f t="shared" si="235"/>
        <v>0</v>
      </c>
      <c r="AU265" s="227">
        <f t="shared" si="235"/>
        <v>0</v>
      </c>
      <c r="AV265" s="227">
        <f t="shared" si="235"/>
        <v>0</v>
      </c>
      <c r="AW265" s="227">
        <f t="shared" si="235"/>
        <v>0</v>
      </c>
      <c r="AX265" s="227">
        <f t="shared" si="235"/>
        <v>0</v>
      </c>
      <c r="AY265" s="227">
        <f t="shared" si="235"/>
        <v>0</v>
      </c>
      <c r="AZ265" s="227">
        <f t="shared" si="235"/>
        <v>0</v>
      </c>
      <c r="BA265" s="227">
        <f t="shared" si="235"/>
        <v>0</v>
      </c>
      <c r="BB265" s="227">
        <f t="shared" si="235"/>
        <v>0</v>
      </c>
      <c r="BC265" s="227">
        <f t="shared" si="235"/>
        <v>0</v>
      </c>
      <c r="BD265" s="227">
        <f t="shared" si="235"/>
        <v>0</v>
      </c>
      <c r="BE265" s="226">
        <f t="shared" si="235"/>
        <v>0</v>
      </c>
      <c r="BF265" s="228">
        <f t="shared" ref="BF265:BU280" si="236">$G265/72</f>
        <v>0</v>
      </c>
      <c r="BG265" s="227">
        <f t="shared" si="236"/>
        <v>0</v>
      </c>
      <c r="BH265" s="227">
        <f t="shared" si="236"/>
        <v>0</v>
      </c>
      <c r="BI265" s="227">
        <f t="shared" si="236"/>
        <v>0</v>
      </c>
      <c r="BJ265" s="227">
        <f t="shared" si="236"/>
        <v>0</v>
      </c>
      <c r="BK265" s="227">
        <f t="shared" si="236"/>
        <v>0</v>
      </c>
      <c r="BL265" s="227">
        <f t="shared" si="236"/>
        <v>0</v>
      </c>
      <c r="BM265" s="227">
        <f t="shared" si="236"/>
        <v>0</v>
      </c>
      <c r="BN265" s="227">
        <f t="shared" si="236"/>
        <v>0</v>
      </c>
      <c r="BO265" s="227">
        <f t="shared" si="236"/>
        <v>0</v>
      </c>
      <c r="BP265" s="227">
        <f t="shared" si="236"/>
        <v>0</v>
      </c>
      <c r="BQ265" s="226">
        <f t="shared" si="236"/>
        <v>0</v>
      </c>
      <c r="BR265" s="228">
        <f t="shared" si="236"/>
        <v>0</v>
      </c>
      <c r="BS265" s="227">
        <f t="shared" si="236"/>
        <v>0</v>
      </c>
      <c r="BT265" s="227">
        <f t="shared" si="236"/>
        <v>0</v>
      </c>
      <c r="BU265" s="227">
        <f t="shared" si="236"/>
        <v>0</v>
      </c>
      <c r="BV265" s="227">
        <f t="shared" ref="BV265:CB280" si="237">$G265/72</f>
        <v>0</v>
      </c>
      <c r="BW265" s="227">
        <f t="shared" si="237"/>
        <v>0</v>
      </c>
      <c r="BX265" s="227">
        <f t="shared" si="237"/>
        <v>0</v>
      </c>
      <c r="BY265" s="227">
        <f t="shared" si="237"/>
        <v>0</v>
      </c>
      <c r="BZ265" s="227">
        <f t="shared" si="237"/>
        <v>0</v>
      </c>
      <c r="CA265" s="227">
        <f t="shared" si="237"/>
        <v>0</v>
      </c>
      <c r="CB265" s="227">
        <f t="shared" si="237"/>
        <v>0</v>
      </c>
      <c r="CC265" s="232">
        <f t="shared" ref="CC265:CC291" si="238">G265-SUM(J265:CB265)</f>
        <v>0</v>
      </c>
      <c r="CD265" s="368"/>
    </row>
    <row r="266" spans="1:82" x14ac:dyDescent="0.75">
      <c r="A266" s="39"/>
      <c r="B266" s="185" t="s">
        <v>616</v>
      </c>
      <c r="C266" s="186" t="s">
        <v>617</v>
      </c>
      <c r="D266" s="178" t="s">
        <v>446</v>
      </c>
      <c r="E266" s="300">
        <v>0</v>
      </c>
      <c r="F266" s="229"/>
      <c r="G266" s="174">
        <f t="shared" ref="G266:G291" si="239">+E266*F266</f>
        <v>0</v>
      </c>
      <c r="H266" s="225"/>
      <c r="I266" s="226"/>
      <c r="J266" s="225">
        <f t="shared" si="233"/>
        <v>0</v>
      </c>
      <c r="K266" s="227">
        <f t="shared" si="233"/>
        <v>0</v>
      </c>
      <c r="L266" s="227">
        <f t="shared" si="233"/>
        <v>0</v>
      </c>
      <c r="M266" s="227">
        <f t="shared" si="233"/>
        <v>0</v>
      </c>
      <c r="N266" s="227">
        <f t="shared" si="233"/>
        <v>0</v>
      </c>
      <c r="O266" s="227">
        <f t="shared" si="233"/>
        <v>0</v>
      </c>
      <c r="P266" s="227">
        <f t="shared" si="233"/>
        <v>0</v>
      </c>
      <c r="Q266" s="227">
        <f t="shared" si="233"/>
        <v>0</v>
      </c>
      <c r="R266" s="227">
        <f t="shared" si="233"/>
        <v>0</v>
      </c>
      <c r="S266" s="227">
        <f t="shared" si="233"/>
        <v>0</v>
      </c>
      <c r="T266" s="227">
        <f t="shared" si="233"/>
        <v>0</v>
      </c>
      <c r="U266" s="226">
        <f t="shared" si="233"/>
        <v>0</v>
      </c>
      <c r="V266" s="225">
        <f t="shared" si="233"/>
        <v>0</v>
      </c>
      <c r="W266" s="227">
        <f t="shared" si="233"/>
        <v>0</v>
      </c>
      <c r="X266" s="227">
        <f t="shared" si="233"/>
        <v>0</v>
      </c>
      <c r="Y266" s="227">
        <f t="shared" si="233"/>
        <v>0</v>
      </c>
      <c r="Z266" s="227">
        <f t="shared" si="234"/>
        <v>0</v>
      </c>
      <c r="AA266" s="227">
        <f t="shared" si="234"/>
        <v>0</v>
      </c>
      <c r="AB266" s="227">
        <f t="shared" si="234"/>
        <v>0</v>
      </c>
      <c r="AC266" s="227">
        <f t="shared" si="234"/>
        <v>0</v>
      </c>
      <c r="AD266" s="227">
        <f t="shared" si="234"/>
        <v>0</v>
      </c>
      <c r="AE266" s="227">
        <f t="shared" si="234"/>
        <v>0</v>
      </c>
      <c r="AF266" s="227">
        <f t="shared" si="234"/>
        <v>0</v>
      </c>
      <c r="AG266" s="226">
        <f t="shared" si="234"/>
        <v>0</v>
      </c>
      <c r="AH266" s="228">
        <f t="shared" si="234"/>
        <v>0</v>
      </c>
      <c r="AI266" s="227">
        <f t="shared" si="234"/>
        <v>0</v>
      </c>
      <c r="AJ266" s="227">
        <f t="shared" si="234"/>
        <v>0</v>
      </c>
      <c r="AK266" s="227">
        <f t="shared" si="234"/>
        <v>0</v>
      </c>
      <c r="AL266" s="227">
        <f t="shared" si="234"/>
        <v>0</v>
      </c>
      <c r="AM266" s="227">
        <f t="shared" si="234"/>
        <v>0</v>
      </c>
      <c r="AN266" s="227">
        <f t="shared" si="234"/>
        <v>0</v>
      </c>
      <c r="AO266" s="227">
        <f t="shared" si="234"/>
        <v>0</v>
      </c>
      <c r="AP266" s="227">
        <f t="shared" si="235"/>
        <v>0</v>
      </c>
      <c r="AQ266" s="227">
        <f t="shared" si="235"/>
        <v>0</v>
      </c>
      <c r="AR266" s="227">
        <f t="shared" si="235"/>
        <v>0</v>
      </c>
      <c r="AS266" s="226">
        <f t="shared" si="235"/>
        <v>0</v>
      </c>
      <c r="AT266" s="228">
        <f t="shared" si="235"/>
        <v>0</v>
      </c>
      <c r="AU266" s="227">
        <f t="shared" si="235"/>
        <v>0</v>
      </c>
      <c r="AV266" s="227">
        <f t="shared" si="235"/>
        <v>0</v>
      </c>
      <c r="AW266" s="227">
        <f t="shared" si="235"/>
        <v>0</v>
      </c>
      <c r="AX266" s="227">
        <f t="shared" si="235"/>
        <v>0</v>
      </c>
      <c r="AY266" s="227">
        <f t="shared" si="235"/>
        <v>0</v>
      </c>
      <c r="AZ266" s="227">
        <f t="shared" si="235"/>
        <v>0</v>
      </c>
      <c r="BA266" s="227">
        <f t="shared" si="235"/>
        <v>0</v>
      </c>
      <c r="BB266" s="227">
        <f t="shared" si="235"/>
        <v>0</v>
      </c>
      <c r="BC266" s="227">
        <f t="shared" si="235"/>
        <v>0</v>
      </c>
      <c r="BD266" s="227">
        <f t="shared" si="235"/>
        <v>0</v>
      </c>
      <c r="BE266" s="226">
        <f t="shared" si="235"/>
        <v>0</v>
      </c>
      <c r="BF266" s="228">
        <f t="shared" si="236"/>
        <v>0</v>
      </c>
      <c r="BG266" s="227">
        <f t="shared" si="236"/>
        <v>0</v>
      </c>
      <c r="BH266" s="227">
        <f t="shared" si="236"/>
        <v>0</v>
      </c>
      <c r="BI266" s="227">
        <f t="shared" si="236"/>
        <v>0</v>
      </c>
      <c r="BJ266" s="227">
        <f t="shared" si="236"/>
        <v>0</v>
      </c>
      <c r="BK266" s="227">
        <f t="shared" si="236"/>
        <v>0</v>
      </c>
      <c r="BL266" s="227">
        <f t="shared" si="236"/>
        <v>0</v>
      </c>
      <c r="BM266" s="227">
        <f t="shared" si="236"/>
        <v>0</v>
      </c>
      <c r="BN266" s="227">
        <f t="shared" si="236"/>
        <v>0</v>
      </c>
      <c r="BO266" s="227">
        <f t="shared" si="236"/>
        <v>0</v>
      </c>
      <c r="BP266" s="227">
        <f t="shared" si="236"/>
        <v>0</v>
      </c>
      <c r="BQ266" s="226">
        <f t="shared" si="236"/>
        <v>0</v>
      </c>
      <c r="BR266" s="228">
        <f t="shared" si="236"/>
        <v>0</v>
      </c>
      <c r="BS266" s="227">
        <f t="shared" si="236"/>
        <v>0</v>
      </c>
      <c r="BT266" s="227">
        <f t="shared" si="236"/>
        <v>0</v>
      </c>
      <c r="BU266" s="227">
        <f t="shared" si="236"/>
        <v>0</v>
      </c>
      <c r="BV266" s="227">
        <f t="shared" si="237"/>
        <v>0</v>
      </c>
      <c r="BW266" s="227">
        <f t="shared" si="237"/>
        <v>0</v>
      </c>
      <c r="BX266" s="227">
        <f t="shared" si="237"/>
        <v>0</v>
      </c>
      <c r="BY266" s="227">
        <f t="shared" si="237"/>
        <v>0</v>
      </c>
      <c r="BZ266" s="227">
        <f t="shared" si="237"/>
        <v>0</v>
      </c>
      <c r="CA266" s="227">
        <f t="shared" si="237"/>
        <v>0</v>
      </c>
      <c r="CB266" s="227">
        <f t="shared" si="237"/>
        <v>0</v>
      </c>
      <c r="CC266" s="232">
        <f t="shared" si="238"/>
        <v>0</v>
      </c>
      <c r="CD266" s="368"/>
    </row>
    <row r="267" spans="1:82" x14ac:dyDescent="0.75">
      <c r="A267" s="39"/>
      <c r="B267" s="185" t="s">
        <v>618</v>
      </c>
      <c r="C267" s="186" t="s">
        <v>619</v>
      </c>
      <c r="D267" s="178" t="s">
        <v>446</v>
      </c>
      <c r="E267" s="300">
        <v>0</v>
      </c>
      <c r="F267" s="229"/>
      <c r="G267" s="174">
        <f t="shared" si="239"/>
        <v>0</v>
      </c>
      <c r="H267" s="225"/>
      <c r="I267" s="226"/>
      <c r="J267" s="225">
        <f t="shared" si="233"/>
        <v>0</v>
      </c>
      <c r="K267" s="227">
        <f t="shared" si="233"/>
        <v>0</v>
      </c>
      <c r="L267" s="227">
        <f t="shared" si="233"/>
        <v>0</v>
      </c>
      <c r="M267" s="227">
        <f t="shared" si="233"/>
        <v>0</v>
      </c>
      <c r="N267" s="227">
        <f t="shared" si="233"/>
        <v>0</v>
      </c>
      <c r="O267" s="227">
        <f t="shared" si="233"/>
        <v>0</v>
      </c>
      <c r="P267" s="227">
        <f t="shared" si="233"/>
        <v>0</v>
      </c>
      <c r="Q267" s="227">
        <f t="shared" si="233"/>
        <v>0</v>
      </c>
      <c r="R267" s="227">
        <f t="shared" si="233"/>
        <v>0</v>
      </c>
      <c r="S267" s="227">
        <f t="shared" si="233"/>
        <v>0</v>
      </c>
      <c r="T267" s="227">
        <f t="shared" si="233"/>
        <v>0</v>
      </c>
      <c r="U267" s="226">
        <f t="shared" si="233"/>
        <v>0</v>
      </c>
      <c r="V267" s="225">
        <f t="shared" si="233"/>
        <v>0</v>
      </c>
      <c r="W267" s="227">
        <f t="shared" si="233"/>
        <v>0</v>
      </c>
      <c r="X267" s="227">
        <f t="shared" si="233"/>
        <v>0</v>
      </c>
      <c r="Y267" s="227">
        <f t="shared" si="233"/>
        <v>0</v>
      </c>
      <c r="Z267" s="227">
        <f t="shared" si="234"/>
        <v>0</v>
      </c>
      <c r="AA267" s="227">
        <f t="shared" si="234"/>
        <v>0</v>
      </c>
      <c r="AB267" s="227">
        <f t="shared" si="234"/>
        <v>0</v>
      </c>
      <c r="AC267" s="227">
        <f t="shared" si="234"/>
        <v>0</v>
      </c>
      <c r="AD267" s="227">
        <f t="shared" si="234"/>
        <v>0</v>
      </c>
      <c r="AE267" s="227">
        <f t="shared" si="234"/>
        <v>0</v>
      </c>
      <c r="AF267" s="227">
        <f t="shared" si="234"/>
        <v>0</v>
      </c>
      <c r="AG267" s="226">
        <f t="shared" si="234"/>
        <v>0</v>
      </c>
      <c r="AH267" s="228">
        <f t="shared" si="234"/>
        <v>0</v>
      </c>
      <c r="AI267" s="227">
        <f t="shared" si="234"/>
        <v>0</v>
      </c>
      <c r="AJ267" s="227">
        <f t="shared" si="234"/>
        <v>0</v>
      </c>
      <c r="AK267" s="227">
        <f t="shared" si="234"/>
        <v>0</v>
      </c>
      <c r="AL267" s="227">
        <f t="shared" si="234"/>
        <v>0</v>
      </c>
      <c r="AM267" s="227">
        <f t="shared" si="234"/>
        <v>0</v>
      </c>
      <c r="AN267" s="227">
        <f t="shared" si="234"/>
        <v>0</v>
      </c>
      <c r="AO267" s="227">
        <f t="shared" si="234"/>
        <v>0</v>
      </c>
      <c r="AP267" s="227">
        <f t="shared" si="235"/>
        <v>0</v>
      </c>
      <c r="AQ267" s="227">
        <f t="shared" si="235"/>
        <v>0</v>
      </c>
      <c r="AR267" s="227">
        <f t="shared" si="235"/>
        <v>0</v>
      </c>
      <c r="AS267" s="226">
        <f t="shared" si="235"/>
        <v>0</v>
      </c>
      <c r="AT267" s="228">
        <f t="shared" si="235"/>
        <v>0</v>
      </c>
      <c r="AU267" s="227">
        <f t="shared" si="235"/>
        <v>0</v>
      </c>
      <c r="AV267" s="227">
        <f t="shared" si="235"/>
        <v>0</v>
      </c>
      <c r="AW267" s="227">
        <f t="shared" si="235"/>
        <v>0</v>
      </c>
      <c r="AX267" s="227">
        <f t="shared" si="235"/>
        <v>0</v>
      </c>
      <c r="AY267" s="227">
        <f t="shared" si="235"/>
        <v>0</v>
      </c>
      <c r="AZ267" s="227">
        <f t="shared" si="235"/>
        <v>0</v>
      </c>
      <c r="BA267" s="227">
        <f t="shared" si="235"/>
        <v>0</v>
      </c>
      <c r="BB267" s="227">
        <f t="shared" si="235"/>
        <v>0</v>
      </c>
      <c r="BC267" s="227">
        <f t="shared" si="235"/>
        <v>0</v>
      </c>
      <c r="BD267" s="227">
        <f t="shared" si="235"/>
        <v>0</v>
      </c>
      <c r="BE267" s="226">
        <f t="shared" si="235"/>
        <v>0</v>
      </c>
      <c r="BF267" s="228">
        <f t="shared" si="236"/>
        <v>0</v>
      </c>
      <c r="BG267" s="227">
        <f t="shared" si="236"/>
        <v>0</v>
      </c>
      <c r="BH267" s="227">
        <f t="shared" si="236"/>
        <v>0</v>
      </c>
      <c r="BI267" s="227">
        <f t="shared" si="236"/>
        <v>0</v>
      </c>
      <c r="BJ267" s="227">
        <f t="shared" si="236"/>
        <v>0</v>
      </c>
      <c r="BK267" s="227">
        <f t="shared" si="236"/>
        <v>0</v>
      </c>
      <c r="BL267" s="227">
        <f t="shared" si="236"/>
        <v>0</v>
      </c>
      <c r="BM267" s="227">
        <f t="shared" si="236"/>
        <v>0</v>
      </c>
      <c r="BN267" s="227">
        <f t="shared" si="236"/>
        <v>0</v>
      </c>
      <c r="BO267" s="227">
        <f t="shared" si="236"/>
        <v>0</v>
      </c>
      <c r="BP267" s="227">
        <f t="shared" si="236"/>
        <v>0</v>
      </c>
      <c r="BQ267" s="226">
        <f t="shared" si="236"/>
        <v>0</v>
      </c>
      <c r="BR267" s="228">
        <f t="shared" si="236"/>
        <v>0</v>
      </c>
      <c r="BS267" s="227">
        <f t="shared" si="236"/>
        <v>0</v>
      </c>
      <c r="BT267" s="227">
        <f t="shared" si="236"/>
        <v>0</v>
      </c>
      <c r="BU267" s="227">
        <f t="shared" si="236"/>
        <v>0</v>
      </c>
      <c r="BV267" s="227">
        <f t="shared" si="237"/>
        <v>0</v>
      </c>
      <c r="BW267" s="227">
        <f t="shared" si="237"/>
        <v>0</v>
      </c>
      <c r="BX267" s="227">
        <f t="shared" si="237"/>
        <v>0</v>
      </c>
      <c r="BY267" s="227">
        <f t="shared" si="237"/>
        <v>0</v>
      </c>
      <c r="BZ267" s="227">
        <f t="shared" si="237"/>
        <v>0</v>
      </c>
      <c r="CA267" s="227">
        <f t="shared" si="237"/>
        <v>0</v>
      </c>
      <c r="CB267" s="227">
        <f t="shared" si="237"/>
        <v>0</v>
      </c>
      <c r="CC267" s="232">
        <f t="shared" si="238"/>
        <v>0</v>
      </c>
      <c r="CD267" s="368"/>
    </row>
    <row r="268" spans="1:82" x14ac:dyDescent="0.75">
      <c r="A268" s="39"/>
      <c r="B268" s="185" t="s">
        <v>620</v>
      </c>
      <c r="C268" s="186" t="s">
        <v>621</v>
      </c>
      <c r="D268" s="178" t="s">
        <v>446</v>
      </c>
      <c r="E268" s="300">
        <v>0</v>
      </c>
      <c r="F268" s="229"/>
      <c r="G268" s="174">
        <f t="shared" si="239"/>
        <v>0</v>
      </c>
      <c r="H268" s="225"/>
      <c r="I268" s="226"/>
      <c r="J268" s="225">
        <f t="shared" si="233"/>
        <v>0</v>
      </c>
      <c r="K268" s="227">
        <f t="shared" si="233"/>
        <v>0</v>
      </c>
      <c r="L268" s="227">
        <f t="shared" si="233"/>
        <v>0</v>
      </c>
      <c r="M268" s="227">
        <f t="shared" si="233"/>
        <v>0</v>
      </c>
      <c r="N268" s="227">
        <f t="shared" si="233"/>
        <v>0</v>
      </c>
      <c r="O268" s="227">
        <f t="shared" si="233"/>
        <v>0</v>
      </c>
      <c r="P268" s="227">
        <f t="shared" si="233"/>
        <v>0</v>
      </c>
      <c r="Q268" s="227">
        <f t="shared" si="233"/>
        <v>0</v>
      </c>
      <c r="R268" s="227">
        <f t="shared" si="233"/>
        <v>0</v>
      </c>
      <c r="S268" s="227">
        <f t="shared" si="233"/>
        <v>0</v>
      </c>
      <c r="T268" s="227">
        <f t="shared" si="233"/>
        <v>0</v>
      </c>
      <c r="U268" s="226">
        <f t="shared" si="233"/>
        <v>0</v>
      </c>
      <c r="V268" s="225">
        <f t="shared" si="233"/>
        <v>0</v>
      </c>
      <c r="W268" s="227">
        <f t="shared" si="233"/>
        <v>0</v>
      </c>
      <c r="X268" s="227">
        <f t="shared" si="233"/>
        <v>0</v>
      </c>
      <c r="Y268" s="227">
        <f t="shared" si="233"/>
        <v>0</v>
      </c>
      <c r="Z268" s="227">
        <f t="shared" si="234"/>
        <v>0</v>
      </c>
      <c r="AA268" s="227">
        <f t="shared" si="234"/>
        <v>0</v>
      </c>
      <c r="AB268" s="227">
        <f t="shared" si="234"/>
        <v>0</v>
      </c>
      <c r="AC268" s="227">
        <f t="shared" si="234"/>
        <v>0</v>
      </c>
      <c r="AD268" s="227">
        <f t="shared" si="234"/>
        <v>0</v>
      </c>
      <c r="AE268" s="227">
        <f t="shared" si="234"/>
        <v>0</v>
      </c>
      <c r="AF268" s="227">
        <f t="shared" si="234"/>
        <v>0</v>
      </c>
      <c r="AG268" s="226">
        <f t="shared" si="234"/>
        <v>0</v>
      </c>
      <c r="AH268" s="228">
        <f t="shared" si="234"/>
        <v>0</v>
      </c>
      <c r="AI268" s="227">
        <f t="shared" si="234"/>
        <v>0</v>
      </c>
      <c r="AJ268" s="227">
        <f t="shared" si="234"/>
        <v>0</v>
      </c>
      <c r="AK268" s="227">
        <f t="shared" si="234"/>
        <v>0</v>
      </c>
      <c r="AL268" s="227">
        <f t="shared" si="234"/>
        <v>0</v>
      </c>
      <c r="AM268" s="227">
        <f t="shared" si="234"/>
        <v>0</v>
      </c>
      <c r="AN268" s="227">
        <f t="shared" si="234"/>
        <v>0</v>
      </c>
      <c r="AO268" s="227">
        <f t="shared" si="234"/>
        <v>0</v>
      </c>
      <c r="AP268" s="227">
        <f t="shared" si="235"/>
        <v>0</v>
      </c>
      <c r="AQ268" s="227">
        <f t="shared" si="235"/>
        <v>0</v>
      </c>
      <c r="AR268" s="227">
        <f t="shared" si="235"/>
        <v>0</v>
      </c>
      <c r="AS268" s="226">
        <f t="shared" si="235"/>
        <v>0</v>
      </c>
      <c r="AT268" s="228">
        <f t="shared" si="235"/>
        <v>0</v>
      </c>
      <c r="AU268" s="227">
        <f t="shared" si="235"/>
        <v>0</v>
      </c>
      <c r="AV268" s="227">
        <f t="shared" si="235"/>
        <v>0</v>
      </c>
      <c r="AW268" s="227">
        <f t="shared" si="235"/>
        <v>0</v>
      </c>
      <c r="AX268" s="227">
        <f t="shared" si="235"/>
        <v>0</v>
      </c>
      <c r="AY268" s="227">
        <f t="shared" si="235"/>
        <v>0</v>
      </c>
      <c r="AZ268" s="227">
        <f t="shared" si="235"/>
        <v>0</v>
      </c>
      <c r="BA268" s="227">
        <f t="shared" si="235"/>
        <v>0</v>
      </c>
      <c r="BB268" s="227">
        <f t="shared" si="235"/>
        <v>0</v>
      </c>
      <c r="BC268" s="227">
        <f t="shared" si="235"/>
        <v>0</v>
      </c>
      <c r="BD268" s="227">
        <f t="shared" si="235"/>
        <v>0</v>
      </c>
      <c r="BE268" s="226">
        <f t="shared" si="235"/>
        <v>0</v>
      </c>
      <c r="BF268" s="228">
        <f t="shared" si="236"/>
        <v>0</v>
      </c>
      <c r="BG268" s="227">
        <f t="shared" si="236"/>
        <v>0</v>
      </c>
      <c r="BH268" s="227">
        <f t="shared" si="236"/>
        <v>0</v>
      </c>
      <c r="BI268" s="227">
        <f t="shared" si="236"/>
        <v>0</v>
      </c>
      <c r="BJ268" s="227">
        <f t="shared" si="236"/>
        <v>0</v>
      </c>
      <c r="BK268" s="227">
        <f t="shared" si="236"/>
        <v>0</v>
      </c>
      <c r="BL268" s="227">
        <f t="shared" si="236"/>
        <v>0</v>
      </c>
      <c r="BM268" s="227">
        <f t="shared" si="236"/>
        <v>0</v>
      </c>
      <c r="BN268" s="227">
        <f t="shared" si="236"/>
        <v>0</v>
      </c>
      <c r="BO268" s="227">
        <f t="shared" si="236"/>
        <v>0</v>
      </c>
      <c r="BP268" s="227">
        <f t="shared" si="236"/>
        <v>0</v>
      </c>
      <c r="BQ268" s="226">
        <f t="shared" si="236"/>
        <v>0</v>
      </c>
      <c r="BR268" s="228">
        <f t="shared" si="236"/>
        <v>0</v>
      </c>
      <c r="BS268" s="227">
        <f t="shared" si="236"/>
        <v>0</v>
      </c>
      <c r="BT268" s="227">
        <f t="shared" si="236"/>
        <v>0</v>
      </c>
      <c r="BU268" s="227">
        <f t="shared" si="236"/>
        <v>0</v>
      </c>
      <c r="BV268" s="227">
        <f t="shared" si="237"/>
        <v>0</v>
      </c>
      <c r="BW268" s="227">
        <f t="shared" si="237"/>
        <v>0</v>
      </c>
      <c r="BX268" s="227">
        <f t="shared" si="237"/>
        <v>0</v>
      </c>
      <c r="BY268" s="227">
        <f t="shared" si="237"/>
        <v>0</v>
      </c>
      <c r="BZ268" s="227">
        <f t="shared" si="237"/>
        <v>0</v>
      </c>
      <c r="CA268" s="227">
        <f t="shared" si="237"/>
        <v>0</v>
      </c>
      <c r="CB268" s="227">
        <f t="shared" si="237"/>
        <v>0</v>
      </c>
      <c r="CC268" s="232">
        <f t="shared" si="238"/>
        <v>0</v>
      </c>
      <c r="CD268" s="368"/>
    </row>
    <row r="269" spans="1:82" x14ac:dyDescent="0.75">
      <c r="A269" s="39"/>
      <c r="B269" s="185" t="s">
        <v>622</v>
      </c>
      <c r="C269" s="186" t="s">
        <v>623</v>
      </c>
      <c r="D269" s="178" t="s">
        <v>446</v>
      </c>
      <c r="E269" s="300">
        <v>0</v>
      </c>
      <c r="F269" s="229"/>
      <c r="G269" s="174">
        <f t="shared" si="239"/>
        <v>0</v>
      </c>
      <c r="H269" s="225"/>
      <c r="I269" s="226"/>
      <c r="J269" s="225">
        <f t="shared" si="233"/>
        <v>0</v>
      </c>
      <c r="K269" s="227">
        <f t="shared" si="233"/>
        <v>0</v>
      </c>
      <c r="L269" s="227">
        <f t="shared" si="233"/>
        <v>0</v>
      </c>
      <c r="M269" s="227">
        <f t="shared" si="233"/>
        <v>0</v>
      </c>
      <c r="N269" s="227">
        <f t="shared" si="233"/>
        <v>0</v>
      </c>
      <c r="O269" s="227">
        <f t="shared" si="233"/>
        <v>0</v>
      </c>
      <c r="P269" s="227">
        <f t="shared" si="233"/>
        <v>0</v>
      </c>
      <c r="Q269" s="227">
        <f t="shared" si="233"/>
        <v>0</v>
      </c>
      <c r="R269" s="227">
        <f t="shared" si="233"/>
        <v>0</v>
      </c>
      <c r="S269" s="227">
        <f t="shared" si="233"/>
        <v>0</v>
      </c>
      <c r="T269" s="227">
        <f t="shared" si="233"/>
        <v>0</v>
      </c>
      <c r="U269" s="226">
        <f t="shared" si="233"/>
        <v>0</v>
      </c>
      <c r="V269" s="225">
        <f t="shared" si="233"/>
        <v>0</v>
      </c>
      <c r="W269" s="227">
        <f t="shared" si="233"/>
        <v>0</v>
      </c>
      <c r="X269" s="227">
        <f t="shared" si="233"/>
        <v>0</v>
      </c>
      <c r="Y269" s="227">
        <f t="shared" si="233"/>
        <v>0</v>
      </c>
      <c r="Z269" s="227">
        <f t="shared" si="234"/>
        <v>0</v>
      </c>
      <c r="AA269" s="227">
        <f t="shared" si="234"/>
        <v>0</v>
      </c>
      <c r="AB269" s="227">
        <f t="shared" si="234"/>
        <v>0</v>
      </c>
      <c r="AC269" s="227">
        <f t="shared" si="234"/>
        <v>0</v>
      </c>
      <c r="AD269" s="227">
        <f t="shared" si="234"/>
        <v>0</v>
      </c>
      <c r="AE269" s="227">
        <f t="shared" si="234"/>
        <v>0</v>
      </c>
      <c r="AF269" s="227">
        <f t="shared" si="234"/>
        <v>0</v>
      </c>
      <c r="AG269" s="226">
        <f t="shared" si="234"/>
        <v>0</v>
      </c>
      <c r="AH269" s="228">
        <f t="shared" si="234"/>
        <v>0</v>
      </c>
      <c r="AI269" s="227">
        <f t="shared" si="234"/>
        <v>0</v>
      </c>
      <c r="AJ269" s="227">
        <f t="shared" si="234"/>
        <v>0</v>
      </c>
      <c r="AK269" s="227">
        <f t="shared" si="234"/>
        <v>0</v>
      </c>
      <c r="AL269" s="227">
        <f t="shared" si="234"/>
        <v>0</v>
      </c>
      <c r="AM269" s="227">
        <f t="shared" si="234"/>
        <v>0</v>
      </c>
      <c r="AN269" s="227">
        <f t="shared" si="234"/>
        <v>0</v>
      </c>
      <c r="AO269" s="227">
        <f t="shared" si="234"/>
        <v>0</v>
      </c>
      <c r="AP269" s="227">
        <f t="shared" si="235"/>
        <v>0</v>
      </c>
      <c r="AQ269" s="227">
        <f t="shared" si="235"/>
        <v>0</v>
      </c>
      <c r="AR269" s="227">
        <f t="shared" si="235"/>
        <v>0</v>
      </c>
      <c r="AS269" s="226">
        <f t="shared" si="235"/>
        <v>0</v>
      </c>
      <c r="AT269" s="228">
        <f t="shared" si="235"/>
        <v>0</v>
      </c>
      <c r="AU269" s="227">
        <f t="shared" si="235"/>
        <v>0</v>
      </c>
      <c r="AV269" s="227">
        <f t="shared" si="235"/>
        <v>0</v>
      </c>
      <c r="AW269" s="227">
        <f t="shared" si="235"/>
        <v>0</v>
      </c>
      <c r="AX269" s="227">
        <f t="shared" si="235"/>
        <v>0</v>
      </c>
      <c r="AY269" s="227">
        <f t="shared" si="235"/>
        <v>0</v>
      </c>
      <c r="AZ269" s="227">
        <f t="shared" si="235"/>
        <v>0</v>
      </c>
      <c r="BA269" s="227">
        <f t="shared" si="235"/>
        <v>0</v>
      </c>
      <c r="BB269" s="227">
        <f t="shared" si="235"/>
        <v>0</v>
      </c>
      <c r="BC269" s="227">
        <f t="shared" si="235"/>
        <v>0</v>
      </c>
      <c r="BD269" s="227">
        <f t="shared" si="235"/>
        <v>0</v>
      </c>
      <c r="BE269" s="226">
        <f t="shared" si="235"/>
        <v>0</v>
      </c>
      <c r="BF269" s="228">
        <f t="shared" si="236"/>
        <v>0</v>
      </c>
      <c r="BG269" s="227">
        <f t="shared" si="236"/>
        <v>0</v>
      </c>
      <c r="BH269" s="227">
        <f t="shared" si="236"/>
        <v>0</v>
      </c>
      <c r="BI269" s="227">
        <f t="shared" si="236"/>
        <v>0</v>
      </c>
      <c r="BJ269" s="227">
        <f t="shared" si="236"/>
        <v>0</v>
      </c>
      <c r="BK269" s="227">
        <f t="shared" si="236"/>
        <v>0</v>
      </c>
      <c r="BL269" s="227">
        <f t="shared" si="236"/>
        <v>0</v>
      </c>
      <c r="BM269" s="227">
        <f t="shared" si="236"/>
        <v>0</v>
      </c>
      <c r="BN269" s="227">
        <f t="shared" si="236"/>
        <v>0</v>
      </c>
      <c r="BO269" s="227">
        <f t="shared" si="236"/>
        <v>0</v>
      </c>
      <c r="BP269" s="227">
        <f t="shared" si="236"/>
        <v>0</v>
      </c>
      <c r="BQ269" s="226">
        <f t="shared" si="236"/>
        <v>0</v>
      </c>
      <c r="BR269" s="228">
        <f t="shared" si="236"/>
        <v>0</v>
      </c>
      <c r="BS269" s="227">
        <f t="shared" si="236"/>
        <v>0</v>
      </c>
      <c r="BT269" s="227">
        <f t="shared" si="236"/>
        <v>0</v>
      </c>
      <c r="BU269" s="227">
        <f t="shared" si="236"/>
        <v>0</v>
      </c>
      <c r="BV269" s="227">
        <f t="shared" si="237"/>
        <v>0</v>
      </c>
      <c r="BW269" s="227">
        <f t="shared" si="237"/>
        <v>0</v>
      </c>
      <c r="BX269" s="227">
        <f t="shared" si="237"/>
        <v>0</v>
      </c>
      <c r="BY269" s="227">
        <f t="shared" si="237"/>
        <v>0</v>
      </c>
      <c r="BZ269" s="227">
        <f t="shared" si="237"/>
        <v>0</v>
      </c>
      <c r="CA269" s="227">
        <f t="shared" si="237"/>
        <v>0</v>
      </c>
      <c r="CB269" s="227">
        <f t="shared" si="237"/>
        <v>0</v>
      </c>
      <c r="CC269" s="232">
        <f t="shared" si="238"/>
        <v>0</v>
      </c>
      <c r="CD269" s="368"/>
    </row>
    <row r="270" spans="1:82" s="39" customFormat="1" ht="13.5" x14ac:dyDescent="0.75">
      <c r="B270" s="73" t="s">
        <v>624</v>
      </c>
      <c r="C270" s="129" t="s">
        <v>625</v>
      </c>
      <c r="D270" s="130" t="s">
        <v>446</v>
      </c>
      <c r="E270" s="255">
        <v>2</v>
      </c>
      <c r="F270" s="319"/>
      <c r="G270" s="74">
        <f t="shared" si="239"/>
        <v>0</v>
      </c>
      <c r="H270" s="75"/>
      <c r="I270" s="76"/>
      <c r="J270" s="75">
        <f t="shared" si="233"/>
        <v>0</v>
      </c>
      <c r="K270" s="77">
        <f t="shared" si="233"/>
        <v>0</v>
      </c>
      <c r="L270" s="77">
        <f t="shared" si="233"/>
        <v>0</v>
      </c>
      <c r="M270" s="77">
        <f t="shared" si="233"/>
        <v>0</v>
      </c>
      <c r="N270" s="77">
        <f t="shared" si="233"/>
        <v>0</v>
      </c>
      <c r="O270" s="77">
        <f t="shared" si="233"/>
        <v>0</v>
      </c>
      <c r="P270" s="77">
        <f t="shared" si="233"/>
        <v>0</v>
      </c>
      <c r="Q270" s="77">
        <f t="shared" si="233"/>
        <v>0</v>
      </c>
      <c r="R270" s="77">
        <f t="shared" si="233"/>
        <v>0</v>
      </c>
      <c r="S270" s="77">
        <f t="shared" si="233"/>
        <v>0</v>
      </c>
      <c r="T270" s="77">
        <f t="shared" si="233"/>
        <v>0</v>
      </c>
      <c r="U270" s="76">
        <f t="shared" si="233"/>
        <v>0</v>
      </c>
      <c r="V270" s="78">
        <f t="shared" si="233"/>
        <v>0</v>
      </c>
      <c r="W270" s="77">
        <f t="shared" si="233"/>
        <v>0</v>
      </c>
      <c r="X270" s="77">
        <f t="shared" si="233"/>
        <v>0</v>
      </c>
      <c r="Y270" s="77">
        <f t="shared" si="233"/>
        <v>0</v>
      </c>
      <c r="Z270" s="77">
        <f t="shared" si="234"/>
        <v>0</v>
      </c>
      <c r="AA270" s="77">
        <f t="shared" si="234"/>
        <v>0</v>
      </c>
      <c r="AB270" s="77">
        <f t="shared" si="234"/>
        <v>0</v>
      </c>
      <c r="AC270" s="77">
        <f t="shared" si="234"/>
        <v>0</v>
      </c>
      <c r="AD270" s="77">
        <f t="shared" si="234"/>
        <v>0</v>
      </c>
      <c r="AE270" s="77">
        <f t="shared" si="234"/>
        <v>0</v>
      </c>
      <c r="AF270" s="77">
        <f t="shared" si="234"/>
        <v>0</v>
      </c>
      <c r="AG270" s="76">
        <f t="shared" si="234"/>
        <v>0</v>
      </c>
      <c r="AH270" s="78">
        <f t="shared" si="234"/>
        <v>0</v>
      </c>
      <c r="AI270" s="77">
        <f t="shared" si="234"/>
        <v>0</v>
      </c>
      <c r="AJ270" s="77">
        <f t="shared" si="234"/>
        <v>0</v>
      </c>
      <c r="AK270" s="77">
        <f t="shared" si="234"/>
        <v>0</v>
      </c>
      <c r="AL270" s="77">
        <f t="shared" si="234"/>
        <v>0</v>
      </c>
      <c r="AM270" s="77">
        <f t="shared" si="234"/>
        <v>0</v>
      </c>
      <c r="AN270" s="77">
        <f t="shared" si="234"/>
        <v>0</v>
      </c>
      <c r="AO270" s="77">
        <f t="shared" si="234"/>
        <v>0</v>
      </c>
      <c r="AP270" s="77">
        <f t="shared" si="235"/>
        <v>0</v>
      </c>
      <c r="AQ270" s="77">
        <f t="shared" si="235"/>
        <v>0</v>
      </c>
      <c r="AR270" s="77">
        <f t="shared" si="235"/>
        <v>0</v>
      </c>
      <c r="AS270" s="76">
        <f t="shared" si="235"/>
        <v>0</v>
      </c>
      <c r="AT270" s="78">
        <f t="shared" si="235"/>
        <v>0</v>
      </c>
      <c r="AU270" s="77">
        <f t="shared" si="235"/>
        <v>0</v>
      </c>
      <c r="AV270" s="77">
        <f t="shared" si="235"/>
        <v>0</v>
      </c>
      <c r="AW270" s="77">
        <f t="shared" si="235"/>
        <v>0</v>
      </c>
      <c r="AX270" s="77">
        <f t="shared" si="235"/>
        <v>0</v>
      </c>
      <c r="AY270" s="77">
        <f t="shared" si="235"/>
        <v>0</v>
      </c>
      <c r="AZ270" s="77">
        <f t="shared" si="235"/>
        <v>0</v>
      </c>
      <c r="BA270" s="77">
        <f t="shared" si="235"/>
        <v>0</v>
      </c>
      <c r="BB270" s="77">
        <f t="shared" si="235"/>
        <v>0</v>
      </c>
      <c r="BC270" s="77">
        <f t="shared" si="235"/>
        <v>0</v>
      </c>
      <c r="BD270" s="77">
        <f t="shared" si="235"/>
        <v>0</v>
      </c>
      <c r="BE270" s="76">
        <f t="shared" si="235"/>
        <v>0</v>
      </c>
      <c r="BF270" s="78">
        <f t="shared" si="236"/>
        <v>0</v>
      </c>
      <c r="BG270" s="77">
        <f t="shared" si="236"/>
        <v>0</v>
      </c>
      <c r="BH270" s="77">
        <f t="shared" si="236"/>
        <v>0</v>
      </c>
      <c r="BI270" s="77">
        <f t="shared" si="236"/>
        <v>0</v>
      </c>
      <c r="BJ270" s="77">
        <f t="shared" si="236"/>
        <v>0</v>
      </c>
      <c r="BK270" s="77">
        <f t="shared" si="236"/>
        <v>0</v>
      </c>
      <c r="BL270" s="77">
        <f t="shared" si="236"/>
        <v>0</v>
      </c>
      <c r="BM270" s="77">
        <f t="shared" si="236"/>
        <v>0</v>
      </c>
      <c r="BN270" s="77">
        <f t="shared" si="236"/>
        <v>0</v>
      </c>
      <c r="BO270" s="77">
        <f t="shared" si="236"/>
        <v>0</v>
      </c>
      <c r="BP270" s="77">
        <f t="shared" si="236"/>
        <v>0</v>
      </c>
      <c r="BQ270" s="76">
        <f t="shared" si="236"/>
        <v>0</v>
      </c>
      <c r="BR270" s="78">
        <f t="shared" si="236"/>
        <v>0</v>
      </c>
      <c r="BS270" s="77">
        <f t="shared" si="236"/>
        <v>0</v>
      </c>
      <c r="BT270" s="77">
        <f t="shared" si="236"/>
        <v>0</v>
      </c>
      <c r="BU270" s="77">
        <f t="shared" si="236"/>
        <v>0</v>
      </c>
      <c r="BV270" s="77">
        <f t="shared" si="237"/>
        <v>0</v>
      </c>
      <c r="BW270" s="77">
        <f t="shared" si="237"/>
        <v>0</v>
      </c>
      <c r="BX270" s="77">
        <f t="shared" si="237"/>
        <v>0</v>
      </c>
      <c r="BY270" s="77">
        <f t="shared" si="237"/>
        <v>0</v>
      </c>
      <c r="BZ270" s="77">
        <f t="shared" si="237"/>
        <v>0</v>
      </c>
      <c r="CA270" s="77">
        <f t="shared" si="237"/>
        <v>0</v>
      </c>
      <c r="CB270" s="77">
        <f t="shared" si="237"/>
        <v>0</v>
      </c>
      <c r="CC270" s="76">
        <f t="shared" si="238"/>
        <v>0</v>
      </c>
      <c r="CD270" s="368"/>
    </row>
    <row r="271" spans="1:82" s="39" customFormat="1" ht="13.5" x14ac:dyDescent="0.75">
      <c r="B271" s="73" t="s">
        <v>626</v>
      </c>
      <c r="C271" s="129" t="s">
        <v>627</v>
      </c>
      <c r="D271" s="130" t="s">
        <v>446</v>
      </c>
      <c r="E271" s="255">
        <v>2</v>
      </c>
      <c r="F271" s="319"/>
      <c r="G271" s="74">
        <f t="shared" si="239"/>
        <v>0</v>
      </c>
      <c r="H271" s="75"/>
      <c r="I271" s="76"/>
      <c r="J271" s="75">
        <f t="shared" si="233"/>
        <v>0</v>
      </c>
      <c r="K271" s="77">
        <f t="shared" si="233"/>
        <v>0</v>
      </c>
      <c r="L271" s="77">
        <f t="shared" si="233"/>
        <v>0</v>
      </c>
      <c r="M271" s="77">
        <f t="shared" si="233"/>
        <v>0</v>
      </c>
      <c r="N271" s="77">
        <f t="shared" si="233"/>
        <v>0</v>
      </c>
      <c r="O271" s="77">
        <f t="shared" si="233"/>
        <v>0</v>
      </c>
      <c r="P271" s="77">
        <f t="shared" si="233"/>
        <v>0</v>
      </c>
      <c r="Q271" s="77">
        <f t="shared" si="233"/>
        <v>0</v>
      </c>
      <c r="R271" s="77">
        <f t="shared" si="233"/>
        <v>0</v>
      </c>
      <c r="S271" s="77">
        <f t="shared" si="233"/>
        <v>0</v>
      </c>
      <c r="T271" s="77">
        <f t="shared" si="233"/>
        <v>0</v>
      </c>
      <c r="U271" s="76">
        <f t="shared" si="233"/>
        <v>0</v>
      </c>
      <c r="V271" s="78">
        <f t="shared" si="233"/>
        <v>0</v>
      </c>
      <c r="W271" s="77">
        <f t="shared" si="233"/>
        <v>0</v>
      </c>
      <c r="X271" s="77">
        <f t="shared" si="233"/>
        <v>0</v>
      </c>
      <c r="Y271" s="77">
        <f t="shared" si="233"/>
        <v>0</v>
      </c>
      <c r="Z271" s="77">
        <f t="shared" si="234"/>
        <v>0</v>
      </c>
      <c r="AA271" s="77">
        <f t="shared" si="234"/>
        <v>0</v>
      </c>
      <c r="AB271" s="77">
        <f t="shared" si="234"/>
        <v>0</v>
      </c>
      <c r="AC271" s="77">
        <f t="shared" si="234"/>
        <v>0</v>
      </c>
      <c r="AD271" s="77">
        <f t="shared" si="234"/>
        <v>0</v>
      </c>
      <c r="AE271" s="77">
        <f t="shared" si="234"/>
        <v>0</v>
      </c>
      <c r="AF271" s="77">
        <f t="shared" si="234"/>
        <v>0</v>
      </c>
      <c r="AG271" s="76">
        <f t="shared" si="234"/>
        <v>0</v>
      </c>
      <c r="AH271" s="78">
        <f t="shared" si="234"/>
        <v>0</v>
      </c>
      <c r="AI271" s="77">
        <f t="shared" si="234"/>
        <v>0</v>
      </c>
      <c r="AJ271" s="77">
        <f t="shared" si="234"/>
        <v>0</v>
      </c>
      <c r="AK271" s="77">
        <f t="shared" si="234"/>
        <v>0</v>
      </c>
      <c r="AL271" s="77">
        <f t="shared" si="234"/>
        <v>0</v>
      </c>
      <c r="AM271" s="77">
        <f t="shared" si="234"/>
        <v>0</v>
      </c>
      <c r="AN271" s="77">
        <f t="shared" si="234"/>
        <v>0</v>
      </c>
      <c r="AO271" s="77">
        <f t="shared" si="234"/>
        <v>0</v>
      </c>
      <c r="AP271" s="77">
        <f t="shared" si="235"/>
        <v>0</v>
      </c>
      <c r="AQ271" s="77">
        <f t="shared" si="235"/>
        <v>0</v>
      </c>
      <c r="AR271" s="77">
        <f t="shared" si="235"/>
        <v>0</v>
      </c>
      <c r="AS271" s="76">
        <f t="shared" si="235"/>
        <v>0</v>
      </c>
      <c r="AT271" s="78">
        <f t="shared" si="235"/>
        <v>0</v>
      </c>
      <c r="AU271" s="77">
        <f t="shared" si="235"/>
        <v>0</v>
      </c>
      <c r="AV271" s="77">
        <f t="shared" si="235"/>
        <v>0</v>
      </c>
      <c r="AW271" s="77">
        <f t="shared" si="235"/>
        <v>0</v>
      </c>
      <c r="AX271" s="77">
        <f t="shared" si="235"/>
        <v>0</v>
      </c>
      <c r="AY271" s="77">
        <f t="shared" si="235"/>
        <v>0</v>
      </c>
      <c r="AZ271" s="77">
        <f t="shared" si="235"/>
        <v>0</v>
      </c>
      <c r="BA271" s="77">
        <f t="shared" si="235"/>
        <v>0</v>
      </c>
      <c r="BB271" s="77">
        <f t="shared" si="235"/>
        <v>0</v>
      </c>
      <c r="BC271" s="77">
        <f t="shared" si="235"/>
        <v>0</v>
      </c>
      <c r="BD271" s="77">
        <f t="shared" si="235"/>
        <v>0</v>
      </c>
      <c r="BE271" s="76">
        <f t="shared" si="235"/>
        <v>0</v>
      </c>
      <c r="BF271" s="78">
        <f t="shared" si="236"/>
        <v>0</v>
      </c>
      <c r="BG271" s="77">
        <f t="shared" si="236"/>
        <v>0</v>
      </c>
      <c r="BH271" s="77">
        <f t="shared" si="236"/>
        <v>0</v>
      </c>
      <c r="BI271" s="77">
        <f t="shared" si="236"/>
        <v>0</v>
      </c>
      <c r="BJ271" s="77">
        <f t="shared" si="236"/>
        <v>0</v>
      </c>
      <c r="BK271" s="77">
        <f t="shared" si="236"/>
        <v>0</v>
      </c>
      <c r="BL271" s="77">
        <f t="shared" si="236"/>
        <v>0</v>
      </c>
      <c r="BM271" s="77">
        <f t="shared" si="236"/>
        <v>0</v>
      </c>
      <c r="BN271" s="77">
        <f t="shared" si="236"/>
        <v>0</v>
      </c>
      <c r="BO271" s="77">
        <f t="shared" si="236"/>
        <v>0</v>
      </c>
      <c r="BP271" s="77">
        <f t="shared" si="236"/>
        <v>0</v>
      </c>
      <c r="BQ271" s="76">
        <f t="shared" si="236"/>
        <v>0</v>
      </c>
      <c r="BR271" s="78">
        <f t="shared" si="236"/>
        <v>0</v>
      </c>
      <c r="BS271" s="77">
        <f t="shared" si="236"/>
        <v>0</v>
      </c>
      <c r="BT271" s="77">
        <f t="shared" si="236"/>
        <v>0</v>
      </c>
      <c r="BU271" s="77">
        <f t="shared" si="236"/>
        <v>0</v>
      </c>
      <c r="BV271" s="77">
        <f t="shared" si="237"/>
        <v>0</v>
      </c>
      <c r="BW271" s="77">
        <f t="shared" si="237"/>
        <v>0</v>
      </c>
      <c r="BX271" s="77">
        <f t="shared" si="237"/>
        <v>0</v>
      </c>
      <c r="BY271" s="77">
        <f t="shared" si="237"/>
        <v>0</v>
      </c>
      <c r="BZ271" s="77">
        <f t="shared" si="237"/>
        <v>0</v>
      </c>
      <c r="CA271" s="77">
        <f t="shared" si="237"/>
        <v>0</v>
      </c>
      <c r="CB271" s="77">
        <f t="shared" si="237"/>
        <v>0</v>
      </c>
      <c r="CC271" s="76">
        <f t="shared" si="238"/>
        <v>0</v>
      </c>
      <c r="CD271" s="368"/>
    </row>
    <row r="272" spans="1:82" s="39" customFormat="1" ht="13.5" x14ac:dyDescent="0.75">
      <c r="B272" s="73" t="s">
        <v>628</v>
      </c>
      <c r="C272" s="129" t="s">
        <v>475</v>
      </c>
      <c r="D272" s="130" t="s">
        <v>476</v>
      </c>
      <c r="E272" s="255">
        <f>300*3</f>
        <v>900</v>
      </c>
      <c r="F272" s="319"/>
      <c r="G272" s="74">
        <f t="shared" si="239"/>
        <v>0</v>
      </c>
      <c r="H272" s="75"/>
      <c r="I272" s="76"/>
      <c r="J272" s="75">
        <f t="shared" si="233"/>
        <v>0</v>
      </c>
      <c r="K272" s="77">
        <f t="shared" si="233"/>
        <v>0</v>
      </c>
      <c r="L272" s="77">
        <f t="shared" si="233"/>
        <v>0</v>
      </c>
      <c r="M272" s="77">
        <f t="shared" si="233"/>
        <v>0</v>
      </c>
      <c r="N272" s="77">
        <f t="shared" si="233"/>
        <v>0</v>
      </c>
      <c r="O272" s="77">
        <f t="shared" si="233"/>
        <v>0</v>
      </c>
      <c r="P272" s="77">
        <f t="shared" si="233"/>
        <v>0</v>
      </c>
      <c r="Q272" s="77">
        <f t="shared" si="233"/>
        <v>0</v>
      </c>
      <c r="R272" s="77">
        <f t="shared" si="233"/>
        <v>0</v>
      </c>
      <c r="S272" s="77">
        <f t="shared" si="233"/>
        <v>0</v>
      </c>
      <c r="T272" s="77">
        <f t="shared" si="233"/>
        <v>0</v>
      </c>
      <c r="U272" s="76">
        <f t="shared" si="233"/>
        <v>0</v>
      </c>
      <c r="V272" s="78">
        <f t="shared" si="233"/>
        <v>0</v>
      </c>
      <c r="W272" s="77">
        <f t="shared" si="233"/>
        <v>0</v>
      </c>
      <c r="X272" s="77">
        <f t="shared" si="233"/>
        <v>0</v>
      </c>
      <c r="Y272" s="77">
        <f t="shared" si="233"/>
        <v>0</v>
      </c>
      <c r="Z272" s="77">
        <f t="shared" si="234"/>
        <v>0</v>
      </c>
      <c r="AA272" s="77">
        <f t="shared" si="234"/>
        <v>0</v>
      </c>
      <c r="AB272" s="77">
        <f t="shared" si="234"/>
        <v>0</v>
      </c>
      <c r="AC272" s="77">
        <f t="shared" si="234"/>
        <v>0</v>
      </c>
      <c r="AD272" s="77">
        <f t="shared" si="234"/>
        <v>0</v>
      </c>
      <c r="AE272" s="77">
        <f t="shared" si="234"/>
        <v>0</v>
      </c>
      <c r="AF272" s="77">
        <f t="shared" si="234"/>
        <v>0</v>
      </c>
      <c r="AG272" s="76">
        <f t="shared" si="234"/>
        <v>0</v>
      </c>
      <c r="AH272" s="78">
        <f t="shared" si="234"/>
        <v>0</v>
      </c>
      <c r="AI272" s="77">
        <f t="shared" si="234"/>
        <v>0</v>
      </c>
      <c r="AJ272" s="77">
        <f t="shared" si="234"/>
        <v>0</v>
      </c>
      <c r="AK272" s="77">
        <f t="shared" si="234"/>
        <v>0</v>
      </c>
      <c r="AL272" s="77">
        <f t="shared" si="234"/>
        <v>0</v>
      </c>
      <c r="AM272" s="77">
        <f t="shared" si="234"/>
        <v>0</v>
      </c>
      <c r="AN272" s="77">
        <f t="shared" si="234"/>
        <v>0</v>
      </c>
      <c r="AO272" s="77">
        <f t="shared" si="234"/>
        <v>0</v>
      </c>
      <c r="AP272" s="77">
        <f t="shared" si="235"/>
        <v>0</v>
      </c>
      <c r="AQ272" s="77">
        <f t="shared" si="235"/>
        <v>0</v>
      </c>
      <c r="AR272" s="77">
        <f t="shared" si="235"/>
        <v>0</v>
      </c>
      <c r="AS272" s="76">
        <f t="shared" si="235"/>
        <v>0</v>
      </c>
      <c r="AT272" s="78">
        <f t="shared" si="235"/>
        <v>0</v>
      </c>
      <c r="AU272" s="77">
        <f t="shared" si="235"/>
        <v>0</v>
      </c>
      <c r="AV272" s="77">
        <f t="shared" si="235"/>
        <v>0</v>
      </c>
      <c r="AW272" s="77">
        <f t="shared" si="235"/>
        <v>0</v>
      </c>
      <c r="AX272" s="77">
        <f t="shared" si="235"/>
        <v>0</v>
      </c>
      <c r="AY272" s="77">
        <f t="shared" si="235"/>
        <v>0</v>
      </c>
      <c r="AZ272" s="77">
        <f t="shared" si="235"/>
        <v>0</v>
      </c>
      <c r="BA272" s="77">
        <f t="shared" si="235"/>
        <v>0</v>
      </c>
      <c r="BB272" s="77">
        <f t="shared" si="235"/>
        <v>0</v>
      </c>
      <c r="BC272" s="77">
        <f t="shared" si="235"/>
        <v>0</v>
      </c>
      <c r="BD272" s="77">
        <f t="shared" si="235"/>
        <v>0</v>
      </c>
      <c r="BE272" s="76">
        <f t="shared" si="235"/>
        <v>0</v>
      </c>
      <c r="BF272" s="78">
        <f t="shared" si="236"/>
        <v>0</v>
      </c>
      <c r="BG272" s="77">
        <f t="shared" si="236"/>
        <v>0</v>
      </c>
      <c r="BH272" s="77">
        <f t="shared" si="236"/>
        <v>0</v>
      </c>
      <c r="BI272" s="77">
        <f t="shared" si="236"/>
        <v>0</v>
      </c>
      <c r="BJ272" s="77">
        <f t="shared" si="236"/>
        <v>0</v>
      </c>
      <c r="BK272" s="77">
        <f t="shared" si="236"/>
        <v>0</v>
      </c>
      <c r="BL272" s="77">
        <f t="shared" si="236"/>
        <v>0</v>
      </c>
      <c r="BM272" s="77">
        <f t="shared" si="236"/>
        <v>0</v>
      </c>
      <c r="BN272" s="77">
        <f t="shared" si="236"/>
        <v>0</v>
      </c>
      <c r="BO272" s="77">
        <f t="shared" si="236"/>
        <v>0</v>
      </c>
      <c r="BP272" s="77">
        <f t="shared" si="236"/>
        <v>0</v>
      </c>
      <c r="BQ272" s="76">
        <f t="shared" si="236"/>
        <v>0</v>
      </c>
      <c r="BR272" s="78">
        <f t="shared" si="236"/>
        <v>0</v>
      </c>
      <c r="BS272" s="77">
        <f t="shared" si="236"/>
        <v>0</v>
      </c>
      <c r="BT272" s="77">
        <f t="shared" si="236"/>
        <v>0</v>
      </c>
      <c r="BU272" s="77">
        <f t="shared" si="236"/>
        <v>0</v>
      </c>
      <c r="BV272" s="77">
        <f t="shared" si="237"/>
        <v>0</v>
      </c>
      <c r="BW272" s="77">
        <f t="shared" si="237"/>
        <v>0</v>
      </c>
      <c r="BX272" s="77">
        <f t="shared" si="237"/>
        <v>0</v>
      </c>
      <c r="BY272" s="77">
        <f t="shared" si="237"/>
        <v>0</v>
      </c>
      <c r="BZ272" s="77">
        <f t="shared" si="237"/>
        <v>0</v>
      </c>
      <c r="CA272" s="77">
        <f t="shared" si="237"/>
        <v>0</v>
      </c>
      <c r="CB272" s="77">
        <f t="shared" si="237"/>
        <v>0</v>
      </c>
      <c r="CC272" s="76">
        <f t="shared" si="238"/>
        <v>0</v>
      </c>
      <c r="CD272" s="368"/>
    </row>
    <row r="273" spans="1:82" s="39" customFormat="1" ht="13.5" x14ac:dyDescent="0.75">
      <c r="B273" s="73" t="s">
        <v>629</v>
      </c>
      <c r="C273" s="320" t="s">
        <v>477</v>
      </c>
      <c r="D273" s="321" t="s">
        <v>318</v>
      </c>
      <c r="E273" s="322">
        <v>1</v>
      </c>
      <c r="F273" s="224">
        <v>750000</v>
      </c>
      <c r="G273" s="74">
        <f t="shared" si="239"/>
        <v>750000</v>
      </c>
      <c r="H273" s="75"/>
      <c r="I273" s="76"/>
      <c r="J273" s="75">
        <f t="shared" si="233"/>
        <v>10416.67</v>
      </c>
      <c r="K273" s="77">
        <f t="shared" si="233"/>
        <v>10416.67</v>
      </c>
      <c r="L273" s="77">
        <f t="shared" si="233"/>
        <v>10416.67</v>
      </c>
      <c r="M273" s="77">
        <f t="shared" si="233"/>
        <v>10416.67</v>
      </c>
      <c r="N273" s="77">
        <f t="shared" si="233"/>
        <v>10416.67</v>
      </c>
      <c r="O273" s="77">
        <f t="shared" si="233"/>
        <v>10416.67</v>
      </c>
      <c r="P273" s="77">
        <f t="shared" si="233"/>
        <v>10416.67</v>
      </c>
      <c r="Q273" s="77">
        <f t="shared" si="233"/>
        <v>10416.67</v>
      </c>
      <c r="R273" s="77">
        <f t="shared" si="233"/>
        <v>10416.67</v>
      </c>
      <c r="S273" s="77">
        <f t="shared" si="233"/>
        <v>10416.67</v>
      </c>
      <c r="T273" s="77">
        <f t="shared" si="233"/>
        <v>10416.67</v>
      </c>
      <c r="U273" s="76">
        <f t="shared" si="233"/>
        <v>10416.67</v>
      </c>
      <c r="V273" s="78">
        <f t="shared" si="233"/>
        <v>10416.67</v>
      </c>
      <c r="W273" s="77">
        <f t="shared" si="233"/>
        <v>10416.67</v>
      </c>
      <c r="X273" s="77">
        <f t="shared" si="233"/>
        <v>10416.67</v>
      </c>
      <c r="Y273" s="77">
        <f t="shared" si="233"/>
        <v>10416.67</v>
      </c>
      <c r="Z273" s="77">
        <f t="shared" si="234"/>
        <v>10416.67</v>
      </c>
      <c r="AA273" s="77">
        <f t="shared" si="234"/>
        <v>10416.67</v>
      </c>
      <c r="AB273" s="77">
        <f t="shared" si="234"/>
        <v>10416.67</v>
      </c>
      <c r="AC273" s="77">
        <f t="shared" si="234"/>
        <v>10416.67</v>
      </c>
      <c r="AD273" s="77">
        <f t="shared" si="234"/>
        <v>10416.67</v>
      </c>
      <c r="AE273" s="77">
        <f t="shared" si="234"/>
        <v>10416.67</v>
      </c>
      <c r="AF273" s="77">
        <f t="shared" si="234"/>
        <v>10416.67</v>
      </c>
      <c r="AG273" s="76">
        <f t="shared" si="234"/>
        <v>10416.67</v>
      </c>
      <c r="AH273" s="78">
        <f t="shared" si="234"/>
        <v>10416.67</v>
      </c>
      <c r="AI273" s="77">
        <f t="shared" si="234"/>
        <v>10416.67</v>
      </c>
      <c r="AJ273" s="77">
        <f t="shared" si="234"/>
        <v>10416.67</v>
      </c>
      <c r="AK273" s="77">
        <f t="shared" si="234"/>
        <v>10416.67</v>
      </c>
      <c r="AL273" s="77">
        <f t="shared" si="234"/>
        <v>10416.67</v>
      </c>
      <c r="AM273" s="77">
        <f t="shared" si="234"/>
        <v>10416.67</v>
      </c>
      <c r="AN273" s="77">
        <f t="shared" si="234"/>
        <v>10416.67</v>
      </c>
      <c r="AO273" s="77">
        <f t="shared" si="234"/>
        <v>10416.67</v>
      </c>
      <c r="AP273" s="77">
        <f t="shared" si="235"/>
        <v>10416.67</v>
      </c>
      <c r="AQ273" s="77">
        <f t="shared" si="235"/>
        <v>10416.67</v>
      </c>
      <c r="AR273" s="77">
        <f t="shared" si="235"/>
        <v>10416.67</v>
      </c>
      <c r="AS273" s="76">
        <f t="shared" si="235"/>
        <v>10416.67</v>
      </c>
      <c r="AT273" s="78">
        <f t="shared" si="235"/>
        <v>10416.67</v>
      </c>
      <c r="AU273" s="77">
        <f t="shared" si="235"/>
        <v>10416.67</v>
      </c>
      <c r="AV273" s="77">
        <f t="shared" si="235"/>
        <v>10416.67</v>
      </c>
      <c r="AW273" s="77">
        <f t="shared" si="235"/>
        <v>10416.67</v>
      </c>
      <c r="AX273" s="77">
        <f t="shared" si="235"/>
        <v>10416.67</v>
      </c>
      <c r="AY273" s="77">
        <f t="shared" si="235"/>
        <v>10416.67</v>
      </c>
      <c r="AZ273" s="77">
        <f t="shared" si="235"/>
        <v>10416.67</v>
      </c>
      <c r="BA273" s="77">
        <f t="shared" si="235"/>
        <v>10416.67</v>
      </c>
      <c r="BB273" s="77">
        <f t="shared" si="235"/>
        <v>10416.67</v>
      </c>
      <c r="BC273" s="77">
        <f t="shared" si="235"/>
        <v>10416.67</v>
      </c>
      <c r="BD273" s="77">
        <f t="shared" si="235"/>
        <v>10416.67</v>
      </c>
      <c r="BE273" s="76">
        <f t="shared" si="235"/>
        <v>10416.67</v>
      </c>
      <c r="BF273" s="78">
        <f t="shared" si="236"/>
        <v>10416.67</v>
      </c>
      <c r="BG273" s="77">
        <f t="shared" si="236"/>
        <v>10416.67</v>
      </c>
      <c r="BH273" s="77">
        <f t="shared" si="236"/>
        <v>10416.67</v>
      </c>
      <c r="BI273" s="77">
        <f t="shared" si="236"/>
        <v>10416.67</v>
      </c>
      <c r="BJ273" s="77">
        <f t="shared" si="236"/>
        <v>10416.67</v>
      </c>
      <c r="BK273" s="77">
        <f t="shared" si="236"/>
        <v>10416.67</v>
      </c>
      <c r="BL273" s="77">
        <f t="shared" si="236"/>
        <v>10416.67</v>
      </c>
      <c r="BM273" s="77">
        <f t="shared" si="236"/>
        <v>10416.67</v>
      </c>
      <c r="BN273" s="77">
        <f t="shared" si="236"/>
        <v>10416.67</v>
      </c>
      <c r="BO273" s="77">
        <f t="shared" si="236"/>
        <v>10416.67</v>
      </c>
      <c r="BP273" s="77">
        <f t="shared" si="236"/>
        <v>10416.67</v>
      </c>
      <c r="BQ273" s="76">
        <f t="shared" si="236"/>
        <v>10416.67</v>
      </c>
      <c r="BR273" s="78">
        <f t="shared" si="236"/>
        <v>10416.67</v>
      </c>
      <c r="BS273" s="77">
        <f t="shared" si="236"/>
        <v>10416.67</v>
      </c>
      <c r="BT273" s="77">
        <f t="shared" si="236"/>
        <v>10416.67</v>
      </c>
      <c r="BU273" s="77">
        <f t="shared" si="236"/>
        <v>10416.67</v>
      </c>
      <c r="BV273" s="77">
        <f t="shared" si="237"/>
        <v>10416.67</v>
      </c>
      <c r="BW273" s="77">
        <f t="shared" si="237"/>
        <v>10416.67</v>
      </c>
      <c r="BX273" s="77">
        <f t="shared" si="237"/>
        <v>10416.67</v>
      </c>
      <c r="BY273" s="77">
        <f t="shared" si="237"/>
        <v>10416.67</v>
      </c>
      <c r="BZ273" s="77">
        <f t="shared" si="237"/>
        <v>10416.67</v>
      </c>
      <c r="CA273" s="77">
        <f t="shared" si="237"/>
        <v>10416.67</v>
      </c>
      <c r="CB273" s="77">
        <f t="shared" si="237"/>
        <v>10416.67</v>
      </c>
      <c r="CC273" s="76">
        <f t="shared" si="238"/>
        <v>10416.43</v>
      </c>
      <c r="CD273" s="368"/>
    </row>
    <row r="274" spans="1:82" s="39" customFormat="1" ht="13.5" x14ac:dyDescent="0.75">
      <c r="B274" s="73" t="s">
        <v>630</v>
      </c>
      <c r="C274" s="320" t="str">
        <f>C273&amp;" - "&amp;"Overhead charges and profit in respect of "&amp;B273&amp;" (" &amp; TEXT(F274,"#.##%") &amp; ")"</f>
        <v>Electrical : Supply and Installation - Overhead charges and profit in respect of B-4002-a (.%)</v>
      </c>
      <c r="D274" s="323" t="s">
        <v>320</v>
      </c>
      <c r="E274" s="324">
        <f>+F273</f>
        <v>750000</v>
      </c>
      <c r="F274" s="325"/>
      <c r="G274" s="74">
        <f t="shared" si="239"/>
        <v>0</v>
      </c>
      <c r="H274" s="75"/>
      <c r="I274" s="76"/>
      <c r="J274" s="75">
        <f t="shared" si="233"/>
        <v>0</v>
      </c>
      <c r="K274" s="77">
        <f t="shared" si="233"/>
        <v>0</v>
      </c>
      <c r="L274" s="77">
        <f t="shared" si="233"/>
        <v>0</v>
      </c>
      <c r="M274" s="77">
        <f t="shared" si="233"/>
        <v>0</v>
      </c>
      <c r="N274" s="77">
        <f t="shared" si="233"/>
        <v>0</v>
      </c>
      <c r="O274" s="77">
        <f t="shared" si="233"/>
        <v>0</v>
      </c>
      <c r="P274" s="77">
        <f t="shared" si="233"/>
        <v>0</v>
      </c>
      <c r="Q274" s="77">
        <f t="shared" si="233"/>
        <v>0</v>
      </c>
      <c r="R274" s="77">
        <f t="shared" si="233"/>
        <v>0</v>
      </c>
      <c r="S274" s="77">
        <f t="shared" si="233"/>
        <v>0</v>
      </c>
      <c r="T274" s="77">
        <f t="shared" si="233"/>
        <v>0</v>
      </c>
      <c r="U274" s="76">
        <f t="shared" si="233"/>
        <v>0</v>
      </c>
      <c r="V274" s="78">
        <f t="shared" si="233"/>
        <v>0</v>
      </c>
      <c r="W274" s="77">
        <f t="shared" si="233"/>
        <v>0</v>
      </c>
      <c r="X274" s="77">
        <f t="shared" si="233"/>
        <v>0</v>
      </c>
      <c r="Y274" s="77">
        <f t="shared" si="233"/>
        <v>0</v>
      </c>
      <c r="Z274" s="77">
        <f t="shared" si="234"/>
        <v>0</v>
      </c>
      <c r="AA274" s="77">
        <f t="shared" si="234"/>
        <v>0</v>
      </c>
      <c r="AB274" s="77">
        <f t="shared" si="234"/>
        <v>0</v>
      </c>
      <c r="AC274" s="77">
        <f t="shared" si="234"/>
        <v>0</v>
      </c>
      <c r="AD274" s="77">
        <f t="shared" si="234"/>
        <v>0</v>
      </c>
      <c r="AE274" s="77">
        <f t="shared" si="234"/>
        <v>0</v>
      </c>
      <c r="AF274" s="77">
        <f t="shared" si="234"/>
        <v>0</v>
      </c>
      <c r="AG274" s="76">
        <f t="shared" si="234"/>
        <v>0</v>
      </c>
      <c r="AH274" s="78">
        <f t="shared" si="234"/>
        <v>0</v>
      </c>
      <c r="AI274" s="77">
        <f t="shared" si="234"/>
        <v>0</v>
      </c>
      <c r="AJ274" s="77">
        <f t="shared" si="234"/>
        <v>0</v>
      </c>
      <c r="AK274" s="77">
        <f t="shared" si="234"/>
        <v>0</v>
      </c>
      <c r="AL274" s="77">
        <f t="shared" si="234"/>
        <v>0</v>
      </c>
      <c r="AM274" s="77">
        <f t="shared" si="234"/>
        <v>0</v>
      </c>
      <c r="AN274" s="77">
        <f t="shared" si="234"/>
        <v>0</v>
      </c>
      <c r="AO274" s="77">
        <f t="shared" si="234"/>
        <v>0</v>
      </c>
      <c r="AP274" s="77">
        <f t="shared" si="235"/>
        <v>0</v>
      </c>
      <c r="AQ274" s="77">
        <f t="shared" si="235"/>
        <v>0</v>
      </c>
      <c r="AR274" s="77">
        <f t="shared" si="235"/>
        <v>0</v>
      </c>
      <c r="AS274" s="76">
        <f t="shared" si="235"/>
        <v>0</v>
      </c>
      <c r="AT274" s="78">
        <f t="shared" si="235"/>
        <v>0</v>
      </c>
      <c r="AU274" s="77">
        <f t="shared" si="235"/>
        <v>0</v>
      </c>
      <c r="AV274" s="77">
        <f t="shared" si="235"/>
        <v>0</v>
      </c>
      <c r="AW274" s="77">
        <f t="shared" si="235"/>
        <v>0</v>
      </c>
      <c r="AX274" s="77">
        <f t="shared" si="235"/>
        <v>0</v>
      </c>
      <c r="AY274" s="77">
        <f t="shared" si="235"/>
        <v>0</v>
      </c>
      <c r="AZ274" s="77">
        <f t="shared" si="235"/>
        <v>0</v>
      </c>
      <c r="BA274" s="77">
        <f t="shared" si="235"/>
        <v>0</v>
      </c>
      <c r="BB274" s="77">
        <f t="shared" si="235"/>
        <v>0</v>
      </c>
      <c r="BC274" s="77">
        <f t="shared" si="235"/>
        <v>0</v>
      </c>
      <c r="BD274" s="77">
        <f t="shared" si="235"/>
        <v>0</v>
      </c>
      <c r="BE274" s="76">
        <f t="shared" si="235"/>
        <v>0</v>
      </c>
      <c r="BF274" s="78">
        <f t="shared" si="236"/>
        <v>0</v>
      </c>
      <c r="BG274" s="77">
        <f t="shared" si="236"/>
        <v>0</v>
      </c>
      <c r="BH274" s="77">
        <f t="shared" si="236"/>
        <v>0</v>
      </c>
      <c r="BI274" s="77">
        <f t="shared" si="236"/>
        <v>0</v>
      </c>
      <c r="BJ274" s="77">
        <f t="shared" si="236"/>
        <v>0</v>
      </c>
      <c r="BK274" s="77">
        <f t="shared" si="236"/>
        <v>0</v>
      </c>
      <c r="BL274" s="77">
        <f t="shared" si="236"/>
        <v>0</v>
      </c>
      <c r="BM274" s="77">
        <f t="shared" si="236"/>
        <v>0</v>
      </c>
      <c r="BN274" s="77">
        <f t="shared" si="236"/>
        <v>0</v>
      </c>
      <c r="BO274" s="77">
        <f t="shared" si="236"/>
        <v>0</v>
      </c>
      <c r="BP274" s="77">
        <f t="shared" si="236"/>
        <v>0</v>
      </c>
      <c r="BQ274" s="76">
        <f t="shared" si="236"/>
        <v>0</v>
      </c>
      <c r="BR274" s="78">
        <f t="shared" si="236"/>
        <v>0</v>
      </c>
      <c r="BS274" s="77">
        <f t="shared" si="236"/>
        <v>0</v>
      </c>
      <c r="BT274" s="77">
        <f t="shared" si="236"/>
        <v>0</v>
      </c>
      <c r="BU274" s="77">
        <f t="shared" si="236"/>
        <v>0</v>
      </c>
      <c r="BV274" s="77">
        <f t="shared" si="237"/>
        <v>0</v>
      </c>
      <c r="BW274" s="77">
        <f t="shared" si="237"/>
        <v>0</v>
      </c>
      <c r="BX274" s="77">
        <f t="shared" si="237"/>
        <v>0</v>
      </c>
      <c r="BY274" s="77">
        <f t="shared" si="237"/>
        <v>0</v>
      </c>
      <c r="BZ274" s="77">
        <f t="shared" si="237"/>
        <v>0</v>
      </c>
      <c r="CA274" s="77">
        <f t="shared" si="237"/>
        <v>0</v>
      </c>
      <c r="CB274" s="77">
        <f t="shared" si="237"/>
        <v>0</v>
      </c>
      <c r="CC274" s="76">
        <f t="shared" si="238"/>
        <v>0</v>
      </c>
      <c r="CD274" s="368"/>
    </row>
    <row r="275" spans="1:82" x14ac:dyDescent="0.75">
      <c r="A275" s="39"/>
      <c r="B275" s="185" t="s">
        <v>631</v>
      </c>
      <c r="C275" s="186" t="s">
        <v>632</v>
      </c>
      <c r="D275" s="178" t="s">
        <v>86</v>
      </c>
      <c r="E275" s="300">
        <v>0</v>
      </c>
      <c r="F275" s="229"/>
      <c r="G275" s="174">
        <f t="shared" si="239"/>
        <v>0</v>
      </c>
      <c r="H275" s="225"/>
      <c r="I275" s="226"/>
      <c r="J275" s="225">
        <f t="shared" si="233"/>
        <v>0</v>
      </c>
      <c r="K275" s="227">
        <f t="shared" si="233"/>
        <v>0</v>
      </c>
      <c r="L275" s="227">
        <f t="shared" si="233"/>
        <v>0</v>
      </c>
      <c r="M275" s="227">
        <f t="shared" si="233"/>
        <v>0</v>
      </c>
      <c r="N275" s="227">
        <f t="shared" si="233"/>
        <v>0</v>
      </c>
      <c r="O275" s="227">
        <f t="shared" si="233"/>
        <v>0</v>
      </c>
      <c r="P275" s="227">
        <f t="shared" si="233"/>
        <v>0</v>
      </c>
      <c r="Q275" s="227">
        <f t="shared" si="233"/>
        <v>0</v>
      </c>
      <c r="R275" s="227">
        <f t="shared" si="233"/>
        <v>0</v>
      </c>
      <c r="S275" s="227">
        <f t="shared" si="233"/>
        <v>0</v>
      </c>
      <c r="T275" s="227">
        <f t="shared" si="233"/>
        <v>0</v>
      </c>
      <c r="U275" s="226">
        <f t="shared" si="233"/>
        <v>0</v>
      </c>
      <c r="V275" s="225">
        <f t="shared" si="233"/>
        <v>0</v>
      </c>
      <c r="W275" s="227">
        <f t="shared" si="233"/>
        <v>0</v>
      </c>
      <c r="X275" s="227">
        <f t="shared" si="233"/>
        <v>0</v>
      </c>
      <c r="Y275" s="227">
        <f t="shared" si="233"/>
        <v>0</v>
      </c>
      <c r="Z275" s="227">
        <f t="shared" si="234"/>
        <v>0</v>
      </c>
      <c r="AA275" s="227">
        <f t="shared" si="234"/>
        <v>0</v>
      </c>
      <c r="AB275" s="227">
        <f t="shared" si="234"/>
        <v>0</v>
      </c>
      <c r="AC275" s="227">
        <f t="shared" si="234"/>
        <v>0</v>
      </c>
      <c r="AD275" s="227">
        <f t="shared" si="234"/>
        <v>0</v>
      </c>
      <c r="AE275" s="227">
        <f t="shared" si="234"/>
        <v>0</v>
      </c>
      <c r="AF275" s="227">
        <f t="shared" si="234"/>
        <v>0</v>
      </c>
      <c r="AG275" s="226">
        <f t="shared" si="234"/>
        <v>0</v>
      </c>
      <c r="AH275" s="228">
        <f t="shared" si="234"/>
        <v>0</v>
      </c>
      <c r="AI275" s="227">
        <f t="shared" si="234"/>
        <v>0</v>
      </c>
      <c r="AJ275" s="227">
        <f t="shared" si="234"/>
        <v>0</v>
      </c>
      <c r="AK275" s="227">
        <f t="shared" si="234"/>
        <v>0</v>
      </c>
      <c r="AL275" s="227">
        <f t="shared" si="234"/>
        <v>0</v>
      </c>
      <c r="AM275" s="227">
        <f t="shared" si="234"/>
        <v>0</v>
      </c>
      <c r="AN275" s="227">
        <f t="shared" si="234"/>
        <v>0</v>
      </c>
      <c r="AO275" s="227">
        <f t="shared" si="234"/>
        <v>0</v>
      </c>
      <c r="AP275" s="227">
        <f t="shared" si="235"/>
        <v>0</v>
      </c>
      <c r="AQ275" s="227">
        <f t="shared" si="235"/>
        <v>0</v>
      </c>
      <c r="AR275" s="227">
        <f t="shared" si="235"/>
        <v>0</v>
      </c>
      <c r="AS275" s="226">
        <f t="shared" si="235"/>
        <v>0</v>
      </c>
      <c r="AT275" s="228">
        <f t="shared" si="235"/>
        <v>0</v>
      </c>
      <c r="AU275" s="227">
        <f t="shared" si="235"/>
        <v>0</v>
      </c>
      <c r="AV275" s="227">
        <f t="shared" si="235"/>
        <v>0</v>
      </c>
      <c r="AW275" s="227">
        <f t="shared" si="235"/>
        <v>0</v>
      </c>
      <c r="AX275" s="227">
        <f t="shared" si="235"/>
        <v>0</v>
      </c>
      <c r="AY275" s="227">
        <f t="shared" si="235"/>
        <v>0</v>
      </c>
      <c r="AZ275" s="227">
        <f t="shared" si="235"/>
        <v>0</v>
      </c>
      <c r="BA275" s="227">
        <f t="shared" si="235"/>
        <v>0</v>
      </c>
      <c r="BB275" s="227">
        <f t="shared" si="235"/>
        <v>0</v>
      </c>
      <c r="BC275" s="227">
        <f t="shared" si="235"/>
        <v>0</v>
      </c>
      <c r="BD275" s="227">
        <f t="shared" si="235"/>
        <v>0</v>
      </c>
      <c r="BE275" s="226">
        <f t="shared" si="235"/>
        <v>0</v>
      </c>
      <c r="BF275" s="228">
        <f t="shared" si="236"/>
        <v>0</v>
      </c>
      <c r="BG275" s="227">
        <f t="shared" si="236"/>
        <v>0</v>
      </c>
      <c r="BH275" s="227">
        <f t="shared" si="236"/>
        <v>0</v>
      </c>
      <c r="BI275" s="227">
        <f t="shared" si="236"/>
        <v>0</v>
      </c>
      <c r="BJ275" s="227">
        <f t="shared" si="236"/>
        <v>0</v>
      </c>
      <c r="BK275" s="227">
        <f t="shared" si="236"/>
        <v>0</v>
      </c>
      <c r="BL275" s="227">
        <f t="shared" si="236"/>
        <v>0</v>
      </c>
      <c r="BM275" s="227">
        <f t="shared" si="236"/>
        <v>0</v>
      </c>
      <c r="BN275" s="227">
        <f t="shared" si="236"/>
        <v>0</v>
      </c>
      <c r="BO275" s="227">
        <f t="shared" si="236"/>
        <v>0</v>
      </c>
      <c r="BP275" s="227">
        <f t="shared" si="236"/>
        <v>0</v>
      </c>
      <c r="BQ275" s="226">
        <f t="shared" si="236"/>
        <v>0</v>
      </c>
      <c r="BR275" s="228">
        <f t="shared" si="236"/>
        <v>0</v>
      </c>
      <c r="BS275" s="227">
        <f t="shared" si="236"/>
        <v>0</v>
      </c>
      <c r="BT275" s="227">
        <f t="shared" si="236"/>
        <v>0</v>
      </c>
      <c r="BU275" s="227">
        <f t="shared" si="236"/>
        <v>0</v>
      </c>
      <c r="BV275" s="227">
        <f t="shared" si="237"/>
        <v>0</v>
      </c>
      <c r="BW275" s="227">
        <f t="shared" si="237"/>
        <v>0</v>
      </c>
      <c r="BX275" s="227">
        <f t="shared" si="237"/>
        <v>0</v>
      </c>
      <c r="BY275" s="227">
        <f t="shared" si="237"/>
        <v>0</v>
      </c>
      <c r="BZ275" s="227">
        <f t="shared" si="237"/>
        <v>0</v>
      </c>
      <c r="CA275" s="227">
        <f t="shared" si="237"/>
        <v>0</v>
      </c>
      <c r="CB275" s="227">
        <f t="shared" si="237"/>
        <v>0</v>
      </c>
      <c r="CC275" s="232">
        <f t="shared" si="238"/>
        <v>0</v>
      </c>
      <c r="CD275" s="368"/>
    </row>
    <row r="276" spans="1:82" x14ac:dyDescent="0.75">
      <c r="A276" s="39"/>
      <c r="B276" s="185" t="s">
        <v>633</v>
      </c>
      <c r="C276" s="186" t="s">
        <v>634</v>
      </c>
      <c r="D276" s="178" t="s">
        <v>86</v>
      </c>
      <c r="E276" s="300">
        <v>0</v>
      </c>
      <c r="F276" s="229"/>
      <c r="G276" s="174">
        <f t="shared" si="239"/>
        <v>0</v>
      </c>
      <c r="H276" s="225"/>
      <c r="I276" s="226"/>
      <c r="J276" s="225">
        <f t="shared" si="233"/>
        <v>0</v>
      </c>
      <c r="K276" s="227">
        <f t="shared" si="233"/>
        <v>0</v>
      </c>
      <c r="L276" s="227">
        <f t="shared" si="233"/>
        <v>0</v>
      </c>
      <c r="M276" s="227">
        <f t="shared" si="233"/>
        <v>0</v>
      </c>
      <c r="N276" s="227">
        <f t="shared" si="233"/>
        <v>0</v>
      </c>
      <c r="O276" s="227">
        <f t="shared" si="233"/>
        <v>0</v>
      </c>
      <c r="P276" s="227">
        <f t="shared" si="233"/>
        <v>0</v>
      </c>
      <c r="Q276" s="227">
        <f t="shared" si="233"/>
        <v>0</v>
      </c>
      <c r="R276" s="227">
        <f t="shared" si="233"/>
        <v>0</v>
      </c>
      <c r="S276" s="227">
        <f t="shared" si="233"/>
        <v>0</v>
      </c>
      <c r="T276" s="227">
        <f t="shared" si="233"/>
        <v>0</v>
      </c>
      <c r="U276" s="226">
        <f t="shared" si="233"/>
        <v>0</v>
      </c>
      <c r="V276" s="225">
        <f t="shared" si="233"/>
        <v>0</v>
      </c>
      <c r="W276" s="227">
        <f t="shared" si="233"/>
        <v>0</v>
      </c>
      <c r="X276" s="227">
        <f t="shared" si="233"/>
        <v>0</v>
      </c>
      <c r="Y276" s="227">
        <f t="shared" si="233"/>
        <v>0</v>
      </c>
      <c r="Z276" s="227">
        <f t="shared" si="234"/>
        <v>0</v>
      </c>
      <c r="AA276" s="227">
        <f t="shared" si="234"/>
        <v>0</v>
      </c>
      <c r="AB276" s="227">
        <f t="shared" si="234"/>
        <v>0</v>
      </c>
      <c r="AC276" s="227">
        <f t="shared" si="234"/>
        <v>0</v>
      </c>
      <c r="AD276" s="227">
        <f t="shared" si="234"/>
        <v>0</v>
      </c>
      <c r="AE276" s="227">
        <f t="shared" si="234"/>
        <v>0</v>
      </c>
      <c r="AF276" s="227">
        <f t="shared" si="234"/>
        <v>0</v>
      </c>
      <c r="AG276" s="226">
        <f t="shared" si="234"/>
        <v>0</v>
      </c>
      <c r="AH276" s="228">
        <f t="shared" si="234"/>
        <v>0</v>
      </c>
      <c r="AI276" s="227">
        <f t="shared" si="234"/>
        <v>0</v>
      </c>
      <c r="AJ276" s="227">
        <f t="shared" si="234"/>
        <v>0</v>
      </c>
      <c r="AK276" s="227">
        <f t="shared" si="234"/>
        <v>0</v>
      </c>
      <c r="AL276" s="227">
        <f t="shared" si="234"/>
        <v>0</v>
      </c>
      <c r="AM276" s="227">
        <f t="shared" si="234"/>
        <v>0</v>
      </c>
      <c r="AN276" s="227">
        <f t="shared" si="234"/>
        <v>0</v>
      </c>
      <c r="AO276" s="227">
        <f t="shared" si="234"/>
        <v>0</v>
      </c>
      <c r="AP276" s="227">
        <f t="shared" si="235"/>
        <v>0</v>
      </c>
      <c r="AQ276" s="227">
        <f t="shared" si="235"/>
        <v>0</v>
      </c>
      <c r="AR276" s="227">
        <f t="shared" si="235"/>
        <v>0</v>
      </c>
      <c r="AS276" s="226">
        <f t="shared" si="235"/>
        <v>0</v>
      </c>
      <c r="AT276" s="228">
        <f t="shared" si="235"/>
        <v>0</v>
      </c>
      <c r="AU276" s="227">
        <f t="shared" si="235"/>
        <v>0</v>
      </c>
      <c r="AV276" s="227">
        <f t="shared" si="235"/>
        <v>0</v>
      </c>
      <c r="AW276" s="227">
        <f t="shared" si="235"/>
        <v>0</v>
      </c>
      <c r="AX276" s="227">
        <f t="shared" si="235"/>
        <v>0</v>
      </c>
      <c r="AY276" s="227">
        <f t="shared" si="235"/>
        <v>0</v>
      </c>
      <c r="AZ276" s="227">
        <f t="shared" si="235"/>
        <v>0</v>
      </c>
      <c r="BA276" s="227">
        <f t="shared" si="235"/>
        <v>0</v>
      </c>
      <c r="BB276" s="227">
        <f t="shared" si="235"/>
        <v>0</v>
      </c>
      <c r="BC276" s="227">
        <f t="shared" si="235"/>
        <v>0</v>
      </c>
      <c r="BD276" s="227">
        <f t="shared" si="235"/>
        <v>0</v>
      </c>
      <c r="BE276" s="226">
        <f t="shared" si="235"/>
        <v>0</v>
      </c>
      <c r="BF276" s="228">
        <f t="shared" si="236"/>
        <v>0</v>
      </c>
      <c r="BG276" s="227">
        <f t="shared" si="236"/>
        <v>0</v>
      </c>
      <c r="BH276" s="227">
        <f t="shared" si="236"/>
        <v>0</v>
      </c>
      <c r="BI276" s="227">
        <f t="shared" si="236"/>
        <v>0</v>
      </c>
      <c r="BJ276" s="227">
        <f t="shared" si="236"/>
        <v>0</v>
      </c>
      <c r="BK276" s="227">
        <f t="shared" si="236"/>
        <v>0</v>
      </c>
      <c r="BL276" s="227">
        <f t="shared" si="236"/>
        <v>0</v>
      </c>
      <c r="BM276" s="227">
        <f t="shared" si="236"/>
        <v>0</v>
      </c>
      <c r="BN276" s="227">
        <f t="shared" si="236"/>
        <v>0</v>
      </c>
      <c r="BO276" s="227">
        <f t="shared" si="236"/>
        <v>0</v>
      </c>
      <c r="BP276" s="227">
        <f t="shared" si="236"/>
        <v>0</v>
      </c>
      <c r="BQ276" s="226">
        <f t="shared" si="236"/>
        <v>0</v>
      </c>
      <c r="BR276" s="228">
        <f t="shared" si="236"/>
        <v>0</v>
      </c>
      <c r="BS276" s="227">
        <f t="shared" si="236"/>
        <v>0</v>
      </c>
      <c r="BT276" s="227">
        <f t="shared" si="236"/>
        <v>0</v>
      </c>
      <c r="BU276" s="227">
        <f t="shared" si="236"/>
        <v>0</v>
      </c>
      <c r="BV276" s="227">
        <f t="shared" si="237"/>
        <v>0</v>
      </c>
      <c r="BW276" s="227">
        <f t="shared" si="237"/>
        <v>0</v>
      </c>
      <c r="BX276" s="227">
        <f t="shared" si="237"/>
        <v>0</v>
      </c>
      <c r="BY276" s="227">
        <f t="shared" si="237"/>
        <v>0</v>
      </c>
      <c r="BZ276" s="227">
        <f t="shared" si="237"/>
        <v>0</v>
      </c>
      <c r="CA276" s="227">
        <f t="shared" si="237"/>
        <v>0</v>
      </c>
      <c r="CB276" s="227">
        <f t="shared" si="237"/>
        <v>0</v>
      </c>
      <c r="CC276" s="232">
        <f t="shared" si="238"/>
        <v>0</v>
      </c>
      <c r="CD276" s="368"/>
    </row>
    <row r="277" spans="1:82" s="39" customFormat="1" ht="13.5" x14ac:dyDescent="0.75">
      <c r="B277" s="73" t="s">
        <v>635</v>
      </c>
      <c r="C277" s="320" t="s">
        <v>636</v>
      </c>
      <c r="D277" s="321" t="s">
        <v>86</v>
      </c>
      <c r="E277" s="322">
        <v>1</v>
      </c>
      <c r="F277" s="319"/>
      <c r="G277" s="74">
        <f t="shared" si="239"/>
        <v>0</v>
      </c>
      <c r="H277" s="75"/>
      <c r="I277" s="76"/>
      <c r="J277" s="75">
        <f t="shared" si="233"/>
        <v>0</v>
      </c>
      <c r="K277" s="77">
        <f t="shared" si="233"/>
        <v>0</v>
      </c>
      <c r="L277" s="77">
        <f t="shared" si="233"/>
        <v>0</v>
      </c>
      <c r="M277" s="77">
        <f t="shared" si="233"/>
        <v>0</v>
      </c>
      <c r="N277" s="77">
        <f t="shared" si="233"/>
        <v>0</v>
      </c>
      <c r="O277" s="77">
        <f t="shared" si="233"/>
        <v>0</v>
      </c>
      <c r="P277" s="77">
        <f t="shared" si="233"/>
        <v>0</v>
      </c>
      <c r="Q277" s="77">
        <f t="shared" si="233"/>
        <v>0</v>
      </c>
      <c r="R277" s="77">
        <f t="shared" si="233"/>
        <v>0</v>
      </c>
      <c r="S277" s="77">
        <f t="shared" si="233"/>
        <v>0</v>
      </c>
      <c r="T277" s="77">
        <f t="shared" si="233"/>
        <v>0</v>
      </c>
      <c r="U277" s="76">
        <f t="shared" si="233"/>
        <v>0</v>
      </c>
      <c r="V277" s="78">
        <f t="shared" si="233"/>
        <v>0</v>
      </c>
      <c r="W277" s="77">
        <f t="shared" si="233"/>
        <v>0</v>
      </c>
      <c r="X277" s="77">
        <f t="shared" si="233"/>
        <v>0</v>
      </c>
      <c r="Y277" s="77">
        <f t="shared" si="233"/>
        <v>0</v>
      </c>
      <c r="Z277" s="77">
        <f t="shared" si="234"/>
        <v>0</v>
      </c>
      <c r="AA277" s="77">
        <f t="shared" si="234"/>
        <v>0</v>
      </c>
      <c r="AB277" s="77">
        <f t="shared" si="234"/>
        <v>0</v>
      </c>
      <c r="AC277" s="77">
        <f t="shared" si="234"/>
        <v>0</v>
      </c>
      <c r="AD277" s="77">
        <f t="shared" si="234"/>
        <v>0</v>
      </c>
      <c r="AE277" s="77">
        <f t="shared" si="234"/>
        <v>0</v>
      </c>
      <c r="AF277" s="77">
        <f t="shared" si="234"/>
        <v>0</v>
      </c>
      <c r="AG277" s="76">
        <f t="shared" si="234"/>
        <v>0</v>
      </c>
      <c r="AH277" s="78">
        <f t="shared" si="234"/>
        <v>0</v>
      </c>
      <c r="AI277" s="77">
        <f t="shared" si="234"/>
        <v>0</v>
      </c>
      <c r="AJ277" s="77">
        <f t="shared" si="234"/>
        <v>0</v>
      </c>
      <c r="AK277" s="77">
        <f t="shared" si="234"/>
        <v>0</v>
      </c>
      <c r="AL277" s="77">
        <f t="shared" si="234"/>
        <v>0</v>
      </c>
      <c r="AM277" s="77">
        <f t="shared" si="234"/>
        <v>0</v>
      </c>
      <c r="AN277" s="77">
        <f t="shared" si="234"/>
        <v>0</v>
      </c>
      <c r="AO277" s="77">
        <f t="shared" si="234"/>
        <v>0</v>
      </c>
      <c r="AP277" s="77">
        <f t="shared" si="235"/>
        <v>0</v>
      </c>
      <c r="AQ277" s="77">
        <f t="shared" si="235"/>
        <v>0</v>
      </c>
      <c r="AR277" s="77">
        <f t="shared" si="235"/>
        <v>0</v>
      </c>
      <c r="AS277" s="76">
        <f t="shared" si="235"/>
        <v>0</v>
      </c>
      <c r="AT277" s="78">
        <f t="shared" si="235"/>
        <v>0</v>
      </c>
      <c r="AU277" s="77">
        <f t="shared" si="235"/>
        <v>0</v>
      </c>
      <c r="AV277" s="77">
        <f t="shared" si="235"/>
        <v>0</v>
      </c>
      <c r="AW277" s="77">
        <f t="shared" si="235"/>
        <v>0</v>
      </c>
      <c r="AX277" s="77">
        <f t="shared" si="235"/>
        <v>0</v>
      </c>
      <c r="AY277" s="77">
        <f t="shared" si="235"/>
        <v>0</v>
      </c>
      <c r="AZ277" s="77">
        <f t="shared" si="235"/>
        <v>0</v>
      </c>
      <c r="BA277" s="77">
        <f t="shared" si="235"/>
        <v>0</v>
      </c>
      <c r="BB277" s="77">
        <f t="shared" si="235"/>
        <v>0</v>
      </c>
      <c r="BC277" s="77">
        <f t="shared" si="235"/>
        <v>0</v>
      </c>
      <c r="BD277" s="77">
        <f t="shared" si="235"/>
        <v>0</v>
      </c>
      <c r="BE277" s="76">
        <f t="shared" si="235"/>
        <v>0</v>
      </c>
      <c r="BF277" s="78">
        <f t="shared" si="236"/>
        <v>0</v>
      </c>
      <c r="BG277" s="77">
        <f t="shared" si="236"/>
        <v>0</v>
      </c>
      <c r="BH277" s="77">
        <f t="shared" si="236"/>
        <v>0</v>
      </c>
      <c r="BI277" s="77">
        <f t="shared" si="236"/>
        <v>0</v>
      </c>
      <c r="BJ277" s="77">
        <f t="shared" si="236"/>
        <v>0</v>
      </c>
      <c r="BK277" s="77">
        <f t="shared" si="236"/>
        <v>0</v>
      </c>
      <c r="BL277" s="77">
        <f t="shared" si="236"/>
        <v>0</v>
      </c>
      <c r="BM277" s="77">
        <f t="shared" si="236"/>
        <v>0</v>
      </c>
      <c r="BN277" s="77">
        <f t="shared" si="236"/>
        <v>0</v>
      </c>
      <c r="BO277" s="77">
        <f t="shared" si="236"/>
        <v>0</v>
      </c>
      <c r="BP277" s="77">
        <f t="shared" si="236"/>
        <v>0</v>
      </c>
      <c r="BQ277" s="76">
        <f t="shared" si="236"/>
        <v>0</v>
      </c>
      <c r="BR277" s="78">
        <f t="shared" si="236"/>
        <v>0</v>
      </c>
      <c r="BS277" s="77">
        <f t="shared" si="236"/>
        <v>0</v>
      </c>
      <c r="BT277" s="77">
        <f t="shared" si="236"/>
        <v>0</v>
      </c>
      <c r="BU277" s="77">
        <f t="shared" si="236"/>
        <v>0</v>
      </c>
      <c r="BV277" s="77">
        <f t="shared" si="237"/>
        <v>0</v>
      </c>
      <c r="BW277" s="77">
        <f t="shared" si="237"/>
        <v>0</v>
      </c>
      <c r="BX277" s="77">
        <f t="shared" si="237"/>
        <v>0</v>
      </c>
      <c r="BY277" s="77">
        <f t="shared" si="237"/>
        <v>0</v>
      </c>
      <c r="BZ277" s="77">
        <f t="shared" si="237"/>
        <v>0</v>
      </c>
      <c r="CA277" s="77">
        <f t="shared" si="237"/>
        <v>0</v>
      </c>
      <c r="CB277" s="77">
        <f t="shared" si="237"/>
        <v>0</v>
      </c>
      <c r="CC277" s="76">
        <f t="shared" si="238"/>
        <v>0</v>
      </c>
      <c r="CD277" s="368"/>
    </row>
    <row r="278" spans="1:82" s="39" customFormat="1" ht="13.5" x14ac:dyDescent="0.75">
      <c r="B278" s="73" t="s">
        <v>637</v>
      </c>
      <c r="C278" s="320" t="s">
        <v>638</v>
      </c>
      <c r="D278" s="321" t="s">
        <v>318</v>
      </c>
      <c r="E278" s="322">
        <v>1</v>
      </c>
      <c r="F278" s="224">
        <v>100000</v>
      </c>
      <c r="G278" s="74">
        <f t="shared" si="239"/>
        <v>100000</v>
      </c>
      <c r="H278" s="75"/>
      <c r="I278" s="76"/>
      <c r="J278" s="75">
        <f t="shared" si="233"/>
        <v>1388.89</v>
      </c>
      <c r="K278" s="77">
        <f t="shared" si="233"/>
        <v>1388.89</v>
      </c>
      <c r="L278" s="77">
        <f t="shared" si="233"/>
        <v>1388.89</v>
      </c>
      <c r="M278" s="77">
        <f t="shared" si="233"/>
        <v>1388.89</v>
      </c>
      <c r="N278" s="77">
        <f t="shared" si="233"/>
        <v>1388.89</v>
      </c>
      <c r="O278" s="77">
        <f t="shared" si="233"/>
        <v>1388.89</v>
      </c>
      <c r="P278" s="77">
        <f t="shared" si="233"/>
        <v>1388.89</v>
      </c>
      <c r="Q278" s="77">
        <f t="shared" si="233"/>
        <v>1388.89</v>
      </c>
      <c r="R278" s="77">
        <f t="shared" si="233"/>
        <v>1388.89</v>
      </c>
      <c r="S278" s="77">
        <f t="shared" si="233"/>
        <v>1388.89</v>
      </c>
      <c r="T278" s="77">
        <f t="shared" si="233"/>
        <v>1388.89</v>
      </c>
      <c r="U278" s="76">
        <f t="shared" si="233"/>
        <v>1388.89</v>
      </c>
      <c r="V278" s="78">
        <f t="shared" si="233"/>
        <v>1388.89</v>
      </c>
      <c r="W278" s="77">
        <f t="shared" si="233"/>
        <v>1388.89</v>
      </c>
      <c r="X278" s="77">
        <f t="shared" si="233"/>
        <v>1388.89</v>
      </c>
      <c r="Y278" s="77">
        <f t="shared" si="233"/>
        <v>1388.89</v>
      </c>
      <c r="Z278" s="77">
        <f t="shared" si="234"/>
        <v>1388.89</v>
      </c>
      <c r="AA278" s="77">
        <f t="shared" si="234"/>
        <v>1388.89</v>
      </c>
      <c r="AB278" s="77">
        <f t="shared" si="234"/>
        <v>1388.89</v>
      </c>
      <c r="AC278" s="77">
        <f t="shared" si="234"/>
        <v>1388.89</v>
      </c>
      <c r="AD278" s="77">
        <f t="shared" si="234"/>
        <v>1388.89</v>
      </c>
      <c r="AE278" s="77">
        <f t="shared" si="234"/>
        <v>1388.89</v>
      </c>
      <c r="AF278" s="77">
        <f t="shared" si="234"/>
        <v>1388.89</v>
      </c>
      <c r="AG278" s="76">
        <f t="shared" si="234"/>
        <v>1388.89</v>
      </c>
      <c r="AH278" s="78">
        <f t="shared" si="234"/>
        <v>1388.89</v>
      </c>
      <c r="AI278" s="77">
        <f t="shared" si="234"/>
        <v>1388.89</v>
      </c>
      <c r="AJ278" s="77">
        <f t="shared" si="234"/>
        <v>1388.89</v>
      </c>
      <c r="AK278" s="77">
        <f t="shared" si="234"/>
        <v>1388.89</v>
      </c>
      <c r="AL278" s="77">
        <f t="shared" si="234"/>
        <v>1388.89</v>
      </c>
      <c r="AM278" s="77">
        <f t="shared" si="234"/>
        <v>1388.89</v>
      </c>
      <c r="AN278" s="77">
        <f t="shared" si="234"/>
        <v>1388.89</v>
      </c>
      <c r="AO278" s="77">
        <f t="shared" si="234"/>
        <v>1388.89</v>
      </c>
      <c r="AP278" s="77">
        <f t="shared" si="235"/>
        <v>1388.89</v>
      </c>
      <c r="AQ278" s="77">
        <f t="shared" si="235"/>
        <v>1388.89</v>
      </c>
      <c r="AR278" s="77">
        <f t="shared" si="235"/>
        <v>1388.89</v>
      </c>
      <c r="AS278" s="76">
        <f t="shared" si="235"/>
        <v>1388.89</v>
      </c>
      <c r="AT278" s="78">
        <f t="shared" si="235"/>
        <v>1388.89</v>
      </c>
      <c r="AU278" s="77">
        <f t="shared" si="235"/>
        <v>1388.89</v>
      </c>
      <c r="AV278" s="77">
        <f t="shared" si="235"/>
        <v>1388.89</v>
      </c>
      <c r="AW278" s="77">
        <f t="shared" si="235"/>
        <v>1388.89</v>
      </c>
      <c r="AX278" s="77">
        <f t="shared" si="235"/>
        <v>1388.89</v>
      </c>
      <c r="AY278" s="77">
        <f t="shared" si="235"/>
        <v>1388.89</v>
      </c>
      <c r="AZ278" s="77">
        <f t="shared" si="235"/>
        <v>1388.89</v>
      </c>
      <c r="BA278" s="77">
        <f t="shared" si="235"/>
        <v>1388.89</v>
      </c>
      <c r="BB278" s="77">
        <f t="shared" si="235"/>
        <v>1388.89</v>
      </c>
      <c r="BC278" s="77">
        <f t="shared" si="235"/>
        <v>1388.89</v>
      </c>
      <c r="BD278" s="77">
        <f t="shared" si="235"/>
        <v>1388.89</v>
      </c>
      <c r="BE278" s="76">
        <f t="shared" si="235"/>
        <v>1388.89</v>
      </c>
      <c r="BF278" s="78">
        <f t="shared" si="236"/>
        <v>1388.89</v>
      </c>
      <c r="BG278" s="77">
        <f t="shared" si="236"/>
        <v>1388.89</v>
      </c>
      <c r="BH278" s="77">
        <f t="shared" si="236"/>
        <v>1388.89</v>
      </c>
      <c r="BI278" s="77">
        <f t="shared" si="236"/>
        <v>1388.89</v>
      </c>
      <c r="BJ278" s="77">
        <f t="shared" si="236"/>
        <v>1388.89</v>
      </c>
      <c r="BK278" s="77">
        <f t="shared" si="236"/>
        <v>1388.89</v>
      </c>
      <c r="BL278" s="77">
        <f t="shared" si="236"/>
        <v>1388.89</v>
      </c>
      <c r="BM278" s="77">
        <f t="shared" si="236"/>
        <v>1388.89</v>
      </c>
      <c r="BN278" s="77">
        <f t="shared" si="236"/>
        <v>1388.89</v>
      </c>
      <c r="BO278" s="77">
        <f t="shared" si="236"/>
        <v>1388.89</v>
      </c>
      <c r="BP278" s="77">
        <f t="shared" si="236"/>
        <v>1388.89</v>
      </c>
      <c r="BQ278" s="76">
        <f t="shared" si="236"/>
        <v>1388.89</v>
      </c>
      <c r="BR278" s="78">
        <f t="shared" si="236"/>
        <v>1388.89</v>
      </c>
      <c r="BS278" s="77">
        <f t="shared" si="236"/>
        <v>1388.89</v>
      </c>
      <c r="BT278" s="77">
        <f t="shared" si="236"/>
        <v>1388.89</v>
      </c>
      <c r="BU278" s="77">
        <f t="shared" si="236"/>
        <v>1388.89</v>
      </c>
      <c r="BV278" s="77">
        <f t="shared" si="237"/>
        <v>1388.89</v>
      </c>
      <c r="BW278" s="77">
        <f t="shared" si="237"/>
        <v>1388.89</v>
      </c>
      <c r="BX278" s="77">
        <f t="shared" si="237"/>
        <v>1388.89</v>
      </c>
      <c r="BY278" s="77">
        <f t="shared" si="237"/>
        <v>1388.89</v>
      </c>
      <c r="BZ278" s="77">
        <f t="shared" si="237"/>
        <v>1388.89</v>
      </c>
      <c r="CA278" s="77">
        <f t="shared" si="237"/>
        <v>1388.89</v>
      </c>
      <c r="CB278" s="77">
        <f t="shared" si="237"/>
        <v>1388.89</v>
      </c>
      <c r="CC278" s="76">
        <f t="shared" si="238"/>
        <v>1388.81</v>
      </c>
      <c r="CD278" s="368"/>
    </row>
    <row r="279" spans="1:82" s="39" customFormat="1" ht="13.5" x14ac:dyDescent="0.75">
      <c r="B279" s="73" t="s">
        <v>639</v>
      </c>
      <c r="C279" s="320" t="s">
        <v>640</v>
      </c>
      <c r="D279" s="321" t="s">
        <v>226</v>
      </c>
      <c r="E279" s="255">
        <v>20</v>
      </c>
      <c r="F279" s="319"/>
      <c r="G279" s="74">
        <f t="shared" si="239"/>
        <v>0</v>
      </c>
      <c r="H279" s="75"/>
      <c r="I279" s="76"/>
      <c r="J279" s="75">
        <f t="shared" si="233"/>
        <v>0</v>
      </c>
      <c r="K279" s="77">
        <f t="shared" si="233"/>
        <v>0</v>
      </c>
      <c r="L279" s="77">
        <f t="shared" si="233"/>
        <v>0</v>
      </c>
      <c r="M279" s="77">
        <f t="shared" si="233"/>
        <v>0</v>
      </c>
      <c r="N279" s="77">
        <f t="shared" si="233"/>
        <v>0</v>
      </c>
      <c r="O279" s="77">
        <f t="shared" si="233"/>
        <v>0</v>
      </c>
      <c r="P279" s="77">
        <f t="shared" si="233"/>
        <v>0</v>
      </c>
      <c r="Q279" s="77">
        <f t="shared" si="233"/>
        <v>0</v>
      </c>
      <c r="R279" s="77">
        <f t="shared" si="233"/>
        <v>0</v>
      </c>
      <c r="S279" s="77">
        <f t="shared" si="233"/>
        <v>0</v>
      </c>
      <c r="T279" s="77">
        <f t="shared" si="233"/>
        <v>0</v>
      </c>
      <c r="U279" s="76">
        <f t="shared" si="233"/>
        <v>0</v>
      </c>
      <c r="V279" s="78">
        <f t="shared" si="233"/>
        <v>0</v>
      </c>
      <c r="W279" s="77">
        <f t="shared" si="233"/>
        <v>0</v>
      </c>
      <c r="X279" s="77">
        <f t="shared" si="233"/>
        <v>0</v>
      </c>
      <c r="Y279" s="77">
        <f t="shared" si="233"/>
        <v>0</v>
      </c>
      <c r="Z279" s="77">
        <f t="shared" si="234"/>
        <v>0</v>
      </c>
      <c r="AA279" s="77">
        <f t="shared" si="234"/>
        <v>0</v>
      </c>
      <c r="AB279" s="77">
        <f t="shared" si="234"/>
        <v>0</v>
      </c>
      <c r="AC279" s="77">
        <f t="shared" si="234"/>
        <v>0</v>
      </c>
      <c r="AD279" s="77">
        <f t="shared" si="234"/>
        <v>0</v>
      </c>
      <c r="AE279" s="77">
        <f t="shared" si="234"/>
        <v>0</v>
      </c>
      <c r="AF279" s="77">
        <f t="shared" si="234"/>
        <v>0</v>
      </c>
      <c r="AG279" s="76">
        <f t="shared" si="234"/>
        <v>0</v>
      </c>
      <c r="AH279" s="78">
        <f t="shared" si="234"/>
        <v>0</v>
      </c>
      <c r="AI279" s="77">
        <f t="shared" si="234"/>
        <v>0</v>
      </c>
      <c r="AJ279" s="77">
        <f t="shared" si="234"/>
        <v>0</v>
      </c>
      <c r="AK279" s="77">
        <f t="shared" si="234"/>
        <v>0</v>
      </c>
      <c r="AL279" s="77">
        <f t="shared" si="234"/>
        <v>0</v>
      </c>
      <c r="AM279" s="77">
        <f t="shared" si="234"/>
        <v>0</v>
      </c>
      <c r="AN279" s="77">
        <f t="shared" si="234"/>
        <v>0</v>
      </c>
      <c r="AO279" s="77">
        <f t="shared" si="234"/>
        <v>0</v>
      </c>
      <c r="AP279" s="77">
        <f t="shared" si="235"/>
        <v>0</v>
      </c>
      <c r="AQ279" s="77">
        <f t="shared" si="235"/>
        <v>0</v>
      </c>
      <c r="AR279" s="77">
        <f t="shared" si="235"/>
        <v>0</v>
      </c>
      <c r="AS279" s="76">
        <f t="shared" si="235"/>
        <v>0</v>
      </c>
      <c r="AT279" s="78">
        <f t="shared" si="235"/>
        <v>0</v>
      </c>
      <c r="AU279" s="77">
        <f t="shared" si="235"/>
        <v>0</v>
      </c>
      <c r="AV279" s="77">
        <f t="shared" si="235"/>
        <v>0</v>
      </c>
      <c r="AW279" s="77">
        <f t="shared" si="235"/>
        <v>0</v>
      </c>
      <c r="AX279" s="77">
        <f t="shared" si="235"/>
        <v>0</v>
      </c>
      <c r="AY279" s="77">
        <f t="shared" si="235"/>
        <v>0</v>
      </c>
      <c r="AZ279" s="77">
        <f t="shared" si="235"/>
        <v>0</v>
      </c>
      <c r="BA279" s="77">
        <f t="shared" si="235"/>
        <v>0</v>
      </c>
      <c r="BB279" s="77">
        <f t="shared" si="235"/>
        <v>0</v>
      </c>
      <c r="BC279" s="77">
        <f t="shared" si="235"/>
        <v>0</v>
      </c>
      <c r="BD279" s="77">
        <f t="shared" si="235"/>
        <v>0</v>
      </c>
      <c r="BE279" s="76">
        <f t="shared" si="235"/>
        <v>0</v>
      </c>
      <c r="BF279" s="78">
        <f t="shared" si="236"/>
        <v>0</v>
      </c>
      <c r="BG279" s="77">
        <f t="shared" si="236"/>
        <v>0</v>
      </c>
      <c r="BH279" s="77">
        <f t="shared" si="236"/>
        <v>0</v>
      </c>
      <c r="BI279" s="77">
        <f t="shared" si="236"/>
        <v>0</v>
      </c>
      <c r="BJ279" s="77">
        <f t="shared" si="236"/>
        <v>0</v>
      </c>
      <c r="BK279" s="77">
        <f t="shared" si="236"/>
        <v>0</v>
      </c>
      <c r="BL279" s="77">
        <f t="shared" si="236"/>
        <v>0</v>
      </c>
      <c r="BM279" s="77">
        <f t="shared" si="236"/>
        <v>0</v>
      </c>
      <c r="BN279" s="77">
        <f t="shared" si="236"/>
        <v>0</v>
      </c>
      <c r="BO279" s="77">
        <f t="shared" si="236"/>
        <v>0</v>
      </c>
      <c r="BP279" s="77">
        <f t="shared" si="236"/>
        <v>0</v>
      </c>
      <c r="BQ279" s="76">
        <f t="shared" si="236"/>
        <v>0</v>
      </c>
      <c r="BR279" s="78">
        <f t="shared" si="236"/>
        <v>0</v>
      </c>
      <c r="BS279" s="77">
        <f t="shared" si="236"/>
        <v>0</v>
      </c>
      <c r="BT279" s="77">
        <f t="shared" si="236"/>
        <v>0</v>
      </c>
      <c r="BU279" s="77">
        <f t="shared" si="236"/>
        <v>0</v>
      </c>
      <c r="BV279" s="77">
        <f t="shared" si="237"/>
        <v>0</v>
      </c>
      <c r="BW279" s="77">
        <f t="shared" si="237"/>
        <v>0</v>
      </c>
      <c r="BX279" s="77">
        <f t="shared" si="237"/>
        <v>0</v>
      </c>
      <c r="BY279" s="77">
        <f t="shared" si="237"/>
        <v>0</v>
      </c>
      <c r="BZ279" s="77">
        <f t="shared" si="237"/>
        <v>0</v>
      </c>
      <c r="CA279" s="77">
        <f t="shared" si="237"/>
        <v>0</v>
      </c>
      <c r="CB279" s="77">
        <f t="shared" si="237"/>
        <v>0</v>
      </c>
      <c r="CC279" s="76">
        <f t="shared" si="238"/>
        <v>0</v>
      </c>
      <c r="CD279" s="368"/>
    </row>
    <row r="280" spans="1:82" s="39" customFormat="1" ht="13.5" x14ac:dyDescent="0.75">
      <c r="B280" s="73" t="s">
        <v>641</v>
      </c>
      <c r="C280" s="320" t="s">
        <v>642</v>
      </c>
      <c r="D280" s="321" t="s">
        <v>226</v>
      </c>
      <c r="E280" s="255">
        <v>5</v>
      </c>
      <c r="F280" s="319"/>
      <c r="G280" s="74">
        <f t="shared" si="239"/>
        <v>0</v>
      </c>
      <c r="H280" s="75"/>
      <c r="I280" s="76"/>
      <c r="J280" s="75">
        <f t="shared" si="233"/>
        <v>0</v>
      </c>
      <c r="K280" s="77">
        <f t="shared" si="233"/>
        <v>0</v>
      </c>
      <c r="L280" s="77">
        <f t="shared" si="233"/>
        <v>0</v>
      </c>
      <c r="M280" s="77">
        <f t="shared" si="233"/>
        <v>0</v>
      </c>
      <c r="N280" s="77">
        <f t="shared" si="233"/>
        <v>0</v>
      </c>
      <c r="O280" s="77">
        <f t="shared" si="233"/>
        <v>0</v>
      </c>
      <c r="P280" s="77">
        <f t="shared" si="233"/>
        <v>0</v>
      </c>
      <c r="Q280" s="77">
        <f t="shared" si="233"/>
        <v>0</v>
      </c>
      <c r="R280" s="77">
        <f t="shared" si="233"/>
        <v>0</v>
      </c>
      <c r="S280" s="77">
        <f t="shared" si="233"/>
        <v>0</v>
      </c>
      <c r="T280" s="77">
        <f t="shared" si="233"/>
        <v>0</v>
      </c>
      <c r="U280" s="76">
        <f t="shared" si="233"/>
        <v>0</v>
      </c>
      <c r="V280" s="78">
        <f t="shared" si="233"/>
        <v>0</v>
      </c>
      <c r="W280" s="77">
        <f t="shared" si="233"/>
        <v>0</v>
      </c>
      <c r="X280" s="77">
        <f t="shared" si="233"/>
        <v>0</v>
      </c>
      <c r="Y280" s="77">
        <f t="shared" ref="Y280" si="240">$G280/72</f>
        <v>0</v>
      </c>
      <c r="Z280" s="77">
        <f t="shared" si="234"/>
        <v>0</v>
      </c>
      <c r="AA280" s="77">
        <f t="shared" si="234"/>
        <v>0</v>
      </c>
      <c r="AB280" s="77">
        <f t="shared" si="234"/>
        <v>0</v>
      </c>
      <c r="AC280" s="77">
        <f t="shared" si="234"/>
        <v>0</v>
      </c>
      <c r="AD280" s="77">
        <f t="shared" si="234"/>
        <v>0</v>
      </c>
      <c r="AE280" s="77">
        <f t="shared" si="234"/>
        <v>0</v>
      </c>
      <c r="AF280" s="77">
        <f t="shared" si="234"/>
        <v>0</v>
      </c>
      <c r="AG280" s="76">
        <f t="shared" si="234"/>
        <v>0</v>
      </c>
      <c r="AH280" s="78">
        <f t="shared" si="234"/>
        <v>0</v>
      </c>
      <c r="AI280" s="77">
        <f t="shared" si="234"/>
        <v>0</v>
      </c>
      <c r="AJ280" s="77">
        <f t="shared" si="234"/>
        <v>0</v>
      </c>
      <c r="AK280" s="77">
        <f t="shared" si="234"/>
        <v>0</v>
      </c>
      <c r="AL280" s="77">
        <f t="shared" si="234"/>
        <v>0</v>
      </c>
      <c r="AM280" s="77">
        <f t="shared" si="234"/>
        <v>0</v>
      </c>
      <c r="AN280" s="77">
        <f t="shared" si="234"/>
        <v>0</v>
      </c>
      <c r="AO280" s="77">
        <f t="shared" ref="AO280" si="241">$G280/72</f>
        <v>0</v>
      </c>
      <c r="AP280" s="77">
        <f t="shared" si="235"/>
        <v>0</v>
      </c>
      <c r="AQ280" s="77">
        <f t="shared" si="235"/>
        <v>0</v>
      </c>
      <c r="AR280" s="77">
        <f t="shared" si="235"/>
        <v>0</v>
      </c>
      <c r="AS280" s="76">
        <f t="shared" si="235"/>
        <v>0</v>
      </c>
      <c r="AT280" s="78">
        <f t="shared" si="235"/>
        <v>0</v>
      </c>
      <c r="AU280" s="77">
        <f t="shared" si="235"/>
        <v>0</v>
      </c>
      <c r="AV280" s="77">
        <f t="shared" si="235"/>
        <v>0</v>
      </c>
      <c r="AW280" s="77">
        <f t="shared" si="235"/>
        <v>0</v>
      </c>
      <c r="AX280" s="77">
        <f t="shared" si="235"/>
        <v>0</v>
      </c>
      <c r="AY280" s="77">
        <f t="shared" si="235"/>
        <v>0</v>
      </c>
      <c r="AZ280" s="77">
        <f t="shared" si="235"/>
        <v>0</v>
      </c>
      <c r="BA280" s="77">
        <f t="shared" si="235"/>
        <v>0</v>
      </c>
      <c r="BB280" s="77">
        <f t="shared" si="235"/>
        <v>0</v>
      </c>
      <c r="BC280" s="77">
        <f t="shared" si="235"/>
        <v>0</v>
      </c>
      <c r="BD280" s="77">
        <f t="shared" si="235"/>
        <v>0</v>
      </c>
      <c r="BE280" s="76">
        <f t="shared" ref="BE280" si="242">$G280/72</f>
        <v>0</v>
      </c>
      <c r="BF280" s="78">
        <f t="shared" si="236"/>
        <v>0</v>
      </c>
      <c r="BG280" s="77">
        <f t="shared" si="236"/>
        <v>0</v>
      </c>
      <c r="BH280" s="77">
        <f t="shared" si="236"/>
        <v>0</v>
      </c>
      <c r="BI280" s="77">
        <f t="shared" si="236"/>
        <v>0</v>
      </c>
      <c r="BJ280" s="77">
        <f t="shared" si="236"/>
        <v>0</v>
      </c>
      <c r="BK280" s="77">
        <f t="shared" si="236"/>
        <v>0</v>
      </c>
      <c r="BL280" s="77">
        <f t="shared" si="236"/>
        <v>0</v>
      </c>
      <c r="BM280" s="77">
        <f t="shared" si="236"/>
        <v>0</v>
      </c>
      <c r="BN280" s="77">
        <f t="shared" si="236"/>
        <v>0</v>
      </c>
      <c r="BO280" s="77">
        <f t="shared" si="236"/>
        <v>0</v>
      </c>
      <c r="BP280" s="77">
        <f t="shared" si="236"/>
        <v>0</v>
      </c>
      <c r="BQ280" s="76">
        <f t="shared" si="236"/>
        <v>0</v>
      </c>
      <c r="BR280" s="78">
        <f t="shared" si="236"/>
        <v>0</v>
      </c>
      <c r="BS280" s="77">
        <f t="shared" si="236"/>
        <v>0</v>
      </c>
      <c r="BT280" s="77">
        <f t="shared" si="236"/>
        <v>0</v>
      </c>
      <c r="BU280" s="77">
        <f t="shared" ref="BU280" si="243">$G280/72</f>
        <v>0</v>
      </c>
      <c r="BV280" s="77">
        <f t="shared" si="237"/>
        <v>0</v>
      </c>
      <c r="BW280" s="77">
        <f t="shared" si="237"/>
        <v>0</v>
      </c>
      <c r="BX280" s="77">
        <f t="shared" si="237"/>
        <v>0</v>
      </c>
      <c r="BY280" s="77">
        <f t="shared" si="237"/>
        <v>0</v>
      </c>
      <c r="BZ280" s="77">
        <f t="shared" si="237"/>
        <v>0</v>
      </c>
      <c r="CA280" s="77">
        <f t="shared" si="237"/>
        <v>0</v>
      </c>
      <c r="CB280" s="77">
        <f t="shared" si="237"/>
        <v>0</v>
      </c>
      <c r="CC280" s="76">
        <f t="shared" si="238"/>
        <v>0</v>
      </c>
      <c r="CD280" s="368"/>
    </row>
    <row r="281" spans="1:82" s="39" customFormat="1" ht="13.5" x14ac:dyDescent="0.75">
      <c r="B281" s="73" t="s">
        <v>643</v>
      </c>
      <c r="C281" s="320" t="s">
        <v>644</v>
      </c>
      <c r="D281" s="321" t="s">
        <v>226</v>
      </c>
      <c r="E281" s="255">
        <v>10</v>
      </c>
      <c r="F281" s="319"/>
      <c r="G281" s="74">
        <f t="shared" si="239"/>
        <v>0</v>
      </c>
      <c r="H281" s="75"/>
      <c r="I281" s="76"/>
      <c r="J281" s="75">
        <f t="shared" ref="J281:Y291" si="244">$G281/72</f>
        <v>0</v>
      </c>
      <c r="K281" s="77">
        <f t="shared" si="244"/>
        <v>0</v>
      </c>
      <c r="L281" s="77">
        <f t="shared" si="244"/>
        <v>0</v>
      </c>
      <c r="M281" s="77">
        <f t="shared" si="244"/>
        <v>0</v>
      </c>
      <c r="N281" s="77">
        <f t="shared" si="244"/>
        <v>0</v>
      </c>
      <c r="O281" s="77">
        <f t="shared" si="244"/>
        <v>0</v>
      </c>
      <c r="P281" s="77">
        <f t="shared" si="244"/>
        <v>0</v>
      </c>
      <c r="Q281" s="77">
        <f t="shared" si="244"/>
        <v>0</v>
      </c>
      <c r="R281" s="77">
        <f t="shared" si="244"/>
        <v>0</v>
      </c>
      <c r="S281" s="77">
        <f t="shared" si="244"/>
        <v>0</v>
      </c>
      <c r="T281" s="77">
        <f t="shared" si="244"/>
        <v>0</v>
      </c>
      <c r="U281" s="76">
        <f t="shared" si="244"/>
        <v>0</v>
      </c>
      <c r="V281" s="78">
        <f t="shared" si="244"/>
        <v>0</v>
      </c>
      <c r="W281" s="77">
        <f t="shared" si="244"/>
        <v>0</v>
      </c>
      <c r="X281" s="77">
        <f t="shared" si="244"/>
        <v>0</v>
      </c>
      <c r="Y281" s="77">
        <f t="shared" si="244"/>
        <v>0</v>
      </c>
      <c r="Z281" s="77">
        <f t="shared" ref="Z281:AO291" si="245">$G281/72</f>
        <v>0</v>
      </c>
      <c r="AA281" s="77">
        <f t="shared" si="245"/>
        <v>0</v>
      </c>
      <c r="AB281" s="77">
        <f t="shared" si="245"/>
        <v>0</v>
      </c>
      <c r="AC281" s="77">
        <f t="shared" si="245"/>
        <v>0</v>
      </c>
      <c r="AD281" s="77">
        <f t="shared" si="245"/>
        <v>0</v>
      </c>
      <c r="AE281" s="77">
        <f t="shared" si="245"/>
        <v>0</v>
      </c>
      <c r="AF281" s="77">
        <f t="shared" si="245"/>
        <v>0</v>
      </c>
      <c r="AG281" s="76">
        <f t="shared" si="245"/>
        <v>0</v>
      </c>
      <c r="AH281" s="78">
        <f t="shared" si="245"/>
        <v>0</v>
      </c>
      <c r="AI281" s="77">
        <f t="shared" si="245"/>
        <v>0</v>
      </c>
      <c r="AJ281" s="77">
        <f t="shared" si="245"/>
        <v>0</v>
      </c>
      <c r="AK281" s="77">
        <f t="shared" si="245"/>
        <v>0</v>
      </c>
      <c r="AL281" s="77">
        <f t="shared" si="245"/>
        <v>0</v>
      </c>
      <c r="AM281" s="77">
        <f t="shared" si="245"/>
        <v>0</v>
      </c>
      <c r="AN281" s="77">
        <f t="shared" si="245"/>
        <v>0</v>
      </c>
      <c r="AO281" s="77">
        <f t="shared" si="245"/>
        <v>0</v>
      </c>
      <c r="AP281" s="77">
        <f t="shared" ref="AP281:BE291" si="246">$G281/72</f>
        <v>0</v>
      </c>
      <c r="AQ281" s="77">
        <f t="shared" si="246"/>
        <v>0</v>
      </c>
      <c r="AR281" s="77">
        <f t="shared" si="246"/>
        <v>0</v>
      </c>
      <c r="AS281" s="76">
        <f t="shared" si="246"/>
        <v>0</v>
      </c>
      <c r="AT281" s="78">
        <f t="shared" si="246"/>
        <v>0</v>
      </c>
      <c r="AU281" s="77">
        <f t="shared" si="246"/>
        <v>0</v>
      </c>
      <c r="AV281" s="77">
        <f t="shared" si="246"/>
        <v>0</v>
      </c>
      <c r="AW281" s="77">
        <f t="shared" si="246"/>
        <v>0</v>
      </c>
      <c r="AX281" s="77">
        <f t="shared" si="246"/>
        <v>0</v>
      </c>
      <c r="AY281" s="77">
        <f t="shared" si="246"/>
        <v>0</v>
      </c>
      <c r="AZ281" s="77">
        <f t="shared" si="246"/>
        <v>0</v>
      </c>
      <c r="BA281" s="77">
        <f t="shared" si="246"/>
        <v>0</v>
      </c>
      <c r="BB281" s="77">
        <f t="shared" si="246"/>
        <v>0</v>
      </c>
      <c r="BC281" s="77">
        <f t="shared" si="246"/>
        <v>0</v>
      </c>
      <c r="BD281" s="77">
        <f t="shared" si="246"/>
        <v>0</v>
      </c>
      <c r="BE281" s="76">
        <f t="shared" si="246"/>
        <v>0</v>
      </c>
      <c r="BF281" s="78">
        <f t="shared" ref="BF281:BU291" si="247">$G281/72</f>
        <v>0</v>
      </c>
      <c r="BG281" s="77">
        <f t="shared" si="247"/>
        <v>0</v>
      </c>
      <c r="BH281" s="77">
        <f t="shared" si="247"/>
        <v>0</v>
      </c>
      <c r="BI281" s="77">
        <f t="shared" si="247"/>
        <v>0</v>
      </c>
      <c r="BJ281" s="77">
        <f t="shared" si="247"/>
        <v>0</v>
      </c>
      <c r="BK281" s="77">
        <f t="shared" si="247"/>
        <v>0</v>
      </c>
      <c r="BL281" s="77">
        <f t="shared" si="247"/>
        <v>0</v>
      </c>
      <c r="BM281" s="77">
        <f t="shared" si="247"/>
        <v>0</v>
      </c>
      <c r="BN281" s="77">
        <f t="shared" si="247"/>
        <v>0</v>
      </c>
      <c r="BO281" s="77">
        <f t="shared" si="247"/>
        <v>0</v>
      </c>
      <c r="BP281" s="77">
        <f t="shared" si="247"/>
        <v>0</v>
      </c>
      <c r="BQ281" s="76">
        <f t="shared" si="247"/>
        <v>0</v>
      </c>
      <c r="BR281" s="78">
        <f t="shared" si="247"/>
        <v>0</v>
      </c>
      <c r="BS281" s="77">
        <f t="shared" si="247"/>
        <v>0</v>
      </c>
      <c r="BT281" s="77">
        <f t="shared" si="247"/>
        <v>0</v>
      </c>
      <c r="BU281" s="77">
        <f t="shared" si="247"/>
        <v>0</v>
      </c>
      <c r="BV281" s="77">
        <f t="shared" ref="BV281:CB291" si="248">$G281/72</f>
        <v>0</v>
      </c>
      <c r="BW281" s="77">
        <f t="shared" si="248"/>
        <v>0</v>
      </c>
      <c r="BX281" s="77">
        <f t="shared" si="248"/>
        <v>0</v>
      </c>
      <c r="BY281" s="77">
        <f t="shared" si="248"/>
        <v>0</v>
      </c>
      <c r="BZ281" s="77">
        <f t="shared" si="248"/>
        <v>0</v>
      </c>
      <c r="CA281" s="77">
        <f t="shared" si="248"/>
        <v>0</v>
      </c>
      <c r="CB281" s="77">
        <f t="shared" si="248"/>
        <v>0</v>
      </c>
      <c r="CC281" s="76">
        <f t="shared" si="238"/>
        <v>0</v>
      </c>
      <c r="CD281" s="368"/>
    </row>
    <row r="282" spans="1:82" s="39" customFormat="1" ht="13.5" x14ac:dyDescent="0.75">
      <c r="B282" s="73" t="s">
        <v>645</v>
      </c>
      <c r="C282" s="320" t="s">
        <v>646</v>
      </c>
      <c r="D282" s="321" t="s">
        <v>226</v>
      </c>
      <c r="E282" s="255">
        <v>5</v>
      </c>
      <c r="F282" s="319"/>
      <c r="G282" s="74">
        <f t="shared" si="239"/>
        <v>0</v>
      </c>
      <c r="H282" s="75"/>
      <c r="I282" s="76"/>
      <c r="J282" s="75">
        <f t="shared" si="244"/>
        <v>0</v>
      </c>
      <c r="K282" s="77">
        <f t="shared" si="244"/>
        <v>0</v>
      </c>
      <c r="L282" s="77">
        <f t="shared" si="244"/>
        <v>0</v>
      </c>
      <c r="M282" s="77">
        <f t="shared" si="244"/>
        <v>0</v>
      </c>
      <c r="N282" s="77">
        <f t="shared" si="244"/>
        <v>0</v>
      </c>
      <c r="O282" s="77">
        <f t="shared" si="244"/>
        <v>0</v>
      </c>
      <c r="P282" s="77">
        <f t="shared" si="244"/>
        <v>0</v>
      </c>
      <c r="Q282" s="77">
        <f t="shared" si="244"/>
        <v>0</v>
      </c>
      <c r="R282" s="77">
        <f t="shared" si="244"/>
        <v>0</v>
      </c>
      <c r="S282" s="77">
        <f t="shared" si="244"/>
        <v>0</v>
      </c>
      <c r="T282" s="77">
        <f t="shared" si="244"/>
        <v>0</v>
      </c>
      <c r="U282" s="76">
        <f t="shared" si="244"/>
        <v>0</v>
      </c>
      <c r="V282" s="78">
        <f t="shared" si="244"/>
        <v>0</v>
      </c>
      <c r="W282" s="77">
        <f t="shared" si="244"/>
        <v>0</v>
      </c>
      <c r="X282" s="77">
        <f t="shared" si="244"/>
        <v>0</v>
      </c>
      <c r="Y282" s="77">
        <f t="shared" si="244"/>
        <v>0</v>
      </c>
      <c r="Z282" s="77">
        <f t="shared" si="245"/>
        <v>0</v>
      </c>
      <c r="AA282" s="77">
        <f t="shared" si="245"/>
        <v>0</v>
      </c>
      <c r="AB282" s="77">
        <f t="shared" si="245"/>
        <v>0</v>
      </c>
      <c r="AC282" s="77">
        <f t="shared" si="245"/>
        <v>0</v>
      </c>
      <c r="AD282" s="77">
        <f t="shared" si="245"/>
        <v>0</v>
      </c>
      <c r="AE282" s="77">
        <f t="shared" si="245"/>
        <v>0</v>
      </c>
      <c r="AF282" s="77">
        <f t="shared" si="245"/>
        <v>0</v>
      </c>
      <c r="AG282" s="76">
        <f t="shared" si="245"/>
        <v>0</v>
      </c>
      <c r="AH282" s="78">
        <f t="shared" si="245"/>
        <v>0</v>
      </c>
      <c r="AI282" s="77">
        <f t="shared" si="245"/>
        <v>0</v>
      </c>
      <c r="AJ282" s="77">
        <f t="shared" si="245"/>
        <v>0</v>
      </c>
      <c r="AK282" s="77">
        <f t="shared" si="245"/>
        <v>0</v>
      </c>
      <c r="AL282" s="77">
        <f t="shared" si="245"/>
        <v>0</v>
      </c>
      <c r="AM282" s="77">
        <f t="shared" si="245"/>
        <v>0</v>
      </c>
      <c r="AN282" s="77">
        <f t="shared" si="245"/>
        <v>0</v>
      </c>
      <c r="AO282" s="77">
        <f t="shared" si="245"/>
        <v>0</v>
      </c>
      <c r="AP282" s="77">
        <f t="shared" si="246"/>
        <v>0</v>
      </c>
      <c r="AQ282" s="77">
        <f t="shared" si="246"/>
        <v>0</v>
      </c>
      <c r="AR282" s="77">
        <f t="shared" si="246"/>
        <v>0</v>
      </c>
      <c r="AS282" s="76">
        <f t="shared" si="246"/>
        <v>0</v>
      </c>
      <c r="AT282" s="78">
        <f t="shared" si="246"/>
        <v>0</v>
      </c>
      <c r="AU282" s="77">
        <f t="shared" si="246"/>
        <v>0</v>
      </c>
      <c r="AV282" s="77">
        <f t="shared" si="246"/>
        <v>0</v>
      </c>
      <c r="AW282" s="77">
        <f t="shared" si="246"/>
        <v>0</v>
      </c>
      <c r="AX282" s="77">
        <f t="shared" si="246"/>
        <v>0</v>
      </c>
      <c r="AY282" s="77">
        <f t="shared" si="246"/>
        <v>0</v>
      </c>
      <c r="AZ282" s="77">
        <f t="shared" si="246"/>
        <v>0</v>
      </c>
      <c r="BA282" s="77">
        <f t="shared" si="246"/>
        <v>0</v>
      </c>
      <c r="BB282" s="77">
        <f t="shared" si="246"/>
        <v>0</v>
      </c>
      <c r="BC282" s="77">
        <f t="shared" si="246"/>
        <v>0</v>
      </c>
      <c r="BD282" s="77">
        <f t="shared" si="246"/>
        <v>0</v>
      </c>
      <c r="BE282" s="76">
        <f t="shared" si="246"/>
        <v>0</v>
      </c>
      <c r="BF282" s="78">
        <f t="shared" si="247"/>
        <v>0</v>
      </c>
      <c r="BG282" s="77">
        <f t="shared" si="247"/>
        <v>0</v>
      </c>
      <c r="BH282" s="77">
        <f t="shared" si="247"/>
        <v>0</v>
      </c>
      <c r="BI282" s="77">
        <f t="shared" si="247"/>
        <v>0</v>
      </c>
      <c r="BJ282" s="77">
        <f t="shared" si="247"/>
        <v>0</v>
      </c>
      <c r="BK282" s="77">
        <f t="shared" si="247"/>
        <v>0</v>
      </c>
      <c r="BL282" s="77">
        <f t="shared" si="247"/>
        <v>0</v>
      </c>
      <c r="BM282" s="77">
        <f t="shared" si="247"/>
        <v>0</v>
      </c>
      <c r="BN282" s="77">
        <f t="shared" si="247"/>
        <v>0</v>
      </c>
      <c r="BO282" s="77">
        <f t="shared" si="247"/>
        <v>0</v>
      </c>
      <c r="BP282" s="77">
        <f t="shared" si="247"/>
        <v>0</v>
      </c>
      <c r="BQ282" s="76">
        <f t="shared" si="247"/>
        <v>0</v>
      </c>
      <c r="BR282" s="78">
        <f t="shared" si="247"/>
        <v>0</v>
      </c>
      <c r="BS282" s="77">
        <f t="shared" si="247"/>
        <v>0</v>
      </c>
      <c r="BT282" s="77">
        <f t="shared" si="247"/>
        <v>0</v>
      </c>
      <c r="BU282" s="77">
        <f t="shared" si="247"/>
        <v>0</v>
      </c>
      <c r="BV282" s="77">
        <f t="shared" si="248"/>
        <v>0</v>
      </c>
      <c r="BW282" s="77">
        <f t="shared" si="248"/>
        <v>0</v>
      </c>
      <c r="BX282" s="77">
        <f t="shared" si="248"/>
        <v>0</v>
      </c>
      <c r="BY282" s="77">
        <f t="shared" si="248"/>
        <v>0</v>
      </c>
      <c r="BZ282" s="77">
        <f t="shared" si="248"/>
        <v>0</v>
      </c>
      <c r="CA282" s="77">
        <f t="shared" si="248"/>
        <v>0</v>
      </c>
      <c r="CB282" s="77">
        <f t="shared" si="248"/>
        <v>0</v>
      </c>
      <c r="CC282" s="76">
        <f t="shared" si="238"/>
        <v>0</v>
      </c>
      <c r="CD282" s="368"/>
    </row>
    <row r="283" spans="1:82" s="39" customFormat="1" ht="13.5" x14ac:dyDescent="0.75">
      <c r="B283" s="73" t="s">
        <v>647</v>
      </c>
      <c r="C283" s="320" t="s">
        <v>648</v>
      </c>
      <c r="D283" s="321" t="s">
        <v>86</v>
      </c>
      <c r="E283" s="322">
        <v>1</v>
      </c>
      <c r="F283" s="319"/>
      <c r="G283" s="74">
        <f t="shared" si="239"/>
        <v>0</v>
      </c>
      <c r="H283" s="75"/>
      <c r="I283" s="76"/>
      <c r="J283" s="75">
        <f t="shared" si="244"/>
        <v>0</v>
      </c>
      <c r="K283" s="77">
        <f t="shared" si="244"/>
        <v>0</v>
      </c>
      <c r="L283" s="77">
        <f t="shared" si="244"/>
        <v>0</v>
      </c>
      <c r="M283" s="77">
        <f t="shared" si="244"/>
        <v>0</v>
      </c>
      <c r="N283" s="77">
        <f t="shared" si="244"/>
        <v>0</v>
      </c>
      <c r="O283" s="77">
        <f t="shared" si="244"/>
        <v>0</v>
      </c>
      <c r="P283" s="77">
        <f t="shared" si="244"/>
        <v>0</v>
      </c>
      <c r="Q283" s="77">
        <f t="shared" si="244"/>
        <v>0</v>
      </c>
      <c r="R283" s="77">
        <f t="shared" si="244"/>
        <v>0</v>
      </c>
      <c r="S283" s="77">
        <f t="shared" si="244"/>
        <v>0</v>
      </c>
      <c r="T283" s="77">
        <f t="shared" si="244"/>
        <v>0</v>
      </c>
      <c r="U283" s="76">
        <f t="shared" si="244"/>
        <v>0</v>
      </c>
      <c r="V283" s="78">
        <f t="shared" si="244"/>
        <v>0</v>
      </c>
      <c r="W283" s="77">
        <f t="shared" si="244"/>
        <v>0</v>
      </c>
      <c r="X283" s="77">
        <f t="shared" si="244"/>
        <v>0</v>
      </c>
      <c r="Y283" s="77">
        <f t="shared" si="244"/>
        <v>0</v>
      </c>
      <c r="Z283" s="77">
        <f t="shared" si="245"/>
        <v>0</v>
      </c>
      <c r="AA283" s="77">
        <f t="shared" si="245"/>
        <v>0</v>
      </c>
      <c r="AB283" s="77">
        <f t="shared" si="245"/>
        <v>0</v>
      </c>
      <c r="AC283" s="77">
        <f t="shared" si="245"/>
        <v>0</v>
      </c>
      <c r="AD283" s="77">
        <f t="shared" si="245"/>
        <v>0</v>
      </c>
      <c r="AE283" s="77">
        <f t="shared" si="245"/>
        <v>0</v>
      </c>
      <c r="AF283" s="77">
        <f t="shared" si="245"/>
        <v>0</v>
      </c>
      <c r="AG283" s="76">
        <f t="shared" si="245"/>
        <v>0</v>
      </c>
      <c r="AH283" s="78">
        <f t="shared" si="245"/>
        <v>0</v>
      </c>
      <c r="AI283" s="77">
        <f t="shared" si="245"/>
        <v>0</v>
      </c>
      <c r="AJ283" s="77">
        <f t="shared" si="245"/>
        <v>0</v>
      </c>
      <c r="AK283" s="77">
        <f t="shared" si="245"/>
        <v>0</v>
      </c>
      <c r="AL283" s="77">
        <f t="shared" si="245"/>
        <v>0</v>
      </c>
      <c r="AM283" s="77">
        <f t="shared" si="245"/>
        <v>0</v>
      </c>
      <c r="AN283" s="77">
        <f t="shared" si="245"/>
        <v>0</v>
      </c>
      <c r="AO283" s="77">
        <f t="shared" si="245"/>
        <v>0</v>
      </c>
      <c r="AP283" s="77">
        <f t="shared" si="246"/>
        <v>0</v>
      </c>
      <c r="AQ283" s="77">
        <f t="shared" si="246"/>
        <v>0</v>
      </c>
      <c r="AR283" s="77">
        <f t="shared" si="246"/>
        <v>0</v>
      </c>
      <c r="AS283" s="76">
        <f t="shared" si="246"/>
        <v>0</v>
      </c>
      <c r="AT283" s="78">
        <f t="shared" si="246"/>
        <v>0</v>
      </c>
      <c r="AU283" s="77">
        <f t="shared" si="246"/>
        <v>0</v>
      </c>
      <c r="AV283" s="77">
        <f t="shared" si="246"/>
        <v>0</v>
      </c>
      <c r="AW283" s="77">
        <f t="shared" si="246"/>
        <v>0</v>
      </c>
      <c r="AX283" s="77">
        <f t="shared" si="246"/>
        <v>0</v>
      </c>
      <c r="AY283" s="77">
        <f t="shared" si="246"/>
        <v>0</v>
      </c>
      <c r="AZ283" s="77">
        <f t="shared" si="246"/>
        <v>0</v>
      </c>
      <c r="BA283" s="77">
        <f t="shared" si="246"/>
        <v>0</v>
      </c>
      <c r="BB283" s="77">
        <f t="shared" si="246"/>
        <v>0</v>
      </c>
      <c r="BC283" s="77">
        <f t="shared" si="246"/>
        <v>0</v>
      </c>
      <c r="BD283" s="77">
        <f t="shared" si="246"/>
        <v>0</v>
      </c>
      <c r="BE283" s="76">
        <f t="shared" si="246"/>
        <v>0</v>
      </c>
      <c r="BF283" s="78">
        <f t="shared" si="247"/>
        <v>0</v>
      </c>
      <c r="BG283" s="77">
        <f t="shared" si="247"/>
        <v>0</v>
      </c>
      <c r="BH283" s="77">
        <f t="shared" si="247"/>
        <v>0</v>
      </c>
      <c r="BI283" s="77">
        <f t="shared" si="247"/>
        <v>0</v>
      </c>
      <c r="BJ283" s="77">
        <f t="shared" si="247"/>
        <v>0</v>
      </c>
      <c r="BK283" s="77">
        <f t="shared" si="247"/>
        <v>0</v>
      </c>
      <c r="BL283" s="77">
        <f t="shared" si="247"/>
        <v>0</v>
      </c>
      <c r="BM283" s="77">
        <f t="shared" si="247"/>
        <v>0</v>
      </c>
      <c r="BN283" s="77">
        <f t="shared" si="247"/>
        <v>0</v>
      </c>
      <c r="BO283" s="77">
        <f t="shared" si="247"/>
        <v>0</v>
      </c>
      <c r="BP283" s="77">
        <f t="shared" si="247"/>
        <v>0</v>
      </c>
      <c r="BQ283" s="76">
        <f t="shared" si="247"/>
        <v>0</v>
      </c>
      <c r="BR283" s="78">
        <f t="shared" si="247"/>
        <v>0</v>
      </c>
      <c r="BS283" s="77">
        <f t="shared" si="247"/>
        <v>0</v>
      </c>
      <c r="BT283" s="77">
        <f t="shared" si="247"/>
        <v>0</v>
      </c>
      <c r="BU283" s="77">
        <f t="shared" si="247"/>
        <v>0</v>
      </c>
      <c r="BV283" s="77">
        <f t="shared" si="248"/>
        <v>0</v>
      </c>
      <c r="BW283" s="77">
        <f t="shared" si="248"/>
        <v>0</v>
      </c>
      <c r="BX283" s="77">
        <f t="shared" si="248"/>
        <v>0</v>
      </c>
      <c r="BY283" s="77">
        <f t="shared" si="248"/>
        <v>0</v>
      </c>
      <c r="BZ283" s="77">
        <f t="shared" si="248"/>
        <v>0</v>
      </c>
      <c r="CA283" s="77">
        <f t="shared" si="248"/>
        <v>0</v>
      </c>
      <c r="CB283" s="77">
        <f t="shared" si="248"/>
        <v>0</v>
      </c>
      <c r="CC283" s="76">
        <f t="shared" si="238"/>
        <v>0</v>
      </c>
      <c r="CD283" s="368"/>
    </row>
    <row r="284" spans="1:82" s="39" customFormat="1" ht="13.5" x14ac:dyDescent="0.75">
      <c r="B284" s="73" t="s">
        <v>649</v>
      </c>
      <c r="C284" s="320" t="s">
        <v>650</v>
      </c>
      <c r="D284" s="321" t="s">
        <v>86</v>
      </c>
      <c r="E284" s="322">
        <v>1</v>
      </c>
      <c r="F284" s="319"/>
      <c r="G284" s="74">
        <f t="shared" si="239"/>
        <v>0</v>
      </c>
      <c r="H284" s="75"/>
      <c r="I284" s="76"/>
      <c r="J284" s="75">
        <f t="shared" si="244"/>
        <v>0</v>
      </c>
      <c r="K284" s="77">
        <f t="shared" si="244"/>
        <v>0</v>
      </c>
      <c r="L284" s="77">
        <f t="shared" si="244"/>
        <v>0</v>
      </c>
      <c r="M284" s="77">
        <f t="shared" si="244"/>
        <v>0</v>
      </c>
      <c r="N284" s="77">
        <f t="shared" si="244"/>
        <v>0</v>
      </c>
      <c r="O284" s="77">
        <f t="shared" si="244"/>
        <v>0</v>
      </c>
      <c r="P284" s="77">
        <f t="shared" si="244"/>
        <v>0</v>
      </c>
      <c r="Q284" s="77">
        <f t="shared" si="244"/>
        <v>0</v>
      </c>
      <c r="R284" s="77">
        <f t="shared" si="244"/>
        <v>0</v>
      </c>
      <c r="S284" s="77">
        <f t="shared" si="244"/>
        <v>0</v>
      </c>
      <c r="T284" s="77">
        <f t="shared" si="244"/>
        <v>0</v>
      </c>
      <c r="U284" s="76">
        <f t="shared" si="244"/>
        <v>0</v>
      </c>
      <c r="V284" s="78">
        <f t="shared" si="244"/>
        <v>0</v>
      </c>
      <c r="W284" s="77">
        <f t="shared" si="244"/>
        <v>0</v>
      </c>
      <c r="X284" s="77">
        <f t="shared" si="244"/>
        <v>0</v>
      </c>
      <c r="Y284" s="77">
        <f t="shared" si="244"/>
        <v>0</v>
      </c>
      <c r="Z284" s="77">
        <f t="shared" si="245"/>
        <v>0</v>
      </c>
      <c r="AA284" s="77">
        <f t="shared" si="245"/>
        <v>0</v>
      </c>
      <c r="AB284" s="77">
        <f t="shared" si="245"/>
        <v>0</v>
      </c>
      <c r="AC284" s="77">
        <f t="shared" si="245"/>
        <v>0</v>
      </c>
      <c r="AD284" s="77">
        <f t="shared" si="245"/>
        <v>0</v>
      </c>
      <c r="AE284" s="77">
        <f t="shared" si="245"/>
        <v>0</v>
      </c>
      <c r="AF284" s="77">
        <f t="shared" si="245"/>
        <v>0</v>
      </c>
      <c r="AG284" s="76">
        <f t="shared" si="245"/>
        <v>0</v>
      </c>
      <c r="AH284" s="78">
        <f t="shared" si="245"/>
        <v>0</v>
      </c>
      <c r="AI284" s="77">
        <f t="shared" si="245"/>
        <v>0</v>
      </c>
      <c r="AJ284" s="77">
        <f t="shared" si="245"/>
        <v>0</v>
      </c>
      <c r="AK284" s="77">
        <f t="shared" si="245"/>
        <v>0</v>
      </c>
      <c r="AL284" s="77">
        <f t="shared" si="245"/>
        <v>0</v>
      </c>
      <c r="AM284" s="77">
        <f t="shared" si="245"/>
        <v>0</v>
      </c>
      <c r="AN284" s="77">
        <f t="shared" si="245"/>
        <v>0</v>
      </c>
      <c r="AO284" s="77">
        <f t="shared" si="245"/>
        <v>0</v>
      </c>
      <c r="AP284" s="77">
        <f t="shared" si="246"/>
        <v>0</v>
      </c>
      <c r="AQ284" s="77">
        <f t="shared" si="246"/>
        <v>0</v>
      </c>
      <c r="AR284" s="77">
        <f t="shared" si="246"/>
        <v>0</v>
      </c>
      <c r="AS284" s="76">
        <f t="shared" si="246"/>
        <v>0</v>
      </c>
      <c r="AT284" s="78">
        <f t="shared" si="246"/>
        <v>0</v>
      </c>
      <c r="AU284" s="77">
        <f t="shared" si="246"/>
        <v>0</v>
      </c>
      <c r="AV284" s="77">
        <f t="shared" si="246"/>
        <v>0</v>
      </c>
      <c r="AW284" s="77">
        <f t="shared" si="246"/>
        <v>0</v>
      </c>
      <c r="AX284" s="77">
        <f t="shared" si="246"/>
        <v>0</v>
      </c>
      <c r="AY284" s="77">
        <f t="shared" si="246"/>
        <v>0</v>
      </c>
      <c r="AZ284" s="77">
        <f t="shared" si="246"/>
        <v>0</v>
      </c>
      <c r="BA284" s="77">
        <f t="shared" si="246"/>
        <v>0</v>
      </c>
      <c r="BB284" s="77">
        <f t="shared" si="246"/>
        <v>0</v>
      </c>
      <c r="BC284" s="77">
        <f t="shared" si="246"/>
        <v>0</v>
      </c>
      <c r="BD284" s="77">
        <f t="shared" si="246"/>
        <v>0</v>
      </c>
      <c r="BE284" s="76">
        <f t="shared" si="246"/>
        <v>0</v>
      </c>
      <c r="BF284" s="78">
        <f t="shared" si="247"/>
        <v>0</v>
      </c>
      <c r="BG284" s="77">
        <f t="shared" si="247"/>
        <v>0</v>
      </c>
      <c r="BH284" s="77">
        <f t="shared" si="247"/>
        <v>0</v>
      </c>
      <c r="BI284" s="77">
        <f t="shared" si="247"/>
        <v>0</v>
      </c>
      <c r="BJ284" s="77">
        <f t="shared" si="247"/>
        <v>0</v>
      </c>
      <c r="BK284" s="77">
        <f t="shared" si="247"/>
        <v>0</v>
      </c>
      <c r="BL284" s="77">
        <f t="shared" si="247"/>
        <v>0</v>
      </c>
      <c r="BM284" s="77">
        <f t="shared" si="247"/>
        <v>0</v>
      </c>
      <c r="BN284" s="77">
        <f t="shared" si="247"/>
        <v>0</v>
      </c>
      <c r="BO284" s="77">
        <f t="shared" si="247"/>
        <v>0</v>
      </c>
      <c r="BP284" s="77">
        <f t="shared" si="247"/>
        <v>0</v>
      </c>
      <c r="BQ284" s="76">
        <f t="shared" si="247"/>
        <v>0</v>
      </c>
      <c r="BR284" s="78">
        <f t="shared" si="247"/>
        <v>0</v>
      </c>
      <c r="BS284" s="77">
        <f t="shared" si="247"/>
        <v>0</v>
      </c>
      <c r="BT284" s="77">
        <f t="shared" si="247"/>
        <v>0</v>
      </c>
      <c r="BU284" s="77">
        <f t="shared" si="247"/>
        <v>0</v>
      </c>
      <c r="BV284" s="77">
        <f t="shared" si="248"/>
        <v>0</v>
      </c>
      <c r="BW284" s="77">
        <f t="shared" si="248"/>
        <v>0</v>
      </c>
      <c r="BX284" s="77">
        <f t="shared" si="248"/>
        <v>0</v>
      </c>
      <c r="BY284" s="77">
        <f t="shared" si="248"/>
        <v>0</v>
      </c>
      <c r="BZ284" s="77">
        <f t="shared" si="248"/>
        <v>0</v>
      </c>
      <c r="CA284" s="77">
        <f t="shared" si="248"/>
        <v>0</v>
      </c>
      <c r="CB284" s="77">
        <f t="shared" si="248"/>
        <v>0</v>
      </c>
      <c r="CC284" s="76">
        <f t="shared" si="238"/>
        <v>0</v>
      </c>
      <c r="CD284" s="368"/>
    </row>
    <row r="285" spans="1:82" s="39" customFormat="1" ht="13.5" x14ac:dyDescent="0.75">
      <c r="B285" s="73" t="s">
        <v>651</v>
      </c>
      <c r="C285" s="320" t="s">
        <v>652</v>
      </c>
      <c r="D285" s="321" t="s">
        <v>86</v>
      </c>
      <c r="E285" s="322">
        <v>1</v>
      </c>
      <c r="F285" s="319"/>
      <c r="G285" s="74">
        <f t="shared" si="239"/>
        <v>0</v>
      </c>
      <c r="H285" s="75"/>
      <c r="I285" s="76"/>
      <c r="J285" s="75">
        <f t="shared" si="244"/>
        <v>0</v>
      </c>
      <c r="K285" s="77">
        <f t="shared" si="244"/>
        <v>0</v>
      </c>
      <c r="L285" s="77">
        <f t="shared" si="244"/>
        <v>0</v>
      </c>
      <c r="M285" s="77">
        <f t="shared" si="244"/>
        <v>0</v>
      </c>
      <c r="N285" s="77">
        <f t="shared" si="244"/>
        <v>0</v>
      </c>
      <c r="O285" s="77">
        <f t="shared" si="244"/>
        <v>0</v>
      </c>
      <c r="P285" s="77">
        <f t="shared" si="244"/>
        <v>0</v>
      </c>
      <c r="Q285" s="77">
        <f t="shared" si="244"/>
        <v>0</v>
      </c>
      <c r="R285" s="77">
        <f t="shared" si="244"/>
        <v>0</v>
      </c>
      <c r="S285" s="77">
        <f t="shared" si="244"/>
        <v>0</v>
      </c>
      <c r="T285" s="77">
        <f t="shared" si="244"/>
        <v>0</v>
      </c>
      <c r="U285" s="76">
        <f t="shared" si="244"/>
        <v>0</v>
      </c>
      <c r="V285" s="78">
        <f t="shared" si="244"/>
        <v>0</v>
      </c>
      <c r="W285" s="77">
        <f t="shared" si="244"/>
        <v>0</v>
      </c>
      <c r="X285" s="77">
        <f t="shared" si="244"/>
        <v>0</v>
      </c>
      <c r="Y285" s="77">
        <f t="shared" si="244"/>
        <v>0</v>
      </c>
      <c r="Z285" s="77">
        <f t="shared" si="245"/>
        <v>0</v>
      </c>
      <c r="AA285" s="77">
        <f t="shared" si="245"/>
        <v>0</v>
      </c>
      <c r="AB285" s="77">
        <f t="shared" si="245"/>
        <v>0</v>
      </c>
      <c r="AC285" s="77">
        <f t="shared" si="245"/>
        <v>0</v>
      </c>
      <c r="AD285" s="77">
        <f t="shared" si="245"/>
        <v>0</v>
      </c>
      <c r="AE285" s="77">
        <f t="shared" si="245"/>
        <v>0</v>
      </c>
      <c r="AF285" s="77">
        <f t="shared" si="245"/>
        <v>0</v>
      </c>
      <c r="AG285" s="76">
        <f t="shared" si="245"/>
        <v>0</v>
      </c>
      <c r="AH285" s="78">
        <f t="shared" si="245"/>
        <v>0</v>
      </c>
      <c r="AI285" s="77">
        <f t="shared" si="245"/>
        <v>0</v>
      </c>
      <c r="AJ285" s="77">
        <f t="shared" si="245"/>
        <v>0</v>
      </c>
      <c r="AK285" s="77">
        <f t="shared" si="245"/>
        <v>0</v>
      </c>
      <c r="AL285" s="77">
        <f t="shared" si="245"/>
        <v>0</v>
      </c>
      <c r="AM285" s="77">
        <f t="shared" si="245"/>
        <v>0</v>
      </c>
      <c r="AN285" s="77">
        <f t="shared" si="245"/>
        <v>0</v>
      </c>
      <c r="AO285" s="77">
        <f t="shared" si="245"/>
        <v>0</v>
      </c>
      <c r="AP285" s="77">
        <f t="shared" si="246"/>
        <v>0</v>
      </c>
      <c r="AQ285" s="77">
        <f t="shared" si="246"/>
        <v>0</v>
      </c>
      <c r="AR285" s="77">
        <f t="shared" si="246"/>
        <v>0</v>
      </c>
      <c r="AS285" s="76">
        <f t="shared" si="246"/>
        <v>0</v>
      </c>
      <c r="AT285" s="78">
        <f t="shared" si="246"/>
        <v>0</v>
      </c>
      <c r="AU285" s="77">
        <f t="shared" si="246"/>
        <v>0</v>
      </c>
      <c r="AV285" s="77">
        <f t="shared" si="246"/>
        <v>0</v>
      </c>
      <c r="AW285" s="77">
        <f t="shared" si="246"/>
        <v>0</v>
      </c>
      <c r="AX285" s="77">
        <f t="shared" si="246"/>
        <v>0</v>
      </c>
      <c r="AY285" s="77">
        <f t="shared" si="246"/>
        <v>0</v>
      </c>
      <c r="AZ285" s="77">
        <f t="shared" si="246"/>
        <v>0</v>
      </c>
      <c r="BA285" s="77">
        <f t="shared" si="246"/>
        <v>0</v>
      </c>
      <c r="BB285" s="77">
        <f t="shared" si="246"/>
        <v>0</v>
      </c>
      <c r="BC285" s="77">
        <f t="shared" si="246"/>
        <v>0</v>
      </c>
      <c r="BD285" s="77">
        <f t="shared" si="246"/>
        <v>0</v>
      </c>
      <c r="BE285" s="76">
        <f t="shared" si="246"/>
        <v>0</v>
      </c>
      <c r="BF285" s="78">
        <f t="shared" si="247"/>
        <v>0</v>
      </c>
      <c r="BG285" s="77">
        <f t="shared" si="247"/>
        <v>0</v>
      </c>
      <c r="BH285" s="77">
        <f t="shared" si="247"/>
        <v>0</v>
      </c>
      <c r="BI285" s="77">
        <f t="shared" si="247"/>
        <v>0</v>
      </c>
      <c r="BJ285" s="77">
        <f t="shared" si="247"/>
        <v>0</v>
      </c>
      <c r="BK285" s="77">
        <f t="shared" si="247"/>
        <v>0</v>
      </c>
      <c r="BL285" s="77">
        <f t="shared" si="247"/>
        <v>0</v>
      </c>
      <c r="BM285" s="77">
        <f t="shared" si="247"/>
        <v>0</v>
      </c>
      <c r="BN285" s="77">
        <f t="shared" si="247"/>
        <v>0</v>
      </c>
      <c r="BO285" s="77">
        <f t="shared" si="247"/>
        <v>0</v>
      </c>
      <c r="BP285" s="77">
        <f t="shared" si="247"/>
        <v>0</v>
      </c>
      <c r="BQ285" s="76">
        <f t="shared" si="247"/>
        <v>0</v>
      </c>
      <c r="BR285" s="78">
        <f t="shared" si="247"/>
        <v>0</v>
      </c>
      <c r="BS285" s="77">
        <f t="shared" si="247"/>
        <v>0</v>
      </c>
      <c r="BT285" s="77">
        <f t="shared" si="247"/>
        <v>0</v>
      </c>
      <c r="BU285" s="77">
        <f t="shared" si="247"/>
        <v>0</v>
      </c>
      <c r="BV285" s="77">
        <f t="shared" si="248"/>
        <v>0</v>
      </c>
      <c r="BW285" s="77">
        <f t="shared" si="248"/>
        <v>0</v>
      </c>
      <c r="BX285" s="77">
        <f t="shared" si="248"/>
        <v>0</v>
      </c>
      <c r="BY285" s="77">
        <f t="shared" si="248"/>
        <v>0</v>
      </c>
      <c r="BZ285" s="77">
        <f t="shared" si="248"/>
        <v>0</v>
      </c>
      <c r="CA285" s="77">
        <f t="shared" si="248"/>
        <v>0</v>
      </c>
      <c r="CB285" s="77">
        <f t="shared" si="248"/>
        <v>0</v>
      </c>
      <c r="CC285" s="76">
        <f t="shared" si="238"/>
        <v>0</v>
      </c>
      <c r="CD285" s="368"/>
    </row>
    <row r="286" spans="1:82" s="39" customFormat="1" ht="13.5" x14ac:dyDescent="0.75">
      <c r="B286" s="73" t="s">
        <v>653</v>
      </c>
      <c r="C286" s="320" t="s">
        <v>654</v>
      </c>
      <c r="D286" s="321" t="s">
        <v>318</v>
      </c>
      <c r="E286" s="255">
        <v>1</v>
      </c>
      <c r="F286" s="224">
        <v>1000000</v>
      </c>
      <c r="G286" s="74">
        <f t="shared" si="239"/>
        <v>1000000</v>
      </c>
      <c r="H286" s="75"/>
      <c r="I286" s="76"/>
      <c r="J286" s="75">
        <f t="shared" si="244"/>
        <v>13888.89</v>
      </c>
      <c r="K286" s="77">
        <f t="shared" si="244"/>
        <v>13888.89</v>
      </c>
      <c r="L286" s="77">
        <f t="shared" si="244"/>
        <v>13888.89</v>
      </c>
      <c r="M286" s="77">
        <f t="shared" si="244"/>
        <v>13888.89</v>
      </c>
      <c r="N286" s="77">
        <f t="shared" si="244"/>
        <v>13888.89</v>
      </c>
      <c r="O286" s="77">
        <f t="shared" si="244"/>
        <v>13888.89</v>
      </c>
      <c r="P286" s="77">
        <f t="shared" si="244"/>
        <v>13888.89</v>
      </c>
      <c r="Q286" s="77">
        <f t="shared" si="244"/>
        <v>13888.89</v>
      </c>
      <c r="R286" s="77">
        <f t="shared" si="244"/>
        <v>13888.89</v>
      </c>
      <c r="S286" s="77">
        <f t="shared" si="244"/>
        <v>13888.89</v>
      </c>
      <c r="T286" s="77">
        <f t="shared" si="244"/>
        <v>13888.89</v>
      </c>
      <c r="U286" s="76">
        <f t="shared" si="244"/>
        <v>13888.89</v>
      </c>
      <c r="V286" s="78">
        <f t="shared" si="244"/>
        <v>13888.89</v>
      </c>
      <c r="W286" s="77">
        <f t="shared" si="244"/>
        <v>13888.89</v>
      </c>
      <c r="X286" s="77">
        <f t="shared" si="244"/>
        <v>13888.89</v>
      </c>
      <c r="Y286" s="77">
        <f t="shared" si="244"/>
        <v>13888.89</v>
      </c>
      <c r="Z286" s="77">
        <f t="shared" si="245"/>
        <v>13888.89</v>
      </c>
      <c r="AA286" s="77">
        <f t="shared" si="245"/>
        <v>13888.89</v>
      </c>
      <c r="AB286" s="77">
        <f t="shared" si="245"/>
        <v>13888.89</v>
      </c>
      <c r="AC286" s="77">
        <f t="shared" si="245"/>
        <v>13888.89</v>
      </c>
      <c r="AD286" s="77">
        <f t="shared" si="245"/>
        <v>13888.89</v>
      </c>
      <c r="AE286" s="77">
        <f t="shared" si="245"/>
        <v>13888.89</v>
      </c>
      <c r="AF286" s="77">
        <f t="shared" si="245"/>
        <v>13888.89</v>
      </c>
      <c r="AG286" s="76">
        <f t="shared" si="245"/>
        <v>13888.89</v>
      </c>
      <c r="AH286" s="78">
        <f t="shared" si="245"/>
        <v>13888.89</v>
      </c>
      <c r="AI286" s="77">
        <f t="shared" si="245"/>
        <v>13888.89</v>
      </c>
      <c r="AJ286" s="77">
        <f t="shared" si="245"/>
        <v>13888.89</v>
      </c>
      <c r="AK286" s="77">
        <f t="shared" si="245"/>
        <v>13888.89</v>
      </c>
      <c r="AL286" s="77">
        <f t="shared" si="245"/>
        <v>13888.89</v>
      </c>
      <c r="AM286" s="77">
        <f t="shared" si="245"/>
        <v>13888.89</v>
      </c>
      <c r="AN286" s="77">
        <f t="shared" si="245"/>
        <v>13888.89</v>
      </c>
      <c r="AO286" s="77">
        <f t="shared" si="245"/>
        <v>13888.89</v>
      </c>
      <c r="AP286" s="77">
        <f t="shared" si="246"/>
        <v>13888.89</v>
      </c>
      <c r="AQ286" s="77">
        <f t="shared" si="246"/>
        <v>13888.89</v>
      </c>
      <c r="AR286" s="77">
        <f t="shared" si="246"/>
        <v>13888.89</v>
      </c>
      <c r="AS286" s="76">
        <f t="shared" si="246"/>
        <v>13888.89</v>
      </c>
      <c r="AT286" s="78">
        <f t="shared" si="246"/>
        <v>13888.89</v>
      </c>
      <c r="AU286" s="77">
        <f t="shared" si="246"/>
        <v>13888.89</v>
      </c>
      <c r="AV286" s="77">
        <f t="shared" si="246"/>
        <v>13888.89</v>
      </c>
      <c r="AW286" s="77">
        <f t="shared" si="246"/>
        <v>13888.89</v>
      </c>
      <c r="AX286" s="77">
        <f t="shared" si="246"/>
        <v>13888.89</v>
      </c>
      <c r="AY286" s="77">
        <f t="shared" si="246"/>
        <v>13888.89</v>
      </c>
      <c r="AZ286" s="77">
        <f t="shared" si="246"/>
        <v>13888.89</v>
      </c>
      <c r="BA286" s="77">
        <f t="shared" si="246"/>
        <v>13888.89</v>
      </c>
      <c r="BB286" s="77">
        <f t="shared" si="246"/>
        <v>13888.89</v>
      </c>
      <c r="BC286" s="77">
        <f t="shared" si="246"/>
        <v>13888.89</v>
      </c>
      <c r="BD286" s="77">
        <f t="shared" si="246"/>
        <v>13888.89</v>
      </c>
      <c r="BE286" s="76">
        <f t="shared" si="246"/>
        <v>13888.89</v>
      </c>
      <c r="BF286" s="78">
        <f t="shared" si="247"/>
        <v>13888.89</v>
      </c>
      <c r="BG286" s="77">
        <f t="shared" si="247"/>
        <v>13888.89</v>
      </c>
      <c r="BH286" s="77">
        <f t="shared" si="247"/>
        <v>13888.89</v>
      </c>
      <c r="BI286" s="77">
        <f t="shared" si="247"/>
        <v>13888.89</v>
      </c>
      <c r="BJ286" s="77">
        <f t="shared" si="247"/>
        <v>13888.89</v>
      </c>
      <c r="BK286" s="77">
        <f t="shared" si="247"/>
        <v>13888.89</v>
      </c>
      <c r="BL286" s="77">
        <f t="shared" si="247"/>
        <v>13888.89</v>
      </c>
      <c r="BM286" s="77">
        <f t="shared" si="247"/>
        <v>13888.89</v>
      </c>
      <c r="BN286" s="77">
        <f t="shared" si="247"/>
        <v>13888.89</v>
      </c>
      <c r="BO286" s="77">
        <f t="shared" si="247"/>
        <v>13888.89</v>
      </c>
      <c r="BP286" s="77">
        <f t="shared" si="247"/>
        <v>13888.89</v>
      </c>
      <c r="BQ286" s="76">
        <f t="shared" si="247"/>
        <v>13888.89</v>
      </c>
      <c r="BR286" s="78">
        <f t="shared" si="247"/>
        <v>13888.89</v>
      </c>
      <c r="BS286" s="77">
        <f t="shared" si="247"/>
        <v>13888.89</v>
      </c>
      <c r="BT286" s="77">
        <f t="shared" si="247"/>
        <v>13888.89</v>
      </c>
      <c r="BU286" s="77">
        <f t="shared" si="247"/>
        <v>13888.89</v>
      </c>
      <c r="BV286" s="77">
        <f t="shared" si="248"/>
        <v>13888.89</v>
      </c>
      <c r="BW286" s="77">
        <f t="shared" si="248"/>
        <v>13888.89</v>
      </c>
      <c r="BX286" s="77">
        <f t="shared" si="248"/>
        <v>13888.89</v>
      </c>
      <c r="BY286" s="77">
        <f t="shared" si="248"/>
        <v>13888.89</v>
      </c>
      <c r="BZ286" s="77">
        <f t="shared" si="248"/>
        <v>13888.89</v>
      </c>
      <c r="CA286" s="77">
        <f t="shared" si="248"/>
        <v>13888.89</v>
      </c>
      <c r="CB286" s="77">
        <f t="shared" si="248"/>
        <v>13888.89</v>
      </c>
      <c r="CC286" s="76">
        <f t="shared" si="238"/>
        <v>13888.81</v>
      </c>
      <c r="CD286" s="368"/>
    </row>
    <row r="287" spans="1:82" s="39" customFormat="1" ht="27" x14ac:dyDescent="0.75">
      <c r="B287" s="73" t="s">
        <v>655</v>
      </c>
      <c r="C287" s="320" t="str">
        <f>C286&amp;" - "&amp;"Overhead charges and profit in respect of "&amp;B286&amp;" (" &amp; TEXT(F274,"#.##%") &amp; ")"</f>
        <v>Replacement of outdated luminaries with new energy-efficient LED technology luminaries - Overhead charges and profit in respect of B-4005-a (.%)</v>
      </c>
      <c r="D287" s="323" t="s">
        <v>320</v>
      </c>
      <c r="E287" s="324">
        <f>+F286</f>
        <v>1000000</v>
      </c>
      <c r="F287" s="325"/>
      <c r="G287" s="74">
        <f t="shared" si="239"/>
        <v>0</v>
      </c>
      <c r="H287" s="75"/>
      <c r="I287" s="76"/>
      <c r="J287" s="75">
        <f>$G287/72</f>
        <v>0</v>
      </c>
      <c r="K287" s="77">
        <f t="shared" si="244"/>
        <v>0</v>
      </c>
      <c r="L287" s="77">
        <f t="shared" si="244"/>
        <v>0</v>
      </c>
      <c r="M287" s="77">
        <f t="shared" si="244"/>
        <v>0</v>
      </c>
      <c r="N287" s="77">
        <f t="shared" si="244"/>
        <v>0</v>
      </c>
      <c r="O287" s="77">
        <f t="shared" si="244"/>
        <v>0</v>
      </c>
      <c r="P287" s="77">
        <f t="shared" si="244"/>
        <v>0</v>
      </c>
      <c r="Q287" s="77">
        <f t="shared" si="244"/>
        <v>0</v>
      </c>
      <c r="R287" s="77">
        <f t="shared" si="244"/>
        <v>0</v>
      </c>
      <c r="S287" s="77">
        <f t="shared" si="244"/>
        <v>0</v>
      </c>
      <c r="T287" s="77">
        <f t="shared" si="244"/>
        <v>0</v>
      </c>
      <c r="U287" s="76">
        <f t="shared" si="244"/>
        <v>0</v>
      </c>
      <c r="V287" s="78">
        <f t="shared" si="244"/>
        <v>0</v>
      </c>
      <c r="W287" s="77">
        <f t="shared" si="244"/>
        <v>0</v>
      </c>
      <c r="X287" s="77">
        <f t="shared" si="244"/>
        <v>0</v>
      </c>
      <c r="Y287" s="77">
        <f t="shared" si="244"/>
        <v>0</v>
      </c>
      <c r="Z287" s="77">
        <f t="shared" si="245"/>
        <v>0</v>
      </c>
      <c r="AA287" s="77">
        <f t="shared" si="245"/>
        <v>0</v>
      </c>
      <c r="AB287" s="77">
        <f t="shared" si="245"/>
        <v>0</v>
      </c>
      <c r="AC287" s="77">
        <f t="shared" si="245"/>
        <v>0</v>
      </c>
      <c r="AD287" s="77">
        <f t="shared" si="245"/>
        <v>0</v>
      </c>
      <c r="AE287" s="77">
        <f t="shared" si="245"/>
        <v>0</v>
      </c>
      <c r="AF287" s="77">
        <f t="shared" si="245"/>
        <v>0</v>
      </c>
      <c r="AG287" s="76">
        <f t="shared" si="245"/>
        <v>0</v>
      </c>
      <c r="AH287" s="78">
        <f t="shared" si="245"/>
        <v>0</v>
      </c>
      <c r="AI287" s="77">
        <f t="shared" si="245"/>
        <v>0</v>
      </c>
      <c r="AJ287" s="77">
        <f t="shared" si="245"/>
        <v>0</v>
      </c>
      <c r="AK287" s="77">
        <f t="shared" si="245"/>
        <v>0</v>
      </c>
      <c r="AL287" s="77">
        <f t="shared" si="245"/>
        <v>0</v>
      </c>
      <c r="AM287" s="77">
        <f t="shared" si="245"/>
        <v>0</v>
      </c>
      <c r="AN287" s="77">
        <f t="shared" si="245"/>
        <v>0</v>
      </c>
      <c r="AO287" s="77">
        <f t="shared" si="245"/>
        <v>0</v>
      </c>
      <c r="AP287" s="77">
        <f t="shared" si="246"/>
        <v>0</v>
      </c>
      <c r="AQ287" s="77">
        <f t="shared" si="246"/>
        <v>0</v>
      </c>
      <c r="AR287" s="77">
        <f t="shared" si="246"/>
        <v>0</v>
      </c>
      <c r="AS287" s="76">
        <f t="shared" si="246"/>
        <v>0</v>
      </c>
      <c r="AT287" s="78">
        <f t="shared" si="246"/>
        <v>0</v>
      </c>
      <c r="AU287" s="77">
        <f t="shared" si="246"/>
        <v>0</v>
      </c>
      <c r="AV287" s="77">
        <f t="shared" si="246"/>
        <v>0</v>
      </c>
      <c r="AW287" s="77">
        <f t="shared" si="246"/>
        <v>0</v>
      </c>
      <c r="AX287" s="77">
        <f t="shared" si="246"/>
        <v>0</v>
      </c>
      <c r="AY287" s="77">
        <f t="shared" si="246"/>
        <v>0</v>
      </c>
      <c r="AZ287" s="77">
        <f t="shared" si="246"/>
        <v>0</v>
      </c>
      <c r="BA287" s="77">
        <f t="shared" si="246"/>
        <v>0</v>
      </c>
      <c r="BB287" s="77">
        <f t="shared" si="246"/>
        <v>0</v>
      </c>
      <c r="BC287" s="77">
        <f t="shared" si="246"/>
        <v>0</v>
      </c>
      <c r="BD287" s="77">
        <f t="shared" si="246"/>
        <v>0</v>
      </c>
      <c r="BE287" s="76">
        <f t="shared" si="246"/>
        <v>0</v>
      </c>
      <c r="BF287" s="78">
        <f t="shared" si="247"/>
        <v>0</v>
      </c>
      <c r="BG287" s="77">
        <f t="shared" si="247"/>
        <v>0</v>
      </c>
      <c r="BH287" s="77">
        <f t="shared" si="247"/>
        <v>0</v>
      </c>
      <c r="BI287" s="77">
        <f t="shared" si="247"/>
        <v>0</v>
      </c>
      <c r="BJ287" s="77">
        <f t="shared" si="247"/>
        <v>0</v>
      </c>
      <c r="BK287" s="77">
        <f t="shared" si="247"/>
        <v>0</v>
      </c>
      <c r="BL287" s="77">
        <f t="shared" si="247"/>
        <v>0</v>
      </c>
      <c r="BM287" s="77">
        <f t="shared" si="247"/>
        <v>0</v>
      </c>
      <c r="BN287" s="77">
        <f t="shared" si="247"/>
        <v>0</v>
      </c>
      <c r="BO287" s="77">
        <f t="shared" si="247"/>
        <v>0</v>
      </c>
      <c r="BP287" s="77">
        <f t="shared" si="247"/>
        <v>0</v>
      </c>
      <c r="BQ287" s="76">
        <f t="shared" si="247"/>
        <v>0</v>
      </c>
      <c r="BR287" s="78">
        <f t="shared" si="247"/>
        <v>0</v>
      </c>
      <c r="BS287" s="77">
        <f t="shared" si="247"/>
        <v>0</v>
      </c>
      <c r="BT287" s="77">
        <f t="shared" si="247"/>
        <v>0</v>
      </c>
      <c r="BU287" s="77">
        <f t="shared" si="247"/>
        <v>0</v>
      </c>
      <c r="BV287" s="77">
        <f t="shared" si="248"/>
        <v>0</v>
      </c>
      <c r="BW287" s="77">
        <f t="shared" si="248"/>
        <v>0</v>
      </c>
      <c r="BX287" s="77">
        <f t="shared" si="248"/>
        <v>0</v>
      </c>
      <c r="BY287" s="77">
        <f t="shared" si="248"/>
        <v>0</v>
      </c>
      <c r="BZ287" s="77">
        <f t="shared" si="248"/>
        <v>0</v>
      </c>
      <c r="CA287" s="77">
        <f t="shared" si="248"/>
        <v>0</v>
      </c>
      <c r="CB287" s="77">
        <f t="shared" si="248"/>
        <v>0</v>
      </c>
      <c r="CC287" s="76">
        <f t="shared" si="238"/>
        <v>0</v>
      </c>
      <c r="CD287" s="368"/>
    </row>
    <row r="288" spans="1:82" s="39" customFormat="1" ht="13.5" x14ac:dyDescent="0.75">
      <c r="B288" s="73" t="s">
        <v>656</v>
      </c>
      <c r="C288" s="320" t="s">
        <v>657</v>
      </c>
      <c r="D288" s="130" t="s">
        <v>446</v>
      </c>
      <c r="E288" s="255">
        <v>190</v>
      </c>
      <c r="F288" s="319"/>
      <c r="G288" s="74">
        <f t="shared" si="239"/>
        <v>0</v>
      </c>
      <c r="H288" s="75"/>
      <c r="I288" s="76"/>
      <c r="J288" s="75">
        <f t="shared" si="244"/>
        <v>0</v>
      </c>
      <c r="K288" s="77">
        <f t="shared" si="244"/>
        <v>0</v>
      </c>
      <c r="L288" s="77">
        <f t="shared" si="244"/>
        <v>0</v>
      </c>
      <c r="M288" s="77">
        <f t="shared" si="244"/>
        <v>0</v>
      </c>
      <c r="N288" s="77">
        <f t="shared" si="244"/>
        <v>0</v>
      </c>
      <c r="O288" s="77">
        <f t="shared" si="244"/>
        <v>0</v>
      </c>
      <c r="P288" s="77">
        <f t="shared" si="244"/>
        <v>0</v>
      </c>
      <c r="Q288" s="77">
        <f t="shared" si="244"/>
        <v>0</v>
      </c>
      <c r="R288" s="77">
        <f t="shared" si="244"/>
        <v>0</v>
      </c>
      <c r="S288" s="77">
        <f t="shared" si="244"/>
        <v>0</v>
      </c>
      <c r="T288" s="77">
        <f t="shared" si="244"/>
        <v>0</v>
      </c>
      <c r="U288" s="76">
        <f t="shared" si="244"/>
        <v>0</v>
      </c>
      <c r="V288" s="78">
        <f t="shared" si="244"/>
        <v>0</v>
      </c>
      <c r="W288" s="77">
        <f t="shared" si="244"/>
        <v>0</v>
      </c>
      <c r="X288" s="77">
        <f t="shared" si="244"/>
        <v>0</v>
      </c>
      <c r="Y288" s="77">
        <f t="shared" si="244"/>
        <v>0</v>
      </c>
      <c r="Z288" s="77">
        <f t="shared" si="245"/>
        <v>0</v>
      </c>
      <c r="AA288" s="77">
        <f t="shared" si="245"/>
        <v>0</v>
      </c>
      <c r="AB288" s="77">
        <f t="shared" si="245"/>
        <v>0</v>
      </c>
      <c r="AC288" s="77">
        <f t="shared" si="245"/>
        <v>0</v>
      </c>
      <c r="AD288" s="77">
        <f t="shared" si="245"/>
        <v>0</v>
      </c>
      <c r="AE288" s="77">
        <f t="shared" si="245"/>
        <v>0</v>
      </c>
      <c r="AF288" s="77">
        <f t="shared" si="245"/>
        <v>0</v>
      </c>
      <c r="AG288" s="76">
        <f t="shared" si="245"/>
        <v>0</v>
      </c>
      <c r="AH288" s="78">
        <f t="shared" si="245"/>
        <v>0</v>
      </c>
      <c r="AI288" s="77">
        <f t="shared" si="245"/>
        <v>0</v>
      </c>
      <c r="AJ288" s="77">
        <f t="shared" si="245"/>
        <v>0</v>
      </c>
      <c r="AK288" s="77">
        <f t="shared" si="245"/>
        <v>0</v>
      </c>
      <c r="AL288" s="77">
        <f t="shared" si="245"/>
        <v>0</v>
      </c>
      <c r="AM288" s="77">
        <f t="shared" si="245"/>
        <v>0</v>
      </c>
      <c r="AN288" s="77">
        <f t="shared" si="245"/>
        <v>0</v>
      </c>
      <c r="AO288" s="77">
        <f t="shared" si="245"/>
        <v>0</v>
      </c>
      <c r="AP288" s="77">
        <f t="shared" si="246"/>
        <v>0</v>
      </c>
      <c r="AQ288" s="77">
        <f t="shared" si="246"/>
        <v>0</v>
      </c>
      <c r="AR288" s="77">
        <f t="shared" si="246"/>
        <v>0</v>
      </c>
      <c r="AS288" s="76">
        <f t="shared" si="246"/>
        <v>0</v>
      </c>
      <c r="AT288" s="78">
        <f t="shared" si="246"/>
        <v>0</v>
      </c>
      <c r="AU288" s="77">
        <f t="shared" si="246"/>
        <v>0</v>
      </c>
      <c r="AV288" s="77">
        <f t="shared" si="246"/>
        <v>0</v>
      </c>
      <c r="AW288" s="77">
        <f t="shared" si="246"/>
        <v>0</v>
      </c>
      <c r="AX288" s="77">
        <f t="shared" si="246"/>
        <v>0</v>
      </c>
      <c r="AY288" s="77">
        <f t="shared" si="246"/>
        <v>0</v>
      </c>
      <c r="AZ288" s="77">
        <f t="shared" si="246"/>
        <v>0</v>
      </c>
      <c r="BA288" s="77">
        <f t="shared" si="246"/>
        <v>0</v>
      </c>
      <c r="BB288" s="77">
        <f t="shared" si="246"/>
        <v>0</v>
      </c>
      <c r="BC288" s="77">
        <f t="shared" si="246"/>
        <v>0</v>
      </c>
      <c r="BD288" s="77">
        <f t="shared" si="246"/>
        <v>0</v>
      </c>
      <c r="BE288" s="76">
        <f t="shared" si="246"/>
        <v>0</v>
      </c>
      <c r="BF288" s="78">
        <f t="shared" si="247"/>
        <v>0</v>
      </c>
      <c r="BG288" s="77">
        <f t="shared" si="247"/>
        <v>0</v>
      </c>
      <c r="BH288" s="77">
        <f t="shared" si="247"/>
        <v>0</v>
      </c>
      <c r="BI288" s="77">
        <f t="shared" si="247"/>
        <v>0</v>
      </c>
      <c r="BJ288" s="77">
        <f t="shared" si="247"/>
        <v>0</v>
      </c>
      <c r="BK288" s="77">
        <f t="shared" si="247"/>
        <v>0</v>
      </c>
      <c r="BL288" s="77">
        <f t="shared" si="247"/>
        <v>0</v>
      </c>
      <c r="BM288" s="77">
        <f t="shared" si="247"/>
        <v>0</v>
      </c>
      <c r="BN288" s="77">
        <f t="shared" si="247"/>
        <v>0</v>
      </c>
      <c r="BO288" s="77">
        <f t="shared" si="247"/>
        <v>0</v>
      </c>
      <c r="BP288" s="77">
        <f t="shared" si="247"/>
        <v>0</v>
      </c>
      <c r="BQ288" s="76">
        <f t="shared" si="247"/>
        <v>0</v>
      </c>
      <c r="BR288" s="78">
        <f t="shared" si="247"/>
        <v>0</v>
      </c>
      <c r="BS288" s="77">
        <f t="shared" si="247"/>
        <v>0</v>
      </c>
      <c r="BT288" s="77">
        <f t="shared" si="247"/>
        <v>0</v>
      </c>
      <c r="BU288" s="77">
        <f t="shared" si="247"/>
        <v>0</v>
      </c>
      <c r="BV288" s="77">
        <f t="shared" si="248"/>
        <v>0</v>
      </c>
      <c r="BW288" s="77">
        <f t="shared" si="248"/>
        <v>0</v>
      </c>
      <c r="BX288" s="77">
        <f t="shared" si="248"/>
        <v>0</v>
      </c>
      <c r="BY288" s="77">
        <f t="shared" si="248"/>
        <v>0</v>
      </c>
      <c r="BZ288" s="77">
        <f t="shared" si="248"/>
        <v>0</v>
      </c>
      <c r="CA288" s="77">
        <f t="shared" si="248"/>
        <v>0</v>
      </c>
      <c r="CB288" s="77">
        <f t="shared" si="248"/>
        <v>0</v>
      </c>
      <c r="CC288" s="76">
        <f t="shared" si="238"/>
        <v>0</v>
      </c>
      <c r="CD288" s="368"/>
    </row>
    <row r="289" spans="2:82" s="39" customFormat="1" ht="13.5" x14ac:dyDescent="0.75">
      <c r="B289" s="73" t="s">
        <v>658</v>
      </c>
      <c r="C289" s="129" t="s">
        <v>659</v>
      </c>
      <c r="D289" s="130" t="s">
        <v>446</v>
      </c>
      <c r="E289" s="255">
        <v>190</v>
      </c>
      <c r="F289" s="319"/>
      <c r="G289" s="74">
        <f t="shared" si="239"/>
        <v>0</v>
      </c>
      <c r="H289" s="75"/>
      <c r="I289" s="76"/>
      <c r="J289" s="75">
        <f t="shared" si="244"/>
        <v>0</v>
      </c>
      <c r="K289" s="77">
        <f t="shared" si="244"/>
        <v>0</v>
      </c>
      <c r="L289" s="77">
        <f t="shared" si="244"/>
        <v>0</v>
      </c>
      <c r="M289" s="77">
        <f t="shared" si="244"/>
        <v>0</v>
      </c>
      <c r="N289" s="77">
        <f t="shared" si="244"/>
        <v>0</v>
      </c>
      <c r="O289" s="77">
        <f t="shared" si="244"/>
        <v>0</v>
      </c>
      <c r="P289" s="77">
        <f t="shared" si="244"/>
        <v>0</v>
      </c>
      <c r="Q289" s="77">
        <f t="shared" si="244"/>
        <v>0</v>
      </c>
      <c r="R289" s="77">
        <f t="shared" si="244"/>
        <v>0</v>
      </c>
      <c r="S289" s="77">
        <f t="shared" si="244"/>
        <v>0</v>
      </c>
      <c r="T289" s="77">
        <f t="shared" si="244"/>
        <v>0</v>
      </c>
      <c r="U289" s="76">
        <f t="shared" si="244"/>
        <v>0</v>
      </c>
      <c r="V289" s="78">
        <f t="shared" si="244"/>
        <v>0</v>
      </c>
      <c r="W289" s="77">
        <f t="shared" si="244"/>
        <v>0</v>
      </c>
      <c r="X289" s="77">
        <f t="shared" si="244"/>
        <v>0</v>
      </c>
      <c r="Y289" s="77">
        <f t="shared" si="244"/>
        <v>0</v>
      </c>
      <c r="Z289" s="77">
        <f t="shared" si="245"/>
        <v>0</v>
      </c>
      <c r="AA289" s="77">
        <f t="shared" si="245"/>
        <v>0</v>
      </c>
      <c r="AB289" s="77">
        <f t="shared" si="245"/>
        <v>0</v>
      </c>
      <c r="AC289" s="77">
        <f t="shared" si="245"/>
        <v>0</v>
      </c>
      <c r="AD289" s="77">
        <f t="shared" si="245"/>
        <v>0</v>
      </c>
      <c r="AE289" s="77">
        <f t="shared" si="245"/>
        <v>0</v>
      </c>
      <c r="AF289" s="77">
        <f t="shared" si="245"/>
        <v>0</v>
      </c>
      <c r="AG289" s="76">
        <f t="shared" si="245"/>
        <v>0</v>
      </c>
      <c r="AH289" s="78">
        <f t="shared" si="245"/>
        <v>0</v>
      </c>
      <c r="AI289" s="77">
        <f t="shared" si="245"/>
        <v>0</v>
      </c>
      <c r="AJ289" s="77">
        <f t="shared" si="245"/>
        <v>0</v>
      </c>
      <c r="AK289" s="77">
        <f t="shared" si="245"/>
        <v>0</v>
      </c>
      <c r="AL289" s="77">
        <f t="shared" si="245"/>
        <v>0</v>
      </c>
      <c r="AM289" s="77">
        <f t="shared" si="245"/>
        <v>0</v>
      </c>
      <c r="AN289" s="77">
        <f t="shared" si="245"/>
        <v>0</v>
      </c>
      <c r="AO289" s="77">
        <f t="shared" si="245"/>
        <v>0</v>
      </c>
      <c r="AP289" s="77">
        <f t="shared" si="246"/>
        <v>0</v>
      </c>
      <c r="AQ289" s="77">
        <f t="shared" si="246"/>
        <v>0</v>
      </c>
      <c r="AR289" s="77">
        <f t="shared" si="246"/>
        <v>0</v>
      </c>
      <c r="AS289" s="76">
        <f t="shared" si="246"/>
        <v>0</v>
      </c>
      <c r="AT289" s="78">
        <f t="shared" si="246"/>
        <v>0</v>
      </c>
      <c r="AU289" s="77">
        <f t="shared" si="246"/>
        <v>0</v>
      </c>
      <c r="AV289" s="77">
        <f t="shared" si="246"/>
        <v>0</v>
      </c>
      <c r="AW289" s="77">
        <f t="shared" si="246"/>
        <v>0</v>
      </c>
      <c r="AX289" s="77">
        <f t="shared" si="246"/>
        <v>0</v>
      </c>
      <c r="AY289" s="77">
        <f t="shared" si="246"/>
        <v>0</v>
      </c>
      <c r="AZ289" s="77">
        <f t="shared" si="246"/>
        <v>0</v>
      </c>
      <c r="BA289" s="77">
        <f t="shared" si="246"/>
        <v>0</v>
      </c>
      <c r="BB289" s="77">
        <f t="shared" si="246"/>
        <v>0</v>
      </c>
      <c r="BC289" s="77">
        <f t="shared" si="246"/>
        <v>0</v>
      </c>
      <c r="BD289" s="77">
        <f t="shared" si="246"/>
        <v>0</v>
      </c>
      <c r="BE289" s="76">
        <f t="shared" si="246"/>
        <v>0</v>
      </c>
      <c r="BF289" s="78">
        <f t="shared" si="247"/>
        <v>0</v>
      </c>
      <c r="BG289" s="77">
        <f t="shared" si="247"/>
        <v>0</v>
      </c>
      <c r="BH289" s="77">
        <f t="shared" si="247"/>
        <v>0</v>
      </c>
      <c r="BI289" s="77">
        <f t="shared" si="247"/>
        <v>0</v>
      </c>
      <c r="BJ289" s="77">
        <f t="shared" si="247"/>
        <v>0</v>
      </c>
      <c r="BK289" s="77">
        <f t="shared" si="247"/>
        <v>0</v>
      </c>
      <c r="BL289" s="77">
        <f t="shared" si="247"/>
        <v>0</v>
      </c>
      <c r="BM289" s="77">
        <f t="shared" si="247"/>
        <v>0</v>
      </c>
      <c r="BN289" s="77">
        <f t="shared" si="247"/>
        <v>0</v>
      </c>
      <c r="BO289" s="77">
        <f t="shared" si="247"/>
        <v>0</v>
      </c>
      <c r="BP289" s="77">
        <f t="shared" si="247"/>
        <v>0</v>
      </c>
      <c r="BQ289" s="76">
        <f t="shared" si="247"/>
        <v>0</v>
      </c>
      <c r="BR289" s="78">
        <f t="shared" si="247"/>
        <v>0</v>
      </c>
      <c r="BS289" s="77">
        <f t="shared" si="247"/>
        <v>0</v>
      </c>
      <c r="BT289" s="77">
        <f t="shared" si="247"/>
        <v>0</v>
      </c>
      <c r="BU289" s="77">
        <f t="shared" si="247"/>
        <v>0</v>
      </c>
      <c r="BV289" s="77">
        <f t="shared" si="248"/>
        <v>0</v>
      </c>
      <c r="BW289" s="77">
        <f t="shared" si="248"/>
        <v>0</v>
      </c>
      <c r="BX289" s="77">
        <f t="shared" si="248"/>
        <v>0</v>
      </c>
      <c r="BY289" s="77">
        <f t="shared" si="248"/>
        <v>0</v>
      </c>
      <c r="BZ289" s="77">
        <f t="shared" si="248"/>
        <v>0</v>
      </c>
      <c r="CA289" s="77">
        <f t="shared" si="248"/>
        <v>0</v>
      </c>
      <c r="CB289" s="77">
        <f t="shared" si="248"/>
        <v>0</v>
      </c>
      <c r="CC289" s="76">
        <f t="shared" si="238"/>
        <v>0</v>
      </c>
      <c r="CD289" s="368"/>
    </row>
    <row r="290" spans="2:82" s="39" customFormat="1" ht="13.5" x14ac:dyDescent="0.75">
      <c r="B290" s="73" t="s">
        <v>660</v>
      </c>
      <c r="C290" s="129" t="s">
        <v>661</v>
      </c>
      <c r="D290" s="130" t="s">
        <v>446</v>
      </c>
      <c r="E290" s="255">
        <v>70</v>
      </c>
      <c r="F290" s="319"/>
      <c r="G290" s="74">
        <f t="shared" si="239"/>
        <v>0</v>
      </c>
      <c r="H290" s="75"/>
      <c r="I290" s="76"/>
      <c r="J290" s="75">
        <f t="shared" si="244"/>
        <v>0</v>
      </c>
      <c r="K290" s="77">
        <f t="shared" si="244"/>
        <v>0</v>
      </c>
      <c r="L290" s="77">
        <f t="shared" si="244"/>
        <v>0</v>
      </c>
      <c r="M290" s="77">
        <f t="shared" si="244"/>
        <v>0</v>
      </c>
      <c r="N290" s="77">
        <f t="shared" si="244"/>
        <v>0</v>
      </c>
      <c r="O290" s="77">
        <f t="shared" si="244"/>
        <v>0</v>
      </c>
      <c r="P290" s="77">
        <f t="shared" si="244"/>
        <v>0</v>
      </c>
      <c r="Q290" s="77">
        <f t="shared" si="244"/>
        <v>0</v>
      </c>
      <c r="R290" s="77">
        <f t="shared" si="244"/>
        <v>0</v>
      </c>
      <c r="S290" s="77">
        <f t="shared" si="244"/>
        <v>0</v>
      </c>
      <c r="T290" s="77">
        <f t="shared" si="244"/>
        <v>0</v>
      </c>
      <c r="U290" s="76">
        <f t="shared" si="244"/>
        <v>0</v>
      </c>
      <c r="V290" s="78">
        <f t="shared" si="244"/>
        <v>0</v>
      </c>
      <c r="W290" s="77">
        <f t="shared" si="244"/>
        <v>0</v>
      </c>
      <c r="X290" s="77">
        <f t="shared" si="244"/>
        <v>0</v>
      </c>
      <c r="Y290" s="77">
        <f t="shared" si="244"/>
        <v>0</v>
      </c>
      <c r="Z290" s="77">
        <f t="shared" si="245"/>
        <v>0</v>
      </c>
      <c r="AA290" s="77">
        <f t="shared" si="245"/>
        <v>0</v>
      </c>
      <c r="AB290" s="77">
        <f t="shared" si="245"/>
        <v>0</v>
      </c>
      <c r="AC290" s="77">
        <f t="shared" si="245"/>
        <v>0</v>
      </c>
      <c r="AD290" s="77">
        <f t="shared" si="245"/>
        <v>0</v>
      </c>
      <c r="AE290" s="77">
        <f t="shared" si="245"/>
        <v>0</v>
      </c>
      <c r="AF290" s="77">
        <f t="shared" si="245"/>
        <v>0</v>
      </c>
      <c r="AG290" s="76">
        <f t="shared" si="245"/>
        <v>0</v>
      </c>
      <c r="AH290" s="78">
        <f t="shared" si="245"/>
        <v>0</v>
      </c>
      <c r="AI290" s="77">
        <f t="shared" si="245"/>
        <v>0</v>
      </c>
      <c r="AJ290" s="77">
        <f t="shared" si="245"/>
        <v>0</v>
      </c>
      <c r="AK290" s="77">
        <f t="shared" si="245"/>
        <v>0</v>
      </c>
      <c r="AL290" s="77">
        <f t="shared" si="245"/>
        <v>0</v>
      </c>
      <c r="AM290" s="77">
        <f t="shared" si="245"/>
        <v>0</v>
      </c>
      <c r="AN290" s="77">
        <f t="shared" si="245"/>
        <v>0</v>
      </c>
      <c r="AO290" s="77">
        <f t="shared" si="245"/>
        <v>0</v>
      </c>
      <c r="AP290" s="77">
        <f t="shared" si="246"/>
        <v>0</v>
      </c>
      <c r="AQ290" s="77">
        <f t="shared" si="246"/>
        <v>0</v>
      </c>
      <c r="AR290" s="77">
        <f t="shared" si="246"/>
        <v>0</v>
      </c>
      <c r="AS290" s="76">
        <f t="shared" si="246"/>
        <v>0</v>
      </c>
      <c r="AT290" s="78">
        <f t="shared" si="246"/>
        <v>0</v>
      </c>
      <c r="AU290" s="77">
        <f t="shared" si="246"/>
        <v>0</v>
      </c>
      <c r="AV290" s="77">
        <f t="shared" si="246"/>
        <v>0</v>
      </c>
      <c r="AW290" s="77">
        <f t="shared" si="246"/>
        <v>0</v>
      </c>
      <c r="AX290" s="77">
        <f t="shared" si="246"/>
        <v>0</v>
      </c>
      <c r="AY290" s="77">
        <f t="shared" si="246"/>
        <v>0</v>
      </c>
      <c r="AZ290" s="77">
        <f t="shared" si="246"/>
        <v>0</v>
      </c>
      <c r="BA290" s="77">
        <f t="shared" si="246"/>
        <v>0</v>
      </c>
      <c r="BB290" s="77">
        <f t="shared" si="246"/>
        <v>0</v>
      </c>
      <c r="BC290" s="77">
        <f t="shared" si="246"/>
        <v>0</v>
      </c>
      <c r="BD290" s="77">
        <f t="shared" si="246"/>
        <v>0</v>
      </c>
      <c r="BE290" s="76">
        <f t="shared" si="246"/>
        <v>0</v>
      </c>
      <c r="BF290" s="78">
        <f t="shared" si="247"/>
        <v>0</v>
      </c>
      <c r="BG290" s="77">
        <f t="shared" si="247"/>
        <v>0</v>
      </c>
      <c r="BH290" s="77">
        <f t="shared" si="247"/>
        <v>0</v>
      </c>
      <c r="BI290" s="77">
        <f t="shared" si="247"/>
        <v>0</v>
      </c>
      <c r="BJ290" s="77">
        <f t="shared" si="247"/>
        <v>0</v>
      </c>
      <c r="BK290" s="77">
        <f t="shared" si="247"/>
        <v>0</v>
      </c>
      <c r="BL290" s="77">
        <f t="shared" si="247"/>
        <v>0</v>
      </c>
      <c r="BM290" s="77">
        <f t="shared" si="247"/>
        <v>0</v>
      </c>
      <c r="BN290" s="77">
        <f t="shared" si="247"/>
        <v>0</v>
      </c>
      <c r="BO290" s="77">
        <f t="shared" si="247"/>
        <v>0</v>
      </c>
      <c r="BP290" s="77">
        <f t="shared" si="247"/>
        <v>0</v>
      </c>
      <c r="BQ290" s="76">
        <f t="shared" si="247"/>
        <v>0</v>
      </c>
      <c r="BR290" s="78">
        <f t="shared" si="247"/>
        <v>0</v>
      </c>
      <c r="BS290" s="77">
        <f t="shared" si="247"/>
        <v>0</v>
      </c>
      <c r="BT290" s="77">
        <f t="shared" si="247"/>
        <v>0</v>
      </c>
      <c r="BU290" s="77">
        <f t="shared" si="247"/>
        <v>0</v>
      </c>
      <c r="BV290" s="77">
        <f t="shared" si="248"/>
        <v>0</v>
      </c>
      <c r="BW290" s="77">
        <f t="shared" si="248"/>
        <v>0</v>
      </c>
      <c r="BX290" s="77">
        <f t="shared" si="248"/>
        <v>0</v>
      </c>
      <c r="BY290" s="77">
        <f t="shared" si="248"/>
        <v>0</v>
      </c>
      <c r="BZ290" s="77">
        <f t="shared" si="248"/>
        <v>0</v>
      </c>
      <c r="CA290" s="77">
        <f t="shared" si="248"/>
        <v>0</v>
      </c>
      <c r="CB290" s="77">
        <f t="shared" si="248"/>
        <v>0</v>
      </c>
      <c r="CC290" s="76">
        <f t="shared" si="238"/>
        <v>0</v>
      </c>
      <c r="CD290" s="368"/>
    </row>
    <row r="291" spans="2:82" s="39" customFormat="1" ht="27" x14ac:dyDescent="0.75">
      <c r="B291" s="73" t="s">
        <v>662</v>
      </c>
      <c r="C291" s="129" t="s">
        <v>663</v>
      </c>
      <c r="D291" s="130" t="s">
        <v>446</v>
      </c>
      <c r="E291" s="255">
        <v>2</v>
      </c>
      <c r="F291" s="319"/>
      <c r="G291" s="74">
        <f t="shared" si="239"/>
        <v>0</v>
      </c>
      <c r="H291" s="75"/>
      <c r="I291" s="76"/>
      <c r="J291" s="75">
        <f t="shared" si="244"/>
        <v>0</v>
      </c>
      <c r="K291" s="77">
        <f t="shared" si="244"/>
        <v>0</v>
      </c>
      <c r="L291" s="77">
        <f t="shared" si="244"/>
        <v>0</v>
      </c>
      <c r="M291" s="77">
        <f t="shared" si="244"/>
        <v>0</v>
      </c>
      <c r="N291" s="77">
        <f t="shared" si="244"/>
        <v>0</v>
      </c>
      <c r="O291" s="77">
        <f t="shared" si="244"/>
        <v>0</v>
      </c>
      <c r="P291" s="77">
        <f t="shared" si="244"/>
        <v>0</v>
      </c>
      <c r="Q291" s="77">
        <f t="shared" si="244"/>
        <v>0</v>
      </c>
      <c r="R291" s="77">
        <f t="shared" si="244"/>
        <v>0</v>
      </c>
      <c r="S291" s="77">
        <f t="shared" si="244"/>
        <v>0</v>
      </c>
      <c r="T291" s="77">
        <f t="shared" si="244"/>
        <v>0</v>
      </c>
      <c r="U291" s="76">
        <f t="shared" si="244"/>
        <v>0</v>
      </c>
      <c r="V291" s="78">
        <f t="shared" si="244"/>
        <v>0</v>
      </c>
      <c r="W291" s="77">
        <f t="shared" si="244"/>
        <v>0</v>
      </c>
      <c r="X291" s="77">
        <f t="shared" si="244"/>
        <v>0</v>
      </c>
      <c r="Y291" s="77">
        <f t="shared" si="244"/>
        <v>0</v>
      </c>
      <c r="Z291" s="77">
        <f t="shared" si="245"/>
        <v>0</v>
      </c>
      <c r="AA291" s="77">
        <f t="shared" si="245"/>
        <v>0</v>
      </c>
      <c r="AB291" s="77">
        <f t="shared" si="245"/>
        <v>0</v>
      </c>
      <c r="AC291" s="77">
        <f t="shared" si="245"/>
        <v>0</v>
      </c>
      <c r="AD291" s="77">
        <f t="shared" si="245"/>
        <v>0</v>
      </c>
      <c r="AE291" s="77">
        <f t="shared" si="245"/>
        <v>0</v>
      </c>
      <c r="AF291" s="77">
        <f t="shared" si="245"/>
        <v>0</v>
      </c>
      <c r="AG291" s="76">
        <f t="shared" si="245"/>
        <v>0</v>
      </c>
      <c r="AH291" s="78">
        <f t="shared" si="245"/>
        <v>0</v>
      </c>
      <c r="AI291" s="77">
        <f t="shared" si="245"/>
        <v>0</v>
      </c>
      <c r="AJ291" s="77">
        <f t="shared" si="245"/>
        <v>0</v>
      </c>
      <c r="AK291" s="77">
        <f t="shared" si="245"/>
        <v>0</v>
      </c>
      <c r="AL291" s="77">
        <f t="shared" si="245"/>
        <v>0</v>
      </c>
      <c r="AM291" s="77">
        <f t="shared" si="245"/>
        <v>0</v>
      </c>
      <c r="AN291" s="77">
        <f t="shared" si="245"/>
        <v>0</v>
      </c>
      <c r="AO291" s="77">
        <f t="shared" si="245"/>
        <v>0</v>
      </c>
      <c r="AP291" s="77">
        <f t="shared" si="246"/>
        <v>0</v>
      </c>
      <c r="AQ291" s="77">
        <f t="shared" si="246"/>
        <v>0</v>
      </c>
      <c r="AR291" s="77">
        <f t="shared" si="246"/>
        <v>0</v>
      </c>
      <c r="AS291" s="76">
        <f t="shared" si="246"/>
        <v>0</v>
      </c>
      <c r="AT291" s="78">
        <f t="shared" si="246"/>
        <v>0</v>
      </c>
      <c r="AU291" s="77">
        <f t="shared" si="246"/>
        <v>0</v>
      </c>
      <c r="AV291" s="77">
        <f t="shared" si="246"/>
        <v>0</v>
      </c>
      <c r="AW291" s="77">
        <f t="shared" si="246"/>
        <v>0</v>
      </c>
      <c r="AX291" s="77">
        <f t="shared" si="246"/>
        <v>0</v>
      </c>
      <c r="AY291" s="77">
        <f t="shared" si="246"/>
        <v>0</v>
      </c>
      <c r="AZ291" s="77">
        <f t="shared" si="246"/>
        <v>0</v>
      </c>
      <c r="BA291" s="77">
        <f t="shared" si="246"/>
        <v>0</v>
      </c>
      <c r="BB291" s="77">
        <f t="shared" si="246"/>
        <v>0</v>
      </c>
      <c r="BC291" s="77">
        <f t="shared" si="246"/>
        <v>0</v>
      </c>
      <c r="BD291" s="77">
        <f t="shared" si="246"/>
        <v>0</v>
      </c>
      <c r="BE291" s="76">
        <f t="shared" si="246"/>
        <v>0</v>
      </c>
      <c r="BF291" s="78">
        <f t="shared" si="247"/>
        <v>0</v>
      </c>
      <c r="BG291" s="77">
        <f t="shared" si="247"/>
        <v>0</v>
      </c>
      <c r="BH291" s="77">
        <f t="shared" si="247"/>
        <v>0</v>
      </c>
      <c r="BI291" s="77">
        <f t="shared" si="247"/>
        <v>0</v>
      </c>
      <c r="BJ291" s="77">
        <f t="shared" si="247"/>
        <v>0</v>
      </c>
      <c r="BK291" s="77">
        <f t="shared" si="247"/>
        <v>0</v>
      </c>
      <c r="BL291" s="77">
        <f t="shared" si="247"/>
        <v>0</v>
      </c>
      <c r="BM291" s="77">
        <f t="shared" si="247"/>
        <v>0</v>
      </c>
      <c r="BN291" s="77">
        <f t="shared" si="247"/>
        <v>0</v>
      </c>
      <c r="BO291" s="77">
        <f t="shared" si="247"/>
        <v>0</v>
      </c>
      <c r="BP291" s="77">
        <f t="shared" si="247"/>
        <v>0</v>
      </c>
      <c r="BQ291" s="76">
        <f t="shared" si="247"/>
        <v>0</v>
      </c>
      <c r="BR291" s="78">
        <f t="shared" si="247"/>
        <v>0</v>
      </c>
      <c r="BS291" s="77">
        <f t="shared" si="247"/>
        <v>0</v>
      </c>
      <c r="BT291" s="77">
        <f t="shared" si="247"/>
        <v>0</v>
      </c>
      <c r="BU291" s="77">
        <f t="shared" si="247"/>
        <v>0</v>
      </c>
      <c r="BV291" s="77">
        <f t="shared" si="248"/>
        <v>0</v>
      </c>
      <c r="BW291" s="77">
        <f t="shared" si="248"/>
        <v>0</v>
      </c>
      <c r="BX291" s="77">
        <f t="shared" si="248"/>
        <v>0</v>
      </c>
      <c r="BY291" s="77">
        <f t="shared" si="248"/>
        <v>0</v>
      </c>
      <c r="BZ291" s="77">
        <f t="shared" si="248"/>
        <v>0</v>
      </c>
      <c r="CA291" s="77">
        <f t="shared" si="248"/>
        <v>0</v>
      </c>
      <c r="CB291" s="77">
        <f t="shared" si="248"/>
        <v>0</v>
      </c>
      <c r="CC291" s="76">
        <f t="shared" si="238"/>
        <v>0</v>
      </c>
      <c r="CD291" s="368"/>
    </row>
    <row r="292" spans="2:82" s="39" customFormat="1" ht="13.5" x14ac:dyDescent="0.75">
      <c r="B292" s="25" t="s">
        <v>664</v>
      </c>
      <c r="C292" s="140" t="s">
        <v>665</v>
      </c>
      <c r="D292" s="130" t="s">
        <v>67</v>
      </c>
      <c r="E292" s="130">
        <v>6</v>
      </c>
      <c r="F292" s="258"/>
      <c r="G292" s="247">
        <f>+SUM(H292:CC292)</f>
        <v>0</v>
      </c>
      <c r="H292" s="79"/>
      <c r="I292" s="80"/>
      <c r="J292" s="327"/>
      <c r="K292" s="81"/>
      <c r="L292" s="81"/>
      <c r="M292" s="81"/>
      <c r="N292" s="81"/>
      <c r="O292" s="81"/>
      <c r="P292" s="81"/>
      <c r="Q292" s="81"/>
      <c r="R292" s="81"/>
      <c r="S292" s="81"/>
      <c r="T292" s="81"/>
      <c r="U292" s="80"/>
      <c r="V292" s="327"/>
      <c r="W292" s="81"/>
      <c r="X292" s="81"/>
      <c r="Y292" s="81"/>
      <c r="Z292" s="81"/>
      <c r="AA292" s="81"/>
      <c r="AB292" s="81"/>
      <c r="AC292" s="81"/>
      <c r="AD292" s="81"/>
      <c r="AE292" s="81"/>
      <c r="AF292" s="81"/>
      <c r="AG292" s="80"/>
      <c r="AH292" s="327"/>
      <c r="AI292" s="81"/>
      <c r="AJ292" s="81"/>
      <c r="AK292" s="81"/>
      <c r="AL292" s="81"/>
      <c r="AM292" s="81"/>
      <c r="AN292" s="81"/>
      <c r="AO292" s="81"/>
      <c r="AP292" s="81"/>
      <c r="AQ292" s="81"/>
      <c r="AR292" s="81"/>
      <c r="AS292" s="80"/>
      <c r="AT292" s="327"/>
      <c r="AU292" s="81"/>
      <c r="AV292" s="81"/>
      <c r="AW292" s="81"/>
      <c r="AX292" s="81"/>
      <c r="AY292" s="81"/>
      <c r="AZ292" s="81"/>
      <c r="BA292" s="81"/>
      <c r="BB292" s="81"/>
      <c r="BC292" s="81"/>
      <c r="BD292" s="81"/>
      <c r="BE292" s="80"/>
      <c r="BF292" s="327"/>
      <c r="BG292" s="81"/>
      <c r="BH292" s="81"/>
      <c r="BI292" s="81"/>
      <c r="BJ292" s="81"/>
      <c r="BK292" s="81"/>
      <c r="BL292" s="81"/>
      <c r="BM292" s="81"/>
      <c r="BN292" s="81"/>
      <c r="BO292" s="81"/>
      <c r="BP292" s="81"/>
      <c r="BQ292" s="80"/>
      <c r="BR292" s="327"/>
      <c r="BS292" s="81"/>
      <c r="BT292" s="81"/>
      <c r="BU292" s="81"/>
      <c r="BV292" s="81"/>
      <c r="BW292" s="81"/>
      <c r="BX292" s="81"/>
      <c r="BY292" s="81"/>
      <c r="BZ292" s="81"/>
      <c r="CA292" s="81"/>
      <c r="CB292" s="81"/>
      <c r="CC292" s="80"/>
      <c r="CD292" s="368"/>
    </row>
    <row r="293" spans="2:82" s="39" customFormat="1" ht="27" x14ac:dyDescent="0.75">
      <c r="B293" s="73" t="s">
        <v>666</v>
      </c>
      <c r="C293" s="129" t="s">
        <v>667</v>
      </c>
      <c r="D293" s="130" t="s">
        <v>446</v>
      </c>
      <c r="E293" s="255">
        <v>1</v>
      </c>
      <c r="F293" s="319"/>
      <c r="G293" s="74">
        <f t="shared" ref="G293:G334" si="249">+E293*F293</f>
        <v>0</v>
      </c>
      <c r="H293" s="75"/>
      <c r="I293" s="76"/>
      <c r="J293" s="75">
        <f t="shared" ref="J293:Y308" si="250">$G293/72</f>
        <v>0</v>
      </c>
      <c r="K293" s="77">
        <f t="shared" si="250"/>
        <v>0</v>
      </c>
      <c r="L293" s="77">
        <f t="shared" si="250"/>
        <v>0</v>
      </c>
      <c r="M293" s="77">
        <f t="shared" si="250"/>
        <v>0</v>
      </c>
      <c r="N293" s="77">
        <f t="shared" si="250"/>
        <v>0</v>
      </c>
      <c r="O293" s="77">
        <f t="shared" si="250"/>
        <v>0</v>
      </c>
      <c r="P293" s="77">
        <f t="shared" si="250"/>
        <v>0</v>
      </c>
      <c r="Q293" s="77">
        <f t="shared" si="250"/>
        <v>0</v>
      </c>
      <c r="R293" s="77">
        <f t="shared" si="250"/>
        <v>0</v>
      </c>
      <c r="S293" s="77">
        <f t="shared" si="250"/>
        <v>0</v>
      </c>
      <c r="T293" s="77">
        <f t="shared" si="250"/>
        <v>0</v>
      </c>
      <c r="U293" s="76">
        <f t="shared" si="250"/>
        <v>0</v>
      </c>
      <c r="V293" s="78">
        <f t="shared" si="250"/>
        <v>0</v>
      </c>
      <c r="W293" s="77">
        <f t="shared" si="250"/>
        <v>0</v>
      </c>
      <c r="X293" s="77">
        <f t="shared" si="250"/>
        <v>0</v>
      </c>
      <c r="Y293" s="77">
        <f t="shared" si="250"/>
        <v>0</v>
      </c>
      <c r="Z293" s="77">
        <f t="shared" ref="Z293:AO308" si="251">$G293/72</f>
        <v>0</v>
      </c>
      <c r="AA293" s="77">
        <f t="shared" si="251"/>
        <v>0</v>
      </c>
      <c r="AB293" s="77">
        <f t="shared" si="251"/>
        <v>0</v>
      </c>
      <c r="AC293" s="77">
        <f t="shared" si="251"/>
        <v>0</v>
      </c>
      <c r="AD293" s="77">
        <f t="shared" si="251"/>
        <v>0</v>
      </c>
      <c r="AE293" s="77">
        <f t="shared" si="251"/>
        <v>0</v>
      </c>
      <c r="AF293" s="77">
        <f t="shared" si="251"/>
        <v>0</v>
      </c>
      <c r="AG293" s="76">
        <f t="shared" si="251"/>
        <v>0</v>
      </c>
      <c r="AH293" s="78">
        <f t="shared" si="251"/>
        <v>0</v>
      </c>
      <c r="AI293" s="77">
        <f t="shared" si="251"/>
        <v>0</v>
      </c>
      <c r="AJ293" s="77">
        <f t="shared" si="251"/>
        <v>0</v>
      </c>
      <c r="AK293" s="77">
        <f t="shared" si="251"/>
        <v>0</v>
      </c>
      <c r="AL293" s="77">
        <f t="shared" si="251"/>
        <v>0</v>
      </c>
      <c r="AM293" s="77">
        <f t="shared" si="251"/>
        <v>0</v>
      </c>
      <c r="AN293" s="77">
        <f t="shared" si="251"/>
        <v>0</v>
      </c>
      <c r="AO293" s="77">
        <f t="shared" si="251"/>
        <v>0</v>
      </c>
      <c r="AP293" s="77">
        <f t="shared" ref="AP293:BE308" si="252">$G293/72</f>
        <v>0</v>
      </c>
      <c r="AQ293" s="77">
        <f t="shared" si="252"/>
        <v>0</v>
      </c>
      <c r="AR293" s="77">
        <f t="shared" si="252"/>
        <v>0</v>
      </c>
      <c r="AS293" s="76">
        <f t="shared" si="252"/>
        <v>0</v>
      </c>
      <c r="AT293" s="78">
        <f t="shared" si="252"/>
        <v>0</v>
      </c>
      <c r="AU293" s="77">
        <f t="shared" si="252"/>
        <v>0</v>
      </c>
      <c r="AV293" s="77">
        <f t="shared" si="252"/>
        <v>0</v>
      </c>
      <c r="AW293" s="77">
        <f t="shared" si="252"/>
        <v>0</v>
      </c>
      <c r="AX293" s="77">
        <f t="shared" si="252"/>
        <v>0</v>
      </c>
      <c r="AY293" s="77">
        <f t="shared" si="252"/>
        <v>0</v>
      </c>
      <c r="AZ293" s="77">
        <f t="shared" si="252"/>
        <v>0</v>
      </c>
      <c r="BA293" s="77">
        <f t="shared" si="252"/>
        <v>0</v>
      </c>
      <c r="BB293" s="77">
        <f t="shared" si="252"/>
        <v>0</v>
      </c>
      <c r="BC293" s="77">
        <f t="shared" si="252"/>
        <v>0</v>
      </c>
      <c r="BD293" s="77">
        <f t="shared" si="252"/>
        <v>0</v>
      </c>
      <c r="BE293" s="76">
        <f t="shared" si="252"/>
        <v>0</v>
      </c>
      <c r="BF293" s="78">
        <f t="shared" ref="BF293:BU308" si="253">$G293/72</f>
        <v>0</v>
      </c>
      <c r="BG293" s="77">
        <f t="shared" si="253"/>
        <v>0</v>
      </c>
      <c r="BH293" s="77">
        <f t="shared" si="253"/>
        <v>0</v>
      </c>
      <c r="BI293" s="77">
        <f t="shared" si="253"/>
        <v>0</v>
      </c>
      <c r="BJ293" s="77">
        <f t="shared" si="253"/>
        <v>0</v>
      </c>
      <c r="BK293" s="77">
        <f t="shared" si="253"/>
        <v>0</v>
      </c>
      <c r="BL293" s="77">
        <f t="shared" si="253"/>
        <v>0</v>
      </c>
      <c r="BM293" s="77">
        <f t="shared" si="253"/>
        <v>0</v>
      </c>
      <c r="BN293" s="77">
        <f t="shared" si="253"/>
        <v>0</v>
      </c>
      <c r="BO293" s="77">
        <f t="shared" si="253"/>
        <v>0</v>
      </c>
      <c r="BP293" s="77">
        <f t="shared" si="253"/>
        <v>0</v>
      </c>
      <c r="BQ293" s="76">
        <f t="shared" si="253"/>
        <v>0</v>
      </c>
      <c r="BR293" s="78">
        <f t="shared" si="253"/>
        <v>0</v>
      </c>
      <c r="BS293" s="77">
        <f t="shared" si="253"/>
        <v>0</v>
      </c>
      <c r="BT293" s="77">
        <f t="shared" si="253"/>
        <v>0</v>
      </c>
      <c r="BU293" s="77">
        <f t="shared" si="253"/>
        <v>0</v>
      </c>
      <c r="BV293" s="77">
        <f t="shared" ref="BV293:CB324" si="254">$G293/72</f>
        <v>0</v>
      </c>
      <c r="BW293" s="77">
        <f t="shared" si="254"/>
        <v>0</v>
      </c>
      <c r="BX293" s="77">
        <f t="shared" si="254"/>
        <v>0</v>
      </c>
      <c r="BY293" s="77">
        <f t="shared" si="254"/>
        <v>0</v>
      </c>
      <c r="BZ293" s="77">
        <f t="shared" si="254"/>
        <v>0</v>
      </c>
      <c r="CA293" s="77">
        <f t="shared" si="254"/>
        <v>0</v>
      </c>
      <c r="CB293" s="77">
        <f t="shared" si="254"/>
        <v>0</v>
      </c>
      <c r="CC293" s="76">
        <f t="shared" ref="CC293:CC334" si="255">G293-SUM(J293:CB293)</f>
        <v>0</v>
      </c>
      <c r="CD293" s="368"/>
    </row>
    <row r="294" spans="2:82" s="39" customFormat="1" ht="27" x14ac:dyDescent="0.75">
      <c r="B294" s="73" t="s">
        <v>668</v>
      </c>
      <c r="C294" s="129" t="s">
        <v>669</v>
      </c>
      <c r="D294" s="130" t="s">
        <v>446</v>
      </c>
      <c r="E294" s="255">
        <v>1</v>
      </c>
      <c r="F294" s="319"/>
      <c r="G294" s="74">
        <f t="shared" si="249"/>
        <v>0</v>
      </c>
      <c r="H294" s="75"/>
      <c r="I294" s="76"/>
      <c r="J294" s="75">
        <f t="shared" si="250"/>
        <v>0</v>
      </c>
      <c r="K294" s="77">
        <f t="shared" si="250"/>
        <v>0</v>
      </c>
      <c r="L294" s="77">
        <f t="shared" si="250"/>
        <v>0</v>
      </c>
      <c r="M294" s="77">
        <f t="shared" si="250"/>
        <v>0</v>
      </c>
      <c r="N294" s="77">
        <f t="shared" si="250"/>
        <v>0</v>
      </c>
      <c r="O294" s="77">
        <f t="shared" si="250"/>
        <v>0</v>
      </c>
      <c r="P294" s="77">
        <f t="shared" si="250"/>
        <v>0</v>
      </c>
      <c r="Q294" s="77">
        <f t="shared" si="250"/>
        <v>0</v>
      </c>
      <c r="R294" s="77">
        <f t="shared" si="250"/>
        <v>0</v>
      </c>
      <c r="S294" s="77">
        <f t="shared" si="250"/>
        <v>0</v>
      </c>
      <c r="T294" s="77">
        <f t="shared" si="250"/>
        <v>0</v>
      </c>
      <c r="U294" s="76">
        <f t="shared" si="250"/>
        <v>0</v>
      </c>
      <c r="V294" s="78">
        <f t="shared" si="250"/>
        <v>0</v>
      </c>
      <c r="W294" s="77">
        <f t="shared" si="250"/>
        <v>0</v>
      </c>
      <c r="X294" s="77">
        <f t="shared" si="250"/>
        <v>0</v>
      </c>
      <c r="Y294" s="77">
        <f t="shared" si="250"/>
        <v>0</v>
      </c>
      <c r="Z294" s="77">
        <f t="shared" si="251"/>
        <v>0</v>
      </c>
      <c r="AA294" s="77">
        <f t="shared" si="251"/>
        <v>0</v>
      </c>
      <c r="AB294" s="77">
        <f t="shared" si="251"/>
        <v>0</v>
      </c>
      <c r="AC294" s="77">
        <f t="shared" si="251"/>
        <v>0</v>
      </c>
      <c r="AD294" s="77">
        <f t="shared" si="251"/>
        <v>0</v>
      </c>
      <c r="AE294" s="77">
        <f t="shared" si="251"/>
        <v>0</v>
      </c>
      <c r="AF294" s="77">
        <f t="shared" si="251"/>
        <v>0</v>
      </c>
      <c r="AG294" s="76">
        <f t="shared" si="251"/>
        <v>0</v>
      </c>
      <c r="AH294" s="78">
        <f t="shared" si="251"/>
        <v>0</v>
      </c>
      <c r="AI294" s="77">
        <f t="shared" si="251"/>
        <v>0</v>
      </c>
      <c r="AJ294" s="77">
        <f t="shared" si="251"/>
        <v>0</v>
      </c>
      <c r="AK294" s="77">
        <f t="shared" si="251"/>
        <v>0</v>
      </c>
      <c r="AL294" s="77">
        <f t="shared" si="251"/>
        <v>0</v>
      </c>
      <c r="AM294" s="77">
        <f t="shared" si="251"/>
        <v>0</v>
      </c>
      <c r="AN294" s="77">
        <f t="shared" si="251"/>
        <v>0</v>
      </c>
      <c r="AO294" s="77">
        <f t="shared" si="251"/>
        <v>0</v>
      </c>
      <c r="AP294" s="77">
        <f t="shared" si="252"/>
        <v>0</v>
      </c>
      <c r="AQ294" s="77">
        <f t="shared" si="252"/>
        <v>0</v>
      </c>
      <c r="AR294" s="77">
        <f t="shared" si="252"/>
        <v>0</v>
      </c>
      <c r="AS294" s="76">
        <f t="shared" si="252"/>
        <v>0</v>
      </c>
      <c r="AT294" s="78">
        <f t="shared" si="252"/>
        <v>0</v>
      </c>
      <c r="AU294" s="77">
        <f t="shared" si="252"/>
        <v>0</v>
      </c>
      <c r="AV294" s="77">
        <f t="shared" si="252"/>
        <v>0</v>
      </c>
      <c r="AW294" s="77">
        <f t="shared" si="252"/>
        <v>0</v>
      </c>
      <c r="AX294" s="77">
        <f t="shared" si="252"/>
        <v>0</v>
      </c>
      <c r="AY294" s="77">
        <f t="shared" si="252"/>
        <v>0</v>
      </c>
      <c r="AZ294" s="77">
        <f t="shared" si="252"/>
        <v>0</v>
      </c>
      <c r="BA294" s="77">
        <f t="shared" si="252"/>
        <v>0</v>
      </c>
      <c r="BB294" s="77">
        <f t="shared" si="252"/>
        <v>0</v>
      </c>
      <c r="BC294" s="77">
        <f t="shared" si="252"/>
        <v>0</v>
      </c>
      <c r="BD294" s="77">
        <f t="shared" si="252"/>
        <v>0</v>
      </c>
      <c r="BE294" s="76">
        <f t="shared" si="252"/>
        <v>0</v>
      </c>
      <c r="BF294" s="78">
        <f t="shared" si="253"/>
        <v>0</v>
      </c>
      <c r="BG294" s="77">
        <f t="shared" si="253"/>
        <v>0</v>
      </c>
      <c r="BH294" s="77">
        <f t="shared" si="253"/>
        <v>0</v>
      </c>
      <c r="BI294" s="77">
        <f t="shared" si="253"/>
        <v>0</v>
      </c>
      <c r="BJ294" s="77">
        <f t="shared" si="253"/>
        <v>0</v>
      </c>
      <c r="BK294" s="77">
        <f t="shared" si="253"/>
        <v>0</v>
      </c>
      <c r="BL294" s="77">
        <f t="shared" si="253"/>
        <v>0</v>
      </c>
      <c r="BM294" s="77">
        <f t="shared" si="253"/>
        <v>0</v>
      </c>
      <c r="BN294" s="77">
        <f t="shared" si="253"/>
        <v>0</v>
      </c>
      <c r="BO294" s="77">
        <f t="shared" si="253"/>
        <v>0</v>
      </c>
      <c r="BP294" s="77">
        <f t="shared" si="253"/>
        <v>0</v>
      </c>
      <c r="BQ294" s="76">
        <f t="shared" si="253"/>
        <v>0</v>
      </c>
      <c r="BR294" s="78">
        <f t="shared" si="253"/>
        <v>0</v>
      </c>
      <c r="BS294" s="77">
        <f t="shared" si="253"/>
        <v>0</v>
      </c>
      <c r="BT294" s="77">
        <f t="shared" si="253"/>
        <v>0</v>
      </c>
      <c r="BU294" s="77">
        <f t="shared" si="253"/>
        <v>0</v>
      </c>
      <c r="BV294" s="77">
        <f t="shared" si="254"/>
        <v>0</v>
      </c>
      <c r="BW294" s="77">
        <f t="shared" si="254"/>
        <v>0</v>
      </c>
      <c r="BX294" s="77">
        <f t="shared" si="254"/>
        <v>0</v>
      </c>
      <c r="BY294" s="77">
        <f t="shared" si="254"/>
        <v>0</v>
      </c>
      <c r="BZ294" s="77">
        <f t="shared" si="254"/>
        <v>0</v>
      </c>
      <c r="CA294" s="77">
        <f t="shared" si="254"/>
        <v>0</v>
      </c>
      <c r="CB294" s="77">
        <f t="shared" si="254"/>
        <v>0</v>
      </c>
      <c r="CC294" s="76">
        <f t="shared" si="255"/>
        <v>0</v>
      </c>
      <c r="CD294" s="368"/>
    </row>
    <row r="295" spans="2:82" s="39" customFormat="1" ht="27" x14ac:dyDescent="0.75">
      <c r="B295" s="73" t="s">
        <v>670</v>
      </c>
      <c r="C295" s="129" t="s">
        <v>671</v>
      </c>
      <c r="D295" s="130" t="s">
        <v>446</v>
      </c>
      <c r="E295" s="255">
        <v>2</v>
      </c>
      <c r="F295" s="319"/>
      <c r="G295" s="74">
        <f t="shared" si="249"/>
        <v>0</v>
      </c>
      <c r="H295" s="75"/>
      <c r="I295" s="76"/>
      <c r="J295" s="75">
        <f t="shared" si="250"/>
        <v>0</v>
      </c>
      <c r="K295" s="77">
        <f t="shared" si="250"/>
        <v>0</v>
      </c>
      <c r="L295" s="77">
        <f t="shared" si="250"/>
        <v>0</v>
      </c>
      <c r="M295" s="77">
        <f t="shared" si="250"/>
        <v>0</v>
      </c>
      <c r="N295" s="77">
        <f t="shared" si="250"/>
        <v>0</v>
      </c>
      <c r="O295" s="77">
        <f t="shared" si="250"/>
        <v>0</v>
      </c>
      <c r="P295" s="77">
        <f t="shared" si="250"/>
        <v>0</v>
      </c>
      <c r="Q295" s="77">
        <f t="shared" si="250"/>
        <v>0</v>
      </c>
      <c r="R295" s="77">
        <f t="shared" si="250"/>
        <v>0</v>
      </c>
      <c r="S295" s="77">
        <f t="shared" si="250"/>
        <v>0</v>
      </c>
      <c r="T295" s="77">
        <f t="shared" si="250"/>
        <v>0</v>
      </c>
      <c r="U295" s="76">
        <f t="shared" si="250"/>
        <v>0</v>
      </c>
      <c r="V295" s="78">
        <f t="shared" si="250"/>
        <v>0</v>
      </c>
      <c r="W295" s="77">
        <f t="shared" si="250"/>
        <v>0</v>
      </c>
      <c r="X295" s="77">
        <f t="shared" si="250"/>
        <v>0</v>
      </c>
      <c r="Y295" s="77">
        <f t="shared" si="250"/>
        <v>0</v>
      </c>
      <c r="Z295" s="77">
        <f t="shared" si="251"/>
        <v>0</v>
      </c>
      <c r="AA295" s="77">
        <f t="shared" si="251"/>
        <v>0</v>
      </c>
      <c r="AB295" s="77">
        <f t="shared" si="251"/>
        <v>0</v>
      </c>
      <c r="AC295" s="77">
        <f t="shared" si="251"/>
        <v>0</v>
      </c>
      <c r="AD295" s="77">
        <f t="shared" si="251"/>
        <v>0</v>
      </c>
      <c r="AE295" s="77">
        <f t="shared" si="251"/>
        <v>0</v>
      </c>
      <c r="AF295" s="77">
        <f t="shared" si="251"/>
        <v>0</v>
      </c>
      <c r="AG295" s="76">
        <f t="shared" si="251"/>
        <v>0</v>
      </c>
      <c r="AH295" s="78">
        <f t="shared" si="251"/>
        <v>0</v>
      </c>
      <c r="AI295" s="77">
        <f t="shared" si="251"/>
        <v>0</v>
      </c>
      <c r="AJ295" s="77">
        <f t="shared" si="251"/>
        <v>0</v>
      </c>
      <c r="AK295" s="77">
        <f t="shared" si="251"/>
        <v>0</v>
      </c>
      <c r="AL295" s="77">
        <f t="shared" si="251"/>
        <v>0</v>
      </c>
      <c r="AM295" s="77">
        <f t="shared" si="251"/>
        <v>0</v>
      </c>
      <c r="AN295" s="77">
        <f t="shared" si="251"/>
        <v>0</v>
      </c>
      <c r="AO295" s="77">
        <f t="shared" si="251"/>
        <v>0</v>
      </c>
      <c r="AP295" s="77">
        <f t="shared" si="252"/>
        <v>0</v>
      </c>
      <c r="AQ295" s="77">
        <f t="shared" si="252"/>
        <v>0</v>
      </c>
      <c r="AR295" s="77">
        <f t="shared" si="252"/>
        <v>0</v>
      </c>
      <c r="AS295" s="76">
        <f t="shared" si="252"/>
        <v>0</v>
      </c>
      <c r="AT295" s="78">
        <f t="shared" si="252"/>
        <v>0</v>
      </c>
      <c r="AU295" s="77">
        <f t="shared" si="252"/>
        <v>0</v>
      </c>
      <c r="AV295" s="77">
        <f t="shared" si="252"/>
        <v>0</v>
      </c>
      <c r="AW295" s="77">
        <f t="shared" si="252"/>
        <v>0</v>
      </c>
      <c r="AX295" s="77">
        <f t="shared" si="252"/>
        <v>0</v>
      </c>
      <c r="AY295" s="77">
        <f t="shared" si="252"/>
        <v>0</v>
      </c>
      <c r="AZ295" s="77">
        <f t="shared" si="252"/>
        <v>0</v>
      </c>
      <c r="BA295" s="77">
        <f t="shared" si="252"/>
        <v>0</v>
      </c>
      <c r="BB295" s="77">
        <f t="shared" si="252"/>
        <v>0</v>
      </c>
      <c r="BC295" s="77">
        <f t="shared" si="252"/>
        <v>0</v>
      </c>
      <c r="BD295" s="77">
        <f t="shared" si="252"/>
        <v>0</v>
      </c>
      <c r="BE295" s="76">
        <f t="shared" si="252"/>
        <v>0</v>
      </c>
      <c r="BF295" s="78">
        <f t="shared" si="253"/>
        <v>0</v>
      </c>
      <c r="BG295" s="77">
        <f t="shared" si="253"/>
        <v>0</v>
      </c>
      <c r="BH295" s="77">
        <f t="shared" si="253"/>
        <v>0</v>
      </c>
      <c r="BI295" s="77">
        <f t="shared" si="253"/>
        <v>0</v>
      </c>
      <c r="BJ295" s="77">
        <f t="shared" si="253"/>
        <v>0</v>
      </c>
      <c r="BK295" s="77">
        <f t="shared" si="253"/>
        <v>0</v>
      </c>
      <c r="BL295" s="77">
        <f t="shared" si="253"/>
        <v>0</v>
      </c>
      <c r="BM295" s="77">
        <f t="shared" si="253"/>
        <v>0</v>
      </c>
      <c r="BN295" s="77">
        <f t="shared" si="253"/>
        <v>0</v>
      </c>
      <c r="BO295" s="77">
        <f t="shared" si="253"/>
        <v>0</v>
      </c>
      <c r="BP295" s="77">
        <f t="shared" si="253"/>
        <v>0</v>
      </c>
      <c r="BQ295" s="76">
        <f t="shared" si="253"/>
        <v>0</v>
      </c>
      <c r="BR295" s="78">
        <f t="shared" si="253"/>
        <v>0</v>
      </c>
      <c r="BS295" s="77">
        <f t="shared" si="253"/>
        <v>0</v>
      </c>
      <c r="BT295" s="77">
        <f t="shared" si="253"/>
        <v>0</v>
      </c>
      <c r="BU295" s="77">
        <f t="shared" si="253"/>
        <v>0</v>
      </c>
      <c r="BV295" s="77">
        <f t="shared" si="254"/>
        <v>0</v>
      </c>
      <c r="BW295" s="77">
        <f t="shared" si="254"/>
        <v>0</v>
      </c>
      <c r="BX295" s="77">
        <f t="shared" si="254"/>
        <v>0</v>
      </c>
      <c r="BY295" s="77">
        <f t="shared" si="254"/>
        <v>0</v>
      </c>
      <c r="BZ295" s="77">
        <f t="shared" si="254"/>
        <v>0</v>
      </c>
      <c r="CA295" s="77">
        <f t="shared" si="254"/>
        <v>0</v>
      </c>
      <c r="CB295" s="77">
        <f t="shared" si="254"/>
        <v>0</v>
      </c>
      <c r="CC295" s="76">
        <f t="shared" si="255"/>
        <v>0</v>
      </c>
      <c r="CD295" s="368"/>
    </row>
    <row r="296" spans="2:82" s="39" customFormat="1" ht="27" x14ac:dyDescent="0.75">
      <c r="B296" s="73" t="s">
        <v>672</v>
      </c>
      <c r="C296" s="129" t="s">
        <v>673</v>
      </c>
      <c r="D296" s="130" t="s">
        <v>446</v>
      </c>
      <c r="E296" s="255">
        <v>2</v>
      </c>
      <c r="F296" s="319"/>
      <c r="G296" s="74">
        <f t="shared" si="249"/>
        <v>0</v>
      </c>
      <c r="H296" s="75"/>
      <c r="I296" s="76"/>
      <c r="J296" s="75">
        <f t="shared" si="250"/>
        <v>0</v>
      </c>
      <c r="K296" s="77">
        <f t="shared" si="250"/>
        <v>0</v>
      </c>
      <c r="L296" s="77">
        <f t="shared" si="250"/>
        <v>0</v>
      </c>
      <c r="M296" s="77">
        <f t="shared" si="250"/>
        <v>0</v>
      </c>
      <c r="N296" s="77">
        <f t="shared" si="250"/>
        <v>0</v>
      </c>
      <c r="O296" s="77">
        <f t="shared" si="250"/>
        <v>0</v>
      </c>
      <c r="P296" s="77">
        <f t="shared" si="250"/>
        <v>0</v>
      </c>
      <c r="Q296" s="77">
        <f t="shared" si="250"/>
        <v>0</v>
      </c>
      <c r="R296" s="77">
        <f t="shared" si="250"/>
        <v>0</v>
      </c>
      <c r="S296" s="77">
        <f t="shared" si="250"/>
        <v>0</v>
      </c>
      <c r="T296" s="77">
        <f t="shared" si="250"/>
        <v>0</v>
      </c>
      <c r="U296" s="76">
        <f t="shared" si="250"/>
        <v>0</v>
      </c>
      <c r="V296" s="78">
        <f t="shared" si="250"/>
        <v>0</v>
      </c>
      <c r="W296" s="77">
        <f t="shared" si="250"/>
        <v>0</v>
      </c>
      <c r="X296" s="77">
        <f t="shared" si="250"/>
        <v>0</v>
      </c>
      <c r="Y296" s="77">
        <f t="shared" si="250"/>
        <v>0</v>
      </c>
      <c r="Z296" s="77">
        <f t="shared" si="251"/>
        <v>0</v>
      </c>
      <c r="AA296" s="77">
        <f t="shared" si="251"/>
        <v>0</v>
      </c>
      <c r="AB296" s="77">
        <f t="shared" si="251"/>
        <v>0</v>
      </c>
      <c r="AC296" s="77">
        <f t="shared" si="251"/>
        <v>0</v>
      </c>
      <c r="AD296" s="77">
        <f t="shared" si="251"/>
        <v>0</v>
      </c>
      <c r="AE296" s="77">
        <f t="shared" si="251"/>
        <v>0</v>
      </c>
      <c r="AF296" s="77">
        <f t="shared" si="251"/>
        <v>0</v>
      </c>
      <c r="AG296" s="76">
        <f t="shared" si="251"/>
        <v>0</v>
      </c>
      <c r="AH296" s="78">
        <f t="shared" si="251"/>
        <v>0</v>
      </c>
      <c r="AI296" s="77">
        <f t="shared" si="251"/>
        <v>0</v>
      </c>
      <c r="AJ296" s="77">
        <f t="shared" si="251"/>
        <v>0</v>
      </c>
      <c r="AK296" s="77">
        <f t="shared" si="251"/>
        <v>0</v>
      </c>
      <c r="AL296" s="77">
        <f t="shared" si="251"/>
        <v>0</v>
      </c>
      <c r="AM296" s="77">
        <f t="shared" si="251"/>
        <v>0</v>
      </c>
      <c r="AN296" s="77">
        <f t="shared" si="251"/>
        <v>0</v>
      </c>
      <c r="AO296" s="77">
        <f t="shared" si="251"/>
        <v>0</v>
      </c>
      <c r="AP296" s="77">
        <f t="shared" si="252"/>
        <v>0</v>
      </c>
      <c r="AQ296" s="77">
        <f t="shared" si="252"/>
        <v>0</v>
      </c>
      <c r="AR296" s="77">
        <f t="shared" si="252"/>
        <v>0</v>
      </c>
      <c r="AS296" s="76">
        <f t="shared" si="252"/>
        <v>0</v>
      </c>
      <c r="AT296" s="78">
        <f t="shared" si="252"/>
        <v>0</v>
      </c>
      <c r="AU296" s="77">
        <f t="shared" si="252"/>
        <v>0</v>
      </c>
      <c r="AV296" s="77">
        <f t="shared" si="252"/>
        <v>0</v>
      </c>
      <c r="AW296" s="77">
        <f t="shared" si="252"/>
        <v>0</v>
      </c>
      <c r="AX296" s="77">
        <f t="shared" si="252"/>
        <v>0</v>
      </c>
      <c r="AY296" s="77">
        <f t="shared" si="252"/>
        <v>0</v>
      </c>
      <c r="AZ296" s="77">
        <f t="shared" si="252"/>
        <v>0</v>
      </c>
      <c r="BA296" s="77">
        <f t="shared" si="252"/>
        <v>0</v>
      </c>
      <c r="BB296" s="77">
        <f t="shared" si="252"/>
        <v>0</v>
      </c>
      <c r="BC296" s="77">
        <f t="shared" si="252"/>
        <v>0</v>
      </c>
      <c r="BD296" s="77">
        <f t="shared" si="252"/>
        <v>0</v>
      </c>
      <c r="BE296" s="76">
        <f t="shared" si="252"/>
        <v>0</v>
      </c>
      <c r="BF296" s="78">
        <f t="shared" si="253"/>
        <v>0</v>
      </c>
      <c r="BG296" s="77">
        <f t="shared" si="253"/>
        <v>0</v>
      </c>
      <c r="BH296" s="77">
        <f t="shared" si="253"/>
        <v>0</v>
      </c>
      <c r="BI296" s="77">
        <f t="shared" si="253"/>
        <v>0</v>
      </c>
      <c r="BJ296" s="77">
        <f t="shared" si="253"/>
        <v>0</v>
      </c>
      <c r="BK296" s="77">
        <f t="shared" si="253"/>
        <v>0</v>
      </c>
      <c r="BL296" s="77">
        <f t="shared" si="253"/>
        <v>0</v>
      </c>
      <c r="BM296" s="77">
        <f t="shared" si="253"/>
        <v>0</v>
      </c>
      <c r="BN296" s="77">
        <f t="shared" si="253"/>
        <v>0</v>
      </c>
      <c r="BO296" s="77">
        <f t="shared" si="253"/>
        <v>0</v>
      </c>
      <c r="BP296" s="77">
        <f t="shared" si="253"/>
        <v>0</v>
      </c>
      <c r="BQ296" s="76">
        <f t="shared" si="253"/>
        <v>0</v>
      </c>
      <c r="BR296" s="78">
        <f t="shared" si="253"/>
        <v>0</v>
      </c>
      <c r="BS296" s="77">
        <f t="shared" si="253"/>
        <v>0</v>
      </c>
      <c r="BT296" s="77">
        <f t="shared" si="253"/>
        <v>0</v>
      </c>
      <c r="BU296" s="77">
        <f t="shared" si="253"/>
        <v>0</v>
      </c>
      <c r="BV296" s="77">
        <f t="shared" si="254"/>
        <v>0</v>
      </c>
      <c r="BW296" s="77">
        <f t="shared" si="254"/>
        <v>0</v>
      </c>
      <c r="BX296" s="77">
        <f t="shared" si="254"/>
        <v>0</v>
      </c>
      <c r="BY296" s="77">
        <f t="shared" si="254"/>
        <v>0</v>
      </c>
      <c r="BZ296" s="77">
        <f t="shared" si="254"/>
        <v>0</v>
      </c>
      <c r="CA296" s="77">
        <f t="shared" si="254"/>
        <v>0</v>
      </c>
      <c r="CB296" s="77">
        <f t="shared" si="254"/>
        <v>0</v>
      </c>
      <c r="CC296" s="76">
        <f t="shared" si="255"/>
        <v>0</v>
      </c>
      <c r="CD296" s="368"/>
    </row>
    <row r="297" spans="2:82" s="39" customFormat="1" ht="27" x14ac:dyDescent="0.75">
      <c r="B297" s="73" t="s">
        <v>674</v>
      </c>
      <c r="C297" s="129" t="s">
        <v>675</v>
      </c>
      <c r="D297" s="130" t="s">
        <v>446</v>
      </c>
      <c r="E297" s="255">
        <v>1</v>
      </c>
      <c r="F297" s="319"/>
      <c r="G297" s="74">
        <f t="shared" si="249"/>
        <v>0</v>
      </c>
      <c r="H297" s="75"/>
      <c r="I297" s="76"/>
      <c r="J297" s="75">
        <f t="shared" si="250"/>
        <v>0</v>
      </c>
      <c r="K297" s="77">
        <f t="shared" si="250"/>
        <v>0</v>
      </c>
      <c r="L297" s="77">
        <f t="shared" si="250"/>
        <v>0</v>
      </c>
      <c r="M297" s="77">
        <f t="shared" si="250"/>
        <v>0</v>
      </c>
      <c r="N297" s="77">
        <f t="shared" si="250"/>
        <v>0</v>
      </c>
      <c r="O297" s="77">
        <f t="shared" si="250"/>
        <v>0</v>
      </c>
      <c r="P297" s="77">
        <f t="shared" si="250"/>
        <v>0</v>
      </c>
      <c r="Q297" s="77">
        <f t="shared" si="250"/>
        <v>0</v>
      </c>
      <c r="R297" s="77">
        <f t="shared" si="250"/>
        <v>0</v>
      </c>
      <c r="S297" s="77">
        <f t="shared" si="250"/>
        <v>0</v>
      </c>
      <c r="T297" s="77">
        <f t="shared" si="250"/>
        <v>0</v>
      </c>
      <c r="U297" s="76">
        <f t="shared" si="250"/>
        <v>0</v>
      </c>
      <c r="V297" s="78">
        <f t="shared" si="250"/>
        <v>0</v>
      </c>
      <c r="W297" s="77">
        <f t="shared" si="250"/>
        <v>0</v>
      </c>
      <c r="X297" s="77">
        <f t="shared" si="250"/>
        <v>0</v>
      </c>
      <c r="Y297" s="77">
        <f t="shared" si="250"/>
        <v>0</v>
      </c>
      <c r="Z297" s="77">
        <f t="shared" si="251"/>
        <v>0</v>
      </c>
      <c r="AA297" s="77">
        <f t="shared" si="251"/>
        <v>0</v>
      </c>
      <c r="AB297" s="77">
        <f t="shared" si="251"/>
        <v>0</v>
      </c>
      <c r="AC297" s="77">
        <f t="shared" si="251"/>
        <v>0</v>
      </c>
      <c r="AD297" s="77">
        <f t="shared" si="251"/>
        <v>0</v>
      </c>
      <c r="AE297" s="77">
        <f t="shared" si="251"/>
        <v>0</v>
      </c>
      <c r="AF297" s="77">
        <f t="shared" si="251"/>
        <v>0</v>
      </c>
      <c r="AG297" s="76">
        <f t="shared" si="251"/>
        <v>0</v>
      </c>
      <c r="AH297" s="78">
        <f t="shared" si="251"/>
        <v>0</v>
      </c>
      <c r="AI297" s="77">
        <f t="shared" si="251"/>
        <v>0</v>
      </c>
      <c r="AJ297" s="77">
        <f t="shared" si="251"/>
        <v>0</v>
      </c>
      <c r="AK297" s="77">
        <f t="shared" si="251"/>
        <v>0</v>
      </c>
      <c r="AL297" s="77">
        <f t="shared" si="251"/>
        <v>0</v>
      </c>
      <c r="AM297" s="77">
        <f t="shared" si="251"/>
        <v>0</v>
      </c>
      <c r="AN297" s="77">
        <f t="shared" si="251"/>
        <v>0</v>
      </c>
      <c r="AO297" s="77">
        <f t="shared" si="251"/>
        <v>0</v>
      </c>
      <c r="AP297" s="77">
        <f t="shared" si="252"/>
        <v>0</v>
      </c>
      <c r="AQ297" s="77">
        <f t="shared" si="252"/>
        <v>0</v>
      </c>
      <c r="AR297" s="77">
        <f t="shared" si="252"/>
        <v>0</v>
      </c>
      <c r="AS297" s="76">
        <f t="shared" si="252"/>
        <v>0</v>
      </c>
      <c r="AT297" s="78">
        <f t="shared" si="252"/>
        <v>0</v>
      </c>
      <c r="AU297" s="77">
        <f t="shared" si="252"/>
        <v>0</v>
      </c>
      <c r="AV297" s="77">
        <f t="shared" si="252"/>
        <v>0</v>
      </c>
      <c r="AW297" s="77">
        <f t="shared" si="252"/>
        <v>0</v>
      </c>
      <c r="AX297" s="77">
        <f t="shared" si="252"/>
        <v>0</v>
      </c>
      <c r="AY297" s="77">
        <f t="shared" si="252"/>
        <v>0</v>
      </c>
      <c r="AZ297" s="77">
        <f t="shared" si="252"/>
        <v>0</v>
      </c>
      <c r="BA297" s="77">
        <f t="shared" si="252"/>
        <v>0</v>
      </c>
      <c r="BB297" s="77">
        <f t="shared" si="252"/>
        <v>0</v>
      </c>
      <c r="BC297" s="77">
        <f t="shared" si="252"/>
        <v>0</v>
      </c>
      <c r="BD297" s="77">
        <f t="shared" si="252"/>
        <v>0</v>
      </c>
      <c r="BE297" s="76">
        <f t="shared" si="252"/>
        <v>0</v>
      </c>
      <c r="BF297" s="78">
        <f t="shared" si="253"/>
        <v>0</v>
      </c>
      <c r="BG297" s="77">
        <f t="shared" si="253"/>
        <v>0</v>
      </c>
      <c r="BH297" s="77">
        <f t="shared" si="253"/>
        <v>0</v>
      </c>
      <c r="BI297" s="77">
        <f t="shared" si="253"/>
        <v>0</v>
      </c>
      <c r="BJ297" s="77">
        <f t="shared" si="253"/>
        <v>0</v>
      </c>
      <c r="BK297" s="77">
        <f t="shared" si="253"/>
        <v>0</v>
      </c>
      <c r="BL297" s="77">
        <f t="shared" si="253"/>
        <v>0</v>
      </c>
      <c r="BM297" s="77">
        <f t="shared" si="253"/>
        <v>0</v>
      </c>
      <c r="BN297" s="77">
        <f t="shared" si="253"/>
        <v>0</v>
      </c>
      <c r="BO297" s="77">
        <f t="shared" si="253"/>
        <v>0</v>
      </c>
      <c r="BP297" s="77">
        <f t="shared" si="253"/>
        <v>0</v>
      </c>
      <c r="BQ297" s="76">
        <f t="shared" si="253"/>
        <v>0</v>
      </c>
      <c r="BR297" s="78">
        <f t="shared" si="253"/>
        <v>0</v>
      </c>
      <c r="BS297" s="77">
        <f t="shared" si="253"/>
        <v>0</v>
      </c>
      <c r="BT297" s="77">
        <f t="shared" si="253"/>
        <v>0</v>
      </c>
      <c r="BU297" s="77">
        <f t="shared" si="253"/>
        <v>0</v>
      </c>
      <c r="BV297" s="77">
        <f t="shared" si="254"/>
        <v>0</v>
      </c>
      <c r="BW297" s="77">
        <f t="shared" si="254"/>
        <v>0</v>
      </c>
      <c r="BX297" s="77">
        <f t="shared" si="254"/>
        <v>0</v>
      </c>
      <c r="BY297" s="77">
        <f t="shared" si="254"/>
        <v>0</v>
      </c>
      <c r="BZ297" s="77">
        <f t="shared" si="254"/>
        <v>0</v>
      </c>
      <c r="CA297" s="77">
        <f t="shared" si="254"/>
        <v>0</v>
      </c>
      <c r="CB297" s="77">
        <f t="shared" si="254"/>
        <v>0</v>
      </c>
      <c r="CC297" s="76">
        <f t="shared" si="255"/>
        <v>0</v>
      </c>
      <c r="CD297" s="368"/>
    </row>
    <row r="298" spans="2:82" s="39" customFormat="1" ht="27" x14ac:dyDescent="0.75">
      <c r="B298" s="73" t="s">
        <v>676</v>
      </c>
      <c r="C298" s="129" t="s">
        <v>677</v>
      </c>
      <c r="D298" s="130" t="s">
        <v>446</v>
      </c>
      <c r="E298" s="255">
        <v>1</v>
      </c>
      <c r="F298" s="319"/>
      <c r="G298" s="74">
        <f t="shared" si="249"/>
        <v>0</v>
      </c>
      <c r="H298" s="75"/>
      <c r="I298" s="76"/>
      <c r="J298" s="75">
        <f t="shared" si="250"/>
        <v>0</v>
      </c>
      <c r="K298" s="77">
        <f t="shared" si="250"/>
        <v>0</v>
      </c>
      <c r="L298" s="77">
        <f t="shared" si="250"/>
        <v>0</v>
      </c>
      <c r="M298" s="77">
        <f t="shared" si="250"/>
        <v>0</v>
      </c>
      <c r="N298" s="77">
        <f t="shared" si="250"/>
        <v>0</v>
      </c>
      <c r="O298" s="77">
        <f t="shared" si="250"/>
        <v>0</v>
      </c>
      <c r="P298" s="77">
        <f t="shared" si="250"/>
        <v>0</v>
      </c>
      <c r="Q298" s="77">
        <f t="shared" si="250"/>
        <v>0</v>
      </c>
      <c r="R298" s="77">
        <f t="shared" si="250"/>
        <v>0</v>
      </c>
      <c r="S298" s="77">
        <f t="shared" si="250"/>
        <v>0</v>
      </c>
      <c r="T298" s="77">
        <f t="shared" si="250"/>
        <v>0</v>
      </c>
      <c r="U298" s="76">
        <f t="shared" si="250"/>
        <v>0</v>
      </c>
      <c r="V298" s="78">
        <f t="shared" si="250"/>
        <v>0</v>
      </c>
      <c r="W298" s="77">
        <f t="shared" si="250"/>
        <v>0</v>
      </c>
      <c r="X298" s="77">
        <f t="shared" si="250"/>
        <v>0</v>
      </c>
      <c r="Y298" s="77">
        <f t="shared" si="250"/>
        <v>0</v>
      </c>
      <c r="Z298" s="77">
        <f t="shared" si="251"/>
        <v>0</v>
      </c>
      <c r="AA298" s="77">
        <f t="shared" si="251"/>
        <v>0</v>
      </c>
      <c r="AB298" s="77">
        <f t="shared" si="251"/>
        <v>0</v>
      </c>
      <c r="AC298" s="77">
        <f t="shared" si="251"/>
        <v>0</v>
      </c>
      <c r="AD298" s="77">
        <f t="shared" si="251"/>
        <v>0</v>
      </c>
      <c r="AE298" s="77">
        <f t="shared" si="251"/>
        <v>0</v>
      </c>
      <c r="AF298" s="77">
        <f t="shared" si="251"/>
        <v>0</v>
      </c>
      <c r="AG298" s="76">
        <f t="shared" si="251"/>
        <v>0</v>
      </c>
      <c r="AH298" s="78">
        <f t="shared" si="251"/>
        <v>0</v>
      </c>
      <c r="AI298" s="77">
        <f t="shared" si="251"/>
        <v>0</v>
      </c>
      <c r="AJ298" s="77">
        <f t="shared" si="251"/>
        <v>0</v>
      </c>
      <c r="AK298" s="77">
        <f t="shared" si="251"/>
        <v>0</v>
      </c>
      <c r="AL298" s="77">
        <f t="shared" si="251"/>
        <v>0</v>
      </c>
      <c r="AM298" s="77">
        <f t="shared" si="251"/>
        <v>0</v>
      </c>
      <c r="AN298" s="77">
        <f t="shared" si="251"/>
        <v>0</v>
      </c>
      <c r="AO298" s="77">
        <f t="shared" si="251"/>
        <v>0</v>
      </c>
      <c r="AP298" s="77">
        <f t="shared" si="252"/>
        <v>0</v>
      </c>
      <c r="AQ298" s="77">
        <f t="shared" si="252"/>
        <v>0</v>
      </c>
      <c r="AR298" s="77">
        <f t="shared" si="252"/>
        <v>0</v>
      </c>
      <c r="AS298" s="76">
        <f t="shared" si="252"/>
        <v>0</v>
      </c>
      <c r="AT298" s="78">
        <f t="shared" si="252"/>
        <v>0</v>
      </c>
      <c r="AU298" s="77">
        <f t="shared" si="252"/>
        <v>0</v>
      </c>
      <c r="AV298" s="77">
        <f t="shared" si="252"/>
        <v>0</v>
      </c>
      <c r="AW298" s="77">
        <f t="shared" si="252"/>
        <v>0</v>
      </c>
      <c r="AX298" s="77">
        <f t="shared" si="252"/>
        <v>0</v>
      </c>
      <c r="AY298" s="77">
        <f t="shared" si="252"/>
        <v>0</v>
      </c>
      <c r="AZ298" s="77">
        <f t="shared" si="252"/>
        <v>0</v>
      </c>
      <c r="BA298" s="77">
        <f t="shared" si="252"/>
        <v>0</v>
      </c>
      <c r="BB298" s="77">
        <f t="shared" si="252"/>
        <v>0</v>
      </c>
      <c r="BC298" s="77">
        <f t="shared" si="252"/>
        <v>0</v>
      </c>
      <c r="BD298" s="77">
        <f t="shared" si="252"/>
        <v>0</v>
      </c>
      <c r="BE298" s="76">
        <f t="shared" si="252"/>
        <v>0</v>
      </c>
      <c r="BF298" s="78">
        <f t="shared" si="253"/>
        <v>0</v>
      </c>
      <c r="BG298" s="77">
        <f t="shared" si="253"/>
        <v>0</v>
      </c>
      <c r="BH298" s="77">
        <f t="shared" si="253"/>
        <v>0</v>
      </c>
      <c r="BI298" s="77">
        <f t="shared" si="253"/>
        <v>0</v>
      </c>
      <c r="BJ298" s="77">
        <f t="shared" si="253"/>
        <v>0</v>
      </c>
      <c r="BK298" s="77">
        <f t="shared" si="253"/>
        <v>0</v>
      </c>
      <c r="BL298" s="77">
        <f t="shared" si="253"/>
        <v>0</v>
      </c>
      <c r="BM298" s="77">
        <f t="shared" si="253"/>
        <v>0</v>
      </c>
      <c r="BN298" s="77">
        <f t="shared" si="253"/>
        <v>0</v>
      </c>
      <c r="BO298" s="77">
        <f t="shared" si="253"/>
        <v>0</v>
      </c>
      <c r="BP298" s="77">
        <f t="shared" si="253"/>
        <v>0</v>
      </c>
      <c r="BQ298" s="76">
        <f t="shared" si="253"/>
        <v>0</v>
      </c>
      <c r="BR298" s="78">
        <f t="shared" si="253"/>
        <v>0</v>
      </c>
      <c r="BS298" s="77">
        <f t="shared" si="253"/>
        <v>0</v>
      </c>
      <c r="BT298" s="77">
        <f t="shared" si="253"/>
        <v>0</v>
      </c>
      <c r="BU298" s="77">
        <f t="shared" si="253"/>
        <v>0</v>
      </c>
      <c r="BV298" s="77">
        <f t="shared" si="254"/>
        <v>0</v>
      </c>
      <c r="BW298" s="77">
        <f t="shared" si="254"/>
        <v>0</v>
      </c>
      <c r="BX298" s="77">
        <f t="shared" si="254"/>
        <v>0</v>
      </c>
      <c r="BY298" s="77">
        <f t="shared" si="254"/>
        <v>0</v>
      </c>
      <c r="BZ298" s="77">
        <f t="shared" si="254"/>
        <v>0</v>
      </c>
      <c r="CA298" s="77">
        <f t="shared" si="254"/>
        <v>0</v>
      </c>
      <c r="CB298" s="77">
        <f t="shared" si="254"/>
        <v>0</v>
      </c>
      <c r="CC298" s="76">
        <f t="shared" si="255"/>
        <v>0</v>
      </c>
      <c r="CD298" s="368"/>
    </row>
    <row r="299" spans="2:82" s="39" customFormat="1" ht="13.5" x14ac:dyDescent="0.75">
      <c r="B299" s="73" t="s">
        <v>678</v>
      </c>
      <c r="C299" s="129" t="s">
        <v>679</v>
      </c>
      <c r="D299" s="130" t="s">
        <v>446</v>
      </c>
      <c r="E299" s="255">
        <v>2</v>
      </c>
      <c r="F299" s="319"/>
      <c r="G299" s="74">
        <f t="shared" si="249"/>
        <v>0</v>
      </c>
      <c r="H299" s="75"/>
      <c r="I299" s="76"/>
      <c r="J299" s="75">
        <f t="shared" si="250"/>
        <v>0</v>
      </c>
      <c r="K299" s="77">
        <f t="shared" si="250"/>
        <v>0</v>
      </c>
      <c r="L299" s="77">
        <f t="shared" si="250"/>
        <v>0</v>
      </c>
      <c r="M299" s="77">
        <f t="shared" si="250"/>
        <v>0</v>
      </c>
      <c r="N299" s="77">
        <f t="shared" si="250"/>
        <v>0</v>
      </c>
      <c r="O299" s="77">
        <f t="shared" si="250"/>
        <v>0</v>
      </c>
      <c r="P299" s="77">
        <f t="shared" si="250"/>
        <v>0</v>
      </c>
      <c r="Q299" s="77">
        <f t="shared" si="250"/>
        <v>0</v>
      </c>
      <c r="R299" s="77">
        <f t="shared" si="250"/>
        <v>0</v>
      </c>
      <c r="S299" s="77">
        <f t="shared" si="250"/>
        <v>0</v>
      </c>
      <c r="T299" s="77">
        <f t="shared" si="250"/>
        <v>0</v>
      </c>
      <c r="U299" s="76">
        <f t="shared" si="250"/>
        <v>0</v>
      </c>
      <c r="V299" s="78">
        <f t="shared" si="250"/>
        <v>0</v>
      </c>
      <c r="W299" s="77">
        <f t="shared" si="250"/>
        <v>0</v>
      </c>
      <c r="X299" s="77">
        <f t="shared" si="250"/>
        <v>0</v>
      </c>
      <c r="Y299" s="77">
        <f t="shared" si="250"/>
        <v>0</v>
      </c>
      <c r="Z299" s="77">
        <f t="shared" si="251"/>
        <v>0</v>
      </c>
      <c r="AA299" s="77">
        <f t="shared" si="251"/>
        <v>0</v>
      </c>
      <c r="AB299" s="77">
        <f t="shared" si="251"/>
        <v>0</v>
      </c>
      <c r="AC299" s="77">
        <f t="shared" si="251"/>
        <v>0</v>
      </c>
      <c r="AD299" s="77">
        <f t="shared" si="251"/>
        <v>0</v>
      </c>
      <c r="AE299" s="77">
        <f t="shared" si="251"/>
        <v>0</v>
      </c>
      <c r="AF299" s="77">
        <f t="shared" si="251"/>
        <v>0</v>
      </c>
      <c r="AG299" s="76">
        <f t="shared" si="251"/>
        <v>0</v>
      </c>
      <c r="AH299" s="78">
        <f t="shared" si="251"/>
        <v>0</v>
      </c>
      <c r="AI299" s="77">
        <f t="shared" si="251"/>
        <v>0</v>
      </c>
      <c r="AJ299" s="77">
        <f t="shared" si="251"/>
        <v>0</v>
      </c>
      <c r="AK299" s="77">
        <f t="shared" si="251"/>
        <v>0</v>
      </c>
      <c r="AL299" s="77">
        <f t="shared" si="251"/>
        <v>0</v>
      </c>
      <c r="AM299" s="77">
        <f t="shared" si="251"/>
        <v>0</v>
      </c>
      <c r="AN299" s="77">
        <f t="shared" si="251"/>
        <v>0</v>
      </c>
      <c r="AO299" s="77">
        <f t="shared" si="251"/>
        <v>0</v>
      </c>
      <c r="AP299" s="77">
        <f t="shared" si="252"/>
        <v>0</v>
      </c>
      <c r="AQ299" s="77">
        <f t="shared" si="252"/>
        <v>0</v>
      </c>
      <c r="AR299" s="77">
        <f t="shared" si="252"/>
        <v>0</v>
      </c>
      <c r="AS299" s="76">
        <f t="shared" si="252"/>
        <v>0</v>
      </c>
      <c r="AT299" s="78">
        <f t="shared" si="252"/>
        <v>0</v>
      </c>
      <c r="AU299" s="77">
        <f t="shared" si="252"/>
        <v>0</v>
      </c>
      <c r="AV299" s="77">
        <f t="shared" si="252"/>
        <v>0</v>
      </c>
      <c r="AW299" s="77">
        <f t="shared" si="252"/>
        <v>0</v>
      </c>
      <c r="AX299" s="77">
        <f t="shared" si="252"/>
        <v>0</v>
      </c>
      <c r="AY299" s="77">
        <f t="shared" si="252"/>
        <v>0</v>
      </c>
      <c r="AZ299" s="77">
        <f t="shared" si="252"/>
        <v>0</v>
      </c>
      <c r="BA299" s="77">
        <f t="shared" si="252"/>
        <v>0</v>
      </c>
      <c r="BB299" s="77">
        <f t="shared" si="252"/>
        <v>0</v>
      </c>
      <c r="BC299" s="77">
        <f t="shared" si="252"/>
        <v>0</v>
      </c>
      <c r="BD299" s="77">
        <f t="shared" si="252"/>
        <v>0</v>
      </c>
      <c r="BE299" s="76">
        <f t="shared" si="252"/>
        <v>0</v>
      </c>
      <c r="BF299" s="78">
        <f t="shared" si="253"/>
        <v>0</v>
      </c>
      <c r="BG299" s="77">
        <f t="shared" si="253"/>
        <v>0</v>
      </c>
      <c r="BH299" s="77">
        <f t="shared" si="253"/>
        <v>0</v>
      </c>
      <c r="BI299" s="77">
        <f t="shared" si="253"/>
        <v>0</v>
      </c>
      <c r="BJ299" s="77">
        <f t="shared" si="253"/>
        <v>0</v>
      </c>
      <c r="BK299" s="77">
        <f t="shared" si="253"/>
        <v>0</v>
      </c>
      <c r="BL299" s="77">
        <f t="shared" si="253"/>
        <v>0</v>
      </c>
      <c r="BM299" s="77">
        <f t="shared" si="253"/>
        <v>0</v>
      </c>
      <c r="BN299" s="77">
        <f t="shared" si="253"/>
        <v>0</v>
      </c>
      <c r="BO299" s="77">
        <f t="shared" si="253"/>
        <v>0</v>
      </c>
      <c r="BP299" s="77">
        <f t="shared" si="253"/>
        <v>0</v>
      </c>
      <c r="BQ299" s="76">
        <f t="shared" si="253"/>
        <v>0</v>
      </c>
      <c r="BR299" s="78">
        <f t="shared" si="253"/>
        <v>0</v>
      </c>
      <c r="BS299" s="77">
        <f t="shared" si="253"/>
        <v>0</v>
      </c>
      <c r="BT299" s="77">
        <f t="shared" si="253"/>
        <v>0</v>
      </c>
      <c r="BU299" s="77">
        <f t="shared" si="253"/>
        <v>0</v>
      </c>
      <c r="BV299" s="77">
        <f t="shared" si="254"/>
        <v>0</v>
      </c>
      <c r="BW299" s="77">
        <f t="shared" si="254"/>
        <v>0</v>
      </c>
      <c r="BX299" s="77">
        <f t="shared" si="254"/>
        <v>0</v>
      </c>
      <c r="BY299" s="77">
        <f t="shared" si="254"/>
        <v>0</v>
      </c>
      <c r="BZ299" s="77">
        <f t="shared" si="254"/>
        <v>0</v>
      </c>
      <c r="CA299" s="77">
        <f t="shared" si="254"/>
        <v>0</v>
      </c>
      <c r="CB299" s="77">
        <f t="shared" si="254"/>
        <v>0</v>
      </c>
      <c r="CC299" s="76">
        <f t="shared" si="255"/>
        <v>0</v>
      </c>
      <c r="CD299" s="368"/>
    </row>
    <row r="300" spans="2:82" s="39" customFormat="1" ht="27" x14ac:dyDescent="0.75">
      <c r="B300" s="73" t="s">
        <v>680</v>
      </c>
      <c r="C300" s="129" t="s">
        <v>681</v>
      </c>
      <c r="D300" s="130" t="s">
        <v>446</v>
      </c>
      <c r="E300" s="255">
        <v>2</v>
      </c>
      <c r="F300" s="319"/>
      <c r="G300" s="74">
        <f t="shared" si="249"/>
        <v>0</v>
      </c>
      <c r="H300" s="75"/>
      <c r="I300" s="76"/>
      <c r="J300" s="75">
        <f t="shared" si="250"/>
        <v>0</v>
      </c>
      <c r="K300" s="77">
        <f t="shared" si="250"/>
        <v>0</v>
      </c>
      <c r="L300" s="77">
        <f t="shared" si="250"/>
        <v>0</v>
      </c>
      <c r="M300" s="77">
        <f t="shared" si="250"/>
        <v>0</v>
      </c>
      <c r="N300" s="77">
        <f t="shared" si="250"/>
        <v>0</v>
      </c>
      <c r="O300" s="77">
        <f t="shared" si="250"/>
        <v>0</v>
      </c>
      <c r="P300" s="77">
        <f t="shared" si="250"/>
        <v>0</v>
      </c>
      <c r="Q300" s="77">
        <f t="shared" si="250"/>
        <v>0</v>
      </c>
      <c r="R300" s="77">
        <f t="shared" si="250"/>
        <v>0</v>
      </c>
      <c r="S300" s="77">
        <f t="shared" si="250"/>
        <v>0</v>
      </c>
      <c r="T300" s="77">
        <f t="shared" si="250"/>
        <v>0</v>
      </c>
      <c r="U300" s="76">
        <f t="shared" si="250"/>
        <v>0</v>
      </c>
      <c r="V300" s="78">
        <f t="shared" si="250"/>
        <v>0</v>
      </c>
      <c r="W300" s="77">
        <f t="shared" si="250"/>
        <v>0</v>
      </c>
      <c r="X300" s="77">
        <f t="shared" si="250"/>
        <v>0</v>
      </c>
      <c r="Y300" s="77">
        <f t="shared" si="250"/>
        <v>0</v>
      </c>
      <c r="Z300" s="77">
        <f t="shared" si="251"/>
        <v>0</v>
      </c>
      <c r="AA300" s="77">
        <f t="shared" si="251"/>
        <v>0</v>
      </c>
      <c r="AB300" s="77">
        <f t="shared" si="251"/>
        <v>0</v>
      </c>
      <c r="AC300" s="77">
        <f t="shared" si="251"/>
        <v>0</v>
      </c>
      <c r="AD300" s="77">
        <f t="shared" si="251"/>
        <v>0</v>
      </c>
      <c r="AE300" s="77">
        <f t="shared" si="251"/>
        <v>0</v>
      </c>
      <c r="AF300" s="77">
        <f t="shared" si="251"/>
        <v>0</v>
      </c>
      <c r="AG300" s="76">
        <f t="shared" si="251"/>
        <v>0</v>
      </c>
      <c r="AH300" s="78">
        <f t="shared" si="251"/>
        <v>0</v>
      </c>
      <c r="AI300" s="77">
        <f t="shared" si="251"/>
        <v>0</v>
      </c>
      <c r="AJ300" s="77">
        <f t="shared" si="251"/>
        <v>0</v>
      </c>
      <c r="AK300" s="77">
        <f t="shared" si="251"/>
        <v>0</v>
      </c>
      <c r="AL300" s="77">
        <f t="shared" si="251"/>
        <v>0</v>
      </c>
      <c r="AM300" s="77">
        <f t="shared" si="251"/>
        <v>0</v>
      </c>
      <c r="AN300" s="77">
        <f t="shared" si="251"/>
        <v>0</v>
      </c>
      <c r="AO300" s="77">
        <f t="shared" si="251"/>
        <v>0</v>
      </c>
      <c r="AP300" s="77">
        <f t="shared" si="252"/>
        <v>0</v>
      </c>
      <c r="AQ300" s="77">
        <f t="shared" si="252"/>
        <v>0</v>
      </c>
      <c r="AR300" s="77">
        <f t="shared" si="252"/>
        <v>0</v>
      </c>
      <c r="AS300" s="76">
        <f t="shared" si="252"/>
        <v>0</v>
      </c>
      <c r="AT300" s="78">
        <f t="shared" si="252"/>
        <v>0</v>
      </c>
      <c r="AU300" s="77">
        <f t="shared" si="252"/>
        <v>0</v>
      </c>
      <c r="AV300" s="77">
        <f t="shared" si="252"/>
        <v>0</v>
      </c>
      <c r="AW300" s="77">
        <f t="shared" si="252"/>
        <v>0</v>
      </c>
      <c r="AX300" s="77">
        <f t="shared" si="252"/>
        <v>0</v>
      </c>
      <c r="AY300" s="77">
        <f t="shared" si="252"/>
        <v>0</v>
      </c>
      <c r="AZ300" s="77">
        <f t="shared" si="252"/>
        <v>0</v>
      </c>
      <c r="BA300" s="77">
        <f t="shared" si="252"/>
        <v>0</v>
      </c>
      <c r="BB300" s="77">
        <f t="shared" si="252"/>
        <v>0</v>
      </c>
      <c r="BC300" s="77">
        <f t="shared" si="252"/>
        <v>0</v>
      </c>
      <c r="BD300" s="77">
        <f t="shared" si="252"/>
        <v>0</v>
      </c>
      <c r="BE300" s="76">
        <f t="shared" si="252"/>
        <v>0</v>
      </c>
      <c r="BF300" s="78">
        <f t="shared" si="253"/>
        <v>0</v>
      </c>
      <c r="BG300" s="77">
        <f t="shared" si="253"/>
        <v>0</v>
      </c>
      <c r="BH300" s="77">
        <f t="shared" si="253"/>
        <v>0</v>
      </c>
      <c r="BI300" s="77">
        <f t="shared" si="253"/>
        <v>0</v>
      </c>
      <c r="BJ300" s="77">
        <f t="shared" si="253"/>
        <v>0</v>
      </c>
      <c r="BK300" s="77">
        <f t="shared" si="253"/>
        <v>0</v>
      </c>
      <c r="BL300" s="77">
        <f t="shared" si="253"/>
        <v>0</v>
      </c>
      <c r="BM300" s="77">
        <f t="shared" si="253"/>
        <v>0</v>
      </c>
      <c r="BN300" s="77">
        <f t="shared" si="253"/>
        <v>0</v>
      </c>
      <c r="BO300" s="77">
        <f t="shared" si="253"/>
        <v>0</v>
      </c>
      <c r="BP300" s="77">
        <f t="shared" si="253"/>
        <v>0</v>
      </c>
      <c r="BQ300" s="76">
        <f t="shared" si="253"/>
        <v>0</v>
      </c>
      <c r="BR300" s="78">
        <f t="shared" si="253"/>
        <v>0</v>
      </c>
      <c r="BS300" s="77">
        <f t="shared" si="253"/>
        <v>0</v>
      </c>
      <c r="BT300" s="77">
        <f t="shared" si="253"/>
        <v>0</v>
      </c>
      <c r="BU300" s="77">
        <f t="shared" si="253"/>
        <v>0</v>
      </c>
      <c r="BV300" s="77">
        <f t="shared" si="254"/>
        <v>0</v>
      </c>
      <c r="BW300" s="77">
        <f t="shared" si="254"/>
        <v>0</v>
      </c>
      <c r="BX300" s="77">
        <f t="shared" si="254"/>
        <v>0</v>
      </c>
      <c r="BY300" s="77">
        <f t="shared" si="254"/>
        <v>0</v>
      </c>
      <c r="BZ300" s="77">
        <f t="shared" si="254"/>
        <v>0</v>
      </c>
      <c r="CA300" s="77">
        <f t="shared" si="254"/>
        <v>0</v>
      </c>
      <c r="CB300" s="77">
        <f t="shared" si="254"/>
        <v>0</v>
      </c>
      <c r="CC300" s="76">
        <f t="shared" si="255"/>
        <v>0</v>
      </c>
      <c r="CD300" s="368"/>
    </row>
    <row r="301" spans="2:82" s="39" customFormat="1" ht="13.5" x14ac:dyDescent="0.75">
      <c r="B301" s="73" t="s">
        <v>682</v>
      </c>
      <c r="C301" s="129" t="s">
        <v>683</v>
      </c>
      <c r="D301" s="130" t="s">
        <v>446</v>
      </c>
      <c r="E301" s="255">
        <v>1</v>
      </c>
      <c r="F301" s="319"/>
      <c r="G301" s="74">
        <f t="shared" si="249"/>
        <v>0</v>
      </c>
      <c r="H301" s="75"/>
      <c r="I301" s="76"/>
      <c r="J301" s="75">
        <f t="shared" si="250"/>
        <v>0</v>
      </c>
      <c r="K301" s="77">
        <f t="shared" si="250"/>
        <v>0</v>
      </c>
      <c r="L301" s="77">
        <f t="shared" si="250"/>
        <v>0</v>
      </c>
      <c r="M301" s="77">
        <f t="shared" si="250"/>
        <v>0</v>
      </c>
      <c r="N301" s="77">
        <f t="shared" si="250"/>
        <v>0</v>
      </c>
      <c r="O301" s="77">
        <f t="shared" si="250"/>
        <v>0</v>
      </c>
      <c r="P301" s="77">
        <f t="shared" si="250"/>
        <v>0</v>
      </c>
      <c r="Q301" s="77">
        <f t="shared" si="250"/>
        <v>0</v>
      </c>
      <c r="R301" s="77">
        <f t="shared" si="250"/>
        <v>0</v>
      </c>
      <c r="S301" s="77">
        <f t="shared" si="250"/>
        <v>0</v>
      </c>
      <c r="T301" s="77">
        <f t="shared" si="250"/>
        <v>0</v>
      </c>
      <c r="U301" s="76">
        <f t="shared" si="250"/>
        <v>0</v>
      </c>
      <c r="V301" s="78">
        <f t="shared" si="250"/>
        <v>0</v>
      </c>
      <c r="W301" s="77">
        <f t="shared" si="250"/>
        <v>0</v>
      </c>
      <c r="X301" s="77">
        <f t="shared" si="250"/>
        <v>0</v>
      </c>
      <c r="Y301" s="77">
        <f t="shared" si="250"/>
        <v>0</v>
      </c>
      <c r="Z301" s="77">
        <f t="shared" si="251"/>
        <v>0</v>
      </c>
      <c r="AA301" s="77">
        <f t="shared" si="251"/>
        <v>0</v>
      </c>
      <c r="AB301" s="77">
        <f t="shared" si="251"/>
        <v>0</v>
      </c>
      <c r="AC301" s="77">
        <f t="shared" si="251"/>
        <v>0</v>
      </c>
      <c r="AD301" s="77">
        <f t="shared" si="251"/>
        <v>0</v>
      </c>
      <c r="AE301" s="77">
        <f t="shared" si="251"/>
        <v>0</v>
      </c>
      <c r="AF301" s="77">
        <f t="shared" si="251"/>
        <v>0</v>
      </c>
      <c r="AG301" s="76">
        <f t="shared" si="251"/>
        <v>0</v>
      </c>
      <c r="AH301" s="78">
        <f t="shared" si="251"/>
        <v>0</v>
      </c>
      <c r="AI301" s="77">
        <f t="shared" si="251"/>
        <v>0</v>
      </c>
      <c r="AJ301" s="77">
        <f t="shared" si="251"/>
        <v>0</v>
      </c>
      <c r="AK301" s="77">
        <f t="shared" si="251"/>
        <v>0</v>
      </c>
      <c r="AL301" s="77">
        <f t="shared" si="251"/>
        <v>0</v>
      </c>
      <c r="AM301" s="77">
        <f t="shared" si="251"/>
        <v>0</v>
      </c>
      <c r="AN301" s="77">
        <f t="shared" si="251"/>
        <v>0</v>
      </c>
      <c r="AO301" s="77">
        <f t="shared" si="251"/>
        <v>0</v>
      </c>
      <c r="AP301" s="77">
        <f t="shared" si="252"/>
        <v>0</v>
      </c>
      <c r="AQ301" s="77">
        <f t="shared" si="252"/>
        <v>0</v>
      </c>
      <c r="AR301" s="77">
        <f t="shared" si="252"/>
        <v>0</v>
      </c>
      <c r="AS301" s="76">
        <f t="shared" si="252"/>
        <v>0</v>
      </c>
      <c r="AT301" s="78">
        <f t="shared" si="252"/>
        <v>0</v>
      </c>
      <c r="AU301" s="77">
        <f t="shared" si="252"/>
        <v>0</v>
      </c>
      <c r="AV301" s="77">
        <f t="shared" si="252"/>
        <v>0</v>
      </c>
      <c r="AW301" s="77">
        <f t="shared" si="252"/>
        <v>0</v>
      </c>
      <c r="AX301" s="77">
        <f t="shared" si="252"/>
        <v>0</v>
      </c>
      <c r="AY301" s="77">
        <f t="shared" si="252"/>
        <v>0</v>
      </c>
      <c r="AZ301" s="77">
        <f t="shared" si="252"/>
        <v>0</v>
      </c>
      <c r="BA301" s="77">
        <f t="shared" si="252"/>
        <v>0</v>
      </c>
      <c r="BB301" s="77">
        <f t="shared" si="252"/>
        <v>0</v>
      </c>
      <c r="BC301" s="77">
        <f t="shared" si="252"/>
        <v>0</v>
      </c>
      <c r="BD301" s="77">
        <f t="shared" si="252"/>
        <v>0</v>
      </c>
      <c r="BE301" s="76">
        <f t="shared" si="252"/>
        <v>0</v>
      </c>
      <c r="BF301" s="78">
        <f t="shared" si="253"/>
        <v>0</v>
      </c>
      <c r="BG301" s="77">
        <f t="shared" si="253"/>
        <v>0</v>
      </c>
      <c r="BH301" s="77">
        <f t="shared" si="253"/>
        <v>0</v>
      </c>
      <c r="BI301" s="77">
        <f t="shared" si="253"/>
        <v>0</v>
      </c>
      <c r="BJ301" s="77">
        <f t="shared" si="253"/>
        <v>0</v>
      </c>
      <c r="BK301" s="77">
        <f t="shared" si="253"/>
        <v>0</v>
      </c>
      <c r="BL301" s="77">
        <f t="shared" si="253"/>
        <v>0</v>
      </c>
      <c r="BM301" s="77">
        <f t="shared" si="253"/>
        <v>0</v>
      </c>
      <c r="BN301" s="77">
        <f t="shared" si="253"/>
        <v>0</v>
      </c>
      <c r="BO301" s="77">
        <f t="shared" si="253"/>
        <v>0</v>
      </c>
      <c r="BP301" s="77">
        <f t="shared" si="253"/>
        <v>0</v>
      </c>
      <c r="BQ301" s="76">
        <f t="shared" si="253"/>
        <v>0</v>
      </c>
      <c r="BR301" s="78">
        <f t="shared" si="253"/>
        <v>0</v>
      </c>
      <c r="BS301" s="77">
        <f t="shared" si="253"/>
        <v>0</v>
      </c>
      <c r="BT301" s="77">
        <f t="shared" si="253"/>
        <v>0</v>
      </c>
      <c r="BU301" s="77">
        <f t="shared" si="253"/>
        <v>0</v>
      </c>
      <c r="BV301" s="77">
        <f t="shared" si="254"/>
        <v>0</v>
      </c>
      <c r="BW301" s="77">
        <f t="shared" si="254"/>
        <v>0</v>
      </c>
      <c r="BX301" s="77">
        <f t="shared" si="254"/>
        <v>0</v>
      </c>
      <c r="BY301" s="77">
        <f t="shared" si="254"/>
        <v>0</v>
      </c>
      <c r="BZ301" s="77">
        <f t="shared" si="254"/>
        <v>0</v>
      </c>
      <c r="CA301" s="77">
        <f t="shared" si="254"/>
        <v>0</v>
      </c>
      <c r="CB301" s="77">
        <f t="shared" si="254"/>
        <v>0</v>
      </c>
      <c r="CC301" s="76">
        <f t="shared" si="255"/>
        <v>0</v>
      </c>
      <c r="CD301" s="368"/>
    </row>
    <row r="302" spans="2:82" s="39" customFormat="1" ht="27" x14ac:dyDescent="0.75">
      <c r="B302" s="73" t="s">
        <v>684</v>
      </c>
      <c r="C302" s="129" t="s">
        <v>685</v>
      </c>
      <c r="D302" s="130" t="s">
        <v>446</v>
      </c>
      <c r="E302" s="255">
        <v>1</v>
      </c>
      <c r="F302" s="319"/>
      <c r="G302" s="74">
        <f t="shared" si="249"/>
        <v>0</v>
      </c>
      <c r="H302" s="75"/>
      <c r="I302" s="76"/>
      <c r="J302" s="75">
        <f t="shared" si="250"/>
        <v>0</v>
      </c>
      <c r="K302" s="77">
        <f t="shared" si="250"/>
        <v>0</v>
      </c>
      <c r="L302" s="77">
        <f t="shared" si="250"/>
        <v>0</v>
      </c>
      <c r="M302" s="77">
        <f t="shared" si="250"/>
        <v>0</v>
      </c>
      <c r="N302" s="77">
        <f t="shared" si="250"/>
        <v>0</v>
      </c>
      <c r="O302" s="77">
        <f t="shared" si="250"/>
        <v>0</v>
      </c>
      <c r="P302" s="77">
        <f t="shared" si="250"/>
        <v>0</v>
      </c>
      <c r="Q302" s="77">
        <f t="shared" si="250"/>
        <v>0</v>
      </c>
      <c r="R302" s="77">
        <f t="shared" si="250"/>
        <v>0</v>
      </c>
      <c r="S302" s="77">
        <f t="shared" si="250"/>
        <v>0</v>
      </c>
      <c r="T302" s="77">
        <f t="shared" si="250"/>
        <v>0</v>
      </c>
      <c r="U302" s="76">
        <f t="shared" si="250"/>
        <v>0</v>
      </c>
      <c r="V302" s="78">
        <f t="shared" si="250"/>
        <v>0</v>
      </c>
      <c r="W302" s="77">
        <f t="shared" si="250"/>
        <v>0</v>
      </c>
      <c r="X302" s="77">
        <f t="shared" si="250"/>
        <v>0</v>
      </c>
      <c r="Y302" s="77">
        <f t="shared" si="250"/>
        <v>0</v>
      </c>
      <c r="Z302" s="77">
        <f t="shared" si="251"/>
        <v>0</v>
      </c>
      <c r="AA302" s="77">
        <f t="shared" si="251"/>
        <v>0</v>
      </c>
      <c r="AB302" s="77">
        <f t="shared" si="251"/>
        <v>0</v>
      </c>
      <c r="AC302" s="77">
        <f t="shared" si="251"/>
        <v>0</v>
      </c>
      <c r="AD302" s="77">
        <f t="shared" si="251"/>
        <v>0</v>
      </c>
      <c r="AE302" s="77">
        <f t="shared" si="251"/>
        <v>0</v>
      </c>
      <c r="AF302" s="77">
        <f t="shared" si="251"/>
        <v>0</v>
      </c>
      <c r="AG302" s="76">
        <f t="shared" si="251"/>
        <v>0</v>
      </c>
      <c r="AH302" s="78">
        <f t="shared" si="251"/>
        <v>0</v>
      </c>
      <c r="AI302" s="77">
        <f t="shared" si="251"/>
        <v>0</v>
      </c>
      <c r="AJ302" s="77">
        <f t="shared" si="251"/>
        <v>0</v>
      </c>
      <c r="AK302" s="77">
        <f t="shared" si="251"/>
        <v>0</v>
      </c>
      <c r="AL302" s="77">
        <f t="shared" si="251"/>
        <v>0</v>
      </c>
      <c r="AM302" s="77">
        <f t="shared" si="251"/>
        <v>0</v>
      </c>
      <c r="AN302" s="77">
        <f t="shared" si="251"/>
        <v>0</v>
      </c>
      <c r="AO302" s="77">
        <f t="shared" si="251"/>
        <v>0</v>
      </c>
      <c r="AP302" s="77">
        <f t="shared" si="252"/>
        <v>0</v>
      </c>
      <c r="AQ302" s="77">
        <f t="shared" si="252"/>
        <v>0</v>
      </c>
      <c r="AR302" s="77">
        <f t="shared" si="252"/>
        <v>0</v>
      </c>
      <c r="AS302" s="76">
        <f t="shared" si="252"/>
        <v>0</v>
      </c>
      <c r="AT302" s="78">
        <f t="shared" si="252"/>
        <v>0</v>
      </c>
      <c r="AU302" s="77">
        <f t="shared" si="252"/>
        <v>0</v>
      </c>
      <c r="AV302" s="77">
        <f t="shared" si="252"/>
        <v>0</v>
      </c>
      <c r="AW302" s="77">
        <f t="shared" si="252"/>
        <v>0</v>
      </c>
      <c r="AX302" s="77">
        <f t="shared" si="252"/>
        <v>0</v>
      </c>
      <c r="AY302" s="77">
        <f t="shared" si="252"/>
        <v>0</v>
      </c>
      <c r="AZ302" s="77">
        <f t="shared" si="252"/>
        <v>0</v>
      </c>
      <c r="BA302" s="77">
        <f t="shared" si="252"/>
        <v>0</v>
      </c>
      <c r="BB302" s="77">
        <f t="shared" si="252"/>
        <v>0</v>
      </c>
      <c r="BC302" s="77">
        <f t="shared" si="252"/>
        <v>0</v>
      </c>
      <c r="BD302" s="77">
        <f t="shared" si="252"/>
        <v>0</v>
      </c>
      <c r="BE302" s="76">
        <f t="shared" si="252"/>
        <v>0</v>
      </c>
      <c r="BF302" s="78">
        <f t="shared" si="253"/>
        <v>0</v>
      </c>
      <c r="BG302" s="77">
        <f t="shared" si="253"/>
        <v>0</v>
      </c>
      <c r="BH302" s="77">
        <f t="shared" si="253"/>
        <v>0</v>
      </c>
      <c r="BI302" s="77">
        <f t="shared" si="253"/>
        <v>0</v>
      </c>
      <c r="BJ302" s="77">
        <f t="shared" si="253"/>
        <v>0</v>
      </c>
      <c r="BK302" s="77">
        <f t="shared" si="253"/>
        <v>0</v>
      </c>
      <c r="BL302" s="77">
        <f t="shared" si="253"/>
        <v>0</v>
      </c>
      <c r="BM302" s="77">
        <f t="shared" si="253"/>
        <v>0</v>
      </c>
      <c r="BN302" s="77">
        <f t="shared" si="253"/>
        <v>0</v>
      </c>
      <c r="BO302" s="77">
        <f t="shared" si="253"/>
        <v>0</v>
      </c>
      <c r="BP302" s="77">
        <f t="shared" si="253"/>
        <v>0</v>
      </c>
      <c r="BQ302" s="76">
        <f t="shared" si="253"/>
        <v>0</v>
      </c>
      <c r="BR302" s="78">
        <f t="shared" si="253"/>
        <v>0</v>
      </c>
      <c r="BS302" s="77">
        <f t="shared" si="253"/>
        <v>0</v>
      </c>
      <c r="BT302" s="77">
        <f t="shared" si="253"/>
        <v>0</v>
      </c>
      <c r="BU302" s="77">
        <f t="shared" si="253"/>
        <v>0</v>
      </c>
      <c r="BV302" s="77">
        <f t="shared" si="254"/>
        <v>0</v>
      </c>
      <c r="BW302" s="77">
        <f t="shared" si="254"/>
        <v>0</v>
      </c>
      <c r="BX302" s="77">
        <f t="shared" si="254"/>
        <v>0</v>
      </c>
      <c r="BY302" s="77">
        <f t="shared" si="254"/>
        <v>0</v>
      </c>
      <c r="BZ302" s="77">
        <f t="shared" si="254"/>
        <v>0</v>
      </c>
      <c r="CA302" s="77">
        <f t="shared" si="254"/>
        <v>0</v>
      </c>
      <c r="CB302" s="77">
        <f t="shared" si="254"/>
        <v>0</v>
      </c>
      <c r="CC302" s="76">
        <f t="shared" si="255"/>
        <v>0</v>
      </c>
      <c r="CD302" s="368"/>
    </row>
    <row r="303" spans="2:82" s="39" customFormat="1" ht="54" x14ac:dyDescent="0.75">
      <c r="B303" s="73" t="s">
        <v>686</v>
      </c>
      <c r="C303" s="129" t="s">
        <v>687</v>
      </c>
      <c r="D303" s="130" t="s">
        <v>688</v>
      </c>
      <c r="E303" s="255">
        <v>30</v>
      </c>
      <c r="F303" s="319"/>
      <c r="G303" s="74">
        <f t="shared" si="249"/>
        <v>0</v>
      </c>
      <c r="H303" s="75"/>
      <c r="I303" s="76"/>
      <c r="J303" s="75">
        <f t="shared" si="250"/>
        <v>0</v>
      </c>
      <c r="K303" s="77">
        <f t="shared" si="250"/>
        <v>0</v>
      </c>
      <c r="L303" s="77">
        <f t="shared" si="250"/>
        <v>0</v>
      </c>
      <c r="M303" s="77">
        <f t="shared" si="250"/>
        <v>0</v>
      </c>
      <c r="N303" s="77">
        <f t="shared" si="250"/>
        <v>0</v>
      </c>
      <c r="O303" s="77">
        <f t="shared" si="250"/>
        <v>0</v>
      </c>
      <c r="P303" s="77">
        <f t="shared" si="250"/>
        <v>0</v>
      </c>
      <c r="Q303" s="77">
        <f t="shared" si="250"/>
        <v>0</v>
      </c>
      <c r="R303" s="77">
        <f t="shared" si="250"/>
        <v>0</v>
      </c>
      <c r="S303" s="77">
        <f t="shared" si="250"/>
        <v>0</v>
      </c>
      <c r="T303" s="77">
        <f t="shared" si="250"/>
        <v>0</v>
      </c>
      <c r="U303" s="76">
        <f t="shared" si="250"/>
        <v>0</v>
      </c>
      <c r="V303" s="78">
        <f t="shared" si="250"/>
        <v>0</v>
      </c>
      <c r="W303" s="77">
        <f t="shared" si="250"/>
        <v>0</v>
      </c>
      <c r="X303" s="77">
        <f t="shared" si="250"/>
        <v>0</v>
      </c>
      <c r="Y303" s="77">
        <f t="shared" si="250"/>
        <v>0</v>
      </c>
      <c r="Z303" s="77">
        <f t="shared" si="251"/>
        <v>0</v>
      </c>
      <c r="AA303" s="77">
        <f t="shared" si="251"/>
        <v>0</v>
      </c>
      <c r="AB303" s="77">
        <f t="shared" si="251"/>
        <v>0</v>
      </c>
      <c r="AC303" s="77">
        <f t="shared" si="251"/>
        <v>0</v>
      </c>
      <c r="AD303" s="77">
        <f t="shared" si="251"/>
        <v>0</v>
      </c>
      <c r="AE303" s="77">
        <f t="shared" si="251"/>
        <v>0</v>
      </c>
      <c r="AF303" s="77">
        <f t="shared" si="251"/>
        <v>0</v>
      </c>
      <c r="AG303" s="76">
        <f t="shared" si="251"/>
        <v>0</v>
      </c>
      <c r="AH303" s="78">
        <f t="shared" si="251"/>
        <v>0</v>
      </c>
      <c r="AI303" s="77">
        <f t="shared" si="251"/>
        <v>0</v>
      </c>
      <c r="AJ303" s="77">
        <f t="shared" si="251"/>
        <v>0</v>
      </c>
      <c r="AK303" s="77">
        <f t="shared" si="251"/>
        <v>0</v>
      </c>
      <c r="AL303" s="77">
        <f t="shared" si="251"/>
        <v>0</v>
      </c>
      <c r="AM303" s="77">
        <f t="shared" si="251"/>
        <v>0</v>
      </c>
      <c r="AN303" s="77">
        <f t="shared" si="251"/>
        <v>0</v>
      </c>
      <c r="AO303" s="77">
        <f t="shared" si="251"/>
        <v>0</v>
      </c>
      <c r="AP303" s="77">
        <f t="shared" si="252"/>
        <v>0</v>
      </c>
      <c r="AQ303" s="77">
        <f t="shared" si="252"/>
        <v>0</v>
      </c>
      <c r="AR303" s="77">
        <f t="shared" si="252"/>
        <v>0</v>
      </c>
      <c r="AS303" s="76">
        <f t="shared" si="252"/>
        <v>0</v>
      </c>
      <c r="AT303" s="78">
        <f t="shared" si="252"/>
        <v>0</v>
      </c>
      <c r="AU303" s="77">
        <f t="shared" si="252"/>
        <v>0</v>
      </c>
      <c r="AV303" s="77">
        <f t="shared" si="252"/>
        <v>0</v>
      </c>
      <c r="AW303" s="77">
        <f t="shared" si="252"/>
        <v>0</v>
      </c>
      <c r="AX303" s="77">
        <f t="shared" si="252"/>
        <v>0</v>
      </c>
      <c r="AY303" s="77">
        <f t="shared" si="252"/>
        <v>0</v>
      </c>
      <c r="AZ303" s="77">
        <f t="shared" si="252"/>
        <v>0</v>
      </c>
      <c r="BA303" s="77">
        <f t="shared" si="252"/>
        <v>0</v>
      </c>
      <c r="BB303" s="77">
        <f t="shared" si="252"/>
        <v>0</v>
      </c>
      <c r="BC303" s="77">
        <f t="shared" si="252"/>
        <v>0</v>
      </c>
      <c r="BD303" s="77">
        <f t="shared" si="252"/>
        <v>0</v>
      </c>
      <c r="BE303" s="76">
        <f t="shared" si="252"/>
        <v>0</v>
      </c>
      <c r="BF303" s="78">
        <f t="shared" si="253"/>
        <v>0</v>
      </c>
      <c r="BG303" s="77">
        <f t="shared" si="253"/>
        <v>0</v>
      </c>
      <c r="BH303" s="77">
        <f t="shared" si="253"/>
        <v>0</v>
      </c>
      <c r="BI303" s="77">
        <f t="shared" si="253"/>
        <v>0</v>
      </c>
      <c r="BJ303" s="77">
        <f t="shared" si="253"/>
        <v>0</v>
      </c>
      <c r="BK303" s="77">
        <f t="shared" si="253"/>
        <v>0</v>
      </c>
      <c r="BL303" s="77">
        <f t="shared" si="253"/>
        <v>0</v>
      </c>
      <c r="BM303" s="77">
        <f t="shared" si="253"/>
        <v>0</v>
      </c>
      <c r="BN303" s="77">
        <f t="shared" si="253"/>
        <v>0</v>
      </c>
      <c r="BO303" s="77">
        <f t="shared" si="253"/>
        <v>0</v>
      </c>
      <c r="BP303" s="77">
        <f t="shared" si="253"/>
        <v>0</v>
      </c>
      <c r="BQ303" s="76">
        <f t="shared" si="253"/>
        <v>0</v>
      </c>
      <c r="BR303" s="78">
        <f t="shared" si="253"/>
        <v>0</v>
      </c>
      <c r="BS303" s="77">
        <f t="shared" si="253"/>
        <v>0</v>
      </c>
      <c r="BT303" s="77">
        <f t="shared" si="253"/>
        <v>0</v>
      </c>
      <c r="BU303" s="77">
        <f t="shared" si="253"/>
        <v>0</v>
      </c>
      <c r="BV303" s="77">
        <f t="shared" si="254"/>
        <v>0</v>
      </c>
      <c r="BW303" s="77">
        <f t="shared" si="254"/>
        <v>0</v>
      </c>
      <c r="BX303" s="77">
        <f t="shared" si="254"/>
        <v>0</v>
      </c>
      <c r="BY303" s="77">
        <f t="shared" si="254"/>
        <v>0</v>
      </c>
      <c r="BZ303" s="77">
        <f t="shared" si="254"/>
        <v>0</v>
      </c>
      <c r="CA303" s="77">
        <f t="shared" si="254"/>
        <v>0</v>
      </c>
      <c r="CB303" s="77">
        <f t="shared" si="254"/>
        <v>0</v>
      </c>
      <c r="CC303" s="76">
        <f t="shared" si="255"/>
        <v>0</v>
      </c>
      <c r="CD303" s="368"/>
    </row>
    <row r="304" spans="2:82" s="39" customFormat="1" ht="13.5" x14ac:dyDescent="0.75">
      <c r="B304" s="73" t="s">
        <v>689</v>
      </c>
      <c r="C304" s="129" t="s">
        <v>690</v>
      </c>
      <c r="D304" s="130" t="s">
        <v>691</v>
      </c>
      <c r="E304" s="255">
        <v>172</v>
      </c>
      <c r="F304" s="319"/>
      <c r="G304" s="74">
        <f t="shared" si="249"/>
        <v>0</v>
      </c>
      <c r="H304" s="75"/>
      <c r="I304" s="76"/>
      <c r="J304" s="75">
        <f t="shared" si="250"/>
        <v>0</v>
      </c>
      <c r="K304" s="77">
        <f t="shared" si="250"/>
        <v>0</v>
      </c>
      <c r="L304" s="77">
        <f t="shared" si="250"/>
        <v>0</v>
      </c>
      <c r="M304" s="77">
        <f t="shared" si="250"/>
        <v>0</v>
      </c>
      <c r="N304" s="77">
        <f t="shared" si="250"/>
        <v>0</v>
      </c>
      <c r="O304" s="77">
        <f t="shared" si="250"/>
        <v>0</v>
      </c>
      <c r="P304" s="77">
        <f t="shared" si="250"/>
        <v>0</v>
      </c>
      <c r="Q304" s="77">
        <f t="shared" si="250"/>
        <v>0</v>
      </c>
      <c r="R304" s="77">
        <f t="shared" si="250"/>
        <v>0</v>
      </c>
      <c r="S304" s="77">
        <f t="shared" si="250"/>
        <v>0</v>
      </c>
      <c r="T304" s="77">
        <f t="shared" si="250"/>
        <v>0</v>
      </c>
      <c r="U304" s="76">
        <f t="shared" si="250"/>
        <v>0</v>
      </c>
      <c r="V304" s="78">
        <f t="shared" si="250"/>
        <v>0</v>
      </c>
      <c r="W304" s="77">
        <f t="shared" si="250"/>
        <v>0</v>
      </c>
      <c r="X304" s="77">
        <f t="shared" si="250"/>
        <v>0</v>
      </c>
      <c r="Y304" s="77">
        <f t="shared" si="250"/>
        <v>0</v>
      </c>
      <c r="Z304" s="77">
        <f t="shared" si="251"/>
        <v>0</v>
      </c>
      <c r="AA304" s="77">
        <f t="shared" si="251"/>
        <v>0</v>
      </c>
      <c r="AB304" s="77">
        <f t="shared" si="251"/>
        <v>0</v>
      </c>
      <c r="AC304" s="77">
        <f t="shared" si="251"/>
        <v>0</v>
      </c>
      <c r="AD304" s="77">
        <f t="shared" si="251"/>
        <v>0</v>
      </c>
      <c r="AE304" s="77">
        <f t="shared" si="251"/>
        <v>0</v>
      </c>
      <c r="AF304" s="77">
        <f t="shared" si="251"/>
        <v>0</v>
      </c>
      <c r="AG304" s="76">
        <f t="shared" si="251"/>
        <v>0</v>
      </c>
      <c r="AH304" s="78">
        <f t="shared" si="251"/>
        <v>0</v>
      </c>
      <c r="AI304" s="77">
        <f t="shared" si="251"/>
        <v>0</v>
      </c>
      <c r="AJ304" s="77">
        <f t="shared" si="251"/>
        <v>0</v>
      </c>
      <c r="AK304" s="77">
        <f t="shared" si="251"/>
        <v>0</v>
      </c>
      <c r="AL304" s="77">
        <f t="shared" si="251"/>
        <v>0</v>
      </c>
      <c r="AM304" s="77">
        <f t="shared" si="251"/>
        <v>0</v>
      </c>
      <c r="AN304" s="77">
        <f t="shared" si="251"/>
        <v>0</v>
      </c>
      <c r="AO304" s="77">
        <f t="shared" si="251"/>
        <v>0</v>
      </c>
      <c r="AP304" s="77">
        <f t="shared" si="252"/>
        <v>0</v>
      </c>
      <c r="AQ304" s="77">
        <f t="shared" si="252"/>
        <v>0</v>
      </c>
      <c r="AR304" s="77">
        <f t="shared" si="252"/>
        <v>0</v>
      </c>
      <c r="AS304" s="76">
        <f t="shared" si="252"/>
        <v>0</v>
      </c>
      <c r="AT304" s="78">
        <f t="shared" si="252"/>
        <v>0</v>
      </c>
      <c r="AU304" s="77">
        <f t="shared" si="252"/>
        <v>0</v>
      </c>
      <c r="AV304" s="77">
        <f t="shared" si="252"/>
        <v>0</v>
      </c>
      <c r="AW304" s="77">
        <f t="shared" si="252"/>
        <v>0</v>
      </c>
      <c r="AX304" s="77">
        <f t="shared" si="252"/>
        <v>0</v>
      </c>
      <c r="AY304" s="77">
        <f t="shared" si="252"/>
        <v>0</v>
      </c>
      <c r="AZ304" s="77">
        <f t="shared" si="252"/>
        <v>0</v>
      </c>
      <c r="BA304" s="77">
        <f t="shared" si="252"/>
        <v>0</v>
      </c>
      <c r="BB304" s="77">
        <f t="shared" si="252"/>
        <v>0</v>
      </c>
      <c r="BC304" s="77">
        <f t="shared" si="252"/>
        <v>0</v>
      </c>
      <c r="BD304" s="77">
        <f t="shared" si="252"/>
        <v>0</v>
      </c>
      <c r="BE304" s="76">
        <f t="shared" si="252"/>
        <v>0</v>
      </c>
      <c r="BF304" s="78">
        <f t="shared" si="253"/>
        <v>0</v>
      </c>
      <c r="BG304" s="77">
        <f t="shared" si="253"/>
        <v>0</v>
      </c>
      <c r="BH304" s="77">
        <f t="shared" si="253"/>
        <v>0</v>
      </c>
      <c r="BI304" s="77">
        <f t="shared" si="253"/>
        <v>0</v>
      </c>
      <c r="BJ304" s="77">
        <f t="shared" si="253"/>
        <v>0</v>
      </c>
      <c r="BK304" s="77">
        <f t="shared" si="253"/>
        <v>0</v>
      </c>
      <c r="BL304" s="77">
        <f t="shared" si="253"/>
        <v>0</v>
      </c>
      <c r="BM304" s="77">
        <f t="shared" si="253"/>
        <v>0</v>
      </c>
      <c r="BN304" s="77">
        <f t="shared" si="253"/>
        <v>0</v>
      </c>
      <c r="BO304" s="77">
        <f t="shared" si="253"/>
        <v>0</v>
      </c>
      <c r="BP304" s="77">
        <f t="shared" si="253"/>
        <v>0</v>
      </c>
      <c r="BQ304" s="76">
        <f t="shared" si="253"/>
        <v>0</v>
      </c>
      <c r="BR304" s="78">
        <f t="shared" si="253"/>
        <v>0</v>
      </c>
      <c r="BS304" s="77">
        <f t="shared" si="253"/>
        <v>0</v>
      </c>
      <c r="BT304" s="77">
        <f t="shared" si="253"/>
        <v>0</v>
      </c>
      <c r="BU304" s="77">
        <f t="shared" si="253"/>
        <v>0</v>
      </c>
      <c r="BV304" s="77">
        <f t="shared" si="254"/>
        <v>0</v>
      </c>
      <c r="BW304" s="77">
        <f t="shared" si="254"/>
        <v>0</v>
      </c>
      <c r="BX304" s="77">
        <f t="shared" si="254"/>
        <v>0</v>
      </c>
      <c r="BY304" s="77">
        <f t="shared" si="254"/>
        <v>0</v>
      </c>
      <c r="BZ304" s="77">
        <f t="shared" si="254"/>
        <v>0</v>
      </c>
      <c r="CA304" s="77">
        <f t="shared" si="254"/>
        <v>0</v>
      </c>
      <c r="CB304" s="77">
        <f t="shared" si="254"/>
        <v>0</v>
      </c>
      <c r="CC304" s="76">
        <f t="shared" si="255"/>
        <v>0</v>
      </c>
      <c r="CD304" s="368"/>
    </row>
    <row r="305" spans="1:82" s="39" customFormat="1" ht="27" x14ac:dyDescent="0.75">
      <c r="B305" s="73" t="s">
        <v>692</v>
      </c>
      <c r="C305" s="129" t="s">
        <v>693</v>
      </c>
      <c r="D305" s="130" t="s">
        <v>446</v>
      </c>
      <c r="E305" s="255">
        <v>20</v>
      </c>
      <c r="F305" s="319"/>
      <c r="G305" s="74">
        <f t="shared" si="249"/>
        <v>0</v>
      </c>
      <c r="H305" s="75"/>
      <c r="I305" s="76"/>
      <c r="J305" s="75">
        <f t="shared" si="250"/>
        <v>0</v>
      </c>
      <c r="K305" s="77">
        <f t="shared" si="250"/>
        <v>0</v>
      </c>
      <c r="L305" s="77">
        <f t="shared" si="250"/>
        <v>0</v>
      </c>
      <c r="M305" s="77">
        <f t="shared" si="250"/>
        <v>0</v>
      </c>
      <c r="N305" s="77">
        <f t="shared" si="250"/>
        <v>0</v>
      </c>
      <c r="O305" s="77">
        <f t="shared" si="250"/>
        <v>0</v>
      </c>
      <c r="P305" s="77">
        <f t="shared" si="250"/>
        <v>0</v>
      </c>
      <c r="Q305" s="77">
        <f t="shared" si="250"/>
        <v>0</v>
      </c>
      <c r="R305" s="77">
        <f t="shared" si="250"/>
        <v>0</v>
      </c>
      <c r="S305" s="77">
        <f t="shared" si="250"/>
        <v>0</v>
      </c>
      <c r="T305" s="77">
        <f t="shared" si="250"/>
        <v>0</v>
      </c>
      <c r="U305" s="76">
        <f t="shared" si="250"/>
        <v>0</v>
      </c>
      <c r="V305" s="78">
        <f t="shared" si="250"/>
        <v>0</v>
      </c>
      <c r="W305" s="77">
        <f t="shared" si="250"/>
        <v>0</v>
      </c>
      <c r="X305" s="77">
        <f t="shared" si="250"/>
        <v>0</v>
      </c>
      <c r="Y305" s="77">
        <f t="shared" si="250"/>
        <v>0</v>
      </c>
      <c r="Z305" s="77">
        <f t="shared" si="251"/>
        <v>0</v>
      </c>
      <c r="AA305" s="77">
        <f t="shared" si="251"/>
        <v>0</v>
      </c>
      <c r="AB305" s="77">
        <f t="shared" si="251"/>
        <v>0</v>
      </c>
      <c r="AC305" s="77">
        <f t="shared" si="251"/>
        <v>0</v>
      </c>
      <c r="AD305" s="77">
        <f t="shared" si="251"/>
        <v>0</v>
      </c>
      <c r="AE305" s="77">
        <f t="shared" si="251"/>
        <v>0</v>
      </c>
      <c r="AF305" s="77">
        <f t="shared" si="251"/>
        <v>0</v>
      </c>
      <c r="AG305" s="76">
        <f t="shared" si="251"/>
        <v>0</v>
      </c>
      <c r="AH305" s="78">
        <f t="shared" si="251"/>
        <v>0</v>
      </c>
      <c r="AI305" s="77">
        <f t="shared" si="251"/>
        <v>0</v>
      </c>
      <c r="AJ305" s="77">
        <f t="shared" si="251"/>
        <v>0</v>
      </c>
      <c r="AK305" s="77">
        <f t="shared" si="251"/>
        <v>0</v>
      </c>
      <c r="AL305" s="77">
        <f t="shared" si="251"/>
        <v>0</v>
      </c>
      <c r="AM305" s="77">
        <f t="shared" si="251"/>
        <v>0</v>
      </c>
      <c r="AN305" s="77">
        <f t="shared" si="251"/>
        <v>0</v>
      </c>
      <c r="AO305" s="77">
        <f t="shared" si="251"/>
        <v>0</v>
      </c>
      <c r="AP305" s="77">
        <f t="shared" si="252"/>
        <v>0</v>
      </c>
      <c r="AQ305" s="77">
        <f t="shared" si="252"/>
        <v>0</v>
      </c>
      <c r="AR305" s="77">
        <f t="shared" si="252"/>
        <v>0</v>
      </c>
      <c r="AS305" s="76">
        <f t="shared" si="252"/>
        <v>0</v>
      </c>
      <c r="AT305" s="78">
        <f t="shared" si="252"/>
        <v>0</v>
      </c>
      <c r="AU305" s="77">
        <f t="shared" si="252"/>
        <v>0</v>
      </c>
      <c r="AV305" s="77">
        <f t="shared" si="252"/>
        <v>0</v>
      </c>
      <c r="AW305" s="77">
        <f t="shared" si="252"/>
        <v>0</v>
      </c>
      <c r="AX305" s="77">
        <f t="shared" si="252"/>
        <v>0</v>
      </c>
      <c r="AY305" s="77">
        <f t="shared" si="252"/>
        <v>0</v>
      </c>
      <c r="AZ305" s="77">
        <f t="shared" si="252"/>
        <v>0</v>
      </c>
      <c r="BA305" s="77">
        <f t="shared" si="252"/>
        <v>0</v>
      </c>
      <c r="BB305" s="77">
        <f t="shared" si="252"/>
        <v>0</v>
      </c>
      <c r="BC305" s="77">
        <f t="shared" si="252"/>
        <v>0</v>
      </c>
      <c r="BD305" s="77">
        <f t="shared" si="252"/>
        <v>0</v>
      </c>
      <c r="BE305" s="76">
        <f t="shared" si="252"/>
        <v>0</v>
      </c>
      <c r="BF305" s="78">
        <f t="shared" si="253"/>
        <v>0</v>
      </c>
      <c r="BG305" s="77">
        <f t="shared" si="253"/>
        <v>0</v>
      </c>
      <c r="BH305" s="77">
        <f t="shared" si="253"/>
        <v>0</v>
      </c>
      <c r="BI305" s="77">
        <f t="shared" si="253"/>
        <v>0</v>
      </c>
      <c r="BJ305" s="77">
        <f t="shared" si="253"/>
        <v>0</v>
      </c>
      <c r="BK305" s="77">
        <f t="shared" si="253"/>
        <v>0</v>
      </c>
      <c r="BL305" s="77">
        <f t="shared" si="253"/>
        <v>0</v>
      </c>
      <c r="BM305" s="77">
        <f t="shared" si="253"/>
        <v>0</v>
      </c>
      <c r="BN305" s="77">
        <f t="shared" si="253"/>
        <v>0</v>
      </c>
      <c r="BO305" s="77">
        <f t="shared" si="253"/>
        <v>0</v>
      </c>
      <c r="BP305" s="77">
        <f t="shared" si="253"/>
        <v>0</v>
      </c>
      <c r="BQ305" s="76">
        <f t="shared" si="253"/>
        <v>0</v>
      </c>
      <c r="BR305" s="78">
        <f t="shared" si="253"/>
        <v>0</v>
      </c>
      <c r="BS305" s="77">
        <f t="shared" si="253"/>
        <v>0</v>
      </c>
      <c r="BT305" s="77">
        <f t="shared" si="253"/>
        <v>0</v>
      </c>
      <c r="BU305" s="77">
        <f t="shared" si="253"/>
        <v>0</v>
      </c>
      <c r="BV305" s="77">
        <f t="shared" si="254"/>
        <v>0</v>
      </c>
      <c r="BW305" s="77">
        <f t="shared" si="254"/>
        <v>0</v>
      </c>
      <c r="BX305" s="77">
        <f t="shared" si="254"/>
        <v>0</v>
      </c>
      <c r="BY305" s="77">
        <f t="shared" si="254"/>
        <v>0</v>
      </c>
      <c r="BZ305" s="77">
        <f t="shared" si="254"/>
        <v>0</v>
      </c>
      <c r="CA305" s="77">
        <f t="shared" si="254"/>
        <v>0</v>
      </c>
      <c r="CB305" s="77">
        <f t="shared" si="254"/>
        <v>0</v>
      </c>
      <c r="CC305" s="76">
        <f t="shared" si="255"/>
        <v>0</v>
      </c>
      <c r="CD305" s="368"/>
    </row>
    <row r="306" spans="1:82" s="39" customFormat="1" ht="27" x14ac:dyDescent="0.75">
      <c r="B306" s="73" t="s">
        <v>694</v>
      </c>
      <c r="C306" s="129" t="s">
        <v>695</v>
      </c>
      <c r="D306" s="130" t="s">
        <v>481</v>
      </c>
      <c r="E306" s="255">
        <v>300</v>
      </c>
      <c r="F306" s="319"/>
      <c r="G306" s="74">
        <f t="shared" si="249"/>
        <v>0</v>
      </c>
      <c r="H306" s="75"/>
      <c r="I306" s="76"/>
      <c r="J306" s="75">
        <f t="shared" si="250"/>
        <v>0</v>
      </c>
      <c r="K306" s="77">
        <f t="shared" si="250"/>
        <v>0</v>
      </c>
      <c r="L306" s="77">
        <f t="shared" si="250"/>
        <v>0</v>
      </c>
      <c r="M306" s="77">
        <f t="shared" si="250"/>
        <v>0</v>
      </c>
      <c r="N306" s="77">
        <f t="shared" si="250"/>
        <v>0</v>
      </c>
      <c r="O306" s="77">
        <f t="shared" si="250"/>
        <v>0</v>
      </c>
      <c r="P306" s="77">
        <f t="shared" si="250"/>
        <v>0</v>
      </c>
      <c r="Q306" s="77">
        <f t="shared" si="250"/>
        <v>0</v>
      </c>
      <c r="R306" s="77">
        <f t="shared" si="250"/>
        <v>0</v>
      </c>
      <c r="S306" s="77">
        <f t="shared" si="250"/>
        <v>0</v>
      </c>
      <c r="T306" s="77">
        <f t="shared" si="250"/>
        <v>0</v>
      </c>
      <c r="U306" s="76">
        <f t="shared" si="250"/>
        <v>0</v>
      </c>
      <c r="V306" s="78">
        <f t="shared" si="250"/>
        <v>0</v>
      </c>
      <c r="W306" s="77">
        <f t="shared" si="250"/>
        <v>0</v>
      </c>
      <c r="X306" s="77">
        <f t="shared" si="250"/>
        <v>0</v>
      </c>
      <c r="Y306" s="77">
        <f t="shared" si="250"/>
        <v>0</v>
      </c>
      <c r="Z306" s="77">
        <f t="shared" si="251"/>
        <v>0</v>
      </c>
      <c r="AA306" s="77">
        <f t="shared" si="251"/>
        <v>0</v>
      </c>
      <c r="AB306" s="77">
        <f t="shared" si="251"/>
        <v>0</v>
      </c>
      <c r="AC306" s="77">
        <f t="shared" si="251"/>
        <v>0</v>
      </c>
      <c r="AD306" s="77">
        <f t="shared" si="251"/>
        <v>0</v>
      </c>
      <c r="AE306" s="77">
        <f t="shared" si="251"/>
        <v>0</v>
      </c>
      <c r="AF306" s="77">
        <f t="shared" si="251"/>
        <v>0</v>
      </c>
      <c r="AG306" s="76">
        <f t="shared" si="251"/>
        <v>0</v>
      </c>
      <c r="AH306" s="78">
        <f t="shared" si="251"/>
        <v>0</v>
      </c>
      <c r="AI306" s="77">
        <f t="shared" si="251"/>
        <v>0</v>
      </c>
      <c r="AJ306" s="77">
        <f t="shared" si="251"/>
        <v>0</v>
      </c>
      <c r="AK306" s="77">
        <f t="shared" si="251"/>
        <v>0</v>
      </c>
      <c r="AL306" s="77">
        <f t="shared" si="251"/>
        <v>0</v>
      </c>
      <c r="AM306" s="77">
        <f t="shared" si="251"/>
        <v>0</v>
      </c>
      <c r="AN306" s="77">
        <f t="shared" si="251"/>
        <v>0</v>
      </c>
      <c r="AO306" s="77">
        <f t="shared" si="251"/>
        <v>0</v>
      </c>
      <c r="AP306" s="77">
        <f t="shared" si="252"/>
        <v>0</v>
      </c>
      <c r="AQ306" s="77">
        <f t="shared" si="252"/>
        <v>0</v>
      </c>
      <c r="AR306" s="77">
        <f t="shared" si="252"/>
        <v>0</v>
      </c>
      <c r="AS306" s="76">
        <f t="shared" si="252"/>
        <v>0</v>
      </c>
      <c r="AT306" s="78">
        <f t="shared" si="252"/>
        <v>0</v>
      </c>
      <c r="AU306" s="77">
        <f t="shared" si="252"/>
        <v>0</v>
      </c>
      <c r="AV306" s="77">
        <f t="shared" si="252"/>
        <v>0</v>
      </c>
      <c r="AW306" s="77">
        <f t="shared" si="252"/>
        <v>0</v>
      </c>
      <c r="AX306" s="77">
        <f t="shared" si="252"/>
        <v>0</v>
      </c>
      <c r="AY306" s="77">
        <f t="shared" si="252"/>
        <v>0</v>
      </c>
      <c r="AZ306" s="77">
        <f t="shared" si="252"/>
        <v>0</v>
      </c>
      <c r="BA306" s="77">
        <f t="shared" si="252"/>
        <v>0</v>
      </c>
      <c r="BB306" s="77">
        <f t="shared" si="252"/>
        <v>0</v>
      </c>
      <c r="BC306" s="77">
        <f t="shared" si="252"/>
        <v>0</v>
      </c>
      <c r="BD306" s="77">
        <f t="shared" si="252"/>
        <v>0</v>
      </c>
      <c r="BE306" s="76">
        <f t="shared" si="252"/>
        <v>0</v>
      </c>
      <c r="BF306" s="78">
        <f t="shared" si="253"/>
        <v>0</v>
      </c>
      <c r="BG306" s="77">
        <f t="shared" si="253"/>
        <v>0</v>
      </c>
      <c r="BH306" s="77">
        <f t="shared" si="253"/>
        <v>0</v>
      </c>
      <c r="BI306" s="77">
        <f t="shared" si="253"/>
        <v>0</v>
      </c>
      <c r="BJ306" s="77">
        <f t="shared" si="253"/>
        <v>0</v>
      </c>
      <c r="BK306" s="77">
        <f t="shared" si="253"/>
        <v>0</v>
      </c>
      <c r="BL306" s="77">
        <f t="shared" si="253"/>
        <v>0</v>
      </c>
      <c r="BM306" s="77">
        <f t="shared" si="253"/>
        <v>0</v>
      </c>
      <c r="BN306" s="77">
        <f t="shared" si="253"/>
        <v>0</v>
      </c>
      <c r="BO306" s="77">
        <f t="shared" si="253"/>
        <v>0</v>
      </c>
      <c r="BP306" s="77">
        <f t="shared" si="253"/>
        <v>0</v>
      </c>
      <c r="BQ306" s="76">
        <f t="shared" si="253"/>
        <v>0</v>
      </c>
      <c r="BR306" s="78">
        <f t="shared" si="253"/>
        <v>0</v>
      </c>
      <c r="BS306" s="77">
        <f t="shared" si="253"/>
        <v>0</v>
      </c>
      <c r="BT306" s="77">
        <f t="shared" si="253"/>
        <v>0</v>
      </c>
      <c r="BU306" s="77">
        <f t="shared" si="253"/>
        <v>0</v>
      </c>
      <c r="BV306" s="77">
        <f t="shared" si="254"/>
        <v>0</v>
      </c>
      <c r="BW306" s="77">
        <f t="shared" si="254"/>
        <v>0</v>
      </c>
      <c r="BX306" s="77">
        <f t="shared" si="254"/>
        <v>0</v>
      </c>
      <c r="BY306" s="77">
        <f t="shared" si="254"/>
        <v>0</v>
      </c>
      <c r="BZ306" s="77">
        <f t="shared" si="254"/>
        <v>0</v>
      </c>
      <c r="CA306" s="77">
        <f t="shared" si="254"/>
        <v>0</v>
      </c>
      <c r="CB306" s="77">
        <f t="shared" si="254"/>
        <v>0</v>
      </c>
      <c r="CC306" s="76">
        <f t="shared" si="255"/>
        <v>0</v>
      </c>
      <c r="CD306" s="368"/>
    </row>
    <row r="307" spans="1:82" s="39" customFormat="1" ht="13.5" x14ac:dyDescent="0.75">
      <c r="B307" s="73" t="s">
        <v>478</v>
      </c>
      <c r="C307" s="129" t="s">
        <v>696</v>
      </c>
      <c r="D307" s="130" t="s">
        <v>446</v>
      </c>
      <c r="E307" s="255">
        <v>2</v>
      </c>
      <c r="F307" s="319"/>
      <c r="G307" s="74">
        <f t="shared" si="249"/>
        <v>0</v>
      </c>
      <c r="H307" s="75"/>
      <c r="I307" s="76"/>
      <c r="J307" s="75">
        <f t="shared" si="250"/>
        <v>0</v>
      </c>
      <c r="K307" s="77">
        <f t="shared" si="250"/>
        <v>0</v>
      </c>
      <c r="L307" s="77">
        <f t="shared" si="250"/>
        <v>0</v>
      </c>
      <c r="M307" s="77">
        <f t="shared" si="250"/>
        <v>0</v>
      </c>
      <c r="N307" s="77">
        <f t="shared" si="250"/>
        <v>0</v>
      </c>
      <c r="O307" s="77">
        <f t="shared" si="250"/>
        <v>0</v>
      </c>
      <c r="P307" s="77">
        <f t="shared" si="250"/>
        <v>0</v>
      </c>
      <c r="Q307" s="77">
        <f t="shared" si="250"/>
        <v>0</v>
      </c>
      <c r="R307" s="77">
        <f t="shared" si="250"/>
        <v>0</v>
      </c>
      <c r="S307" s="77">
        <f t="shared" si="250"/>
        <v>0</v>
      </c>
      <c r="T307" s="77">
        <f t="shared" si="250"/>
        <v>0</v>
      </c>
      <c r="U307" s="76">
        <f t="shared" si="250"/>
        <v>0</v>
      </c>
      <c r="V307" s="78">
        <f t="shared" si="250"/>
        <v>0</v>
      </c>
      <c r="W307" s="77">
        <f t="shared" si="250"/>
        <v>0</v>
      </c>
      <c r="X307" s="77">
        <f t="shared" si="250"/>
        <v>0</v>
      </c>
      <c r="Y307" s="77">
        <f t="shared" si="250"/>
        <v>0</v>
      </c>
      <c r="Z307" s="77">
        <f t="shared" si="251"/>
        <v>0</v>
      </c>
      <c r="AA307" s="77">
        <f t="shared" si="251"/>
        <v>0</v>
      </c>
      <c r="AB307" s="77">
        <f t="shared" si="251"/>
        <v>0</v>
      </c>
      <c r="AC307" s="77">
        <f t="shared" si="251"/>
        <v>0</v>
      </c>
      <c r="AD307" s="77">
        <f t="shared" si="251"/>
        <v>0</v>
      </c>
      <c r="AE307" s="77">
        <f t="shared" si="251"/>
        <v>0</v>
      </c>
      <c r="AF307" s="77">
        <f t="shared" si="251"/>
        <v>0</v>
      </c>
      <c r="AG307" s="76">
        <f t="shared" si="251"/>
        <v>0</v>
      </c>
      <c r="AH307" s="78">
        <f t="shared" si="251"/>
        <v>0</v>
      </c>
      <c r="AI307" s="77">
        <f t="shared" si="251"/>
        <v>0</v>
      </c>
      <c r="AJ307" s="77">
        <f t="shared" si="251"/>
        <v>0</v>
      </c>
      <c r="AK307" s="77">
        <f t="shared" si="251"/>
        <v>0</v>
      </c>
      <c r="AL307" s="77">
        <f t="shared" si="251"/>
        <v>0</v>
      </c>
      <c r="AM307" s="77">
        <f t="shared" si="251"/>
        <v>0</v>
      </c>
      <c r="AN307" s="77">
        <f t="shared" si="251"/>
        <v>0</v>
      </c>
      <c r="AO307" s="77">
        <f t="shared" si="251"/>
        <v>0</v>
      </c>
      <c r="AP307" s="77">
        <f t="shared" si="252"/>
        <v>0</v>
      </c>
      <c r="AQ307" s="77">
        <f t="shared" si="252"/>
        <v>0</v>
      </c>
      <c r="AR307" s="77">
        <f t="shared" si="252"/>
        <v>0</v>
      </c>
      <c r="AS307" s="76">
        <f t="shared" si="252"/>
        <v>0</v>
      </c>
      <c r="AT307" s="78">
        <f t="shared" si="252"/>
        <v>0</v>
      </c>
      <c r="AU307" s="77">
        <f t="shared" si="252"/>
        <v>0</v>
      </c>
      <c r="AV307" s="77">
        <f t="shared" si="252"/>
        <v>0</v>
      </c>
      <c r="AW307" s="77">
        <f t="shared" si="252"/>
        <v>0</v>
      </c>
      <c r="AX307" s="77">
        <f t="shared" si="252"/>
        <v>0</v>
      </c>
      <c r="AY307" s="77">
        <f t="shared" si="252"/>
        <v>0</v>
      </c>
      <c r="AZ307" s="77">
        <f t="shared" si="252"/>
        <v>0</v>
      </c>
      <c r="BA307" s="77">
        <f t="shared" si="252"/>
        <v>0</v>
      </c>
      <c r="BB307" s="77">
        <f t="shared" si="252"/>
        <v>0</v>
      </c>
      <c r="BC307" s="77">
        <f t="shared" si="252"/>
        <v>0</v>
      </c>
      <c r="BD307" s="77">
        <f t="shared" si="252"/>
        <v>0</v>
      </c>
      <c r="BE307" s="76">
        <f t="shared" si="252"/>
        <v>0</v>
      </c>
      <c r="BF307" s="78">
        <f t="shared" si="253"/>
        <v>0</v>
      </c>
      <c r="BG307" s="77">
        <f t="shared" si="253"/>
        <v>0</v>
      </c>
      <c r="BH307" s="77">
        <f t="shared" si="253"/>
        <v>0</v>
      </c>
      <c r="BI307" s="77">
        <f t="shared" si="253"/>
        <v>0</v>
      </c>
      <c r="BJ307" s="77">
        <f t="shared" si="253"/>
        <v>0</v>
      </c>
      <c r="BK307" s="77">
        <f t="shared" si="253"/>
        <v>0</v>
      </c>
      <c r="BL307" s="77">
        <f t="shared" si="253"/>
        <v>0</v>
      </c>
      <c r="BM307" s="77">
        <f t="shared" si="253"/>
        <v>0</v>
      </c>
      <c r="BN307" s="77">
        <f t="shared" si="253"/>
        <v>0</v>
      </c>
      <c r="BO307" s="77">
        <f t="shared" si="253"/>
        <v>0</v>
      </c>
      <c r="BP307" s="77">
        <f t="shared" si="253"/>
        <v>0</v>
      </c>
      <c r="BQ307" s="76">
        <f t="shared" si="253"/>
        <v>0</v>
      </c>
      <c r="BR307" s="78">
        <f t="shared" si="253"/>
        <v>0</v>
      </c>
      <c r="BS307" s="77">
        <f t="shared" si="253"/>
        <v>0</v>
      </c>
      <c r="BT307" s="77">
        <f t="shared" si="253"/>
        <v>0</v>
      </c>
      <c r="BU307" s="77">
        <f t="shared" si="253"/>
        <v>0</v>
      </c>
      <c r="BV307" s="77">
        <f t="shared" si="254"/>
        <v>0</v>
      </c>
      <c r="BW307" s="77">
        <f t="shared" si="254"/>
        <v>0</v>
      </c>
      <c r="BX307" s="77">
        <f t="shared" si="254"/>
        <v>0</v>
      </c>
      <c r="BY307" s="77">
        <f t="shared" si="254"/>
        <v>0</v>
      </c>
      <c r="BZ307" s="77">
        <f t="shared" si="254"/>
        <v>0</v>
      </c>
      <c r="CA307" s="77">
        <f t="shared" si="254"/>
        <v>0</v>
      </c>
      <c r="CB307" s="77">
        <f t="shared" si="254"/>
        <v>0</v>
      </c>
      <c r="CC307" s="76">
        <f t="shared" si="255"/>
        <v>0</v>
      </c>
      <c r="CD307" s="368"/>
    </row>
    <row r="308" spans="1:82" x14ac:dyDescent="0.75">
      <c r="A308" s="39"/>
      <c r="B308" s="185" t="s">
        <v>697</v>
      </c>
      <c r="C308" s="186" t="s">
        <v>882</v>
      </c>
      <c r="D308" s="178" t="s">
        <v>446</v>
      </c>
      <c r="E308" s="300">
        <v>0</v>
      </c>
      <c r="F308" s="229"/>
      <c r="G308" s="174">
        <f t="shared" si="249"/>
        <v>0</v>
      </c>
      <c r="H308" s="225"/>
      <c r="I308" s="226"/>
      <c r="J308" s="225">
        <f t="shared" si="250"/>
        <v>0</v>
      </c>
      <c r="K308" s="227">
        <f t="shared" si="250"/>
        <v>0</v>
      </c>
      <c r="L308" s="227">
        <f t="shared" si="250"/>
        <v>0</v>
      </c>
      <c r="M308" s="227">
        <f t="shared" si="250"/>
        <v>0</v>
      </c>
      <c r="N308" s="227">
        <f t="shared" si="250"/>
        <v>0</v>
      </c>
      <c r="O308" s="227">
        <f t="shared" si="250"/>
        <v>0</v>
      </c>
      <c r="P308" s="227">
        <f t="shared" si="250"/>
        <v>0</v>
      </c>
      <c r="Q308" s="227">
        <f t="shared" si="250"/>
        <v>0</v>
      </c>
      <c r="R308" s="227">
        <f t="shared" si="250"/>
        <v>0</v>
      </c>
      <c r="S308" s="227">
        <f t="shared" si="250"/>
        <v>0</v>
      </c>
      <c r="T308" s="227">
        <f t="shared" si="250"/>
        <v>0</v>
      </c>
      <c r="U308" s="226">
        <f t="shared" si="250"/>
        <v>0</v>
      </c>
      <c r="V308" s="225">
        <f t="shared" si="250"/>
        <v>0</v>
      </c>
      <c r="W308" s="227">
        <f t="shared" si="250"/>
        <v>0</v>
      </c>
      <c r="X308" s="227">
        <f t="shared" si="250"/>
        <v>0</v>
      </c>
      <c r="Y308" s="227">
        <f t="shared" ref="Y308" si="256">$G308/72</f>
        <v>0</v>
      </c>
      <c r="Z308" s="227">
        <f t="shared" si="251"/>
        <v>0</v>
      </c>
      <c r="AA308" s="227">
        <f t="shared" si="251"/>
        <v>0</v>
      </c>
      <c r="AB308" s="227">
        <f t="shared" si="251"/>
        <v>0</v>
      </c>
      <c r="AC308" s="227">
        <f t="shared" si="251"/>
        <v>0</v>
      </c>
      <c r="AD308" s="227">
        <f t="shared" si="251"/>
        <v>0</v>
      </c>
      <c r="AE308" s="227">
        <f t="shared" si="251"/>
        <v>0</v>
      </c>
      <c r="AF308" s="227">
        <f t="shared" si="251"/>
        <v>0</v>
      </c>
      <c r="AG308" s="226">
        <f t="shared" si="251"/>
        <v>0</v>
      </c>
      <c r="AH308" s="228">
        <f t="shared" si="251"/>
        <v>0</v>
      </c>
      <c r="AI308" s="227">
        <f t="shared" si="251"/>
        <v>0</v>
      </c>
      <c r="AJ308" s="227">
        <f t="shared" si="251"/>
        <v>0</v>
      </c>
      <c r="AK308" s="227">
        <f t="shared" si="251"/>
        <v>0</v>
      </c>
      <c r="AL308" s="227">
        <f t="shared" si="251"/>
        <v>0</v>
      </c>
      <c r="AM308" s="227">
        <f t="shared" si="251"/>
        <v>0</v>
      </c>
      <c r="AN308" s="227">
        <f t="shared" si="251"/>
        <v>0</v>
      </c>
      <c r="AO308" s="227">
        <f t="shared" ref="AO308" si="257">$G308/72</f>
        <v>0</v>
      </c>
      <c r="AP308" s="227">
        <f t="shared" si="252"/>
        <v>0</v>
      </c>
      <c r="AQ308" s="227">
        <f t="shared" si="252"/>
        <v>0</v>
      </c>
      <c r="AR308" s="227">
        <f t="shared" si="252"/>
        <v>0</v>
      </c>
      <c r="AS308" s="226">
        <f t="shared" si="252"/>
        <v>0</v>
      </c>
      <c r="AT308" s="228">
        <f t="shared" si="252"/>
        <v>0</v>
      </c>
      <c r="AU308" s="227">
        <f t="shared" si="252"/>
        <v>0</v>
      </c>
      <c r="AV308" s="227">
        <f t="shared" si="252"/>
        <v>0</v>
      </c>
      <c r="AW308" s="227">
        <f t="shared" si="252"/>
        <v>0</v>
      </c>
      <c r="AX308" s="227">
        <f t="shared" si="252"/>
        <v>0</v>
      </c>
      <c r="AY308" s="227">
        <f t="shared" si="252"/>
        <v>0</v>
      </c>
      <c r="AZ308" s="227">
        <f t="shared" si="252"/>
        <v>0</v>
      </c>
      <c r="BA308" s="227">
        <f t="shared" si="252"/>
        <v>0</v>
      </c>
      <c r="BB308" s="227">
        <f t="shared" si="252"/>
        <v>0</v>
      </c>
      <c r="BC308" s="227">
        <f t="shared" si="252"/>
        <v>0</v>
      </c>
      <c r="BD308" s="227">
        <f t="shared" si="252"/>
        <v>0</v>
      </c>
      <c r="BE308" s="226">
        <f t="shared" ref="BE308" si="258">$G308/72</f>
        <v>0</v>
      </c>
      <c r="BF308" s="228">
        <f t="shared" si="253"/>
        <v>0</v>
      </c>
      <c r="BG308" s="227">
        <f t="shared" si="253"/>
        <v>0</v>
      </c>
      <c r="BH308" s="227">
        <f t="shared" si="253"/>
        <v>0</v>
      </c>
      <c r="BI308" s="227">
        <f t="shared" si="253"/>
        <v>0</v>
      </c>
      <c r="BJ308" s="227">
        <f t="shared" si="253"/>
        <v>0</v>
      </c>
      <c r="BK308" s="227">
        <f t="shared" si="253"/>
        <v>0</v>
      </c>
      <c r="BL308" s="227">
        <f t="shared" si="253"/>
        <v>0</v>
      </c>
      <c r="BM308" s="227">
        <f t="shared" si="253"/>
        <v>0</v>
      </c>
      <c r="BN308" s="227">
        <f t="shared" si="253"/>
        <v>0</v>
      </c>
      <c r="BO308" s="227">
        <f t="shared" si="253"/>
        <v>0</v>
      </c>
      <c r="BP308" s="227">
        <f t="shared" si="253"/>
        <v>0</v>
      </c>
      <c r="BQ308" s="226">
        <f t="shared" si="253"/>
        <v>0</v>
      </c>
      <c r="BR308" s="228">
        <f t="shared" si="253"/>
        <v>0</v>
      </c>
      <c r="BS308" s="227">
        <f t="shared" si="253"/>
        <v>0</v>
      </c>
      <c r="BT308" s="227">
        <f t="shared" si="253"/>
        <v>0</v>
      </c>
      <c r="BU308" s="227">
        <f t="shared" ref="BU308" si="259">$G308/72</f>
        <v>0</v>
      </c>
      <c r="BV308" s="227">
        <f t="shared" si="254"/>
        <v>0</v>
      </c>
      <c r="BW308" s="227">
        <f t="shared" si="254"/>
        <v>0</v>
      </c>
      <c r="BX308" s="227">
        <f t="shared" si="254"/>
        <v>0</v>
      </c>
      <c r="BY308" s="227">
        <f t="shared" si="254"/>
        <v>0</v>
      </c>
      <c r="BZ308" s="227">
        <f t="shared" si="254"/>
        <v>0</v>
      </c>
      <c r="CA308" s="227">
        <f t="shared" si="254"/>
        <v>0</v>
      </c>
      <c r="CB308" s="227">
        <f t="shared" si="254"/>
        <v>0</v>
      </c>
      <c r="CC308" s="232">
        <f t="shared" si="255"/>
        <v>0</v>
      </c>
      <c r="CD308" s="368"/>
    </row>
    <row r="309" spans="1:82" x14ac:dyDescent="0.75">
      <c r="A309" s="39"/>
      <c r="B309" s="185" t="s">
        <v>698</v>
      </c>
      <c r="C309" s="186" t="s">
        <v>883</v>
      </c>
      <c r="D309" s="178" t="s">
        <v>446</v>
      </c>
      <c r="E309" s="300">
        <v>0</v>
      </c>
      <c r="F309" s="229"/>
      <c r="G309" s="174">
        <f t="shared" si="249"/>
        <v>0</v>
      </c>
      <c r="H309" s="225"/>
      <c r="I309" s="226"/>
      <c r="J309" s="225">
        <f t="shared" ref="J309:Y324" si="260">$G309/72</f>
        <v>0</v>
      </c>
      <c r="K309" s="227">
        <f t="shared" si="260"/>
        <v>0</v>
      </c>
      <c r="L309" s="227">
        <f t="shared" si="260"/>
        <v>0</v>
      </c>
      <c r="M309" s="227">
        <f t="shared" si="260"/>
        <v>0</v>
      </c>
      <c r="N309" s="227">
        <f t="shared" si="260"/>
        <v>0</v>
      </c>
      <c r="O309" s="227">
        <f t="shared" si="260"/>
        <v>0</v>
      </c>
      <c r="P309" s="227">
        <f t="shared" si="260"/>
        <v>0</v>
      </c>
      <c r="Q309" s="227">
        <f t="shared" si="260"/>
        <v>0</v>
      </c>
      <c r="R309" s="227">
        <f t="shared" si="260"/>
        <v>0</v>
      </c>
      <c r="S309" s="227">
        <f t="shared" si="260"/>
        <v>0</v>
      </c>
      <c r="T309" s="227">
        <f t="shared" si="260"/>
        <v>0</v>
      </c>
      <c r="U309" s="226">
        <f t="shared" si="260"/>
        <v>0</v>
      </c>
      <c r="V309" s="225">
        <f t="shared" si="260"/>
        <v>0</v>
      </c>
      <c r="W309" s="227">
        <f t="shared" si="260"/>
        <v>0</v>
      </c>
      <c r="X309" s="227">
        <f t="shared" si="260"/>
        <v>0</v>
      </c>
      <c r="Y309" s="227">
        <f t="shared" si="260"/>
        <v>0</v>
      </c>
      <c r="Z309" s="227">
        <f t="shared" ref="Z309:AO324" si="261">$G309/72</f>
        <v>0</v>
      </c>
      <c r="AA309" s="227">
        <f t="shared" si="261"/>
        <v>0</v>
      </c>
      <c r="AB309" s="227">
        <f t="shared" si="261"/>
        <v>0</v>
      </c>
      <c r="AC309" s="227">
        <f t="shared" si="261"/>
        <v>0</v>
      </c>
      <c r="AD309" s="227">
        <f t="shared" si="261"/>
        <v>0</v>
      </c>
      <c r="AE309" s="227">
        <f t="shared" si="261"/>
        <v>0</v>
      </c>
      <c r="AF309" s="227">
        <f t="shared" si="261"/>
        <v>0</v>
      </c>
      <c r="AG309" s="226">
        <f t="shared" si="261"/>
        <v>0</v>
      </c>
      <c r="AH309" s="228">
        <f t="shared" si="261"/>
        <v>0</v>
      </c>
      <c r="AI309" s="227">
        <f t="shared" si="261"/>
        <v>0</v>
      </c>
      <c r="AJ309" s="227">
        <f t="shared" si="261"/>
        <v>0</v>
      </c>
      <c r="AK309" s="227">
        <f t="shared" si="261"/>
        <v>0</v>
      </c>
      <c r="AL309" s="227">
        <f t="shared" si="261"/>
        <v>0</v>
      </c>
      <c r="AM309" s="227">
        <f t="shared" si="261"/>
        <v>0</v>
      </c>
      <c r="AN309" s="227">
        <f t="shared" si="261"/>
        <v>0</v>
      </c>
      <c r="AO309" s="227">
        <f t="shared" si="261"/>
        <v>0</v>
      </c>
      <c r="AP309" s="227">
        <f t="shared" ref="AP309:BE324" si="262">$G309/72</f>
        <v>0</v>
      </c>
      <c r="AQ309" s="227">
        <f t="shared" si="262"/>
        <v>0</v>
      </c>
      <c r="AR309" s="227">
        <f t="shared" si="262"/>
        <v>0</v>
      </c>
      <c r="AS309" s="226">
        <f t="shared" si="262"/>
        <v>0</v>
      </c>
      <c r="AT309" s="228">
        <f t="shared" si="262"/>
        <v>0</v>
      </c>
      <c r="AU309" s="227">
        <f t="shared" si="262"/>
        <v>0</v>
      </c>
      <c r="AV309" s="227">
        <f t="shared" si="262"/>
        <v>0</v>
      </c>
      <c r="AW309" s="227">
        <f t="shared" si="262"/>
        <v>0</v>
      </c>
      <c r="AX309" s="227">
        <f t="shared" si="262"/>
        <v>0</v>
      </c>
      <c r="AY309" s="227">
        <f t="shared" si="262"/>
        <v>0</v>
      </c>
      <c r="AZ309" s="227">
        <f t="shared" si="262"/>
        <v>0</v>
      </c>
      <c r="BA309" s="227">
        <f t="shared" si="262"/>
        <v>0</v>
      </c>
      <c r="BB309" s="227">
        <f t="shared" si="262"/>
        <v>0</v>
      </c>
      <c r="BC309" s="227">
        <f t="shared" si="262"/>
        <v>0</v>
      </c>
      <c r="BD309" s="227">
        <f t="shared" si="262"/>
        <v>0</v>
      </c>
      <c r="BE309" s="226">
        <f t="shared" si="262"/>
        <v>0</v>
      </c>
      <c r="BF309" s="228">
        <f t="shared" ref="BF309:BU324" si="263">$G309/72</f>
        <v>0</v>
      </c>
      <c r="BG309" s="227">
        <f t="shared" si="263"/>
        <v>0</v>
      </c>
      <c r="BH309" s="227">
        <f t="shared" si="263"/>
        <v>0</v>
      </c>
      <c r="BI309" s="227">
        <f t="shared" si="263"/>
        <v>0</v>
      </c>
      <c r="BJ309" s="227">
        <f t="shared" si="263"/>
        <v>0</v>
      </c>
      <c r="BK309" s="227">
        <f t="shared" si="263"/>
        <v>0</v>
      </c>
      <c r="BL309" s="227">
        <f t="shared" si="263"/>
        <v>0</v>
      </c>
      <c r="BM309" s="227">
        <f t="shared" si="263"/>
        <v>0</v>
      </c>
      <c r="BN309" s="227">
        <f t="shared" si="263"/>
        <v>0</v>
      </c>
      <c r="BO309" s="227">
        <f t="shared" si="263"/>
        <v>0</v>
      </c>
      <c r="BP309" s="227">
        <f t="shared" si="263"/>
        <v>0</v>
      </c>
      <c r="BQ309" s="226">
        <f t="shared" si="263"/>
        <v>0</v>
      </c>
      <c r="BR309" s="228">
        <f t="shared" si="263"/>
        <v>0</v>
      </c>
      <c r="BS309" s="227">
        <f t="shared" si="263"/>
        <v>0</v>
      </c>
      <c r="BT309" s="227">
        <f t="shared" si="263"/>
        <v>0</v>
      </c>
      <c r="BU309" s="227">
        <f t="shared" si="263"/>
        <v>0</v>
      </c>
      <c r="BV309" s="227">
        <f t="shared" si="254"/>
        <v>0</v>
      </c>
      <c r="BW309" s="227">
        <f t="shared" si="254"/>
        <v>0</v>
      </c>
      <c r="BX309" s="227">
        <f t="shared" si="254"/>
        <v>0</v>
      </c>
      <c r="BY309" s="227">
        <f t="shared" si="254"/>
        <v>0</v>
      </c>
      <c r="BZ309" s="227">
        <f t="shared" si="254"/>
        <v>0</v>
      </c>
      <c r="CA309" s="227">
        <f t="shared" si="254"/>
        <v>0</v>
      </c>
      <c r="CB309" s="227">
        <f t="shared" si="254"/>
        <v>0</v>
      </c>
      <c r="CC309" s="232">
        <f t="shared" si="255"/>
        <v>0</v>
      </c>
      <c r="CD309" s="368"/>
    </row>
    <row r="310" spans="1:82" x14ac:dyDescent="0.75">
      <c r="A310" s="39"/>
      <c r="B310" s="185" t="s">
        <v>699</v>
      </c>
      <c r="C310" s="186" t="s">
        <v>700</v>
      </c>
      <c r="D310" s="178" t="s">
        <v>446</v>
      </c>
      <c r="E310" s="300">
        <v>0</v>
      </c>
      <c r="F310" s="229"/>
      <c r="G310" s="174">
        <f t="shared" si="249"/>
        <v>0</v>
      </c>
      <c r="H310" s="225"/>
      <c r="I310" s="226"/>
      <c r="J310" s="225">
        <f t="shared" si="260"/>
        <v>0</v>
      </c>
      <c r="K310" s="227">
        <f t="shared" si="260"/>
        <v>0</v>
      </c>
      <c r="L310" s="227">
        <f t="shared" si="260"/>
        <v>0</v>
      </c>
      <c r="M310" s="227">
        <f t="shared" si="260"/>
        <v>0</v>
      </c>
      <c r="N310" s="227">
        <f t="shared" si="260"/>
        <v>0</v>
      </c>
      <c r="O310" s="227">
        <f t="shared" si="260"/>
        <v>0</v>
      </c>
      <c r="P310" s="227">
        <f t="shared" si="260"/>
        <v>0</v>
      </c>
      <c r="Q310" s="227">
        <f t="shared" si="260"/>
        <v>0</v>
      </c>
      <c r="R310" s="227">
        <f t="shared" si="260"/>
        <v>0</v>
      </c>
      <c r="S310" s="227">
        <f t="shared" si="260"/>
        <v>0</v>
      </c>
      <c r="T310" s="227">
        <f t="shared" si="260"/>
        <v>0</v>
      </c>
      <c r="U310" s="226">
        <f t="shared" si="260"/>
        <v>0</v>
      </c>
      <c r="V310" s="225">
        <f t="shared" si="260"/>
        <v>0</v>
      </c>
      <c r="W310" s="227">
        <f t="shared" si="260"/>
        <v>0</v>
      </c>
      <c r="X310" s="227">
        <f t="shared" si="260"/>
        <v>0</v>
      </c>
      <c r="Y310" s="227">
        <f t="shared" si="260"/>
        <v>0</v>
      </c>
      <c r="Z310" s="227">
        <f t="shared" si="261"/>
        <v>0</v>
      </c>
      <c r="AA310" s="227">
        <f t="shared" si="261"/>
        <v>0</v>
      </c>
      <c r="AB310" s="227">
        <f t="shared" si="261"/>
        <v>0</v>
      </c>
      <c r="AC310" s="227">
        <f t="shared" si="261"/>
        <v>0</v>
      </c>
      <c r="AD310" s="227">
        <f t="shared" si="261"/>
        <v>0</v>
      </c>
      <c r="AE310" s="227">
        <f t="shared" si="261"/>
        <v>0</v>
      </c>
      <c r="AF310" s="227">
        <f t="shared" si="261"/>
        <v>0</v>
      </c>
      <c r="AG310" s="226">
        <f t="shared" si="261"/>
        <v>0</v>
      </c>
      <c r="AH310" s="228">
        <f t="shared" si="261"/>
        <v>0</v>
      </c>
      <c r="AI310" s="227">
        <f t="shared" si="261"/>
        <v>0</v>
      </c>
      <c r="AJ310" s="227">
        <f t="shared" si="261"/>
        <v>0</v>
      </c>
      <c r="AK310" s="227">
        <f t="shared" si="261"/>
        <v>0</v>
      </c>
      <c r="AL310" s="227">
        <f t="shared" si="261"/>
        <v>0</v>
      </c>
      <c r="AM310" s="227">
        <f t="shared" si="261"/>
        <v>0</v>
      </c>
      <c r="AN310" s="227">
        <f t="shared" si="261"/>
        <v>0</v>
      </c>
      <c r="AO310" s="227">
        <f t="shared" si="261"/>
        <v>0</v>
      </c>
      <c r="AP310" s="227">
        <f t="shared" si="262"/>
        <v>0</v>
      </c>
      <c r="AQ310" s="227">
        <f t="shared" si="262"/>
        <v>0</v>
      </c>
      <c r="AR310" s="227">
        <f t="shared" si="262"/>
        <v>0</v>
      </c>
      <c r="AS310" s="226">
        <f t="shared" si="262"/>
        <v>0</v>
      </c>
      <c r="AT310" s="228">
        <f t="shared" si="262"/>
        <v>0</v>
      </c>
      <c r="AU310" s="227">
        <f t="shared" si="262"/>
        <v>0</v>
      </c>
      <c r="AV310" s="227">
        <f t="shared" si="262"/>
        <v>0</v>
      </c>
      <c r="AW310" s="227">
        <f t="shared" si="262"/>
        <v>0</v>
      </c>
      <c r="AX310" s="227">
        <f t="shared" si="262"/>
        <v>0</v>
      </c>
      <c r="AY310" s="227">
        <f t="shared" si="262"/>
        <v>0</v>
      </c>
      <c r="AZ310" s="227">
        <f t="shared" si="262"/>
        <v>0</v>
      </c>
      <c r="BA310" s="227">
        <f t="shared" si="262"/>
        <v>0</v>
      </c>
      <c r="BB310" s="227">
        <f t="shared" si="262"/>
        <v>0</v>
      </c>
      <c r="BC310" s="227">
        <f t="shared" si="262"/>
        <v>0</v>
      </c>
      <c r="BD310" s="227">
        <f t="shared" si="262"/>
        <v>0</v>
      </c>
      <c r="BE310" s="226">
        <f t="shared" si="262"/>
        <v>0</v>
      </c>
      <c r="BF310" s="228">
        <f t="shared" si="263"/>
        <v>0</v>
      </c>
      <c r="BG310" s="227">
        <f t="shared" si="263"/>
        <v>0</v>
      </c>
      <c r="BH310" s="227">
        <f t="shared" si="263"/>
        <v>0</v>
      </c>
      <c r="BI310" s="227">
        <f t="shared" si="263"/>
        <v>0</v>
      </c>
      <c r="BJ310" s="227">
        <f t="shared" si="263"/>
        <v>0</v>
      </c>
      <c r="BK310" s="227">
        <f t="shared" si="263"/>
        <v>0</v>
      </c>
      <c r="BL310" s="227">
        <f t="shared" si="263"/>
        <v>0</v>
      </c>
      <c r="BM310" s="227">
        <f t="shared" si="263"/>
        <v>0</v>
      </c>
      <c r="BN310" s="227">
        <f t="shared" si="263"/>
        <v>0</v>
      </c>
      <c r="BO310" s="227">
        <f t="shared" si="263"/>
        <v>0</v>
      </c>
      <c r="BP310" s="227">
        <f t="shared" si="263"/>
        <v>0</v>
      </c>
      <c r="BQ310" s="226">
        <f t="shared" si="263"/>
        <v>0</v>
      </c>
      <c r="BR310" s="228">
        <f t="shared" si="263"/>
        <v>0</v>
      </c>
      <c r="BS310" s="227">
        <f t="shared" si="263"/>
        <v>0</v>
      </c>
      <c r="BT310" s="227">
        <f t="shared" si="263"/>
        <v>0</v>
      </c>
      <c r="BU310" s="227">
        <f t="shared" si="263"/>
        <v>0</v>
      </c>
      <c r="BV310" s="227">
        <f t="shared" si="254"/>
        <v>0</v>
      </c>
      <c r="BW310" s="227">
        <f t="shared" si="254"/>
        <v>0</v>
      </c>
      <c r="BX310" s="227">
        <f t="shared" si="254"/>
        <v>0</v>
      </c>
      <c r="BY310" s="227">
        <f t="shared" si="254"/>
        <v>0</v>
      </c>
      <c r="BZ310" s="227">
        <f t="shared" si="254"/>
        <v>0</v>
      </c>
      <c r="CA310" s="227">
        <f t="shared" si="254"/>
        <v>0</v>
      </c>
      <c r="CB310" s="227">
        <f t="shared" si="254"/>
        <v>0</v>
      </c>
      <c r="CC310" s="232">
        <f t="shared" si="255"/>
        <v>0</v>
      </c>
      <c r="CD310" s="368"/>
    </row>
    <row r="311" spans="1:82" x14ac:dyDescent="0.75">
      <c r="A311" s="39"/>
      <c r="B311" s="185" t="s">
        <v>701</v>
      </c>
      <c r="C311" s="186" t="s">
        <v>884</v>
      </c>
      <c r="D311" s="178" t="s">
        <v>446</v>
      </c>
      <c r="E311" s="300">
        <v>0</v>
      </c>
      <c r="F311" s="229"/>
      <c r="G311" s="174">
        <f t="shared" si="249"/>
        <v>0</v>
      </c>
      <c r="H311" s="225"/>
      <c r="I311" s="226"/>
      <c r="J311" s="225">
        <f t="shared" si="260"/>
        <v>0</v>
      </c>
      <c r="K311" s="227">
        <f t="shared" si="260"/>
        <v>0</v>
      </c>
      <c r="L311" s="227">
        <f t="shared" si="260"/>
        <v>0</v>
      </c>
      <c r="M311" s="227">
        <f t="shared" si="260"/>
        <v>0</v>
      </c>
      <c r="N311" s="227">
        <f t="shared" si="260"/>
        <v>0</v>
      </c>
      <c r="O311" s="227">
        <f t="shared" si="260"/>
        <v>0</v>
      </c>
      <c r="P311" s="227">
        <f t="shared" si="260"/>
        <v>0</v>
      </c>
      <c r="Q311" s="227">
        <f t="shared" si="260"/>
        <v>0</v>
      </c>
      <c r="R311" s="227">
        <f t="shared" si="260"/>
        <v>0</v>
      </c>
      <c r="S311" s="227">
        <f t="shared" si="260"/>
        <v>0</v>
      </c>
      <c r="T311" s="227">
        <f t="shared" si="260"/>
        <v>0</v>
      </c>
      <c r="U311" s="226">
        <f t="shared" si="260"/>
        <v>0</v>
      </c>
      <c r="V311" s="225">
        <f t="shared" si="260"/>
        <v>0</v>
      </c>
      <c r="W311" s="227">
        <f t="shared" si="260"/>
        <v>0</v>
      </c>
      <c r="X311" s="227">
        <f t="shared" si="260"/>
        <v>0</v>
      </c>
      <c r="Y311" s="227">
        <f t="shared" si="260"/>
        <v>0</v>
      </c>
      <c r="Z311" s="227">
        <f t="shared" si="261"/>
        <v>0</v>
      </c>
      <c r="AA311" s="227">
        <f t="shared" si="261"/>
        <v>0</v>
      </c>
      <c r="AB311" s="227">
        <f t="shared" si="261"/>
        <v>0</v>
      </c>
      <c r="AC311" s="227">
        <f t="shared" si="261"/>
        <v>0</v>
      </c>
      <c r="AD311" s="227">
        <f t="shared" si="261"/>
        <v>0</v>
      </c>
      <c r="AE311" s="227">
        <f t="shared" si="261"/>
        <v>0</v>
      </c>
      <c r="AF311" s="227">
        <f t="shared" si="261"/>
        <v>0</v>
      </c>
      <c r="AG311" s="226">
        <f t="shared" si="261"/>
        <v>0</v>
      </c>
      <c r="AH311" s="228">
        <f t="shared" si="261"/>
        <v>0</v>
      </c>
      <c r="AI311" s="227">
        <f t="shared" si="261"/>
        <v>0</v>
      </c>
      <c r="AJ311" s="227">
        <f t="shared" si="261"/>
        <v>0</v>
      </c>
      <c r="AK311" s="227">
        <f t="shared" si="261"/>
        <v>0</v>
      </c>
      <c r="AL311" s="227">
        <f t="shared" si="261"/>
        <v>0</v>
      </c>
      <c r="AM311" s="227">
        <f t="shared" si="261"/>
        <v>0</v>
      </c>
      <c r="AN311" s="227">
        <f t="shared" si="261"/>
        <v>0</v>
      </c>
      <c r="AO311" s="227">
        <f t="shared" si="261"/>
        <v>0</v>
      </c>
      <c r="AP311" s="227">
        <f t="shared" si="262"/>
        <v>0</v>
      </c>
      <c r="AQ311" s="227">
        <f t="shared" si="262"/>
        <v>0</v>
      </c>
      <c r="AR311" s="227">
        <f t="shared" si="262"/>
        <v>0</v>
      </c>
      <c r="AS311" s="226">
        <f t="shared" si="262"/>
        <v>0</v>
      </c>
      <c r="AT311" s="228">
        <f t="shared" si="262"/>
        <v>0</v>
      </c>
      <c r="AU311" s="227">
        <f t="shared" si="262"/>
        <v>0</v>
      </c>
      <c r="AV311" s="227">
        <f t="shared" si="262"/>
        <v>0</v>
      </c>
      <c r="AW311" s="227">
        <f t="shared" si="262"/>
        <v>0</v>
      </c>
      <c r="AX311" s="227">
        <f t="shared" si="262"/>
        <v>0</v>
      </c>
      <c r="AY311" s="227">
        <f t="shared" si="262"/>
        <v>0</v>
      </c>
      <c r="AZ311" s="227">
        <f t="shared" si="262"/>
        <v>0</v>
      </c>
      <c r="BA311" s="227">
        <f t="shared" si="262"/>
        <v>0</v>
      </c>
      <c r="BB311" s="227">
        <f t="shared" si="262"/>
        <v>0</v>
      </c>
      <c r="BC311" s="227">
        <f t="shared" si="262"/>
        <v>0</v>
      </c>
      <c r="BD311" s="227">
        <f t="shared" si="262"/>
        <v>0</v>
      </c>
      <c r="BE311" s="226">
        <f t="shared" si="262"/>
        <v>0</v>
      </c>
      <c r="BF311" s="228">
        <f t="shared" si="263"/>
        <v>0</v>
      </c>
      <c r="BG311" s="227">
        <f t="shared" si="263"/>
        <v>0</v>
      </c>
      <c r="BH311" s="227">
        <f t="shared" si="263"/>
        <v>0</v>
      </c>
      <c r="BI311" s="227">
        <f t="shared" si="263"/>
        <v>0</v>
      </c>
      <c r="BJ311" s="227">
        <f t="shared" si="263"/>
        <v>0</v>
      </c>
      <c r="BK311" s="227">
        <f t="shared" si="263"/>
        <v>0</v>
      </c>
      <c r="BL311" s="227">
        <f t="shared" si="263"/>
        <v>0</v>
      </c>
      <c r="BM311" s="227">
        <f t="shared" si="263"/>
        <v>0</v>
      </c>
      <c r="BN311" s="227">
        <f t="shared" si="263"/>
        <v>0</v>
      </c>
      <c r="BO311" s="227">
        <f t="shared" si="263"/>
        <v>0</v>
      </c>
      <c r="BP311" s="227">
        <f t="shared" si="263"/>
        <v>0</v>
      </c>
      <c r="BQ311" s="226">
        <f t="shared" si="263"/>
        <v>0</v>
      </c>
      <c r="BR311" s="228">
        <f t="shared" si="263"/>
        <v>0</v>
      </c>
      <c r="BS311" s="227">
        <f t="shared" si="263"/>
        <v>0</v>
      </c>
      <c r="BT311" s="227">
        <f t="shared" si="263"/>
        <v>0</v>
      </c>
      <c r="BU311" s="227">
        <f t="shared" si="263"/>
        <v>0</v>
      </c>
      <c r="BV311" s="227">
        <f t="shared" si="254"/>
        <v>0</v>
      </c>
      <c r="BW311" s="227">
        <f t="shared" si="254"/>
        <v>0</v>
      </c>
      <c r="BX311" s="227">
        <f t="shared" si="254"/>
        <v>0</v>
      </c>
      <c r="BY311" s="227">
        <f t="shared" si="254"/>
        <v>0</v>
      </c>
      <c r="BZ311" s="227">
        <f t="shared" si="254"/>
        <v>0</v>
      </c>
      <c r="CA311" s="227">
        <f t="shared" si="254"/>
        <v>0</v>
      </c>
      <c r="CB311" s="227">
        <f t="shared" si="254"/>
        <v>0</v>
      </c>
      <c r="CC311" s="232">
        <f t="shared" si="255"/>
        <v>0</v>
      </c>
      <c r="CD311" s="368"/>
    </row>
    <row r="312" spans="1:82" s="39" customFormat="1" ht="13.5" x14ac:dyDescent="0.75">
      <c r="B312" s="73" t="s">
        <v>702</v>
      </c>
      <c r="C312" s="129" t="s">
        <v>703</v>
      </c>
      <c r="D312" s="130" t="s">
        <v>446</v>
      </c>
      <c r="E312" s="255">
        <v>1</v>
      </c>
      <c r="F312" s="319"/>
      <c r="G312" s="74">
        <f t="shared" si="249"/>
        <v>0</v>
      </c>
      <c r="H312" s="75"/>
      <c r="I312" s="76"/>
      <c r="J312" s="75">
        <f t="shared" si="260"/>
        <v>0</v>
      </c>
      <c r="K312" s="77">
        <f t="shared" si="260"/>
        <v>0</v>
      </c>
      <c r="L312" s="77">
        <f t="shared" si="260"/>
        <v>0</v>
      </c>
      <c r="M312" s="77">
        <f t="shared" si="260"/>
        <v>0</v>
      </c>
      <c r="N312" s="77">
        <f t="shared" si="260"/>
        <v>0</v>
      </c>
      <c r="O312" s="77">
        <f t="shared" si="260"/>
        <v>0</v>
      </c>
      <c r="P312" s="77">
        <f t="shared" si="260"/>
        <v>0</v>
      </c>
      <c r="Q312" s="77">
        <f t="shared" si="260"/>
        <v>0</v>
      </c>
      <c r="R312" s="77">
        <f t="shared" si="260"/>
        <v>0</v>
      </c>
      <c r="S312" s="77">
        <f t="shared" si="260"/>
        <v>0</v>
      </c>
      <c r="T312" s="77">
        <f t="shared" si="260"/>
        <v>0</v>
      </c>
      <c r="U312" s="76">
        <f t="shared" si="260"/>
        <v>0</v>
      </c>
      <c r="V312" s="78">
        <f t="shared" si="260"/>
        <v>0</v>
      </c>
      <c r="W312" s="77">
        <f t="shared" si="260"/>
        <v>0</v>
      </c>
      <c r="X312" s="77">
        <f t="shared" si="260"/>
        <v>0</v>
      </c>
      <c r="Y312" s="77">
        <f t="shared" si="260"/>
        <v>0</v>
      </c>
      <c r="Z312" s="77">
        <f t="shared" si="261"/>
        <v>0</v>
      </c>
      <c r="AA312" s="77">
        <f t="shared" si="261"/>
        <v>0</v>
      </c>
      <c r="AB312" s="77">
        <f t="shared" si="261"/>
        <v>0</v>
      </c>
      <c r="AC312" s="77">
        <f t="shared" si="261"/>
        <v>0</v>
      </c>
      <c r="AD312" s="77">
        <f t="shared" si="261"/>
        <v>0</v>
      </c>
      <c r="AE312" s="77">
        <f t="shared" si="261"/>
        <v>0</v>
      </c>
      <c r="AF312" s="77">
        <f t="shared" si="261"/>
        <v>0</v>
      </c>
      <c r="AG312" s="76">
        <f t="shared" si="261"/>
        <v>0</v>
      </c>
      <c r="AH312" s="78">
        <f t="shared" si="261"/>
        <v>0</v>
      </c>
      <c r="AI312" s="77">
        <f t="shared" si="261"/>
        <v>0</v>
      </c>
      <c r="AJ312" s="77">
        <f t="shared" si="261"/>
        <v>0</v>
      </c>
      <c r="AK312" s="77">
        <f t="shared" si="261"/>
        <v>0</v>
      </c>
      <c r="AL312" s="77">
        <f t="shared" si="261"/>
        <v>0</v>
      </c>
      <c r="AM312" s="77">
        <f t="shared" si="261"/>
        <v>0</v>
      </c>
      <c r="AN312" s="77">
        <f t="shared" si="261"/>
        <v>0</v>
      </c>
      <c r="AO312" s="77">
        <f t="shared" si="261"/>
        <v>0</v>
      </c>
      <c r="AP312" s="77">
        <f t="shared" si="262"/>
        <v>0</v>
      </c>
      <c r="AQ312" s="77">
        <f t="shared" si="262"/>
        <v>0</v>
      </c>
      <c r="AR312" s="77">
        <f t="shared" si="262"/>
        <v>0</v>
      </c>
      <c r="AS312" s="76">
        <f t="shared" si="262"/>
        <v>0</v>
      </c>
      <c r="AT312" s="78">
        <f t="shared" si="262"/>
        <v>0</v>
      </c>
      <c r="AU312" s="77">
        <f t="shared" si="262"/>
        <v>0</v>
      </c>
      <c r="AV312" s="77">
        <f t="shared" si="262"/>
        <v>0</v>
      </c>
      <c r="AW312" s="77">
        <f t="shared" si="262"/>
        <v>0</v>
      </c>
      <c r="AX312" s="77">
        <f t="shared" si="262"/>
        <v>0</v>
      </c>
      <c r="AY312" s="77">
        <f t="shared" si="262"/>
        <v>0</v>
      </c>
      <c r="AZ312" s="77">
        <f t="shared" si="262"/>
        <v>0</v>
      </c>
      <c r="BA312" s="77">
        <f t="shared" si="262"/>
        <v>0</v>
      </c>
      <c r="BB312" s="77">
        <f t="shared" si="262"/>
        <v>0</v>
      </c>
      <c r="BC312" s="77">
        <f t="shared" si="262"/>
        <v>0</v>
      </c>
      <c r="BD312" s="77">
        <f t="shared" si="262"/>
        <v>0</v>
      </c>
      <c r="BE312" s="76">
        <f t="shared" si="262"/>
        <v>0</v>
      </c>
      <c r="BF312" s="78">
        <f t="shared" si="263"/>
        <v>0</v>
      </c>
      <c r="BG312" s="77">
        <f t="shared" si="263"/>
        <v>0</v>
      </c>
      <c r="BH312" s="77">
        <f t="shared" si="263"/>
        <v>0</v>
      </c>
      <c r="BI312" s="77">
        <f t="shared" si="263"/>
        <v>0</v>
      </c>
      <c r="BJ312" s="77">
        <f t="shared" si="263"/>
        <v>0</v>
      </c>
      <c r="BK312" s="77">
        <f t="shared" si="263"/>
        <v>0</v>
      </c>
      <c r="BL312" s="77">
        <f t="shared" si="263"/>
        <v>0</v>
      </c>
      <c r="BM312" s="77">
        <f t="shared" si="263"/>
        <v>0</v>
      </c>
      <c r="BN312" s="77">
        <f t="shared" si="263"/>
        <v>0</v>
      </c>
      <c r="BO312" s="77">
        <f t="shared" si="263"/>
        <v>0</v>
      </c>
      <c r="BP312" s="77">
        <f t="shared" si="263"/>
        <v>0</v>
      </c>
      <c r="BQ312" s="76">
        <f t="shared" si="263"/>
        <v>0</v>
      </c>
      <c r="BR312" s="78">
        <f t="shared" si="263"/>
        <v>0</v>
      </c>
      <c r="BS312" s="77">
        <f t="shared" si="263"/>
        <v>0</v>
      </c>
      <c r="BT312" s="77">
        <f t="shared" si="263"/>
        <v>0</v>
      </c>
      <c r="BU312" s="77">
        <f t="shared" si="263"/>
        <v>0</v>
      </c>
      <c r="BV312" s="77">
        <f t="shared" si="254"/>
        <v>0</v>
      </c>
      <c r="BW312" s="77">
        <f t="shared" si="254"/>
        <v>0</v>
      </c>
      <c r="BX312" s="77">
        <f t="shared" si="254"/>
        <v>0</v>
      </c>
      <c r="BY312" s="77">
        <f t="shared" si="254"/>
        <v>0</v>
      </c>
      <c r="BZ312" s="77">
        <f t="shared" si="254"/>
        <v>0</v>
      </c>
      <c r="CA312" s="77">
        <f t="shared" si="254"/>
        <v>0</v>
      </c>
      <c r="CB312" s="77">
        <f t="shared" si="254"/>
        <v>0</v>
      </c>
      <c r="CC312" s="76">
        <f t="shared" si="255"/>
        <v>0</v>
      </c>
      <c r="CD312" s="368"/>
    </row>
    <row r="313" spans="1:82" s="39" customFormat="1" ht="13.5" x14ac:dyDescent="0.75">
      <c r="B313" s="73" t="s">
        <v>704</v>
      </c>
      <c r="C313" s="129" t="s">
        <v>705</v>
      </c>
      <c r="D313" s="130" t="s">
        <v>446</v>
      </c>
      <c r="E313" s="255">
        <v>1</v>
      </c>
      <c r="F313" s="319"/>
      <c r="G313" s="74">
        <f t="shared" si="249"/>
        <v>0</v>
      </c>
      <c r="H313" s="75"/>
      <c r="I313" s="76"/>
      <c r="J313" s="75">
        <f t="shared" si="260"/>
        <v>0</v>
      </c>
      <c r="K313" s="77">
        <f t="shared" si="260"/>
        <v>0</v>
      </c>
      <c r="L313" s="77">
        <f t="shared" si="260"/>
        <v>0</v>
      </c>
      <c r="M313" s="77">
        <f t="shared" si="260"/>
        <v>0</v>
      </c>
      <c r="N313" s="77">
        <f t="shared" si="260"/>
        <v>0</v>
      </c>
      <c r="O313" s="77">
        <f t="shared" si="260"/>
        <v>0</v>
      </c>
      <c r="P313" s="77">
        <f t="shared" si="260"/>
        <v>0</v>
      </c>
      <c r="Q313" s="77">
        <f t="shared" si="260"/>
        <v>0</v>
      </c>
      <c r="R313" s="77">
        <f t="shared" si="260"/>
        <v>0</v>
      </c>
      <c r="S313" s="77">
        <f t="shared" si="260"/>
        <v>0</v>
      </c>
      <c r="T313" s="77">
        <f t="shared" si="260"/>
        <v>0</v>
      </c>
      <c r="U313" s="76">
        <f t="shared" si="260"/>
        <v>0</v>
      </c>
      <c r="V313" s="78">
        <f t="shared" si="260"/>
        <v>0</v>
      </c>
      <c r="W313" s="77">
        <f t="shared" si="260"/>
        <v>0</v>
      </c>
      <c r="X313" s="77">
        <f t="shared" si="260"/>
        <v>0</v>
      </c>
      <c r="Y313" s="77">
        <f t="shared" si="260"/>
        <v>0</v>
      </c>
      <c r="Z313" s="77">
        <f t="shared" si="261"/>
        <v>0</v>
      </c>
      <c r="AA313" s="77">
        <f t="shared" si="261"/>
        <v>0</v>
      </c>
      <c r="AB313" s="77">
        <f t="shared" si="261"/>
        <v>0</v>
      </c>
      <c r="AC313" s="77">
        <f t="shared" si="261"/>
        <v>0</v>
      </c>
      <c r="AD313" s="77">
        <f t="shared" si="261"/>
        <v>0</v>
      </c>
      <c r="AE313" s="77">
        <f t="shared" si="261"/>
        <v>0</v>
      </c>
      <c r="AF313" s="77">
        <f t="shared" si="261"/>
        <v>0</v>
      </c>
      <c r="AG313" s="76">
        <f t="shared" si="261"/>
        <v>0</v>
      </c>
      <c r="AH313" s="78">
        <f t="shared" si="261"/>
        <v>0</v>
      </c>
      <c r="AI313" s="77">
        <f t="shared" si="261"/>
        <v>0</v>
      </c>
      <c r="AJ313" s="77">
        <f t="shared" si="261"/>
        <v>0</v>
      </c>
      <c r="AK313" s="77">
        <f t="shared" si="261"/>
        <v>0</v>
      </c>
      <c r="AL313" s="77">
        <f t="shared" si="261"/>
        <v>0</v>
      </c>
      <c r="AM313" s="77">
        <f t="shared" si="261"/>
        <v>0</v>
      </c>
      <c r="AN313" s="77">
        <f t="shared" si="261"/>
        <v>0</v>
      </c>
      <c r="AO313" s="77">
        <f t="shared" si="261"/>
        <v>0</v>
      </c>
      <c r="AP313" s="77">
        <f t="shared" si="262"/>
        <v>0</v>
      </c>
      <c r="AQ313" s="77">
        <f t="shared" si="262"/>
        <v>0</v>
      </c>
      <c r="AR313" s="77">
        <f t="shared" si="262"/>
        <v>0</v>
      </c>
      <c r="AS313" s="76">
        <f t="shared" si="262"/>
        <v>0</v>
      </c>
      <c r="AT313" s="78">
        <f t="shared" si="262"/>
        <v>0</v>
      </c>
      <c r="AU313" s="77">
        <f t="shared" si="262"/>
        <v>0</v>
      </c>
      <c r="AV313" s="77">
        <f t="shared" si="262"/>
        <v>0</v>
      </c>
      <c r="AW313" s="77">
        <f t="shared" si="262"/>
        <v>0</v>
      </c>
      <c r="AX313" s="77">
        <f t="shared" si="262"/>
        <v>0</v>
      </c>
      <c r="AY313" s="77">
        <f t="shared" si="262"/>
        <v>0</v>
      </c>
      <c r="AZ313" s="77">
        <f t="shared" si="262"/>
        <v>0</v>
      </c>
      <c r="BA313" s="77">
        <f t="shared" si="262"/>
        <v>0</v>
      </c>
      <c r="BB313" s="77">
        <f t="shared" si="262"/>
        <v>0</v>
      </c>
      <c r="BC313" s="77">
        <f t="shared" si="262"/>
        <v>0</v>
      </c>
      <c r="BD313" s="77">
        <f t="shared" si="262"/>
        <v>0</v>
      </c>
      <c r="BE313" s="76">
        <f t="shared" si="262"/>
        <v>0</v>
      </c>
      <c r="BF313" s="78">
        <f t="shared" si="263"/>
        <v>0</v>
      </c>
      <c r="BG313" s="77">
        <f t="shared" si="263"/>
        <v>0</v>
      </c>
      <c r="BH313" s="77">
        <f t="shared" si="263"/>
        <v>0</v>
      </c>
      <c r="BI313" s="77">
        <f t="shared" si="263"/>
        <v>0</v>
      </c>
      <c r="BJ313" s="77">
        <f t="shared" si="263"/>
        <v>0</v>
      </c>
      <c r="BK313" s="77">
        <f t="shared" si="263"/>
        <v>0</v>
      </c>
      <c r="BL313" s="77">
        <f t="shared" si="263"/>
        <v>0</v>
      </c>
      <c r="BM313" s="77">
        <f t="shared" si="263"/>
        <v>0</v>
      </c>
      <c r="BN313" s="77">
        <f t="shared" si="263"/>
        <v>0</v>
      </c>
      <c r="BO313" s="77">
        <f t="shared" si="263"/>
        <v>0</v>
      </c>
      <c r="BP313" s="77">
        <f t="shared" si="263"/>
        <v>0</v>
      </c>
      <c r="BQ313" s="76">
        <f t="shared" si="263"/>
        <v>0</v>
      </c>
      <c r="BR313" s="78">
        <f t="shared" si="263"/>
        <v>0</v>
      </c>
      <c r="BS313" s="77">
        <f t="shared" si="263"/>
        <v>0</v>
      </c>
      <c r="BT313" s="77">
        <f t="shared" si="263"/>
        <v>0</v>
      </c>
      <c r="BU313" s="77">
        <f t="shared" si="263"/>
        <v>0</v>
      </c>
      <c r="BV313" s="77">
        <f t="shared" si="254"/>
        <v>0</v>
      </c>
      <c r="BW313" s="77">
        <f t="shared" si="254"/>
        <v>0</v>
      </c>
      <c r="BX313" s="77">
        <f t="shared" si="254"/>
        <v>0</v>
      </c>
      <c r="BY313" s="77">
        <f t="shared" si="254"/>
        <v>0</v>
      </c>
      <c r="BZ313" s="77">
        <f t="shared" si="254"/>
        <v>0</v>
      </c>
      <c r="CA313" s="77">
        <f t="shared" si="254"/>
        <v>0</v>
      </c>
      <c r="CB313" s="77">
        <f t="shared" si="254"/>
        <v>0</v>
      </c>
      <c r="CC313" s="76">
        <f t="shared" si="255"/>
        <v>0</v>
      </c>
      <c r="CD313" s="368"/>
    </row>
    <row r="314" spans="1:82" s="39" customFormat="1" ht="13.5" x14ac:dyDescent="0.75">
      <c r="B314" s="73" t="s">
        <v>706</v>
      </c>
      <c r="C314" s="129" t="s">
        <v>885</v>
      </c>
      <c r="D314" s="130" t="s">
        <v>446</v>
      </c>
      <c r="E314" s="255">
        <f>6*2</f>
        <v>12</v>
      </c>
      <c r="F314" s="319"/>
      <c r="G314" s="74">
        <f t="shared" si="249"/>
        <v>0</v>
      </c>
      <c r="H314" s="75"/>
      <c r="I314" s="76"/>
      <c r="J314" s="75">
        <f t="shared" si="260"/>
        <v>0</v>
      </c>
      <c r="K314" s="77">
        <f t="shared" si="260"/>
        <v>0</v>
      </c>
      <c r="L314" s="77">
        <f t="shared" si="260"/>
        <v>0</v>
      </c>
      <c r="M314" s="77">
        <f t="shared" si="260"/>
        <v>0</v>
      </c>
      <c r="N314" s="77">
        <f t="shared" si="260"/>
        <v>0</v>
      </c>
      <c r="O314" s="77">
        <f t="shared" si="260"/>
        <v>0</v>
      </c>
      <c r="P314" s="77">
        <f t="shared" si="260"/>
        <v>0</v>
      </c>
      <c r="Q314" s="77">
        <f t="shared" si="260"/>
        <v>0</v>
      </c>
      <c r="R314" s="77">
        <f t="shared" si="260"/>
        <v>0</v>
      </c>
      <c r="S314" s="77">
        <f t="shared" si="260"/>
        <v>0</v>
      </c>
      <c r="T314" s="77">
        <f t="shared" si="260"/>
        <v>0</v>
      </c>
      <c r="U314" s="76">
        <f t="shared" si="260"/>
        <v>0</v>
      </c>
      <c r="V314" s="78">
        <f t="shared" si="260"/>
        <v>0</v>
      </c>
      <c r="W314" s="77">
        <f t="shared" si="260"/>
        <v>0</v>
      </c>
      <c r="X314" s="77">
        <f t="shared" si="260"/>
        <v>0</v>
      </c>
      <c r="Y314" s="77">
        <f t="shared" si="260"/>
        <v>0</v>
      </c>
      <c r="Z314" s="77">
        <f t="shared" si="261"/>
        <v>0</v>
      </c>
      <c r="AA314" s="77">
        <f t="shared" si="261"/>
        <v>0</v>
      </c>
      <c r="AB314" s="77">
        <f t="shared" si="261"/>
        <v>0</v>
      </c>
      <c r="AC314" s="77">
        <f t="shared" si="261"/>
        <v>0</v>
      </c>
      <c r="AD314" s="77">
        <f t="shared" si="261"/>
        <v>0</v>
      </c>
      <c r="AE314" s="77">
        <f t="shared" si="261"/>
        <v>0</v>
      </c>
      <c r="AF314" s="77">
        <f t="shared" si="261"/>
        <v>0</v>
      </c>
      <c r="AG314" s="76">
        <f t="shared" si="261"/>
        <v>0</v>
      </c>
      <c r="AH314" s="78">
        <f t="shared" si="261"/>
        <v>0</v>
      </c>
      <c r="AI314" s="77">
        <f t="shared" si="261"/>
        <v>0</v>
      </c>
      <c r="AJ314" s="77">
        <f t="shared" si="261"/>
        <v>0</v>
      </c>
      <c r="AK314" s="77">
        <f t="shared" si="261"/>
        <v>0</v>
      </c>
      <c r="AL314" s="77">
        <f t="shared" si="261"/>
        <v>0</v>
      </c>
      <c r="AM314" s="77">
        <f t="shared" si="261"/>
        <v>0</v>
      </c>
      <c r="AN314" s="77">
        <f t="shared" si="261"/>
        <v>0</v>
      </c>
      <c r="AO314" s="77">
        <f t="shared" si="261"/>
        <v>0</v>
      </c>
      <c r="AP314" s="77">
        <f t="shared" si="262"/>
        <v>0</v>
      </c>
      <c r="AQ314" s="77">
        <f t="shared" si="262"/>
        <v>0</v>
      </c>
      <c r="AR314" s="77">
        <f t="shared" si="262"/>
        <v>0</v>
      </c>
      <c r="AS314" s="76">
        <f t="shared" si="262"/>
        <v>0</v>
      </c>
      <c r="AT314" s="78">
        <f t="shared" si="262"/>
        <v>0</v>
      </c>
      <c r="AU314" s="77">
        <f t="shared" si="262"/>
        <v>0</v>
      </c>
      <c r="AV314" s="77">
        <f t="shared" si="262"/>
        <v>0</v>
      </c>
      <c r="AW314" s="77">
        <f t="shared" si="262"/>
        <v>0</v>
      </c>
      <c r="AX314" s="77">
        <f t="shared" si="262"/>
        <v>0</v>
      </c>
      <c r="AY314" s="77">
        <f t="shared" si="262"/>
        <v>0</v>
      </c>
      <c r="AZ314" s="77">
        <f t="shared" si="262"/>
        <v>0</v>
      </c>
      <c r="BA314" s="77">
        <f t="shared" si="262"/>
        <v>0</v>
      </c>
      <c r="BB314" s="77">
        <f t="shared" si="262"/>
        <v>0</v>
      </c>
      <c r="BC314" s="77">
        <f t="shared" si="262"/>
        <v>0</v>
      </c>
      <c r="BD314" s="77">
        <f t="shared" si="262"/>
        <v>0</v>
      </c>
      <c r="BE314" s="76">
        <f t="shared" si="262"/>
        <v>0</v>
      </c>
      <c r="BF314" s="78">
        <f t="shared" si="263"/>
        <v>0</v>
      </c>
      <c r="BG314" s="77">
        <f t="shared" si="263"/>
        <v>0</v>
      </c>
      <c r="BH314" s="77">
        <f t="shared" si="263"/>
        <v>0</v>
      </c>
      <c r="BI314" s="77">
        <f t="shared" si="263"/>
        <v>0</v>
      </c>
      <c r="BJ314" s="77">
        <f t="shared" si="263"/>
        <v>0</v>
      </c>
      <c r="BK314" s="77">
        <f t="shared" si="263"/>
        <v>0</v>
      </c>
      <c r="BL314" s="77">
        <f t="shared" si="263"/>
        <v>0</v>
      </c>
      <c r="BM314" s="77">
        <f t="shared" si="263"/>
        <v>0</v>
      </c>
      <c r="BN314" s="77">
        <f t="shared" si="263"/>
        <v>0</v>
      </c>
      <c r="BO314" s="77">
        <f t="shared" si="263"/>
        <v>0</v>
      </c>
      <c r="BP314" s="77">
        <f t="shared" si="263"/>
        <v>0</v>
      </c>
      <c r="BQ314" s="76">
        <f t="shared" si="263"/>
        <v>0</v>
      </c>
      <c r="BR314" s="78">
        <f t="shared" si="263"/>
        <v>0</v>
      </c>
      <c r="BS314" s="77">
        <f t="shared" si="263"/>
        <v>0</v>
      </c>
      <c r="BT314" s="77">
        <f t="shared" si="263"/>
        <v>0</v>
      </c>
      <c r="BU314" s="77">
        <f t="shared" si="263"/>
        <v>0</v>
      </c>
      <c r="BV314" s="77">
        <f t="shared" si="254"/>
        <v>0</v>
      </c>
      <c r="BW314" s="77">
        <f t="shared" si="254"/>
        <v>0</v>
      </c>
      <c r="BX314" s="77">
        <f t="shared" si="254"/>
        <v>0</v>
      </c>
      <c r="BY314" s="77">
        <f t="shared" si="254"/>
        <v>0</v>
      </c>
      <c r="BZ314" s="77">
        <f t="shared" si="254"/>
        <v>0</v>
      </c>
      <c r="CA314" s="77">
        <f t="shared" si="254"/>
        <v>0</v>
      </c>
      <c r="CB314" s="77">
        <f t="shared" si="254"/>
        <v>0</v>
      </c>
      <c r="CC314" s="76">
        <f t="shared" si="255"/>
        <v>0</v>
      </c>
      <c r="CD314" s="368"/>
    </row>
    <row r="315" spans="1:82" x14ac:dyDescent="0.75">
      <c r="A315" s="39"/>
      <c r="B315" s="185" t="s">
        <v>707</v>
      </c>
      <c r="C315" s="186" t="s">
        <v>708</v>
      </c>
      <c r="D315" s="178" t="s">
        <v>86</v>
      </c>
      <c r="E315" s="300">
        <v>0</v>
      </c>
      <c r="F315" s="229"/>
      <c r="G315" s="174">
        <f t="shared" si="249"/>
        <v>0</v>
      </c>
      <c r="H315" s="225"/>
      <c r="I315" s="226"/>
      <c r="J315" s="225">
        <f t="shared" si="260"/>
        <v>0</v>
      </c>
      <c r="K315" s="227">
        <f t="shared" si="260"/>
        <v>0</v>
      </c>
      <c r="L315" s="227">
        <f t="shared" si="260"/>
        <v>0</v>
      </c>
      <c r="M315" s="227">
        <f t="shared" si="260"/>
        <v>0</v>
      </c>
      <c r="N315" s="227">
        <f t="shared" si="260"/>
        <v>0</v>
      </c>
      <c r="O315" s="227">
        <f t="shared" si="260"/>
        <v>0</v>
      </c>
      <c r="P315" s="227">
        <f t="shared" si="260"/>
        <v>0</v>
      </c>
      <c r="Q315" s="227">
        <f t="shared" si="260"/>
        <v>0</v>
      </c>
      <c r="R315" s="227">
        <f t="shared" si="260"/>
        <v>0</v>
      </c>
      <c r="S315" s="227">
        <f t="shared" si="260"/>
        <v>0</v>
      </c>
      <c r="T315" s="227">
        <f t="shared" si="260"/>
        <v>0</v>
      </c>
      <c r="U315" s="226">
        <f t="shared" si="260"/>
        <v>0</v>
      </c>
      <c r="V315" s="225">
        <f t="shared" si="260"/>
        <v>0</v>
      </c>
      <c r="W315" s="227">
        <f t="shared" si="260"/>
        <v>0</v>
      </c>
      <c r="X315" s="227">
        <f t="shared" si="260"/>
        <v>0</v>
      </c>
      <c r="Y315" s="227">
        <f t="shared" si="260"/>
        <v>0</v>
      </c>
      <c r="Z315" s="227">
        <f t="shared" si="261"/>
        <v>0</v>
      </c>
      <c r="AA315" s="227">
        <f t="shared" si="261"/>
        <v>0</v>
      </c>
      <c r="AB315" s="227">
        <f t="shared" si="261"/>
        <v>0</v>
      </c>
      <c r="AC315" s="227">
        <f t="shared" si="261"/>
        <v>0</v>
      </c>
      <c r="AD315" s="227">
        <f t="shared" si="261"/>
        <v>0</v>
      </c>
      <c r="AE315" s="227">
        <f t="shared" si="261"/>
        <v>0</v>
      </c>
      <c r="AF315" s="227">
        <f t="shared" si="261"/>
        <v>0</v>
      </c>
      <c r="AG315" s="226">
        <f t="shared" si="261"/>
        <v>0</v>
      </c>
      <c r="AH315" s="228">
        <f t="shared" si="261"/>
        <v>0</v>
      </c>
      <c r="AI315" s="227">
        <f t="shared" si="261"/>
        <v>0</v>
      </c>
      <c r="AJ315" s="227">
        <f t="shared" si="261"/>
        <v>0</v>
      </c>
      <c r="AK315" s="227">
        <f t="shared" si="261"/>
        <v>0</v>
      </c>
      <c r="AL315" s="227">
        <f t="shared" si="261"/>
        <v>0</v>
      </c>
      <c r="AM315" s="227">
        <f t="shared" si="261"/>
        <v>0</v>
      </c>
      <c r="AN315" s="227">
        <f t="shared" si="261"/>
        <v>0</v>
      </c>
      <c r="AO315" s="227">
        <f t="shared" si="261"/>
        <v>0</v>
      </c>
      <c r="AP315" s="227">
        <f t="shared" si="262"/>
        <v>0</v>
      </c>
      <c r="AQ315" s="227">
        <f t="shared" si="262"/>
        <v>0</v>
      </c>
      <c r="AR315" s="227">
        <f t="shared" si="262"/>
        <v>0</v>
      </c>
      <c r="AS315" s="226">
        <f t="shared" si="262"/>
        <v>0</v>
      </c>
      <c r="AT315" s="228">
        <f t="shared" si="262"/>
        <v>0</v>
      </c>
      <c r="AU315" s="227">
        <f t="shared" si="262"/>
        <v>0</v>
      </c>
      <c r="AV315" s="227">
        <f t="shared" si="262"/>
        <v>0</v>
      </c>
      <c r="AW315" s="227">
        <f t="shared" si="262"/>
        <v>0</v>
      </c>
      <c r="AX315" s="227">
        <f t="shared" si="262"/>
        <v>0</v>
      </c>
      <c r="AY315" s="227">
        <f t="shared" si="262"/>
        <v>0</v>
      </c>
      <c r="AZ315" s="227">
        <f t="shared" si="262"/>
        <v>0</v>
      </c>
      <c r="BA315" s="227">
        <f t="shared" si="262"/>
        <v>0</v>
      </c>
      <c r="BB315" s="227">
        <f t="shared" si="262"/>
        <v>0</v>
      </c>
      <c r="BC315" s="227">
        <f t="shared" si="262"/>
        <v>0</v>
      </c>
      <c r="BD315" s="227">
        <f t="shared" si="262"/>
        <v>0</v>
      </c>
      <c r="BE315" s="226">
        <f t="shared" si="262"/>
        <v>0</v>
      </c>
      <c r="BF315" s="228">
        <f t="shared" si="263"/>
        <v>0</v>
      </c>
      <c r="BG315" s="227">
        <f t="shared" si="263"/>
        <v>0</v>
      </c>
      <c r="BH315" s="227">
        <f t="shared" si="263"/>
        <v>0</v>
      </c>
      <c r="BI315" s="227">
        <f t="shared" si="263"/>
        <v>0</v>
      </c>
      <c r="BJ315" s="227">
        <f t="shared" si="263"/>
        <v>0</v>
      </c>
      <c r="BK315" s="227">
        <f t="shared" si="263"/>
        <v>0</v>
      </c>
      <c r="BL315" s="227">
        <f t="shared" si="263"/>
        <v>0</v>
      </c>
      <c r="BM315" s="227">
        <f t="shared" si="263"/>
        <v>0</v>
      </c>
      <c r="BN315" s="227">
        <f t="shared" si="263"/>
        <v>0</v>
      </c>
      <c r="BO315" s="227">
        <f t="shared" si="263"/>
        <v>0</v>
      </c>
      <c r="BP315" s="227">
        <f t="shared" si="263"/>
        <v>0</v>
      </c>
      <c r="BQ315" s="226">
        <f t="shared" si="263"/>
        <v>0</v>
      </c>
      <c r="BR315" s="228">
        <f t="shared" si="263"/>
        <v>0</v>
      </c>
      <c r="BS315" s="227">
        <f t="shared" si="263"/>
        <v>0</v>
      </c>
      <c r="BT315" s="227">
        <f t="shared" si="263"/>
        <v>0</v>
      </c>
      <c r="BU315" s="227">
        <f t="shared" si="263"/>
        <v>0</v>
      </c>
      <c r="BV315" s="227">
        <f t="shared" si="254"/>
        <v>0</v>
      </c>
      <c r="BW315" s="227">
        <f t="shared" si="254"/>
        <v>0</v>
      </c>
      <c r="BX315" s="227">
        <f t="shared" si="254"/>
        <v>0</v>
      </c>
      <c r="BY315" s="227">
        <f t="shared" si="254"/>
        <v>0</v>
      </c>
      <c r="BZ315" s="227">
        <f t="shared" si="254"/>
        <v>0</v>
      </c>
      <c r="CA315" s="227">
        <f t="shared" si="254"/>
        <v>0</v>
      </c>
      <c r="CB315" s="227">
        <f t="shared" si="254"/>
        <v>0</v>
      </c>
      <c r="CC315" s="232">
        <f t="shared" si="255"/>
        <v>0</v>
      </c>
      <c r="CD315" s="368"/>
    </row>
    <row r="316" spans="1:82" s="39" customFormat="1" ht="27" x14ac:dyDescent="0.75">
      <c r="B316" s="73" t="s">
        <v>709</v>
      </c>
      <c r="C316" s="129" t="s">
        <v>710</v>
      </c>
      <c r="D316" s="130" t="s">
        <v>446</v>
      </c>
      <c r="E316" s="255">
        <v>1</v>
      </c>
      <c r="F316" s="319"/>
      <c r="G316" s="74">
        <f t="shared" si="249"/>
        <v>0</v>
      </c>
      <c r="H316" s="75"/>
      <c r="I316" s="76"/>
      <c r="J316" s="75">
        <f t="shared" si="260"/>
        <v>0</v>
      </c>
      <c r="K316" s="77">
        <f t="shared" si="260"/>
        <v>0</v>
      </c>
      <c r="L316" s="77">
        <f t="shared" si="260"/>
        <v>0</v>
      </c>
      <c r="M316" s="77">
        <f t="shared" si="260"/>
        <v>0</v>
      </c>
      <c r="N316" s="77">
        <f t="shared" si="260"/>
        <v>0</v>
      </c>
      <c r="O316" s="77">
        <f t="shared" si="260"/>
        <v>0</v>
      </c>
      <c r="P316" s="77">
        <f t="shared" si="260"/>
        <v>0</v>
      </c>
      <c r="Q316" s="77">
        <f t="shared" si="260"/>
        <v>0</v>
      </c>
      <c r="R316" s="77">
        <f t="shared" si="260"/>
        <v>0</v>
      </c>
      <c r="S316" s="77">
        <f t="shared" si="260"/>
        <v>0</v>
      </c>
      <c r="T316" s="77">
        <f t="shared" si="260"/>
        <v>0</v>
      </c>
      <c r="U316" s="76">
        <f t="shared" si="260"/>
        <v>0</v>
      </c>
      <c r="V316" s="78">
        <f t="shared" si="260"/>
        <v>0</v>
      </c>
      <c r="W316" s="77">
        <f t="shared" si="260"/>
        <v>0</v>
      </c>
      <c r="X316" s="77">
        <f t="shared" si="260"/>
        <v>0</v>
      </c>
      <c r="Y316" s="77">
        <f t="shared" si="260"/>
        <v>0</v>
      </c>
      <c r="Z316" s="77">
        <f t="shared" si="261"/>
        <v>0</v>
      </c>
      <c r="AA316" s="77">
        <f t="shared" si="261"/>
        <v>0</v>
      </c>
      <c r="AB316" s="77">
        <f t="shared" si="261"/>
        <v>0</v>
      </c>
      <c r="AC316" s="77">
        <f t="shared" si="261"/>
        <v>0</v>
      </c>
      <c r="AD316" s="77">
        <f t="shared" si="261"/>
        <v>0</v>
      </c>
      <c r="AE316" s="77">
        <f t="shared" si="261"/>
        <v>0</v>
      </c>
      <c r="AF316" s="77">
        <f t="shared" si="261"/>
        <v>0</v>
      </c>
      <c r="AG316" s="76">
        <f t="shared" si="261"/>
        <v>0</v>
      </c>
      <c r="AH316" s="78">
        <f t="shared" si="261"/>
        <v>0</v>
      </c>
      <c r="AI316" s="77">
        <f t="shared" si="261"/>
        <v>0</v>
      </c>
      <c r="AJ316" s="77">
        <f t="shared" si="261"/>
        <v>0</v>
      </c>
      <c r="AK316" s="77">
        <f t="shared" si="261"/>
        <v>0</v>
      </c>
      <c r="AL316" s="77">
        <f t="shared" si="261"/>
        <v>0</v>
      </c>
      <c r="AM316" s="77">
        <f t="shared" si="261"/>
        <v>0</v>
      </c>
      <c r="AN316" s="77">
        <f t="shared" si="261"/>
        <v>0</v>
      </c>
      <c r="AO316" s="77">
        <f t="shared" si="261"/>
        <v>0</v>
      </c>
      <c r="AP316" s="77">
        <f t="shared" si="262"/>
        <v>0</v>
      </c>
      <c r="AQ316" s="77">
        <f t="shared" si="262"/>
        <v>0</v>
      </c>
      <c r="AR316" s="77">
        <f t="shared" si="262"/>
        <v>0</v>
      </c>
      <c r="AS316" s="76">
        <f t="shared" si="262"/>
        <v>0</v>
      </c>
      <c r="AT316" s="78">
        <f t="shared" si="262"/>
        <v>0</v>
      </c>
      <c r="AU316" s="77">
        <f t="shared" si="262"/>
        <v>0</v>
      </c>
      <c r="AV316" s="77">
        <f t="shared" si="262"/>
        <v>0</v>
      </c>
      <c r="AW316" s="77">
        <f t="shared" si="262"/>
        <v>0</v>
      </c>
      <c r="AX316" s="77">
        <f t="shared" si="262"/>
        <v>0</v>
      </c>
      <c r="AY316" s="77">
        <f t="shared" si="262"/>
        <v>0</v>
      </c>
      <c r="AZ316" s="77">
        <f t="shared" si="262"/>
        <v>0</v>
      </c>
      <c r="BA316" s="77">
        <f t="shared" si="262"/>
        <v>0</v>
      </c>
      <c r="BB316" s="77">
        <f t="shared" si="262"/>
        <v>0</v>
      </c>
      <c r="BC316" s="77">
        <f t="shared" si="262"/>
        <v>0</v>
      </c>
      <c r="BD316" s="77">
        <f t="shared" si="262"/>
        <v>0</v>
      </c>
      <c r="BE316" s="76">
        <f t="shared" si="262"/>
        <v>0</v>
      </c>
      <c r="BF316" s="78">
        <f t="shared" si="263"/>
        <v>0</v>
      </c>
      <c r="BG316" s="77">
        <f t="shared" si="263"/>
        <v>0</v>
      </c>
      <c r="BH316" s="77">
        <f t="shared" si="263"/>
        <v>0</v>
      </c>
      <c r="BI316" s="77">
        <f t="shared" si="263"/>
        <v>0</v>
      </c>
      <c r="BJ316" s="77">
        <f t="shared" si="263"/>
        <v>0</v>
      </c>
      <c r="BK316" s="77">
        <f t="shared" si="263"/>
        <v>0</v>
      </c>
      <c r="BL316" s="77">
        <f t="shared" si="263"/>
        <v>0</v>
      </c>
      <c r="BM316" s="77">
        <f t="shared" si="263"/>
        <v>0</v>
      </c>
      <c r="BN316" s="77">
        <f t="shared" si="263"/>
        <v>0</v>
      </c>
      <c r="BO316" s="77">
        <f t="shared" si="263"/>
        <v>0</v>
      </c>
      <c r="BP316" s="77">
        <f t="shared" si="263"/>
        <v>0</v>
      </c>
      <c r="BQ316" s="76">
        <f t="shared" si="263"/>
        <v>0</v>
      </c>
      <c r="BR316" s="78">
        <f t="shared" si="263"/>
        <v>0</v>
      </c>
      <c r="BS316" s="77">
        <f t="shared" si="263"/>
        <v>0</v>
      </c>
      <c r="BT316" s="77">
        <f t="shared" si="263"/>
        <v>0</v>
      </c>
      <c r="BU316" s="77">
        <f t="shared" si="263"/>
        <v>0</v>
      </c>
      <c r="BV316" s="77">
        <f t="shared" si="254"/>
        <v>0</v>
      </c>
      <c r="BW316" s="77">
        <f t="shared" si="254"/>
        <v>0</v>
      </c>
      <c r="BX316" s="77">
        <f t="shared" si="254"/>
        <v>0</v>
      </c>
      <c r="BY316" s="77">
        <f t="shared" si="254"/>
        <v>0</v>
      </c>
      <c r="BZ316" s="77">
        <f t="shared" si="254"/>
        <v>0</v>
      </c>
      <c r="CA316" s="77">
        <f t="shared" si="254"/>
        <v>0</v>
      </c>
      <c r="CB316" s="77">
        <f t="shared" si="254"/>
        <v>0</v>
      </c>
      <c r="CC316" s="76">
        <f t="shared" si="255"/>
        <v>0</v>
      </c>
      <c r="CD316" s="368"/>
    </row>
    <row r="317" spans="1:82" x14ac:dyDescent="0.75">
      <c r="A317" s="39"/>
      <c r="B317" s="185" t="s">
        <v>711</v>
      </c>
      <c r="C317" s="186" t="s">
        <v>712</v>
      </c>
      <c r="D317" s="178" t="s">
        <v>446</v>
      </c>
      <c r="E317" s="300">
        <v>0</v>
      </c>
      <c r="F317" s="229"/>
      <c r="G317" s="174">
        <f t="shared" si="249"/>
        <v>0</v>
      </c>
      <c r="H317" s="225"/>
      <c r="I317" s="226"/>
      <c r="J317" s="225">
        <f t="shared" si="260"/>
        <v>0</v>
      </c>
      <c r="K317" s="227">
        <f t="shared" si="260"/>
        <v>0</v>
      </c>
      <c r="L317" s="227">
        <f t="shared" si="260"/>
        <v>0</v>
      </c>
      <c r="M317" s="227">
        <f t="shared" si="260"/>
        <v>0</v>
      </c>
      <c r="N317" s="227">
        <f t="shared" si="260"/>
        <v>0</v>
      </c>
      <c r="O317" s="227">
        <f t="shared" si="260"/>
        <v>0</v>
      </c>
      <c r="P317" s="227">
        <f t="shared" si="260"/>
        <v>0</v>
      </c>
      <c r="Q317" s="227">
        <f t="shared" si="260"/>
        <v>0</v>
      </c>
      <c r="R317" s="227">
        <f t="shared" si="260"/>
        <v>0</v>
      </c>
      <c r="S317" s="227">
        <f t="shared" si="260"/>
        <v>0</v>
      </c>
      <c r="T317" s="227">
        <f t="shared" si="260"/>
        <v>0</v>
      </c>
      <c r="U317" s="226">
        <f t="shared" si="260"/>
        <v>0</v>
      </c>
      <c r="V317" s="225">
        <f t="shared" si="260"/>
        <v>0</v>
      </c>
      <c r="W317" s="227">
        <f t="shared" si="260"/>
        <v>0</v>
      </c>
      <c r="X317" s="227">
        <f t="shared" si="260"/>
        <v>0</v>
      </c>
      <c r="Y317" s="227">
        <f t="shared" si="260"/>
        <v>0</v>
      </c>
      <c r="Z317" s="227">
        <f t="shared" si="261"/>
        <v>0</v>
      </c>
      <c r="AA317" s="227">
        <f t="shared" si="261"/>
        <v>0</v>
      </c>
      <c r="AB317" s="227">
        <f t="shared" si="261"/>
        <v>0</v>
      </c>
      <c r="AC317" s="227">
        <f t="shared" si="261"/>
        <v>0</v>
      </c>
      <c r="AD317" s="227">
        <f t="shared" si="261"/>
        <v>0</v>
      </c>
      <c r="AE317" s="227">
        <f t="shared" si="261"/>
        <v>0</v>
      </c>
      <c r="AF317" s="227">
        <f t="shared" si="261"/>
        <v>0</v>
      </c>
      <c r="AG317" s="226">
        <f t="shared" si="261"/>
        <v>0</v>
      </c>
      <c r="AH317" s="228">
        <f t="shared" si="261"/>
        <v>0</v>
      </c>
      <c r="AI317" s="227">
        <f t="shared" si="261"/>
        <v>0</v>
      </c>
      <c r="AJ317" s="227">
        <f t="shared" si="261"/>
        <v>0</v>
      </c>
      <c r="AK317" s="227">
        <f t="shared" si="261"/>
        <v>0</v>
      </c>
      <c r="AL317" s="227">
        <f t="shared" si="261"/>
        <v>0</v>
      </c>
      <c r="AM317" s="227">
        <f t="shared" si="261"/>
        <v>0</v>
      </c>
      <c r="AN317" s="227">
        <f t="shared" si="261"/>
        <v>0</v>
      </c>
      <c r="AO317" s="227">
        <f t="shared" si="261"/>
        <v>0</v>
      </c>
      <c r="AP317" s="227">
        <f t="shared" si="262"/>
        <v>0</v>
      </c>
      <c r="AQ317" s="227">
        <f t="shared" si="262"/>
        <v>0</v>
      </c>
      <c r="AR317" s="227">
        <f t="shared" si="262"/>
        <v>0</v>
      </c>
      <c r="AS317" s="226">
        <f t="shared" si="262"/>
        <v>0</v>
      </c>
      <c r="AT317" s="228">
        <f t="shared" si="262"/>
        <v>0</v>
      </c>
      <c r="AU317" s="227">
        <f t="shared" si="262"/>
        <v>0</v>
      </c>
      <c r="AV317" s="227">
        <f t="shared" si="262"/>
        <v>0</v>
      </c>
      <c r="AW317" s="227">
        <f t="shared" si="262"/>
        <v>0</v>
      </c>
      <c r="AX317" s="227">
        <f t="shared" si="262"/>
        <v>0</v>
      </c>
      <c r="AY317" s="227">
        <f t="shared" si="262"/>
        <v>0</v>
      </c>
      <c r="AZ317" s="227">
        <f t="shared" si="262"/>
        <v>0</v>
      </c>
      <c r="BA317" s="227">
        <f t="shared" si="262"/>
        <v>0</v>
      </c>
      <c r="BB317" s="227">
        <f t="shared" si="262"/>
        <v>0</v>
      </c>
      <c r="BC317" s="227">
        <f t="shared" si="262"/>
        <v>0</v>
      </c>
      <c r="BD317" s="227">
        <f t="shared" si="262"/>
        <v>0</v>
      </c>
      <c r="BE317" s="226">
        <f t="shared" si="262"/>
        <v>0</v>
      </c>
      <c r="BF317" s="228">
        <f t="shared" si="263"/>
        <v>0</v>
      </c>
      <c r="BG317" s="227">
        <f t="shared" si="263"/>
        <v>0</v>
      </c>
      <c r="BH317" s="227">
        <f t="shared" si="263"/>
        <v>0</v>
      </c>
      <c r="BI317" s="227">
        <f t="shared" si="263"/>
        <v>0</v>
      </c>
      <c r="BJ317" s="227">
        <f t="shared" si="263"/>
        <v>0</v>
      </c>
      <c r="BK317" s="227">
        <f t="shared" si="263"/>
        <v>0</v>
      </c>
      <c r="BL317" s="227">
        <f t="shared" si="263"/>
        <v>0</v>
      </c>
      <c r="BM317" s="227">
        <f t="shared" si="263"/>
        <v>0</v>
      </c>
      <c r="BN317" s="227">
        <f t="shared" si="263"/>
        <v>0</v>
      </c>
      <c r="BO317" s="227">
        <f t="shared" si="263"/>
        <v>0</v>
      </c>
      <c r="BP317" s="227">
        <f t="shared" si="263"/>
        <v>0</v>
      </c>
      <c r="BQ317" s="226">
        <f t="shared" si="263"/>
        <v>0</v>
      </c>
      <c r="BR317" s="228">
        <f t="shared" si="263"/>
        <v>0</v>
      </c>
      <c r="BS317" s="227">
        <f t="shared" si="263"/>
        <v>0</v>
      </c>
      <c r="BT317" s="227">
        <f t="shared" si="263"/>
        <v>0</v>
      </c>
      <c r="BU317" s="227">
        <f t="shared" si="263"/>
        <v>0</v>
      </c>
      <c r="BV317" s="227">
        <f t="shared" si="254"/>
        <v>0</v>
      </c>
      <c r="BW317" s="227">
        <f t="shared" si="254"/>
        <v>0</v>
      </c>
      <c r="BX317" s="227">
        <f t="shared" si="254"/>
        <v>0</v>
      </c>
      <c r="BY317" s="227">
        <f t="shared" si="254"/>
        <v>0</v>
      </c>
      <c r="BZ317" s="227">
        <f t="shared" si="254"/>
        <v>0</v>
      </c>
      <c r="CA317" s="227">
        <f t="shared" si="254"/>
        <v>0</v>
      </c>
      <c r="CB317" s="227">
        <f t="shared" si="254"/>
        <v>0</v>
      </c>
      <c r="CC317" s="232">
        <f t="shared" si="255"/>
        <v>0</v>
      </c>
      <c r="CD317" s="368"/>
    </row>
    <row r="318" spans="1:82" x14ac:dyDescent="0.75">
      <c r="A318" s="39"/>
      <c r="B318" s="185" t="s">
        <v>713</v>
      </c>
      <c r="C318" s="186" t="s">
        <v>714</v>
      </c>
      <c r="D318" s="178" t="s">
        <v>446</v>
      </c>
      <c r="E318" s="300">
        <v>0</v>
      </c>
      <c r="F318" s="229"/>
      <c r="G318" s="174">
        <f t="shared" si="249"/>
        <v>0</v>
      </c>
      <c r="H318" s="225"/>
      <c r="I318" s="226"/>
      <c r="J318" s="225">
        <f t="shared" si="260"/>
        <v>0</v>
      </c>
      <c r="K318" s="227">
        <f t="shared" si="260"/>
        <v>0</v>
      </c>
      <c r="L318" s="227">
        <f t="shared" si="260"/>
        <v>0</v>
      </c>
      <c r="M318" s="227">
        <f t="shared" si="260"/>
        <v>0</v>
      </c>
      <c r="N318" s="227">
        <f t="shared" si="260"/>
        <v>0</v>
      </c>
      <c r="O318" s="227">
        <f t="shared" si="260"/>
        <v>0</v>
      </c>
      <c r="P318" s="227">
        <f t="shared" si="260"/>
        <v>0</v>
      </c>
      <c r="Q318" s="227">
        <f t="shared" si="260"/>
        <v>0</v>
      </c>
      <c r="R318" s="227">
        <f t="shared" si="260"/>
        <v>0</v>
      </c>
      <c r="S318" s="227">
        <f t="shared" si="260"/>
        <v>0</v>
      </c>
      <c r="T318" s="227">
        <f t="shared" si="260"/>
        <v>0</v>
      </c>
      <c r="U318" s="226">
        <f t="shared" si="260"/>
        <v>0</v>
      </c>
      <c r="V318" s="225">
        <f t="shared" si="260"/>
        <v>0</v>
      </c>
      <c r="W318" s="227">
        <f t="shared" si="260"/>
        <v>0</v>
      </c>
      <c r="X318" s="227">
        <f t="shared" si="260"/>
        <v>0</v>
      </c>
      <c r="Y318" s="227">
        <f t="shared" si="260"/>
        <v>0</v>
      </c>
      <c r="Z318" s="227">
        <f t="shared" si="261"/>
        <v>0</v>
      </c>
      <c r="AA318" s="227">
        <f t="shared" si="261"/>
        <v>0</v>
      </c>
      <c r="AB318" s="227">
        <f t="shared" si="261"/>
        <v>0</v>
      </c>
      <c r="AC318" s="227">
        <f t="shared" si="261"/>
        <v>0</v>
      </c>
      <c r="AD318" s="227">
        <f t="shared" si="261"/>
        <v>0</v>
      </c>
      <c r="AE318" s="227">
        <f t="shared" si="261"/>
        <v>0</v>
      </c>
      <c r="AF318" s="227">
        <f t="shared" si="261"/>
        <v>0</v>
      </c>
      <c r="AG318" s="226">
        <f t="shared" si="261"/>
        <v>0</v>
      </c>
      <c r="AH318" s="228">
        <f t="shared" si="261"/>
        <v>0</v>
      </c>
      <c r="AI318" s="227">
        <f t="shared" si="261"/>
        <v>0</v>
      </c>
      <c r="AJ318" s="227">
        <f t="shared" si="261"/>
        <v>0</v>
      </c>
      <c r="AK318" s="227">
        <f t="shared" si="261"/>
        <v>0</v>
      </c>
      <c r="AL318" s="227">
        <f t="shared" si="261"/>
        <v>0</v>
      </c>
      <c r="AM318" s="227">
        <f t="shared" si="261"/>
        <v>0</v>
      </c>
      <c r="AN318" s="227">
        <f t="shared" si="261"/>
        <v>0</v>
      </c>
      <c r="AO318" s="227">
        <f t="shared" si="261"/>
        <v>0</v>
      </c>
      <c r="AP318" s="227">
        <f t="shared" si="262"/>
        <v>0</v>
      </c>
      <c r="AQ318" s="227">
        <f t="shared" si="262"/>
        <v>0</v>
      </c>
      <c r="AR318" s="227">
        <f t="shared" si="262"/>
        <v>0</v>
      </c>
      <c r="AS318" s="226">
        <f t="shared" si="262"/>
        <v>0</v>
      </c>
      <c r="AT318" s="228">
        <f t="shared" si="262"/>
        <v>0</v>
      </c>
      <c r="AU318" s="227">
        <f t="shared" si="262"/>
        <v>0</v>
      </c>
      <c r="AV318" s="227">
        <f t="shared" si="262"/>
        <v>0</v>
      </c>
      <c r="AW318" s="227">
        <f t="shared" si="262"/>
        <v>0</v>
      </c>
      <c r="AX318" s="227">
        <f t="shared" si="262"/>
        <v>0</v>
      </c>
      <c r="AY318" s="227">
        <f t="shared" si="262"/>
        <v>0</v>
      </c>
      <c r="AZ318" s="227">
        <f t="shared" si="262"/>
        <v>0</v>
      </c>
      <c r="BA318" s="227">
        <f t="shared" si="262"/>
        <v>0</v>
      </c>
      <c r="BB318" s="227">
        <f t="shared" si="262"/>
        <v>0</v>
      </c>
      <c r="BC318" s="227">
        <f t="shared" si="262"/>
        <v>0</v>
      </c>
      <c r="BD318" s="227">
        <f t="shared" si="262"/>
        <v>0</v>
      </c>
      <c r="BE318" s="226">
        <f t="shared" si="262"/>
        <v>0</v>
      </c>
      <c r="BF318" s="228">
        <f t="shared" si="263"/>
        <v>0</v>
      </c>
      <c r="BG318" s="227">
        <f t="shared" si="263"/>
        <v>0</v>
      </c>
      <c r="BH318" s="227">
        <f t="shared" si="263"/>
        <v>0</v>
      </c>
      <c r="BI318" s="227">
        <f t="shared" si="263"/>
        <v>0</v>
      </c>
      <c r="BJ318" s="227">
        <f t="shared" si="263"/>
        <v>0</v>
      </c>
      <c r="BK318" s="227">
        <f t="shared" si="263"/>
        <v>0</v>
      </c>
      <c r="BL318" s="227">
        <f t="shared" si="263"/>
        <v>0</v>
      </c>
      <c r="BM318" s="227">
        <f t="shared" si="263"/>
        <v>0</v>
      </c>
      <c r="BN318" s="227">
        <f t="shared" si="263"/>
        <v>0</v>
      </c>
      <c r="BO318" s="227">
        <f t="shared" si="263"/>
        <v>0</v>
      </c>
      <c r="BP318" s="227">
        <f t="shared" si="263"/>
        <v>0</v>
      </c>
      <c r="BQ318" s="226">
        <f t="shared" si="263"/>
        <v>0</v>
      </c>
      <c r="BR318" s="228">
        <f t="shared" si="263"/>
        <v>0</v>
      </c>
      <c r="BS318" s="227">
        <f t="shared" si="263"/>
        <v>0</v>
      </c>
      <c r="BT318" s="227">
        <f t="shared" si="263"/>
        <v>0</v>
      </c>
      <c r="BU318" s="227">
        <f t="shared" si="263"/>
        <v>0</v>
      </c>
      <c r="BV318" s="227">
        <f t="shared" si="254"/>
        <v>0</v>
      </c>
      <c r="BW318" s="227">
        <f t="shared" si="254"/>
        <v>0</v>
      </c>
      <c r="BX318" s="227">
        <f t="shared" si="254"/>
        <v>0</v>
      </c>
      <c r="BY318" s="227">
        <f t="shared" si="254"/>
        <v>0</v>
      </c>
      <c r="BZ318" s="227">
        <f t="shared" si="254"/>
        <v>0</v>
      </c>
      <c r="CA318" s="227">
        <f t="shared" si="254"/>
        <v>0</v>
      </c>
      <c r="CB318" s="227">
        <f t="shared" si="254"/>
        <v>0</v>
      </c>
      <c r="CC318" s="232">
        <f t="shared" si="255"/>
        <v>0</v>
      </c>
      <c r="CD318" s="368"/>
    </row>
    <row r="319" spans="1:82" x14ac:dyDescent="0.75">
      <c r="A319" s="39"/>
      <c r="B319" s="185" t="s">
        <v>715</v>
      </c>
      <c r="C319" s="186" t="s">
        <v>716</v>
      </c>
      <c r="D319" s="178" t="s">
        <v>86</v>
      </c>
      <c r="E319" s="300">
        <v>0</v>
      </c>
      <c r="F319" s="229"/>
      <c r="G319" s="174">
        <f t="shared" si="249"/>
        <v>0</v>
      </c>
      <c r="H319" s="225"/>
      <c r="I319" s="226"/>
      <c r="J319" s="225">
        <f t="shared" si="260"/>
        <v>0</v>
      </c>
      <c r="K319" s="227">
        <f t="shared" si="260"/>
        <v>0</v>
      </c>
      <c r="L319" s="227">
        <f t="shared" si="260"/>
        <v>0</v>
      </c>
      <c r="M319" s="227">
        <f t="shared" si="260"/>
        <v>0</v>
      </c>
      <c r="N319" s="227">
        <f t="shared" si="260"/>
        <v>0</v>
      </c>
      <c r="O319" s="227">
        <f t="shared" si="260"/>
        <v>0</v>
      </c>
      <c r="P319" s="227">
        <f t="shared" si="260"/>
        <v>0</v>
      </c>
      <c r="Q319" s="227">
        <f t="shared" si="260"/>
        <v>0</v>
      </c>
      <c r="R319" s="227">
        <f t="shared" si="260"/>
        <v>0</v>
      </c>
      <c r="S319" s="227">
        <f t="shared" si="260"/>
        <v>0</v>
      </c>
      <c r="T319" s="227">
        <f t="shared" si="260"/>
        <v>0</v>
      </c>
      <c r="U319" s="226">
        <f t="shared" si="260"/>
        <v>0</v>
      </c>
      <c r="V319" s="225">
        <f t="shared" si="260"/>
        <v>0</v>
      </c>
      <c r="W319" s="227">
        <f t="shared" si="260"/>
        <v>0</v>
      </c>
      <c r="X319" s="227">
        <f t="shared" si="260"/>
        <v>0</v>
      </c>
      <c r="Y319" s="227">
        <f t="shared" si="260"/>
        <v>0</v>
      </c>
      <c r="Z319" s="227">
        <f t="shared" si="261"/>
        <v>0</v>
      </c>
      <c r="AA319" s="227">
        <f t="shared" si="261"/>
        <v>0</v>
      </c>
      <c r="AB319" s="227">
        <f t="shared" si="261"/>
        <v>0</v>
      </c>
      <c r="AC319" s="227">
        <f t="shared" si="261"/>
        <v>0</v>
      </c>
      <c r="AD319" s="227">
        <f t="shared" si="261"/>
        <v>0</v>
      </c>
      <c r="AE319" s="227">
        <f t="shared" si="261"/>
        <v>0</v>
      </c>
      <c r="AF319" s="227">
        <f t="shared" si="261"/>
        <v>0</v>
      </c>
      <c r="AG319" s="226">
        <f t="shared" si="261"/>
        <v>0</v>
      </c>
      <c r="AH319" s="228">
        <f t="shared" si="261"/>
        <v>0</v>
      </c>
      <c r="AI319" s="227">
        <f t="shared" si="261"/>
        <v>0</v>
      </c>
      <c r="AJ319" s="227">
        <f t="shared" si="261"/>
        <v>0</v>
      </c>
      <c r="AK319" s="227">
        <f t="shared" si="261"/>
        <v>0</v>
      </c>
      <c r="AL319" s="227">
        <f t="shared" si="261"/>
        <v>0</v>
      </c>
      <c r="AM319" s="227">
        <f t="shared" si="261"/>
        <v>0</v>
      </c>
      <c r="AN319" s="227">
        <f t="shared" si="261"/>
        <v>0</v>
      </c>
      <c r="AO319" s="227">
        <f t="shared" si="261"/>
        <v>0</v>
      </c>
      <c r="AP319" s="227">
        <f t="shared" si="262"/>
        <v>0</v>
      </c>
      <c r="AQ319" s="227">
        <f t="shared" si="262"/>
        <v>0</v>
      </c>
      <c r="AR319" s="227">
        <f t="shared" si="262"/>
        <v>0</v>
      </c>
      <c r="AS319" s="226">
        <f t="shared" si="262"/>
        <v>0</v>
      </c>
      <c r="AT319" s="228">
        <f t="shared" si="262"/>
        <v>0</v>
      </c>
      <c r="AU319" s="227">
        <f t="shared" si="262"/>
        <v>0</v>
      </c>
      <c r="AV319" s="227">
        <f t="shared" si="262"/>
        <v>0</v>
      </c>
      <c r="AW319" s="227">
        <f t="shared" si="262"/>
        <v>0</v>
      </c>
      <c r="AX319" s="227">
        <f t="shared" si="262"/>
        <v>0</v>
      </c>
      <c r="AY319" s="227">
        <f t="shared" si="262"/>
        <v>0</v>
      </c>
      <c r="AZ319" s="227">
        <f t="shared" si="262"/>
        <v>0</v>
      </c>
      <c r="BA319" s="227">
        <f t="shared" si="262"/>
        <v>0</v>
      </c>
      <c r="BB319" s="227">
        <f t="shared" si="262"/>
        <v>0</v>
      </c>
      <c r="BC319" s="227">
        <f t="shared" si="262"/>
        <v>0</v>
      </c>
      <c r="BD319" s="227">
        <f t="shared" si="262"/>
        <v>0</v>
      </c>
      <c r="BE319" s="226">
        <f t="shared" si="262"/>
        <v>0</v>
      </c>
      <c r="BF319" s="228">
        <f t="shared" si="263"/>
        <v>0</v>
      </c>
      <c r="BG319" s="227">
        <f t="shared" si="263"/>
        <v>0</v>
      </c>
      <c r="BH319" s="227">
        <f t="shared" si="263"/>
        <v>0</v>
      </c>
      <c r="BI319" s="227">
        <f t="shared" si="263"/>
        <v>0</v>
      </c>
      <c r="BJ319" s="227">
        <f t="shared" si="263"/>
        <v>0</v>
      </c>
      <c r="BK319" s="227">
        <f t="shared" si="263"/>
        <v>0</v>
      </c>
      <c r="BL319" s="227">
        <f t="shared" si="263"/>
        <v>0</v>
      </c>
      <c r="BM319" s="227">
        <f t="shared" si="263"/>
        <v>0</v>
      </c>
      <c r="BN319" s="227">
        <f t="shared" si="263"/>
        <v>0</v>
      </c>
      <c r="BO319" s="227">
        <f t="shared" si="263"/>
        <v>0</v>
      </c>
      <c r="BP319" s="227">
        <f t="shared" si="263"/>
        <v>0</v>
      </c>
      <c r="BQ319" s="226">
        <f t="shared" si="263"/>
        <v>0</v>
      </c>
      <c r="BR319" s="228">
        <f t="shared" si="263"/>
        <v>0</v>
      </c>
      <c r="BS319" s="227">
        <f t="shared" si="263"/>
        <v>0</v>
      </c>
      <c r="BT319" s="227">
        <f t="shared" si="263"/>
        <v>0</v>
      </c>
      <c r="BU319" s="227">
        <f t="shared" si="263"/>
        <v>0</v>
      </c>
      <c r="BV319" s="227">
        <f t="shared" si="254"/>
        <v>0</v>
      </c>
      <c r="BW319" s="227">
        <f t="shared" si="254"/>
        <v>0</v>
      </c>
      <c r="BX319" s="227">
        <f t="shared" si="254"/>
        <v>0</v>
      </c>
      <c r="BY319" s="227">
        <f t="shared" si="254"/>
        <v>0</v>
      </c>
      <c r="BZ319" s="227">
        <f t="shared" si="254"/>
        <v>0</v>
      </c>
      <c r="CA319" s="227">
        <f t="shared" si="254"/>
        <v>0</v>
      </c>
      <c r="CB319" s="227">
        <f t="shared" si="254"/>
        <v>0</v>
      </c>
      <c r="CC319" s="232">
        <f t="shared" si="255"/>
        <v>0</v>
      </c>
      <c r="CD319" s="368"/>
    </row>
    <row r="320" spans="1:82" x14ac:dyDescent="0.75">
      <c r="A320" s="39"/>
      <c r="B320" s="185" t="s">
        <v>717</v>
      </c>
      <c r="C320" s="186" t="s">
        <v>718</v>
      </c>
      <c r="D320" s="178" t="s">
        <v>479</v>
      </c>
      <c r="E320" s="300">
        <v>0</v>
      </c>
      <c r="F320" s="229"/>
      <c r="G320" s="174">
        <f t="shared" si="249"/>
        <v>0</v>
      </c>
      <c r="H320" s="225"/>
      <c r="I320" s="226"/>
      <c r="J320" s="225">
        <f t="shared" si="260"/>
        <v>0</v>
      </c>
      <c r="K320" s="227">
        <f t="shared" si="260"/>
        <v>0</v>
      </c>
      <c r="L320" s="227">
        <f t="shared" si="260"/>
        <v>0</v>
      </c>
      <c r="M320" s="227">
        <f t="shared" si="260"/>
        <v>0</v>
      </c>
      <c r="N320" s="227">
        <f t="shared" si="260"/>
        <v>0</v>
      </c>
      <c r="O320" s="227">
        <f t="shared" si="260"/>
        <v>0</v>
      </c>
      <c r="P320" s="227">
        <f t="shared" si="260"/>
        <v>0</v>
      </c>
      <c r="Q320" s="227">
        <f t="shared" si="260"/>
        <v>0</v>
      </c>
      <c r="R320" s="227">
        <f t="shared" si="260"/>
        <v>0</v>
      </c>
      <c r="S320" s="227">
        <f t="shared" si="260"/>
        <v>0</v>
      </c>
      <c r="T320" s="227">
        <f t="shared" si="260"/>
        <v>0</v>
      </c>
      <c r="U320" s="226">
        <f t="shared" si="260"/>
        <v>0</v>
      </c>
      <c r="V320" s="225">
        <f t="shared" si="260"/>
        <v>0</v>
      </c>
      <c r="W320" s="227">
        <f t="shared" si="260"/>
        <v>0</v>
      </c>
      <c r="X320" s="227">
        <f t="shared" si="260"/>
        <v>0</v>
      </c>
      <c r="Y320" s="227">
        <f t="shared" si="260"/>
        <v>0</v>
      </c>
      <c r="Z320" s="227">
        <f t="shared" si="261"/>
        <v>0</v>
      </c>
      <c r="AA320" s="227">
        <f t="shared" si="261"/>
        <v>0</v>
      </c>
      <c r="AB320" s="227">
        <f t="shared" si="261"/>
        <v>0</v>
      </c>
      <c r="AC320" s="227">
        <f t="shared" si="261"/>
        <v>0</v>
      </c>
      <c r="AD320" s="227">
        <f t="shared" si="261"/>
        <v>0</v>
      </c>
      <c r="AE320" s="227">
        <f t="shared" si="261"/>
        <v>0</v>
      </c>
      <c r="AF320" s="227">
        <f t="shared" si="261"/>
        <v>0</v>
      </c>
      <c r="AG320" s="226">
        <f t="shared" si="261"/>
        <v>0</v>
      </c>
      <c r="AH320" s="228">
        <f t="shared" si="261"/>
        <v>0</v>
      </c>
      <c r="AI320" s="227">
        <f t="shared" si="261"/>
        <v>0</v>
      </c>
      <c r="AJ320" s="227">
        <f t="shared" si="261"/>
        <v>0</v>
      </c>
      <c r="AK320" s="227">
        <f t="shared" si="261"/>
        <v>0</v>
      </c>
      <c r="AL320" s="227">
        <f t="shared" si="261"/>
        <v>0</v>
      </c>
      <c r="AM320" s="227">
        <f t="shared" si="261"/>
        <v>0</v>
      </c>
      <c r="AN320" s="227">
        <f t="shared" si="261"/>
        <v>0</v>
      </c>
      <c r="AO320" s="227">
        <f t="shared" si="261"/>
        <v>0</v>
      </c>
      <c r="AP320" s="227">
        <f t="shared" si="262"/>
        <v>0</v>
      </c>
      <c r="AQ320" s="227">
        <f t="shared" si="262"/>
        <v>0</v>
      </c>
      <c r="AR320" s="227">
        <f t="shared" si="262"/>
        <v>0</v>
      </c>
      <c r="AS320" s="226">
        <f t="shared" si="262"/>
        <v>0</v>
      </c>
      <c r="AT320" s="228">
        <f t="shared" si="262"/>
        <v>0</v>
      </c>
      <c r="AU320" s="227">
        <f t="shared" si="262"/>
        <v>0</v>
      </c>
      <c r="AV320" s="227">
        <f t="shared" si="262"/>
        <v>0</v>
      </c>
      <c r="AW320" s="227">
        <f t="shared" si="262"/>
        <v>0</v>
      </c>
      <c r="AX320" s="227">
        <f t="shared" si="262"/>
        <v>0</v>
      </c>
      <c r="AY320" s="227">
        <f t="shared" si="262"/>
        <v>0</v>
      </c>
      <c r="AZ320" s="227">
        <f t="shared" si="262"/>
        <v>0</v>
      </c>
      <c r="BA320" s="227">
        <f t="shared" si="262"/>
        <v>0</v>
      </c>
      <c r="BB320" s="227">
        <f t="shared" si="262"/>
        <v>0</v>
      </c>
      <c r="BC320" s="227">
        <f t="shared" si="262"/>
        <v>0</v>
      </c>
      <c r="BD320" s="227">
        <f t="shared" si="262"/>
        <v>0</v>
      </c>
      <c r="BE320" s="226">
        <f t="shared" si="262"/>
        <v>0</v>
      </c>
      <c r="BF320" s="228">
        <f t="shared" si="263"/>
        <v>0</v>
      </c>
      <c r="BG320" s="227">
        <f t="shared" si="263"/>
        <v>0</v>
      </c>
      <c r="BH320" s="227">
        <f t="shared" si="263"/>
        <v>0</v>
      </c>
      <c r="BI320" s="227">
        <f t="shared" si="263"/>
        <v>0</v>
      </c>
      <c r="BJ320" s="227">
        <f t="shared" si="263"/>
        <v>0</v>
      </c>
      <c r="BK320" s="227">
        <f t="shared" si="263"/>
        <v>0</v>
      </c>
      <c r="BL320" s="227">
        <f t="shared" si="263"/>
        <v>0</v>
      </c>
      <c r="BM320" s="227">
        <f t="shared" si="263"/>
        <v>0</v>
      </c>
      <c r="BN320" s="227">
        <f t="shared" si="263"/>
        <v>0</v>
      </c>
      <c r="BO320" s="227">
        <f t="shared" si="263"/>
        <v>0</v>
      </c>
      <c r="BP320" s="227">
        <f t="shared" si="263"/>
        <v>0</v>
      </c>
      <c r="BQ320" s="226">
        <f t="shared" si="263"/>
        <v>0</v>
      </c>
      <c r="BR320" s="228">
        <f t="shared" si="263"/>
        <v>0</v>
      </c>
      <c r="BS320" s="227">
        <f t="shared" si="263"/>
        <v>0</v>
      </c>
      <c r="BT320" s="227">
        <f t="shared" si="263"/>
        <v>0</v>
      </c>
      <c r="BU320" s="227">
        <f t="shared" si="263"/>
        <v>0</v>
      </c>
      <c r="BV320" s="227">
        <f t="shared" si="254"/>
        <v>0</v>
      </c>
      <c r="BW320" s="227">
        <f t="shared" si="254"/>
        <v>0</v>
      </c>
      <c r="BX320" s="227">
        <f t="shared" si="254"/>
        <v>0</v>
      </c>
      <c r="BY320" s="227">
        <f t="shared" si="254"/>
        <v>0</v>
      </c>
      <c r="BZ320" s="227">
        <f t="shared" si="254"/>
        <v>0</v>
      </c>
      <c r="CA320" s="227">
        <f t="shared" si="254"/>
        <v>0</v>
      </c>
      <c r="CB320" s="227">
        <f t="shared" si="254"/>
        <v>0</v>
      </c>
      <c r="CC320" s="232">
        <f t="shared" si="255"/>
        <v>0</v>
      </c>
      <c r="CD320" s="368"/>
    </row>
    <row r="321" spans="1:82" x14ac:dyDescent="0.75">
      <c r="A321" s="39"/>
      <c r="B321" s="185" t="s">
        <v>719</v>
      </c>
      <c r="C321" s="186" t="s">
        <v>720</v>
      </c>
      <c r="D321" s="178" t="s">
        <v>86</v>
      </c>
      <c r="E321" s="300">
        <v>0</v>
      </c>
      <c r="F321" s="229"/>
      <c r="G321" s="174">
        <f t="shared" si="249"/>
        <v>0</v>
      </c>
      <c r="H321" s="225"/>
      <c r="I321" s="226"/>
      <c r="J321" s="225">
        <f t="shared" si="260"/>
        <v>0</v>
      </c>
      <c r="K321" s="227">
        <f t="shared" si="260"/>
        <v>0</v>
      </c>
      <c r="L321" s="227">
        <f t="shared" si="260"/>
        <v>0</v>
      </c>
      <c r="M321" s="227">
        <f t="shared" si="260"/>
        <v>0</v>
      </c>
      <c r="N321" s="227">
        <f t="shared" si="260"/>
        <v>0</v>
      </c>
      <c r="O321" s="227">
        <f t="shared" si="260"/>
        <v>0</v>
      </c>
      <c r="P321" s="227">
        <f t="shared" si="260"/>
        <v>0</v>
      </c>
      <c r="Q321" s="227">
        <f t="shared" si="260"/>
        <v>0</v>
      </c>
      <c r="R321" s="227">
        <f t="shared" si="260"/>
        <v>0</v>
      </c>
      <c r="S321" s="227">
        <f t="shared" si="260"/>
        <v>0</v>
      </c>
      <c r="T321" s="227">
        <f t="shared" si="260"/>
        <v>0</v>
      </c>
      <c r="U321" s="226">
        <f t="shared" si="260"/>
        <v>0</v>
      </c>
      <c r="V321" s="225">
        <f t="shared" si="260"/>
        <v>0</v>
      </c>
      <c r="W321" s="227">
        <f t="shared" si="260"/>
        <v>0</v>
      </c>
      <c r="X321" s="227">
        <f t="shared" si="260"/>
        <v>0</v>
      </c>
      <c r="Y321" s="227">
        <f t="shared" si="260"/>
        <v>0</v>
      </c>
      <c r="Z321" s="227">
        <f t="shared" si="261"/>
        <v>0</v>
      </c>
      <c r="AA321" s="227">
        <f t="shared" si="261"/>
        <v>0</v>
      </c>
      <c r="AB321" s="227">
        <f t="shared" si="261"/>
        <v>0</v>
      </c>
      <c r="AC321" s="227">
        <f t="shared" si="261"/>
        <v>0</v>
      </c>
      <c r="AD321" s="227">
        <f t="shared" si="261"/>
        <v>0</v>
      </c>
      <c r="AE321" s="227">
        <f t="shared" si="261"/>
        <v>0</v>
      </c>
      <c r="AF321" s="227">
        <f t="shared" si="261"/>
        <v>0</v>
      </c>
      <c r="AG321" s="226">
        <f t="shared" si="261"/>
        <v>0</v>
      </c>
      <c r="AH321" s="228">
        <f t="shared" si="261"/>
        <v>0</v>
      </c>
      <c r="AI321" s="227">
        <f t="shared" si="261"/>
        <v>0</v>
      </c>
      <c r="AJ321" s="227">
        <f t="shared" si="261"/>
        <v>0</v>
      </c>
      <c r="AK321" s="227">
        <f t="shared" si="261"/>
        <v>0</v>
      </c>
      <c r="AL321" s="227">
        <f t="shared" si="261"/>
        <v>0</v>
      </c>
      <c r="AM321" s="227">
        <f t="shared" si="261"/>
        <v>0</v>
      </c>
      <c r="AN321" s="227">
        <f t="shared" si="261"/>
        <v>0</v>
      </c>
      <c r="AO321" s="227">
        <f t="shared" si="261"/>
        <v>0</v>
      </c>
      <c r="AP321" s="227">
        <f t="shared" si="262"/>
        <v>0</v>
      </c>
      <c r="AQ321" s="227">
        <f t="shared" si="262"/>
        <v>0</v>
      </c>
      <c r="AR321" s="227">
        <f t="shared" si="262"/>
        <v>0</v>
      </c>
      <c r="AS321" s="226">
        <f t="shared" si="262"/>
        <v>0</v>
      </c>
      <c r="AT321" s="228">
        <f t="shared" si="262"/>
        <v>0</v>
      </c>
      <c r="AU321" s="227">
        <f t="shared" si="262"/>
        <v>0</v>
      </c>
      <c r="AV321" s="227">
        <f t="shared" si="262"/>
        <v>0</v>
      </c>
      <c r="AW321" s="227">
        <f t="shared" si="262"/>
        <v>0</v>
      </c>
      <c r="AX321" s="227">
        <f t="shared" si="262"/>
        <v>0</v>
      </c>
      <c r="AY321" s="227">
        <f t="shared" si="262"/>
        <v>0</v>
      </c>
      <c r="AZ321" s="227">
        <f t="shared" si="262"/>
        <v>0</v>
      </c>
      <c r="BA321" s="227">
        <f t="shared" si="262"/>
        <v>0</v>
      </c>
      <c r="BB321" s="227">
        <f t="shared" si="262"/>
        <v>0</v>
      </c>
      <c r="BC321" s="227">
        <f t="shared" si="262"/>
        <v>0</v>
      </c>
      <c r="BD321" s="227">
        <f t="shared" si="262"/>
        <v>0</v>
      </c>
      <c r="BE321" s="226">
        <f t="shared" si="262"/>
        <v>0</v>
      </c>
      <c r="BF321" s="228">
        <f t="shared" si="263"/>
        <v>0</v>
      </c>
      <c r="BG321" s="227">
        <f t="shared" si="263"/>
        <v>0</v>
      </c>
      <c r="BH321" s="227">
        <f t="shared" si="263"/>
        <v>0</v>
      </c>
      <c r="BI321" s="227">
        <f t="shared" si="263"/>
        <v>0</v>
      </c>
      <c r="BJ321" s="227">
        <f t="shared" si="263"/>
        <v>0</v>
      </c>
      <c r="BK321" s="227">
        <f t="shared" si="263"/>
        <v>0</v>
      </c>
      <c r="BL321" s="227">
        <f t="shared" si="263"/>
        <v>0</v>
      </c>
      <c r="BM321" s="227">
        <f t="shared" si="263"/>
        <v>0</v>
      </c>
      <c r="BN321" s="227">
        <f t="shared" si="263"/>
        <v>0</v>
      </c>
      <c r="BO321" s="227">
        <f t="shared" si="263"/>
        <v>0</v>
      </c>
      <c r="BP321" s="227">
        <f t="shared" si="263"/>
        <v>0</v>
      </c>
      <c r="BQ321" s="226">
        <f t="shared" si="263"/>
        <v>0</v>
      </c>
      <c r="BR321" s="228">
        <f t="shared" si="263"/>
        <v>0</v>
      </c>
      <c r="BS321" s="227">
        <f t="shared" si="263"/>
        <v>0</v>
      </c>
      <c r="BT321" s="227">
        <f t="shared" si="263"/>
        <v>0</v>
      </c>
      <c r="BU321" s="227">
        <f t="shared" si="263"/>
        <v>0</v>
      </c>
      <c r="BV321" s="227">
        <f t="shared" si="254"/>
        <v>0</v>
      </c>
      <c r="BW321" s="227">
        <f t="shared" si="254"/>
        <v>0</v>
      </c>
      <c r="BX321" s="227">
        <f t="shared" si="254"/>
        <v>0</v>
      </c>
      <c r="BY321" s="227">
        <f t="shared" si="254"/>
        <v>0</v>
      </c>
      <c r="BZ321" s="227">
        <f t="shared" si="254"/>
        <v>0</v>
      </c>
      <c r="CA321" s="227">
        <f t="shared" si="254"/>
        <v>0</v>
      </c>
      <c r="CB321" s="227">
        <f t="shared" si="254"/>
        <v>0</v>
      </c>
      <c r="CC321" s="232">
        <f t="shared" si="255"/>
        <v>0</v>
      </c>
      <c r="CD321" s="368"/>
    </row>
    <row r="322" spans="1:82" x14ac:dyDescent="0.75">
      <c r="A322" s="39"/>
      <c r="B322" s="185" t="s">
        <v>721</v>
      </c>
      <c r="C322" s="186" t="s">
        <v>722</v>
      </c>
      <c r="D322" s="178" t="s">
        <v>86</v>
      </c>
      <c r="E322" s="300">
        <v>0</v>
      </c>
      <c r="F322" s="229"/>
      <c r="G322" s="174">
        <f t="shared" si="249"/>
        <v>0</v>
      </c>
      <c r="H322" s="225"/>
      <c r="I322" s="226"/>
      <c r="J322" s="225">
        <f t="shared" si="260"/>
        <v>0</v>
      </c>
      <c r="K322" s="227">
        <f t="shared" si="260"/>
        <v>0</v>
      </c>
      <c r="L322" s="227">
        <f t="shared" si="260"/>
        <v>0</v>
      </c>
      <c r="M322" s="227">
        <f t="shared" si="260"/>
        <v>0</v>
      </c>
      <c r="N322" s="227">
        <f t="shared" si="260"/>
        <v>0</v>
      </c>
      <c r="O322" s="227">
        <f t="shared" si="260"/>
        <v>0</v>
      </c>
      <c r="P322" s="227">
        <f t="shared" si="260"/>
        <v>0</v>
      </c>
      <c r="Q322" s="227">
        <f t="shared" si="260"/>
        <v>0</v>
      </c>
      <c r="R322" s="227">
        <f t="shared" si="260"/>
        <v>0</v>
      </c>
      <c r="S322" s="227">
        <f t="shared" si="260"/>
        <v>0</v>
      </c>
      <c r="T322" s="227">
        <f t="shared" si="260"/>
        <v>0</v>
      </c>
      <c r="U322" s="226">
        <f t="shared" si="260"/>
        <v>0</v>
      </c>
      <c r="V322" s="225">
        <f t="shared" si="260"/>
        <v>0</v>
      </c>
      <c r="W322" s="227">
        <f t="shared" si="260"/>
        <v>0</v>
      </c>
      <c r="X322" s="227">
        <f t="shared" si="260"/>
        <v>0</v>
      </c>
      <c r="Y322" s="227">
        <f t="shared" si="260"/>
        <v>0</v>
      </c>
      <c r="Z322" s="227">
        <f t="shared" si="261"/>
        <v>0</v>
      </c>
      <c r="AA322" s="227">
        <f t="shared" si="261"/>
        <v>0</v>
      </c>
      <c r="AB322" s="227">
        <f t="shared" si="261"/>
        <v>0</v>
      </c>
      <c r="AC322" s="227">
        <f t="shared" si="261"/>
        <v>0</v>
      </c>
      <c r="AD322" s="227">
        <f t="shared" si="261"/>
        <v>0</v>
      </c>
      <c r="AE322" s="227">
        <f t="shared" si="261"/>
        <v>0</v>
      </c>
      <c r="AF322" s="227">
        <f t="shared" si="261"/>
        <v>0</v>
      </c>
      <c r="AG322" s="226">
        <f t="shared" si="261"/>
        <v>0</v>
      </c>
      <c r="AH322" s="228">
        <f t="shared" si="261"/>
        <v>0</v>
      </c>
      <c r="AI322" s="227">
        <f t="shared" si="261"/>
        <v>0</v>
      </c>
      <c r="AJ322" s="227">
        <f t="shared" si="261"/>
        <v>0</v>
      </c>
      <c r="AK322" s="227">
        <f t="shared" si="261"/>
        <v>0</v>
      </c>
      <c r="AL322" s="227">
        <f t="shared" si="261"/>
        <v>0</v>
      </c>
      <c r="AM322" s="227">
        <f t="shared" si="261"/>
        <v>0</v>
      </c>
      <c r="AN322" s="227">
        <f t="shared" si="261"/>
        <v>0</v>
      </c>
      <c r="AO322" s="227">
        <f t="shared" si="261"/>
        <v>0</v>
      </c>
      <c r="AP322" s="227">
        <f t="shared" si="262"/>
        <v>0</v>
      </c>
      <c r="AQ322" s="227">
        <f t="shared" si="262"/>
        <v>0</v>
      </c>
      <c r="AR322" s="227">
        <f t="shared" si="262"/>
        <v>0</v>
      </c>
      <c r="AS322" s="226">
        <f t="shared" si="262"/>
        <v>0</v>
      </c>
      <c r="AT322" s="228">
        <f t="shared" si="262"/>
        <v>0</v>
      </c>
      <c r="AU322" s="227">
        <f t="shared" si="262"/>
        <v>0</v>
      </c>
      <c r="AV322" s="227">
        <f t="shared" si="262"/>
        <v>0</v>
      </c>
      <c r="AW322" s="227">
        <f t="shared" si="262"/>
        <v>0</v>
      </c>
      <c r="AX322" s="227">
        <f t="shared" si="262"/>
        <v>0</v>
      </c>
      <c r="AY322" s="227">
        <f t="shared" si="262"/>
        <v>0</v>
      </c>
      <c r="AZ322" s="227">
        <f t="shared" si="262"/>
        <v>0</v>
      </c>
      <c r="BA322" s="227">
        <f t="shared" si="262"/>
        <v>0</v>
      </c>
      <c r="BB322" s="227">
        <f t="shared" si="262"/>
        <v>0</v>
      </c>
      <c r="BC322" s="227">
        <f t="shared" si="262"/>
        <v>0</v>
      </c>
      <c r="BD322" s="227">
        <f t="shared" si="262"/>
        <v>0</v>
      </c>
      <c r="BE322" s="226">
        <f t="shared" si="262"/>
        <v>0</v>
      </c>
      <c r="BF322" s="228">
        <f t="shared" si="263"/>
        <v>0</v>
      </c>
      <c r="BG322" s="227">
        <f t="shared" si="263"/>
        <v>0</v>
      </c>
      <c r="BH322" s="227">
        <f t="shared" si="263"/>
        <v>0</v>
      </c>
      <c r="BI322" s="227">
        <f t="shared" si="263"/>
        <v>0</v>
      </c>
      <c r="BJ322" s="227">
        <f t="shared" si="263"/>
        <v>0</v>
      </c>
      <c r="BK322" s="227">
        <f t="shared" si="263"/>
        <v>0</v>
      </c>
      <c r="BL322" s="227">
        <f t="shared" si="263"/>
        <v>0</v>
      </c>
      <c r="BM322" s="227">
        <f t="shared" si="263"/>
        <v>0</v>
      </c>
      <c r="BN322" s="227">
        <f t="shared" si="263"/>
        <v>0</v>
      </c>
      <c r="BO322" s="227">
        <f t="shared" si="263"/>
        <v>0</v>
      </c>
      <c r="BP322" s="227">
        <f t="shared" si="263"/>
        <v>0</v>
      </c>
      <c r="BQ322" s="226">
        <f t="shared" si="263"/>
        <v>0</v>
      </c>
      <c r="BR322" s="228">
        <f t="shared" si="263"/>
        <v>0</v>
      </c>
      <c r="BS322" s="227">
        <f t="shared" si="263"/>
        <v>0</v>
      </c>
      <c r="BT322" s="227">
        <f t="shared" si="263"/>
        <v>0</v>
      </c>
      <c r="BU322" s="227">
        <f t="shared" si="263"/>
        <v>0</v>
      </c>
      <c r="BV322" s="227">
        <f t="shared" si="254"/>
        <v>0</v>
      </c>
      <c r="BW322" s="227">
        <f t="shared" si="254"/>
        <v>0</v>
      </c>
      <c r="BX322" s="227">
        <f t="shared" si="254"/>
        <v>0</v>
      </c>
      <c r="BY322" s="227">
        <f t="shared" si="254"/>
        <v>0</v>
      </c>
      <c r="BZ322" s="227">
        <f t="shared" si="254"/>
        <v>0</v>
      </c>
      <c r="CA322" s="227">
        <f t="shared" si="254"/>
        <v>0</v>
      </c>
      <c r="CB322" s="227">
        <f t="shared" si="254"/>
        <v>0</v>
      </c>
      <c r="CC322" s="232">
        <f t="shared" si="255"/>
        <v>0</v>
      </c>
      <c r="CD322" s="368"/>
    </row>
    <row r="323" spans="1:82" x14ac:dyDescent="0.75">
      <c r="A323" s="39"/>
      <c r="B323" s="185" t="s">
        <v>723</v>
      </c>
      <c r="C323" s="186" t="s">
        <v>724</v>
      </c>
      <c r="D323" s="178" t="s">
        <v>446</v>
      </c>
      <c r="E323" s="300">
        <v>0</v>
      </c>
      <c r="F323" s="229"/>
      <c r="G323" s="174">
        <f t="shared" si="249"/>
        <v>0</v>
      </c>
      <c r="H323" s="225"/>
      <c r="I323" s="226"/>
      <c r="J323" s="225">
        <f t="shared" si="260"/>
        <v>0</v>
      </c>
      <c r="K323" s="227">
        <f t="shared" si="260"/>
        <v>0</v>
      </c>
      <c r="L323" s="227">
        <f t="shared" si="260"/>
        <v>0</v>
      </c>
      <c r="M323" s="227">
        <f t="shared" si="260"/>
        <v>0</v>
      </c>
      <c r="N323" s="227">
        <f t="shared" si="260"/>
        <v>0</v>
      </c>
      <c r="O323" s="227">
        <f t="shared" si="260"/>
        <v>0</v>
      </c>
      <c r="P323" s="227">
        <f t="shared" si="260"/>
        <v>0</v>
      </c>
      <c r="Q323" s="227">
        <f t="shared" si="260"/>
        <v>0</v>
      </c>
      <c r="R323" s="227">
        <f t="shared" si="260"/>
        <v>0</v>
      </c>
      <c r="S323" s="227">
        <f t="shared" si="260"/>
        <v>0</v>
      </c>
      <c r="T323" s="227">
        <f t="shared" si="260"/>
        <v>0</v>
      </c>
      <c r="U323" s="226">
        <f t="shared" si="260"/>
        <v>0</v>
      </c>
      <c r="V323" s="225">
        <f t="shared" si="260"/>
        <v>0</v>
      </c>
      <c r="W323" s="227">
        <f t="shared" si="260"/>
        <v>0</v>
      </c>
      <c r="X323" s="227">
        <f t="shared" si="260"/>
        <v>0</v>
      </c>
      <c r="Y323" s="227">
        <f t="shared" si="260"/>
        <v>0</v>
      </c>
      <c r="Z323" s="227">
        <f t="shared" si="261"/>
        <v>0</v>
      </c>
      <c r="AA323" s="227">
        <f t="shared" si="261"/>
        <v>0</v>
      </c>
      <c r="AB323" s="227">
        <f t="shared" si="261"/>
        <v>0</v>
      </c>
      <c r="AC323" s="227">
        <f t="shared" si="261"/>
        <v>0</v>
      </c>
      <c r="AD323" s="227">
        <f t="shared" si="261"/>
        <v>0</v>
      </c>
      <c r="AE323" s="227">
        <f t="shared" si="261"/>
        <v>0</v>
      </c>
      <c r="AF323" s="227">
        <f t="shared" si="261"/>
        <v>0</v>
      </c>
      <c r="AG323" s="226">
        <f t="shared" si="261"/>
        <v>0</v>
      </c>
      <c r="AH323" s="228">
        <f t="shared" si="261"/>
        <v>0</v>
      </c>
      <c r="AI323" s="227">
        <f t="shared" si="261"/>
        <v>0</v>
      </c>
      <c r="AJ323" s="227">
        <f t="shared" si="261"/>
        <v>0</v>
      </c>
      <c r="AK323" s="227">
        <f t="shared" si="261"/>
        <v>0</v>
      </c>
      <c r="AL323" s="227">
        <f t="shared" si="261"/>
        <v>0</v>
      </c>
      <c r="AM323" s="227">
        <f t="shared" si="261"/>
        <v>0</v>
      </c>
      <c r="AN323" s="227">
        <f t="shared" si="261"/>
        <v>0</v>
      </c>
      <c r="AO323" s="227">
        <f t="shared" si="261"/>
        <v>0</v>
      </c>
      <c r="AP323" s="227">
        <f t="shared" si="262"/>
        <v>0</v>
      </c>
      <c r="AQ323" s="227">
        <f t="shared" si="262"/>
        <v>0</v>
      </c>
      <c r="AR323" s="227">
        <f t="shared" si="262"/>
        <v>0</v>
      </c>
      <c r="AS323" s="226">
        <f t="shared" si="262"/>
        <v>0</v>
      </c>
      <c r="AT323" s="228">
        <f t="shared" si="262"/>
        <v>0</v>
      </c>
      <c r="AU323" s="227">
        <f t="shared" si="262"/>
        <v>0</v>
      </c>
      <c r="AV323" s="227">
        <f t="shared" si="262"/>
        <v>0</v>
      </c>
      <c r="AW323" s="227">
        <f t="shared" si="262"/>
        <v>0</v>
      </c>
      <c r="AX323" s="227">
        <f t="shared" si="262"/>
        <v>0</v>
      </c>
      <c r="AY323" s="227">
        <f t="shared" si="262"/>
        <v>0</v>
      </c>
      <c r="AZ323" s="227">
        <f t="shared" si="262"/>
        <v>0</v>
      </c>
      <c r="BA323" s="227">
        <f t="shared" si="262"/>
        <v>0</v>
      </c>
      <c r="BB323" s="227">
        <f t="shared" si="262"/>
        <v>0</v>
      </c>
      <c r="BC323" s="227">
        <f t="shared" si="262"/>
        <v>0</v>
      </c>
      <c r="BD323" s="227">
        <f t="shared" si="262"/>
        <v>0</v>
      </c>
      <c r="BE323" s="226">
        <f t="shared" si="262"/>
        <v>0</v>
      </c>
      <c r="BF323" s="228">
        <f t="shared" si="263"/>
        <v>0</v>
      </c>
      <c r="BG323" s="227">
        <f t="shared" si="263"/>
        <v>0</v>
      </c>
      <c r="BH323" s="227">
        <f t="shared" si="263"/>
        <v>0</v>
      </c>
      <c r="BI323" s="227">
        <f t="shared" si="263"/>
        <v>0</v>
      </c>
      <c r="BJ323" s="227">
        <f t="shared" si="263"/>
        <v>0</v>
      </c>
      <c r="BK323" s="227">
        <f t="shared" si="263"/>
        <v>0</v>
      </c>
      <c r="BL323" s="227">
        <f t="shared" si="263"/>
        <v>0</v>
      </c>
      <c r="BM323" s="227">
        <f t="shared" si="263"/>
        <v>0</v>
      </c>
      <c r="BN323" s="227">
        <f t="shared" si="263"/>
        <v>0</v>
      </c>
      <c r="BO323" s="227">
        <f t="shared" si="263"/>
        <v>0</v>
      </c>
      <c r="BP323" s="227">
        <f t="shared" si="263"/>
        <v>0</v>
      </c>
      <c r="BQ323" s="226">
        <f t="shared" si="263"/>
        <v>0</v>
      </c>
      <c r="BR323" s="228">
        <f t="shared" si="263"/>
        <v>0</v>
      </c>
      <c r="BS323" s="227">
        <f t="shared" si="263"/>
        <v>0</v>
      </c>
      <c r="BT323" s="227">
        <f t="shared" si="263"/>
        <v>0</v>
      </c>
      <c r="BU323" s="227">
        <f t="shared" si="263"/>
        <v>0</v>
      </c>
      <c r="BV323" s="227">
        <f t="shared" si="254"/>
        <v>0</v>
      </c>
      <c r="BW323" s="227">
        <f t="shared" si="254"/>
        <v>0</v>
      </c>
      <c r="BX323" s="227">
        <f t="shared" si="254"/>
        <v>0</v>
      </c>
      <c r="BY323" s="227">
        <f t="shared" si="254"/>
        <v>0</v>
      </c>
      <c r="BZ323" s="227">
        <f t="shared" si="254"/>
        <v>0</v>
      </c>
      <c r="CA323" s="227">
        <f t="shared" si="254"/>
        <v>0</v>
      </c>
      <c r="CB323" s="227">
        <f t="shared" si="254"/>
        <v>0</v>
      </c>
      <c r="CC323" s="232">
        <f t="shared" si="255"/>
        <v>0</v>
      </c>
      <c r="CD323" s="368"/>
    </row>
    <row r="324" spans="1:82" s="39" customFormat="1" ht="13.5" x14ac:dyDescent="0.75">
      <c r="B324" s="73" t="s">
        <v>725</v>
      </c>
      <c r="C324" s="129" t="s">
        <v>726</v>
      </c>
      <c r="D324" s="130" t="s">
        <v>446</v>
      </c>
      <c r="E324" s="255">
        <v>1</v>
      </c>
      <c r="F324" s="319"/>
      <c r="G324" s="74">
        <f t="shared" si="249"/>
        <v>0</v>
      </c>
      <c r="H324" s="75"/>
      <c r="I324" s="76"/>
      <c r="J324" s="75">
        <f t="shared" si="260"/>
        <v>0</v>
      </c>
      <c r="K324" s="77">
        <f t="shared" si="260"/>
        <v>0</v>
      </c>
      <c r="L324" s="77">
        <f t="shared" si="260"/>
        <v>0</v>
      </c>
      <c r="M324" s="77">
        <f t="shared" si="260"/>
        <v>0</v>
      </c>
      <c r="N324" s="77">
        <f t="shared" si="260"/>
        <v>0</v>
      </c>
      <c r="O324" s="77">
        <f t="shared" si="260"/>
        <v>0</v>
      </c>
      <c r="P324" s="77">
        <f t="shared" si="260"/>
        <v>0</v>
      </c>
      <c r="Q324" s="77">
        <f t="shared" si="260"/>
        <v>0</v>
      </c>
      <c r="R324" s="77">
        <f t="shared" si="260"/>
        <v>0</v>
      </c>
      <c r="S324" s="77">
        <f t="shared" si="260"/>
        <v>0</v>
      </c>
      <c r="T324" s="77">
        <f t="shared" si="260"/>
        <v>0</v>
      </c>
      <c r="U324" s="76">
        <f t="shared" si="260"/>
        <v>0</v>
      </c>
      <c r="V324" s="78">
        <f t="shared" si="260"/>
        <v>0</v>
      </c>
      <c r="W324" s="77">
        <f t="shared" si="260"/>
        <v>0</v>
      </c>
      <c r="X324" s="77">
        <f t="shared" si="260"/>
        <v>0</v>
      </c>
      <c r="Y324" s="77">
        <f t="shared" ref="Y324" si="264">$G324/72</f>
        <v>0</v>
      </c>
      <c r="Z324" s="77">
        <f t="shared" si="261"/>
        <v>0</v>
      </c>
      <c r="AA324" s="77">
        <f t="shared" si="261"/>
        <v>0</v>
      </c>
      <c r="AB324" s="77">
        <f t="shared" si="261"/>
        <v>0</v>
      </c>
      <c r="AC324" s="77">
        <f t="shared" si="261"/>
        <v>0</v>
      </c>
      <c r="AD324" s="77">
        <f t="shared" si="261"/>
        <v>0</v>
      </c>
      <c r="AE324" s="77">
        <f t="shared" si="261"/>
        <v>0</v>
      </c>
      <c r="AF324" s="77">
        <f t="shared" si="261"/>
        <v>0</v>
      </c>
      <c r="AG324" s="76">
        <f t="shared" si="261"/>
        <v>0</v>
      </c>
      <c r="AH324" s="78">
        <f t="shared" si="261"/>
        <v>0</v>
      </c>
      <c r="AI324" s="77">
        <f t="shared" si="261"/>
        <v>0</v>
      </c>
      <c r="AJ324" s="77">
        <f t="shared" si="261"/>
        <v>0</v>
      </c>
      <c r="AK324" s="77">
        <f t="shared" si="261"/>
        <v>0</v>
      </c>
      <c r="AL324" s="77">
        <f t="shared" si="261"/>
        <v>0</v>
      </c>
      <c r="AM324" s="77">
        <f t="shared" si="261"/>
        <v>0</v>
      </c>
      <c r="AN324" s="77">
        <f t="shared" si="261"/>
        <v>0</v>
      </c>
      <c r="AO324" s="77">
        <f t="shared" ref="AO324" si="265">$G324/72</f>
        <v>0</v>
      </c>
      <c r="AP324" s="77">
        <f t="shared" si="262"/>
        <v>0</v>
      </c>
      <c r="AQ324" s="77">
        <f t="shared" si="262"/>
        <v>0</v>
      </c>
      <c r="AR324" s="77">
        <f t="shared" si="262"/>
        <v>0</v>
      </c>
      <c r="AS324" s="76">
        <f t="shared" si="262"/>
        <v>0</v>
      </c>
      <c r="AT324" s="78">
        <f t="shared" si="262"/>
        <v>0</v>
      </c>
      <c r="AU324" s="77">
        <f t="shared" si="262"/>
        <v>0</v>
      </c>
      <c r="AV324" s="77">
        <f t="shared" si="262"/>
        <v>0</v>
      </c>
      <c r="AW324" s="77">
        <f t="shared" si="262"/>
        <v>0</v>
      </c>
      <c r="AX324" s="77">
        <f t="shared" si="262"/>
        <v>0</v>
      </c>
      <c r="AY324" s="77">
        <f t="shared" si="262"/>
        <v>0</v>
      </c>
      <c r="AZ324" s="77">
        <f t="shared" si="262"/>
        <v>0</v>
      </c>
      <c r="BA324" s="77">
        <f t="shared" si="262"/>
        <v>0</v>
      </c>
      <c r="BB324" s="77">
        <f t="shared" si="262"/>
        <v>0</v>
      </c>
      <c r="BC324" s="77">
        <f t="shared" si="262"/>
        <v>0</v>
      </c>
      <c r="BD324" s="77">
        <f t="shared" si="262"/>
        <v>0</v>
      </c>
      <c r="BE324" s="76">
        <f t="shared" ref="BE324" si="266">$G324/72</f>
        <v>0</v>
      </c>
      <c r="BF324" s="78">
        <f t="shared" si="263"/>
        <v>0</v>
      </c>
      <c r="BG324" s="77">
        <f t="shared" si="263"/>
        <v>0</v>
      </c>
      <c r="BH324" s="77">
        <f t="shared" si="263"/>
        <v>0</v>
      </c>
      <c r="BI324" s="77">
        <f t="shared" si="263"/>
        <v>0</v>
      </c>
      <c r="BJ324" s="77">
        <f t="shared" si="263"/>
        <v>0</v>
      </c>
      <c r="BK324" s="77">
        <f t="shared" si="263"/>
        <v>0</v>
      </c>
      <c r="BL324" s="77">
        <f t="shared" si="263"/>
        <v>0</v>
      </c>
      <c r="BM324" s="77">
        <f t="shared" si="263"/>
        <v>0</v>
      </c>
      <c r="BN324" s="77">
        <f t="shared" si="263"/>
        <v>0</v>
      </c>
      <c r="BO324" s="77">
        <f t="shared" si="263"/>
        <v>0</v>
      </c>
      <c r="BP324" s="77">
        <f t="shared" si="263"/>
        <v>0</v>
      </c>
      <c r="BQ324" s="76">
        <f t="shared" si="263"/>
        <v>0</v>
      </c>
      <c r="BR324" s="78">
        <f t="shared" si="263"/>
        <v>0</v>
      </c>
      <c r="BS324" s="77">
        <f t="shared" si="263"/>
        <v>0</v>
      </c>
      <c r="BT324" s="77">
        <f t="shared" si="263"/>
        <v>0</v>
      </c>
      <c r="BU324" s="77">
        <f t="shared" ref="BU324" si="267">$G324/72</f>
        <v>0</v>
      </c>
      <c r="BV324" s="77">
        <f t="shared" si="254"/>
        <v>0</v>
      </c>
      <c r="BW324" s="77">
        <f t="shared" si="254"/>
        <v>0</v>
      </c>
      <c r="BX324" s="77">
        <f t="shared" si="254"/>
        <v>0</v>
      </c>
      <c r="BY324" s="77">
        <f t="shared" si="254"/>
        <v>0</v>
      </c>
      <c r="BZ324" s="77">
        <f t="shared" si="254"/>
        <v>0</v>
      </c>
      <c r="CA324" s="77">
        <f t="shared" si="254"/>
        <v>0</v>
      </c>
      <c r="CB324" s="77">
        <f t="shared" si="254"/>
        <v>0</v>
      </c>
      <c r="CC324" s="76">
        <f t="shared" si="255"/>
        <v>0</v>
      </c>
      <c r="CD324" s="368"/>
    </row>
    <row r="325" spans="1:82" s="39" customFormat="1" ht="13.5" x14ac:dyDescent="0.75">
      <c r="B325" s="73" t="s">
        <v>727</v>
      </c>
      <c r="C325" s="129" t="s">
        <v>728</v>
      </c>
      <c r="D325" s="130" t="s">
        <v>446</v>
      </c>
      <c r="E325" s="255">
        <v>1</v>
      </c>
      <c r="F325" s="319"/>
      <c r="G325" s="74">
        <f t="shared" si="249"/>
        <v>0</v>
      </c>
      <c r="H325" s="75"/>
      <c r="I325" s="76"/>
      <c r="J325" s="75">
        <f t="shared" ref="J325:Y334" si="268">$G325/72</f>
        <v>0</v>
      </c>
      <c r="K325" s="77">
        <f t="shared" si="268"/>
        <v>0</v>
      </c>
      <c r="L325" s="77">
        <f t="shared" si="268"/>
        <v>0</v>
      </c>
      <c r="M325" s="77">
        <f t="shared" si="268"/>
        <v>0</v>
      </c>
      <c r="N325" s="77">
        <f t="shared" si="268"/>
        <v>0</v>
      </c>
      <c r="O325" s="77">
        <f t="shared" si="268"/>
        <v>0</v>
      </c>
      <c r="P325" s="77">
        <f t="shared" si="268"/>
        <v>0</v>
      </c>
      <c r="Q325" s="77">
        <f t="shared" si="268"/>
        <v>0</v>
      </c>
      <c r="R325" s="77">
        <f t="shared" si="268"/>
        <v>0</v>
      </c>
      <c r="S325" s="77">
        <f t="shared" si="268"/>
        <v>0</v>
      </c>
      <c r="T325" s="77">
        <f t="shared" si="268"/>
        <v>0</v>
      </c>
      <c r="U325" s="76">
        <f t="shared" si="268"/>
        <v>0</v>
      </c>
      <c r="V325" s="78">
        <f t="shared" si="268"/>
        <v>0</v>
      </c>
      <c r="W325" s="77">
        <f t="shared" si="268"/>
        <v>0</v>
      </c>
      <c r="X325" s="77">
        <f t="shared" si="268"/>
        <v>0</v>
      </c>
      <c r="Y325" s="77">
        <f t="shared" si="268"/>
        <v>0</v>
      </c>
      <c r="Z325" s="77">
        <f t="shared" ref="Z325:AO334" si="269">$G325/72</f>
        <v>0</v>
      </c>
      <c r="AA325" s="77">
        <f t="shared" si="269"/>
        <v>0</v>
      </c>
      <c r="AB325" s="77">
        <f t="shared" si="269"/>
        <v>0</v>
      </c>
      <c r="AC325" s="77">
        <f t="shared" si="269"/>
        <v>0</v>
      </c>
      <c r="AD325" s="77">
        <f t="shared" si="269"/>
        <v>0</v>
      </c>
      <c r="AE325" s="77">
        <f t="shared" si="269"/>
        <v>0</v>
      </c>
      <c r="AF325" s="77">
        <f t="shared" si="269"/>
        <v>0</v>
      </c>
      <c r="AG325" s="76">
        <f t="shared" si="269"/>
        <v>0</v>
      </c>
      <c r="AH325" s="78">
        <f t="shared" si="269"/>
        <v>0</v>
      </c>
      <c r="AI325" s="77">
        <f t="shared" si="269"/>
        <v>0</v>
      </c>
      <c r="AJ325" s="77">
        <f t="shared" si="269"/>
        <v>0</v>
      </c>
      <c r="AK325" s="77">
        <f t="shared" si="269"/>
        <v>0</v>
      </c>
      <c r="AL325" s="77">
        <f t="shared" si="269"/>
        <v>0</v>
      </c>
      <c r="AM325" s="77">
        <f t="shared" si="269"/>
        <v>0</v>
      </c>
      <c r="AN325" s="77">
        <f t="shared" si="269"/>
        <v>0</v>
      </c>
      <c r="AO325" s="77">
        <f t="shared" si="269"/>
        <v>0</v>
      </c>
      <c r="AP325" s="77">
        <f t="shared" ref="AP325:BE334" si="270">$G325/72</f>
        <v>0</v>
      </c>
      <c r="AQ325" s="77">
        <f t="shared" si="270"/>
        <v>0</v>
      </c>
      <c r="AR325" s="77">
        <f t="shared" si="270"/>
        <v>0</v>
      </c>
      <c r="AS325" s="76">
        <f t="shared" si="270"/>
        <v>0</v>
      </c>
      <c r="AT325" s="78">
        <f t="shared" si="270"/>
        <v>0</v>
      </c>
      <c r="AU325" s="77">
        <f t="shared" si="270"/>
        <v>0</v>
      </c>
      <c r="AV325" s="77">
        <f t="shared" si="270"/>
        <v>0</v>
      </c>
      <c r="AW325" s="77">
        <f t="shared" si="270"/>
        <v>0</v>
      </c>
      <c r="AX325" s="77">
        <f t="shared" si="270"/>
        <v>0</v>
      </c>
      <c r="AY325" s="77">
        <f t="shared" si="270"/>
        <v>0</v>
      </c>
      <c r="AZ325" s="77">
        <f t="shared" si="270"/>
        <v>0</v>
      </c>
      <c r="BA325" s="77">
        <f t="shared" si="270"/>
        <v>0</v>
      </c>
      <c r="BB325" s="77">
        <f t="shared" si="270"/>
        <v>0</v>
      </c>
      <c r="BC325" s="77">
        <f t="shared" si="270"/>
        <v>0</v>
      </c>
      <c r="BD325" s="77">
        <f t="shared" si="270"/>
        <v>0</v>
      </c>
      <c r="BE325" s="76">
        <f t="shared" si="270"/>
        <v>0</v>
      </c>
      <c r="BF325" s="78">
        <f t="shared" ref="BF325:BU334" si="271">$G325/72</f>
        <v>0</v>
      </c>
      <c r="BG325" s="77">
        <f t="shared" si="271"/>
        <v>0</v>
      </c>
      <c r="BH325" s="77">
        <f t="shared" si="271"/>
        <v>0</v>
      </c>
      <c r="BI325" s="77">
        <f t="shared" si="271"/>
        <v>0</v>
      </c>
      <c r="BJ325" s="77">
        <f t="shared" si="271"/>
        <v>0</v>
      </c>
      <c r="BK325" s="77">
        <f t="shared" si="271"/>
        <v>0</v>
      </c>
      <c r="BL325" s="77">
        <f t="shared" si="271"/>
        <v>0</v>
      </c>
      <c r="BM325" s="77">
        <f t="shared" si="271"/>
        <v>0</v>
      </c>
      <c r="BN325" s="77">
        <f t="shared" si="271"/>
        <v>0</v>
      </c>
      <c r="BO325" s="77">
        <f t="shared" si="271"/>
        <v>0</v>
      </c>
      <c r="BP325" s="77">
        <f t="shared" si="271"/>
        <v>0</v>
      </c>
      <c r="BQ325" s="76">
        <f t="shared" si="271"/>
        <v>0</v>
      </c>
      <c r="BR325" s="78">
        <f t="shared" si="271"/>
        <v>0</v>
      </c>
      <c r="BS325" s="77">
        <f t="shared" si="271"/>
        <v>0</v>
      </c>
      <c r="BT325" s="77">
        <f t="shared" si="271"/>
        <v>0</v>
      </c>
      <c r="BU325" s="77">
        <f t="shared" si="271"/>
        <v>0</v>
      </c>
      <c r="BV325" s="77">
        <f t="shared" ref="BV325:CB334" si="272">$G325/72</f>
        <v>0</v>
      </c>
      <c r="BW325" s="77">
        <f t="shared" si="272"/>
        <v>0</v>
      </c>
      <c r="BX325" s="77">
        <f t="shared" si="272"/>
        <v>0</v>
      </c>
      <c r="BY325" s="77">
        <f t="shared" si="272"/>
        <v>0</v>
      </c>
      <c r="BZ325" s="77">
        <f t="shared" si="272"/>
        <v>0</v>
      </c>
      <c r="CA325" s="77">
        <f t="shared" si="272"/>
        <v>0</v>
      </c>
      <c r="CB325" s="77">
        <f t="shared" si="272"/>
        <v>0</v>
      </c>
      <c r="CC325" s="76">
        <f t="shared" si="255"/>
        <v>0</v>
      </c>
      <c r="CD325" s="368"/>
    </row>
    <row r="326" spans="1:82" s="39" customFormat="1" ht="13.5" x14ac:dyDescent="0.75">
      <c r="B326" s="73" t="s">
        <v>729</v>
      </c>
      <c r="C326" s="129" t="s">
        <v>730</v>
      </c>
      <c r="D326" s="130" t="s">
        <v>86</v>
      </c>
      <c r="E326" s="255">
        <v>1</v>
      </c>
      <c r="F326" s="319"/>
      <c r="G326" s="74">
        <f t="shared" si="249"/>
        <v>0</v>
      </c>
      <c r="H326" s="75"/>
      <c r="I326" s="76"/>
      <c r="J326" s="75">
        <f t="shared" si="268"/>
        <v>0</v>
      </c>
      <c r="K326" s="77">
        <f t="shared" si="268"/>
        <v>0</v>
      </c>
      <c r="L326" s="77">
        <f t="shared" si="268"/>
        <v>0</v>
      </c>
      <c r="M326" s="77">
        <f t="shared" si="268"/>
        <v>0</v>
      </c>
      <c r="N326" s="77">
        <f t="shared" si="268"/>
        <v>0</v>
      </c>
      <c r="O326" s="77">
        <f t="shared" si="268"/>
        <v>0</v>
      </c>
      <c r="P326" s="77">
        <f t="shared" si="268"/>
        <v>0</v>
      </c>
      <c r="Q326" s="77">
        <f t="shared" si="268"/>
        <v>0</v>
      </c>
      <c r="R326" s="77">
        <f t="shared" si="268"/>
        <v>0</v>
      </c>
      <c r="S326" s="77">
        <f t="shared" si="268"/>
        <v>0</v>
      </c>
      <c r="T326" s="77">
        <f t="shared" si="268"/>
        <v>0</v>
      </c>
      <c r="U326" s="76">
        <f t="shared" si="268"/>
        <v>0</v>
      </c>
      <c r="V326" s="78">
        <f t="shared" si="268"/>
        <v>0</v>
      </c>
      <c r="W326" s="77">
        <f t="shared" si="268"/>
        <v>0</v>
      </c>
      <c r="X326" s="77">
        <f t="shared" si="268"/>
        <v>0</v>
      </c>
      <c r="Y326" s="77">
        <f t="shared" si="268"/>
        <v>0</v>
      </c>
      <c r="Z326" s="77">
        <f t="shared" si="269"/>
        <v>0</v>
      </c>
      <c r="AA326" s="77">
        <f t="shared" si="269"/>
        <v>0</v>
      </c>
      <c r="AB326" s="77">
        <f t="shared" si="269"/>
        <v>0</v>
      </c>
      <c r="AC326" s="77">
        <f t="shared" si="269"/>
        <v>0</v>
      </c>
      <c r="AD326" s="77">
        <f t="shared" si="269"/>
        <v>0</v>
      </c>
      <c r="AE326" s="77">
        <f t="shared" si="269"/>
        <v>0</v>
      </c>
      <c r="AF326" s="77">
        <f t="shared" si="269"/>
        <v>0</v>
      </c>
      <c r="AG326" s="76">
        <f t="shared" si="269"/>
        <v>0</v>
      </c>
      <c r="AH326" s="78">
        <f t="shared" si="269"/>
        <v>0</v>
      </c>
      <c r="AI326" s="77">
        <f t="shared" si="269"/>
        <v>0</v>
      </c>
      <c r="AJ326" s="77">
        <f t="shared" si="269"/>
        <v>0</v>
      </c>
      <c r="AK326" s="77">
        <f t="shared" si="269"/>
        <v>0</v>
      </c>
      <c r="AL326" s="77">
        <f t="shared" si="269"/>
        <v>0</v>
      </c>
      <c r="AM326" s="77">
        <f t="shared" si="269"/>
        <v>0</v>
      </c>
      <c r="AN326" s="77">
        <f t="shared" si="269"/>
        <v>0</v>
      </c>
      <c r="AO326" s="77">
        <f t="shared" si="269"/>
        <v>0</v>
      </c>
      <c r="AP326" s="77">
        <f t="shared" si="270"/>
        <v>0</v>
      </c>
      <c r="AQ326" s="77">
        <f t="shared" si="270"/>
        <v>0</v>
      </c>
      <c r="AR326" s="77">
        <f t="shared" si="270"/>
        <v>0</v>
      </c>
      <c r="AS326" s="76">
        <f t="shared" si="270"/>
        <v>0</v>
      </c>
      <c r="AT326" s="78">
        <f t="shared" si="270"/>
        <v>0</v>
      </c>
      <c r="AU326" s="77">
        <f t="shared" si="270"/>
        <v>0</v>
      </c>
      <c r="AV326" s="77">
        <f t="shared" si="270"/>
        <v>0</v>
      </c>
      <c r="AW326" s="77">
        <f t="shared" si="270"/>
        <v>0</v>
      </c>
      <c r="AX326" s="77">
        <f t="shared" si="270"/>
        <v>0</v>
      </c>
      <c r="AY326" s="77">
        <f t="shared" si="270"/>
        <v>0</v>
      </c>
      <c r="AZ326" s="77">
        <f t="shared" si="270"/>
        <v>0</v>
      </c>
      <c r="BA326" s="77">
        <f t="shared" si="270"/>
        <v>0</v>
      </c>
      <c r="BB326" s="77">
        <f t="shared" si="270"/>
        <v>0</v>
      </c>
      <c r="BC326" s="77">
        <f t="shared" si="270"/>
        <v>0</v>
      </c>
      <c r="BD326" s="77">
        <f t="shared" si="270"/>
        <v>0</v>
      </c>
      <c r="BE326" s="76">
        <f t="shared" si="270"/>
        <v>0</v>
      </c>
      <c r="BF326" s="78">
        <f t="shared" si="271"/>
        <v>0</v>
      </c>
      <c r="BG326" s="77">
        <f t="shared" si="271"/>
        <v>0</v>
      </c>
      <c r="BH326" s="77">
        <f t="shared" si="271"/>
        <v>0</v>
      </c>
      <c r="BI326" s="77">
        <f t="shared" si="271"/>
        <v>0</v>
      </c>
      <c r="BJ326" s="77">
        <f t="shared" si="271"/>
        <v>0</v>
      </c>
      <c r="BK326" s="77">
        <f t="shared" si="271"/>
        <v>0</v>
      </c>
      <c r="BL326" s="77">
        <f t="shared" si="271"/>
        <v>0</v>
      </c>
      <c r="BM326" s="77">
        <f t="shared" si="271"/>
        <v>0</v>
      </c>
      <c r="BN326" s="77">
        <f t="shared" si="271"/>
        <v>0</v>
      </c>
      <c r="BO326" s="77">
        <f t="shared" si="271"/>
        <v>0</v>
      </c>
      <c r="BP326" s="77">
        <f t="shared" si="271"/>
        <v>0</v>
      </c>
      <c r="BQ326" s="76">
        <f t="shared" si="271"/>
        <v>0</v>
      </c>
      <c r="BR326" s="78">
        <f t="shared" si="271"/>
        <v>0</v>
      </c>
      <c r="BS326" s="77">
        <f t="shared" si="271"/>
        <v>0</v>
      </c>
      <c r="BT326" s="77">
        <f t="shared" si="271"/>
        <v>0</v>
      </c>
      <c r="BU326" s="77">
        <f t="shared" si="271"/>
        <v>0</v>
      </c>
      <c r="BV326" s="77">
        <f t="shared" si="272"/>
        <v>0</v>
      </c>
      <c r="BW326" s="77">
        <f t="shared" si="272"/>
        <v>0</v>
      </c>
      <c r="BX326" s="77">
        <f t="shared" si="272"/>
        <v>0</v>
      </c>
      <c r="BY326" s="77">
        <f t="shared" si="272"/>
        <v>0</v>
      </c>
      <c r="BZ326" s="77">
        <f t="shared" si="272"/>
        <v>0</v>
      </c>
      <c r="CA326" s="77">
        <f t="shared" si="272"/>
        <v>0</v>
      </c>
      <c r="CB326" s="77">
        <f t="shared" si="272"/>
        <v>0</v>
      </c>
      <c r="CC326" s="76">
        <f t="shared" si="255"/>
        <v>0</v>
      </c>
      <c r="CD326" s="368"/>
    </row>
    <row r="327" spans="1:82" s="39" customFormat="1" ht="13.5" x14ac:dyDescent="0.75">
      <c r="B327" s="73" t="s">
        <v>731</v>
      </c>
      <c r="C327" s="129" t="s">
        <v>732</v>
      </c>
      <c r="D327" s="130" t="s">
        <v>479</v>
      </c>
      <c r="E327" s="255">
        <v>50</v>
      </c>
      <c r="F327" s="319"/>
      <c r="G327" s="74">
        <f t="shared" si="249"/>
        <v>0</v>
      </c>
      <c r="H327" s="75"/>
      <c r="I327" s="76"/>
      <c r="J327" s="75">
        <f t="shared" si="268"/>
        <v>0</v>
      </c>
      <c r="K327" s="77">
        <f t="shared" si="268"/>
        <v>0</v>
      </c>
      <c r="L327" s="77">
        <f t="shared" si="268"/>
        <v>0</v>
      </c>
      <c r="M327" s="77">
        <f t="shared" si="268"/>
        <v>0</v>
      </c>
      <c r="N327" s="77">
        <f t="shared" si="268"/>
        <v>0</v>
      </c>
      <c r="O327" s="77">
        <f t="shared" si="268"/>
        <v>0</v>
      </c>
      <c r="P327" s="77">
        <f t="shared" si="268"/>
        <v>0</v>
      </c>
      <c r="Q327" s="77">
        <f t="shared" si="268"/>
        <v>0</v>
      </c>
      <c r="R327" s="77">
        <f t="shared" si="268"/>
        <v>0</v>
      </c>
      <c r="S327" s="77">
        <f t="shared" si="268"/>
        <v>0</v>
      </c>
      <c r="T327" s="77">
        <f t="shared" si="268"/>
        <v>0</v>
      </c>
      <c r="U327" s="76">
        <f t="shared" si="268"/>
        <v>0</v>
      </c>
      <c r="V327" s="78">
        <f t="shared" si="268"/>
        <v>0</v>
      </c>
      <c r="W327" s="77">
        <f t="shared" si="268"/>
        <v>0</v>
      </c>
      <c r="X327" s="77">
        <f t="shared" si="268"/>
        <v>0</v>
      </c>
      <c r="Y327" s="77">
        <f t="shared" si="268"/>
        <v>0</v>
      </c>
      <c r="Z327" s="77">
        <f t="shared" si="269"/>
        <v>0</v>
      </c>
      <c r="AA327" s="77">
        <f t="shared" si="269"/>
        <v>0</v>
      </c>
      <c r="AB327" s="77">
        <f t="shared" si="269"/>
        <v>0</v>
      </c>
      <c r="AC327" s="77">
        <f t="shared" si="269"/>
        <v>0</v>
      </c>
      <c r="AD327" s="77">
        <f t="shared" si="269"/>
        <v>0</v>
      </c>
      <c r="AE327" s="77">
        <f t="shared" si="269"/>
        <v>0</v>
      </c>
      <c r="AF327" s="77">
        <f t="shared" si="269"/>
        <v>0</v>
      </c>
      <c r="AG327" s="76">
        <f t="shared" si="269"/>
        <v>0</v>
      </c>
      <c r="AH327" s="78">
        <f t="shared" si="269"/>
        <v>0</v>
      </c>
      <c r="AI327" s="77">
        <f t="shared" si="269"/>
        <v>0</v>
      </c>
      <c r="AJ327" s="77">
        <f t="shared" si="269"/>
        <v>0</v>
      </c>
      <c r="AK327" s="77">
        <f t="shared" si="269"/>
        <v>0</v>
      </c>
      <c r="AL327" s="77">
        <f t="shared" si="269"/>
        <v>0</v>
      </c>
      <c r="AM327" s="77">
        <f t="shared" si="269"/>
        <v>0</v>
      </c>
      <c r="AN327" s="77">
        <f t="shared" si="269"/>
        <v>0</v>
      </c>
      <c r="AO327" s="77">
        <f t="shared" si="269"/>
        <v>0</v>
      </c>
      <c r="AP327" s="77">
        <f t="shared" si="270"/>
        <v>0</v>
      </c>
      <c r="AQ327" s="77">
        <f t="shared" si="270"/>
        <v>0</v>
      </c>
      <c r="AR327" s="77">
        <f t="shared" si="270"/>
        <v>0</v>
      </c>
      <c r="AS327" s="76">
        <f t="shared" si="270"/>
        <v>0</v>
      </c>
      <c r="AT327" s="78">
        <f t="shared" si="270"/>
        <v>0</v>
      </c>
      <c r="AU327" s="77">
        <f t="shared" si="270"/>
        <v>0</v>
      </c>
      <c r="AV327" s="77">
        <f t="shared" si="270"/>
        <v>0</v>
      </c>
      <c r="AW327" s="77">
        <f t="shared" si="270"/>
        <v>0</v>
      </c>
      <c r="AX327" s="77">
        <f t="shared" si="270"/>
        <v>0</v>
      </c>
      <c r="AY327" s="77">
        <f t="shared" si="270"/>
        <v>0</v>
      </c>
      <c r="AZ327" s="77">
        <f t="shared" si="270"/>
        <v>0</v>
      </c>
      <c r="BA327" s="77">
        <f t="shared" si="270"/>
        <v>0</v>
      </c>
      <c r="BB327" s="77">
        <f t="shared" si="270"/>
        <v>0</v>
      </c>
      <c r="BC327" s="77">
        <f t="shared" si="270"/>
        <v>0</v>
      </c>
      <c r="BD327" s="77">
        <f t="shared" si="270"/>
        <v>0</v>
      </c>
      <c r="BE327" s="76">
        <f t="shared" si="270"/>
        <v>0</v>
      </c>
      <c r="BF327" s="78">
        <f t="shared" si="271"/>
        <v>0</v>
      </c>
      <c r="BG327" s="77">
        <f t="shared" si="271"/>
        <v>0</v>
      </c>
      <c r="BH327" s="77">
        <f t="shared" si="271"/>
        <v>0</v>
      </c>
      <c r="BI327" s="77">
        <f t="shared" si="271"/>
        <v>0</v>
      </c>
      <c r="BJ327" s="77">
        <f t="shared" si="271"/>
        <v>0</v>
      </c>
      <c r="BK327" s="77">
        <f t="shared" si="271"/>
        <v>0</v>
      </c>
      <c r="BL327" s="77">
        <f t="shared" si="271"/>
        <v>0</v>
      </c>
      <c r="BM327" s="77">
        <f t="shared" si="271"/>
        <v>0</v>
      </c>
      <c r="BN327" s="77">
        <f t="shared" si="271"/>
        <v>0</v>
      </c>
      <c r="BO327" s="77">
        <f t="shared" si="271"/>
        <v>0</v>
      </c>
      <c r="BP327" s="77">
        <f t="shared" si="271"/>
        <v>0</v>
      </c>
      <c r="BQ327" s="76">
        <f t="shared" si="271"/>
        <v>0</v>
      </c>
      <c r="BR327" s="78">
        <f t="shared" si="271"/>
        <v>0</v>
      </c>
      <c r="BS327" s="77">
        <f t="shared" si="271"/>
        <v>0</v>
      </c>
      <c r="BT327" s="77">
        <f t="shared" si="271"/>
        <v>0</v>
      </c>
      <c r="BU327" s="77">
        <f t="shared" si="271"/>
        <v>0</v>
      </c>
      <c r="BV327" s="77">
        <f t="shared" si="272"/>
        <v>0</v>
      </c>
      <c r="BW327" s="77">
        <f t="shared" si="272"/>
        <v>0</v>
      </c>
      <c r="BX327" s="77">
        <f t="shared" si="272"/>
        <v>0</v>
      </c>
      <c r="BY327" s="77">
        <f t="shared" si="272"/>
        <v>0</v>
      </c>
      <c r="BZ327" s="77">
        <f t="shared" si="272"/>
        <v>0</v>
      </c>
      <c r="CA327" s="77">
        <f t="shared" si="272"/>
        <v>0</v>
      </c>
      <c r="CB327" s="77">
        <f t="shared" si="272"/>
        <v>0</v>
      </c>
      <c r="CC327" s="76">
        <f t="shared" si="255"/>
        <v>0</v>
      </c>
      <c r="CD327" s="368"/>
    </row>
    <row r="328" spans="1:82" s="39" customFormat="1" ht="13.5" x14ac:dyDescent="0.75">
      <c r="B328" s="73" t="s">
        <v>733</v>
      </c>
      <c r="C328" s="129" t="s">
        <v>734</v>
      </c>
      <c r="D328" s="130" t="s">
        <v>86</v>
      </c>
      <c r="E328" s="255">
        <v>1</v>
      </c>
      <c r="F328" s="319"/>
      <c r="G328" s="74">
        <f t="shared" si="249"/>
        <v>0</v>
      </c>
      <c r="H328" s="75"/>
      <c r="I328" s="76"/>
      <c r="J328" s="75">
        <f t="shared" si="268"/>
        <v>0</v>
      </c>
      <c r="K328" s="77">
        <f t="shared" si="268"/>
        <v>0</v>
      </c>
      <c r="L328" s="77">
        <f t="shared" si="268"/>
        <v>0</v>
      </c>
      <c r="M328" s="77">
        <f t="shared" si="268"/>
        <v>0</v>
      </c>
      <c r="N328" s="77">
        <f t="shared" si="268"/>
        <v>0</v>
      </c>
      <c r="O328" s="77">
        <f t="shared" si="268"/>
        <v>0</v>
      </c>
      <c r="P328" s="77">
        <f t="shared" si="268"/>
        <v>0</v>
      </c>
      <c r="Q328" s="77">
        <f t="shared" si="268"/>
        <v>0</v>
      </c>
      <c r="R328" s="77">
        <f t="shared" si="268"/>
        <v>0</v>
      </c>
      <c r="S328" s="77">
        <f t="shared" si="268"/>
        <v>0</v>
      </c>
      <c r="T328" s="77">
        <f t="shared" si="268"/>
        <v>0</v>
      </c>
      <c r="U328" s="76">
        <f t="shared" si="268"/>
        <v>0</v>
      </c>
      <c r="V328" s="78">
        <f t="shared" si="268"/>
        <v>0</v>
      </c>
      <c r="W328" s="77">
        <f t="shared" si="268"/>
        <v>0</v>
      </c>
      <c r="X328" s="77">
        <f t="shared" si="268"/>
        <v>0</v>
      </c>
      <c r="Y328" s="77">
        <f t="shared" si="268"/>
        <v>0</v>
      </c>
      <c r="Z328" s="77">
        <f t="shared" si="269"/>
        <v>0</v>
      </c>
      <c r="AA328" s="77">
        <f t="shared" si="269"/>
        <v>0</v>
      </c>
      <c r="AB328" s="77">
        <f t="shared" si="269"/>
        <v>0</v>
      </c>
      <c r="AC328" s="77">
        <f t="shared" si="269"/>
        <v>0</v>
      </c>
      <c r="AD328" s="77">
        <f t="shared" si="269"/>
        <v>0</v>
      </c>
      <c r="AE328" s="77">
        <f t="shared" si="269"/>
        <v>0</v>
      </c>
      <c r="AF328" s="77">
        <f t="shared" si="269"/>
        <v>0</v>
      </c>
      <c r="AG328" s="76">
        <f t="shared" si="269"/>
        <v>0</v>
      </c>
      <c r="AH328" s="78">
        <f t="shared" si="269"/>
        <v>0</v>
      </c>
      <c r="AI328" s="77">
        <f t="shared" si="269"/>
        <v>0</v>
      </c>
      <c r="AJ328" s="77">
        <f t="shared" si="269"/>
        <v>0</v>
      </c>
      <c r="AK328" s="77">
        <f t="shared" si="269"/>
        <v>0</v>
      </c>
      <c r="AL328" s="77">
        <f t="shared" si="269"/>
        <v>0</v>
      </c>
      <c r="AM328" s="77">
        <f t="shared" si="269"/>
        <v>0</v>
      </c>
      <c r="AN328" s="77">
        <f t="shared" si="269"/>
        <v>0</v>
      </c>
      <c r="AO328" s="77">
        <f t="shared" si="269"/>
        <v>0</v>
      </c>
      <c r="AP328" s="77">
        <f t="shared" si="270"/>
        <v>0</v>
      </c>
      <c r="AQ328" s="77">
        <f t="shared" si="270"/>
        <v>0</v>
      </c>
      <c r="AR328" s="77">
        <f t="shared" si="270"/>
        <v>0</v>
      </c>
      <c r="AS328" s="76">
        <f t="shared" si="270"/>
        <v>0</v>
      </c>
      <c r="AT328" s="78">
        <f t="shared" si="270"/>
        <v>0</v>
      </c>
      <c r="AU328" s="77">
        <f t="shared" si="270"/>
        <v>0</v>
      </c>
      <c r="AV328" s="77">
        <f t="shared" si="270"/>
        <v>0</v>
      </c>
      <c r="AW328" s="77">
        <f t="shared" si="270"/>
        <v>0</v>
      </c>
      <c r="AX328" s="77">
        <f t="shared" si="270"/>
        <v>0</v>
      </c>
      <c r="AY328" s="77">
        <f t="shared" si="270"/>
        <v>0</v>
      </c>
      <c r="AZ328" s="77">
        <f t="shared" si="270"/>
        <v>0</v>
      </c>
      <c r="BA328" s="77">
        <f t="shared" si="270"/>
        <v>0</v>
      </c>
      <c r="BB328" s="77">
        <f t="shared" si="270"/>
        <v>0</v>
      </c>
      <c r="BC328" s="77">
        <f t="shared" si="270"/>
        <v>0</v>
      </c>
      <c r="BD328" s="77">
        <f t="shared" si="270"/>
        <v>0</v>
      </c>
      <c r="BE328" s="76">
        <f t="shared" si="270"/>
        <v>0</v>
      </c>
      <c r="BF328" s="78">
        <f t="shared" si="271"/>
        <v>0</v>
      </c>
      <c r="BG328" s="77">
        <f t="shared" si="271"/>
        <v>0</v>
      </c>
      <c r="BH328" s="77">
        <f t="shared" si="271"/>
        <v>0</v>
      </c>
      <c r="BI328" s="77">
        <f t="shared" si="271"/>
        <v>0</v>
      </c>
      <c r="BJ328" s="77">
        <f t="shared" si="271"/>
        <v>0</v>
      </c>
      <c r="BK328" s="77">
        <f t="shared" si="271"/>
        <v>0</v>
      </c>
      <c r="BL328" s="77">
        <f t="shared" si="271"/>
        <v>0</v>
      </c>
      <c r="BM328" s="77">
        <f t="shared" si="271"/>
        <v>0</v>
      </c>
      <c r="BN328" s="77">
        <f t="shared" si="271"/>
        <v>0</v>
      </c>
      <c r="BO328" s="77">
        <f t="shared" si="271"/>
        <v>0</v>
      </c>
      <c r="BP328" s="77">
        <f t="shared" si="271"/>
        <v>0</v>
      </c>
      <c r="BQ328" s="76">
        <f t="shared" si="271"/>
        <v>0</v>
      </c>
      <c r="BR328" s="78">
        <f t="shared" si="271"/>
        <v>0</v>
      </c>
      <c r="BS328" s="77">
        <f t="shared" si="271"/>
        <v>0</v>
      </c>
      <c r="BT328" s="77">
        <f t="shared" si="271"/>
        <v>0</v>
      </c>
      <c r="BU328" s="77">
        <f t="shared" si="271"/>
        <v>0</v>
      </c>
      <c r="BV328" s="77">
        <f t="shared" si="272"/>
        <v>0</v>
      </c>
      <c r="BW328" s="77">
        <f t="shared" si="272"/>
        <v>0</v>
      </c>
      <c r="BX328" s="77">
        <f t="shared" si="272"/>
        <v>0</v>
      </c>
      <c r="BY328" s="77">
        <f t="shared" si="272"/>
        <v>0</v>
      </c>
      <c r="BZ328" s="77">
        <f t="shared" si="272"/>
        <v>0</v>
      </c>
      <c r="CA328" s="77">
        <f t="shared" si="272"/>
        <v>0</v>
      </c>
      <c r="CB328" s="77">
        <f t="shared" si="272"/>
        <v>0</v>
      </c>
      <c r="CC328" s="76">
        <f t="shared" si="255"/>
        <v>0</v>
      </c>
      <c r="CD328" s="368"/>
    </row>
    <row r="329" spans="1:82" s="39" customFormat="1" ht="13.5" x14ac:dyDescent="0.75">
      <c r="B329" s="73" t="s">
        <v>735</v>
      </c>
      <c r="C329" s="129" t="s">
        <v>736</v>
      </c>
      <c r="D329" s="130" t="s">
        <v>86</v>
      </c>
      <c r="E329" s="255">
        <v>1</v>
      </c>
      <c r="F329" s="319"/>
      <c r="G329" s="74">
        <f t="shared" si="249"/>
        <v>0</v>
      </c>
      <c r="H329" s="75"/>
      <c r="I329" s="76"/>
      <c r="J329" s="75">
        <f t="shared" si="268"/>
        <v>0</v>
      </c>
      <c r="K329" s="77">
        <f t="shared" si="268"/>
        <v>0</v>
      </c>
      <c r="L329" s="77">
        <f t="shared" si="268"/>
        <v>0</v>
      </c>
      <c r="M329" s="77">
        <f t="shared" si="268"/>
        <v>0</v>
      </c>
      <c r="N329" s="77">
        <f t="shared" si="268"/>
        <v>0</v>
      </c>
      <c r="O329" s="77">
        <f t="shared" si="268"/>
        <v>0</v>
      </c>
      <c r="P329" s="77">
        <f t="shared" si="268"/>
        <v>0</v>
      </c>
      <c r="Q329" s="77">
        <f t="shared" si="268"/>
        <v>0</v>
      </c>
      <c r="R329" s="77">
        <f t="shared" si="268"/>
        <v>0</v>
      </c>
      <c r="S329" s="77">
        <f t="shared" si="268"/>
        <v>0</v>
      </c>
      <c r="T329" s="77">
        <f t="shared" si="268"/>
        <v>0</v>
      </c>
      <c r="U329" s="76">
        <f t="shared" si="268"/>
        <v>0</v>
      </c>
      <c r="V329" s="78">
        <f t="shared" si="268"/>
        <v>0</v>
      </c>
      <c r="W329" s="77">
        <f t="shared" si="268"/>
        <v>0</v>
      </c>
      <c r="X329" s="77">
        <f t="shared" si="268"/>
        <v>0</v>
      </c>
      <c r="Y329" s="77">
        <f t="shared" si="268"/>
        <v>0</v>
      </c>
      <c r="Z329" s="77">
        <f t="shared" si="269"/>
        <v>0</v>
      </c>
      <c r="AA329" s="77">
        <f t="shared" si="269"/>
        <v>0</v>
      </c>
      <c r="AB329" s="77">
        <f t="shared" si="269"/>
        <v>0</v>
      </c>
      <c r="AC329" s="77">
        <f t="shared" si="269"/>
        <v>0</v>
      </c>
      <c r="AD329" s="77">
        <f t="shared" si="269"/>
        <v>0</v>
      </c>
      <c r="AE329" s="77">
        <f t="shared" si="269"/>
        <v>0</v>
      </c>
      <c r="AF329" s="77">
        <f t="shared" si="269"/>
        <v>0</v>
      </c>
      <c r="AG329" s="76">
        <f t="shared" si="269"/>
        <v>0</v>
      </c>
      <c r="AH329" s="78">
        <f t="shared" si="269"/>
        <v>0</v>
      </c>
      <c r="AI329" s="77">
        <f t="shared" si="269"/>
        <v>0</v>
      </c>
      <c r="AJ329" s="77">
        <f t="shared" si="269"/>
        <v>0</v>
      </c>
      <c r="AK329" s="77">
        <f t="shared" si="269"/>
        <v>0</v>
      </c>
      <c r="AL329" s="77">
        <f t="shared" si="269"/>
        <v>0</v>
      </c>
      <c r="AM329" s="77">
        <f t="shared" si="269"/>
        <v>0</v>
      </c>
      <c r="AN329" s="77">
        <f t="shared" si="269"/>
        <v>0</v>
      </c>
      <c r="AO329" s="77">
        <f t="shared" si="269"/>
        <v>0</v>
      </c>
      <c r="AP329" s="77">
        <f t="shared" si="270"/>
        <v>0</v>
      </c>
      <c r="AQ329" s="77">
        <f t="shared" si="270"/>
        <v>0</v>
      </c>
      <c r="AR329" s="77">
        <f t="shared" si="270"/>
        <v>0</v>
      </c>
      <c r="AS329" s="76">
        <f t="shared" si="270"/>
        <v>0</v>
      </c>
      <c r="AT329" s="78">
        <f t="shared" si="270"/>
        <v>0</v>
      </c>
      <c r="AU329" s="77">
        <f t="shared" si="270"/>
        <v>0</v>
      </c>
      <c r="AV329" s="77">
        <f t="shared" si="270"/>
        <v>0</v>
      </c>
      <c r="AW329" s="77">
        <f t="shared" si="270"/>
        <v>0</v>
      </c>
      <c r="AX329" s="77">
        <f t="shared" si="270"/>
        <v>0</v>
      </c>
      <c r="AY329" s="77">
        <f t="shared" si="270"/>
        <v>0</v>
      </c>
      <c r="AZ329" s="77">
        <f t="shared" si="270"/>
        <v>0</v>
      </c>
      <c r="BA329" s="77">
        <f t="shared" si="270"/>
        <v>0</v>
      </c>
      <c r="BB329" s="77">
        <f t="shared" si="270"/>
        <v>0</v>
      </c>
      <c r="BC329" s="77">
        <f t="shared" si="270"/>
        <v>0</v>
      </c>
      <c r="BD329" s="77">
        <f t="shared" si="270"/>
        <v>0</v>
      </c>
      <c r="BE329" s="76">
        <f t="shared" si="270"/>
        <v>0</v>
      </c>
      <c r="BF329" s="78">
        <f t="shared" si="271"/>
        <v>0</v>
      </c>
      <c r="BG329" s="77">
        <f t="shared" si="271"/>
        <v>0</v>
      </c>
      <c r="BH329" s="77">
        <f t="shared" si="271"/>
        <v>0</v>
      </c>
      <c r="BI329" s="77">
        <f t="shared" si="271"/>
        <v>0</v>
      </c>
      <c r="BJ329" s="77">
        <f t="shared" si="271"/>
        <v>0</v>
      </c>
      <c r="BK329" s="77">
        <f t="shared" si="271"/>
        <v>0</v>
      </c>
      <c r="BL329" s="77">
        <f t="shared" si="271"/>
        <v>0</v>
      </c>
      <c r="BM329" s="77">
        <f t="shared" si="271"/>
        <v>0</v>
      </c>
      <c r="BN329" s="77">
        <f t="shared" si="271"/>
        <v>0</v>
      </c>
      <c r="BO329" s="77">
        <f t="shared" si="271"/>
        <v>0</v>
      </c>
      <c r="BP329" s="77">
        <f t="shared" si="271"/>
        <v>0</v>
      </c>
      <c r="BQ329" s="76">
        <f t="shared" si="271"/>
        <v>0</v>
      </c>
      <c r="BR329" s="78">
        <f t="shared" si="271"/>
        <v>0</v>
      </c>
      <c r="BS329" s="77">
        <f t="shared" si="271"/>
        <v>0</v>
      </c>
      <c r="BT329" s="77">
        <f t="shared" si="271"/>
        <v>0</v>
      </c>
      <c r="BU329" s="77">
        <f t="shared" si="271"/>
        <v>0</v>
      </c>
      <c r="BV329" s="77">
        <f t="shared" si="272"/>
        <v>0</v>
      </c>
      <c r="BW329" s="77">
        <f t="shared" si="272"/>
        <v>0</v>
      </c>
      <c r="BX329" s="77">
        <f t="shared" si="272"/>
        <v>0</v>
      </c>
      <c r="BY329" s="77">
        <f t="shared" si="272"/>
        <v>0</v>
      </c>
      <c r="BZ329" s="77">
        <f t="shared" si="272"/>
        <v>0</v>
      </c>
      <c r="CA329" s="77">
        <f t="shared" si="272"/>
        <v>0</v>
      </c>
      <c r="CB329" s="77">
        <f t="shared" si="272"/>
        <v>0</v>
      </c>
      <c r="CC329" s="76">
        <f t="shared" si="255"/>
        <v>0</v>
      </c>
      <c r="CD329" s="368"/>
    </row>
    <row r="330" spans="1:82" s="39" customFormat="1" ht="13.5" x14ac:dyDescent="0.75">
      <c r="B330" s="73" t="s">
        <v>737</v>
      </c>
      <c r="C330" s="129" t="s">
        <v>724</v>
      </c>
      <c r="D330" s="130" t="s">
        <v>446</v>
      </c>
      <c r="E330" s="255">
        <v>1</v>
      </c>
      <c r="F330" s="319"/>
      <c r="G330" s="74">
        <f t="shared" si="249"/>
        <v>0</v>
      </c>
      <c r="H330" s="75"/>
      <c r="I330" s="76"/>
      <c r="J330" s="75">
        <f t="shared" si="268"/>
        <v>0</v>
      </c>
      <c r="K330" s="77">
        <f t="shared" si="268"/>
        <v>0</v>
      </c>
      <c r="L330" s="77">
        <f t="shared" si="268"/>
        <v>0</v>
      </c>
      <c r="M330" s="77">
        <f t="shared" si="268"/>
        <v>0</v>
      </c>
      <c r="N330" s="77">
        <f t="shared" si="268"/>
        <v>0</v>
      </c>
      <c r="O330" s="77">
        <f t="shared" si="268"/>
        <v>0</v>
      </c>
      <c r="P330" s="77">
        <f t="shared" si="268"/>
        <v>0</v>
      </c>
      <c r="Q330" s="77">
        <f t="shared" si="268"/>
        <v>0</v>
      </c>
      <c r="R330" s="77">
        <f t="shared" si="268"/>
        <v>0</v>
      </c>
      <c r="S330" s="77">
        <f t="shared" si="268"/>
        <v>0</v>
      </c>
      <c r="T330" s="77">
        <f t="shared" si="268"/>
        <v>0</v>
      </c>
      <c r="U330" s="76">
        <f t="shared" si="268"/>
        <v>0</v>
      </c>
      <c r="V330" s="78">
        <f t="shared" si="268"/>
        <v>0</v>
      </c>
      <c r="W330" s="77">
        <f t="shared" si="268"/>
        <v>0</v>
      </c>
      <c r="X330" s="77">
        <f t="shared" si="268"/>
        <v>0</v>
      </c>
      <c r="Y330" s="77">
        <f t="shared" si="268"/>
        <v>0</v>
      </c>
      <c r="Z330" s="77">
        <f t="shared" si="269"/>
        <v>0</v>
      </c>
      <c r="AA330" s="77">
        <f t="shared" si="269"/>
        <v>0</v>
      </c>
      <c r="AB330" s="77">
        <f t="shared" si="269"/>
        <v>0</v>
      </c>
      <c r="AC330" s="77">
        <f t="shared" si="269"/>
        <v>0</v>
      </c>
      <c r="AD330" s="77">
        <f t="shared" si="269"/>
        <v>0</v>
      </c>
      <c r="AE330" s="77">
        <f t="shared" si="269"/>
        <v>0</v>
      </c>
      <c r="AF330" s="77">
        <f t="shared" si="269"/>
        <v>0</v>
      </c>
      <c r="AG330" s="76">
        <f t="shared" si="269"/>
        <v>0</v>
      </c>
      <c r="AH330" s="78">
        <f t="shared" si="269"/>
        <v>0</v>
      </c>
      <c r="AI330" s="77">
        <f t="shared" si="269"/>
        <v>0</v>
      </c>
      <c r="AJ330" s="77">
        <f t="shared" si="269"/>
        <v>0</v>
      </c>
      <c r="AK330" s="77">
        <f t="shared" si="269"/>
        <v>0</v>
      </c>
      <c r="AL330" s="77">
        <f t="shared" si="269"/>
        <v>0</v>
      </c>
      <c r="AM330" s="77">
        <f t="shared" si="269"/>
        <v>0</v>
      </c>
      <c r="AN330" s="77">
        <f t="shared" si="269"/>
        <v>0</v>
      </c>
      <c r="AO330" s="77">
        <f t="shared" si="269"/>
        <v>0</v>
      </c>
      <c r="AP330" s="77">
        <f t="shared" si="270"/>
        <v>0</v>
      </c>
      <c r="AQ330" s="77">
        <f t="shared" si="270"/>
        <v>0</v>
      </c>
      <c r="AR330" s="77">
        <f t="shared" si="270"/>
        <v>0</v>
      </c>
      <c r="AS330" s="76">
        <f t="shared" si="270"/>
        <v>0</v>
      </c>
      <c r="AT330" s="78">
        <f t="shared" si="270"/>
        <v>0</v>
      </c>
      <c r="AU330" s="77">
        <f t="shared" si="270"/>
        <v>0</v>
      </c>
      <c r="AV330" s="77">
        <f t="shared" si="270"/>
        <v>0</v>
      </c>
      <c r="AW330" s="77">
        <f t="shared" si="270"/>
        <v>0</v>
      </c>
      <c r="AX330" s="77">
        <f t="shared" si="270"/>
        <v>0</v>
      </c>
      <c r="AY330" s="77">
        <f t="shared" si="270"/>
        <v>0</v>
      </c>
      <c r="AZ330" s="77">
        <f t="shared" si="270"/>
        <v>0</v>
      </c>
      <c r="BA330" s="77">
        <f t="shared" si="270"/>
        <v>0</v>
      </c>
      <c r="BB330" s="77">
        <f t="shared" si="270"/>
        <v>0</v>
      </c>
      <c r="BC330" s="77">
        <f t="shared" si="270"/>
        <v>0</v>
      </c>
      <c r="BD330" s="77">
        <f t="shared" si="270"/>
        <v>0</v>
      </c>
      <c r="BE330" s="76">
        <f t="shared" si="270"/>
        <v>0</v>
      </c>
      <c r="BF330" s="78">
        <f t="shared" si="271"/>
        <v>0</v>
      </c>
      <c r="BG330" s="77">
        <f t="shared" si="271"/>
        <v>0</v>
      </c>
      <c r="BH330" s="77">
        <f t="shared" si="271"/>
        <v>0</v>
      </c>
      <c r="BI330" s="77">
        <f t="shared" si="271"/>
        <v>0</v>
      </c>
      <c r="BJ330" s="77">
        <f t="shared" si="271"/>
        <v>0</v>
      </c>
      <c r="BK330" s="77">
        <f t="shared" si="271"/>
        <v>0</v>
      </c>
      <c r="BL330" s="77">
        <f t="shared" si="271"/>
        <v>0</v>
      </c>
      <c r="BM330" s="77">
        <f t="shared" si="271"/>
        <v>0</v>
      </c>
      <c r="BN330" s="77">
        <f t="shared" si="271"/>
        <v>0</v>
      </c>
      <c r="BO330" s="77">
        <f t="shared" si="271"/>
        <v>0</v>
      </c>
      <c r="BP330" s="77">
        <f t="shared" si="271"/>
        <v>0</v>
      </c>
      <c r="BQ330" s="76">
        <f t="shared" si="271"/>
        <v>0</v>
      </c>
      <c r="BR330" s="78">
        <f t="shared" si="271"/>
        <v>0</v>
      </c>
      <c r="BS330" s="77">
        <f t="shared" si="271"/>
        <v>0</v>
      </c>
      <c r="BT330" s="77">
        <f t="shared" si="271"/>
        <v>0</v>
      </c>
      <c r="BU330" s="77">
        <f t="shared" si="271"/>
        <v>0</v>
      </c>
      <c r="BV330" s="77">
        <f t="shared" si="272"/>
        <v>0</v>
      </c>
      <c r="BW330" s="77">
        <f t="shared" si="272"/>
        <v>0</v>
      </c>
      <c r="BX330" s="77">
        <f t="shared" si="272"/>
        <v>0</v>
      </c>
      <c r="BY330" s="77">
        <f t="shared" si="272"/>
        <v>0</v>
      </c>
      <c r="BZ330" s="77">
        <f t="shared" si="272"/>
        <v>0</v>
      </c>
      <c r="CA330" s="77">
        <f t="shared" si="272"/>
        <v>0</v>
      </c>
      <c r="CB330" s="77">
        <f t="shared" si="272"/>
        <v>0</v>
      </c>
      <c r="CC330" s="76">
        <f t="shared" si="255"/>
        <v>0</v>
      </c>
      <c r="CD330" s="368"/>
    </row>
    <row r="331" spans="1:82" s="39" customFormat="1" ht="27" x14ac:dyDescent="0.75">
      <c r="B331" s="73" t="s">
        <v>738</v>
      </c>
      <c r="C331" s="129" t="s">
        <v>739</v>
      </c>
      <c r="D331" s="130" t="s">
        <v>446</v>
      </c>
      <c r="E331" s="255">
        <v>1</v>
      </c>
      <c r="F331" s="319"/>
      <c r="G331" s="74">
        <f t="shared" si="249"/>
        <v>0</v>
      </c>
      <c r="H331" s="75"/>
      <c r="I331" s="76"/>
      <c r="J331" s="75">
        <f t="shared" si="268"/>
        <v>0</v>
      </c>
      <c r="K331" s="77">
        <f t="shared" si="268"/>
        <v>0</v>
      </c>
      <c r="L331" s="77">
        <f t="shared" si="268"/>
        <v>0</v>
      </c>
      <c r="M331" s="77">
        <f t="shared" si="268"/>
        <v>0</v>
      </c>
      <c r="N331" s="77">
        <f t="shared" si="268"/>
        <v>0</v>
      </c>
      <c r="O331" s="77">
        <f t="shared" si="268"/>
        <v>0</v>
      </c>
      <c r="P331" s="77">
        <f t="shared" si="268"/>
        <v>0</v>
      </c>
      <c r="Q331" s="77">
        <f t="shared" si="268"/>
        <v>0</v>
      </c>
      <c r="R331" s="77">
        <f t="shared" si="268"/>
        <v>0</v>
      </c>
      <c r="S331" s="77">
        <f t="shared" si="268"/>
        <v>0</v>
      </c>
      <c r="T331" s="77">
        <f t="shared" si="268"/>
        <v>0</v>
      </c>
      <c r="U331" s="76">
        <f t="shared" si="268"/>
        <v>0</v>
      </c>
      <c r="V331" s="78">
        <f t="shared" si="268"/>
        <v>0</v>
      </c>
      <c r="W331" s="77">
        <f t="shared" si="268"/>
        <v>0</v>
      </c>
      <c r="X331" s="77">
        <f t="shared" si="268"/>
        <v>0</v>
      </c>
      <c r="Y331" s="77">
        <f t="shared" si="268"/>
        <v>0</v>
      </c>
      <c r="Z331" s="77">
        <f t="shared" si="269"/>
        <v>0</v>
      </c>
      <c r="AA331" s="77">
        <f t="shared" si="269"/>
        <v>0</v>
      </c>
      <c r="AB331" s="77">
        <f t="shared" si="269"/>
        <v>0</v>
      </c>
      <c r="AC331" s="77">
        <f t="shared" si="269"/>
        <v>0</v>
      </c>
      <c r="AD331" s="77">
        <f t="shared" si="269"/>
        <v>0</v>
      </c>
      <c r="AE331" s="77">
        <f t="shared" si="269"/>
        <v>0</v>
      </c>
      <c r="AF331" s="77">
        <f t="shared" si="269"/>
        <v>0</v>
      </c>
      <c r="AG331" s="76">
        <f t="shared" si="269"/>
        <v>0</v>
      </c>
      <c r="AH331" s="78">
        <f t="shared" si="269"/>
        <v>0</v>
      </c>
      <c r="AI331" s="77">
        <f t="shared" si="269"/>
        <v>0</v>
      </c>
      <c r="AJ331" s="77">
        <f t="shared" si="269"/>
        <v>0</v>
      </c>
      <c r="AK331" s="77">
        <f t="shared" si="269"/>
        <v>0</v>
      </c>
      <c r="AL331" s="77">
        <f t="shared" si="269"/>
        <v>0</v>
      </c>
      <c r="AM331" s="77">
        <f t="shared" si="269"/>
        <v>0</v>
      </c>
      <c r="AN331" s="77">
        <f t="shared" si="269"/>
        <v>0</v>
      </c>
      <c r="AO331" s="77">
        <f t="shared" si="269"/>
        <v>0</v>
      </c>
      <c r="AP331" s="77">
        <f t="shared" si="270"/>
        <v>0</v>
      </c>
      <c r="AQ331" s="77">
        <f t="shared" si="270"/>
        <v>0</v>
      </c>
      <c r="AR331" s="77">
        <f t="shared" si="270"/>
        <v>0</v>
      </c>
      <c r="AS331" s="76">
        <f t="shared" si="270"/>
        <v>0</v>
      </c>
      <c r="AT331" s="78">
        <f t="shared" si="270"/>
        <v>0</v>
      </c>
      <c r="AU331" s="77">
        <f t="shared" si="270"/>
        <v>0</v>
      </c>
      <c r="AV331" s="77">
        <f t="shared" si="270"/>
        <v>0</v>
      </c>
      <c r="AW331" s="77">
        <f t="shared" si="270"/>
        <v>0</v>
      </c>
      <c r="AX331" s="77">
        <f t="shared" si="270"/>
        <v>0</v>
      </c>
      <c r="AY331" s="77">
        <f t="shared" si="270"/>
        <v>0</v>
      </c>
      <c r="AZ331" s="77">
        <f t="shared" si="270"/>
        <v>0</v>
      </c>
      <c r="BA331" s="77">
        <f t="shared" si="270"/>
        <v>0</v>
      </c>
      <c r="BB331" s="77">
        <f t="shared" si="270"/>
        <v>0</v>
      </c>
      <c r="BC331" s="77">
        <f t="shared" si="270"/>
        <v>0</v>
      </c>
      <c r="BD331" s="77">
        <f t="shared" si="270"/>
        <v>0</v>
      </c>
      <c r="BE331" s="76">
        <f t="shared" si="270"/>
        <v>0</v>
      </c>
      <c r="BF331" s="78">
        <f t="shared" si="271"/>
        <v>0</v>
      </c>
      <c r="BG331" s="77">
        <f t="shared" si="271"/>
        <v>0</v>
      </c>
      <c r="BH331" s="77">
        <f t="shared" si="271"/>
        <v>0</v>
      </c>
      <c r="BI331" s="77">
        <f t="shared" si="271"/>
        <v>0</v>
      </c>
      <c r="BJ331" s="77">
        <f t="shared" si="271"/>
        <v>0</v>
      </c>
      <c r="BK331" s="77">
        <f t="shared" si="271"/>
        <v>0</v>
      </c>
      <c r="BL331" s="77">
        <f t="shared" si="271"/>
        <v>0</v>
      </c>
      <c r="BM331" s="77">
        <f t="shared" si="271"/>
        <v>0</v>
      </c>
      <c r="BN331" s="77">
        <f t="shared" si="271"/>
        <v>0</v>
      </c>
      <c r="BO331" s="77">
        <f t="shared" si="271"/>
        <v>0</v>
      </c>
      <c r="BP331" s="77">
        <f t="shared" si="271"/>
        <v>0</v>
      </c>
      <c r="BQ331" s="76">
        <f t="shared" si="271"/>
        <v>0</v>
      </c>
      <c r="BR331" s="78">
        <f t="shared" si="271"/>
        <v>0</v>
      </c>
      <c r="BS331" s="77">
        <f t="shared" si="271"/>
        <v>0</v>
      </c>
      <c r="BT331" s="77">
        <f t="shared" si="271"/>
        <v>0</v>
      </c>
      <c r="BU331" s="77">
        <f t="shared" si="271"/>
        <v>0</v>
      </c>
      <c r="BV331" s="77">
        <f t="shared" si="272"/>
        <v>0</v>
      </c>
      <c r="BW331" s="77">
        <f t="shared" si="272"/>
        <v>0</v>
      </c>
      <c r="BX331" s="77">
        <f t="shared" si="272"/>
        <v>0</v>
      </c>
      <c r="BY331" s="77">
        <f t="shared" si="272"/>
        <v>0</v>
      </c>
      <c r="BZ331" s="77">
        <f t="shared" si="272"/>
        <v>0</v>
      </c>
      <c r="CA331" s="77">
        <f t="shared" si="272"/>
        <v>0</v>
      </c>
      <c r="CB331" s="77">
        <f t="shared" si="272"/>
        <v>0</v>
      </c>
      <c r="CC331" s="76">
        <f t="shared" si="255"/>
        <v>0</v>
      </c>
      <c r="CD331" s="368"/>
    </row>
    <row r="332" spans="1:82" s="39" customFormat="1" ht="13.5" x14ac:dyDescent="0.75">
      <c r="B332" s="73" t="s">
        <v>740</v>
      </c>
      <c r="C332" s="129" t="s">
        <v>741</v>
      </c>
      <c r="D332" s="130" t="s">
        <v>479</v>
      </c>
      <c r="E332" s="255">
        <v>200</v>
      </c>
      <c r="F332" s="319"/>
      <c r="G332" s="74">
        <f t="shared" si="249"/>
        <v>0</v>
      </c>
      <c r="H332" s="75"/>
      <c r="I332" s="76"/>
      <c r="J332" s="75">
        <f t="shared" si="268"/>
        <v>0</v>
      </c>
      <c r="K332" s="77">
        <f t="shared" si="268"/>
        <v>0</v>
      </c>
      <c r="L332" s="77">
        <f t="shared" si="268"/>
        <v>0</v>
      </c>
      <c r="M332" s="77">
        <f t="shared" si="268"/>
        <v>0</v>
      </c>
      <c r="N332" s="77">
        <f t="shared" si="268"/>
        <v>0</v>
      </c>
      <c r="O332" s="77">
        <f t="shared" si="268"/>
        <v>0</v>
      </c>
      <c r="P332" s="77">
        <f t="shared" si="268"/>
        <v>0</v>
      </c>
      <c r="Q332" s="77">
        <f t="shared" si="268"/>
        <v>0</v>
      </c>
      <c r="R332" s="77">
        <f t="shared" si="268"/>
        <v>0</v>
      </c>
      <c r="S332" s="77">
        <f t="shared" si="268"/>
        <v>0</v>
      </c>
      <c r="T332" s="77">
        <f t="shared" si="268"/>
        <v>0</v>
      </c>
      <c r="U332" s="76">
        <f t="shared" si="268"/>
        <v>0</v>
      </c>
      <c r="V332" s="78">
        <f t="shared" si="268"/>
        <v>0</v>
      </c>
      <c r="W332" s="77">
        <f t="shared" si="268"/>
        <v>0</v>
      </c>
      <c r="X332" s="77">
        <f t="shared" si="268"/>
        <v>0</v>
      </c>
      <c r="Y332" s="77">
        <f t="shared" si="268"/>
        <v>0</v>
      </c>
      <c r="Z332" s="77">
        <f t="shared" si="269"/>
        <v>0</v>
      </c>
      <c r="AA332" s="77">
        <f t="shared" si="269"/>
        <v>0</v>
      </c>
      <c r="AB332" s="77">
        <f t="shared" si="269"/>
        <v>0</v>
      </c>
      <c r="AC332" s="77">
        <f t="shared" si="269"/>
        <v>0</v>
      </c>
      <c r="AD332" s="77">
        <f t="shared" si="269"/>
        <v>0</v>
      </c>
      <c r="AE332" s="77">
        <f t="shared" si="269"/>
        <v>0</v>
      </c>
      <c r="AF332" s="77">
        <f t="shared" si="269"/>
        <v>0</v>
      </c>
      <c r="AG332" s="76">
        <f t="shared" si="269"/>
        <v>0</v>
      </c>
      <c r="AH332" s="78">
        <f t="shared" si="269"/>
        <v>0</v>
      </c>
      <c r="AI332" s="77">
        <f t="shared" si="269"/>
        <v>0</v>
      </c>
      <c r="AJ332" s="77">
        <f t="shared" si="269"/>
        <v>0</v>
      </c>
      <c r="AK332" s="77">
        <f t="shared" si="269"/>
        <v>0</v>
      </c>
      <c r="AL332" s="77">
        <f t="shared" si="269"/>
        <v>0</v>
      </c>
      <c r="AM332" s="77">
        <f t="shared" si="269"/>
        <v>0</v>
      </c>
      <c r="AN332" s="77">
        <f t="shared" si="269"/>
        <v>0</v>
      </c>
      <c r="AO332" s="77">
        <f t="shared" si="269"/>
        <v>0</v>
      </c>
      <c r="AP332" s="77">
        <f t="shared" si="270"/>
        <v>0</v>
      </c>
      <c r="AQ332" s="77">
        <f t="shared" si="270"/>
        <v>0</v>
      </c>
      <c r="AR332" s="77">
        <f t="shared" si="270"/>
        <v>0</v>
      </c>
      <c r="AS332" s="76">
        <f t="shared" si="270"/>
        <v>0</v>
      </c>
      <c r="AT332" s="78">
        <f t="shared" si="270"/>
        <v>0</v>
      </c>
      <c r="AU332" s="77">
        <f t="shared" si="270"/>
        <v>0</v>
      </c>
      <c r="AV332" s="77">
        <f t="shared" si="270"/>
        <v>0</v>
      </c>
      <c r="AW332" s="77">
        <f t="shared" si="270"/>
        <v>0</v>
      </c>
      <c r="AX332" s="77">
        <f t="shared" si="270"/>
        <v>0</v>
      </c>
      <c r="AY332" s="77">
        <f t="shared" si="270"/>
        <v>0</v>
      </c>
      <c r="AZ332" s="77">
        <f t="shared" si="270"/>
        <v>0</v>
      </c>
      <c r="BA332" s="77">
        <f t="shared" si="270"/>
        <v>0</v>
      </c>
      <c r="BB332" s="77">
        <f t="shared" si="270"/>
        <v>0</v>
      </c>
      <c r="BC332" s="77">
        <f t="shared" si="270"/>
        <v>0</v>
      </c>
      <c r="BD332" s="77">
        <f t="shared" si="270"/>
        <v>0</v>
      </c>
      <c r="BE332" s="76">
        <f t="shared" si="270"/>
        <v>0</v>
      </c>
      <c r="BF332" s="78">
        <f t="shared" si="271"/>
        <v>0</v>
      </c>
      <c r="BG332" s="77">
        <f t="shared" si="271"/>
        <v>0</v>
      </c>
      <c r="BH332" s="77">
        <f t="shared" si="271"/>
        <v>0</v>
      </c>
      <c r="BI332" s="77">
        <f t="shared" si="271"/>
        <v>0</v>
      </c>
      <c r="BJ332" s="77">
        <f t="shared" si="271"/>
        <v>0</v>
      </c>
      <c r="BK332" s="77">
        <f t="shared" si="271"/>
        <v>0</v>
      </c>
      <c r="BL332" s="77">
        <f t="shared" si="271"/>
        <v>0</v>
      </c>
      <c r="BM332" s="77">
        <f t="shared" si="271"/>
        <v>0</v>
      </c>
      <c r="BN332" s="77">
        <f t="shared" si="271"/>
        <v>0</v>
      </c>
      <c r="BO332" s="77">
        <f t="shared" si="271"/>
        <v>0</v>
      </c>
      <c r="BP332" s="77">
        <f t="shared" si="271"/>
        <v>0</v>
      </c>
      <c r="BQ332" s="76">
        <f t="shared" si="271"/>
        <v>0</v>
      </c>
      <c r="BR332" s="78">
        <f t="shared" si="271"/>
        <v>0</v>
      </c>
      <c r="BS332" s="77">
        <f t="shared" si="271"/>
        <v>0</v>
      </c>
      <c r="BT332" s="77">
        <f t="shared" si="271"/>
        <v>0</v>
      </c>
      <c r="BU332" s="77">
        <f t="shared" si="271"/>
        <v>0</v>
      </c>
      <c r="BV332" s="77">
        <f t="shared" si="272"/>
        <v>0</v>
      </c>
      <c r="BW332" s="77">
        <f t="shared" si="272"/>
        <v>0</v>
      </c>
      <c r="BX332" s="77">
        <f t="shared" si="272"/>
        <v>0</v>
      </c>
      <c r="BY332" s="77">
        <f t="shared" si="272"/>
        <v>0</v>
      </c>
      <c r="BZ332" s="77">
        <f t="shared" si="272"/>
        <v>0</v>
      </c>
      <c r="CA332" s="77">
        <f t="shared" si="272"/>
        <v>0</v>
      </c>
      <c r="CB332" s="77">
        <f t="shared" si="272"/>
        <v>0</v>
      </c>
      <c r="CC332" s="76">
        <f t="shared" si="255"/>
        <v>0</v>
      </c>
      <c r="CD332" s="368"/>
    </row>
    <row r="333" spans="1:82" s="39" customFormat="1" ht="13.5" x14ac:dyDescent="0.75">
      <c r="B333" s="73" t="s">
        <v>742</v>
      </c>
      <c r="C333" s="129" t="s">
        <v>743</v>
      </c>
      <c r="D333" s="130" t="s">
        <v>479</v>
      </c>
      <c r="E333" s="255">
        <v>60</v>
      </c>
      <c r="F333" s="319"/>
      <c r="G333" s="74">
        <f t="shared" si="249"/>
        <v>0</v>
      </c>
      <c r="H333" s="75"/>
      <c r="I333" s="76"/>
      <c r="J333" s="75">
        <f t="shared" si="268"/>
        <v>0</v>
      </c>
      <c r="K333" s="77">
        <f t="shared" si="268"/>
        <v>0</v>
      </c>
      <c r="L333" s="77">
        <f t="shared" si="268"/>
        <v>0</v>
      </c>
      <c r="M333" s="77">
        <f t="shared" si="268"/>
        <v>0</v>
      </c>
      <c r="N333" s="77">
        <f t="shared" si="268"/>
        <v>0</v>
      </c>
      <c r="O333" s="77">
        <f t="shared" si="268"/>
        <v>0</v>
      </c>
      <c r="P333" s="77">
        <f t="shared" si="268"/>
        <v>0</v>
      </c>
      <c r="Q333" s="77">
        <f t="shared" si="268"/>
        <v>0</v>
      </c>
      <c r="R333" s="77">
        <f t="shared" si="268"/>
        <v>0</v>
      </c>
      <c r="S333" s="77">
        <f t="shared" si="268"/>
        <v>0</v>
      </c>
      <c r="T333" s="77">
        <f t="shared" si="268"/>
        <v>0</v>
      </c>
      <c r="U333" s="76">
        <f t="shared" si="268"/>
        <v>0</v>
      </c>
      <c r="V333" s="78">
        <f t="shared" si="268"/>
        <v>0</v>
      </c>
      <c r="W333" s="77">
        <f t="shared" si="268"/>
        <v>0</v>
      </c>
      <c r="X333" s="77">
        <f t="shared" si="268"/>
        <v>0</v>
      </c>
      <c r="Y333" s="77">
        <f t="shared" si="268"/>
        <v>0</v>
      </c>
      <c r="Z333" s="77">
        <f t="shared" si="269"/>
        <v>0</v>
      </c>
      <c r="AA333" s="77">
        <f t="shared" si="269"/>
        <v>0</v>
      </c>
      <c r="AB333" s="77">
        <f t="shared" si="269"/>
        <v>0</v>
      </c>
      <c r="AC333" s="77">
        <f t="shared" si="269"/>
        <v>0</v>
      </c>
      <c r="AD333" s="77">
        <f t="shared" si="269"/>
        <v>0</v>
      </c>
      <c r="AE333" s="77">
        <f t="shared" si="269"/>
        <v>0</v>
      </c>
      <c r="AF333" s="77">
        <f t="shared" si="269"/>
        <v>0</v>
      </c>
      <c r="AG333" s="76">
        <f t="shared" si="269"/>
        <v>0</v>
      </c>
      <c r="AH333" s="78">
        <f t="shared" si="269"/>
        <v>0</v>
      </c>
      <c r="AI333" s="77">
        <f t="shared" si="269"/>
        <v>0</v>
      </c>
      <c r="AJ333" s="77">
        <f t="shared" si="269"/>
        <v>0</v>
      </c>
      <c r="AK333" s="77">
        <f t="shared" si="269"/>
        <v>0</v>
      </c>
      <c r="AL333" s="77">
        <f t="shared" si="269"/>
        <v>0</v>
      </c>
      <c r="AM333" s="77">
        <f t="shared" si="269"/>
        <v>0</v>
      </c>
      <c r="AN333" s="77">
        <f t="shared" si="269"/>
        <v>0</v>
      </c>
      <c r="AO333" s="77">
        <f t="shared" si="269"/>
        <v>0</v>
      </c>
      <c r="AP333" s="77">
        <f t="shared" si="270"/>
        <v>0</v>
      </c>
      <c r="AQ333" s="77">
        <f t="shared" si="270"/>
        <v>0</v>
      </c>
      <c r="AR333" s="77">
        <f t="shared" si="270"/>
        <v>0</v>
      </c>
      <c r="AS333" s="76">
        <f t="shared" si="270"/>
        <v>0</v>
      </c>
      <c r="AT333" s="78">
        <f t="shared" si="270"/>
        <v>0</v>
      </c>
      <c r="AU333" s="77">
        <f t="shared" si="270"/>
        <v>0</v>
      </c>
      <c r="AV333" s="77">
        <f t="shared" si="270"/>
        <v>0</v>
      </c>
      <c r="AW333" s="77">
        <f t="shared" si="270"/>
        <v>0</v>
      </c>
      <c r="AX333" s="77">
        <f t="shared" si="270"/>
        <v>0</v>
      </c>
      <c r="AY333" s="77">
        <f t="shared" si="270"/>
        <v>0</v>
      </c>
      <c r="AZ333" s="77">
        <f t="shared" si="270"/>
        <v>0</v>
      </c>
      <c r="BA333" s="77">
        <f t="shared" si="270"/>
        <v>0</v>
      </c>
      <c r="BB333" s="77">
        <f t="shared" si="270"/>
        <v>0</v>
      </c>
      <c r="BC333" s="77">
        <f t="shared" si="270"/>
        <v>0</v>
      </c>
      <c r="BD333" s="77">
        <f t="shared" si="270"/>
        <v>0</v>
      </c>
      <c r="BE333" s="76">
        <f t="shared" si="270"/>
        <v>0</v>
      </c>
      <c r="BF333" s="78">
        <f t="shared" si="271"/>
        <v>0</v>
      </c>
      <c r="BG333" s="77">
        <f t="shared" si="271"/>
        <v>0</v>
      </c>
      <c r="BH333" s="77">
        <f t="shared" si="271"/>
        <v>0</v>
      </c>
      <c r="BI333" s="77">
        <f t="shared" si="271"/>
        <v>0</v>
      </c>
      <c r="BJ333" s="77">
        <f t="shared" si="271"/>
        <v>0</v>
      </c>
      <c r="BK333" s="77">
        <f t="shared" si="271"/>
        <v>0</v>
      </c>
      <c r="BL333" s="77">
        <f t="shared" si="271"/>
        <v>0</v>
      </c>
      <c r="BM333" s="77">
        <f t="shared" si="271"/>
        <v>0</v>
      </c>
      <c r="BN333" s="77">
        <f t="shared" si="271"/>
        <v>0</v>
      </c>
      <c r="BO333" s="77">
        <f t="shared" si="271"/>
        <v>0</v>
      </c>
      <c r="BP333" s="77">
        <f t="shared" si="271"/>
        <v>0</v>
      </c>
      <c r="BQ333" s="76">
        <f t="shared" si="271"/>
        <v>0</v>
      </c>
      <c r="BR333" s="78">
        <f t="shared" si="271"/>
        <v>0</v>
      </c>
      <c r="BS333" s="77">
        <f t="shared" si="271"/>
        <v>0</v>
      </c>
      <c r="BT333" s="77">
        <f t="shared" si="271"/>
        <v>0</v>
      </c>
      <c r="BU333" s="77">
        <f t="shared" si="271"/>
        <v>0</v>
      </c>
      <c r="BV333" s="77">
        <f t="shared" si="272"/>
        <v>0</v>
      </c>
      <c r="BW333" s="77">
        <f t="shared" si="272"/>
        <v>0</v>
      </c>
      <c r="BX333" s="77">
        <f t="shared" si="272"/>
        <v>0</v>
      </c>
      <c r="BY333" s="77">
        <f t="shared" si="272"/>
        <v>0</v>
      </c>
      <c r="BZ333" s="77">
        <f t="shared" si="272"/>
        <v>0</v>
      </c>
      <c r="CA333" s="77">
        <f t="shared" si="272"/>
        <v>0</v>
      </c>
      <c r="CB333" s="77">
        <f t="shared" si="272"/>
        <v>0</v>
      </c>
      <c r="CC333" s="76">
        <f t="shared" si="255"/>
        <v>0</v>
      </c>
      <c r="CD333" s="368"/>
    </row>
    <row r="334" spans="1:82" s="39" customFormat="1" ht="27" x14ac:dyDescent="0.75">
      <c r="B334" s="328" t="s">
        <v>744</v>
      </c>
      <c r="C334" s="329" t="s">
        <v>745</v>
      </c>
      <c r="D334" s="130" t="s">
        <v>226</v>
      </c>
      <c r="E334" s="255">
        <v>20</v>
      </c>
      <c r="F334" s="319"/>
      <c r="G334" s="74">
        <f t="shared" si="249"/>
        <v>0</v>
      </c>
      <c r="H334" s="230"/>
      <c r="I334" s="232"/>
      <c r="J334" s="230">
        <f t="shared" si="268"/>
        <v>0</v>
      </c>
      <c r="K334" s="231">
        <f t="shared" si="268"/>
        <v>0</v>
      </c>
      <c r="L334" s="231">
        <f t="shared" si="268"/>
        <v>0</v>
      </c>
      <c r="M334" s="231">
        <f t="shared" si="268"/>
        <v>0</v>
      </c>
      <c r="N334" s="231">
        <f t="shared" si="268"/>
        <v>0</v>
      </c>
      <c r="O334" s="231">
        <f t="shared" si="268"/>
        <v>0</v>
      </c>
      <c r="P334" s="231">
        <f t="shared" si="268"/>
        <v>0</v>
      </c>
      <c r="Q334" s="231">
        <f t="shared" si="268"/>
        <v>0</v>
      </c>
      <c r="R334" s="231">
        <f t="shared" si="268"/>
        <v>0</v>
      </c>
      <c r="S334" s="231">
        <f t="shared" si="268"/>
        <v>0</v>
      </c>
      <c r="T334" s="231">
        <f t="shared" si="268"/>
        <v>0</v>
      </c>
      <c r="U334" s="232">
        <f t="shared" si="268"/>
        <v>0</v>
      </c>
      <c r="V334" s="233">
        <f t="shared" si="268"/>
        <v>0</v>
      </c>
      <c r="W334" s="231">
        <f t="shared" si="268"/>
        <v>0</v>
      </c>
      <c r="X334" s="231">
        <f t="shared" si="268"/>
        <v>0</v>
      </c>
      <c r="Y334" s="231">
        <f t="shared" si="268"/>
        <v>0</v>
      </c>
      <c r="Z334" s="231">
        <f t="shared" si="269"/>
        <v>0</v>
      </c>
      <c r="AA334" s="231">
        <f t="shared" si="269"/>
        <v>0</v>
      </c>
      <c r="AB334" s="231">
        <f t="shared" si="269"/>
        <v>0</v>
      </c>
      <c r="AC334" s="231">
        <f t="shared" si="269"/>
        <v>0</v>
      </c>
      <c r="AD334" s="231">
        <f t="shared" si="269"/>
        <v>0</v>
      </c>
      <c r="AE334" s="231">
        <f t="shared" si="269"/>
        <v>0</v>
      </c>
      <c r="AF334" s="231">
        <f t="shared" si="269"/>
        <v>0</v>
      </c>
      <c r="AG334" s="232">
        <f t="shared" si="269"/>
        <v>0</v>
      </c>
      <c r="AH334" s="233">
        <f t="shared" si="269"/>
        <v>0</v>
      </c>
      <c r="AI334" s="231">
        <f t="shared" si="269"/>
        <v>0</v>
      </c>
      <c r="AJ334" s="231">
        <f t="shared" si="269"/>
        <v>0</v>
      </c>
      <c r="AK334" s="231">
        <f t="shared" si="269"/>
        <v>0</v>
      </c>
      <c r="AL334" s="231">
        <f t="shared" si="269"/>
        <v>0</v>
      </c>
      <c r="AM334" s="231">
        <f t="shared" si="269"/>
        <v>0</v>
      </c>
      <c r="AN334" s="231">
        <f t="shared" si="269"/>
        <v>0</v>
      </c>
      <c r="AO334" s="231">
        <f t="shared" si="269"/>
        <v>0</v>
      </c>
      <c r="AP334" s="231">
        <f t="shared" si="270"/>
        <v>0</v>
      </c>
      <c r="AQ334" s="231">
        <f t="shared" si="270"/>
        <v>0</v>
      </c>
      <c r="AR334" s="231">
        <f t="shared" si="270"/>
        <v>0</v>
      </c>
      <c r="AS334" s="232">
        <f t="shared" si="270"/>
        <v>0</v>
      </c>
      <c r="AT334" s="233">
        <f t="shared" si="270"/>
        <v>0</v>
      </c>
      <c r="AU334" s="231">
        <f t="shared" si="270"/>
        <v>0</v>
      </c>
      <c r="AV334" s="231">
        <f t="shared" si="270"/>
        <v>0</v>
      </c>
      <c r="AW334" s="231">
        <f t="shared" si="270"/>
        <v>0</v>
      </c>
      <c r="AX334" s="231">
        <f t="shared" si="270"/>
        <v>0</v>
      </c>
      <c r="AY334" s="231">
        <f t="shared" si="270"/>
        <v>0</v>
      </c>
      <c r="AZ334" s="231">
        <f t="shared" si="270"/>
        <v>0</v>
      </c>
      <c r="BA334" s="231">
        <f t="shared" si="270"/>
        <v>0</v>
      </c>
      <c r="BB334" s="231">
        <f t="shared" si="270"/>
        <v>0</v>
      </c>
      <c r="BC334" s="231">
        <f t="shared" si="270"/>
        <v>0</v>
      </c>
      <c r="BD334" s="231">
        <f t="shared" si="270"/>
        <v>0</v>
      </c>
      <c r="BE334" s="232">
        <f t="shared" si="270"/>
        <v>0</v>
      </c>
      <c r="BF334" s="233">
        <f t="shared" si="271"/>
        <v>0</v>
      </c>
      <c r="BG334" s="231">
        <f t="shared" si="271"/>
        <v>0</v>
      </c>
      <c r="BH334" s="231">
        <f t="shared" si="271"/>
        <v>0</v>
      </c>
      <c r="BI334" s="231">
        <f t="shared" si="271"/>
        <v>0</v>
      </c>
      <c r="BJ334" s="231">
        <f t="shared" si="271"/>
        <v>0</v>
      </c>
      <c r="BK334" s="231">
        <f t="shared" si="271"/>
        <v>0</v>
      </c>
      <c r="BL334" s="231">
        <f t="shared" si="271"/>
        <v>0</v>
      </c>
      <c r="BM334" s="231">
        <f t="shared" si="271"/>
        <v>0</v>
      </c>
      <c r="BN334" s="231">
        <f t="shared" si="271"/>
        <v>0</v>
      </c>
      <c r="BO334" s="231">
        <f t="shared" si="271"/>
        <v>0</v>
      </c>
      <c r="BP334" s="231">
        <f t="shared" si="271"/>
        <v>0</v>
      </c>
      <c r="BQ334" s="232">
        <f t="shared" si="271"/>
        <v>0</v>
      </c>
      <c r="BR334" s="233">
        <f t="shared" si="271"/>
        <v>0</v>
      </c>
      <c r="BS334" s="231">
        <f t="shared" si="271"/>
        <v>0</v>
      </c>
      <c r="BT334" s="231">
        <f t="shared" si="271"/>
        <v>0</v>
      </c>
      <c r="BU334" s="231">
        <f t="shared" si="271"/>
        <v>0</v>
      </c>
      <c r="BV334" s="231">
        <f t="shared" si="272"/>
        <v>0</v>
      </c>
      <c r="BW334" s="231">
        <f t="shared" si="272"/>
        <v>0</v>
      </c>
      <c r="BX334" s="231">
        <f t="shared" si="272"/>
        <v>0</v>
      </c>
      <c r="BY334" s="231">
        <f t="shared" si="272"/>
        <v>0</v>
      </c>
      <c r="BZ334" s="231">
        <f t="shared" si="272"/>
        <v>0</v>
      </c>
      <c r="CA334" s="231">
        <f t="shared" si="272"/>
        <v>0</v>
      </c>
      <c r="CB334" s="231">
        <f t="shared" si="272"/>
        <v>0</v>
      </c>
      <c r="CC334" s="232">
        <f t="shared" si="255"/>
        <v>0</v>
      </c>
      <c r="CD334" s="368"/>
    </row>
    <row r="335" spans="1:82" s="39" customFormat="1" ht="13.5" x14ac:dyDescent="0.75">
      <c r="B335" s="328"/>
      <c r="C335" s="329"/>
      <c r="D335" s="130"/>
      <c r="E335" s="255"/>
      <c r="F335" s="224"/>
      <c r="G335" s="74"/>
      <c r="H335" s="230"/>
      <c r="I335" s="232"/>
      <c r="J335" s="230"/>
      <c r="K335" s="231"/>
      <c r="L335" s="231"/>
      <c r="M335" s="231"/>
      <c r="N335" s="231"/>
      <c r="O335" s="231"/>
      <c r="P335" s="231"/>
      <c r="Q335" s="231"/>
      <c r="R335" s="231"/>
      <c r="S335" s="231"/>
      <c r="T335" s="231"/>
      <c r="U335" s="232"/>
      <c r="V335" s="233"/>
      <c r="W335" s="231"/>
      <c r="X335" s="231"/>
      <c r="Y335" s="231"/>
      <c r="Z335" s="231"/>
      <c r="AA335" s="231"/>
      <c r="AB335" s="231"/>
      <c r="AC335" s="231"/>
      <c r="AD335" s="231"/>
      <c r="AE335" s="231"/>
      <c r="AF335" s="231"/>
      <c r="AG335" s="232"/>
      <c r="AH335" s="233"/>
      <c r="AI335" s="231"/>
      <c r="AJ335" s="231"/>
      <c r="AK335" s="231"/>
      <c r="AL335" s="231"/>
      <c r="AM335" s="231"/>
      <c r="AN335" s="231"/>
      <c r="AO335" s="231"/>
      <c r="AP335" s="231"/>
      <c r="AQ335" s="231"/>
      <c r="AR335" s="231"/>
      <c r="AS335" s="232"/>
      <c r="AT335" s="233"/>
      <c r="AU335" s="231"/>
      <c r="AV335" s="231"/>
      <c r="AW335" s="231"/>
      <c r="AX335" s="231"/>
      <c r="AY335" s="231"/>
      <c r="AZ335" s="231"/>
      <c r="BA335" s="231"/>
      <c r="BB335" s="231"/>
      <c r="BC335" s="231"/>
      <c r="BD335" s="231"/>
      <c r="BE335" s="232"/>
      <c r="BF335" s="233"/>
      <c r="BG335" s="231"/>
      <c r="BH335" s="231"/>
      <c r="BI335" s="231"/>
      <c r="BJ335" s="231"/>
      <c r="BK335" s="231"/>
      <c r="BL335" s="231"/>
      <c r="BM335" s="231"/>
      <c r="BN335" s="231"/>
      <c r="BO335" s="231"/>
      <c r="BP335" s="231"/>
      <c r="BQ335" s="232"/>
      <c r="BR335" s="233"/>
      <c r="BS335" s="231"/>
      <c r="BT335" s="231"/>
      <c r="BU335" s="231"/>
      <c r="BV335" s="231"/>
      <c r="BW335" s="231"/>
      <c r="BX335" s="231"/>
      <c r="BY335" s="231"/>
      <c r="BZ335" s="231"/>
      <c r="CA335" s="231"/>
      <c r="CB335" s="231"/>
      <c r="CC335" s="232"/>
      <c r="CD335" s="368"/>
    </row>
    <row r="336" spans="1:82" s="39" customFormat="1" ht="13.5" x14ac:dyDescent="0.75">
      <c r="B336" s="328" t="s">
        <v>746</v>
      </c>
      <c r="C336" s="329" t="s">
        <v>747</v>
      </c>
      <c r="D336" s="130" t="s">
        <v>58</v>
      </c>
      <c r="E336" s="130">
        <v>72</v>
      </c>
      <c r="F336" s="224"/>
      <c r="G336" s="74">
        <f>+SUM(H336:CC336)</f>
        <v>0</v>
      </c>
      <c r="H336" s="230"/>
      <c r="I336" s="232"/>
      <c r="J336" s="330"/>
      <c r="K336" s="331"/>
      <c r="L336" s="331"/>
      <c r="M336" s="331"/>
      <c r="N336" s="331"/>
      <c r="O336" s="331"/>
      <c r="P336" s="331"/>
      <c r="Q336" s="331"/>
      <c r="R336" s="331"/>
      <c r="S336" s="331"/>
      <c r="T336" s="331"/>
      <c r="U336" s="332"/>
      <c r="V336" s="333"/>
      <c r="W336" s="331"/>
      <c r="X336" s="331"/>
      <c r="Y336" s="331"/>
      <c r="Z336" s="331"/>
      <c r="AA336" s="331"/>
      <c r="AB336" s="331"/>
      <c r="AC336" s="331"/>
      <c r="AD336" s="331"/>
      <c r="AE336" s="331"/>
      <c r="AF336" s="331"/>
      <c r="AG336" s="332"/>
      <c r="AH336" s="333"/>
      <c r="AI336" s="331"/>
      <c r="AJ336" s="331"/>
      <c r="AK336" s="331"/>
      <c r="AL336" s="331"/>
      <c r="AM336" s="331"/>
      <c r="AN336" s="331"/>
      <c r="AO336" s="331"/>
      <c r="AP336" s="331"/>
      <c r="AQ336" s="331"/>
      <c r="AR336" s="331"/>
      <c r="AS336" s="332"/>
      <c r="AT336" s="333"/>
      <c r="AU336" s="331"/>
      <c r="AV336" s="331"/>
      <c r="AW336" s="331"/>
      <c r="AX336" s="331"/>
      <c r="AY336" s="331"/>
      <c r="AZ336" s="331"/>
      <c r="BA336" s="331"/>
      <c r="BB336" s="331"/>
      <c r="BC336" s="331"/>
      <c r="BD336" s="331"/>
      <c r="BE336" s="332"/>
      <c r="BF336" s="333"/>
      <c r="BG336" s="331"/>
      <c r="BH336" s="331"/>
      <c r="BI336" s="331"/>
      <c r="BJ336" s="331"/>
      <c r="BK336" s="331"/>
      <c r="BL336" s="331"/>
      <c r="BM336" s="331"/>
      <c r="BN336" s="331"/>
      <c r="BO336" s="331"/>
      <c r="BP336" s="331"/>
      <c r="BQ336" s="332"/>
      <c r="BR336" s="333"/>
      <c r="BS336" s="331"/>
      <c r="BT336" s="331"/>
      <c r="BU336" s="331"/>
      <c r="BV336" s="331"/>
      <c r="BW336" s="331"/>
      <c r="BX336" s="331"/>
      <c r="BY336" s="331"/>
      <c r="BZ336" s="331"/>
      <c r="CA336" s="331"/>
      <c r="CB336" s="331"/>
      <c r="CC336" s="332"/>
      <c r="CD336" s="368"/>
    </row>
    <row r="337" spans="1:82" s="39" customFormat="1" ht="13.5" x14ac:dyDescent="0.75">
      <c r="B337" s="328"/>
      <c r="C337" s="329"/>
      <c r="D337" s="130"/>
      <c r="E337" s="255"/>
      <c r="F337" s="224"/>
      <c r="G337" s="74"/>
      <c r="H337" s="230"/>
      <c r="I337" s="232"/>
      <c r="J337" s="230"/>
      <c r="K337" s="231"/>
      <c r="L337" s="231"/>
      <c r="M337" s="231"/>
      <c r="N337" s="231"/>
      <c r="O337" s="231"/>
      <c r="P337" s="231"/>
      <c r="Q337" s="231"/>
      <c r="R337" s="231"/>
      <c r="S337" s="231"/>
      <c r="T337" s="231"/>
      <c r="U337" s="232"/>
      <c r="V337" s="233"/>
      <c r="W337" s="231"/>
      <c r="X337" s="231"/>
      <c r="Y337" s="231"/>
      <c r="Z337" s="231"/>
      <c r="AA337" s="231"/>
      <c r="AB337" s="231"/>
      <c r="AC337" s="231"/>
      <c r="AD337" s="231"/>
      <c r="AE337" s="231"/>
      <c r="AF337" s="231"/>
      <c r="AG337" s="232"/>
      <c r="AH337" s="233"/>
      <c r="AI337" s="231"/>
      <c r="AJ337" s="231"/>
      <c r="AK337" s="231"/>
      <c r="AL337" s="231"/>
      <c r="AM337" s="231"/>
      <c r="AN337" s="231"/>
      <c r="AO337" s="231"/>
      <c r="AP337" s="231"/>
      <c r="AQ337" s="231"/>
      <c r="AR337" s="231"/>
      <c r="AS337" s="232"/>
      <c r="AT337" s="233"/>
      <c r="AU337" s="231"/>
      <c r="AV337" s="231"/>
      <c r="AW337" s="231"/>
      <c r="AX337" s="231"/>
      <c r="AY337" s="231"/>
      <c r="AZ337" s="231"/>
      <c r="BA337" s="231"/>
      <c r="BB337" s="231"/>
      <c r="BC337" s="231"/>
      <c r="BD337" s="231"/>
      <c r="BE337" s="232"/>
      <c r="BF337" s="233"/>
      <c r="BG337" s="231"/>
      <c r="BH337" s="231"/>
      <c r="BI337" s="231"/>
      <c r="BJ337" s="231"/>
      <c r="BK337" s="231"/>
      <c r="BL337" s="231"/>
      <c r="BM337" s="231"/>
      <c r="BN337" s="231"/>
      <c r="BO337" s="231"/>
      <c r="BP337" s="231"/>
      <c r="BQ337" s="232"/>
      <c r="BR337" s="233"/>
      <c r="BS337" s="231"/>
      <c r="BT337" s="231"/>
      <c r="BU337" s="231"/>
      <c r="BV337" s="231"/>
      <c r="BW337" s="231"/>
      <c r="BX337" s="231"/>
      <c r="BY337" s="231"/>
      <c r="BZ337" s="231"/>
      <c r="CA337" s="231"/>
      <c r="CB337" s="231"/>
      <c r="CC337" s="232"/>
      <c r="CD337" s="368"/>
    </row>
    <row r="338" spans="1:82" s="39" customFormat="1" ht="13.5" x14ac:dyDescent="0.75">
      <c r="B338" s="73" t="s">
        <v>748</v>
      </c>
      <c r="C338" s="329" t="s">
        <v>749</v>
      </c>
      <c r="D338" s="139" t="s">
        <v>446</v>
      </c>
      <c r="E338" s="255">
        <v>1</v>
      </c>
      <c r="F338" s="319"/>
      <c r="G338" s="74">
        <f t="shared" ref="G338:G401" si="273">+E338*F338</f>
        <v>0</v>
      </c>
      <c r="H338" s="230"/>
      <c r="I338" s="232"/>
      <c r="J338" s="230">
        <f t="shared" ref="J338:Y353" si="274">$G338/72</f>
        <v>0</v>
      </c>
      <c r="K338" s="231">
        <f t="shared" si="274"/>
        <v>0</v>
      </c>
      <c r="L338" s="231">
        <f t="shared" si="274"/>
        <v>0</v>
      </c>
      <c r="M338" s="231">
        <f t="shared" si="274"/>
        <v>0</v>
      </c>
      <c r="N338" s="231">
        <f t="shared" si="274"/>
        <v>0</v>
      </c>
      <c r="O338" s="231">
        <f t="shared" si="274"/>
        <v>0</v>
      </c>
      <c r="P338" s="231">
        <f t="shared" si="274"/>
        <v>0</v>
      </c>
      <c r="Q338" s="231">
        <f t="shared" si="274"/>
        <v>0</v>
      </c>
      <c r="R338" s="231">
        <f t="shared" si="274"/>
        <v>0</v>
      </c>
      <c r="S338" s="231">
        <f t="shared" si="274"/>
        <v>0</v>
      </c>
      <c r="T338" s="231">
        <f t="shared" si="274"/>
        <v>0</v>
      </c>
      <c r="U338" s="232">
        <f t="shared" si="274"/>
        <v>0</v>
      </c>
      <c r="V338" s="233">
        <f t="shared" si="274"/>
        <v>0</v>
      </c>
      <c r="W338" s="231">
        <f t="shared" si="274"/>
        <v>0</v>
      </c>
      <c r="X338" s="231">
        <f t="shared" si="274"/>
        <v>0</v>
      </c>
      <c r="Y338" s="231">
        <f t="shared" si="274"/>
        <v>0</v>
      </c>
      <c r="Z338" s="231">
        <f t="shared" ref="Z338:AO353" si="275">$G338/72</f>
        <v>0</v>
      </c>
      <c r="AA338" s="231">
        <f t="shared" si="275"/>
        <v>0</v>
      </c>
      <c r="AB338" s="231">
        <f t="shared" si="275"/>
        <v>0</v>
      </c>
      <c r="AC338" s="231">
        <f t="shared" si="275"/>
        <v>0</v>
      </c>
      <c r="AD338" s="231">
        <f t="shared" si="275"/>
        <v>0</v>
      </c>
      <c r="AE338" s="231">
        <f t="shared" si="275"/>
        <v>0</v>
      </c>
      <c r="AF338" s="231">
        <f t="shared" si="275"/>
        <v>0</v>
      </c>
      <c r="AG338" s="232">
        <f t="shared" si="275"/>
        <v>0</v>
      </c>
      <c r="AH338" s="233">
        <f t="shared" si="275"/>
        <v>0</v>
      </c>
      <c r="AI338" s="231">
        <f t="shared" si="275"/>
        <v>0</v>
      </c>
      <c r="AJ338" s="231">
        <f t="shared" si="275"/>
        <v>0</v>
      </c>
      <c r="AK338" s="231">
        <f t="shared" si="275"/>
        <v>0</v>
      </c>
      <c r="AL338" s="231">
        <f t="shared" si="275"/>
        <v>0</v>
      </c>
      <c r="AM338" s="231">
        <f t="shared" si="275"/>
        <v>0</v>
      </c>
      <c r="AN338" s="231">
        <f t="shared" si="275"/>
        <v>0</v>
      </c>
      <c r="AO338" s="231">
        <f t="shared" si="275"/>
        <v>0</v>
      </c>
      <c r="AP338" s="231">
        <f t="shared" ref="AP338:BE353" si="276">$G338/72</f>
        <v>0</v>
      </c>
      <c r="AQ338" s="231">
        <f t="shared" si="276"/>
        <v>0</v>
      </c>
      <c r="AR338" s="231">
        <f t="shared" si="276"/>
        <v>0</v>
      </c>
      <c r="AS338" s="232">
        <f t="shared" si="276"/>
        <v>0</v>
      </c>
      <c r="AT338" s="233">
        <f t="shared" si="276"/>
        <v>0</v>
      </c>
      <c r="AU338" s="231">
        <f t="shared" si="276"/>
        <v>0</v>
      </c>
      <c r="AV338" s="231">
        <f t="shared" si="276"/>
        <v>0</v>
      </c>
      <c r="AW338" s="231">
        <f t="shared" si="276"/>
        <v>0</v>
      </c>
      <c r="AX338" s="231">
        <f t="shared" si="276"/>
        <v>0</v>
      </c>
      <c r="AY338" s="231">
        <f t="shared" si="276"/>
        <v>0</v>
      </c>
      <c r="AZ338" s="231">
        <f t="shared" si="276"/>
        <v>0</v>
      </c>
      <c r="BA338" s="231">
        <f t="shared" si="276"/>
        <v>0</v>
      </c>
      <c r="BB338" s="231">
        <f t="shared" si="276"/>
        <v>0</v>
      </c>
      <c r="BC338" s="231">
        <f t="shared" si="276"/>
        <v>0</v>
      </c>
      <c r="BD338" s="231">
        <f t="shared" si="276"/>
        <v>0</v>
      </c>
      <c r="BE338" s="232">
        <f t="shared" si="276"/>
        <v>0</v>
      </c>
      <c r="BF338" s="233">
        <f t="shared" ref="BF338:BU353" si="277">$G338/72</f>
        <v>0</v>
      </c>
      <c r="BG338" s="231">
        <f t="shared" si="277"/>
        <v>0</v>
      </c>
      <c r="BH338" s="231">
        <f t="shared" si="277"/>
        <v>0</v>
      </c>
      <c r="BI338" s="231">
        <f t="shared" si="277"/>
        <v>0</v>
      </c>
      <c r="BJ338" s="231">
        <f t="shared" si="277"/>
        <v>0</v>
      </c>
      <c r="BK338" s="231">
        <f t="shared" si="277"/>
        <v>0</v>
      </c>
      <c r="BL338" s="231">
        <f t="shared" si="277"/>
        <v>0</v>
      </c>
      <c r="BM338" s="231">
        <f t="shared" si="277"/>
        <v>0</v>
      </c>
      <c r="BN338" s="231">
        <f t="shared" si="277"/>
        <v>0</v>
      </c>
      <c r="BO338" s="231">
        <f t="shared" si="277"/>
        <v>0</v>
      </c>
      <c r="BP338" s="231">
        <f t="shared" si="277"/>
        <v>0</v>
      </c>
      <c r="BQ338" s="232">
        <f t="shared" si="277"/>
        <v>0</v>
      </c>
      <c r="BR338" s="233">
        <f t="shared" si="277"/>
        <v>0</v>
      </c>
      <c r="BS338" s="231">
        <f t="shared" si="277"/>
        <v>0</v>
      </c>
      <c r="BT338" s="231">
        <f t="shared" si="277"/>
        <v>0</v>
      </c>
      <c r="BU338" s="231">
        <f t="shared" si="277"/>
        <v>0</v>
      </c>
      <c r="BV338" s="231">
        <f t="shared" ref="BV338:CB353" si="278">$G338/72</f>
        <v>0</v>
      </c>
      <c r="BW338" s="231">
        <f t="shared" si="278"/>
        <v>0</v>
      </c>
      <c r="BX338" s="231">
        <f t="shared" si="278"/>
        <v>0</v>
      </c>
      <c r="BY338" s="231">
        <f t="shared" si="278"/>
        <v>0</v>
      </c>
      <c r="BZ338" s="231">
        <f t="shared" si="278"/>
        <v>0</v>
      </c>
      <c r="CA338" s="231">
        <f t="shared" si="278"/>
        <v>0</v>
      </c>
      <c r="CB338" s="231">
        <f t="shared" si="278"/>
        <v>0</v>
      </c>
      <c r="CC338" s="232">
        <f t="shared" ref="CC338:CC346" si="279">G338-SUM(J338:CB338)</f>
        <v>0</v>
      </c>
      <c r="CD338" s="368"/>
    </row>
    <row r="339" spans="1:82" s="39" customFormat="1" ht="13.5" x14ac:dyDescent="0.75">
      <c r="B339" s="328" t="s">
        <v>750</v>
      </c>
      <c r="C339" s="329" t="s">
        <v>751</v>
      </c>
      <c r="D339" s="139" t="s">
        <v>479</v>
      </c>
      <c r="E339" s="255">
        <v>160</v>
      </c>
      <c r="F339" s="319"/>
      <c r="G339" s="74">
        <f t="shared" si="273"/>
        <v>0</v>
      </c>
      <c r="H339" s="230"/>
      <c r="I339" s="232"/>
      <c r="J339" s="230">
        <f t="shared" si="274"/>
        <v>0</v>
      </c>
      <c r="K339" s="231">
        <f t="shared" si="274"/>
        <v>0</v>
      </c>
      <c r="L339" s="231">
        <f t="shared" si="274"/>
        <v>0</v>
      </c>
      <c r="M339" s="231">
        <f t="shared" si="274"/>
        <v>0</v>
      </c>
      <c r="N339" s="231">
        <f t="shared" si="274"/>
        <v>0</v>
      </c>
      <c r="O339" s="231">
        <f t="shared" si="274"/>
        <v>0</v>
      </c>
      <c r="P339" s="231">
        <f t="shared" si="274"/>
        <v>0</v>
      </c>
      <c r="Q339" s="231">
        <f t="shared" si="274"/>
        <v>0</v>
      </c>
      <c r="R339" s="231">
        <f t="shared" si="274"/>
        <v>0</v>
      </c>
      <c r="S339" s="231">
        <f t="shared" si="274"/>
        <v>0</v>
      </c>
      <c r="T339" s="231">
        <f t="shared" si="274"/>
        <v>0</v>
      </c>
      <c r="U339" s="232">
        <f t="shared" si="274"/>
        <v>0</v>
      </c>
      <c r="V339" s="233">
        <f t="shared" si="274"/>
        <v>0</v>
      </c>
      <c r="W339" s="231">
        <f t="shared" si="274"/>
        <v>0</v>
      </c>
      <c r="X339" s="231">
        <f t="shared" si="274"/>
        <v>0</v>
      </c>
      <c r="Y339" s="231">
        <f t="shared" si="274"/>
        <v>0</v>
      </c>
      <c r="Z339" s="231">
        <f t="shared" si="275"/>
        <v>0</v>
      </c>
      <c r="AA339" s="231">
        <f t="shared" si="275"/>
        <v>0</v>
      </c>
      <c r="AB339" s="231">
        <f t="shared" si="275"/>
        <v>0</v>
      </c>
      <c r="AC339" s="231">
        <f t="shared" si="275"/>
        <v>0</v>
      </c>
      <c r="AD339" s="231">
        <f t="shared" si="275"/>
        <v>0</v>
      </c>
      <c r="AE339" s="231">
        <f t="shared" si="275"/>
        <v>0</v>
      </c>
      <c r="AF339" s="231">
        <f t="shared" si="275"/>
        <v>0</v>
      </c>
      <c r="AG339" s="232">
        <f t="shared" si="275"/>
        <v>0</v>
      </c>
      <c r="AH339" s="233">
        <f t="shared" si="275"/>
        <v>0</v>
      </c>
      <c r="AI339" s="231">
        <f t="shared" si="275"/>
        <v>0</v>
      </c>
      <c r="AJ339" s="231">
        <f t="shared" si="275"/>
        <v>0</v>
      </c>
      <c r="AK339" s="231">
        <f t="shared" si="275"/>
        <v>0</v>
      </c>
      <c r="AL339" s="231">
        <f t="shared" si="275"/>
        <v>0</v>
      </c>
      <c r="AM339" s="231">
        <f t="shared" si="275"/>
        <v>0</v>
      </c>
      <c r="AN339" s="231">
        <f t="shared" si="275"/>
        <v>0</v>
      </c>
      <c r="AO339" s="231">
        <f t="shared" si="275"/>
        <v>0</v>
      </c>
      <c r="AP339" s="231">
        <f t="shared" si="276"/>
        <v>0</v>
      </c>
      <c r="AQ339" s="231">
        <f t="shared" si="276"/>
        <v>0</v>
      </c>
      <c r="AR339" s="231">
        <f t="shared" si="276"/>
        <v>0</v>
      </c>
      <c r="AS339" s="232">
        <f t="shared" si="276"/>
        <v>0</v>
      </c>
      <c r="AT339" s="233">
        <f t="shared" si="276"/>
        <v>0</v>
      </c>
      <c r="AU339" s="231">
        <f t="shared" si="276"/>
        <v>0</v>
      </c>
      <c r="AV339" s="231">
        <f t="shared" si="276"/>
        <v>0</v>
      </c>
      <c r="AW339" s="231">
        <f t="shared" si="276"/>
        <v>0</v>
      </c>
      <c r="AX339" s="231">
        <f t="shared" si="276"/>
        <v>0</v>
      </c>
      <c r="AY339" s="231">
        <f t="shared" si="276"/>
        <v>0</v>
      </c>
      <c r="AZ339" s="231">
        <f t="shared" si="276"/>
        <v>0</v>
      </c>
      <c r="BA339" s="231">
        <f t="shared" si="276"/>
        <v>0</v>
      </c>
      <c r="BB339" s="231">
        <f t="shared" si="276"/>
        <v>0</v>
      </c>
      <c r="BC339" s="231">
        <f t="shared" si="276"/>
        <v>0</v>
      </c>
      <c r="BD339" s="231">
        <f t="shared" si="276"/>
        <v>0</v>
      </c>
      <c r="BE339" s="232">
        <f t="shared" si="276"/>
        <v>0</v>
      </c>
      <c r="BF339" s="233">
        <f t="shared" si="277"/>
        <v>0</v>
      </c>
      <c r="BG339" s="231">
        <f t="shared" si="277"/>
        <v>0</v>
      </c>
      <c r="BH339" s="231">
        <f t="shared" si="277"/>
        <v>0</v>
      </c>
      <c r="BI339" s="231">
        <f t="shared" si="277"/>
        <v>0</v>
      </c>
      <c r="BJ339" s="231">
        <f t="shared" si="277"/>
        <v>0</v>
      </c>
      <c r="BK339" s="231">
        <f t="shared" si="277"/>
        <v>0</v>
      </c>
      <c r="BL339" s="231">
        <f t="shared" si="277"/>
        <v>0</v>
      </c>
      <c r="BM339" s="231">
        <f t="shared" si="277"/>
        <v>0</v>
      </c>
      <c r="BN339" s="231">
        <f t="shared" si="277"/>
        <v>0</v>
      </c>
      <c r="BO339" s="231">
        <f t="shared" si="277"/>
        <v>0</v>
      </c>
      <c r="BP339" s="231">
        <f t="shared" si="277"/>
        <v>0</v>
      </c>
      <c r="BQ339" s="232">
        <f t="shared" si="277"/>
        <v>0</v>
      </c>
      <c r="BR339" s="233">
        <f t="shared" si="277"/>
        <v>0</v>
      </c>
      <c r="BS339" s="231">
        <f t="shared" si="277"/>
        <v>0</v>
      </c>
      <c r="BT339" s="231">
        <f t="shared" si="277"/>
        <v>0</v>
      </c>
      <c r="BU339" s="231">
        <f t="shared" si="277"/>
        <v>0</v>
      </c>
      <c r="BV339" s="231">
        <f t="shared" si="278"/>
        <v>0</v>
      </c>
      <c r="BW339" s="231">
        <f t="shared" si="278"/>
        <v>0</v>
      </c>
      <c r="BX339" s="231">
        <f t="shared" si="278"/>
        <v>0</v>
      </c>
      <c r="BY339" s="231">
        <f t="shared" si="278"/>
        <v>0</v>
      </c>
      <c r="BZ339" s="231">
        <f t="shared" si="278"/>
        <v>0</v>
      </c>
      <c r="CA339" s="231">
        <f t="shared" si="278"/>
        <v>0</v>
      </c>
      <c r="CB339" s="231">
        <f t="shared" si="278"/>
        <v>0</v>
      </c>
      <c r="CC339" s="232">
        <f t="shared" si="279"/>
        <v>0</v>
      </c>
      <c r="CD339" s="368"/>
    </row>
    <row r="340" spans="1:82" s="39" customFormat="1" ht="13.5" x14ac:dyDescent="0.75">
      <c r="B340" s="328" t="s">
        <v>752</v>
      </c>
      <c r="C340" s="329" t="s">
        <v>753</v>
      </c>
      <c r="D340" s="139" t="s">
        <v>446</v>
      </c>
      <c r="E340" s="255">
        <v>1</v>
      </c>
      <c r="F340" s="319"/>
      <c r="G340" s="74">
        <f t="shared" si="273"/>
        <v>0</v>
      </c>
      <c r="H340" s="230"/>
      <c r="I340" s="232"/>
      <c r="J340" s="230">
        <f t="shared" si="274"/>
        <v>0</v>
      </c>
      <c r="K340" s="231">
        <f t="shared" si="274"/>
        <v>0</v>
      </c>
      <c r="L340" s="231">
        <f t="shared" si="274"/>
        <v>0</v>
      </c>
      <c r="M340" s="231">
        <f t="shared" si="274"/>
        <v>0</v>
      </c>
      <c r="N340" s="231">
        <f t="shared" si="274"/>
        <v>0</v>
      </c>
      <c r="O340" s="231">
        <f t="shared" si="274"/>
        <v>0</v>
      </c>
      <c r="P340" s="231">
        <f t="shared" si="274"/>
        <v>0</v>
      </c>
      <c r="Q340" s="231">
        <f t="shared" si="274"/>
        <v>0</v>
      </c>
      <c r="R340" s="231">
        <f t="shared" si="274"/>
        <v>0</v>
      </c>
      <c r="S340" s="231">
        <f t="shared" si="274"/>
        <v>0</v>
      </c>
      <c r="T340" s="231">
        <f t="shared" si="274"/>
        <v>0</v>
      </c>
      <c r="U340" s="232">
        <f t="shared" si="274"/>
        <v>0</v>
      </c>
      <c r="V340" s="233">
        <f t="shared" si="274"/>
        <v>0</v>
      </c>
      <c r="W340" s="231">
        <f t="shared" si="274"/>
        <v>0</v>
      </c>
      <c r="X340" s="231">
        <f t="shared" si="274"/>
        <v>0</v>
      </c>
      <c r="Y340" s="231">
        <f t="shared" si="274"/>
        <v>0</v>
      </c>
      <c r="Z340" s="231">
        <f t="shared" si="275"/>
        <v>0</v>
      </c>
      <c r="AA340" s="231">
        <f t="shared" si="275"/>
        <v>0</v>
      </c>
      <c r="AB340" s="231">
        <f t="shared" si="275"/>
        <v>0</v>
      </c>
      <c r="AC340" s="231">
        <f t="shared" si="275"/>
        <v>0</v>
      </c>
      <c r="AD340" s="231">
        <f t="shared" si="275"/>
        <v>0</v>
      </c>
      <c r="AE340" s="231">
        <f t="shared" si="275"/>
        <v>0</v>
      </c>
      <c r="AF340" s="231">
        <f t="shared" si="275"/>
        <v>0</v>
      </c>
      <c r="AG340" s="232">
        <f t="shared" si="275"/>
        <v>0</v>
      </c>
      <c r="AH340" s="233">
        <f t="shared" si="275"/>
        <v>0</v>
      </c>
      <c r="AI340" s="231">
        <f t="shared" si="275"/>
        <v>0</v>
      </c>
      <c r="AJ340" s="231">
        <f t="shared" si="275"/>
        <v>0</v>
      </c>
      <c r="AK340" s="231">
        <f t="shared" si="275"/>
        <v>0</v>
      </c>
      <c r="AL340" s="231">
        <f t="shared" si="275"/>
        <v>0</v>
      </c>
      <c r="AM340" s="231">
        <f t="shared" si="275"/>
        <v>0</v>
      </c>
      <c r="AN340" s="231">
        <f t="shared" si="275"/>
        <v>0</v>
      </c>
      <c r="AO340" s="231">
        <f t="shared" si="275"/>
        <v>0</v>
      </c>
      <c r="AP340" s="231">
        <f t="shared" si="276"/>
        <v>0</v>
      </c>
      <c r="AQ340" s="231">
        <f t="shared" si="276"/>
        <v>0</v>
      </c>
      <c r="AR340" s="231">
        <f t="shared" si="276"/>
        <v>0</v>
      </c>
      <c r="AS340" s="232">
        <f t="shared" si="276"/>
        <v>0</v>
      </c>
      <c r="AT340" s="233">
        <f t="shared" si="276"/>
        <v>0</v>
      </c>
      <c r="AU340" s="231">
        <f t="shared" si="276"/>
        <v>0</v>
      </c>
      <c r="AV340" s="231">
        <f t="shared" si="276"/>
        <v>0</v>
      </c>
      <c r="AW340" s="231">
        <f t="shared" si="276"/>
        <v>0</v>
      </c>
      <c r="AX340" s="231">
        <f t="shared" si="276"/>
        <v>0</v>
      </c>
      <c r="AY340" s="231">
        <f t="shared" si="276"/>
        <v>0</v>
      </c>
      <c r="AZ340" s="231">
        <f t="shared" si="276"/>
        <v>0</v>
      </c>
      <c r="BA340" s="231">
        <f t="shared" si="276"/>
        <v>0</v>
      </c>
      <c r="BB340" s="231">
        <f t="shared" si="276"/>
        <v>0</v>
      </c>
      <c r="BC340" s="231">
        <f t="shared" si="276"/>
        <v>0</v>
      </c>
      <c r="BD340" s="231">
        <f t="shared" si="276"/>
        <v>0</v>
      </c>
      <c r="BE340" s="232">
        <f t="shared" si="276"/>
        <v>0</v>
      </c>
      <c r="BF340" s="233">
        <f t="shared" si="277"/>
        <v>0</v>
      </c>
      <c r="BG340" s="231">
        <f t="shared" si="277"/>
        <v>0</v>
      </c>
      <c r="BH340" s="231">
        <f t="shared" si="277"/>
        <v>0</v>
      </c>
      <c r="BI340" s="231">
        <f t="shared" si="277"/>
        <v>0</v>
      </c>
      <c r="BJ340" s="231">
        <f t="shared" si="277"/>
        <v>0</v>
      </c>
      <c r="BK340" s="231">
        <f t="shared" si="277"/>
        <v>0</v>
      </c>
      <c r="BL340" s="231">
        <f t="shared" si="277"/>
        <v>0</v>
      </c>
      <c r="BM340" s="231">
        <f t="shared" si="277"/>
        <v>0</v>
      </c>
      <c r="BN340" s="231">
        <f t="shared" si="277"/>
        <v>0</v>
      </c>
      <c r="BO340" s="231">
        <f t="shared" si="277"/>
        <v>0</v>
      </c>
      <c r="BP340" s="231">
        <f t="shared" si="277"/>
        <v>0</v>
      </c>
      <c r="BQ340" s="232">
        <f t="shared" si="277"/>
        <v>0</v>
      </c>
      <c r="BR340" s="233">
        <f t="shared" si="277"/>
        <v>0</v>
      </c>
      <c r="BS340" s="231">
        <f t="shared" si="277"/>
        <v>0</v>
      </c>
      <c r="BT340" s="231">
        <f t="shared" si="277"/>
        <v>0</v>
      </c>
      <c r="BU340" s="231">
        <f t="shared" si="277"/>
        <v>0</v>
      </c>
      <c r="BV340" s="231">
        <f t="shared" si="278"/>
        <v>0</v>
      </c>
      <c r="BW340" s="231">
        <f t="shared" si="278"/>
        <v>0</v>
      </c>
      <c r="BX340" s="231">
        <f t="shared" si="278"/>
        <v>0</v>
      </c>
      <c r="BY340" s="231">
        <f t="shared" si="278"/>
        <v>0</v>
      </c>
      <c r="BZ340" s="231">
        <f t="shared" si="278"/>
        <v>0</v>
      </c>
      <c r="CA340" s="231">
        <f t="shared" si="278"/>
        <v>0</v>
      </c>
      <c r="CB340" s="231">
        <f t="shared" si="278"/>
        <v>0</v>
      </c>
      <c r="CC340" s="232">
        <f t="shared" si="279"/>
        <v>0</v>
      </c>
      <c r="CD340" s="368"/>
    </row>
    <row r="341" spans="1:82" s="39" customFormat="1" ht="13.5" x14ac:dyDescent="0.75">
      <c r="B341" s="328" t="s">
        <v>754</v>
      </c>
      <c r="C341" s="329" t="s">
        <v>755</v>
      </c>
      <c r="D341" s="139" t="s">
        <v>446</v>
      </c>
      <c r="E341" s="255">
        <v>1</v>
      </c>
      <c r="F341" s="319"/>
      <c r="G341" s="74">
        <f t="shared" si="273"/>
        <v>0</v>
      </c>
      <c r="H341" s="230"/>
      <c r="I341" s="232"/>
      <c r="J341" s="230">
        <f t="shared" si="274"/>
        <v>0</v>
      </c>
      <c r="K341" s="231">
        <f t="shared" si="274"/>
        <v>0</v>
      </c>
      <c r="L341" s="231">
        <f t="shared" si="274"/>
        <v>0</v>
      </c>
      <c r="M341" s="231">
        <f t="shared" si="274"/>
        <v>0</v>
      </c>
      <c r="N341" s="231">
        <f t="shared" si="274"/>
        <v>0</v>
      </c>
      <c r="O341" s="231">
        <f t="shared" si="274"/>
        <v>0</v>
      </c>
      <c r="P341" s="231">
        <f t="shared" si="274"/>
        <v>0</v>
      </c>
      <c r="Q341" s="231">
        <f t="shared" si="274"/>
        <v>0</v>
      </c>
      <c r="R341" s="231">
        <f t="shared" si="274"/>
        <v>0</v>
      </c>
      <c r="S341" s="231">
        <f t="shared" si="274"/>
        <v>0</v>
      </c>
      <c r="T341" s="231">
        <f t="shared" si="274"/>
        <v>0</v>
      </c>
      <c r="U341" s="232">
        <f t="shared" si="274"/>
        <v>0</v>
      </c>
      <c r="V341" s="233">
        <f t="shared" si="274"/>
        <v>0</v>
      </c>
      <c r="W341" s="231">
        <f t="shared" si="274"/>
        <v>0</v>
      </c>
      <c r="X341" s="231">
        <f t="shared" si="274"/>
        <v>0</v>
      </c>
      <c r="Y341" s="231">
        <f t="shared" si="274"/>
        <v>0</v>
      </c>
      <c r="Z341" s="231">
        <f t="shared" si="275"/>
        <v>0</v>
      </c>
      <c r="AA341" s="231">
        <f t="shared" si="275"/>
        <v>0</v>
      </c>
      <c r="AB341" s="231">
        <f t="shared" si="275"/>
        <v>0</v>
      </c>
      <c r="AC341" s="231">
        <f t="shared" si="275"/>
        <v>0</v>
      </c>
      <c r="AD341" s="231">
        <f t="shared" si="275"/>
        <v>0</v>
      </c>
      <c r="AE341" s="231">
        <f t="shared" si="275"/>
        <v>0</v>
      </c>
      <c r="AF341" s="231">
        <f t="shared" si="275"/>
        <v>0</v>
      </c>
      <c r="AG341" s="232">
        <f t="shared" si="275"/>
        <v>0</v>
      </c>
      <c r="AH341" s="233">
        <f t="shared" si="275"/>
        <v>0</v>
      </c>
      <c r="AI341" s="231">
        <f t="shared" si="275"/>
        <v>0</v>
      </c>
      <c r="AJ341" s="231">
        <f t="shared" si="275"/>
        <v>0</v>
      </c>
      <c r="AK341" s="231">
        <f t="shared" si="275"/>
        <v>0</v>
      </c>
      <c r="AL341" s="231">
        <f t="shared" si="275"/>
        <v>0</v>
      </c>
      <c r="AM341" s="231">
        <f t="shared" si="275"/>
        <v>0</v>
      </c>
      <c r="AN341" s="231">
        <f t="shared" si="275"/>
        <v>0</v>
      </c>
      <c r="AO341" s="231">
        <f t="shared" si="275"/>
        <v>0</v>
      </c>
      <c r="AP341" s="231">
        <f t="shared" si="276"/>
        <v>0</v>
      </c>
      <c r="AQ341" s="231">
        <f t="shared" si="276"/>
        <v>0</v>
      </c>
      <c r="AR341" s="231">
        <f t="shared" si="276"/>
        <v>0</v>
      </c>
      <c r="AS341" s="232">
        <f t="shared" si="276"/>
        <v>0</v>
      </c>
      <c r="AT341" s="233">
        <f t="shared" si="276"/>
        <v>0</v>
      </c>
      <c r="AU341" s="231">
        <f t="shared" si="276"/>
        <v>0</v>
      </c>
      <c r="AV341" s="231">
        <f t="shared" si="276"/>
        <v>0</v>
      </c>
      <c r="AW341" s="231">
        <f t="shared" si="276"/>
        <v>0</v>
      </c>
      <c r="AX341" s="231">
        <f t="shared" si="276"/>
        <v>0</v>
      </c>
      <c r="AY341" s="231">
        <f t="shared" si="276"/>
        <v>0</v>
      </c>
      <c r="AZ341" s="231">
        <f t="shared" si="276"/>
        <v>0</v>
      </c>
      <c r="BA341" s="231">
        <f t="shared" si="276"/>
        <v>0</v>
      </c>
      <c r="BB341" s="231">
        <f t="shared" si="276"/>
        <v>0</v>
      </c>
      <c r="BC341" s="231">
        <f t="shared" si="276"/>
        <v>0</v>
      </c>
      <c r="BD341" s="231">
        <f t="shared" si="276"/>
        <v>0</v>
      </c>
      <c r="BE341" s="232">
        <f t="shared" si="276"/>
        <v>0</v>
      </c>
      <c r="BF341" s="233">
        <f t="shared" si="277"/>
        <v>0</v>
      </c>
      <c r="BG341" s="231">
        <f t="shared" si="277"/>
        <v>0</v>
      </c>
      <c r="BH341" s="231">
        <f t="shared" si="277"/>
        <v>0</v>
      </c>
      <c r="BI341" s="231">
        <f t="shared" si="277"/>
        <v>0</v>
      </c>
      <c r="BJ341" s="231">
        <f t="shared" si="277"/>
        <v>0</v>
      </c>
      <c r="BK341" s="231">
        <f t="shared" si="277"/>
        <v>0</v>
      </c>
      <c r="BL341" s="231">
        <f t="shared" si="277"/>
        <v>0</v>
      </c>
      <c r="BM341" s="231">
        <f t="shared" si="277"/>
        <v>0</v>
      </c>
      <c r="BN341" s="231">
        <f t="shared" si="277"/>
        <v>0</v>
      </c>
      <c r="BO341" s="231">
        <f t="shared" si="277"/>
        <v>0</v>
      </c>
      <c r="BP341" s="231">
        <f t="shared" si="277"/>
        <v>0</v>
      </c>
      <c r="BQ341" s="232">
        <f t="shared" si="277"/>
        <v>0</v>
      </c>
      <c r="BR341" s="233">
        <f t="shared" si="277"/>
        <v>0</v>
      </c>
      <c r="BS341" s="231">
        <f t="shared" si="277"/>
        <v>0</v>
      </c>
      <c r="BT341" s="231">
        <f t="shared" si="277"/>
        <v>0</v>
      </c>
      <c r="BU341" s="231">
        <f t="shared" si="277"/>
        <v>0</v>
      </c>
      <c r="BV341" s="231">
        <f t="shared" si="278"/>
        <v>0</v>
      </c>
      <c r="BW341" s="231">
        <f t="shared" si="278"/>
        <v>0</v>
      </c>
      <c r="BX341" s="231">
        <f t="shared" si="278"/>
        <v>0</v>
      </c>
      <c r="BY341" s="231">
        <f t="shared" si="278"/>
        <v>0</v>
      </c>
      <c r="BZ341" s="231">
        <f t="shared" si="278"/>
        <v>0</v>
      </c>
      <c r="CA341" s="231">
        <f t="shared" si="278"/>
        <v>0</v>
      </c>
      <c r="CB341" s="231">
        <f t="shared" si="278"/>
        <v>0</v>
      </c>
      <c r="CC341" s="232">
        <f t="shared" si="279"/>
        <v>0</v>
      </c>
      <c r="CD341" s="368"/>
    </row>
    <row r="342" spans="1:82" s="39" customFormat="1" ht="13.5" x14ac:dyDescent="0.75">
      <c r="B342" s="328" t="s">
        <v>756</v>
      </c>
      <c r="C342" s="329" t="s">
        <v>757</v>
      </c>
      <c r="D342" s="139" t="s">
        <v>446</v>
      </c>
      <c r="E342" s="255">
        <v>2</v>
      </c>
      <c r="F342" s="319"/>
      <c r="G342" s="74">
        <f t="shared" si="273"/>
        <v>0</v>
      </c>
      <c r="H342" s="230"/>
      <c r="I342" s="232"/>
      <c r="J342" s="230">
        <f t="shared" si="274"/>
        <v>0</v>
      </c>
      <c r="K342" s="231">
        <f t="shared" si="274"/>
        <v>0</v>
      </c>
      <c r="L342" s="231">
        <f t="shared" si="274"/>
        <v>0</v>
      </c>
      <c r="M342" s="231">
        <f t="shared" si="274"/>
        <v>0</v>
      </c>
      <c r="N342" s="231">
        <f t="shared" si="274"/>
        <v>0</v>
      </c>
      <c r="O342" s="231">
        <f t="shared" si="274"/>
        <v>0</v>
      </c>
      <c r="P342" s="231">
        <f t="shared" si="274"/>
        <v>0</v>
      </c>
      <c r="Q342" s="231">
        <f t="shared" si="274"/>
        <v>0</v>
      </c>
      <c r="R342" s="231">
        <f t="shared" si="274"/>
        <v>0</v>
      </c>
      <c r="S342" s="231">
        <f t="shared" si="274"/>
        <v>0</v>
      </c>
      <c r="T342" s="231">
        <f t="shared" si="274"/>
        <v>0</v>
      </c>
      <c r="U342" s="232">
        <f t="shared" si="274"/>
        <v>0</v>
      </c>
      <c r="V342" s="233">
        <f t="shared" si="274"/>
        <v>0</v>
      </c>
      <c r="W342" s="231">
        <f t="shared" si="274"/>
        <v>0</v>
      </c>
      <c r="X342" s="231">
        <f t="shared" si="274"/>
        <v>0</v>
      </c>
      <c r="Y342" s="231">
        <f t="shared" si="274"/>
        <v>0</v>
      </c>
      <c r="Z342" s="231">
        <f t="shared" si="275"/>
        <v>0</v>
      </c>
      <c r="AA342" s="231">
        <f t="shared" si="275"/>
        <v>0</v>
      </c>
      <c r="AB342" s="231">
        <f t="shared" si="275"/>
        <v>0</v>
      </c>
      <c r="AC342" s="231">
        <f t="shared" si="275"/>
        <v>0</v>
      </c>
      <c r="AD342" s="231">
        <f t="shared" si="275"/>
        <v>0</v>
      </c>
      <c r="AE342" s="231">
        <f t="shared" si="275"/>
        <v>0</v>
      </c>
      <c r="AF342" s="231">
        <f t="shared" si="275"/>
        <v>0</v>
      </c>
      <c r="AG342" s="232">
        <f t="shared" si="275"/>
        <v>0</v>
      </c>
      <c r="AH342" s="233">
        <f t="shared" si="275"/>
        <v>0</v>
      </c>
      <c r="AI342" s="231">
        <f t="shared" si="275"/>
        <v>0</v>
      </c>
      <c r="AJ342" s="231">
        <f t="shared" si="275"/>
        <v>0</v>
      </c>
      <c r="AK342" s="231">
        <f t="shared" si="275"/>
        <v>0</v>
      </c>
      <c r="AL342" s="231">
        <f t="shared" si="275"/>
        <v>0</v>
      </c>
      <c r="AM342" s="231">
        <f t="shared" si="275"/>
        <v>0</v>
      </c>
      <c r="AN342" s="231">
        <f t="shared" si="275"/>
        <v>0</v>
      </c>
      <c r="AO342" s="231">
        <f t="shared" si="275"/>
        <v>0</v>
      </c>
      <c r="AP342" s="231">
        <f t="shared" si="276"/>
        <v>0</v>
      </c>
      <c r="AQ342" s="231">
        <f t="shared" si="276"/>
        <v>0</v>
      </c>
      <c r="AR342" s="231">
        <f t="shared" si="276"/>
        <v>0</v>
      </c>
      <c r="AS342" s="232">
        <f t="shared" si="276"/>
        <v>0</v>
      </c>
      <c r="AT342" s="233">
        <f t="shared" si="276"/>
        <v>0</v>
      </c>
      <c r="AU342" s="231">
        <f t="shared" si="276"/>
        <v>0</v>
      </c>
      <c r="AV342" s="231">
        <f t="shared" si="276"/>
        <v>0</v>
      </c>
      <c r="AW342" s="231">
        <f t="shared" si="276"/>
        <v>0</v>
      </c>
      <c r="AX342" s="231">
        <f t="shared" si="276"/>
        <v>0</v>
      </c>
      <c r="AY342" s="231">
        <f t="shared" si="276"/>
        <v>0</v>
      </c>
      <c r="AZ342" s="231">
        <f t="shared" si="276"/>
        <v>0</v>
      </c>
      <c r="BA342" s="231">
        <f t="shared" si="276"/>
        <v>0</v>
      </c>
      <c r="BB342" s="231">
        <f t="shared" si="276"/>
        <v>0</v>
      </c>
      <c r="BC342" s="231">
        <f t="shared" si="276"/>
        <v>0</v>
      </c>
      <c r="BD342" s="231">
        <f t="shared" si="276"/>
        <v>0</v>
      </c>
      <c r="BE342" s="232">
        <f t="shared" si="276"/>
        <v>0</v>
      </c>
      <c r="BF342" s="233">
        <f t="shared" si="277"/>
        <v>0</v>
      </c>
      <c r="BG342" s="231">
        <f t="shared" si="277"/>
        <v>0</v>
      </c>
      <c r="BH342" s="231">
        <f t="shared" si="277"/>
        <v>0</v>
      </c>
      <c r="BI342" s="231">
        <f t="shared" si="277"/>
        <v>0</v>
      </c>
      <c r="BJ342" s="231">
        <f t="shared" si="277"/>
        <v>0</v>
      </c>
      <c r="BK342" s="231">
        <f t="shared" si="277"/>
        <v>0</v>
      </c>
      <c r="BL342" s="231">
        <f t="shared" si="277"/>
        <v>0</v>
      </c>
      <c r="BM342" s="231">
        <f t="shared" si="277"/>
        <v>0</v>
      </c>
      <c r="BN342" s="231">
        <f t="shared" si="277"/>
        <v>0</v>
      </c>
      <c r="BO342" s="231">
        <f t="shared" si="277"/>
        <v>0</v>
      </c>
      <c r="BP342" s="231">
        <f t="shared" si="277"/>
        <v>0</v>
      </c>
      <c r="BQ342" s="232">
        <f t="shared" si="277"/>
        <v>0</v>
      </c>
      <c r="BR342" s="233">
        <f t="shared" si="277"/>
        <v>0</v>
      </c>
      <c r="BS342" s="231">
        <f t="shared" si="277"/>
        <v>0</v>
      </c>
      <c r="BT342" s="231">
        <f t="shared" si="277"/>
        <v>0</v>
      </c>
      <c r="BU342" s="231">
        <f t="shared" si="277"/>
        <v>0</v>
      </c>
      <c r="BV342" s="231">
        <f t="shared" si="278"/>
        <v>0</v>
      </c>
      <c r="BW342" s="231">
        <f t="shared" si="278"/>
        <v>0</v>
      </c>
      <c r="BX342" s="231">
        <f t="shared" si="278"/>
        <v>0</v>
      </c>
      <c r="BY342" s="231">
        <f t="shared" si="278"/>
        <v>0</v>
      </c>
      <c r="BZ342" s="231">
        <f t="shared" si="278"/>
        <v>0</v>
      </c>
      <c r="CA342" s="231">
        <f t="shared" si="278"/>
        <v>0</v>
      </c>
      <c r="CB342" s="231">
        <f t="shared" si="278"/>
        <v>0</v>
      </c>
      <c r="CC342" s="232">
        <f t="shared" si="279"/>
        <v>0</v>
      </c>
      <c r="CD342" s="368"/>
    </row>
    <row r="343" spans="1:82" s="39" customFormat="1" ht="27" x14ac:dyDescent="0.75">
      <c r="B343" s="328" t="s">
        <v>758</v>
      </c>
      <c r="C343" s="329" t="s">
        <v>480</v>
      </c>
      <c r="D343" s="139" t="s">
        <v>446</v>
      </c>
      <c r="E343" s="255">
        <v>1</v>
      </c>
      <c r="F343" s="319"/>
      <c r="G343" s="74">
        <f t="shared" si="273"/>
        <v>0</v>
      </c>
      <c r="H343" s="230"/>
      <c r="I343" s="232"/>
      <c r="J343" s="230">
        <f t="shared" si="274"/>
        <v>0</v>
      </c>
      <c r="K343" s="231">
        <f t="shared" si="274"/>
        <v>0</v>
      </c>
      <c r="L343" s="231">
        <f t="shared" si="274"/>
        <v>0</v>
      </c>
      <c r="M343" s="231">
        <f t="shared" si="274"/>
        <v>0</v>
      </c>
      <c r="N343" s="231">
        <f t="shared" si="274"/>
        <v>0</v>
      </c>
      <c r="O343" s="231">
        <f t="shared" si="274"/>
        <v>0</v>
      </c>
      <c r="P343" s="231">
        <f t="shared" si="274"/>
        <v>0</v>
      </c>
      <c r="Q343" s="231">
        <f t="shared" si="274"/>
        <v>0</v>
      </c>
      <c r="R343" s="231">
        <f t="shared" si="274"/>
        <v>0</v>
      </c>
      <c r="S343" s="231">
        <f t="shared" si="274"/>
        <v>0</v>
      </c>
      <c r="T343" s="231">
        <f t="shared" si="274"/>
        <v>0</v>
      </c>
      <c r="U343" s="232">
        <f t="shared" si="274"/>
        <v>0</v>
      </c>
      <c r="V343" s="233">
        <f t="shared" si="274"/>
        <v>0</v>
      </c>
      <c r="W343" s="231">
        <f t="shared" si="274"/>
        <v>0</v>
      </c>
      <c r="X343" s="231">
        <f t="shared" si="274"/>
        <v>0</v>
      </c>
      <c r="Y343" s="231">
        <f t="shared" si="274"/>
        <v>0</v>
      </c>
      <c r="Z343" s="231">
        <f t="shared" si="275"/>
        <v>0</v>
      </c>
      <c r="AA343" s="231">
        <f t="shared" si="275"/>
        <v>0</v>
      </c>
      <c r="AB343" s="231">
        <f t="shared" si="275"/>
        <v>0</v>
      </c>
      <c r="AC343" s="231">
        <f t="shared" si="275"/>
        <v>0</v>
      </c>
      <c r="AD343" s="231">
        <f t="shared" si="275"/>
        <v>0</v>
      </c>
      <c r="AE343" s="231">
        <f t="shared" si="275"/>
        <v>0</v>
      </c>
      <c r="AF343" s="231">
        <f t="shared" si="275"/>
        <v>0</v>
      </c>
      <c r="AG343" s="232">
        <f t="shared" si="275"/>
        <v>0</v>
      </c>
      <c r="AH343" s="233">
        <f t="shared" si="275"/>
        <v>0</v>
      </c>
      <c r="AI343" s="231">
        <f t="shared" si="275"/>
        <v>0</v>
      </c>
      <c r="AJ343" s="231">
        <f t="shared" si="275"/>
        <v>0</v>
      </c>
      <c r="AK343" s="231">
        <f t="shared" si="275"/>
        <v>0</v>
      </c>
      <c r="AL343" s="231">
        <f t="shared" si="275"/>
        <v>0</v>
      </c>
      <c r="AM343" s="231">
        <f t="shared" si="275"/>
        <v>0</v>
      </c>
      <c r="AN343" s="231">
        <f t="shared" si="275"/>
        <v>0</v>
      </c>
      <c r="AO343" s="231">
        <f t="shared" si="275"/>
        <v>0</v>
      </c>
      <c r="AP343" s="231">
        <f t="shared" si="276"/>
        <v>0</v>
      </c>
      <c r="AQ343" s="231">
        <f t="shared" si="276"/>
        <v>0</v>
      </c>
      <c r="AR343" s="231">
        <f t="shared" si="276"/>
        <v>0</v>
      </c>
      <c r="AS343" s="232">
        <f t="shared" si="276"/>
        <v>0</v>
      </c>
      <c r="AT343" s="233">
        <f t="shared" si="276"/>
        <v>0</v>
      </c>
      <c r="AU343" s="231">
        <f t="shared" si="276"/>
        <v>0</v>
      </c>
      <c r="AV343" s="231">
        <f t="shared" si="276"/>
        <v>0</v>
      </c>
      <c r="AW343" s="231">
        <f t="shared" si="276"/>
        <v>0</v>
      </c>
      <c r="AX343" s="231">
        <f t="shared" si="276"/>
        <v>0</v>
      </c>
      <c r="AY343" s="231">
        <f t="shared" si="276"/>
        <v>0</v>
      </c>
      <c r="AZ343" s="231">
        <f t="shared" si="276"/>
        <v>0</v>
      </c>
      <c r="BA343" s="231">
        <f t="shared" si="276"/>
        <v>0</v>
      </c>
      <c r="BB343" s="231">
        <f t="shared" si="276"/>
        <v>0</v>
      </c>
      <c r="BC343" s="231">
        <f t="shared" si="276"/>
        <v>0</v>
      </c>
      <c r="BD343" s="231">
        <f t="shared" si="276"/>
        <v>0</v>
      </c>
      <c r="BE343" s="232">
        <f t="shared" si="276"/>
        <v>0</v>
      </c>
      <c r="BF343" s="233">
        <f t="shared" si="277"/>
        <v>0</v>
      </c>
      <c r="BG343" s="231">
        <f t="shared" si="277"/>
        <v>0</v>
      </c>
      <c r="BH343" s="231">
        <f t="shared" si="277"/>
        <v>0</v>
      </c>
      <c r="BI343" s="231">
        <f t="shared" si="277"/>
        <v>0</v>
      </c>
      <c r="BJ343" s="231">
        <f t="shared" si="277"/>
        <v>0</v>
      </c>
      <c r="BK343" s="231">
        <f t="shared" si="277"/>
        <v>0</v>
      </c>
      <c r="BL343" s="231">
        <f t="shared" si="277"/>
        <v>0</v>
      </c>
      <c r="BM343" s="231">
        <f t="shared" si="277"/>
        <v>0</v>
      </c>
      <c r="BN343" s="231">
        <f t="shared" si="277"/>
        <v>0</v>
      </c>
      <c r="BO343" s="231">
        <f t="shared" si="277"/>
        <v>0</v>
      </c>
      <c r="BP343" s="231">
        <f t="shared" si="277"/>
        <v>0</v>
      </c>
      <c r="BQ343" s="232">
        <f t="shared" si="277"/>
        <v>0</v>
      </c>
      <c r="BR343" s="233">
        <f t="shared" si="277"/>
        <v>0</v>
      </c>
      <c r="BS343" s="231">
        <f t="shared" si="277"/>
        <v>0</v>
      </c>
      <c r="BT343" s="231">
        <f t="shared" si="277"/>
        <v>0</v>
      </c>
      <c r="BU343" s="231">
        <f t="shared" si="277"/>
        <v>0</v>
      </c>
      <c r="BV343" s="231">
        <f t="shared" si="278"/>
        <v>0</v>
      </c>
      <c r="BW343" s="231">
        <f t="shared" si="278"/>
        <v>0</v>
      </c>
      <c r="BX343" s="231">
        <f t="shared" si="278"/>
        <v>0</v>
      </c>
      <c r="BY343" s="231">
        <f t="shared" si="278"/>
        <v>0</v>
      </c>
      <c r="BZ343" s="231">
        <f t="shared" si="278"/>
        <v>0</v>
      </c>
      <c r="CA343" s="231">
        <f t="shared" si="278"/>
        <v>0</v>
      </c>
      <c r="CB343" s="231">
        <f t="shared" si="278"/>
        <v>0</v>
      </c>
      <c r="CC343" s="232">
        <f t="shared" si="279"/>
        <v>0</v>
      </c>
      <c r="CD343" s="368"/>
    </row>
    <row r="344" spans="1:82" x14ac:dyDescent="0.75">
      <c r="A344" s="39"/>
      <c r="B344" s="185" t="s">
        <v>759</v>
      </c>
      <c r="C344" s="186" t="s">
        <v>886</v>
      </c>
      <c r="D344" s="178" t="s">
        <v>86</v>
      </c>
      <c r="E344" s="300">
        <v>0</v>
      </c>
      <c r="F344" s="229"/>
      <c r="G344" s="174">
        <f t="shared" si="273"/>
        <v>0</v>
      </c>
      <c r="H344" s="225"/>
      <c r="I344" s="226"/>
      <c r="J344" s="225">
        <f t="shared" si="274"/>
        <v>0</v>
      </c>
      <c r="K344" s="227">
        <f t="shared" si="274"/>
        <v>0</v>
      </c>
      <c r="L344" s="227">
        <f t="shared" si="274"/>
        <v>0</v>
      </c>
      <c r="M344" s="227">
        <f t="shared" si="274"/>
        <v>0</v>
      </c>
      <c r="N344" s="227">
        <f t="shared" si="274"/>
        <v>0</v>
      </c>
      <c r="O344" s="227">
        <f t="shared" si="274"/>
        <v>0</v>
      </c>
      <c r="P344" s="227">
        <f t="shared" si="274"/>
        <v>0</v>
      </c>
      <c r="Q344" s="227">
        <f t="shared" si="274"/>
        <v>0</v>
      </c>
      <c r="R344" s="227">
        <f t="shared" si="274"/>
        <v>0</v>
      </c>
      <c r="S344" s="227">
        <f t="shared" si="274"/>
        <v>0</v>
      </c>
      <c r="T344" s="227">
        <f t="shared" si="274"/>
        <v>0</v>
      </c>
      <c r="U344" s="226">
        <f t="shared" si="274"/>
        <v>0</v>
      </c>
      <c r="V344" s="225">
        <f t="shared" si="274"/>
        <v>0</v>
      </c>
      <c r="W344" s="227">
        <f t="shared" si="274"/>
        <v>0</v>
      </c>
      <c r="X344" s="227">
        <f t="shared" si="274"/>
        <v>0</v>
      </c>
      <c r="Y344" s="227">
        <f t="shared" si="274"/>
        <v>0</v>
      </c>
      <c r="Z344" s="227">
        <f t="shared" si="275"/>
        <v>0</v>
      </c>
      <c r="AA344" s="227">
        <f t="shared" si="275"/>
        <v>0</v>
      </c>
      <c r="AB344" s="227">
        <f t="shared" si="275"/>
        <v>0</v>
      </c>
      <c r="AC344" s="227">
        <f t="shared" si="275"/>
        <v>0</v>
      </c>
      <c r="AD344" s="227">
        <f t="shared" si="275"/>
        <v>0</v>
      </c>
      <c r="AE344" s="227">
        <f t="shared" si="275"/>
        <v>0</v>
      </c>
      <c r="AF344" s="227">
        <f t="shared" si="275"/>
        <v>0</v>
      </c>
      <c r="AG344" s="226">
        <f t="shared" si="275"/>
        <v>0</v>
      </c>
      <c r="AH344" s="228">
        <f t="shared" si="275"/>
        <v>0</v>
      </c>
      <c r="AI344" s="227">
        <f t="shared" si="275"/>
        <v>0</v>
      </c>
      <c r="AJ344" s="227">
        <f t="shared" si="275"/>
        <v>0</v>
      </c>
      <c r="AK344" s="227">
        <f t="shared" si="275"/>
        <v>0</v>
      </c>
      <c r="AL344" s="227">
        <f t="shared" si="275"/>
        <v>0</v>
      </c>
      <c r="AM344" s="227">
        <f t="shared" si="275"/>
        <v>0</v>
      </c>
      <c r="AN344" s="227">
        <f t="shared" si="275"/>
        <v>0</v>
      </c>
      <c r="AO344" s="227">
        <f t="shared" si="275"/>
        <v>0</v>
      </c>
      <c r="AP344" s="227">
        <f t="shared" si="276"/>
        <v>0</v>
      </c>
      <c r="AQ344" s="227">
        <f t="shared" si="276"/>
        <v>0</v>
      </c>
      <c r="AR344" s="227">
        <f t="shared" si="276"/>
        <v>0</v>
      </c>
      <c r="AS344" s="226">
        <f t="shared" si="276"/>
        <v>0</v>
      </c>
      <c r="AT344" s="228">
        <f t="shared" si="276"/>
        <v>0</v>
      </c>
      <c r="AU344" s="227">
        <f t="shared" si="276"/>
        <v>0</v>
      </c>
      <c r="AV344" s="227">
        <f t="shared" si="276"/>
        <v>0</v>
      </c>
      <c r="AW344" s="227">
        <f t="shared" si="276"/>
        <v>0</v>
      </c>
      <c r="AX344" s="227">
        <f t="shared" si="276"/>
        <v>0</v>
      </c>
      <c r="AY344" s="227">
        <f t="shared" si="276"/>
        <v>0</v>
      </c>
      <c r="AZ344" s="227">
        <f t="shared" si="276"/>
        <v>0</v>
      </c>
      <c r="BA344" s="227">
        <f t="shared" si="276"/>
        <v>0</v>
      </c>
      <c r="BB344" s="227">
        <f t="shared" si="276"/>
        <v>0</v>
      </c>
      <c r="BC344" s="227">
        <f t="shared" si="276"/>
        <v>0</v>
      </c>
      <c r="BD344" s="227">
        <f t="shared" si="276"/>
        <v>0</v>
      </c>
      <c r="BE344" s="226">
        <f t="shared" si="276"/>
        <v>0</v>
      </c>
      <c r="BF344" s="228">
        <f t="shared" si="277"/>
        <v>0</v>
      </c>
      <c r="BG344" s="227">
        <f t="shared" si="277"/>
        <v>0</v>
      </c>
      <c r="BH344" s="227">
        <f t="shared" si="277"/>
        <v>0</v>
      </c>
      <c r="BI344" s="227">
        <f t="shared" si="277"/>
        <v>0</v>
      </c>
      <c r="BJ344" s="227">
        <f t="shared" si="277"/>
        <v>0</v>
      </c>
      <c r="BK344" s="227">
        <f t="shared" si="277"/>
        <v>0</v>
      </c>
      <c r="BL344" s="227">
        <f t="shared" si="277"/>
        <v>0</v>
      </c>
      <c r="BM344" s="227">
        <f t="shared" si="277"/>
        <v>0</v>
      </c>
      <c r="BN344" s="227">
        <f t="shared" si="277"/>
        <v>0</v>
      </c>
      <c r="BO344" s="227">
        <f t="shared" si="277"/>
        <v>0</v>
      </c>
      <c r="BP344" s="227">
        <f t="shared" si="277"/>
        <v>0</v>
      </c>
      <c r="BQ344" s="226">
        <f t="shared" si="277"/>
        <v>0</v>
      </c>
      <c r="BR344" s="228">
        <f t="shared" si="277"/>
        <v>0</v>
      </c>
      <c r="BS344" s="227">
        <f t="shared" si="277"/>
        <v>0</v>
      </c>
      <c r="BT344" s="227">
        <f t="shared" si="277"/>
        <v>0</v>
      </c>
      <c r="BU344" s="227">
        <f t="shared" si="277"/>
        <v>0</v>
      </c>
      <c r="BV344" s="227">
        <f t="shared" si="278"/>
        <v>0</v>
      </c>
      <c r="BW344" s="227">
        <f t="shared" si="278"/>
        <v>0</v>
      </c>
      <c r="BX344" s="227">
        <f t="shared" si="278"/>
        <v>0</v>
      </c>
      <c r="BY344" s="227">
        <f t="shared" si="278"/>
        <v>0</v>
      </c>
      <c r="BZ344" s="227">
        <f t="shared" si="278"/>
        <v>0</v>
      </c>
      <c r="CA344" s="227">
        <f t="shared" si="278"/>
        <v>0</v>
      </c>
      <c r="CB344" s="227">
        <f t="shared" si="278"/>
        <v>0</v>
      </c>
      <c r="CC344" s="232">
        <f t="shared" si="279"/>
        <v>0</v>
      </c>
      <c r="CD344" s="368"/>
    </row>
    <row r="345" spans="1:82" x14ac:dyDescent="0.75">
      <c r="A345" s="39"/>
      <c r="B345" s="185" t="s">
        <v>760</v>
      </c>
      <c r="C345" s="186" t="s">
        <v>761</v>
      </c>
      <c r="D345" s="178" t="s">
        <v>318</v>
      </c>
      <c r="E345" s="300">
        <v>0</v>
      </c>
      <c r="F345" s="229"/>
      <c r="G345" s="174">
        <f t="shared" si="273"/>
        <v>0</v>
      </c>
      <c r="H345" s="225"/>
      <c r="I345" s="226"/>
      <c r="J345" s="225">
        <f t="shared" si="274"/>
        <v>0</v>
      </c>
      <c r="K345" s="227">
        <f t="shared" si="274"/>
        <v>0</v>
      </c>
      <c r="L345" s="227">
        <f t="shared" si="274"/>
        <v>0</v>
      </c>
      <c r="M345" s="227">
        <f t="shared" si="274"/>
        <v>0</v>
      </c>
      <c r="N345" s="227">
        <f t="shared" si="274"/>
        <v>0</v>
      </c>
      <c r="O345" s="227">
        <f t="shared" si="274"/>
        <v>0</v>
      </c>
      <c r="P345" s="227">
        <f t="shared" si="274"/>
        <v>0</v>
      </c>
      <c r="Q345" s="227">
        <f t="shared" si="274"/>
        <v>0</v>
      </c>
      <c r="R345" s="227">
        <f t="shared" si="274"/>
        <v>0</v>
      </c>
      <c r="S345" s="227">
        <f t="shared" si="274"/>
        <v>0</v>
      </c>
      <c r="T345" s="227">
        <f t="shared" si="274"/>
        <v>0</v>
      </c>
      <c r="U345" s="226">
        <f t="shared" si="274"/>
        <v>0</v>
      </c>
      <c r="V345" s="225">
        <f t="shared" si="274"/>
        <v>0</v>
      </c>
      <c r="W345" s="227">
        <f t="shared" si="274"/>
        <v>0</v>
      </c>
      <c r="X345" s="227">
        <f t="shared" si="274"/>
        <v>0</v>
      </c>
      <c r="Y345" s="227">
        <f t="shared" si="274"/>
        <v>0</v>
      </c>
      <c r="Z345" s="227">
        <f t="shared" si="275"/>
        <v>0</v>
      </c>
      <c r="AA345" s="227">
        <f t="shared" si="275"/>
        <v>0</v>
      </c>
      <c r="AB345" s="227">
        <f t="shared" si="275"/>
        <v>0</v>
      </c>
      <c r="AC345" s="227">
        <f t="shared" si="275"/>
        <v>0</v>
      </c>
      <c r="AD345" s="227">
        <f t="shared" si="275"/>
        <v>0</v>
      </c>
      <c r="AE345" s="227">
        <f t="shared" si="275"/>
        <v>0</v>
      </c>
      <c r="AF345" s="227">
        <f t="shared" si="275"/>
        <v>0</v>
      </c>
      <c r="AG345" s="226">
        <f t="shared" si="275"/>
        <v>0</v>
      </c>
      <c r="AH345" s="228">
        <f t="shared" si="275"/>
        <v>0</v>
      </c>
      <c r="AI345" s="227">
        <f t="shared" si="275"/>
        <v>0</v>
      </c>
      <c r="AJ345" s="227">
        <f t="shared" si="275"/>
        <v>0</v>
      </c>
      <c r="AK345" s="227">
        <f t="shared" si="275"/>
        <v>0</v>
      </c>
      <c r="AL345" s="227">
        <f t="shared" si="275"/>
        <v>0</v>
      </c>
      <c r="AM345" s="227">
        <f t="shared" si="275"/>
        <v>0</v>
      </c>
      <c r="AN345" s="227">
        <f t="shared" si="275"/>
        <v>0</v>
      </c>
      <c r="AO345" s="227">
        <f t="shared" si="275"/>
        <v>0</v>
      </c>
      <c r="AP345" s="227">
        <f t="shared" si="276"/>
        <v>0</v>
      </c>
      <c r="AQ345" s="227">
        <f t="shared" si="276"/>
        <v>0</v>
      </c>
      <c r="AR345" s="227">
        <f t="shared" si="276"/>
        <v>0</v>
      </c>
      <c r="AS345" s="226">
        <f t="shared" si="276"/>
        <v>0</v>
      </c>
      <c r="AT345" s="228">
        <f t="shared" si="276"/>
        <v>0</v>
      </c>
      <c r="AU345" s="227">
        <f t="shared" si="276"/>
        <v>0</v>
      </c>
      <c r="AV345" s="227">
        <f t="shared" si="276"/>
        <v>0</v>
      </c>
      <c r="AW345" s="227">
        <f t="shared" si="276"/>
        <v>0</v>
      </c>
      <c r="AX345" s="227">
        <f t="shared" si="276"/>
        <v>0</v>
      </c>
      <c r="AY345" s="227">
        <f t="shared" si="276"/>
        <v>0</v>
      </c>
      <c r="AZ345" s="227">
        <f t="shared" si="276"/>
        <v>0</v>
      </c>
      <c r="BA345" s="227">
        <f t="shared" si="276"/>
        <v>0</v>
      </c>
      <c r="BB345" s="227">
        <f t="shared" si="276"/>
        <v>0</v>
      </c>
      <c r="BC345" s="227">
        <f t="shared" si="276"/>
        <v>0</v>
      </c>
      <c r="BD345" s="227">
        <f t="shared" si="276"/>
        <v>0</v>
      </c>
      <c r="BE345" s="226">
        <f t="shared" si="276"/>
        <v>0</v>
      </c>
      <c r="BF345" s="228">
        <f t="shared" si="277"/>
        <v>0</v>
      </c>
      <c r="BG345" s="227">
        <f t="shared" si="277"/>
        <v>0</v>
      </c>
      <c r="BH345" s="227">
        <f t="shared" si="277"/>
        <v>0</v>
      </c>
      <c r="BI345" s="227">
        <f t="shared" si="277"/>
        <v>0</v>
      </c>
      <c r="BJ345" s="227">
        <f t="shared" si="277"/>
        <v>0</v>
      </c>
      <c r="BK345" s="227">
        <f t="shared" si="277"/>
        <v>0</v>
      </c>
      <c r="BL345" s="227">
        <f t="shared" si="277"/>
        <v>0</v>
      </c>
      <c r="BM345" s="227">
        <f t="shared" si="277"/>
        <v>0</v>
      </c>
      <c r="BN345" s="227">
        <f t="shared" si="277"/>
        <v>0</v>
      </c>
      <c r="BO345" s="227">
        <f t="shared" si="277"/>
        <v>0</v>
      </c>
      <c r="BP345" s="227">
        <f t="shared" si="277"/>
        <v>0</v>
      </c>
      <c r="BQ345" s="226">
        <f t="shared" si="277"/>
        <v>0</v>
      </c>
      <c r="BR345" s="228">
        <f t="shared" si="277"/>
        <v>0</v>
      </c>
      <c r="BS345" s="227">
        <f t="shared" si="277"/>
        <v>0</v>
      </c>
      <c r="BT345" s="227">
        <f t="shared" si="277"/>
        <v>0</v>
      </c>
      <c r="BU345" s="227">
        <f t="shared" si="277"/>
        <v>0</v>
      </c>
      <c r="BV345" s="227">
        <f t="shared" si="278"/>
        <v>0</v>
      </c>
      <c r="BW345" s="227">
        <f t="shared" si="278"/>
        <v>0</v>
      </c>
      <c r="BX345" s="227">
        <f t="shared" si="278"/>
        <v>0</v>
      </c>
      <c r="BY345" s="227">
        <f t="shared" si="278"/>
        <v>0</v>
      </c>
      <c r="BZ345" s="227">
        <f t="shared" si="278"/>
        <v>0</v>
      </c>
      <c r="CA345" s="227">
        <f t="shared" si="278"/>
        <v>0</v>
      </c>
      <c r="CB345" s="227">
        <f t="shared" si="278"/>
        <v>0</v>
      </c>
      <c r="CC345" s="232">
        <f t="shared" si="279"/>
        <v>0</v>
      </c>
      <c r="CD345" s="368"/>
    </row>
    <row r="346" spans="1:82" ht="27" x14ac:dyDescent="0.75">
      <c r="A346" s="39"/>
      <c r="B346" s="185" t="s">
        <v>762</v>
      </c>
      <c r="C346" s="186" t="str">
        <f>C345&amp;" - "&amp;"Overhead charges and profit in respect of "&amp;B345&amp;" (" &amp; TEXT(F346,"#.##%") &amp; ")"</f>
        <v>Supply and installation of PV and battery storage system - Overhead charges and profit in respect of B-4015-b (.%)</v>
      </c>
      <c r="D346" s="178" t="s">
        <v>320</v>
      </c>
      <c r="E346" s="300">
        <f>F345</f>
        <v>0</v>
      </c>
      <c r="F346" s="229"/>
      <c r="G346" s="174">
        <f t="shared" si="273"/>
        <v>0</v>
      </c>
      <c r="H346" s="225"/>
      <c r="I346" s="226"/>
      <c r="J346" s="225">
        <f t="shared" si="274"/>
        <v>0</v>
      </c>
      <c r="K346" s="227">
        <f t="shared" si="274"/>
        <v>0</v>
      </c>
      <c r="L346" s="227">
        <f t="shared" si="274"/>
        <v>0</v>
      </c>
      <c r="M346" s="227">
        <f t="shared" si="274"/>
        <v>0</v>
      </c>
      <c r="N346" s="227">
        <f t="shared" si="274"/>
        <v>0</v>
      </c>
      <c r="O346" s="227">
        <f t="shared" si="274"/>
        <v>0</v>
      </c>
      <c r="P346" s="227">
        <f t="shared" si="274"/>
        <v>0</v>
      </c>
      <c r="Q346" s="227">
        <f t="shared" si="274"/>
        <v>0</v>
      </c>
      <c r="R346" s="227">
        <f t="shared" si="274"/>
        <v>0</v>
      </c>
      <c r="S346" s="227">
        <f t="shared" si="274"/>
        <v>0</v>
      </c>
      <c r="T346" s="227">
        <f t="shared" si="274"/>
        <v>0</v>
      </c>
      <c r="U346" s="226">
        <f t="shared" si="274"/>
        <v>0</v>
      </c>
      <c r="V346" s="225">
        <f t="shared" si="274"/>
        <v>0</v>
      </c>
      <c r="W346" s="227">
        <f t="shared" si="274"/>
        <v>0</v>
      </c>
      <c r="X346" s="227">
        <f t="shared" si="274"/>
        <v>0</v>
      </c>
      <c r="Y346" s="227">
        <f t="shared" si="274"/>
        <v>0</v>
      </c>
      <c r="Z346" s="227">
        <f t="shared" si="275"/>
        <v>0</v>
      </c>
      <c r="AA346" s="227">
        <f t="shared" si="275"/>
        <v>0</v>
      </c>
      <c r="AB346" s="227">
        <f t="shared" si="275"/>
        <v>0</v>
      </c>
      <c r="AC346" s="227">
        <f t="shared" si="275"/>
        <v>0</v>
      </c>
      <c r="AD346" s="227">
        <f t="shared" si="275"/>
        <v>0</v>
      </c>
      <c r="AE346" s="227">
        <f t="shared" si="275"/>
        <v>0</v>
      </c>
      <c r="AF346" s="227">
        <f t="shared" si="275"/>
        <v>0</v>
      </c>
      <c r="AG346" s="226">
        <f t="shared" si="275"/>
        <v>0</v>
      </c>
      <c r="AH346" s="228">
        <f t="shared" si="275"/>
        <v>0</v>
      </c>
      <c r="AI346" s="227">
        <f t="shared" si="275"/>
        <v>0</v>
      </c>
      <c r="AJ346" s="227">
        <f t="shared" si="275"/>
        <v>0</v>
      </c>
      <c r="AK346" s="227">
        <f t="shared" si="275"/>
        <v>0</v>
      </c>
      <c r="AL346" s="227">
        <f t="shared" si="275"/>
        <v>0</v>
      </c>
      <c r="AM346" s="227">
        <f t="shared" si="275"/>
        <v>0</v>
      </c>
      <c r="AN346" s="227">
        <f t="shared" si="275"/>
        <v>0</v>
      </c>
      <c r="AO346" s="227">
        <f t="shared" si="275"/>
        <v>0</v>
      </c>
      <c r="AP346" s="227">
        <f t="shared" si="276"/>
        <v>0</v>
      </c>
      <c r="AQ346" s="227">
        <f t="shared" si="276"/>
        <v>0</v>
      </c>
      <c r="AR346" s="227">
        <f t="shared" si="276"/>
        <v>0</v>
      </c>
      <c r="AS346" s="226">
        <f t="shared" si="276"/>
        <v>0</v>
      </c>
      <c r="AT346" s="228">
        <f t="shared" si="276"/>
        <v>0</v>
      </c>
      <c r="AU346" s="227">
        <f t="shared" si="276"/>
        <v>0</v>
      </c>
      <c r="AV346" s="227">
        <f t="shared" si="276"/>
        <v>0</v>
      </c>
      <c r="AW346" s="227">
        <f t="shared" si="276"/>
        <v>0</v>
      </c>
      <c r="AX346" s="227">
        <f t="shared" si="276"/>
        <v>0</v>
      </c>
      <c r="AY346" s="227">
        <f t="shared" si="276"/>
        <v>0</v>
      </c>
      <c r="AZ346" s="227">
        <f t="shared" si="276"/>
        <v>0</v>
      </c>
      <c r="BA346" s="227">
        <f t="shared" si="276"/>
        <v>0</v>
      </c>
      <c r="BB346" s="227">
        <f t="shared" si="276"/>
        <v>0</v>
      </c>
      <c r="BC346" s="227">
        <f t="shared" si="276"/>
        <v>0</v>
      </c>
      <c r="BD346" s="227">
        <f t="shared" si="276"/>
        <v>0</v>
      </c>
      <c r="BE346" s="226">
        <f t="shared" si="276"/>
        <v>0</v>
      </c>
      <c r="BF346" s="228">
        <f t="shared" si="277"/>
        <v>0</v>
      </c>
      <c r="BG346" s="227">
        <f t="shared" si="277"/>
        <v>0</v>
      </c>
      <c r="BH346" s="227">
        <f t="shared" si="277"/>
        <v>0</v>
      </c>
      <c r="BI346" s="227">
        <f t="shared" si="277"/>
        <v>0</v>
      </c>
      <c r="BJ346" s="227">
        <f t="shared" si="277"/>
        <v>0</v>
      </c>
      <c r="BK346" s="227">
        <f t="shared" si="277"/>
        <v>0</v>
      </c>
      <c r="BL346" s="227">
        <f t="shared" si="277"/>
        <v>0</v>
      </c>
      <c r="BM346" s="227">
        <f t="shared" si="277"/>
        <v>0</v>
      </c>
      <c r="BN346" s="227">
        <f t="shared" si="277"/>
        <v>0</v>
      </c>
      <c r="BO346" s="227">
        <f t="shared" si="277"/>
        <v>0</v>
      </c>
      <c r="BP346" s="227">
        <f t="shared" si="277"/>
        <v>0</v>
      </c>
      <c r="BQ346" s="226">
        <f t="shared" si="277"/>
        <v>0</v>
      </c>
      <c r="BR346" s="228">
        <f t="shared" si="277"/>
        <v>0</v>
      </c>
      <c r="BS346" s="227">
        <f t="shared" si="277"/>
        <v>0</v>
      </c>
      <c r="BT346" s="227">
        <f t="shared" si="277"/>
        <v>0</v>
      </c>
      <c r="BU346" s="227">
        <f t="shared" si="277"/>
        <v>0</v>
      </c>
      <c r="BV346" s="227">
        <f t="shared" si="278"/>
        <v>0</v>
      </c>
      <c r="BW346" s="227">
        <f t="shared" si="278"/>
        <v>0</v>
      </c>
      <c r="BX346" s="227">
        <f t="shared" si="278"/>
        <v>0</v>
      </c>
      <c r="BY346" s="227">
        <f t="shared" si="278"/>
        <v>0</v>
      </c>
      <c r="BZ346" s="227">
        <f t="shared" si="278"/>
        <v>0</v>
      </c>
      <c r="CA346" s="227">
        <f t="shared" si="278"/>
        <v>0</v>
      </c>
      <c r="CB346" s="227">
        <f t="shared" si="278"/>
        <v>0</v>
      </c>
      <c r="CC346" s="232">
        <f t="shared" si="279"/>
        <v>0</v>
      </c>
      <c r="CD346" s="368"/>
    </row>
    <row r="347" spans="1:82" s="39" customFormat="1" ht="13.5" x14ac:dyDescent="0.75">
      <c r="B347" s="328" t="s">
        <v>763</v>
      </c>
      <c r="C347" s="329" t="s">
        <v>764</v>
      </c>
      <c r="D347" s="130" t="s">
        <v>318</v>
      </c>
      <c r="E347" s="255">
        <v>1</v>
      </c>
      <c r="F347" s="224">
        <v>400000</v>
      </c>
      <c r="G347" s="74">
        <f t="shared" si="273"/>
        <v>400000</v>
      </c>
      <c r="H347" s="230"/>
      <c r="I347" s="232"/>
      <c r="J347" s="230">
        <f t="shared" si="274"/>
        <v>5555.56</v>
      </c>
      <c r="K347" s="231">
        <f t="shared" si="274"/>
        <v>5555.56</v>
      </c>
      <c r="L347" s="231">
        <f t="shared" si="274"/>
        <v>5555.56</v>
      </c>
      <c r="M347" s="231">
        <f t="shared" si="274"/>
        <v>5555.56</v>
      </c>
      <c r="N347" s="231">
        <f t="shared" si="274"/>
        <v>5555.56</v>
      </c>
      <c r="O347" s="231">
        <f t="shared" si="274"/>
        <v>5555.56</v>
      </c>
      <c r="P347" s="231">
        <f t="shared" si="274"/>
        <v>5555.56</v>
      </c>
      <c r="Q347" s="231">
        <f t="shared" si="274"/>
        <v>5555.56</v>
      </c>
      <c r="R347" s="231">
        <f t="shared" si="274"/>
        <v>5555.56</v>
      </c>
      <c r="S347" s="231">
        <f t="shared" si="274"/>
        <v>5555.56</v>
      </c>
      <c r="T347" s="231">
        <f t="shared" si="274"/>
        <v>5555.56</v>
      </c>
      <c r="U347" s="232">
        <f t="shared" si="274"/>
        <v>5555.56</v>
      </c>
      <c r="V347" s="233">
        <f t="shared" si="274"/>
        <v>5555.56</v>
      </c>
      <c r="W347" s="231">
        <f t="shared" si="274"/>
        <v>5555.56</v>
      </c>
      <c r="X347" s="231">
        <f t="shared" si="274"/>
        <v>5555.56</v>
      </c>
      <c r="Y347" s="231">
        <f t="shared" si="274"/>
        <v>5555.56</v>
      </c>
      <c r="Z347" s="231">
        <f t="shared" si="275"/>
        <v>5555.56</v>
      </c>
      <c r="AA347" s="231">
        <f t="shared" si="275"/>
        <v>5555.56</v>
      </c>
      <c r="AB347" s="231">
        <f t="shared" si="275"/>
        <v>5555.56</v>
      </c>
      <c r="AC347" s="231">
        <f t="shared" si="275"/>
        <v>5555.56</v>
      </c>
      <c r="AD347" s="231">
        <f t="shared" si="275"/>
        <v>5555.56</v>
      </c>
      <c r="AE347" s="231">
        <f t="shared" si="275"/>
        <v>5555.56</v>
      </c>
      <c r="AF347" s="231">
        <f t="shared" si="275"/>
        <v>5555.56</v>
      </c>
      <c r="AG347" s="232">
        <f t="shared" si="275"/>
        <v>5555.56</v>
      </c>
      <c r="AH347" s="233">
        <f t="shared" si="275"/>
        <v>5555.56</v>
      </c>
      <c r="AI347" s="231">
        <f t="shared" si="275"/>
        <v>5555.56</v>
      </c>
      <c r="AJ347" s="231">
        <f t="shared" si="275"/>
        <v>5555.56</v>
      </c>
      <c r="AK347" s="231">
        <f t="shared" si="275"/>
        <v>5555.56</v>
      </c>
      <c r="AL347" s="231">
        <f t="shared" si="275"/>
        <v>5555.56</v>
      </c>
      <c r="AM347" s="231">
        <f t="shared" si="275"/>
        <v>5555.56</v>
      </c>
      <c r="AN347" s="231">
        <f t="shared" si="275"/>
        <v>5555.56</v>
      </c>
      <c r="AO347" s="231">
        <f t="shared" si="275"/>
        <v>5555.56</v>
      </c>
      <c r="AP347" s="231">
        <f t="shared" si="276"/>
        <v>5555.56</v>
      </c>
      <c r="AQ347" s="231">
        <f t="shared" si="276"/>
        <v>5555.56</v>
      </c>
      <c r="AR347" s="231">
        <f t="shared" si="276"/>
        <v>5555.56</v>
      </c>
      <c r="AS347" s="232">
        <f t="shared" si="276"/>
        <v>5555.56</v>
      </c>
      <c r="AT347" s="233">
        <f t="shared" si="276"/>
        <v>5555.56</v>
      </c>
      <c r="AU347" s="231">
        <f t="shared" si="276"/>
        <v>5555.56</v>
      </c>
      <c r="AV347" s="231">
        <f t="shared" si="276"/>
        <v>5555.56</v>
      </c>
      <c r="AW347" s="231">
        <f t="shared" si="276"/>
        <v>5555.56</v>
      </c>
      <c r="AX347" s="231">
        <f t="shared" si="276"/>
        <v>5555.56</v>
      </c>
      <c r="AY347" s="231">
        <f t="shared" si="276"/>
        <v>5555.56</v>
      </c>
      <c r="AZ347" s="231">
        <f t="shared" si="276"/>
        <v>5555.56</v>
      </c>
      <c r="BA347" s="231">
        <f t="shared" si="276"/>
        <v>5555.56</v>
      </c>
      <c r="BB347" s="231">
        <f t="shared" si="276"/>
        <v>5555.56</v>
      </c>
      <c r="BC347" s="231">
        <f t="shared" si="276"/>
        <v>5555.56</v>
      </c>
      <c r="BD347" s="231">
        <f t="shared" si="276"/>
        <v>5555.56</v>
      </c>
      <c r="BE347" s="232">
        <f t="shared" si="276"/>
        <v>5555.56</v>
      </c>
      <c r="BF347" s="233">
        <f t="shared" si="277"/>
        <v>5555.56</v>
      </c>
      <c r="BG347" s="231">
        <f t="shared" si="277"/>
        <v>5555.56</v>
      </c>
      <c r="BH347" s="231">
        <f t="shared" si="277"/>
        <v>5555.56</v>
      </c>
      <c r="BI347" s="231">
        <f t="shared" si="277"/>
        <v>5555.56</v>
      </c>
      <c r="BJ347" s="231">
        <f t="shared" si="277"/>
        <v>5555.56</v>
      </c>
      <c r="BK347" s="231">
        <f t="shared" si="277"/>
        <v>5555.56</v>
      </c>
      <c r="BL347" s="231">
        <f t="shared" si="277"/>
        <v>5555.56</v>
      </c>
      <c r="BM347" s="231">
        <f t="shared" si="277"/>
        <v>5555.56</v>
      </c>
      <c r="BN347" s="231">
        <f t="shared" si="277"/>
        <v>5555.56</v>
      </c>
      <c r="BO347" s="231">
        <f t="shared" si="277"/>
        <v>5555.56</v>
      </c>
      <c r="BP347" s="231">
        <f t="shared" si="277"/>
        <v>5555.56</v>
      </c>
      <c r="BQ347" s="232">
        <f t="shared" si="277"/>
        <v>5555.56</v>
      </c>
      <c r="BR347" s="233">
        <f t="shared" si="277"/>
        <v>5555.56</v>
      </c>
      <c r="BS347" s="231">
        <f t="shared" si="277"/>
        <v>5555.56</v>
      </c>
      <c r="BT347" s="231">
        <f t="shared" si="277"/>
        <v>5555.56</v>
      </c>
      <c r="BU347" s="231">
        <f t="shared" si="277"/>
        <v>5555.56</v>
      </c>
      <c r="BV347" s="231">
        <f t="shared" si="278"/>
        <v>5555.56</v>
      </c>
      <c r="BW347" s="231">
        <f t="shared" si="278"/>
        <v>5555.56</v>
      </c>
      <c r="BX347" s="231">
        <f t="shared" si="278"/>
        <v>5555.56</v>
      </c>
      <c r="BY347" s="231">
        <f t="shared" si="278"/>
        <v>5555.56</v>
      </c>
      <c r="BZ347" s="231">
        <f t="shared" si="278"/>
        <v>5555.56</v>
      </c>
      <c r="CA347" s="231">
        <f t="shared" si="278"/>
        <v>5555.56</v>
      </c>
      <c r="CB347" s="231">
        <f t="shared" si="278"/>
        <v>5555.56</v>
      </c>
      <c r="CC347" s="232">
        <f t="shared" ref="CC347:CC393" si="280">G347-SUM(J347:CB347)</f>
        <v>5555.24</v>
      </c>
      <c r="CD347" s="368"/>
    </row>
    <row r="348" spans="1:82" s="39" customFormat="1" ht="13.5" x14ac:dyDescent="0.75">
      <c r="B348" s="328" t="s">
        <v>765</v>
      </c>
      <c r="C348" s="129" t="str">
        <f>C347&amp;" - "&amp;"Overhead charges and profit in respect of "&amp;B347&amp;" (" &amp; TEXT(F348,"#.##%") &amp; ")"</f>
        <v>Monthly maintenance (if triggered) - Overhead charges and profit in respect of B-4015-d (.%)</v>
      </c>
      <c r="D348" s="334" t="s">
        <v>320</v>
      </c>
      <c r="E348" s="335">
        <f>F347</f>
        <v>400000</v>
      </c>
      <c r="F348" s="312"/>
      <c r="G348" s="74">
        <f t="shared" si="273"/>
        <v>0</v>
      </c>
      <c r="H348" s="230"/>
      <c r="I348" s="232"/>
      <c r="J348" s="230">
        <f t="shared" si="274"/>
        <v>0</v>
      </c>
      <c r="K348" s="231">
        <f t="shared" si="274"/>
        <v>0</v>
      </c>
      <c r="L348" s="231">
        <f t="shared" si="274"/>
        <v>0</v>
      </c>
      <c r="M348" s="231">
        <f t="shared" si="274"/>
        <v>0</v>
      </c>
      <c r="N348" s="231">
        <f t="shared" si="274"/>
        <v>0</v>
      </c>
      <c r="O348" s="231">
        <f t="shared" si="274"/>
        <v>0</v>
      </c>
      <c r="P348" s="231">
        <f t="shared" si="274"/>
        <v>0</v>
      </c>
      <c r="Q348" s="231">
        <f t="shared" si="274"/>
        <v>0</v>
      </c>
      <c r="R348" s="231">
        <f t="shared" si="274"/>
        <v>0</v>
      </c>
      <c r="S348" s="231">
        <f t="shared" si="274"/>
        <v>0</v>
      </c>
      <c r="T348" s="231">
        <f t="shared" si="274"/>
        <v>0</v>
      </c>
      <c r="U348" s="232">
        <f t="shared" si="274"/>
        <v>0</v>
      </c>
      <c r="V348" s="233">
        <f t="shared" si="274"/>
        <v>0</v>
      </c>
      <c r="W348" s="231">
        <f t="shared" si="274"/>
        <v>0</v>
      </c>
      <c r="X348" s="231">
        <f t="shared" si="274"/>
        <v>0</v>
      </c>
      <c r="Y348" s="231">
        <f t="shared" si="274"/>
        <v>0</v>
      </c>
      <c r="Z348" s="231">
        <f t="shared" si="275"/>
        <v>0</v>
      </c>
      <c r="AA348" s="231">
        <f t="shared" si="275"/>
        <v>0</v>
      </c>
      <c r="AB348" s="231">
        <f t="shared" si="275"/>
        <v>0</v>
      </c>
      <c r="AC348" s="231">
        <f t="shared" si="275"/>
        <v>0</v>
      </c>
      <c r="AD348" s="231">
        <f t="shared" si="275"/>
        <v>0</v>
      </c>
      <c r="AE348" s="231">
        <f t="shared" si="275"/>
        <v>0</v>
      </c>
      <c r="AF348" s="231">
        <f t="shared" si="275"/>
        <v>0</v>
      </c>
      <c r="AG348" s="232">
        <f t="shared" si="275"/>
        <v>0</v>
      </c>
      <c r="AH348" s="233">
        <f t="shared" si="275"/>
        <v>0</v>
      </c>
      <c r="AI348" s="231">
        <f t="shared" si="275"/>
        <v>0</v>
      </c>
      <c r="AJ348" s="231">
        <f t="shared" si="275"/>
        <v>0</v>
      </c>
      <c r="AK348" s="231">
        <f t="shared" si="275"/>
        <v>0</v>
      </c>
      <c r="AL348" s="231">
        <f t="shared" si="275"/>
        <v>0</v>
      </c>
      <c r="AM348" s="231">
        <f t="shared" si="275"/>
        <v>0</v>
      </c>
      <c r="AN348" s="231">
        <f t="shared" si="275"/>
        <v>0</v>
      </c>
      <c r="AO348" s="231">
        <f t="shared" si="275"/>
        <v>0</v>
      </c>
      <c r="AP348" s="231">
        <f t="shared" si="276"/>
        <v>0</v>
      </c>
      <c r="AQ348" s="231">
        <f t="shared" si="276"/>
        <v>0</v>
      </c>
      <c r="AR348" s="231">
        <f t="shared" si="276"/>
        <v>0</v>
      </c>
      <c r="AS348" s="232">
        <f t="shared" si="276"/>
        <v>0</v>
      </c>
      <c r="AT348" s="233">
        <f t="shared" si="276"/>
        <v>0</v>
      </c>
      <c r="AU348" s="231">
        <f t="shared" si="276"/>
        <v>0</v>
      </c>
      <c r="AV348" s="231">
        <f t="shared" si="276"/>
        <v>0</v>
      </c>
      <c r="AW348" s="231">
        <f t="shared" si="276"/>
        <v>0</v>
      </c>
      <c r="AX348" s="231">
        <f t="shared" si="276"/>
        <v>0</v>
      </c>
      <c r="AY348" s="231">
        <f t="shared" si="276"/>
        <v>0</v>
      </c>
      <c r="AZ348" s="231">
        <f t="shared" si="276"/>
        <v>0</v>
      </c>
      <c r="BA348" s="231">
        <f t="shared" si="276"/>
        <v>0</v>
      </c>
      <c r="BB348" s="231">
        <f t="shared" si="276"/>
        <v>0</v>
      </c>
      <c r="BC348" s="231">
        <f t="shared" si="276"/>
        <v>0</v>
      </c>
      <c r="BD348" s="231">
        <f t="shared" si="276"/>
        <v>0</v>
      </c>
      <c r="BE348" s="232">
        <f t="shared" si="276"/>
        <v>0</v>
      </c>
      <c r="BF348" s="233">
        <f t="shared" si="277"/>
        <v>0</v>
      </c>
      <c r="BG348" s="231">
        <f t="shared" si="277"/>
        <v>0</v>
      </c>
      <c r="BH348" s="231">
        <f t="shared" si="277"/>
        <v>0</v>
      </c>
      <c r="BI348" s="231">
        <f t="shared" si="277"/>
        <v>0</v>
      </c>
      <c r="BJ348" s="231">
        <f t="shared" si="277"/>
        <v>0</v>
      </c>
      <c r="BK348" s="231">
        <f t="shared" si="277"/>
        <v>0</v>
      </c>
      <c r="BL348" s="231">
        <f t="shared" si="277"/>
        <v>0</v>
      </c>
      <c r="BM348" s="231">
        <f t="shared" si="277"/>
        <v>0</v>
      </c>
      <c r="BN348" s="231">
        <f t="shared" si="277"/>
        <v>0</v>
      </c>
      <c r="BO348" s="231">
        <f t="shared" si="277"/>
        <v>0</v>
      </c>
      <c r="BP348" s="231">
        <f t="shared" si="277"/>
        <v>0</v>
      </c>
      <c r="BQ348" s="232">
        <f t="shared" si="277"/>
        <v>0</v>
      </c>
      <c r="BR348" s="233">
        <f t="shared" si="277"/>
        <v>0</v>
      </c>
      <c r="BS348" s="231">
        <f t="shared" si="277"/>
        <v>0</v>
      </c>
      <c r="BT348" s="231">
        <f t="shared" si="277"/>
        <v>0</v>
      </c>
      <c r="BU348" s="231">
        <f t="shared" si="277"/>
        <v>0</v>
      </c>
      <c r="BV348" s="231">
        <f t="shared" si="278"/>
        <v>0</v>
      </c>
      <c r="BW348" s="231">
        <f t="shared" si="278"/>
        <v>0</v>
      </c>
      <c r="BX348" s="231">
        <f t="shared" si="278"/>
        <v>0</v>
      </c>
      <c r="BY348" s="231">
        <f t="shared" si="278"/>
        <v>0</v>
      </c>
      <c r="BZ348" s="231">
        <f t="shared" si="278"/>
        <v>0</v>
      </c>
      <c r="CA348" s="231">
        <f t="shared" si="278"/>
        <v>0</v>
      </c>
      <c r="CB348" s="231">
        <f t="shared" si="278"/>
        <v>0</v>
      </c>
      <c r="CC348" s="232">
        <f t="shared" si="280"/>
        <v>0</v>
      </c>
      <c r="CD348" s="368"/>
    </row>
    <row r="349" spans="1:82" s="39" customFormat="1" ht="13.5" x14ac:dyDescent="0.75">
      <c r="B349" s="328" t="s">
        <v>482</v>
      </c>
      <c r="C349" s="329" t="s">
        <v>766</v>
      </c>
      <c r="D349" s="139" t="s">
        <v>479</v>
      </c>
      <c r="E349" s="276">
        <v>100</v>
      </c>
      <c r="F349" s="336"/>
      <c r="G349" s="74">
        <f t="shared" si="273"/>
        <v>0</v>
      </c>
      <c r="H349" s="230"/>
      <c r="I349" s="232"/>
      <c r="J349" s="230">
        <f t="shared" si="274"/>
        <v>0</v>
      </c>
      <c r="K349" s="231">
        <f t="shared" si="274"/>
        <v>0</v>
      </c>
      <c r="L349" s="231">
        <f t="shared" si="274"/>
        <v>0</v>
      </c>
      <c r="M349" s="231">
        <f t="shared" si="274"/>
        <v>0</v>
      </c>
      <c r="N349" s="231">
        <f t="shared" si="274"/>
        <v>0</v>
      </c>
      <c r="O349" s="231">
        <f t="shared" si="274"/>
        <v>0</v>
      </c>
      <c r="P349" s="231">
        <f t="shared" si="274"/>
        <v>0</v>
      </c>
      <c r="Q349" s="231">
        <f t="shared" si="274"/>
        <v>0</v>
      </c>
      <c r="R349" s="231">
        <f t="shared" si="274"/>
        <v>0</v>
      </c>
      <c r="S349" s="231">
        <f t="shared" si="274"/>
        <v>0</v>
      </c>
      <c r="T349" s="231">
        <f t="shared" si="274"/>
        <v>0</v>
      </c>
      <c r="U349" s="232">
        <f t="shared" si="274"/>
        <v>0</v>
      </c>
      <c r="V349" s="233">
        <f t="shared" si="274"/>
        <v>0</v>
      </c>
      <c r="W349" s="231">
        <f t="shared" si="274"/>
        <v>0</v>
      </c>
      <c r="X349" s="231">
        <f t="shared" si="274"/>
        <v>0</v>
      </c>
      <c r="Y349" s="231">
        <f t="shared" si="274"/>
        <v>0</v>
      </c>
      <c r="Z349" s="231">
        <f t="shared" si="275"/>
        <v>0</v>
      </c>
      <c r="AA349" s="231">
        <f t="shared" si="275"/>
        <v>0</v>
      </c>
      <c r="AB349" s="231">
        <f t="shared" si="275"/>
        <v>0</v>
      </c>
      <c r="AC349" s="231">
        <f t="shared" si="275"/>
        <v>0</v>
      </c>
      <c r="AD349" s="231">
        <f t="shared" si="275"/>
        <v>0</v>
      </c>
      <c r="AE349" s="231">
        <f t="shared" si="275"/>
        <v>0</v>
      </c>
      <c r="AF349" s="231">
        <f t="shared" si="275"/>
        <v>0</v>
      </c>
      <c r="AG349" s="232">
        <f t="shared" si="275"/>
        <v>0</v>
      </c>
      <c r="AH349" s="233">
        <f t="shared" si="275"/>
        <v>0</v>
      </c>
      <c r="AI349" s="231">
        <f t="shared" si="275"/>
        <v>0</v>
      </c>
      <c r="AJ349" s="231">
        <f t="shared" si="275"/>
        <v>0</v>
      </c>
      <c r="AK349" s="231">
        <f t="shared" si="275"/>
        <v>0</v>
      </c>
      <c r="AL349" s="231">
        <f t="shared" si="275"/>
        <v>0</v>
      </c>
      <c r="AM349" s="231">
        <f t="shared" si="275"/>
        <v>0</v>
      </c>
      <c r="AN349" s="231">
        <f t="shared" si="275"/>
        <v>0</v>
      </c>
      <c r="AO349" s="231">
        <f t="shared" si="275"/>
        <v>0</v>
      </c>
      <c r="AP349" s="231">
        <f t="shared" si="276"/>
        <v>0</v>
      </c>
      <c r="AQ349" s="231">
        <f t="shared" si="276"/>
        <v>0</v>
      </c>
      <c r="AR349" s="231">
        <f t="shared" si="276"/>
        <v>0</v>
      </c>
      <c r="AS349" s="232">
        <f t="shared" si="276"/>
        <v>0</v>
      </c>
      <c r="AT349" s="233">
        <f t="shared" si="276"/>
        <v>0</v>
      </c>
      <c r="AU349" s="231">
        <f t="shared" si="276"/>
        <v>0</v>
      </c>
      <c r="AV349" s="231">
        <f t="shared" si="276"/>
        <v>0</v>
      </c>
      <c r="AW349" s="231">
        <f t="shared" si="276"/>
        <v>0</v>
      </c>
      <c r="AX349" s="231">
        <f t="shared" si="276"/>
        <v>0</v>
      </c>
      <c r="AY349" s="231">
        <f t="shared" si="276"/>
        <v>0</v>
      </c>
      <c r="AZ349" s="231">
        <f t="shared" si="276"/>
        <v>0</v>
      </c>
      <c r="BA349" s="231">
        <f t="shared" si="276"/>
        <v>0</v>
      </c>
      <c r="BB349" s="231">
        <f t="shared" si="276"/>
        <v>0</v>
      </c>
      <c r="BC349" s="231">
        <f t="shared" si="276"/>
        <v>0</v>
      </c>
      <c r="BD349" s="231">
        <f t="shared" si="276"/>
        <v>0</v>
      </c>
      <c r="BE349" s="232">
        <f t="shared" si="276"/>
        <v>0</v>
      </c>
      <c r="BF349" s="233">
        <f t="shared" si="277"/>
        <v>0</v>
      </c>
      <c r="BG349" s="231">
        <f t="shared" si="277"/>
        <v>0</v>
      </c>
      <c r="BH349" s="231">
        <f t="shared" si="277"/>
        <v>0</v>
      </c>
      <c r="BI349" s="231">
        <f t="shared" si="277"/>
        <v>0</v>
      </c>
      <c r="BJ349" s="231">
        <f t="shared" si="277"/>
        <v>0</v>
      </c>
      <c r="BK349" s="231">
        <f t="shared" si="277"/>
        <v>0</v>
      </c>
      <c r="BL349" s="231">
        <f t="shared" si="277"/>
        <v>0</v>
      </c>
      <c r="BM349" s="231">
        <f t="shared" si="277"/>
        <v>0</v>
      </c>
      <c r="BN349" s="231">
        <f t="shared" si="277"/>
        <v>0</v>
      </c>
      <c r="BO349" s="231">
        <f t="shared" si="277"/>
        <v>0</v>
      </c>
      <c r="BP349" s="231">
        <f t="shared" si="277"/>
        <v>0</v>
      </c>
      <c r="BQ349" s="232">
        <f t="shared" si="277"/>
        <v>0</v>
      </c>
      <c r="BR349" s="233">
        <f t="shared" si="277"/>
        <v>0</v>
      </c>
      <c r="BS349" s="231">
        <f t="shared" si="277"/>
        <v>0</v>
      </c>
      <c r="BT349" s="231">
        <f t="shared" si="277"/>
        <v>0</v>
      </c>
      <c r="BU349" s="231">
        <f t="shared" si="277"/>
        <v>0</v>
      </c>
      <c r="BV349" s="231">
        <f t="shared" si="278"/>
        <v>0</v>
      </c>
      <c r="BW349" s="231">
        <f t="shared" si="278"/>
        <v>0</v>
      </c>
      <c r="BX349" s="231">
        <f t="shared" si="278"/>
        <v>0</v>
      </c>
      <c r="BY349" s="231">
        <f t="shared" si="278"/>
        <v>0</v>
      </c>
      <c r="BZ349" s="231">
        <f t="shared" si="278"/>
        <v>0</v>
      </c>
      <c r="CA349" s="231">
        <f t="shared" si="278"/>
        <v>0</v>
      </c>
      <c r="CB349" s="231">
        <f t="shared" si="278"/>
        <v>0</v>
      </c>
      <c r="CC349" s="232">
        <f t="shared" si="280"/>
        <v>0</v>
      </c>
      <c r="CD349" s="368"/>
    </row>
    <row r="350" spans="1:82" s="39" customFormat="1" ht="13.5" x14ac:dyDescent="0.75">
      <c r="B350" s="328" t="s">
        <v>483</v>
      </c>
      <c r="C350" s="329" t="s">
        <v>767</v>
      </c>
      <c r="D350" s="139" t="s">
        <v>479</v>
      </c>
      <c r="E350" s="276">
        <v>100</v>
      </c>
      <c r="F350" s="336"/>
      <c r="G350" s="74">
        <f t="shared" si="273"/>
        <v>0</v>
      </c>
      <c r="H350" s="230"/>
      <c r="I350" s="232"/>
      <c r="J350" s="230">
        <f t="shared" si="274"/>
        <v>0</v>
      </c>
      <c r="K350" s="231">
        <f t="shared" si="274"/>
        <v>0</v>
      </c>
      <c r="L350" s="231">
        <f t="shared" si="274"/>
        <v>0</v>
      </c>
      <c r="M350" s="231">
        <f t="shared" si="274"/>
        <v>0</v>
      </c>
      <c r="N350" s="231">
        <f t="shared" si="274"/>
        <v>0</v>
      </c>
      <c r="O350" s="231">
        <f t="shared" si="274"/>
        <v>0</v>
      </c>
      <c r="P350" s="231">
        <f t="shared" si="274"/>
        <v>0</v>
      </c>
      <c r="Q350" s="231">
        <f t="shared" si="274"/>
        <v>0</v>
      </c>
      <c r="R350" s="231">
        <f t="shared" si="274"/>
        <v>0</v>
      </c>
      <c r="S350" s="231">
        <f t="shared" si="274"/>
        <v>0</v>
      </c>
      <c r="T350" s="231">
        <f t="shared" si="274"/>
        <v>0</v>
      </c>
      <c r="U350" s="232">
        <f t="shared" si="274"/>
        <v>0</v>
      </c>
      <c r="V350" s="233">
        <f t="shared" si="274"/>
        <v>0</v>
      </c>
      <c r="W350" s="231">
        <f t="shared" si="274"/>
        <v>0</v>
      </c>
      <c r="X350" s="231">
        <f t="shared" si="274"/>
        <v>0</v>
      </c>
      <c r="Y350" s="231">
        <f t="shared" si="274"/>
        <v>0</v>
      </c>
      <c r="Z350" s="231">
        <f t="shared" si="275"/>
        <v>0</v>
      </c>
      <c r="AA350" s="231">
        <f t="shared" si="275"/>
        <v>0</v>
      </c>
      <c r="AB350" s="231">
        <f t="shared" si="275"/>
        <v>0</v>
      </c>
      <c r="AC350" s="231">
        <f t="shared" si="275"/>
        <v>0</v>
      </c>
      <c r="AD350" s="231">
        <f t="shared" si="275"/>
        <v>0</v>
      </c>
      <c r="AE350" s="231">
        <f t="shared" si="275"/>
        <v>0</v>
      </c>
      <c r="AF350" s="231">
        <f t="shared" si="275"/>
        <v>0</v>
      </c>
      <c r="AG350" s="232">
        <f t="shared" si="275"/>
        <v>0</v>
      </c>
      <c r="AH350" s="233">
        <f t="shared" si="275"/>
        <v>0</v>
      </c>
      <c r="AI350" s="231">
        <f t="shared" si="275"/>
        <v>0</v>
      </c>
      <c r="AJ350" s="231">
        <f t="shared" si="275"/>
        <v>0</v>
      </c>
      <c r="AK350" s="231">
        <f t="shared" si="275"/>
        <v>0</v>
      </c>
      <c r="AL350" s="231">
        <f t="shared" si="275"/>
        <v>0</v>
      </c>
      <c r="AM350" s="231">
        <f t="shared" si="275"/>
        <v>0</v>
      </c>
      <c r="AN350" s="231">
        <f t="shared" si="275"/>
        <v>0</v>
      </c>
      <c r="AO350" s="231">
        <f t="shared" si="275"/>
        <v>0</v>
      </c>
      <c r="AP350" s="231">
        <f t="shared" si="276"/>
        <v>0</v>
      </c>
      <c r="AQ350" s="231">
        <f t="shared" si="276"/>
        <v>0</v>
      </c>
      <c r="AR350" s="231">
        <f t="shared" si="276"/>
        <v>0</v>
      </c>
      <c r="AS350" s="232">
        <f t="shared" si="276"/>
        <v>0</v>
      </c>
      <c r="AT350" s="233">
        <f t="shared" si="276"/>
        <v>0</v>
      </c>
      <c r="AU350" s="231">
        <f t="shared" si="276"/>
        <v>0</v>
      </c>
      <c r="AV350" s="231">
        <f t="shared" si="276"/>
        <v>0</v>
      </c>
      <c r="AW350" s="231">
        <f t="shared" si="276"/>
        <v>0</v>
      </c>
      <c r="AX350" s="231">
        <f t="shared" si="276"/>
        <v>0</v>
      </c>
      <c r="AY350" s="231">
        <f t="shared" si="276"/>
        <v>0</v>
      </c>
      <c r="AZ350" s="231">
        <f t="shared" si="276"/>
        <v>0</v>
      </c>
      <c r="BA350" s="231">
        <f t="shared" si="276"/>
        <v>0</v>
      </c>
      <c r="BB350" s="231">
        <f t="shared" si="276"/>
        <v>0</v>
      </c>
      <c r="BC350" s="231">
        <f t="shared" si="276"/>
        <v>0</v>
      </c>
      <c r="BD350" s="231">
        <f t="shared" si="276"/>
        <v>0</v>
      </c>
      <c r="BE350" s="232">
        <f t="shared" si="276"/>
        <v>0</v>
      </c>
      <c r="BF350" s="233">
        <f t="shared" si="277"/>
        <v>0</v>
      </c>
      <c r="BG350" s="231">
        <f t="shared" si="277"/>
        <v>0</v>
      </c>
      <c r="BH350" s="231">
        <f t="shared" si="277"/>
        <v>0</v>
      </c>
      <c r="BI350" s="231">
        <f t="shared" si="277"/>
        <v>0</v>
      </c>
      <c r="BJ350" s="231">
        <f t="shared" si="277"/>
        <v>0</v>
      </c>
      <c r="BK350" s="231">
        <f t="shared" si="277"/>
        <v>0</v>
      </c>
      <c r="BL350" s="231">
        <f t="shared" si="277"/>
        <v>0</v>
      </c>
      <c r="BM350" s="231">
        <f t="shared" si="277"/>
        <v>0</v>
      </c>
      <c r="BN350" s="231">
        <f t="shared" si="277"/>
        <v>0</v>
      </c>
      <c r="BO350" s="231">
        <f t="shared" si="277"/>
        <v>0</v>
      </c>
      <c r="BP350" s="231">
        <f t="shared" si="277"/>
        <v>0</v>
      </c>
      <c r="BQ350" s="232">
        <f t="shared" si="277"/>
        <v>0</v>
      </c>
      <c r="BR350" s="233">
        <f t="shared" si="277"/>
        <v>0</v>
      </c>
      <c r="BS350" s="231">
        <f t="shared" si="277"/>
        <v>0</v>
      </c>
      <c r="BT350" s="231">
        <f t="shared" si="277"/>
        <v>0</v>
      </c>
      <c r="BU350" s="231">
        <f t="shared" si="277"/>
        <v>0</v>
      </c>
      <c r="BV350" s="231">
        <f t="shared" si="278"/>
        <v>0</v>
      </c>
      <c r="BW350" s="231">
        <f t="shared" si="278"/>
        <v>0</v>
      </c>
      <c r="BX350" s="231">
        <f t="shared" si="278"/>
        <v>0</v>
      </c>
      <c r="BY350" s="231">
        <f t="shared" si="278"/>
        <v>0</v>
      </c>
      <c r="BZ350" s="231">
        <f t="shared" si="278"/>
        <v>0</v>
      </c>
      <c r="CA350" s="231">
        <f t="shared" si="278"/>
        <v>0</v>
      </c>
      <c r="CB350" s="231">
        <f t="shared" si="278"/>
        <v>0</v>
      </c>
      <c r="CC350" s="232">
        <f t="shared" si="280"/>
        <v>0</v>
      </c>
      <c r="CD350" s="368"/>
    </row>
    <row r="351" spans="1:82" s="39" customFormat="1" ht="13.5" x14ac:dyDescent="0.75">
      <c r="B351" s="328" t="s">
        <v>768</v>
      </c>
      <c r="C351" s="329" t="s">
        <v>769</v>
      </c>
      <c r="D351" s="139" t="s">
        <v>479</v>
      </c>
      <c r="E351" s="276">
        <v>100</v>
      </c>
      <c r="F351" s="336"/>
      <c r="G351" s="74">
        <f t="shared" si="273"/>
        <v>0</v>
      </c>
      <c r="H351" s="230"/>
      <c r="I351" s="232"/>
      <c r="J351" s="230">
        <f t="shared" si="274"/>
        <v>0</v>
      </c>
      <c r="K351" s="231">
        <f t="shared" si="274"/>
        <v>0</v>
      </c>
      <c r="L351" s="231">
        <f t="shared" si="274"/>
        <v>0</v>
      </c>
      <c r="M351" s="231">
        <f t="shared" si="274"/>
        <v>0</v>
      </c>
      <c r="N351" s="231">
        <f t="shared" si="274"/>
        <v>0</v>
      </c>
      <c r="O351" s="231">
        <f t="shared" si="274"/>
        <v>0</v>
      </c>
      <c r="P351" s="231">
        <f t="shared" si="274"/>
        <v>0</v>
      </c>
      <c r="Q351" s="231">
        <f t="shared" si="274"/>
        <v>0</v>
      </c>
      <c r="R351" s="231">
        <f t="shared" si="274"/>
        <v>0</v>
      </c>
      <c r="S351" s="231">
        <f t="shared" si="274"/>
        <v>0</v>
      </c>
      <c r="T351" s="231">
        <f t="shared" si="274"/>
        <v>0</v>
      </c>
      <c r="U351" s="232">
        <f t="shared" si="274"/>
        <v>0</v>
      </c>
      <c r="V351" s="233">
        <f t="shared" si="274"/>
        <v>0</v>
      </c>
      <c r="W351" s="231">
        <f t="shared" si="274"/>
        <v>0</v>
      </c>
      <c r="X351" s="231">
        <f t="shared" si="274"/>
        <v>0</v>
      </c>
      <c r="Y351" s="231">
        <f t="shared" si="274"/>
        <v>0</v>
      </c>
      <c r="Z351" s="231">
        <f t="shared" si="275"/>
        <v>0</v>
      </c>
      <c r="AA351" s="231">
        <f t="shared" si="275"/>
        <v>0</v>
      </c>
      <c r="AB351" s="231">
        <f t="shared" si="275"/>
        <v>0</v>
      </c>
      <c r="AC351" s="231">
        <f t="shared" si="275"/>
        <v>0</v>
      </c>
      <c r="AD351" s="231">
        <f t="shared" si="275"/>
        <v>0</v>
      </c>
      <c r="AE351" s="231">
        <f t="shared" si="275"/>
        <v>0</v>
      </c>
      <c r="AF351" s="231">
        <f t="shared" si="275"/>
        <v>0</v>
      </c>
      <c r="AG351" s="232">
        <f t="shared" si="275"/>
        <v>0</v>
      </c>
      <c r="AH351" s="233">
        <f t="shared" si="275"/>
        <v>0</v>
      </c>
      <c r="AI351" s="231">
        <f t="shared" si="275"/>
        <v>0</v>
      </c>
      <c r="AJ351" s="231">
        <f t="shared" si="275"/>
        <v>0</v>
      </c>
      <c r="AK351" s="231">
        <f t="shared" si="275"/>
        <v>0</v>
      </c>
      <c r="AL351" s="231">
        <f t="shared" si="275"/>
        <v>0</v>
      </c>
      <c r="AM351" s="231">
        <f t="shared" si="275"/>
        <v>0</v>
      </c>
      <c r="AN351" s="231">
        <f t="shared" si="275"/>
        <v>0</v>
      </c>
      <c r="AO351" s="231">
        <f t="shared" si="275"/>
        <v>0</v>
      </c>
      <c r="AP351" s="231">
        <f t="shared" si="276"/>
        <v>0</v>
      </c>
      <c r="AQ351" s="231">
        <f t="shared" si="276"/>
        <v>0</v>
      </c>
      <c r="AR351" s="231">
        <f t="shared" si="276"/>
        <v>0</v>
      </c>
      <c r="AS351" s="232">
        <f t="shared" si="276"/>
        <v>0</v>
      </c>
      <c r="AT351" s="233">
        <f t="shared" si="276"/>
        <v>0</v>
      </c>
      <c r="AU351" s="231">
        <f t="shared" si="276"/>
        <v>0</v>
      </c>
      <c r="AV351" s="231">
        <f t="shared" si="276"/>
        <v>0</v>
      </c>
      <c r="AW351" s="231">
        <f t="shared" si="276"/>
        <v>0</v>
      </c>
      <c r="AX351" s="231">
        <f t="shared" si="276"/>
        <v>0</v>
      </c>
      <c r="AY351" s="231">
        <f t="shared" si="276"/>
        <v>0</v>
      </c>
      <c r="AZ351" s="231">
        <f t="shared" si="276"/>
        <v>0</v>
      </c>
      <c r="BA351" s="231">
        <f t="shared" si="276"/>
        <v>0</v>
      </c>
      <c r="BB351" s="231">
        <f t="shared" si="276"/>
        <v>0</v>
      </c>
      <c r="BC351" s="231">
        <f t="shared" si="276"/>
        <v>0</v>
      </c>
      <c r="BD351" s="231">
        <f t="shared" si="276"/>
        <v>0</v>
      </c>
      <c r="BE351" s="232">
        <f t="shared" si="276"/>
        <v>0</v>
      </c>
      <c r="BF351" s="233">
        <f t="shared" si="277"/>
        <v>0</v>
      </c>
      <c r="BG351" s="231">
        <f t="shared" si="277"/>
        <v>0</v>
      </c>
      <c r="BH351" s="231">
        <f t="shared" si="277"/>
        <v>0</v>
      </c>
      <c r="BI351" s="231">
        <f t="shared" si="277"/>
        <v>0</v>
      </c>
      <c r="BJ351" s="231">
        <f t="shared" si="277"/>
        <v>0</v>
      </c>
      <c r="BK351" s="231">
        <f t="shared" si="277"/>
        <v>0</v>
      </c>
      <c r="BL351" s="231">
        <f t="shared" si="277"/>
        <v>0</v>
      </c>
      <c r="BM351" s="231">
        <f t="shared" si="277"/>
        <v>0</v>
      </c>
      <c r="BN351" s="231">
        <f t="shared" si="277"/>
        <v>0</v>
      </c>
      <c r="BO351" s="231">
        <f t="shared" si="277"/>
        <v>0</v>
      </c>
      <c r="BP351" s="231">
        <f t="shared" si="277"/>
        <v>0</v>
      </c>
      <c r="BQ351" s="232">
        <f t="shared" si="277"/>
        <v>0</v>
      </c>
      <c r="BR351" s="233">
        <f t="shared" si="277"/>
        <v>0</v>
      </c>
      <c r="BS351" s="231">
        <f t="shared" si="277"/>
        <v>0</v>
      </c>
      <c r="BT351" s="231">
        <f t="shared" si="277"/>
        <v>0</v>
      </c>
      <c r="BU351" s="231">
        <f t="shared" si="277"/>
        <v>0</v>
      </c>
      <c r="BV351" s="231">
        <f t="shared" si="278"/>
        <v>0</v>
      </c>
      <c r="BW351" s="231">
        <f t="shared" si="278"/>
        <v>0</v>
      </c>
      <c r="BX351" s="231">
        <f t="shared" si="278"/>
        <v>0</v>
      </c>
      <c r="BY351" s="231">
        <f t="shared" si="278"/>
        <v>0</v>
      </c>
      <c r="BZ351" s="231">
        <f t="shared" si="278"/>
        <v>0</v>
      </c>
      <c r="CA351" s="231">
        <f t="shared" si="278"/>
        <v>0</v>
      </c>
      <c r="CB351" s="231">
        <f t="shared" si="278"/>
        <v>0</v>
      </c>
      <c r="CC351" s="232">
        <f t="shared" si="280"/>
        <v>0</v>
      </c>
      <c r="CD351" s="368"/>
    </row>
    <row r="352" spans="1:82" s="39" customFormat="1" ht="13.5" x14ac:dyDescent="0.75">
      <c r="B352" s="328" t="s">
        <v>770</v>
      </c>
      <c r="C352" s="329" t="s">
        <v>771</v>
      </c>
      <c r="D352" s="139" t="s">
        <v>479</v>
      </c>
      <c r="E352" s="276">
        <v>100</v>
      </c>
      <c r="F352" s="336"/>
      <c r="G352" s="74">
        <f t="shared" si="273"/>
        <v>0</v>
      </c>
      <c r="H352" s="230"/>
      <c r="I352" s="232"/>
      <c r="J352" s="230">
        <f t="shared" si="274"/>
        <v>0</v>
      </c>
      <c r="K352" s="231">
        <f t="shared" si="274"/>
        <v>0</v>
      </c>
      <c r="L352" s="231">
        <f t="shared" si="274"/>
        <v>0</v>
      </c>
      <c r="M352" s="231">
        <f t="shared" si="274"/>
        <v>0</v>
      </c>
      <c r="N352" s="231">
        <f t="shared" si="274"/>
        <v>0</v>
      </c>
      <c r="O352" s="231">
        <f t="shared" si="274"/>
        <v>0</v>
      </c>
      <c r="P352" s="231">
        <f t="shared" si="274"/>
        <v>0</v>
      </c>
      <c r="Q352" s="231">
        <f t="shared" si="274"/>
        <v>0</v>
      </c>
      <c r="R352" s="231">
        <f t="shared" si="274"/>
        <v>0</v>
      </c>
      <c r="S352" s="231">
        <f t="shared" si="274"/>
        <v>0</v>
      </c>
      <c r="T352" s="231">
        <f t="shared" si="274"/>
        <v>0</v>
      </c>
      <c r="U352" s="232">
        <f t="shared" si="274"/>
        <v>0</v>
      </c>
      <c r="V352" s="233">
        <f t="shared" si="274"/>
        <v>0</v>
      </c>
      <c r="W352" s="231">
        <f t="shared" si="274"/>
        <v>0</v>
      </c>
      <c r="X352" s="231">
        <f t="shared" si="274"/>
        <v>0</v>
      </c>
      <c r="Y352" s="231">
        <f t="shared" si="274"/>
        <v>0</v>
      </c>
      <c r="Z352" s="231">
        <f t="shared" si="275"/>
        <v>0</v>
      </c>
      <c r="AA352" s="231">
        <f t="shared" si="275"/>
        <v>0</v>
      </c>
      <c r="AB352" s="231">
        <f t="shared" si="275"/>
        <v>0</v>
      </c>
      <c r="AC352" s="231">
        <f t="shared" si="275"/>
        <v>0</v>
      </c>
      <c r="AD352" s="231">
        <f t="shared" si="275"/>
        <v>0</v>
      </c>
      <c r="AE352" s="231">
        <f t="shared" si="275"/>
        <v>0</v>
      </c>
      <c r="AF352" s="231">
        <f t="shared" si="275"/>
        <v>0</v>
      </c>
      <c r="AG352" s="232">
        <f t="shared" si="275"/>
        <v>0</v>
      </c>
      <c r="AH352" s="233">
        <f t="shared" si="275"/>
        <v>0</v>
      </c>
      <c r="AI352" s="231">
        <f t="shared" si="275"/>
        <v>0</v>
      </c>
      <c r="AJ352" s="231">
        <f t="shared" si="275"/>
        <v>0</v>
      </c>
      <c r="AK352" s="231">
        <f t="shared" si="275"/>
        <v>0</v>
      </c>
      <c r="AL352" s="231">
        <f t="shared" si="275"/>
        <v>0</v>
      </c>
      <c r="AM352" s="231">
        <f t="shared" si="275"/>
        <v>0</v>
      </c>
      <c r="AN352" s="231">
        <f t="shared" si="275"/>
        <v>0</v>
      </c>
      <c r="AO352" s="231">
        <f t="shared" si="275"/>
        <v>0</v>
      </c>
      <c r="AP352" s="231">
        <f t="shared" si="276"/>
        <v>0</v>
      </c>
      <c r="AQ352" s="231">
        <f t="shared" si="276"/>
        <v>0</v>
      </c>
      <c r="AR352" s="231">
        <f t="shared" si="276"/>
        <v>0</v>
      </c>
      <c r="AS352" s="232">
        <f t="shared" si="276"/>
        <v>0</v>
      </c>
      <c r="AT352" s="233">
        <f t="shared" si="276"/>
        <v>0</v>
      </c>
      <c r="AU352" s="231">
        <f t="shared" si="276"/>
        <v>0</v>
      </c>
      <c r="AV352" s="231">
        <f t="shared" si="276"/>
        <v>0</v>
      </c>
      <c r="AW352" s="231">
        <f t="shared" si="276"/>
        <v>0</v>
      </c>
      <c r="AX352" s="231">
        <f t="shared" si="276"/>
        <v>0</v>
      </c>
      <c r="AY352" s="231">
        <f t="shared" si="276"/>
        <v>0</v>
      </c>
      <c r="AZ352" s="231">
        <f t="shared" si="276"/>
        <v>0</v>
      </c>
      <c r="BA352" s="231">
        <f t="shared" si="276"/>
        <v>0</v>
      </c>
      <c r="BB352" s="231">
        <f t="shared" si="276"/>
        <v>0</v>
      </c>
      <c r="BC352" s="231">
        <f t="shared" si="276"/>
        <v>0</v>
      </c>
      <c r="BD352" s="231">
        <f t="shared" si="276"/>
        <v>0</v>
      </c>
      <c r="BE352" s="232">
        <f t="shared" si="276"/>
        <v>0</v>
      </c>
      <c r="BF352" s="233">
        <f t="shared" si="277"/>
        <v>0</v>
      </c>
      <c r="BG352" s="231">
        <f t="shared" si="277"/>
        <v>0</v>
      </c>
      <c r="BH352" s="231">
        <f t="shared" si="277"/>
        <v>0</v>
      </c>
      <c r="BI352" s="231">
        <f t="shared" si="277"/>
        <v>0</v>
      </c>
      <c r="BJ352" s="231">
        <f t="shared" si="277"/>
        <v>0</v>
      </c>
      <c r="BK352" s="231">
        <f t="shared" si="277"/>
        <v>0</v>
      </c>
      <c r="BL352" s="231">
        <f t="shared" si="277"/>
        <v>0</v>
      </c>
      <c r="BM352" s="231">
        <f t="shared" si="277"/>
        <v>0</v>
      </c>
      <c r="BN352" s="231">
        <f t="shared" si="277"/>
        <v>0</v>
      </c>
      <c r="BO352" s="231">
        <f t="shared" si="277"/>
        <v>0</v>
      </c>
      <c r="BP352" s="231">
        <f t="shared" si="277"/>
        <v>0</v>
      </c>
      <c r="BQ352" s="232">
        <f t="shared" si="277"/>
        <v>0</v>
      </c>
      <c r="BR352" s="233">
        <f t="shared" si="277"/>
        <v>0</v>
      </c>
      <c r="BS352" s="231">
        <f t="shared" si="277"/>
        <v>0</v>
      </c>
      <c r="BT352" s="231">
        <f t="shared" si="277"/>
        <v>0</v>
      </c>
      <c r="BU352" s="231">
        <f t="shared" si="277"/>
        <v>0</v>
      </c>
      <c r="BV352" s="231">
        <f t="shared" si="278"/>
        <v>0</v>
      </c>
      <c r="BW352" s="231">
        <f t="shared" si="278"/>
        <v>0</v>
      </c>
      <c r="BX352" s="231">
        <f t="shared" si="278"/>
        <v>0</v>
      </c>
      <c r="BY352" s="231">
        <f t="shared" si="278"/>
        <v>0</v>
      </c>
      <c r="BZ352" s="231">
        <f t="shared" si="278"/>
        <v>0</v>
      </c>
      <c r="CA352" s="231">
        <f t="shared" si="278"/>
        <v>0</v>
      </c>
      <c r="CB352" s="231">
        <f t="shared" si="278"/>
        <v>0</v>
      </c>
      <c r="CC352" s="232">
        <f t="shared" si="280"/>
        <v>0</v>
      </c>
      <c r="CD352" s="368"/>
    </row>
    <row r="353" spans="2:82" s="39" customFormat="1" ht="13.5" x14ac:dyDescent="0.75">
      <c r="B353" s="328" t="s">
        <v>772</v>
      </c>
      <c r="C353" s="329" t="s">
        <v>773</v>
      </c>
      <c r="D353" s="139" t="s">
        <v>479</v>
      </c>
      <c r="E353" s="276">
        <v>100</v>
      </c>
      <c r="F353" s="336"/>
      <c r="G353" s="74">
        <f t="shared" si="273"/>
        <v>0</v>
      </c>
      <c r="H353" s="230"/>
      <c r="I353" s="232"/>
      <c r="J353" s="230">
        <f t="shared" si="274"/>
        <v>0</v>
      </c>
      <c r="K353" s="231">
        <f t="shared" si="274"/>
        <v>0</v>
      </c>
      <c r="L353" s="231">
        <f t="shared" si="274"/>
        <v>0</v>
      </c>
      <c r="M353" s="231">
        <f t="shared" si="274"/>
        <v>0</v>
      </c>
      <c r="N353" s="231">
        <f t="shared" si="274"/>
        <v>0</v>
      </c>
      <c r="O353" s="231">
        <f t="shared" si="274"/>
        <v>0</v>
      </c>
      <c r="P353" s="231">
        <f t="shared" si="274"/>
        <v>0</v>
      </c>
      <c r="Q353" s="231">
        <f t="shared" si="274"/>
        <v>0</v>
      </c>
      <c r="R353" s="231">
        <f t="shared" si="274"/>
        <v>0</v>
      </c>
      <c r="S353" s="231">
        <f t="shared" si="274"/>
        <v>0</v>
      </c>
      <c r="T353" s="231">
        <f t="shared" si="274"/>
        <v>0</v>
      </c>
      <c r="U353" s="232">
        <f t="shared" si="274"/>
        <v>0</v>
      </c>
      <c r="V353" s="233">
        <f t="shared" si="274"/>
        <v>0</v>
      </c>
      <c r="W353" s="231">
        <f t="shared" si="274"/>
        <v>0</v>
      </c>
      <c r="X353" s="231">
        <f t="shared" si="274"/>
        <v>0</v>
      </c>
      <c r="Y353" s="231">
        <f t="shared" ref="Y353" si="281">$G353/72</f>
        <v>0</v>
      </c>
      <c r="Z353" s="231">
        <f t="shared" si="275"/>
        <v>0</v>
      </c>
      <c r="AA353" s="231">
        <f t="shared" si="275"/>
        <v>0</v>
      </c>
      <c r="AB353" s="231">
        <f t="shared" si="275"/>
        <v>0</v>
      </c>
      <c r="AC353" s="231">
        <f t="shared" si="275"/>
        <v>0</v>
      </c>
      <c r="AD353" s="231">
        <f t="shared" si="275"/>
        <v>0</v>
      </c>
      <c r="AE353" s="231">
        <f t="shared" si="275"/>
        <v>0</v>
      </c>
      <c r="AF353" s="231">
        <f t="shared" si="275"/>
        <v>0</v>
      </c>
      <c r="AG353" s="232">
        <f t="shared" si="275"/>
        <v>0</v>
      </c>
      <c r="AH353" s="233">
        <f t="shared" si="275"/>
        <v>0</v>
      </c>
      <c r="AI353" s="231">
        <f t="shared" si="275"/>
        <v>0</v>
      </c>
      <c r="AJ353" s="231">
        <f t="shared" si="275"/>
        <v>0</v>
      </c>
      <c r="AK353" s="231">
        <f t="shared" si="275"/>
        <v>0</v>
      </c>
      <c r="AL353" s="231">
        <f t="shared" si="275"/>
        <v>0</v>
      </c>
      <c r="AM353" s="231">
        <f t="shared" si="275"/>
        <v>0</v>
      </c>
      <c r="AN353" s="231">
        <f t="shared" si="275"/>
        <v>0</v>
      </c>
      <c r="AO353" s="231">
        <f t="shared" ref="AO353" si="282">$G353/72</f>
        <v>0</v>
      </c>
      <c r="AP353" s="231">
        <f t="shared" si="276"/>
        <v>0</v>
      </c>
      <c r="AQ353" s="231">
        <f t="shared" si="276"/>
        <v>0</v>
      </c>
      <c r="AR353" s="231">
        <f t="shared" si="276"/>
        <v>0</v>
      </c>
      <c r="AS353" s="232">
        <f t="shared" si="276"/>
        <v>0</v>
      </c>
      <c r="AT353" s="233">
        <f t="shared" si="276"/>
        <v>0</v>
      </c>
      <c r="AU353" s="231">
        <f t="shared" si="276"/>
        <v>0</v>
      </c>
      <c r="AV353" s="231">
        <f t="shared" si="276"/>
        <v>0</v>
      </c>
      <c r="AW353" s="231">
        <f t="shared" si="276"/>
        <v>0</v>
      </c>
      <c r="AX353" s="231">
        <f t="shared" si="276"/>
        <v>0</v>
      </c>
      <c r="AY353" s="231">
        <f t="shared" si="276"/>
        <v>0</v>
      </c>
      <c r="AZ353" s="231">
        <f t="shared" si="276"/>
        <v>0</v>
      </c>
      <c r="BA353" s="231">
        <f t="shared" si="276"/>
        <v>0</v>
      </c>
      <c r="BB353" s="231">
        <f t="shared" si="276"/>
        <v>0</v>
      </c>
      <c r="BC353" s="231">
        <f t="shared" si="276"/>
        <v>0</v>
      </c>
      <c r="BD353" s="231">
        <f t="shared" si="276"/>
        <v>0</v>
      </c>
      <c r="BE353" s="232">
        <f t="shared" ref="BE353" si="283">$G353/72</f>
        <v>0</v>
      </c>
      <c r="BF353" s="233">
        <f t="shared" si="277"/>
        <v>0</v>
      </c>
      <c r="BG353" s="231">
        <f t="shared" si="277"/>
        <v>0</v>
      </c>
      <c r="BH353" s="231">
        <f t="shared" si="277"/>
        <v>0</v>
      </c>
      <c r="BI353" s="231">
        <f t="shared" si="277"/>
        <v>0</v>
      </c>
      <c r="BJ353" s="231">
        <f t="shared" si="277"/>
        <v>0</v>
      </c>
      <c r="BK353" s="231">
        <f t="shared" si="277"/>
        <v>0</v>
      </c>
      <c r="BL353" s="231">
        <f t="shared" si="277"/>
        <v>0</v>
      </c>
      <c r="BM353" s="231">
        <f t="shared" si="277"/>
        <v>0</v>
      </c>
      <c r="BN353" s="231">
        <f t="shared" si="277"/>
        <v>0</v>
      </c>
      <c r="BO353" s="231">
        <f t="shared" si="277"/>
        <v>0</v>
      </c>
      <c r="BP353" s="231">
        <f t="shared" si="277"/>
        <v>0</v>
      </c>
      <c r="BQ353" s="232">
        <f t="shared" si="277"/>
        <v>0</v>
      </c>
      <c r="BR353" s="233">
        <f t="shared" si="277"/>
        <v>0</v>
      </c>
      <c r="BS353" s="231">
        <f t="shared" si="277"/>
        <v>0</v>
      </c>
      <c r="BT353" s="231">
        <f t="shared" si="277"/>
        <v>0</v>
      </c>
      <c r="BU353" s="231">
        <f t="shared" ref="BU353" si="284">$G353/72</f>
        <v>0</v>
      </c>
      <c r="BV353" s="231">
        <f t="shared" si="278"/>
        <v>0</v>
      </c>
      <c r="BW353" s="231">
        <f t="shared" si="278"/>
        <v>0</v>
      </c>
      <c r="BX353" s="231">
        <f t="shared" si="278"/>
        <v>0</v>
      </c>
      <c r="BY353" s="231">
        <f t="shared" si="278"/>
        <v>0</v>
      </c>
      <c r="BZ353" s="231">
        <f t="shared" si="278"/>
        <v>0</v>
      </c>
      <c r="CA353" s="231">
        <f t="shared" si="278"/>
        <v>0</v>
      </c>
      <c r="CB353" s="231">
        <f t="shared" si="278"/>
        <v>0</v>
      </c>
      <c r="CC353" s="232">
        <f t="shared" si="280"/>
        <v>0</v>
      </c>
      <c r="CD353" s="368"/>
    </row>
    <row r="354" spans="2:82" s="39" customFormat="1" ht="13.5" x14ac:dyDescent="0.75">
      <c r="B354" s="328" t="s">
        <v>774</v>
      </c>
      <c r="C354" s="329" t="s">
        <v>775</v>
      </c>
      <c r="D354" s="139" t="s">
        <v>479</v>
      </c>
      <c r="E354" s="276">
        <v>100</v>
      </c>
      <c r="F354" s="336"/>
      <c r="G354" s="74">
        <f t="shared" si="273"/>
        <v>0</v>
      </c>
      <c r="H354" s="230"/>
      <c r="I354" s="232"/>
      <c r="J354" s="230">
        <f t="shared" ref="J354:Y369" si="285">$G354/72</f>
        <v>0</v>
      </c>
      <c r="K354" s="231">
        <f t="shared" si="285"/>
        <v>0</v>
      </c>
      <c r="L354" s="231">
        <f t="shared" si="285"/>
        <v>0</v>
      </c>
      <c r="M354" s="231">
        <f t="shared" si="285"/>
        <v>0</v>
      </c>
      <c r="N354" s="231">
        <f t="shared" si="285"/>
        <v>0</v>
      </c>
      <c r="O354" s="231">
        <f t="shared" si="285"/>
        <v>0</v>
      </c>
      <c r="P354" s="231">
        <f t="shared" si="285"/>
        <v>0</v>
      </c>
      <c r="Q354" s="231">
        <f t="shared" si="285"/>
        <v>0</v>
      </c>
      <c r="R354" s="231">
        <f t="shared" si="285"/>
        <v>0</v>
      </c>
      <c r="S354" s="231">
        <f t="shared" si="285"/>
        <v>0</v>
      </c>
      <c r="T354" s="231">
        <f t="shared" si="285"/>
        <v>0</v>
      </c>
      <c r="U354" s="232">
        <f t="shared" si="285"/>
        <v>0</v>
      </c>
      <c r="V354" s="233">
        <f t="shared" si="285"/>
        <v>0</v>
      </c>
      <c r="W354" s="231">
        <f t="shared" si="285"/>
        <v>0</v>
      </c>
      <c r="X354" s="231">
        <f t="shared" si="285"/>
        <v>0</v>
      </c>
      <c r="Y354" s="231">
        <f t="shared" si="285"/>
        <v>0</v>
      </c>
      <c r="Z354" s="231">
        <f t="shared" ref="Z354:AO369" si="286">$G354/72</f>
        <v>0</v>
      </c>
      <c r="AA354" s="231">
        <f t="shared" si="286"/>
        <v>0</v>
      </c>
      <c r="AB354" s="231">
        <f t="shared" si="286"/>
        <v>0</v>
      </c>
      <c r="AC354" s="231">
        <f t="shared" si="286"/>
        <v>0</v>
      </c>
      <c r="AD354" s="231">
        <f t="shared" si="286"/>
        <v>0</v>
      </c>
      <c r="AE354" s="231">
        <f t="shared" si="286"/>
        <v>0</v>
      </c>
      <c r="AF354" s="231">
        <f t="shared" si="286"/>
        <v>0</v>
      </c>
      <c r="AG354" s="232">
        <f t="shared" si="286"/>
        <v>0</v>
      </c>
      <c r="AH354" s="233">
        <f t="shared" si="286"/>
        <v>0</v>
      </c>
      <c r="AI354" s="231">
        <f t="shared" si="286"/>
        <v>0</v>
      </c>
      <c r="AJ354" s="231">
        <f t="shared" si="286"/>
        <v>0</v>
      </c>
      <c r="AK354" s="231">
        <f t="shared" si="286"/>
        <v>0</v>
      </c>
      <c r="AL354" s="231">
        <f t="shared" si="286"/>
        <v>0</v>
      </c>
      <c r="AM354" s="231">
        <f t="shared" si="286"/>
        <v>0</v>
      </c>
      <c r="AN354" s="231">
        <f t="shared" si="286"/>
        <v>0</v>
      </c>
      <c r="AO354" s="231">
        <f t="shared" si="286"/>
        <v>0</v>
      </c>
      <c r="AP354" s="231">
        <f t="shared" ref="AP354:BE369" si="287">$G354/72</f>
        <v>0</v>
      </c>
      <c r="AQ354" s="231">
        <f t="shared" si="287"/>
        <v>0</v>
      </c>
      <c r="AR354" s="231">
        <f t="shared" si="287"/>
        <v>0</v>
      </c>
      <c r="AS354" s="232">
        <f t="shared" si="287"/>
        <v>0</v>
      </c>
      <c r="AT354" s="233">
        <f t="shared" si="287"/>
        <v>0</v>
      </c>
      <c r="AU354" s="231">
        <f t="shared" si="287"/>
        <v>0</v>
      </c>
      <c r="AV354" s="231">
        <f t="shared" si="287"/>
        <v>0</v>
      </c>
      <c r="AW354" s="231">
        <f t="shared" si="287"/>
        <v>0</v>
      </c>
      <c r="AX354" s="231">
        <f t="shared" si="287"/>
        <v>0</v>
      </c>
      <c r="AY354" s="231">
        <f t="shared" si="287"/>
        <v>0</v>
      </c>
      <c r="AZ354" s="231">
        <f t="shared" si="287"/>
        <v>0</v>
      </c>
      <c r="BA354" s="231">
        <f t="shared" si="287"/>
        <v>0</v>
      </c>
      <c r="BB354" s="231">
        <f t="shared" si="287"/>
        <v>0</v>
      </c>
      <c r="BC354" s="231">
        <f t="shared" si="287"/>
        <v>0</v>
      </c>
      <c r="BD354" s="231">
        <f t="shared" si="287"/>
        <v>0</v>
      </c>
      <c r="BE354" s="232">
        <f t="shared" si="287"/>
        <v>0</v>
      </c>
      <c r="BF354" s="233">
        <f t="shared" ref="BF354:BU369" si="288">$G354/72</f>
        <v>0</v>
      </c>
      <c r="BG354" s="231">
        <f t="shared" si="288"/>
        <v>0</v>
      </c>
      <c r="BH354" s="231">
        <f t="shared" si="288"/>
        <v>0</v>
      </c>
      <c r="BI354" s="231">
        <f t="shared" si="288"/>
        <v>0</v>
      </c>
      <c r="BJ354" s="231">
        <f t="shared" si="288"/>
        <v>0</v>
      </c>
      <c r="BK354" s="231">
        <f t="shared" si="288"/>
        <v>0</v>
      </c>
      <c r="BL354" s="231">
        <f t="shared" si="288"/>
        <v>0</v>
      </c>
      <c r="BM354" s="231">
        <f t="shared" si="288"/>
        <v>0</v>
      </c>
      <c r="BN354" s="231">
        <f t="shared" si="288"/>
        <v>0</v>
      </c>
      <c r="BO354" s="231">
        <f t="shared" si="288"/>
        <v>0</v>
      </c>
      <c r="BP354" s="231">
        <f t="shared" si="288"/>
        <v>0</v>
      </c>
      <c r="BQ354" s="232">
        <f t="shared" si="288"/>
        <v>0</v>
      </c>
      <c r="BR354" s="233">
        <f t="shared" si="288"/>
        <v>0</v>
      </c>
      <c r="BS354" s="231">
        <f t="shared" si="288"/>
        <v>0</v>
      </c>
      <c r="BT354" s="231">
        <f t="shared" si="288"/>
        <v>0</v>
      </c>
      <c r="BU354" s="231">
        <f t="shared" si="288"/>
        <v>0</v>
      </c>
      <c r="BV354" s="231">
        <f t="shared" ref="BV354:CB385" si="289">$G354/72</f>
        <v>0</v>
      </c>
      <c r="BW354" s="231">
        <f t="shared" si="289"/>
        <v>0</v>
      </c>
      <c r="BX354" s="231">
        <f t="shared" si="289"/>
        <v>0</v>
      </c>
      <c r="BY354" s="231">
        <f t="shared" si="289"/>
        <v>0</v>
      </c>
      <c r="BZ354" s="231">
        <f t="shared" si="289"/>
        <v>0</v>
      </c>
      <c r="CA354" s="231">
        <f t="shared" si="289"/>
        <v>0</v>
      </c>
      <c r="CB354" s="231">
        <f t="shared" si="289"/>
        <v>0</v>
      </c>
      <c r="CC354" s="232">
        <f t="shared" si="280"/>
        <v>0</v>
      </c>
      <c r="CD354" s="368"/>
    </row>
    <row r="355" spans="2:82" s="39" customFormat="1" ht="13.5" x14ac:dyDescent="0.75">
      <c r="B355" s="328" t="s">
        <v>776</v>
      </c>
      <c r="C355" s="329" t="s">
        <v>777</v>
      </c>
      <c r="D355" s="139" t="s">
        <v>479</v>
      </c>
      <c r="E355" s="276">
        <v>100</v>
      </c>
      <c r="F355" s="336"/>
      <c r="G355" s="74">
        <f t="shared" si="273"/>
        <v>0</v>
      </c>
      <c r="H355" s="230"/>
      <c r="I355" s="232"/>
      <c r="J355" s="230">
        <f t="shared" si="285"/>
        <v>0</v>
      </c>
      <c r="K355" s="231">
        <f t="shared" si="285"/>
        <v>0</v>
      </c>
      <c r="L355" s="231">
        <f t="shared" si="285"/>
        <v>0</v>
      </c>
      <c r="M355" s="231">
        <f t="shared" si="285"/>
        <v>0</v>
      </c>
      <c r="N355" s="231">
        <f t="shared" si="285"/>
        <v>0</v>
      </c>
      <c r="O355" s="231">
        <f t="shared" si="285"/>
        <v>0</v>
      </c>
      <c r="P355" s="231">
        <f t="shared" si="285"/>
        <v>0</v>
      </c>
      <c r="Q355" s="231">
        <f t="shared" si="285"/>
        <v>0</v>
      </c>
      <c r="R355" s="231">
        <f t="shared" si="285"/>
        <v>0</v>
      </c>
      <c r="S355" s="231">
        <f t="shared" si="285"/>
        <v>0</v>
      </c>
      <c r="T355" s="231">
        <f t="shared" si="285"/>
        <v>0</v>
      </c>
      <c r="U355" s="232">
        <f t="shared" si="285"/>
        <v>0</v>
      </c>
      <c r="V355" s="233">
        <f t="shared" si="285"/>
        <v>0</v>
      </c>
      <c r="W355" s="231">
        <f t="shared" si="285"/>
        <v>0</v>
      </c>
      <c r="X355" s="231">
        <f t="shared" si="285"/>
        <v>0</v>
      </c>
      <c r="Y355" s="231">
        <f t="shared" si="285"/>
        <v>0</v>
      </c>
      <c r="Z355" s="231">
        <f t="shared" si="286"/>
        <v>0</v>
      </c>
      <c r="AA355" s="231">
        <f t="shared" si="286"/>
        <v>0</v>
      </c>
      <c r="AB355" s="231">
        <f t="shared" si="286"/>
        <v>0</v>
      </c>
      <c r="AC355" s="231">
        <f t="shared" si="286"/>
        <v>0</v>
      </c>
      <c r="AD355" s="231">
        <f t="shared" si="286"/>
        <v>0</v>
      </c>
      <c r="AE355" s="231">
        <f t="shared" si="286"/>
        <v>0</v>
      </c>
      <c r="AF355" s="231">
        <f t="shared" si="286"/>
        <v>0</v>
      </c>
      <c r="AG355" s="232">
        <f t="shared" si="286"/>
        <v>0</v>
      </c>
      <c r="AH355" s="233">
        <f t="shared" si="286"/>
        <v>0</v>
      </c>
      <c r="AI355" s="231">
        <f t="shared" si="286"/>
        <v>0</v>
      </c>
      <c r="AJ355" s="231">
        <f t="shared" si="286"/>
        <v>0</v>
      </c>
      <c r="AK355" s="231">
        <f t="shared" si="286"/>
        <v>0</v>
      </c>
      <c r="AL355" s="231">
        <f t="shared" si="286"/>
        <v>0</v>
      </c>
      <c r="AM355" s="231">
        <f t="shared" si="286"/>
        <v>0</v>
      </c>
      <c r="AN355" s="231">
        <f t="shared" si="286"/>
        <v>0</v>
      </c>
      <c r="AO355" s="231">
        <f t="shared" si="286"/>
        <v>0</v>
      </c>
      <c r="AP355" s="231">
        <f t="shared" si="287"/>
        <v>0</v>
      </c>
      <c r="AQ355" s="231">
        <f t="shared" si="287"/>
        <v>0</v>
      </c>
      <c r="AR355" s="231">
        <f t="shared" si="287"/>
        <v>0</v>
      </c>
      <c r="AS355" s="232">
        <f t="shared" si="287"/>
        <v>0</v>
      </c>
      <c r="AT355" s="233">
        <f t="shared" si="287"/>
        <v>0</v>
      </c>
      <c r="AU355" s="231">
        <f t="shared" si="287"/>
        <v>0</v>
      </c>
      <c r="AV355" s="231">
        <f t="shared" si="287"/>
        <v>0</v>
      </c>
      <c r="AW355" s="231">
        <f t="shared" si="287"/>
        <v>0</v>
      </c>
      <c r="AX355" s="231">
        <f t="shared" si="287"/>
        <v>0</v>
      </c>
      <c r="AY355" s="231">
        <f t="shared" si="287"/>
        <v>0</v>
      </c>
      <c r="AZ355" s="231">
        <f t="shared" si="287"/>
        <v>0</v>
      </c>
      <c r="BA355" s="231">
        <f t="shared" si="287"/>
        <v>0</v>
      </c>
      <c r="BB355" s="231">
        <f t="shared" si="287"/>
        <v>0</v>
      </c>
      <c r="BC355" s="231">
        <f t="shared" si="287"/>
        <v>0</v>
      </c>
      <c r="BD355" s="231">
        <f t="shared" si="287"/>
        <v>0</v>
      </c>
      <c r="BE355" s="232">
        <f t="shared" si="287"/>
        <v>0</v>
      </c>
      <c r="BF355" s="233">
        <f t="shared" si="288"/>
        <v>0</v>
      </c>
      <c r="BG355" s="231">
        <f t="shared" si="288"/>
        <v>0</v>
      </c>
      <c r="BH355" s="231">
        <f t="shared" si="288"/>
        <v>0</v>
      </c>
      <c r="BI355" s="231">
        <f t="shared" si="288"/>
        <v>0</v>
      </c>
      <c r="BJ355" s="231">
        <f t="shared" si="288"/>
        <v>0</v>
      </c>
      <c r="BK355" s="231">
        <f t="shared" si="288"/>
        <v>0</v>
      </c>
      <c r="BL355" s="231">
        <f t="shared" si="288"/>
        <v>0</v>
      </c>
      <c r="BM355" s="231">
        <f t="shared" si="288"/>
        <v>0</v>
      </c>
      <c r="BN355" s="231">
        <f t="shared" si="288"/>
        <v>0</v>
      </c>
      <c r="BO355" s="231">
        <f t="shared" si="288"/>
        <v>0</v>
      </c>
      <c r="BP355" s="231">
        <f t="shared" si="288"/>
        <v>0</v>
      </c>
      <c r="BQ355" s="232">
        <f t="shared" si="288"/>
        <v>0</v>
      </c>
      <c r="BR355" s="233">
        <f t="shared" si="288"/>
        <v>0</v>
      </c>
      <c r="BS355" s="231">
        <f t="shared" si="288"/>
        <v>0</v>
      </c>
      <c r="BT355" s="231">
        <f t="shared" si="288"/>
        <v>0</v>
      </c>
      <c r="BU355" s="231">
        <f t="shared" si="288"/>
        <v>0</v>
      </c>
      <c r="BV355" s="231">
        <f t="shared" si="289"/>
        <v>0</v>
      </c>
      <c r="BW355" s="231">
        <f t="shared" si="289"/>
        <v>0</v>
      </c>
      <c r="BX355" s="231">
        <f t="shared" si="289"/>
        <v>0</v>
      </c>
      <c r="BY355" s="231">
        <f t="shared" si="289"/>
        <v>0</v>
      </c>
      <c r="BZ355" s="231">
        <f t="shared" si="289"/>
        <v>0</v>
      </c>
      <c r="CA355" s="231">
        <f t="shared" si="289"/>
        <v>0</v>
      </c>
      <c r="CB355" s="231">
        <f t="shared" si="289"/>
        <v>0</v>
      </c>
      <c r="CC355" s="232">
        <f t="shared" si="280"/>
        <v>0</v>
      </c>
      <c r="CD355" s="368"/>
    </row>
    <row r="356" spans="2:82" s="39" customFormat="1" ht="13.5" x14ac:dyDescent="0.75">
      <c r="B356" s="328" t="s">
        <v>778</v>
      </c>
      <c r="C356" s="329" t="s">
        <v>779</v>
      </c>
      <c r="D356" s="139" t="s">
        <v>479</v>
      </c>
      <c r="E356" s="276">
        <v>100</v>
      </c>
      <c r="F356" s="336"/>
      <c r="G356" s="74">
        <f t="shared" si="273"/>
        <v>0</v>
      </c>
      <c r="H356" s="230"/>
      <c r="I356" s="232"/>
      <c r="J356" s="230">
        <f t="shared" si="285"/>
        <v>0</v>
      </c>
      <c r="K356" s="231">
        <f t="shared" si="285"/>
        <v>0</v>
      </c>
      <c r="L356" s="231">
        <f t="shared" si="285"/>
        <v>0</v>
      </c>
      <c r="M356" s="231">
        <f t="shared" si="285"/>
        <v>0</v>
      </c>
      <c r="N356" s="231">
        <f t="shared" si="285"/>
        <v>0</v>
      </c>
      <c r="O356" s="231">
        <f t="shared" si="285"/>
        <v>0</v>
      </c>
      <c r="P356" s="231">
        <f t="shared" si="285"/>
        <v>0</v>
      </c>
      <c r="Q356" s="231">
        <f t="shared" si="285"/>
        <v>0</v>
      </c>
      <c r="R356" s="231">
        <f t="shared" si="285"/>
        <v>0</v>
      </c>
      <c r="S356" s="231">
        <f t="shared" si="285"/>
        <v>0</v>
      </c>
      <c r="T356" s="231">
        <f t="shared" si="285"/>
        <v>0</v>
      </c>
      <c r="U356" s="232">
        <f t="shared" si="285"/>
        <v>0</v>
      </c>
      <c r="V356" s="233">
        <f t="shared" si="285"/>
        <v>0</v>
      </c>
      <c r="W356" s="231">
        <f t="shared" si="285"/>
        <v>0</v>
      </c>
      <c r="X356" s="231">
        <f t="shared" si="285"/>
        <v>0</v>
      </c>
      <c r="Y356" s="231">
        <f t="shared" si="285"/>
        <v>0</v>
      </c>
      <c r="Z356" s="231">
        <f t="shared" si="286"/>
        <v>0</v>
      </c>
      <c r="AA356" s="231">
        <f t="shared" si="286"/>
        <v>0</v>
      </c>
      <c r="AB356" s="231">
        <f t="shared" si="286"/>
        <v>0</v>
      </c>
      <c r="AC356" s="231">
        <f t="shared" si="286"/>
        <v>0</v>
      </c>
      <c r="AD356" s="231">
        <f t="shared" si="286"/>
        <v>0</v>
      </c>
      <c r="AE356" s="231">
        <f t="shared" si="286"/>
        <v>0</v>
      </c>
      <c r="AF356" s="231">
        <f t="shared" si="286"/>
        <v>0</v>
      </c>
      <c r="AG356" s="232">
        <f t="shared" si="286"/>
        <v>0</v>
      </c>
      <c r="AH356" s="233">
        <f t="shared" si="286"/>
        <v>0</v>
      </c>
      <c r="AI356" s="231">
        <f t="shared" si="286"/>
        <v>0</v>
      </c>
      <c r="AJ356" s="231">
        <f t="shared" si="286"/>
        <v>0</v>
      </c>
      <c r="AK356" s="231">
        <f t="shared" si="286"/>
        <v>0</v>
      </c>
      <c r="AL356" s="231">
        <f t="shared" si="286"/>
        <v>0</v>
      </c>
      <c r="AM356" s="231">
        <f t="shared" si="286"/>
        <v>0</v>
      </c>
      <c r="AN356" s="231">
        <f t="shared" si="286"/>
        <v>0</v>
      </c>
      <c r="AO356" s="231">
        <f t="shared" si="286"/>
        <v>0</v>
      </c>
      <c r="AP356" s="231">
        <f t="shared" si="287"/>
        <v>0</v>
      </c>
      <c r="AQ356" s="231">
        <f t="shared" si="287"/>
        <v>0</v>
      </c>
      <c r="AR356" s="231">
        <f t="shared" si="287"/>
        <v>0</v>
      </c>
      <c r="AS356" s="232">
        <f t="shared" si="287"/>
        <v>0</v>
      </c>
      <c r="AT356" s="233">
        <f t="shared" si="287"/>
        <v>0</v>
      </c>
      <c r="AU356" s="231">
        <f t="shared" si="287"/>
        <v>0</v>
      </c>
      <c r="AV356" s="231">
        <f t="shared" si="287"/>
        <v>0</v>
      </c>
      <c r="AW356" s="231">
        <f t="shared" si="287"/>
        <v>0</v>
      </c>
      <c r="AX356" s="231">
        <f t="shared" si="287"/>
        <v>0</v>
      </c>
      <c r="AY356" s="231">
        <f t="shared" si="287"/>
        <v>0</v>
      </c>
      <c r="AZ356" s="231">
        <f t="shared" si="287"/>
        <v>0</v>
      </c>
      <c r="BA356" s="231">
        <f t="shared" si="287"/>
        <v>0</v>
      </c>
      <c r="BB356" s="231">
        <f t="shared" si="287"/>
        <v>0</v>
      </c>
      <c r="BC356" s="231">
        <f t="shared" si="287"/>
        <v>0</v>
      </c>
      <c r="BD356" s="231">
        <f t="shared" si="287"/>
        <v>0</v>
      </c>
      <c r="BE356" s="232">
        <f t="shared" si="287"/>
        <v>0</v>
      </c>
      <c r="BF356" s="233">
        <f t="shared" si="288"/>
        <v>0</v>
      </c>
      <c r="BG356" s="231">
        <f t="shared" si="288"/>
        <v>0</v>
      </c>
      <c r="BH356" s="231">
        <f t="shared" si="288"/>
        <v>0</v>
      </c>
      <c r="BI356" s="231">
        <f t="shared" si="288"/>
        <v>0</v>
      </c>
      <c r="BJ356" s="231">
        <f t="shared" si="288"/>
        <v>0</v>
      </c>
      <c r="BK356" s="231">
        <f t="shared" si="288"/>
        <v>0</v>
      </c>
      <c r="BL356" s="231">
        <f t="shared" si="288"/>
        <v>0</v>
      </c>
      <c r="BM356" s="231">
        <f t="shared" si="288"/>
        <v>0</v>
      </c>
      <c r="BN356" s="231">
        <f t="shared" si="288"/>
        <v>0</v>
      </c>
      <c r="BO356" s="231">
        <f t="shared" si="288"/>
        <v>0</v>
      </c>
      <c r="BP356" s="231">
        <f t="shared" si="288"/>
        <v>0</v>
      </c>
      <c r="BQ356" s="232">
        <f t="shared" si="288"/>
        <v>0</v>
      </c>
      <c r="BR356" s="233">
        <f t="shared" si="288"/>
        <v>0</v>
      </c>
      <c r="BS356" s="231">
        <f t="shared" si="288"/>
        <v>0</v>
      </c>
      <c r="BT356" s="231">
        <f t="shared" si="288"/>
        <v>0</v>
      </c>
      <c r="BU356" s="231">
        <f t="shared" si="288"/>
        <v>0</v>
      </c>
      <c r="BV356" s="231">
        <f t="shared" si="289"/>
        <v>0</v>
      </c>
      <c r="BW356" s="231">
        <f t="shared" si="289"/>
        <v>0</v>
      </c>
      <c r="BX356" s="231">
        <f t="shared" si="289"/>
        <v>0</v>
      </c>
      <c r="BY356" s="231">
        <f t="shared" si="289"/>
        <v>0</v>
      </c>
      <c r="BZ356" s="231">
        <f t="shared" si="289"/>
        <v>0</v>
      </c>
      <c r="CA356" s="231">
        <f t="shared" si="289"/>
        <v>0</v>
      </c>
      <c r="CB356" s="231">
        <f t="shared" si="289"/>
        <v>0</v>
      </c>
      <c r="CC356" s="232">
        <f t="shared" si="280"/>
        <v>0</v>
      </c>
      <c r="CD356" s="368"/>
    </row>
    <row r="357" spans="2:82" s="39" customFormat="1" ht="13.5" x14ac:dyDescent="0.75">
      <c r="B357" s="328" t="s">
        <v>780</v>
      </c>
      <c r="C357" s="329" t="s">
        <v>781</v>
      </c>
      <c r="D357" s="139" t="s">
        <v>479</v>
      </c>
      <c r="E357" s="276">
        <v>100</v>
      </c>
      <c r="F357" s="336"/>
      <c r="G357" s="74">
        <f t="shared" si="273"/>
        <v>0</v>
      </c>
      <c r="H357" s="230"/>
      <c r="I357" s="232"/>
      <c r="J357" s="230">
        <f t="shared" si="285"/>
        <v>0</v>
      </c>
      <c r="K357" s="231">
        <f t="shared" si="285"/>
        <v>0</v>
      </c>
      <c r="L357" s="231">
        <f t="shared" si="285"/>
        <v>0</v>
      </c>
      <c r="M357" s="231">
        <f t="shared" si="285"/>
        <v>0</v>
      </c>
      <c r="N357" s="231">
        <f t="shared" si="285"/>
        <v>0</v>
      </c>
      <c r="O357" s="231">
        <f t="shared" si="285"/>
        <v>0</v>
      </c>
      <c r="P357" s="231">
        <f t="shared" si="285"/>
        <v>0</v>
      </c>
      <c r="Q357" s="231">
        <f t="shared" si="285"/>
        <v>0</v>
      </c>
      <c r="R357" s="231">
        <f t="shared" si="285"/>
        <v>0</v>
      </c>
      <c r="S357" s="231">
        <f t="shared" si="285"/>
        <v>0</v>
      </c>
      <c r="T357" s="231">
        <f t="shared" si="285"/>
        <v>0</v>
      </c>
      <c r="U357" s="232">
        <f t="shared" si="285"/>
        <v>0</v>
      </c>
      <c r="V357" s="233">
        <f t="shared" si="285"/>
        <v>0</v>
      </c>
      <c r="W357" s="231">
        <f t="shared" si="285"/>
        <v>0</v>
      </c>
      <c r="X357" s="231">
        <f t="shared" si="285"/>
        <v>0</v>
      </c>
      <c r="Y357" s="231">
        <f t="shared" si="285"/>
        <v>0</v>
      </c>
      <c r="Z357" s="231">
        <f t="shared" si="286"/>
        <v>0</v>
      </c>
      <c r="AA357" s="231">
        <f t="shared" si="286"/>
        <v>0</v>
      </c>
      <c r="AB357" s="231">
        <f t="shared" si="286"/>
        <v>0</v>
      </c>
      <c r="AC357" s="231">
        <f t="shared" si="286"/>
        <v>0</v>
      </c>
      <c r="AD357" s="231">
        <f t="shared" si="286"/>
        <v>0</v>
      </c>
      <c r="AE357" s="231">
        <f t="shared" si="286"/>
        <v>0</v>
      </c>
      <c r="AF357" s="231">
        <f t="shared" si="286"/>
        <v>0</v>
      </c>
      <c r="AG357" s="232">
        <f t="shared" si="286"/>
        <v>0</v>
      </c>
      <c r="AH357" s="233">
        <f t="shared" si="286"/>
        <v>0</v>
      </c>
      <c r="AI357" s="231">
        <f t="shared" si="286"/>
        <v>0</v>
      </c>
      <c r="AJ357" s="231">
        <f t="shared" si="286"/>
        <v>0</v>
      </c>
      <c r="AK357" s="231">
        <f t="shared" si="286"/>
        <v>0</v>
      </c>
      <c r="AL357" s="231">
        <f t="shared" si="286"/>
        <v>0</v>
      </c>
      <c r="AM357" s="231">
        <f t="shared" si="286"/>
        <v>0</v>
      </c>
      <c r="AN357" s="231">
        <f t="shared" si="286"/>
        <v>0</v>
      </c>
      <c r="AO357" s="231">
        <f t="shared" si="286"/>
        <v>0</v>
      </c>
      <c r="AP357" s="231">
        <f t="shared" si="287"/>
        <v>0</v>
      </c>
      <c r="AQ357" s="231">
        <f t="shared" si="287"/>
        <v>0</v>
      </c>
      <c r="AR357" s="231">
        <f t="shared" si="287"/>
        <v>0</v>
      </c>
      <c r="AS357" s="232">
        <f t="shared" si="287"/>
        <v>0</v>
      </c>
      <c r="AT357" s="233">
        <f t="shared" si="287"/>
        <v>0</v>
      </c>
      <c r="AU357" s="231">
        <f t="shared" si="287"/>
        <v>0</v>
      </c>
      <c r="AV357" s="231">
        <f t="shared" si="287"/>
        <v>0</v>
      </c>
      <c r="AW357" s="231">
        <f t="shared" si="287"/>
        <v>0</v>
      </c>
      <c r="AX357" s="231">
        <f t="shared" si="287"/>
        <v>0</v>
      </c>
      <c r="AY357" s="231">
        <f t="shared" si="287"/>
        <v>0</v>
      </c>
      <c r="AZ357" s="231">
        <f t="shared" si="287"/>
        <v>0</v>
      </c>
      <c r="BA357" s="231">
        <f t="shared" si="287"/>
        <v>0</v>
      </c>
      <c r="BB357" s="231">
        <f t="shared" si="287"/>
        <v>0</v>
      </c>
      <c r="BC357" s="231">
        <f t="shared" si="287"/>
        <v>0</v>
      </c>
      <c r="BD357" s="231">
        <f t="shared" si="287"/>
        <v>0</v>
      </c>
      <c r="BE357" s="232">
        <f t="shared" si="287"/>
        <v>0</v>
      </c>
      <c r="BF357" s="233">
        <f t="shared" si="288"/>
        <v>0</v>
      </c>
      <c r="BG357" s="231">
        <f t="shared" si="288"/>
        <v>0</v>
      </c>
      <c r="BH357" s="231">
        <f t="shared" si="288"/>
        <v>0</v>
      </c>
      <c r="BI357" s="231">
        <f t="shared" si="288"/>
        <v>0</v>
      </c>
      <c r="BJ357" s="231">
        <f t="shared" si="288"/>
        <v>0</v>
      </c>
      <c r="BK357" s="231">
        <f t="shared" si="288"/>
        <v>0</v>
      </c>
      <c r="BL357" s="231">
        <f t="shared" si="288"/>
        <v>0</v>
      </c>
      <c r="BM357" s="231">
        <f t="shared" si="288"/>
        <v>0</v>
      </c>
      <c r="BN357" s="231">
        <f t="shared" si="288"/>
        <v>0</v>
      </c>
      <c r="BO357" s="231">
        <f t="shared" si="288"/>
        <v>0</v>
      </c>
      <c r="BP357" s="231">
        <f t="shared" si="288"/>
        <v>0</v>
      </c>
      <c r="BQ357" s="232">
        <f t="shared" si="288"/>
        <v>0</v>
      </c>
      <c r="BR357" s="233">
        <f t="shared" si="288"/>
        <v>0</v>
      </c>
      <c r="BS357" s="231">
        <f t="shared" si="288"/>
        <v>0</v>
      </c>
      <c r="BT357" s="231">
        <f t="shared" si="288"/>
        <v>0</v>
      </c>
      <c r="BU357" s="231">
        <f t="shared" si="288"/>
        <v>0</v>
      </c>
      <c r="BV357" s="231">
        <f t="shared" si="289"/>
        <v>0</v>
      </c>
      <c r="BW357" s="231">
        <f t="shared" si="289"/>
        <v>0</v>
      </c>
      <c r="BX357" s="231">
        <f t="shared" si="289"/>
        <v>0</v>
      </c>
      <c r="BY357" s="231">
        <f t="shared" si="289"/>
        <v>0</v>
      </c>
      <c r="BZ357" s="231">
        <f t="shared" si="289"/>
        <v>0</v>
      </c>
      <c r="CA357" s="231">
        <f t="shared" si="289"/>
        <v>0</v>
      </c>
      <c r="CB357" s="231">
        <f t="shared" si="289"/>
        <v>0</v>
      </c>
      <c r="CC357" s="232">
        <f t="shared" si="280"/>
        <v>0</v>
      </c>
      <c r="CD357" s="368"/>
    </row>
    <row r="358" spans="2:82" s="39" customFormat="1" ht="13.5" x14ac:dyDescent="0.75">
      <c r="B358" s="328" t="s">
        <v>782</v>
      </c>
      <c r="C358" s="329" t="s">
        <v>783</v>
      </c>
      <c r="D358" s="139" t="s">
        <v>479</v>
      </c>
      <c r="E358" s="276">
        <v>100</v>
      </c>
      <c r="F358" s="336"/>
      <c r="G358" s="74">
        <f t="shared" si="273"/>
        <v>0</v>
      </c>
      <c r="H358" s="230"/>
      <c r="I358" s="232"/>
      <c r="J358" s="230">
        <f t="shared" si="285"/>
        <v>0</v>
      </c>
      <c r="K358" s="231">
        <f t="shared" si="285"/>
        <v>0</v>
      </c>
      <c r="L358" s="231">
        <f t="shared" si="285"/>
        <v>0</v>
      </c>
      <c r="M358" s="231">
        <f t="shared" si="285"/>
        <v>0</v>
      </c>
      <c r="N358" s="231">
        <f t="shared" si="285"/>
        <v>0</v>
      </c>
      <c r="O358" s="231">
        <f t="shared" si="285"/>
        <v>0</v>
      </c>
      <c r="P358" s="231">
        <f t="shared" si="285"/>
        <v>0</v>
      </c>
      <c r="Q358" s="231">
        <f t="shared" si="285"/>
        <v>0</v>
      </c>
      <c r="R358" s="231">
        <f t="shared" si="285"/>
        <v>0</v>
      </c>
      <c r="S358" s="231">
        <f t="shared" si="285"/>
        <v>0</v>
      </c>
      <c r="T358" s="231">
        <f t="shared" si="285"/>
        <v>0</v>
      </c>
      <c r="U358" s="232">
        <f t="shared" si="285"/>
        <v>0</v>
      </c>
      <c r="V358" s="233">
        <f t="shared" si="285"/>
        <v>0</v>
      </c>
      <c r="W358" s="231">
        <f t="shared" si="285"/>
        <v>0</v>
      </c>
      <c r="X358" s="231">
        <f t="shared" si="285"/>
        <v>0</v>
      </c>
      <c r="Y358" s="231">
        <f t="shared" si="285"/>
        <v>0</v>
      </c>
      <c r="Z358" s="231">
        <f t="shared" si="286"/>
        <v>0</v>
      </c>
      <c r="AA358" s="231">
        <f t="shared" si="286"/>
        <v>0</v>
      </c>
      <c r="AB358" s="231">
        <f t="shared" si="286"/>
        <v>0</v>
      </c>
      <c r="AC358" s="231">
        <f t="shared" si="286"/>
        <v>0</v>
      </c>
      <c r="AD358" s="231">
        <f t="shared" si="286"/>
        <v>0</v>
      </c>
      <c r="AE358" s="231">
        <f t="shared" si="286"/>
        <v>0</v>
      </c>
      <c r="AF358" s="231">
        <f t="shared" si="286"/>
        <v>0</v>
      </c>
      <c r="AG358" s="232">
        <f t="shared" si="286"/>
        <v>0</v>
      </c>
      <c r="AH358" s="233">
        <f t="shared" si="286"/>
        <v>0</v>
      </c>
      <c r="AI358" s="231">
        <f t="shared" si="286"/>
        <v>0</v>
      </c>
      <c r="AJ358" s="231">
        <f t="shared" si="286"/>
        <v>0</v>
      </c>
      <c r="AK358" s="231">
        <f t="shared" si="286"/>
        <v>0</v>
      </c>
      <c r="AL358" s="231">
        <f t="shared" si="286"/>
        <v>0</v>
      </c>
      <c r="AM358" s="231">
        <f t="shared" si="286"/>
        <v>0</v>
      </c>
      <c r="AN358" s="231">
        <f t="shared" si="286"/>
        <v>0</v>
      </c>
      <c r="AO358" s="231">
        <f t="shared" si="286"/>
        <v>0</v>
      </c>
      <c r="AP358" s="231">
        <f t="shared" si="287"/>
        <v>0</v>
      </c>
      <c r="AQ358" s="231">
        <f t="shared" si="287"/>
        <v>0</v>
      </c>
      <c r="AR358" s="231">
        <f t="shared" si="287"/>
        <v>0</v>
      </c>
      <c r="AS358" s="232">
        <f t="shared" si="287"/>
        <v>0</v>
      </c>
      <c r="AT358" s="233">
        <f t="shared" si="287"/>
        <v>0</v>
      </c>
      <c r="AU358" s="231">
        <f t="shared" si="287"/>
        <v>0</v>
      </c>
      <c r="AV358" s="231">
        <f t="shared" si="287"/>
        <v>0</v>
      </c>
      <c r="AW358" s="231">
        <f t="shared" si="287"/>
        <v>0</v>
      </c>
      <c r="AX358" s="231">
        <f t="shared" si="287"/>
        <v>0</v>
      </c>
      <c r="AY358" s="231">
        <f t="shared" si="287"/>
        <v>0</v>
      </c>
      <c r="AZ358" s="231">
        <f t="shared" si="287"/>
        <v>0</v>
      </c>
      <c r="BA358" s="231">
        <f t="shared" si="287"/>
        <v>0</v>
      </c>
      <c r="BB358" s="231">
        <f t="shared" si="287"/>
        <v>0</v>
      </c>
      <c r="BC358" s="231">
        <f t="shared" si="287"/>
        <v>0</v>
      </c>
      <c r="BD358" s="231">
        <f t="shared" si="287"/>
        <v>0</v>
      </c>
      <c r="BE358" s="232">
        <f t="shared" si="287"/>
        <v>0</v>
      </c>
      <c r="BF358" s="233">
        <f t="shared" si="288"/>
        <v>0</v>
      </c>
      <c r="BG358" s="231">
        <f t="shared" si="288"/>
        <v>0</v>
      </c>
      <c r="BH358" s="231">
        <f t="shared" si="288"/>
        <v>0</v>
      </c>
      <c r="BI358" s="231">
        <f t="shared" si="288"/>
        <v>0</v>
      </c>
      <c r="BJ358" s="231">
        <f t="shared" si="288"/>
        <v>0</v>
      </c>
      <c r="BK358" s="231">
        <f t="shared" si="288"/>
        <v>0</v>
      </c>
      <c r="BL358" s="231">
        <f t="shared" si="288"/>
        <v>0</v>
      </c>
      <c r="BM358" s="231">
        <f t="shared" si="288"/>
        <v>0</v>
      </c>
      <c r="BN358" s="231">
        <f t="shared" si="288"/>
        <v>0</v>
      </c>
      <c r="BO358" s="231">
        <f t="shared" si="288"/>
        <v>0</v>
      </c>
      <c r="BP358" s="231">
        <f t="shared" si="288"/>
        <v>0</v>
      </c>
      <c r="BQ358" s="232">
        <f t="shared" si="288"/>
        <v>0</v>
      </c>
      <c r="BR358" s="233">
        <f t="shared" si="288"/>
        <v>0</v>
      </c>
      <c r="BS358" s="231">
        <f t="shared" si="288"/>
        <v>0</v>
      </c>
      <c r="BT358" s="231">
        <f t="shared" si="288"/>
        <v>0</v>
      </c>
      <c r="BU358" s="231">
        <f t="shared" si="288"/>
        <v>0</v>
      </c>
      <c r="BV358" s="231">
        <f t="shared" si="289"/>
        <v>0</v>
      </c>
      <c r="BW358" s="231">
        <f t="shared" si="289"/>
        <v>0</v>
      </c>
      <c r="BX358" s="231">
        <f t="shared" si="289"/>
        <v>0</v>
      </c>
      <c r="BY358" s="231">
        <f t="shared" si="289"/>
        <v>0</v>
      </c>
      <c r="BZ358" s="231">
        <f t="shared" si="289"/>
        <v>0</v>
      </c>
      <c r="CA358" s="231">
        <f t="shared" si="289"/>
        <v>0</v>
      </c>
      <c r="CB358" s="231">
        <f t="shared" si="289"/>
        <v>0</v>
      </c>
      <c r="CC358" s="232">
        <f t="shared" si="280"/>
        <v>0</v>
      </c>
      <c r="CD358" s="368"/>
    </row>
    <row r="359" spans="2:82" s="39" customFormat="1" ht="13.5" x14ac:dyDescent="0.75">
      <c r="B359" s="328" t="s">
        <v>784</v>
      </c>
      <c r="C359" s="329" t="s">
        <v>785</v>
      </c>
      <c r="D359" s="139" t="s">
        <v>479</v>
      </c>
      <c r="E359" s="276">
        <v>100</v>
      </c>
      <c r="F359" s="336"/>
      <c r="G359" s="74">
        <f t="shared" si="273"/>
        <v>0</v>
      </c>
      <c r="H359" s="230"/>
      <c r="I359" s="232"/>
      <c r="J359" s="230">
        <f t="shared" si="285"/>
        <v>0</v>
      </c>
      <c r="K359" s="231">
        <f t="shared" si="285"/>
        <v>0</v>
      </c>
      <c r="L359" s="231">
        <f t="shared" si="285"/>
        <v>0</v>
      </c>
      <c r="M359" s="231">
        <f t="shared" si="285"/>
        <v>0</v>
      </c>
      <c r="N359" s="231">
        <f t="shared" si="285"/>
        <v>0</v>
      </c>
      <c r="O359" s="231">
        <f t="shared" si="285"/>
        <v>0</v>
      </c>
      <c r="P359" s="231">
        <f t="shared" si="285"/>
        <v>0</v>
      </c>
      <c r="Q359" s="231">
        <f t="shared" si="285"/>
        <v>0</v>
      </c>
      <c r="R359" s="231">
        <f t="shared" si="285"/>
        <v>0</v>
      </c>
      <c r="S359" s="231">
        <f t="shared" si="285"/>
        <v>0</v>
      </c>
      <c r="T359" s="231">
        <f t="shared" si="285"/>
        <v>0</v>
      </c>
      <c r="U359" s="232">
        <f t="shared" si="285"/>
        <v>0</v>
      </c>
      <c r="V359" s="233">
        <f t="shared" si="285"/>
        <v>0</v>
      </c>
      <c r="W359" s="231">
        <f t="shared" si="285"/>
        <v>0</v>
      </c>
      <c r="X359" s="231">
        <f t="shared" si="285"/>
        <v>0</v>
      </c>
      <c r="Y359" s="231">
        <f t="shared" si="285"/>
        <v>0</v>
      </c>
      <c r="Z359" s="231">
        <f t="shared" si="286"/>
        <v>0</v>
      </c>
      <c r="AA359" s="231">
        <f t="shared" si="286"/>
        <v>0</v>
      </c>
      <c r="AB359" s="231">
        <f t="shared" si="286"/>
        <v>0</v>
      </c>
      <c r="AC359" s="231">
        <f t="shared" si="286"/>
        <v>0</v>
      </c>
      <c r="AD359" s="231">
        <f t="shared" si="286"/>
        <v>0</v>
      </c>
      <c r="AE359" s="231">
        <f t="shared" si="286"/>
        <v>0</v>
      </c>
      <c r="AF359" s="231">
        <f t="shared" si="286"/>
        <v>0</v>
      </c>
      <c r="AG359" s="232">
        <f t="shared" si="286"/>
        <v>0</v>
      </c>
      <c r="AH359" s="233">
        <f t="shared" si="286"/>
        <v>0</v>
      </c>
      <c r="AI359" s="231">
        <f t="shared" si="286"/>
        <v>0</v>
      </c>
      <c r="AJ359" s="231">
        <f t="shared" si="286"/>
        <v>0</v>
      </c>
      <c r="AK359" s="231">
        <f t="shared" si="286"/>
        <v>0</v>
      </c>
      <c r="AL359" s="231">
        <f t="shared" si="286"/>
        <v>0</v>
      </c>
      <c r="AM359" s="231">
        <f t="shared" si="286"/>
        <v>0</v>
      </c>
      <c r="AN359" s="231">
        <f t="shared" si="286"/>
        <v>0</v>
      </c>
      <c r="AO359" s="231">
        <f t="shared" si="286"/>
        <v>0</v>
      </c>
      <c r="AP359" s="231">
        <f t="shared" si="287"/>
        <v>0</v>
      </c>
      <c r="AQ359" s="231">
        <f t="shared" si="287"/>
        <v>0</v>
      </c>
      <c r="AR359" s="231">
        <f t="shared" si="287"/>
        <v>0</v>
      </c>
      <c r="AS359" s="232">
        <f t="shared" si="287"/>
        <v>0</v>
      </c>
      <c r="AT359" s="233">
        <f t="shared" si="287"/>
        <v>0</v>
      </c>
      <c r="AU359" s="231">
        <f t="shared" si="287"/>
        <v>0</v>
      </c>
      <c r="AV359" s="231">
        <f t="shared" si="287"/>
        <v>0</v>
      </c>
      <c r="AW359" s="231">
        <f t="shared" si="287"/>
        <v>0</v>
      </c>
      <c r="AX359" s="231">
        <f t="shared" si="287"/>
        <v>0</v>
      </c>
      <c r="AY359" s="231">
        <f t="shared" si="287"/>
        <v>0</v>
      </c>
      <c r="AZ359" s="231">
        <f t="shared" si="287"/>
        <v>0</v>
      </c>
      <c r="BA359" s="231">
        <f t="shared" si="287"/>
        <v>0</v>
      </c>
      <c r="BB359" s="231">
        <f t="shared" si="287"/>
        <v>0</v>
      </c>
      <c r="BC359" s="231">
        <f t="shared" si="287"/>
        <v>0</v>
      </c>
      <c r="BD359" s="231">
        <f t="shared" si="287"/>
        <v>0</v>
      </c>
      <c r="BE359" s="232">
        <f t="shared" si="287"/>
        <v>0</v>
      </c>
      <c r="BF359" s="233">
        <f t="shared" si="288"/>
        <v>0</v>
      </c>
      <c r="BG359" s="231">
        <f t="shared" si="288"/>
        <v>0</v>
      </c>
      <c r="BH359" s="231">
        <f t="shared" si="288"/>
        <v>0</v>
      </c>
      <c r="BI359" s="231">
        <f t="shared" si="288"/>
        <v>0</v>
      </c>
      <c r="BJ359" s="231">
        <f t="shared" si="288"/>
        <v>0</v>
      </c>
      <c r="BK359" s="231">
        <f t="shared" si="288"/>
        <v>0</v>
      </c>
      <c r="BL359" s="231">
        <f t="shared" si="288"/>
        <v>0</v>
      </c>
      <c r="BM359" s="231">
        <f t="shared" si="288"/>
        <v>0</v>
      </c>
      <c r="BN359" s="231">
        <f t="shared" si="288"/>
        <v>0</v>
      </c>
      <c r="BO359" s="231">
        <f t="shared" si="288"/>
        <v>0</v>
      </c>
      <c r="BP359" s="231">
        <f t="shared" si="288"/>
        <v>0</v>
      </c>
      <c r="BQ359" s="232">
        <f t="shared" si="288"/>
        <v>0</v>
      </c>
      <c r="BR359" s="233">
        <f t="shared" si="288"/>
        <v>0</v>
      </c>
      <c r="BS359" s="231">
        <f t="shared" si="288"/>
        <v>0</v>
      </c>
      <c r="BT359" s="231">
        <f t="shared" si="288"/>
        <v>0</v>
      </c>
      <c r="BU359" s="231">
        <f t="shared" si="288"/>
        <v>0</v>
      </c>
      <c r="BV359" s="231">
        <f t="shared" si="289"/>
        <v>0</v>
      </c>
      <c r="BW359" s="231">
        <f t="shared" si="289"/>
        <v>0</v>
      </c>
      <c r="BX359" s="231">
        <f t="shared" si="289"/>
        <v>0</v>
      </c>
      <c r="BY359" s="231">
        <f t="shared" si="289"/>
        <v>0</v>
      </c>
      <c r="BZ359" s="231">
        <f t="shared" si="289"/>
        <v>0</v>
      </c>
      <c r="CA359" s="231">
        <f t="shared" si="289"/>
        <v>0</v>
      </c>
      <c r="CB359" s="231">
        <f t="shared" si="289"/>
        <v>0</v>
      </c>
      <c r="CC359" s="232">
        <f t="shared" si="280"/>
        <v>0</v>
      </c>
      <c r="CD359" s="368"/>
    </row>
    <row r="360" spans="2:82" s="39" customFormat="1" ht="13.5" x14ac:dyDescent="0.75">
      <c r="B360" s="328" t="s">
        <v>786</v>
      </c>
      <c r="C360" s="329" t="s">
        <v>787</v>
      </c>
      <c r="D360" s="139" t="s">
        <v>479</v>
      </c>
      <c r="E360" s="276">
        <v>100</v>
      </c>
      <c r="F360" s="336"/>
      <c r="G360" s="74">
        <f t="shared" si="273"/>
        <v>0</v>
      </c>
      <c r="H360" s="230"/>
      <c r="I360" s="232"/>
      <c r="J360" s="230">
        <f t="shared" si="285"/>
        <v>0</v>
      </c>
      <c r="K360" s="231">
        <f t="shared" si="285"/>
        <v>0</v>
      </c>
      <c r="L360" s="231">
        <f t="shared" si="285"/>
        <v>0</v>
      </c>
      <c r="M360" s="231">
        <f t="shared" si="285"/>
        <v>0</v>
      </c>
      <c r="N360" s="231">
        <f t="shared" si="285"/>
        <v>0</v>
      </c>
      <c r="O360" s="231">
        <f t="shared" si="285"/>
        <v>0</v>
      </c>
      <c r="P360" s="231">
        <f t="shared" si="285"/>
        <v>0</v>
      </c>
      <c r="Q360" s="231">
        <f t="shared" si="285"/>
        <v>0</v>
      </c>
      <c r="R360" s="231">
        <f t="shared" si="285"/>
        <v>0</v>
      </c>
      <c r="S360" s="231">
        <f t="shared" si="285"/>
        <v>0</v>
      </c>
      <c r="T360" s="231">
        <f t="shared" si="285"/>
        <v>0</v>
      </c>
      <c r="U360" s="232">
        <f t="shared" si="285"/>
        <v>0</v>
      </c>
      <c r="V360" s="233">
        <f t="shared" si="285"/>
        <v>0</v>
      </c>
      <c r="W360" s="231">
        <f t="shared" si="285"/>
        <v>0</v>
      </c>
      <c r="X360" s="231">
        <f t="shared" si="285"/>
        <v>0</v>
      </c>
      <c r="Y360" s="231">
        <f t="shared" si="285"/>
        <v>0</v>
      </c>
      <c r="Z360" s="231">
        <f t="shared" si="286"/>
        <v>0</v>
      </c>
      <c r="AA360" s="231">
        <f t="shared" si="286"/>
        <v>0</v>
      </c>
      <c r="AB360" s="231">
        <f t="shared" si="286"/>
        <v>0</v>
      </c>
      <c r="AC360" s="231">
        <f t="shared" si="286"/>
        <v>0</v>
      </c>
      <c r="AD360" s="231">
        <f t="shared" si="286"/>
        <v>0</v>
      </c>
      <c r="AE360" s="231">
        <f t="shared" si="286"/>
        <v>0</v>
      </c>
      <c r="AF360" s="231">
        <f t="shared" si="286"/>
        <v>0</v>
      </c>
      <c r="AG360" s="232">
        <f t="shared" si="286"/>
        <v>0</v>
      </c>
      <c r="AH360" s="233">
        <f t="shared" si="286"/>
        <v>0</v>
      </c>
      <c r="AI360" s="231">
        <f t="shared" si="286"/>
        <v>0</v>
      </c>
      <c r="AJ360" s="231">
        <f t="shared" si="286"/>
        <v>0</v>
      </c>
      <c r="AK360" s="231">
        <f t="shared" si="286"/>
        <v>0</v>
      </c>
      <c r="AL360" s="231">
        <f t="shared" si="286"/>
        <v>0</v>
      </c>
      <c r="AM360" s="231">
        <f t="shared" si="286"/>
        <v>0</v>
      </c>
      <c r="AN360" s="231">
        <f t="shared" si="286"/>
        <v>0</v>
      </c>
      <c r="AO360" s="231">
        <f t="shared" si="286"/>
        <v>0</v>
      </c>
      <c r="AP360" s="231">
        <f t="shared" si="287"/>
        <v>0</v>
      </c>
      <c r="AQ360" s="231">
        <f t="shared" si="287"/>
        <v>0</v>
      </c>
      <c r="AR360" s="231">
        <f t="shared" si="287"/>
        <v>0</v>
      </c>
      <c r="AS360" s="232">
        <f t="shared" si="287"/>
        <v>0</v>
      </c>
      <c r="AT360" s="233">
        <f t="shared" si="287"/>
        <v>0</v>
      </c>
      <c r="AU360" s="231">
        <f t="shared" si="287"/>
        <v>0</v>
      </c>
      <c r="AV360" s="231">
        <f t="shared" si="287"/>
        <v>0</v>
      </c>
      <c r="AW360" s="231">
        <f t="shared" si="287"/>
        <v>0</v>
      </c>
      <c r="AX360" s="231">
        <f t="shared" si="287"/>
        <v>0</v>
      </c>
      <c r="AY360" s="231">
        <f t="shared" si="287"/>
        <v>0</v>
      </c>
      <c r="AZ360" s="231">
        <f t="shared" si="287"/>
        <v>0</v>
      </c>
      <c r="BA360" s="231">
        <f t="shared" si="287"/>
        <v>0</v>
      </c>
      <c r="BB360" s="231">
        <f t="shared" si="287"/>
        <v>0</v>
      </c>
      <c r="BC360" s="231">
        <f t="shared" si="287"/>
        <v>0</v>
      </c>
      <c r="BD360" s="231">
        <f t="shared" si="287"/>
        <v>0</v>
      </c>
      <c r="BE360" s="232">
        <f t="shared" si="287"/>
        <v>0</v>
      </c>
      <c r="BF360" s="233">
        <f t="shared" si="288"/>
        <v>0</v>
      </c>
      <c r="BG360" s="231">
        <f t="shared" si="288"/>
        <v>0</v>
      </c>
      <c r="BH360" s="231">
        <f t="shared" si="288"/>
        <v>0</v>
      </c>
      <c r="BI360" s="231">
        <f t="shared" si="288"/>
        <v>0</v>
      </c>
      <c r="BJ360" s="231">
        <f t="shared" si="288"/>
        <v>0</v>
      </c>
      <c r="BK360" s="231">
        <f t="shared" si="288"/>
        <v>0</v>
      </c>
      <c r="BL360" s="231">
        <f t="shared" si="288"/>
        <v>0</v>
      </c>
      <c r="BM360" s="231">
        <f t="shared" si="288"/>
        <v>0</v>
      </c>
      <c r="BN360" s="231">
        <f t="shared" si="288"/>
        <v>0</v>
      </c>
      <c r="BO360" s="231">
        <f t="shared" si="288"/>
        <v>0</v>
      </c>
      <c r="BP360" s="231">
        <f t="shared" si="288"/>
        <v>0</v>
      </c>
      <c r="BQ360" s="232">
        <f t="shared" si="288"/>
        <v>0</v>
      </c>
      <c r="BR360" s="233">
        <f t="shared" si="288"/>
        <v>0</v>
      </c>
      <c r="BS360" s="231">
        <f t="shared" si="288"/>
        <v>0</v>
      </c>
      <c r="BT360" s="231">
        <f t="shared" si="288"/>
        <v>0</v>
      </c>
      <c r="BU360" s="231">
        <f t="shared" si="288"/>
        <v>0</v>
      </c>
      <c r="BV360" s="231">
        <f t="shared" si="289"/>
        <v>0</v>
      </c>
      <c r="BW360" s="231">
        <f t="shared" si="289"/>
        <v>0</v>
      </c>
      <c r="BX360" s="231">
        <f t="shared" si="289"/>
        <v>0</v>
      </c>
      <c r="BY360" s="231">
        <f t="shared" si="289"/>
        <v>0</v>
      </c>
      <c r="BZ360" s="231">
        <f t="shared" si="289"/>
        <v>0</v>
      </c>
      <c r="CA360" s="231">
        <f t="shared" si="289"/>
        <v>0</v>
      </c>
      <c r="CB360" s="231">
        <f t="shared" si="289"/>
        <v>0</v>
      </c>
      <c r="CC360" s="232">
        <f t="shared" si="280"/>
        <v>0</v>
      </c>
      <c r="CD360" s="368"/>
    </row>
    <row r="361" spans="2:82" s="39" customFormat="1" ht="13.5" x14ac:dyDescent="0.75">
      <c r="B361" s="328" t="s">
        <v>788</v>
      </c>
      <c r="C361" s="329" t="s">
        <v>789</v>
      </c>
      <c r="D361" s="139" t="s">
        <v>479</v>
      </c>
      <c r="E361" s="276">
        <v>100</v>
      </c>
      <c r="F361" s="336"/>
      <c r="G361" s="74">
        <f t="shared" si="273"/>
        <v>0</v>
      </c>
      <c r="H361" s="230"/>
      <c r="I361" s="232"/>
      <c r="J361" s="230">
        <f t="shared" si="285"/>
        <v>0</v>
      </c>
      <c r="K361" s="231">
        <f t="shared" si="285"/>
        <v>0</v>
      </c>
      <c r="L361" s="231">
        <f t="shared" si="285"/>
        <v>0</v>
      </c>
      <c r="M361" s="231">
        <f t="shared" si="285"/>
        <v>0</v>
      </c>
      <c r="N361" s="231">
        <f t="shared" si="285"/>
        <v>0</v>
      </c>
      <c r="O361" s="231">
        <f t="shared" si="285"/>
        <v>0</v>
      </c>
      <c r="P361" s="231">
        <f t="shared" si="285"/>
        <v>0</v>
      </c>
      <c r="Q361" s="231">
        <f t="shared" si="285"/>
        <v>0</v>
      </c>
      <c r="R361" s="231">
        <f t="shared" si="285"/>
        <v>0</v>
      </c>
      <c r="S361" s="231">
        <f t="shared" si="285"/>
        <v>0</v>
      </c>
      <c r="T361" s="231">
        <f t="shared" si="285"/>
        <v>0</v>
      </c>
      <c r="U361" s="232">
        <f t="shared" si="285"/>
        <v>0</v>
      </c>
      <c r="V361" s="233">
        <f t="shared" si="285"/>
        <v>0</v>
      </c>
      <c r="W361" s="231">
        <f t="shared" si="285"/>
        <v>0</v>
      </c>
      <c r="X361" s="231">
        <f t="shared" si="285"/>
        <v>0</v>
      </c>
      <c r="Y361" s="231">
        <f t="shared" si="285"/>
        <v>0</v>
      </c>
      <c r="Z361" s="231">
        <f t="shared" si="286"/>
        <v>0</v>
      </c>
      <c r="AA361" s="231">
        <f t="shared" si="286"/>
        <v>0</v>
      </c>
      <c r="AB361" s="231">
        <f t="shared" si="286"/>
        <v>0</v>
      </c>
      <c r="AC361" s="231">
        <f t="shared" si="286"/>
        <v>0</v>
      </c>
      <c r="AD361" s="231">
        <f t="shared" si="286"/>
        <v>0</v>
      </c>
      <c r="AE361" s="231">
        <f t="shared" si="286"/>
        <v>0</v>
      </c>
      <c r="AF361" s="231">
        <f t="shared" si="286"/>
        <v>0</v>
      </c>
      <c r="AG361" s="232">
        <f t="shared" si="286"/>
        <v>0</v>
      </c>
      <c r="AH361" s="233">
        <f t="shared" si="286"/>
        <v>0</v>
      </c>
      <c r="AI361" s="231">
        <f t="shared" si="286"/>
        <v>0</v>
      </c>
      <c r="AJ361" s="231">
        <f t="shared" si="286"/>
        <v>0</v>
      </c>
      <c r="AK361" s="231">
        <f t="shared" si="286"/>
        <v>0</v>
      </c>
      <c r="AL361" s="231">
        <f t="shared" si="286"/>
        <v>0</v>
      </c>
      <c r="AM361" s="231">
        <f t="shared" si="286"/>
        <v>0</v>
      </c>
      <c r="AN361" s="231">
        <f t="shared" si="286"/>
        <v>0</v>
      </c>
      <c r="AO361" s="231">
        <f t="shared" si="286"/>
        <v>0</v>
      </c>
      <c r="AP361" s="231">
        <f t="shared" si="287"/>
        <v>0</v>
      </c>
      <c r="AQ361" s="231">
        <f t="shared" si="287"/>
        <v>0</v>
      </c>
      <c r="AR361" s="231">
        <f t="shared" si="287"/>
        <v>0</v>
      </c>
      <c r="AS361" s="232">
        <f t="shared" si="287"/>
        <v>0</v>
      </c>
      <c r="AT361" s="233">
        <f t="shared" si="287"/>
        <v>0</v>
      </c>
      <c r="AU361" s="231">
        <f t="shared" si="287"/>
        <v>0</v>
      </c>
      <c r="AV361" s="231">
        <f t="shared" si="287"/>
        <v>0</v>
      </c>
      <c r="AW361" s="231">
        <f t="shared" si="287"/>
        <v>0</v>
      </c>
      <c r="AX361" s="231">
        <f t="shared" si="287"/>
        <v>0</v>
      </c>
      <c r="AY361" s="231">
        <f t="shared" si="287"/>
        <v>0</v>
      </c>
      <c r="AZ361" s="231">
        <f t="shared" si="287"/>
        <v>0</v>
      </c>
      <c r="BA361" s="231">
        <f t="shared" si="287"/>
        <v>0</v>
      </c>
      <c r="BB361" s="231">
        <f t="shared" si="287"/>
        <v>0</v>
      </c>
      <c r="BC361" s="231">
        <f t="shared" si="287"/>
        <v>0</v>
      </c>
      <c r="BD361" s="231">
        <f t="shared" si="287"/>
        <v>0</v>
      </c>
      <c r="BE361" s="232">
        <f t="shared" si="287"/>
        <v>0</v>
      </c>
      <c r="BF361" s="233">
        <f t="shared" si="288"/>
        <v>0</v>
      </c>
      <c r="BG361" s="231">
        <f t="shared" si="288"/>
        <v>0</v>
      </c>
      <c r="BH361" s="231">
        <f t="shared" si="288"/>
        <v>0</v>
      </c>
      <c r="BI361" s="231">
        <f t="shared" si="288"/>
        <v>0</v>
      </c>
      <c r="BJ361" s="231">
        <f t="shared" si="288"/>
        <v>0</v>
      </c>
      <c r="BK361" s="231">
        <f t="shared" si="288"/>
        <v>0</v>
      </c>
      <c r="BL361" s="231">
        <f t="shared" si="288"/>
        <v>0</v>
      </c>
      <c r="BM361" s="231">
        <f t="shared" si="288"/>
        <v>0</v>
      </c>
      <c r="BN361" s="231">
        <f t="shared" si="288"/>
        <v>0</v>
      </c>
      <c r="BO361" s="231">
        <f t="shared" si="288"/>
        <v>0</v>
      </c>
      <c r="BP361" s="231">
        <f t="shared" si="288"/>
        <v>0</v>
      </c>
      <c r="BQ361" s="232">
        <f t="shared" si="288"/>
        <v>0</v>
      </c>
      <c r="BR361" s="233">
        <f t="shared" si="288"/>
        <v>0</v>
      </c>
      <c r="BS361" s="231">
        <f t="shared" si="288"/>
        <v>0</v>
      </c>
      <c r="BT361" s="231">
        <f t="shared" si="288"/>
        <v>0</v>
      </c>
      <c r="BU361" s="231">
        <f t="shared" si="288"/>
        <v>0</v>
      </c>
      <c r="BV361" s="231">
        <f t="shared" si="289"/>
        <v>0</v>
      </c>
      <c r="BW361" s="231">
        <f t="shared" si="289"/>
        <v>0</v>
      </c>
      <c r="BX361" s="231">
        <f t="shared" si="289"/>
        <v>0</v>
      </c>
      <c r="BY361" s="231">
        <f t="shared" si="289"/>
        <v>0</v>
      </c>
      <c r="BZ361" s="231">
        <f t="shared" si="289"/>
        <v>0</v>
      </c>
      <c r="CA361" s="231">
        <f t="shared" si="289"/>
        <v>0</v>
      </c>
      <c r="CB361" s="231">
        <f t="shared" si="289"/>
        <v>0</v>
      </c>
      <c r="CC361" s="232">
        <f t="shared" si="280"/>
        <v>0</v>
      </c>
      <c r="CD361" s="368"/>
    </row>
    <row r="362" spans="2:82" s="39" customFormat="1" ht="13.5" x14ac:dyDescent="0.75">
      <c r="B362" s="328" t="s">
        <v>790</v>
      </c>
      <c r="C362" s="329" t="s">
        <v>791</v>
      </c>
      <c r="D362" s="139" t="s">
        <v>479</v>
      </c>
      <c r="E362" s="276">
        <v>300</v>
      </c>
      <c r="F362" s="336"/>
      <c r="G362" s="74">
        <f t="shared" si="273"/>
        <v>0</v>
      </c>
      <c r="H362" s="230"/>
      <c r="I362" s="232"/>
      <c r="J362" s="230">
        <f t="shared" si="285"/>
        <v>0</v>
      </c>
      <c r="K362" s="231">
        <f t="shared" si="285"/>
        <v>0</v>
      </c>
      <c r="L362" s="231">
        <f t="shared" si="285"/>
        <v>0</v>
      </c>
      <c r="M362" s="231">
        <f t="shared" si="285"/>
        <v>0</v>
      </c>
      <c r="N362" s="231">
        <f t="shared" si="285"/>
        <v>0</v>
      </c>
      <c r="O362" s="231">
        <f t="shared" si="285"/>
        <v>0</v>
      </c>
      <c r="P362" s="231">
        <f t="shared" si="285"/>
        <v>0</v>
      </c>
      <c r="Q362" s="231">
        <f t="shared" si="285"/>
        <v>0</v>
      </c>
      <c r="R362" s="231">
        <f t="shared" si="285"/>
        <v>0</v>
      </c>
      <c r="S362" s="231">
        <f t="shared" si="285"/>
        <v>0</v>
      </c>
      <c r="T362" s="231">
        <f t="shared" si="285"/>
        <v>0</v>
      </c>
      <c r="U362" s="232">
        <f t="shared" si="285"/>
        <v>0</v>
      </c>
      <c r="V362" s="233">
        <f t="shared" si="285"/>
        <v>0</v>
      </c>
      <c r="W362" s="231">
        <f t="shared" si="285"/>
        <v>0</v>
      </c>
      <c r="X362" s="231">
        <f t="shared" si="285"/>
        <v>0</v>
      </c>
      <c r="Y362" s="231">
        <f t="shared" si="285"/>
        <v>0</v>
      </c>
      <c r="Z362" s="231">
        <f t="shared" si="286"/>
        <v>0</v>
      </c>
      <c r="AA362" s="231">
        <f t="shared" si="286"/>
        <v>0</v>
      </c>
      <c r="AB362" s="231">
        <f t="shared" si="286"/>
        <v>0</v>
      </c>
      <c r="AC362" s="231">
        <f t="shared" si="286"/>
        <v>0</v>
      </c>
      <c r="AD362" s="231">
        <f t="shared" si="286"/>
        <v>0</v>
      </c>
      <c r="AE362" s="231">
        <f t="shared" si="286"/>
        <v>0</v>
      </c>
      <c r="AF362" s="231">
        <f t="shared" si="286"/>
        <v>0</v>
      </c>
      <c r="AG362" s="232">
        <f t="shared" si="286"/>
        <v>0</v>
      </c>
      <c r="AH362" s="233">
        <f t="shared" si="286"/>
        <v>0</v>
      </c>
      <c r="AI362" s="231">
        <f t="shared" si="286"/>
        <v>0</v>
      </c>
      <c r="AJ362" s="231">
        <f t="shared" si="286"/>
        <v>0</v>
      </c>
      <c r="AK362" s="231">
        <f t="shared" si="286"/>
        <v>0</v>
      </c>
      <c r="AL362" s="231">
        <f t="shared" si="286"/>
        <v>0</v>
      </c>
      <c r="AM362" s="231">
        <f t="shared" si="286"/>
        <v>0</v>
      </c>
      <c r="AN362" s="231">
        <f t="shared" si="286"/>
        <v>0</v>
      </c>
      <c r="AO362" s="231">
        <f t="shared" si="286"/>
        <v>0</v>
      </c>
      <c r="AP362" s="231">
        <f t="shared" si="287"/>
        <v>0</v>
      </c>
      <c r="AQ362" s="231">
        <f t="shared" si="287"/>
        <v>0</v>
      </c>
      <c r="AR362" s="231">
        <f t="shared" si="287"/>
        <v>0</v>
      </c>
      <c r="AS362" s="232">
        <f t="shared" si="287"/>
        <v>0</v>
      </c>
      <c r="AT362" s="233">
        <f t="shared" si="287"/>
        <v>0</v>
      </c>
      <c r="AU362" s="231">
        <f t="shared" si="287"/>
        <v>0</v>
      </c>
      <c r="AV362" s="231">
        <f t="shared" si="287"/>
        <v>0</v>
      </c>
      <c r="AW362" s="231">
        <f t="shared" si="287"/>
        <v>0</v>
      </c>
      <c r="AX362" s="231">
        <f t="shared" si="287"/>
        <v>0</v>
      </c>
      <c r="AY362" s="231">
        <f t="shared" si="287"/>
        <v>0</v>
      </c>
      <c r="AZ362" s="231">
        <f t="shared" si="287"/>
        <v>0</v>
      </c>
      <c r="BA362" s="231">
        <f t="shared" si="287"/>
        <v>0</v>
      </c>
      <c r="BB362" s="231">
        <f t="shared" si="287"/>
        <v>0</v>
      </c>
      <c r="BC362" s="231">
        <f t="shared" si="287"/>
        <v>0</v>
      </c>
      <c r="BD362" s="231">
        <f t="shared" si="287"/>
        <v>0</v>
      </c>
      <c r="BE362" s="232">
        <f t="shared" si="287"/>
        <v>0</v>
      </c>
      <c r="BF362" s="233">
        <f t="shared" si="288"/>
        <v>0</v>
      </c>
      <c r="BG362" s="231">
        <f t="shared" si="288"/>
        <v>0</v>
      </c>
      <c r="BH362" s="231">
        <f t="shared" si="288"/>
        <v>0</v>
      </c>
      <c r="BI362" s="231">
        <f t="shared" si="288"/>
        <v>0</v>
      </c>
      <c r="BJ362" s="231">
        <f t="shared" si="288"/>
        <v>0</v>
      </c>
      <c r="BK362" s="231">
        <f t="shared" si="288"/>
        <v>0</v>
      </c>
      <c r="BL362" s="231">
        <f t="shared" si="288"/>
        <v>0</v>
      </c>
      <c r="BM362" s="231">
        <f t="shared" si="288"/>
        <v>0</v>
      </c>
      <c r="BN362" s="231">
        <f t="shared" si="288"/>
        <v>0</v>
      </c>
      <c r="BO362" s="231">
        <f t="shared" si="288"/>
        <v>0</v>
      </c>
      <c r="BP362" s="231">
        <f t="shared" si="288"/>
        <v>0</v>
      </c>
      <c r="BQ362" s="232">
        <f t="shared" si="288"/>
        <v>0</v>
      </c>
      <c r="BR362" s="233">
        <f t="shared" si="288"/>
        <v>0</v>
      </c>
      <c r="BS362" s="231">
        <f t="shared" si="288"/>
        <v>0</v>
      </c>
      <c r="BT362" s="231">
        <f t="shared" si="288"/>
        <v>0</v>
      </c>
      <c r="BU362" s="231">
        <f t="shared" si="288"/>
        <v>0</v>
      </c>
      <c r="BV362" s="231">
        <f t="shared" si="289"/>
        <v>0</v>
      </c>
      <c r="BW362" s="231">
        <f t="shared" si="289"/>
        <v>0</v>
      </c>
      <c r="BX362" s="231">
        <f t="shared" si="289"/>
        <v>0</v>
      </c>
      <c r="BY362" s="231">
        <f t="shared" si="289"/>
        <v>0</v>
      </c>
      <c r="BZ362" s="231">
        <f t="shared" si="289"/>
        <v>0</v>
      </c>
      <c r="CA362" s="231">
        <f t="shared" si="289"/>
        <v>0</v>
      </c>
      <c r="CB362" s="231">
        <f t="shared" si="289"/>
        <v>0</v>
      </c>
      <c r="CC362" s="232">
        <f t="shared" si="280"/>
        <v>0</v>
      </c>
      <c r="CD362" s="368"/>
    </row>
    <row r="363" spans="2:82" s="39" customFormat="1" ht="13.5" x14ac:dyDescent="0.75">
      <c r="B363" s="328" t="s">
        <v>792</v>
      </c>
      <c r="C363" s="329" t="s">
        <v>793</v>
      </c>
      <c r="D363" s="139" t="s">
        <v>479</v>
      </c>
      <c r="E363" s="276">
        <v>100</v>
      </c>
      <c r="F363" s="336"/>
      <c r="G363" s="74">
        <f t="shared" si="273"/>
        <v>0</v>
      </c>
      <c r="H363" s="230"/>
      <c r="I363" s="232"/>
      <c r="J363" s="230">
        <f t="shared" si="285"/>
        <v>0</v>
      </c>
      <c r="K363" s="231">
        <f t="shared" si="285"/>
        <v>0</v>
      </c>
      <c r="L363" s="231">
        <f t="shared" si="285"/>
        <v>0</v>
      </c>
      <c r="M363" s="231">
        <f t="shared" si="285"/>
        <v>0</v>
      </c>
      <c r="N363" s="231">
        <f t="shared" si="285"/>
        <v>0</v>
      </c>
      <c r="O363" s="231">
        <f t="shared" si="285"/>
        <v>0</v>
      </c>
      <c r="P363" s="231">
        <f t="shared" si="285"/>
        <v>0</v>
      </c>
      <c r="Q363" s="231">
        <f t="shared" si="285"/>
        <v>0</v>
      </c>
      <c r="R363" s="231">
        <f t="shared" si="285"/>
        <v>0</v>
      </c>
      <c r="S363" s="231">
        <f t="shared" si="285"/>
        <v>0</v>
      </c>
      <c r="T363" s="231">
        <f t="shared" si="285"/>
        <v>0</v>
      </c>
      <c r="U363" s="232">
        <f t="shared" si="285"/>
        <v>0</v>
      </c>
      <c r="V363" s="233">
        <f t="shared" si="285"/>
        <v>0</v>
      </c>
      <c r="W363" s="231">
        <f t="shared" si="285"/>
        <v>0</v>
      </c>
      <c r="X363" s="231">
        <f t="shared" si="285"/>
        <v>0</v>
      </c>
      <c r="Y363" s="231">
        <f t="shared" si="285"/>
        <v>0</v>
      </c>
      <c r="Z363" s="231">
        <f t="shared" si="286"/>
        <v>0</v>
      </c>
      <c r="AA363" s="231">
        <f t="shared" si="286"/>
        <v>0</v>
      </c>
      <c r="AB363" s="231">
        <f t="shared" si="286"/>
        <v>0</v>
      </c>
      <c r="AC363" s="231">
        <f t="shared" si="286"/>
        <v>0</v>
      </c>
      <c r="AD363" s="231">
        <f t="shared" si="286"/>
        <v>0</v>
      </c>
      <c r="AE363" s="231">
        <f t="shared" si="286"/>
        <v>0</v>
      </c>
      <c r="AF363" s="231">
        <f t="shared" si="286"/>
        <v>0</v>
      </c>
      <c r="AG363" s="232">
        <f t="shared" si="286"/>
        <v>0</v>
      </c>
      <c r="AH363" s="233">
        <f t="shared" si="286"/>
        <v>0</v>
      </c>
      <c r="AI363" s="231">
        <f t="shared" si="286"/>
        <v>0</v>
      </c>
      <c r="AJ363" s="231">
        <f t="shared" si="286"/>
        <v>0</v>
      </c>
      <c r="AK363" s="231">
        <f t="shared" si="286"/>
        <v>0</v>
      </c>
      <c r="AL363" s="231">
        <f t="shared" si="286"/>
        <v>0</v>
      </c>
      <c r="AM363" s="231">
        <f t="shared" si="286"/>
        <v>0</v>
      </c>
      <c r="AN363" s="231">
        <f t="shared" si="286"/>
        <v>0</v>
      </c>
      <c r="AO363" s="231">
        <f t="shared" si="286"/>
        <v>0</v>
      </c>
      <c r="AP363" s="231">
        <f t="shared" si="287"/>
        <v>0</v>
      </c>
      <c r="AQ363" s="231">
        <f t="shared" si="287"/>
        <v>0</v>
      </c>
      <c r="AR363" s="231">
        <f t="shared" si="287"/>
        <v>0</v>
      </c>
      <c r="AS363" s="232">
        <f t="shared" si="287"/>
        <v>0</v>
      </c>
      <c r="AT363" s="233">
        <f t="shared" si="287"/>
        <v>0</v>
      </c>
      <c r="AU363" s="231">
        <f t="shared" si="287"/>
        <v>0</v>
      </c>
      <c r="AV363" s="231">
        <f t="shared" si="287"/>
        <v>0</v>
      </c>
      <c r="AW363" s="231">
        <f t="shared" si="287"/>
        <v>0</v>
      </c>
      <c r="AX363" s="231">
        <f t="shared" si="287"/>
        <v>0</v>
      </c>
      <c r="AY363" s="231">
        <f t="shared" si="287"/>
        <v>0</v>
      </c>
      <c r="AZ363" s="231">
        <f t="shared" si="287"/>
        <v>0</v>
      </c>
      <c r="BA363" s="231">
        <f t="shared" si="287"/>
        <v>0</v>
      </c>
      <c r="BB363" s="231">
        <f t="shared" si="287"/>
        <v>0</v>
      </c>
      <c r="BC363" s="231">
        <f t="shared" si="287"/>
        <v>0</v>
      </c>
      <c r="BD363" s="231">
        <f t="shared" si="287"/>
        <v>0</v>
      </c>
      <c r="BE363" s="232">
        <f t="shared" si="287"/>
        <v>0</v>
      </c>
      <c r="BF363" s="233">
        <f t="shared" si="288"/>
        <v>0</v>
      </c>
      <c r="BG363" s="231">
        <f t="shared" si="288"/>
        <v>0</v>
      </c>
      <c r="BH363" s="231">
        <f t="shared" si="288"/>
        <v>0</v>
      </c>
      <c r="BI363" s="231">
        <f t="shared" si="288"/>
        <v>0</v>
      </c>
      <c r="BJ363" s="231">
        <f t="shared" si="288"/>
        <v>0</v>
      </c>
      <c r="BK363" s="231">
        <f t="shared" si="288"/>
        <v>0</v>
      </c>
      <c r="BL363" s="231">
        <f t="shared" si="288"/>
        <v>0</v>
      </c>
      <c r="BM363" s="231">
        <f t="shared" si="288"/>
        <v>0</v>
      </c>
      <c r="BN363" s="231">
        <f t="shared" si="288"/>
        <v>0</v>
      </c>
      <c r="BO363" s="231">
        <f t="shared" si="288"/>
        <v>0</v>
      </c>
      <c r="BP363" s="231">
        <f t="shared" si="288"/>
        <v>0</v>
      </c>
      <c r="BQ363" s="232">
        <f t="shared" si="288"/>
        <v>0</v>
      </c>
      <c r="BR363" s="233">
        <f t="shared" si="288"/>
        <v>0</v>
      </c>
      <c r="BS363" s="231">
        <f t="shared" si="288"/>
        <v>0</v>
      </c>
      <c r="BT363" s="231">
        <f t="shared" si="288"/>
        <v>0</v>
      </c>
      <c r="BU363" s="231">
        <f t="shared" si="288"/>
        <v>0</v>
      </c>
      <c r="BV363" s="231">
        <f t="shared" si="289"/>
        <v>0</v>
      </c>
      <c r="BW363" s="231">
        <f t="shared" si="289"/>
        <v>0</v>
      </c>
      <c r="BX363" s="231">
        <f t="shared" si="289"/>
        <v>0</v>
      </c>
      <c r="BY363" s="231">
        <f t="shared" si="289"/>
        <v>0</v>
      </c>
      <c r="BZ363" s="231">
        <f t="shared" si="289"/>
        <v>0</v>
      </c>
      <c r="CA363" s="231">
        <f t="shared" si="289"/>
        <v>0</v>
      </c>
      <c r="CB363" s="231">
        <f t="shared" si="289"/>
        <v>0</v>
      </c>
      <c r="CC363" s="232">
        <f t="shared" si="280"/>
        <v>0</v>
      </c>
      <c r="CD363" s="368"/>
    </row>
    <row r="364" spans="2:82" s="39" customFormat="1" ht="13.5" x14ac:dyDescent="0.75">
      <c r="B364" s="328" t="s">
        <v>794</v>
      </c>
      <c r="C364" s="329" t="s">
        <v>795</v>
      </c>
      <c r="D364" s="139" t="s">
        <v>479</v>
      </c>
      <c r="E364" s="276">
        <v>100</v>
      </c>
      <c r="F364" s="336"/>
      <c r="G364" s="74">
        <f t="shared" si="273"/>
        <v>0</v>
      </c>
      <c r="H364" s="230"/>
      <c r="I364" s="232"/>
      <c r="J364" s="230">
        <f t="shared" si="285"/>
        <v>0</v>
      </c>
      <c r="K364" s="231">
        <f t="shared" si="285"/>
        <v>0</v>
      </c>
      <c r="L364" s="231">
        <f t="shared" si="285"/>
        <v>0</v>
      </c>
      <c r="M364" s="231">
        <f t="shared" si="285"/>
        <v>0</v>
      </c>
      <c r="N364" s="231">
        <f t="shared" si="285"/>
        <v>0</v>
      </c>
      <c r="O364" s="231">
        <f t="shared" si="285"/>
        <v>0</v>
      </c>
      <c r="P364" s="231">
        <f t="shared" si="285"/>
        <v>0</v>
      </c>
      <c r="Q364" s="231">
        <f t="shared" si="285"/>
        <v>0</v>
      </c>
      <c r="R364" s="231">
        <f t="shared" si="285"/>
        <v>0</v>
      </c>
      <c r="S364" s="231">
        <f t="shared" si="285"/>
        <v>0</v>
      </c>
      <c r="T364" s="231">
        <f t="shared" si="285"/>
        <v>0</v>
      </c>
      <c r="U364" s="232">
        <f t="shared" si="285"/>
        <v>0</v>
      </c>
      <c r="V364" s="233">
        <f t="shared" si="285"/>
        <v>0</v>
      </c>
      <c r="W364" s="231">
        <f t="shared" si="285"/>
        <v>0</v>
      </c>
      <c r="X364" s="231">
        <f t="shared" si="285"/>
        <v>0</v>
      </c>
      <c r="Y364" s="231">
        <f t="shared" si="285"/>
        <v>0</v>
      </c>
      <c r="Z364" s="231">
        <f t="shared" si="286"/>
        <v>0</v>
      </c>
      <c r="AA364" s="231">
        <f t="shared" si="286"/>
        <v>0</v>
      </c>
      <c r="AB364" s="231">
        <f t="shared" si="286"/>
        <v>0</v>
      </c>
      <c r="AC364" s="231">
        <f t="shared" si="286"/>
        <v>0</v>
      </c>
      <c r="AD364" s="231">
        <f t="shared" si="286"/>
        <v>0</v>
      </c>
      <c r="AE364" s="231">
        <f t="shared" si="286"/>
        <v>0</v>
      </c>
      <c r="AF364" s="231">
        <f t="shared" si="286"/>
        <v>0</v>
      </c>
      <c r="AG364" s="232">
        <f t="shared" si="286"/>
        <v>0</v>
      </c>
      <c r="AH364" s="233">
        <f t="shared" si="286"/>
        <v>0</v>
      </c>
      <c r="AI364" s="231">
        <f t="shared" si="286"/>
        <v>0</v>
      </c>
      <c r="AJ364" s="231">
        <f t="shared" si="286"/>
        <v>0</v>
      </c>
      <c r="AK364" s="231">
        <f t="shared" si="286"/>
        <v>0</v>
      </c>
      <c r="AL364" s="231">
        <f t="shared" si="286"/>
        <v>0</v>
      </c>
      <c r="AM364" s="231">
        <f t="shared" si="286"/>
        <v>0</v>
      </c>
      <c r="AN364" s="231">
        <f t="shared" si="286"/>
        <v>0</v>
      </c>
      <c r="AO364" s="231">
        <f t="shared" si="286"/>
        <v>0</v>
      </c>
      <c r="AP364" s="231">
        <f t="shared" si="287"/>
        <v>0</v>
      </c>
      <c r="AQ364" s="231">
        <f t="shared" si="287"/>
        <v>0</v>
      </c>
      <c r="AR364" s="231">
        <f t="shared" si="287"/>
        <v>0</v>
      </c>
      <c r="AS364" s="232">
        <f t="shared" si="287"/>
        <v>0</v>
      </c>
      <c r="AT364" s="233">
        <f t="shared" si="287"/>
        <v>0</v>
      </c>
      <c r="AU364" s="231">
        <f t="shared" si="287"/>
        <v>0</v>
      </c>
      <c r="AV364" s="231">
        <f t="shared" si="287"/>
        <v>0</v>
      </c>
      <c r="AW364" s="231">
        <f t="shared" si="287"/>
        <v>0</v>
      </c>
      <c r="AX364" s="231">
        <f t="shared" si="287"/>
        <v>0</v>
      </c>
      <c r="AY364" s="231">
        <f t="shared" si="287"/>
        <v>0</v>
      </c>
      <c r="AZ364" s="231">
        <f t="shared" si="287"/>
        <v>0</v>
      </c>
      <c r="BA364" s="231">
        <f t="shared" si="287"/>
        <v>0</v>
      </c>
      <c r="BB364" s="231">
        <f t="shared" si="287"/>
        <v>0</v>
      </c>
      <c r="BC364" s="231">
        <f t="shared" si="287"/>
        <v>0</v>
      </c>
      <c r="BD364" s="231">
        <f t="shared" si="287"/>
        <v>0</v>
      </c>
      <c r="BE364" s="232">
        <f t="shared" si="287"/>
        <v>0</v>
      </c>
      <c r="BF364" s="233">
        <f t="shared" si="288"/>
        <v>0</v>
      </c>
      <c r="BG364" s="231">
        <f t="shared" si="288"/>
        <v>0</v>
      </c>
      <c r="BH364" s="231">
        <f t="shared" si="288"/>
        <v>0</v>
      </c>
      <c r="BI364" s="231">
        <f t="shared" si="288"/>
        <v>0</v>
      </c>
      <c r="BJ364" s="231">
        <f t="shared" si="288"/>
        <v>0</v>
      </c>
      <c r="BK364" s="231">
        <f t="shared" si="288"/>
        <v>0</v>
      </c>
      <c r="BL364" s="231">
        <f t="shared" si="288"/>
        <v>0</v>
      </c>
      <c r="BM364" s="231">
        <f t="shared" si="288"/>
        <v>0</v>
      </c>
      <c r="BN364" s="231">
        <f t="shared" si="288"/>
        <v>0</v>
      </c>
      <c r="BO364" s="231">
        <f t="shared" si="288"/>
        <v>0</v>
      </c>
      <c r="BP364" s="231">
        <f t="shared" si="288"/>
        <v>0</v>
      </c>
      <c r="BQ364" s="232">
        <f t="shared" si="288"/>
        <v>0</v>
      </c>
      <c r="BR364" s="233">
        <f t="shared" si="288"/>
        <v>0</v>
      </c>
      <c r="BS364" s="231">
        <f t="shared" si="288"/>
        <v>0</v>
      </c>
      <c r="BT364" s="231">
        <f t="shared" si="288"/>
        <v>0</v>
      </c>
      <c r="BU364" s="231">
        <f t="shared" si="288"/>
        <v>0</v>
      </c>
      <c r="BV364" s="231">
        <f t="shared" si="289"/>
        <v>0</v>
      </c>
      <c r="BW364" s="231">
        <f t="shared" si="289"/>
        <v>0</v>
      </c>
      <c r="BX364" s="231">
        <f t="shared" si="289"/>
        <v>0</v>
      </c>
      <c r="BY364" s="231">
        <f t="shared" si="289"/>
        <v>0</v>
      </c>
      <c r="BZ364" s="231">
        <f t="shared" si="289"/>
        <v>0</v>
      </c>
      <c r="CA364" s="231">
        <f t="shared" si="289"/>
        <v>0</v>
      </c>
      <c r="CB364" s="231">
        <f t="shared" si="289"/>
        <v>0</v>
      </c>
      <c r="CC364" s="232">
        <f t="shared" si="280"/>
        <v>0</v>
      </c>
      <c r="CD364" s="368"/>
    </row>
    <row r="365" spans="2:82" s="39" customFormat="1" ht="13.5" x14ac:dyDescent="0.75">
      <c r="B365" s="328" t="s">
        <v>796</v>
      </c>
      <c r="C365" s="329" t="s">
        <v>797</v>
      </c>
      <c r="D365" s="139" t="s">
        <v>479</v>
      </c>
      <c r="E365" s="276">
        <v>100</v>
      </c>
      <c r="F365" s="336"/>
      <c r="G365" s="74">
        <f t="shared" si="273"/>
        <v>0</v>
      </c>
      <c r="H365" s="230"/>
      <c r="I365" s="232"/>
      <c r="J365" s="230">
        <f t="shared" si="285"/>
        <v>0</v>
      </c>
      <c r="K365" s="231">
        <f t="shared" si="285"/>
        <v>0</v>
      </c>
      <c r="L365" s="231">
        <f t="shared" si="285"/>
        <v>0</v>
      </c>
      <c r="M365" s="231">
        <f t="shared" si="285"/>
        <v>0</v>
      </c>
      <c r="N365" s="231">
        <f t="shared" si="285"/>
        <v>0</v>
      </c>
      <c r="O365" s="231">
        <f t="shared" si="285"/>
        <v>0</v>
      </c>
      <c r="P365" s="231">
        <f t="shared" si="285"/>
        <v>0</v>
      </c>
      <c r="Q365" s="231">
        <f t="shared" si="285"/>
        <v>0</v>
      </c>
      <c r="R365" s="231">
        <f t="shared" si="285"/>
        <v>0</v>
      </c>
      <c r="S365" s="231">
        <f t="shared" si="285"/>
        <v>0</v>
      </c>
      <c r="T365" s="231">
        <f t="shared" si="285"/>
        <v>0</v>
      </c>
      <c r="U365" s="232">
        <f t="shared" si="285"/>
        <v>0</v>
      </c>
      <c r="V365" s="233">
        <f t="shared" si="285"/>
        <v>0</v>
      </c>
      <c r="W365" s="231">
        <f t="shared" si="285"/>
        <v>0</v>
      </c>
      <c r="X365" s="231">
        <f t="shared" si="285"/>
        <v>0</v>
      </c>
      <c r="Y365" s="231">
        <f t="shared" si="285"/>
        <v>0</v>
      </c>
      <c r="Z365" s="231">
        <f t="shared" si="286"/>
        <v>0</v>
      </c>
      <c r="AA365" s="231">
        <f t="shared" si="286"/>
        <v>0</v>
      </c>
      <c r="AB365" s="231">
        <f t="shared" si="286"/>
        <v>0</v>
      </c>
      <c r="AC365" s="231">
        <f t="shared" si="286"/>
        <v>0</v>
      </c>
      <c r="AD365" s="231">
        <f t="shared" si="286"/>
        <v>0</v>
      </c>
      <c r="AE365" s="231">
        <f t="shared" si="286"/>
        <v>0</v>
      </c>
      <c r="AF365" s="231">
        <f t="shared" si="286"/>
        <v>0</v>
      </c>
      <c r="AG365" s="232">
        <f t="shared" si="286"/>
        <v>0</v>
      </c>
      <c r="AH365" s="233">
        <f t="shared" si="286"/>
        <v>0</v>
      </c>
      <c r="AI365" s="231">
        <f t="shared" si="286"/>
        <v>0</v>
      </c>
      <c r="AJ365" s="231">
        <f t="shared" si="286"/>
        <v>0</v>
      </c>
      <c r="AK365" s="231">
        <f t="shared" si="286"/>
        <v>0</v>
      </c>
      <c r="AL365" s="231">
        <f t="shared" si="286"/>
        <v>0</v>
      </c>
      <c r="AM365" s="231">
        <f t="shared" si="286"/>
        <v>0</v>
      </c>
      <c r="AN365" s="231">
        <f t="shared" si="286"/>
        <v>0</v>
      </c>
      <c r="AO365" s="231">
        <f t="shared" si="286"/>
        <v>0</v>
      </c>
      <c r="AP365" s="231">
        <f t="shared" si="287"/>
        <v>0</v>
      </c>
      <c r="AQ365" s="231">
        <f t="shared" si="287"/>
        <v>0</v>
      </c>
      <c r="AR365" s="231">
        <f t="shared" si="287"/>
        <v>0</v>
      </c>
      <c r="AS365" s="232">
        <f t="shared" si="287"/>
        <v>0</v>
      </c>
      <c r="AT365" s="233">
        <f t="shared" si="287"/>
        <v>0</v>
      </c>
      <c r="AU365" s="231">
        <f t="shared" si="287"/>
        <v>0</v>
      </c>
      <c r="AV365" s="231">
        <f t="shared" si="287"/>
        <v>0</v>
      </c>
      <c r="AW365" s="231">
        <f t="shared" si="287"/>
        <v>0</v>
      </c>
      <c r="AX365" s="231">
        <f t="shared" si="287"/>
        <v>0</v>
      </c>
      <c r="AY365" s="231">
        <f t="shared" si="287"/>
        <v>0</v>
      </c>
      <c r="AZ365" s="231">
        <f t="shared" si="287"/>
        <v>0</v>
      </c>
      <c r="BA365" s="231">
        <f t="shared" si="287"/>
        <v>0</v>
      </c>
      <c r="BB365" s="231">
        <f t="shared" si="287"/>
        <v>0</v>
      </c>
      <c r="BC365" s="231">
        <f t="shared" si="287"/>
        <v>0</v>
      </c>
      <c r="BD365" s="231">
        <f t="shared" si="287"/>
        <v>0</v>
      </c>
      <c r="BE365" s="232">
        <f t="shared" si="287"/>
        <v>0</v>
      </c>
      <c r="BF365" s="233">
        <f t="shared" si="288"/>
        <v>0</v>
      </c>
      <c r="BG365" s="231">
        <f t="shared" si="288"/>
        <v>0</v>
      </c>
      <c r="BH365" s="231">
        <f t="shared" si="288"/>
        <v>0</v>
      </c>
      <c r="BI365" s="231">
        <f t="shared" si="288"/>
        <v>0</v>
      </c>
      <c r="BJ365" s="231">
        <f t="shared" si="288"/>
        <v>0</v>
      </c>
      <c r="BK365" s="231">
        <f t="shared" si="288"/>
        <v>0</v>
      </c>
      <c r="BL365" s="231">
        <f t="shared" si="288"/>
        <v>0</v>
      </c>
      <c r="BM365" s="231">
        <f t="shared" si="288"/>
        <v>0</v>
      </c>
      <c r="BN365" s="231">
        <f t="shared" si="288"/>
        <v>0</v>
      </c>
      <c r="BO365" s="231">
        <f t="shared" si="288"/>
        <v>0</v>
      </c>
      <c r="BP365" s="231">
        <f t="shared" si="288"/>
        <v>0</v>
      </c>
      <c r="BQ365" s="232">
        <f t="shared" si="288"/>
        <v>0</v>
      </c>
      <c r="BR365" s="233">
        <f t="shared" si="288"/>
        <v>0</v>
      </c>
      <c r="BS365" s="231">
        <f t="shared" si="288"/>
        <v>0</v>
      </c>
      <c r="BT365" s="231">
        <f t="shared" si="288"/>
        <v>0</v>
      </c>
      <c r="BU365" s="231">
        <f t="shared" si="288"/>
        <v>0</v>
      </c>
      <c r="BV365" s="231">
        <f t="shared" si="289"/>
        <v>0</v>
      </c>
      <c r="BW365" s="231">
        <f t="shared" si="289"/>
        <v>0</v>
      </c>
      <c r="BX365" s="231">
        <f t="shared" si="289"/>
        <v>0</v>
      </c>
      <c r="BY365" s="231">
        <f t="shared" si="289"/>
        <v>0</v>
      </c>
      <c r="BZ365" s="231">
        <f t="shared" si="289"/>
        <v>0</v>
      </c>
      <c r="CA365" s="231">
        <f t="shared" si="289"/>
        <v>0</v>
      </c>
      <c r="CB365" s="231">
        <f t="shared" si="289"/>
        <v>0</v>
      </c>
      <c r="CC365" s="232">
        <f t="shared" si="280"/>
        <v>0</v>
      </c>
      <c r="CD365" s="368"/>
    </row>
    <row r="366" spans="2:82" s="39" customFormat="1" ht="13.5" x14ac:dyDescent="0.75">
      <c r="B366" s="328" t="s">
        <v>798</v>
      </c>
      <c r="C366" s="329" t="s">
        <v>799</v>
      </c>
      <c r="D366" s="139" t="s">
        <v>479</v>
      </c>
      <c r="E366" s="276">
        <v>100</v>
      </c>
      <c r="F366" s="336"/>
      <c r="G366" s="74">
        <f t="shared" si="273"/>
        <v>0</v>
      </c>
      <c r="H366" s="230"/>
      <c r="I366" s="232"/>
      <c r="J366" s="230">
        <f t="shared" si="285"/>
        <v>0</v>
      </c>
      <c r="K366" s="231">
        <f t="shared" si="285"/>
        <v>0</v>
      </c>
      <c r="L366" s="231">
        <f t="shared" si="285"/>
        <v>0</v>
      </c>
      <c r="M366" s="231">
        <f t="shared" si="285"/>
        <v>0</v>
      </c>
      <c r="N366" s="231">
        <f t="shared" si="285"/>
        <v>0</v>
      </c>
      <c r="O366" s="231">
        <f t="shared" si="285"/>
        <v>0</v>
      </c>
      <c r="P366" s="231">
        <f t="shared" si="285"/>
        <v>0</v>
      </c>
      <c r="Q366" s="231">
        <f t="shared" si="285"/>
        <v>0</v>
      </c>
      <c r="R366" s="231">
        <f t="shared" si="285"/>
        <v>0</v>
      </c>
      <c r="S366" s="231">
        <f t="shared" si="285"/>
        <v>0</v>
      </c>
      <c r="T366" s="231">
        <f t="shared" si="285"/>
        <v>0</v>
      </c>
      <c r="U366" s="232">
        <f t="shared" si="285"/>
        <v>0</v>
      </c>
      <c r="V366" s="233">
        <f t="shared" si="285"/>
        <v>0</v>
      </c>
      <c r="W366" s="231">
        <f t="shared" si="285"/>
        <v>0</v>
      </c>
      <c r="X366" s="231">
        <f t="shared" si="285"/>
        <v>0</v>
      </c>
      <c r="Y366" s="231">
        <f t="shared" si="285"/>
        <v>0</v>
      </c>
      <c r="Z366" s="231">
        <f t="shared" si="286"/>
        <v>0</v>
      </c>
      <c r="AA366" s="231">
        <f t="shared" si="286"/>
        <v>0</v>
      </c>
      <c r="AB366" s="231">
        <f t="shared" si="286"/>
        <v>0</v>
      </c>
      <c r="AC366" s="231">
        <f t="shared" si="286"/>
        <v>0</v>
      </c>
      <c r="AD366" s="231">
        <f t="shared" si="286"/>
        <v>0</v>
      </c>
      <c r="AE366" s="231">
        <f t="shared" si="286"/>
        <v>0</v>
      </c>
      <c r="AF366" s="231">
        <f t="shared" si="286"/>
        <v>0</v>
      </c>
      <c r="AG366" s="232">
        <f t="shared" si="286"/>
        <v>0</v>
      </c>
      <c r="AH366" s="233">
        <f t="shared" si="286"/>
        <v>0</v>
      </c>
      <c r="AI366" s="231">
        <f t="shared" si="286"/>
        <v>0</v>
      </c>
      <c r="AJ366" s="231">
        <f t="shared" si="286"/>
        <v>0</v>
      </c>
      <c r="AK366" s="231">
        <f t="shared" si="286"/>
        <v>0</v>
      </c>
      <c r="AL366" s="231">
        <f t="shared" si="286"/>
        <v>0</v>
      </c>
      <c r="AM366" s="231">
        <f t="shared" si="286"/>
        <v>0</v>
      </c>
      <c r="AN366" s="231">
        <f t="shared" si="286"/>
        <v>0</v>
      </c>
      <c r="AO366" s="231">
        <f t="shared" si="286"/>
        <v>0</v>
      </c>
      <c r="AP366" s="231">
        <f t="shared" si="287"/>
        <v>0</v>
      </c>
      <c r="AQ366" s="231">
        <f t="shared" si="287"/>
        <v>0</v>
      </c>
      <c r="AR366" s="231">
        <f t="shared" si="287"/>
        <v>0</v>
      </c>
      <c r="AS366" s="232">
        <f t="shared" si="287"/>
        <v>0</v>
      </c>
      <c r="AT366" s="233">
        <f t="shared" si="287"/>
        <v>0</v>
      </c>
      <c r="AU366" s="231">
        <f t="shared" si="287"/>
        <v>0</v>
      </c>
      <c r="AV366" s="231">
        <f t="shared" si="287"/>
        <v>0</v>
      </c>
      <c r="AW366" s="231">
        <f t="shared" si="287"/>
        <v>0</v>
      </c>
      <c r="AX366" s="231">
        <f t="shared" si="287"/>
        <v>0</v>
      </c>
      <c r="AY366" s="231">
        <f t="shared" si="287"/>
        <v>0</v>
      </c>
      <c r="AZ366" s="231">
        <f t="shared" si="287"/>
        <v>0</v>
      </c>
      <c r="BA366" s="231">
        <f t="shared" si="287"/>
        <v>0</v>
      </c>
      <c r="BB366" s="231">
        <f t="shared" si="287"/>
        <v>0</v>
      </c>
      <c r="BC366" s="231">
        <f t="shared" si="287"/>
        <v>0</v>
      </c>
      <c r="BD366" s="231">
        <f t="shared" si="287"/>
        <v>0</v>
      </c>
      <c r="BE366" s="232">
        <f t="shared" si="287"/>
        <v>0</v>
      </c>
      <c r="BF366" s="233">
        <f t="shared" si="288"/>
        <v>0</v>
      </c>
      <c r="BG366" s="231">
        <f t="shared" si="288"/>
        <v>0</v>
      </c>
      <c r="BH366" s="231">
        <f t="shared" si="288"/>
        <v>0</v>
      </c>
      <c r="BI366" s="231">
        <f t="shared" si="288"/>
        <v>0</v>
      </c>
      <c r="BJ366" s="231">
        <f t="shared" si="288"/>
        <v>0</v>
      </c>
      <c r="BK366" s="231">
        <f t="shared" si="288"/>
        <v>0</v>
      </c>
      <c r="BL366" s="231">
        <f t="shared" si="288"/>
        <v>0</v>
      </c>
      <c r="BM366" s="231">
        <f t="shared" si="288"/>
        <v>0</v>
      </c>
      <c r="BN366" s="231">
        <f t="shared" si="288"/>
        <v>0</v>
      </c>
      <c r="BO366" s="231">
        <f t="shared" si="288"/>
        <v>0</v>
      </c>
      <c r="BP366" s="231">
        <f t="shared" si="288"/>
        <v>0</v>
      </c>
      <c r="BQ366" s="232">
        <f t="shared" si="288"/>
        <v>0</v>
      </c>
      <c r="BR366" s="233">
        <f t="shared" si="288"/>
        <v>0</v>
      </c>
      <c r="BS366" s="231">
        <f t="shared" si="288"/>
        <v>0</v>
      </c>
      <c r="BT366" s="231">
        <f t="shared" si="288"/>
        <v>0</v>
      </c>
      <c r="BU366" s="231">
        <f t="shared" si="288"/>
        <v>0</v>
      </c>
      <c r="BV366" s="231">
        <f t="shared" si="289"/>
        <v>0</v>
      </c>
      <c r="BW366" s="231">
        <f t="shared" si="289"/>
        <v>0</v>
      </c>
      <c r="BX366" s="231">
        <f t="shared" si="289"/>
        <v>0</v>
      </c>
      <c r="BY366" s="231">
        <f t="shared" si="289"/>
        <v>0</v>
      </c>
      <c r="BZ366" s="231">
        <f t="shared" si="289"/>
        <v>0</v>
      </c>
      <c r="CA366" s="231">
        <f t="shared" si="289"/>
        <v>0</v>
      </c>
      <c r="CB366" s="231">
        <f t="shared" si="289"/>
        <v>0</v>
      </c>
      <c r="CC366" s="232">
        <f t="shared" si="280"/>
        <v>0</v>
      </c>
      <c r="CD366" s="368"/>
    </row>
    <row r="367" spans="2:82" s="39" customFormat="1" ht="13.5" x14ac:dyDescent="0.75">
      <c r="B367" s="328" t="s">
        <v>800</v>
      </c>
      <c r="C367" s="329" t="s">
        <v>801</v>
      </c>
      <c r="D367" s="139" t="s">
        <v>479</v>
      </c>
      <c r="E367" s="276">
        <v>100</v>
      </c>
      <c r="F367" s="336"/>
      <c r="G367" s="74">
        <f t="shared" si="273"/>
        <v>0</v>
      </c>
      <c r="H367" s="230"/>
      <c r="I367" s="232"/>
      <c r="J367" s="230">
        <f t="shared" si="285"/>
        <v>0</v>
      </c>
      <c r="K367" s="231">
        <f t="shared" si="285"/>
        <v>0</v>
      </c>
      <c r="L367" s="231">
        <f t="shared" si="285"/>
        <v>0</v>
      </c>
      <c r="M367" s="231">
        <f t="shared" si="285"/>
        <v>0</v>
      </c>
      <c r="N367" s="231">
        <f t="shared" si="285"/>
        <v>0</v>
      </c>
      <c r="O367" s="231">
        <f t="shared" si="285"/>
        <v>0</v>
      </c>
      <c r="P367" s="231">
        <f t="shared" si="285"/>
        <v>0</v>
      </c>
      <c r="Q367" s="231">
        <f t="shared" si="285"/>
        <v>0</v>
      </c>
      <c r="R367" s="231">
        <f t="shared" si="285"/>
        <v>0</v>
      </c>
      <c r="S367" s="231">
        <f t="shared" si="285"/>
        <v>0</v>
      </c>
      <c r="T367" s="231">
        <f t="shared" si="285"/>
        <v>0</v>
      </c>
      <c r="U367" s="232">
        <f t="shared" si="285"/>
        <v>0</v>
      </c>
      <c r="V367" s="233">
        <f t="shared" si="285"/>
        <v>0</v>
      </c>
      <c r="W367" s="231">
        <f t="shared" si="285"/>
        <v>0</v>
      </c>
      <c r="X367" s="231">
        <f t="shared" si="285"/>
        <v>0</v>
      </c>
      <c r="Y367" s="231">
        <f t="shared" si="285"/>
        <v>0</v>
      </c>
      <c r="Z367" s="231">
        <f t="shared" si="286"/>
        <v>0</v>
      </c>
      <c r="AA367" s="231">
        <f t="shared" si="286"/>
        <v>0</v>
      </c>
      <c r="AB367" s="231">
        <f t="shared" si="286"/>
        <v>0</v>
      </c>
      <c r="AC367" s="231">
        <f t="shared" si="286"/>
        <v>0</v>
      </c>
      <c r="AD367" s="231">
        <f t="shared" si="286"/>
        <v>0</v>
      </c>
      <c r="AE367" s="231">
        <f t="shared" si="286"/>
        <v>0</v>
      </c>
      <c r="AF367" s="231">
        <f t="shared" si="286"/>
        <v>0</v>
      </c>
      <c r="AG367" s="232">
        <f t="shared" si="286"/>
        <v>0</v>
      </c>
      <c r="AH367" s="233">
        <f t="shared" si="286"/>
        <v>0</v>
      </c>
      <c r="AI367" s="231">
        <f t="shared" si="286"/>
        <v>0</v>
      </c>
      <c r="AJ367" s="231">
        <f t="shared" si="286"/>
        <v>0</v>
      </c>
      <c r="AK367" s="231">
        <f t="shared" si="286"/>
        <v>0</v>
      </c>
      <c r="AL367" s="231">
        <f t="shared" si="286"/>
        <v>0</v>
      </c>
      <c r="AM367" s="231">
        <f t="shared" si="286"/>
        <v>0</v>
      </c>
      <c r="AN367" s="231">
        <f t="shared" si="286"/>
        <v>0</v>
      </c>
      <c r="AO367" s="231">
        <f t="shared" si="286"/>
        <v>0</v>
      </c>
      <c r="AP367" s="231">
        <f t="shared" si="287"/>
        <v>0</v>
      </c>
      <c r="AQ367" s="231">
        <f t="shared" si="287"/>
        <v>0</v>
      </c>
      <c r="AR367" s="231">
        <f t="shared" si="287"/>
        <v>0</v>
      </c>
      <c r="AS367" s="232">
        <f t="shared" si="287"/>
        <v>0</v>
      </c>
      <c r="AT367" s="233">
        <f t="shared" si="287"/>
        <v>0</v>
      </c>
      <c r="AU367" s="231">
        <f t="shared" si="287"/>
        <v>0</v>
      </c>
      <c r="AV367" s="231">
        <f t="shared" si="287"/>
        <v>0</v>
      </c>
      <c r="AW367" s="231">
        <f t="shared" si="287"/>
        <v>0</v>
      </c>
      <c r="AX367" s="231">
        <f t="shared" si="287"/>
        <v>0</v>
      </c>
      <c r="AY367" s="231">
        <f t="shared" si="287"/>
        <v>0</v>
      </c>
      <c r="AZ367" s="231">
        <f t="shared" si="287"/>
        <v>0</v>
      </c>
      <c r="BA367" s="231">
        <f t="shared" si="287"/>
        <v>0</v>
      </c>
      <c r="BB367" s="231">
        <f t="shared" si="287"/>
        <v>0</v>
      </c>
      <c r="BC367" s="231">
        <f t="shared" si="287"/>
        <v>0</v>
      </c>
      <c r="BD367" s="231">
        <f t="shared" si="287"/>
        <v>0</v>
      </c>
      <c r="BE367" s="232">
        <f t="shared" si="287"/>
        <v>0</v>
      </c>
      <c r="BF367" s="233">
        <f t="shared" si="288"/>
        <v>0</v>
      </c>
      <c r="BG367" s="231">
        <f t="shared" si="288"/>
        <v>0</v>
      </c>
      <c r="BH367" s="231">
        <f t="shared" si="288"/>
        <v>0</v>
      </c>
      <c r="BI367" s="231">
        <f t="shared" si="288"/>
        <v>0</v>
      </c>
      <c r="BJ367" s="231">
        <f t="shared" si="288"/>
        <v>0</v>
      </c>
      <c r="BK367" s="231">
        <f t="shared" si="288"/>
        <v>0</v>
      </c>
      <c r="BL367" s="231">
        <f t="shared" si="288"/>
        <v>0</v>
      </c>
      <c r="BM367" s="231">
        <f t="shared" si="288"/>
        <v>0</v>
      </c>
      <c r="BN367" s="231">
        <f t="shared" si="288"/>
        <v>0</v>
      </c>
      <c r="BO367" s="231">
        <f t="shared" si="288"/>
        <v>0</v>
      </c>
      <c r="BP367" s="231">
        <f t="shared" si="288"/>
        <v>0</v>
      </c>
      <c r="BQ367" s="232">
        <f t="shared" si="288"/>
        <v>0</v>
      </c>
      <c r="BR367" s="233">
        <f t="shared" si="288"/>
        <v>0</v>
      </c>
      <c r="BS367" s="231">
        <f t="shared" si="288"/>
        <v>0</v>
      </c>
      <c r="BT367" s="231">
        <f t="shared" si="288"/>
        <v>0</v>
      </c>
      <c r="BU367" s="231">
        <f t="shared" si="288"/>
        <v>0</v>
      </c>
      <c r="BV367" s="231">
        <f t="shared" si="289"/>
        <v>0</v>
      </c>
      <c r="BW367" s="231">
        <f t="shared" si="289"/>
        <v>0</v>
      </c>
      <c r="BX367" s="231">
        <f t="shared" si="289"/>
        <v>0</v>
      </c>
      <c r="BY367" s="231">
        <f t="shared" si="289"/>
        <v>0</v>
      </c>
      <c r="BZ367" s="231">
        <f t="shared" si="289"/>
        <v>0</v>
      </c>
      <c r="CA367" s="231">
        <f t="shared" si="289"/>
        <v>0</v>
      </c>
      <c r="CB367" s="231">
        <f t="shared" si="289"/>
        <v>0</v>
      </c>
      <c r="CC367" s="232">
        <f t="shared" si="280"/>
        <v>0</v>
      </c>
      <c r="CD367" s="368"/>
    </row>
    <row r="368" spans="2:82" s="39" customFormat="1" ht="13.5" x14ac:dyDescent="0.75">
      <c r="B368" s="328" t="s">
        <v>802</v>
      </c>
      <c r="C368" s="329" t="s">
        <v>803</v>
      </c>
      <c r="D368" s="139" t="s">
        <v>479</v>
      </c>
      <c r="E368" s="276">
        <v>100</v>
      </c>
      <c r="F368" s="336"/>
      <c r="G368" s="74">
        <f t="shared" si="273"/>
        <v>0</v>
      </c>
      <c r="H368" s="230"/>
      <c r="I368" s="232"/>
      <c r="J368" s="230">
        <f t="shared" si="285"/>
        <v>0</v>
      </c>
      <c r="K368" s="231">
        <f t="shared" si="285"/>
        <v>0</v>
      </c>
      <c r="L368" s="231">
        <f t="shared" si="285"/>
        <v>0</v>
      </c>
      <c r="M368" s="231">
        <f t="shared" si="285"/>
        <v>0</v>
      </c>
      <c r="N368" s="231">
        <f t="shared" si="285"/>
        <v>0</v>
      </c>
      <c r="O368" s="231">
        <f t="shared" si="285"/>
        <v>0</v>
      </c>
      <c r="P368" s="231">
        <f t="shared" si="285"/>
        <v>0</v>
      </c>
      <c r="Q368" s="231">
        <f t="shared" si="285"/>
        <v>0</v>
      </c>
      <c r="R368" s="231">
        <f t="shared" si="285"/>
        <v>0</v>
      </c>
      <c r="S368" s="231">
        <f t="shared" si="285"/>
        <v>0</v>
      </c>
      <c r="T368" s="231">
        <f t="shared" si="285"/>
        <v>0</v>
      </c>
      <c r="U368" s="232">
        <f t="shared" si="285"/>
        <v>0</v>
      </c>
      <c r="V368" s="233">
        <f t="shared" si="285"/>
        <v>0</v>
      </c>
      <c r="W368" s="231">
        <f t="shared" si="285"/>
        <v>0</v>
      </c>
      <c r="X368" s="231">
        <f t="shared" si="285"/>
        <v>0</v>
      </c>
      <c r="Y368" s="231">
        <f t="shared" si="285"/>
        <v>0</v>
      </c>
      <c r="Z368" s="231">
        <f t="shared" si="286"/>
        <v>0</v>
      </c>
      <c r="AA368" s="231">
        <f t="shared" si="286"/>
        <v>0</v>
      </c>
      <c r="AB368" s="231">
        <f t="shared" si="286"/>
        <v>0</v>
      </c>
      <c r="AC368" s="231">
        <f t="shared" si="286"/>
        <v>0</v>
      </c>
      <c r="AD368" s="231">
        <f t="shared" si="286"/>
        <v>0</v>
      </c>
      <c r="AE368" s="231">
        <f t="shared" si="286"/>
        <v>0</v>
      </c>
      <c r="AF368" s="231">
        <f t="shared" si="286"/>
        <v>0</v>
      </c>
      <c r="AG368" s="232">
        <f t="shared" si="286"/>
        <v>0</v>
      </c>
      <c r="AH368" s="233">
        <f t="shared" si="286"/>
        <v>0</v>
      </c>
      <c r="AI368" s="231">
        <f t="shared" si="286"/>
        <v>0</v>
      </c>
      <c r="AJ368" s="231">
        <f t="shared" si="286"/>
        <v>0</v>
      </c>
      <c r="AK368" s="231">
        <f t="shared" si="286"/>
        <v>0</v>
      </c>
      <c r="AL368" s="231">
        <f t="shared" si="286"/>
        <v>0</v>
      </c>
      <c r="AM368" s="231">
        <f t="shared" si="286"/>
        <v>0</v>
      </c>
      <c r="AN368" s="231">
        <f t="shared" si="286"/>
        <v>0</v>
      </c>
      <c r="AO368" s="231">
        <f t="shared" si="286"/>
        <v>0</v>
      </c>
      <c r="AP368" s="231">
        <f t="shared" si="287"/>
        <v>0</v>
      </c>
      <c r="AQ368" s="231">
        <f t="shared" si="287"/>
        <v>0</v>
      </c>
      <c r="AR368" s="231">
        <f t="shared" si="287"/>
        <v>0</v>
      </c>
      <c r="AS368" s="232">
        <f t="shared" si="287"/>
        <v>0</v>
      </c>
      <c r="AT368" s="233">
        <f t="shared" si="287"/>
        <v>0</v>
      </c>
      <c r="AU368" s="231">
        <f t="shared" si="287"/>
        <v>0</v>
      </c>
      <c r="AV368" s="231">
        <f t="shared" si="287"/>
        <v>0</v>
      </c>
      <c r="AW368" s="231">
        <f t="shared" si="287"/>
        <v>0</v>
      </c>
      <c r="AX368" s="231">
        <f t="shared" si="287"/>
        <v>0</v>
      </c>
      <c r="AY368" s="231">
        <f t="shared" si="287"/>
        <v>0</v>
      </c>
      <c r="AZ368" s="231">
        <f t="shared" si="287"/>
        <v>0</v>
      </c>
      <c r="BA368" s="231">
        <f t="shared" si="287"/>
        <v>0</v>
      </c>
      <c r="BB368" s="231">
        <f t="shared" si="287"/>
        <v>0</v>
      </c>
      <c r="BC368" s="231">
        <f t="shared" si="287"/>
        <v>0</v>
      </c>
      <c r="BD368" s="231">
        <f t="shared" si="287"/>
        <v>0</v>
      </c>
      <c r="BE368" s="232">
        <f t="shared" si="287"/>
        <v>0</v>
      </c>
      <c r="BF368" s="233">
        <f t="shared" si="288"/>
        <v>0</v>
      </c>
      <c r="BG368" s="231">
        <f t="shared" si="288"/>
        <v>0</v>
      </c>
      <c r="BH368" s="231">
        <f t="shared" si="288"/>
        <v>0</v>
      </c>
      <c r="BI368" s="231">
        <f t="shared" si="288"/>
        <v>0</v>
      </c>
      <c r="BJ368" s="231">
        <f t="shared" si="288"/>
        <v>0</v>
      </c>
      <c r="BK368" s="231">
        <f t="shared" si="288"/>
        <v>0</v>
      </c>
      <c r="BL368" s="231">
        <f t="shared" si="288"/>
        <v>0</v>
      </c>
      <c r="BM368" s="231">
        <f t="shared" si="288"/>
        <v>0</v>
      </c>
      <c r="BN368" s="231">
        <f t="shared" si="288"/>
        <v>0</v>
      </c>
      <c r="BO368" s="231">
        <f t="shared" si="288"/>
        <v>0</v>
      </c>
      <c r="BP368" s="231">
        <f t="shared" si="288"/>
        <v>0</v>
      </c>
      <c r="BQ368" s="232">
        <f t="shared" si="288"/>
        <v>0</v>
      </c>
      <c r="BR368" s="233">
        <f t="shared" si="288"/>
        <v>0</v>
      </c>
      <c r="BS368" s="231">
        <f t="shared" si="288"/>
        <v>0</v>
      </c>
      <c r="BT368" s="231">
        <f t="shared" si="288"/>
        <v>0</v>
      </c>
      <c r="BU368" s="231">
        <f t="shared" si="288"/>
        <v>0</v>
      </c>
      <c r="BV368" s="231">
        <f t="shared" si="289"/>
        <v>0</v>
      </c>
      <c r="BW368" s="231">
        <f t="shared" si="289"/>
        <v>0</v>
      </c>
      <c r="BX368" s="231">
        <f t="shared" si="289"/>
        <v>0</v>
      </c>
      <c r="BY368" s="231">
        <f t="shared" si="289"/>
        <v>0</v>
      </c>
      <c r="BZ368" s="231">
        <f t="shared" si="289"/>
        <v>0</v>
      </c>
      <c r="CA368" s="231">
        <f t="shared" si="289"/>
        <v>0</v>
      </c>
      <c r="CB368" s="231">
        <f t="shared" si="289"/>
        <v>0</v>
      </c>
      <c r="CC368" s="232">
        <f t="shared" si="280"/>
        <v>0</v>
      </c>
      <c r="CD368" s="368"/>
    </row>
    <row r="369" spans="2:82" s="39" customFormat="1" ht="13.5" x14ac:dyDescent="0.75">
      <c r="B369" s="328" t="s">
        <v>804</v>
      </c>
      <c r="C369" s="329" t="s">
        <v>805</v>
      </c>
      <c r="D369" s="139" t="s">
        <v>479</v>
      </c>
      <c r="E369" s="276">
        <v>100</v>
      </c>
      <c r="F369" s="336"/>
      <c r="G369" s="74">
        <f t="shared" si="273"/>
        <v>0</v>
      </c>
      <c r="H369" s="230"/>
      <c r="I369" s="232"/>
      <c r="J369" s="230">
        <f t="shared" si="285"/>
        <v>0</v>
      </c>
      <c r="K369" s="231">
        <f t="shared" si="285"/>
        <v>0</v>
      </c>
      <c r="L369" s="231">
        <f t="shared" si="285"/>
        <v>0</v>
      </c>
      <c r="M369" s="231">
        <f t="shared" si="285"/>
        <v>0</v>
      </c>
      <c r="N369" s="231">
        <f t="shared" si="285"/>
        <v>0</v>
      </c>
      <c r="O369" s="231">
        <f t="shared" si="285"/>
        <v>0</v>
      </c>
      <c r="P369" s="231">
        <f t="shared" si="285"/>
        <v>0</v>
      </c>
      <c r="Q369" s="231">
        <f t="shared" si="285"/>
        <v>0</v>
      </c>
      <c r="R369" s="231">
        <f t="shared" si="285"/>
        <v>0</v>
      </c>
      <c r="S369" s="231">
        <f t="shared" si="285"/>
        <v>0</v>
      </c>
      <c r="T369" s="231">
        <f t="shared" si="285"/>
        <v>0</v>
      </c>
      <c r="U369" s="232">
        <f t="shared" si="285"/>
        <v>0</v>
      </c>
      <c r="V369" s="233">
        <f t="shared" si="285"/>
        <v>0</v>
      </c>
      <c r="W369" s="231">
        <f t="shared" si="285"/>
        <v>0</v>
      </c>
      <c r="X369" s="231">
        <f t="shared" si="285"/>
        <v>0</v>
      </c>
      <c r="Y369" s="231">
        <f t="shared" ref="Y369" si="290">$G369/72</f>
        <v>0</v>
      </c>
      <c r="Z369" s="231">
        <f t="shared" si="286"/>
        <v>0</v>
      </c>
      <c r="AA369" s="231">
        <f t="shared" si="286"/>
        <v>0</v>
      </c>
      <c r="AB369" s="231">
        <f t="shared" si="286"/>
        <v>0</v>
      </c>
      <c r="AC369" s="231">
        <f t="shared" si="286"/>
        <v>0</v>
      </c>
      <c r="AD369" s="231">
        <f t="shared" si="286"/>
        <v>0</v>
      </c>
      <c r="AE369" s="231">
        <f t="shared" si="286"/>
        <v>0</v>
      </c>
      <c r="AF369" s="231">
        <f t="shared" si="286"/>
        <v>0</v>
      </c>
      <c r="AG369" s="232">
        <f t="shared" si="286"/>
        <v>0</v>
      </c>
      <c r="AH369" s="233">
        <f t="shared" si="286"/>
        <v>0</v>
      </c>
      <c r="AI369" s="231">
        <f t="shared" si="286"/>
        <v>0</v>
      </c>
      <c r="AJ369" s="231">
        <f t="shared" si="286"/>
        <v>0</v>
      </c>
      <c r="AK369" s="231">
        <f t="shared" si="286"/>
        <v>0</v>
      </c>
      <c r="AL369" s="231">
        <f t="shared" si="286"/>
        <v>0</v>
      </c>
      <c r="AM369" s="231">
        <f t="shared" si="286"/>
        <v>0</v>
      </c>
      <c r="AN369" s="231">
        <f t="shared" si="286"/>
        <v>0</v>
      </c>
      <c r="AO369" s="231">
        <f t="shared" ref="AO369" si="291">$G369/72</f>
        <v>0</v>
      </c>
      <c r="AP369" s="231">
        <f t="shared" si="287"/>
        <v>0</v>
      </c>
      <c r="AQ369" s="231">
        <f t="shared" si="287"/>
        <v>0</v>
      </c>
      <c r="AR369" s="231">
        <f t="shared" si="287"/>
        <v>0</v>
      </c>
      <c r="AS369" s="232">
        <f t="shared" si="287"/>
        <v>0</v>
      </c>
      <c r="AT369" s="233">
        <f t="shared" si="287"/>
        <v>0</v>
      </c>
      <c r="AU369" s="231">
        <f t="shared" si="287"/>
        <v>0</v>
      </c>
      <c r="AV369" s="231">
        <f t="shared" si="287"/>
        <v>0</v>
      </c>
      <c r="AW369" s="231">
        <f t="shared" si="287"/>
        <v>0</v>
      </c>
      <c r="AX369" s="231">
        <f t="shared" si="287"/>
        <v>0</v>
      </c>
      <c r="AY369" s="231">
        <f t="shared" si="287"/>
        <v>0</v>
      </c>
      <c r="AZ369" s="231">
        <f t="shared" si="287"/>
        <v>0</v>
      </c>
      <c r="BA369" s="231">
        <f t="shared" si="287"/>
        <v>0</v>
      </c>
      <c r="BB369" s="231">
        <f t="shared" si="287"/>
        <v>0</v>
      </c>
      <c r="BC369" s="231">
        <f t="shared" si="287"/>
        <v>0</v>
      </c>
      <c r="BD369" s="231">
        <f t="shared" si="287"/>
        <v>0</v>
      </c>
      <c r="BE369" s="232">
        <f t="shared" ref="BE369" si="292">$G369/72</f>
        <v>0</v>
      </c>
      <c r="BF369" s="233">
        <f t="shared" si="288"/>
        <v>0</v>
      </c>
      <c r="BG369" s="231">
        <f t="shared" si="288"/>
        <v>0</v>
      </c>
      <c r="BH369" s="231">
        <f t="shared" si="288"/>
        <v>0</v>
      </c>
      <c r="BI369" s="231">
        <f t="shared" si="288"/>
        <v>0</v>
      </c>
      <c r="BJ369" s="231">
        <f t="shared" si="288"/>
        <v>0</v>
      </c>
      <c r="BK369" s="231">
        <f t="shared" si="288"/>
        <v>0</v>
      </c>
      <c r="BL369" s="231">
        <f t="shared" si="288"/>
        <v>0</v>
      </c>
      <c r="BM369" s="231">
        <f t="shared" si="288"/>
        <v>0</v>
      </c>
      <c r="BN369" s="231">
        <f t="shared" si="288"/>
        <v>0</v>
      </c>
      <c r="BO369" s="231">
        <f t="shared" si="288"/>
        <v>0</v>
      </c>
      <c r="BP369" s="231">
        <f t="shared" si="288"/>
        <v>0</v>
      </c>
      <c r="BQ369" s="232">
        <f t="shared" si="288"/>
        <v>0</v>
      </c>
      <c r="BR369" s="233">
        <f t="shared" si="288"/>
        <v>0</v>
      </c>
      <c r="BS369" s="231">
        <f t="shared" si="288"/>
        <v>0</v>
      </c>
      <c r="BT369" s="231">
        <f t="shared" si="288"/>
        <v>0</v>
      </c>
      <c r="BU369" s="231">
        <f t="shared" ref="BU369" si="293">$G369/72</f>
        <v>0</v>
      </c>
      <c r="BV369" s="231">
        <f t="shared" si="289"/>
        <v>0</v>
      </c>
      <c r="BW369" s="231">
        <f t="shared" si="289"/>
        <v>0</v>
      </c>
      <c r="BX369" s="231">
        <f t="shared" si="289"/>
        <v>0</v>
      </c>
      <c r="BY369" s="231">
        <f t="shared" si="289"/>
        <v>0</v>
      </c>
      <c r="BZ369" s="231">
        <f t="shared" si="289"/>
        <v>0</v>
      </c>
      <c r="CA369" s="231">
        <f t="shared" si="289"/>
        <v>0</v>
      </c>
      <c r="CB369" s="231">
        <f t="shared" si="289"/>
        <v>0</v>
      </c>
      <c r="CC369" s="232">
        <f t="shared" si="280"/>
        <v>0</v>
      </c>
      <c r="CD369" s="368"/>
    </row>
    <row r="370" spans="2:82" s="39" customFormat="1" ht="13.5" x14ac:dyDescent="0.75">
      <c r="B370" s="328" t="s">
        <v>806</v>
      </c>
      <c r="C370" s="329" t="s">
        <v>807</v>
      </c>
      <c r="D370" s="139" t="s">
        <v>479</v>
      </c>
      <c r="E370" s="276">
        <v>100</v>
      </c>
      <c r="F370" s="336"/>
      <c r="G370" s="74">
        <f t="shared" si="273"/>
        <v>0</v>
      </c>
      <c r="H370" s="230"/>
      <c r="I370" s="232"/>
      <c r="J370" s="230">
        <f t="shared" ref="J370:Y385" si="294">$G370/72</f>
        <v>0</v>
      </c>
      <c r="K370" s="231">
        <f t="shared" si="294"/>
        <v>0</v>
      </c>
      <c r="L370" s="231">
        <f t="shared" si="294"/>
        <v>0</v>
      </c>
      <c r="M370" s="231">
        <f t="shared" si="294"/>
        <v>0</v>
      </c>
      <c r="N370" s="231">
        <f t="shared" si="294"/>
        <v>0</v>
      </c>
      <c r="O370" s="231">
        <f t="shared" si="294"/>
        <v>0</v>
      </c>
      <c r="P370" s="231">
        <f t="shared" si="294"/>
        <v>0</v>
      </c>
      <c r="Q370" s="231">
        <f t="shared" si="294"/>
        <v>0</v>
      </c>
      <c r="R370" s="231">
        <f t="shared" si="294"/>
        <v>0</v>
      </c>
      <c r="S370" s="231">
        <f t="shared" si="294"/>
        <v>0</v>
      </c>
      <c r="T370" s="231">
        <f t="shared" si="294"/>
        <v>0</v>
      </c>
      <c r="U370" s="232">
        <f t="shared" si="294"/>
        <v>0</v>
      </c>
      <c r="V370" s="233">
        <f t="shared" si="294"/>
        <v>0</v>
      </c>
      <c r="W370" s="231">
        <f t="shared" si="294"/>
        <v>0</v>
      </c>
      <c r="X370" s="231">
        <f t="shared" si="294"/>
        <v>0</v>
      </c>
      <c r="Y370" s="231">
        <f t="shared" si="294"/>
        <v>0</v>
      </c>
      <c r="Z370" s="231">
        <f t="shared" ref="Z370:AO385" si="295">$G370/72</f>
        <v>0</v>
      </c>
      <c r="AA370" s="231">
        <f t="shared" si="295"/>
        <v>0</v>
      </c>
      <c r="AB370" s="231">
        <f t="shared" si="295"/>
        <v>0</v>
      </c>
      <c r="AC370" s="231">
        <f t="shared" si="295"/>
        <v>0</v>
      </c>
      <c r="AD370" s="231">
        <f t="shared" si="295"/>
        <v>0</v>
      </c>
      <c r="AE370" s="231">
        <f t="shared" si="295"/>
        <v>0</v>
      </c>
      <c r="AF370" s="231">
        <f t="shared" si="295"/>
        <v>0</v>
      </c>
      <c r="AG370" s="232">
        <f t="shared" si="295"/>
        <v>0</v>
      </c>
      <c r="AH370" s="233">
        <f t="shared" si="295"/>
        <v>0</v>
      </c>
      <c r="AI370" s="231">
        <f t="shared" si="295"/>
        <v>0</v>
      </c>
      <c r="AJ370" s="231">
        <f t="shared" si="295"/>
        <v>0</v>
      </c>
      <c r="AK370" s="231">
        <f t="shared" si="295"/>
        <v>0</v>
      </c>
      <c r="AL370" s="231">
        <f t="shared" si="295"/>
        <v>0</v>
      </c>
      <c r="AM370" s="231">
        <f t="shared" si="295"/>
        <v>0</v>
      </c>
      <c r="AN370" s="231">
        <f t="shared" si="295"/>
        <v>0</v>
      </c>
      <c r="AO370" s="231">
        <f t="shared" si="295"/>
        <v>0</v>
      </c>
      <c r="AP370" s="231">
        <f t="shared" ref="AP370:BE385" si="296">$G370/72</f>
        <v>0</v>
      </c>
      <c r="AQ370" s="231">
        <f t="shared" si="296"/>
        <v>0</v>
      </c>
      <c r="AR370" s="231">
        <f t="shared" si="296"/>
        <v>0</v>
      </c>
      <c r="AS370" s="232">
        <f t="shared" si="296"/>
        <v>0</v>
      </c>
      <c r="AT370" s="233">
        <f t="shared" si="296"/>
        <v>0</v>
      </c>
      <c r="AU370" s="231">
        <f t="shared" si="296"/>
        <v>0</v>
      </c>
      <c r="AV370" s="231">
        <f t="shared" si="296"/>
        <v>0</v>
      </c>
      <c r="AW370" s="231">
        <f t="shared" si="296"/>
        <v>0</v>
      </c>
      <c r="AX370" s="231">
        <f t="shared" si="296"/>
        <v>0</v>
      </c>
      <c r="AY370" s="231">
        <f t="shared" si="296"/>
        <v>0</v>
      </c>
      <c r="AZ370" s="231">
        <f t="shared" si="296"/>
        <v>0</v>
      </c>
      <c r="BA370" s="231">
        <f t="shared" si="296"/>
        <v>0</v>
      </c>
      <c r="BB370" s="231">
        <f t="shared" si="296"/>
        <v>0</v>
      </c>
      <c r="BC370" s="231">
        <f t="shared" si="296"/>
        <v>0</v>
      </c>
      <c r="BD370" s="231">
        <f t="shared" si="296"/>
        <v>0</v>
      </c>
      <c r="BE370" s="232">
        <f t="shared" si="296"/>
        <v>0</v>
      </c>
      <c r="BF370" s="233">
        <f t="shared" ref="BF370:BU385" si="297">$G370/72</f>
        <v>0</v>
      </c>
      <c r="BG370" s="231">
        <f t="shared" si="297"/>
        <v>0</v>
      </c>
      <c r="BH370" s="231">
        <f t="shared" si="297"/>
        <v>0</v>
      </c>
      <c r="BI370" s="231">
        <f t="shared" si="297"/>
        <v>0</v>
      </c>
      <c r="BJ370" s="231">
        <f t="shared" si="297"/>
        <v>0</v>
      </c>
      <c r="BK370" s="231">
        <f t="shared" si="297"/>
        <v>0</v>
      </c>
      <c r="BL370" s="231">
        <f t="shared" si="297"/>
        <v>0</v>
      </c>
      <c r="BM370" s="231">
        <f t="shared" si="297"/>
        <v>0</v>
      </c>
      <c r="BN370" s="231">
        <f t="shared" si="297"/>
        <v>0</v>
      </c>
      <c r="BO370" s="231">
        <f t="shared" si="297"/>
        <v>0</v>
      </c>
      <c r="BP370" s="231">
        <f t="shared" si="297"/>
        <v>0</v>
      </c>
      <c r="BQ370" s="232">
        <f t="shared" si="297"/>
        <v>0</v>
      </c>
      <c r="BR370" s="233">
        <f t="shared" si="297"/>
        <v>0</v>
      </c>
      <c r="BS370" s="231">
        <f t="shared" si="297"/>
        <v>0</v>
      </c>
      <c r="BT370" s="231">
        <f t="shared" si="297"/>
        <v>0</v>
      </c>
      <c r="BU370" s="231">
        <f t="shared" si="297"/>
        <v>0</v>
      </c>
      <c r="BV370" s="231">
        <f t="shared" si="289"/>
        <v>0</v>
      </c>
      <c r="BW370" s="231">
        <f t="shared" si="289"/>
        <v>0</v>
      </c>
      <c r="BX370" s="231">
        <f t="shared" si="289"/>
        <v>0</v>
      </c>
      <c r="BY370" s="231">
        <f t="shared" si="289"/>
        <v>0</v>
      </c>
      <c r="BZ370" s="231">
        <f t="shared" si="289"/>
        <v>0</v>
      </c>
      <c r="CA370" s="231">
        <f t="shared" si="289"/>
        <v>0</v>
      </c>
      <c r="CB370" s="231">
        <f t="shared" si="289"/>
        <v>0</v>
      </c>
      <c r="CC370" s="232">
        <f t="shared" si="280"/>
        <v>0</v>
      </c>
      <c r="CD370" s="368"/>
    </row>
    <row r="371" spans="2:82" s="39" customFormat="1" ht="13.5" x14ac:dyDescent="0.75">
      <c r="B371" s="328" t="s">
        <v>808</v>
      </c>
      <c r="C371" s="329" t="s">
        <v>809</v>
      </c>
      <c r="D371" s="139" t="s">
        <v>479</v>
      </c>
      <c r="E371" s="276">
        <v>100</v>
      </c>
      <c r="F371" s="336"/>
      <c r="G371" s="74">
        <f t="shared" si="273"/>
        <v>0</v>
      </c>
      <c r="H371" s="230"/>
      <c r="I371" s="232"/>
      <c r="J371" s="230">
        <f t="shared" si="294"/>
        <v>0</v>
      </c>
      <c r="K371" s="231">
        <f t="shared" si="294"/>
        <v>0</v>
      </c>
      <c r="L371" s="231">
        <f t="shared" si="294"/>
        <v>0</v>
      </c>
      <c r="M371" s="231">
        <f t="shared" si="294"/>
        <v>0</v>
      </c>
      <c r="N371" s="231">
        <f t="shared" si="294"/>
        <v>0</v>
      </c>
      <c r="O371" s="231">
        <f t="shared" si="294"/>
        <v>0</v>
      </c>
      <c r="P371" s="231">
        <f t="shared" si="294"/>
        <v>0</v>
      </c>
      <c r="Q371" s="231">
        <f t="shared" si="294"/>
        <v>0</v>
      </c>
      <c r="R371" s="231">
        <f t="shared" si="294"/>
        <v>0</v>
      </c>
      <c r="S371" s="231">
        <f t="shared" si="294"/>
        <v>0</v>
      </c>
      <c r="T371" s="231">
        <f t="shared" si="294"/>
        <v>0</v>
      </c>
      <c r="U371" s="232">
        <f t="shared" si="294"/>
        <v>0</v>
      </c>
      <c r="V371" s="233">
        <f t="shared" si="294"/>
        <v>0</v>
      </c>
      <c r="W371" s="231">
        <f t="shared" si="294"/>
        <v>0</v>
      </c>
      <c r="X371" s="231">
        <f t="shared" si="294"/>
        <v>0</v>
      </c>
      <c r="Y371" s="231">
        <f t="shared" si="294"/>
        <v>0</v>
      </c>
      <c r="Z371" s="231">
        <f t="shared" si="295"/>
        <v>0</v>
      </c>
      <c r="AA371" s="231">
        <f t="shared" si="295"/>
        <v>0</v>
      </c>
      <c r="AB371" s="231">
        <f t="shared" si="295"/>
        <v>0</v>
      </c>
      <c r="AC371" s="231">
        <f t="shared" si="295"/>
        <v>0</v>
      </c>
      <c r="AD371" s="231">
        <f t="shared" si="295"/>
        <v>0</v>
      </c>
      <c r="AE371" s="231">
        <f t="shared" si="295"/>
        <v>0</v>
      </c>
      <c r="AF371" s="231">
        <f t="shared" si="295"/>
        <v>0</v>
      </c>
      <c r="AG371" s="232">
        <f t="shared" si="295"/>
        <v>0</v>
      </c>
      <c r="AH371" s="233">
        <f t="shared" si="295"/>
        <v>0</v>
      </c>
      <c r="AI371" s="231">
        <f t="shared" si="295"/>
        <v>0</v>
      </c>
      <c r="AJ371" s="231">
        <f t="shared" si="295"/>
        <v>0</v>
      </c>
      <c r="AK371" s="231">
        <f t="shared" si="295"/>
        <v>0</v>
      </c>
      <c r="AL371" s="231">
        <f t="shared" si="295"/>
        <v>0</v>
      </c>
      <c r="AM371" s="231">
        <f t="shared" si="295"/>
        <v>0</v>
      </c>
      <c r="AN371" s="231">
        <f t="shared" si="295"/>
        <v>0</v>
      </c>
      <c r="AO371" s="231">
        <f t="shared" si="295"/>
        <v>0</v>
      </c>
      <c r="AP371" s="231">
        <f t="shared" si="296"/>
        <v>0</v>
      </c>
      <c r="AQ371" s="231">
        <f t="shared" si="296"/>
        <v>0</v>
      </c>
      <c r="AR371" s="231">
        <f t="shared" si="296"/>
        <v>0</v>
      </c>
      <c r="AS371" s="232">
        <f t="shared" si="296"/>
        <v>0</v>
      </c>
      <c r="AT371" s="233">
        <f t="shared" si="296"/>
        <v>0</v>
      </c>
      <c r="AU371" s="231">
        <f t="shared" si="296"/>
        <v>0</v>
      </c>
      <c r="AV371" s="231">
        <f t="shared" si="296"/>
        <v>0</v>
      </c>
      <c r="AW371" s="231">
        <f t="shared" si="296"/>
        <v>0</v>
      </c>
      <c r="AX371" s="231">
        <f t="shared" si="296"/>
        <v>0</v>
      </c>
      <c r="AY371" s="231">
        <f t="shared" si="296"/>
        <v>0</v>
      </c>
      <c r="AZ371" s="231">
        <f t="shared" si="296"/>
        <v>0</v>
      </c>
      <c r="BA371" s="231">
        <f t="shared" si="296"/>
        <v>0</v>
      </c>
      <c r="BB371" s="231">
        <f t="shared" si="296"/>
        <v>0</v>
      </c>
      <c r="BC371" s="231">
        <f t="shared" si="296"/>
        <v>0</v>
      </c>
      <c r="BD371" s="231">
        <f t="shared" si="296"/>
        <v>0</v>
      </c>
      <c r="BE371" s="232">
        <f t="shared" si="296"/>
        <v>0</v>
      </c>
      <c r="BF371" s="233">
        <f t="shared" si="297"/>
        <v>0</v>
      </c>
      <c r="BG371" s="231">
        <f t="shared" si="297"/>
        <v>0</v>
      </c>
      <c r="BH371" s="231">
        <f t="shared" si="297"/>
        <v>0</v>
      </c>
      <c r="BI371" s="231">
        <f t="shared" si="297"/>
        <v>0</v>
      </c>
      <c r="BJ371" s="231">
        <f t="shared" si="297"/>
        <v>0</v>
      </c>
      <c r="BK371" s="231">
        <f t="shared" si="297"/>
        <v>0</v>
      </c>
      <c r="BL371" s="231">
        <f t="shared" si="297"/>
        <v>0</v>
      </c>
      <c r="BM371" s="231">
        <f t="shared" si="297"/>
        <v>0</v>
      </c>
      <c r="BN371" s="231">
        <f t="shared" si="297"/>
        <v>0</v>
      </c>
      <c r="BO371" s="231">
        <f t="shared" si="297"/>
        <v>0</v>
      </c>
      <c r="BP371" s="231">
        <f t="shared" si="297"/>
        <v>0</v>
      </c>
      <c r="BQ371" s="232">
        <f t="shared" si="297"/>
        <v>0</v>
      </c>
      <c r="BR371" s="233">
        <f t="shared" si="297"/>
        <v>0</v>
      </c>
      <c r="BS371" s="231">
        <f t="shared" si="297"/>
        <v>0</v>
      </c>
      <c r="BT371" s="231">
        <f t="shared" si="297"/>
        <v>0</v>
      </c>
      <c r="BU371" s="231">
        <f t="shared" si="297"/>
        <v>0</v>
      </c>
      <c r="BV371" s="231">
        <f t="shared" si="289"/>
        <v>0</v>
      </c>
      <c r="BW371" s="231">
        <f t="shared" si="289"/>
        <v>0</v>
      </c>
      <c r="BX371" s="231">
        <f t="shared" si="289"/>
        <v>0</v>
      </c>
      <c r="BY371" s="231">
        <f t="shared" si="289"/>
        <v>0</v>
      </c>
      <c r="BZ371" s="231">
        <f t="shared" si="289"/>
        <v>0</v>
      </c>
      <c r="CA371" s="231">
        <f t="shared" si="289"/>
        <v>0</v>
      </c>
      <c r="CB371" s="231">
        <f t="shared" si="289"/>
        <v>0</v>
      </c>
      <c r="CC371" s="232">
        <f t="shared" si="280"/>
        <v>0</v>
      </c>
      <c r="CD371" s="368"/>
    </row>
    <row r="372" spans="2:82" s="39" customFormat="1" ht="13.5" x14ac:dyDescent="0.75">
      <c r="B372" s="328" t="s">
        <v>810</v>
      </c>
      <c r="C372" s="329" t="s">
        <v>811</v>
      </c>
      <c r="D372" s="139" t="s">
        <v>479</v>
      </c>
      <c r="E372" s="276">
        <v>100</v>
      </c>
      <c r="F372" s="336"/>
      <c r="G372" s="74">
        <f t="shared" si="273"/>
        <v>0</v>
      </c>
      <c r="H372" s="230"/>
      <c r="I372" s="232"/>
      <c r="J372" s="230">
        <f t="shared" si="294"/>
        <v>0</v>
      </c>
      <c r="K372" s="231">
        <f t="shared" si="294"/>
        <v>0</v>
      </c>
      <c r="L372" s="231">
        <f t="shared" si="294"/>
        <v>0</v>
      </c>
      <c r="M372" s="231">
        <f t="shared" si="294"/>
        <v>0</v>
      </c>
      <c r="N372" s="231">
        <f t="shared" si="294"/>
        <v>0</v>
      </c>
      <c r="O372" s="231">
        <f t="shared" si="294"/>
        <v>0</v>
      </c>
      <c r="P372" s="231">
        <f t="shared" si="294"/>
        <v>0</v>
      </c>
      <c r="Q372" s="231">
        <f t="shared" si="294"/>
        <v>0</v>
      </c>
      <c r="R372" s="231">
        <f t="shared" si="294"/>
        <v>0</v>
      </c>
      <c r="S372" s="231">
        <f t="shared" si="294"/>
        <v>0</v>
      </c>
      <c r="T372" s="231">
        <f t="shared" si="294"/>
        <v>0</v>
      </c>
      <c r="U372" s="232">
        <f t="shared" si="294"/>
        <v>0</v>
      </c>
      <c r="V372" s="233">
        <f t="shared" si="294"/>
        <v>0</v>
      </c>
      <c r="W372" s="231">
        <f t="shared" si="294"/>
        <v>0</v>
      </c>
      <c r="X372" s="231">
        <f t="shared" si="294"/>
        <v>0</v>
      </c>
      <c r="Y372" s="231">
        <f t="shared" si="294"/>
        <v>0</v>
      </c>
      <c r="Z372" s="231">
        <f t="shared" si="295"/>
        <v>0</v>
      </c>
      <c r="AA372" s="231">
        <f t="shared" si="295"/>
        <v>0</v>
      </c>
      <c r="AB372" s="231">
        <f t="shared" si="295"/>
        <v>0</v>
      </c>
      <c r="AC372" s="231">
        <f t="shared" si="295"/>
        <v>0</v>
      </c>
      <c r="AD372" s="231">
        <f t="shared" si="295"/>
        <v>0</v>
      </c>
      <c r="AE372" s="231">
        <f t="shared" si="295"/>
        <v>0</v>
      </c>
      <c r="AF372" s="231">
        <f t="shared" si="295"/>
        <v>0</v>
      </c>
      <c r="AG372" s="232">
        <f t="shared" si="295"/>
        <v>0</v>
      </c>
      <c r="AH372" s="233">
        <f t="shared" si="295"/>
        <v>0</v>
      </c>
      <c r="AI372" s="231">
        <f t="shared" si="295"/>
        <v>0</v>
      </c>
      <c r="AJ372" s="231">
        <f t="shared" si="295"/>
        <v>0</v>
      </c>
      <c r="AK372" s="231">
        <f t="shared" si="295"/>
        <v>0</v>
      </c>
      <c r="AL372" s="231">
        <f t="shared" si="295"/>
        <v>0</v>
      </c>
      <c r="AM372" s="231">
        <f t="shared" si="295"/>
        <v>0</v>
      </c>
      <c r="AN372" s="231">
        <f t="shared" si="295"/>
        <v>0</v>
      </c>
      <c r="AO372" s="231">
        <f t="shared" si="295"/>
        <v>0</v>
      </c>
      <c r="AP372" s="231">
        <f t="shared" si="296"/>
        <v>0</v>
      </c>
      <c r="AQ372" s="231">
        <f t="shared" si="296"/>
        <v>0</v>
      </c>
      <c r="AR372" s="231">
        <f t="shared" si="296"/>
        <v>0</v>
      </c>
      <c r="AS372" s="232">
        <f t="shared" si="296"/>
        <v>0</v>
      </c>
      <c r="AT372" s="233">
        <f t="shared" si="296"/>
        <v>0</v>
      </c>
      <c r="AU372" s="231">
        <f t="shared" si="296"/>
        <v>0</v>
      </c>
      <c r="AV372" s="231">
        <f t="shared" si="296"/>
        <v>0</v>
      </c>
      <c r="AW372" s="231">
        <f t="shared" si="296"/>
        <v>0</v>
      </c>
      <c r="AX372" s="231">
        <f t="shared" si="296"/>
        <v>0</v>
      </c>
      <c r="AY372" s="231">
        <f t="shared" si="296"/>
        <v>0</v>
      </c>
      <c r="AZ372" s="231">
        <f t="shared" si="296"/>
        <v>0</v>
      </c>
      <c r="BA372" s="231">
        <f t="shared" si="296"/>
        <v>0</v>
      </c>
      <c r="BB372" s="231">
        <f t="shared" si="296"/>
        <v>0</v>
      </c>
      <c r="BC372" s="231">
        <f t="shared" si="296"/>
        <v>0</v>
      </c>
      <c r="BD372" s="231">
        <f t="shared" si="296"/>
        <v>0</v>
      </c>
      <c r="BE372" s="232">
        <f t="shared" si="296"/>
        <v>0</v>
      </c>
      <c r="BF372" s="233">
        <f t="shared" si="297"/>
        <v>0</v>
      </c>
      <c r="BG372" s="231">
        <f t="shared" si="297"/>
        <v>0</v>
      </c>
      <c r="BH372" s="231">
        <f t="shared" si="297"/>
        <v>0</v>
      </c>
      <c r="BI372" s="231">
        <f t="shared" si="297"/>
        <v>0</v>
      </c>
      <c r="BJ372" s="231">
        <f t="shared" si="297"/>
        <v>0</v>
      </c>
      <c r="BK372" s="231">
        <f t="shared" si="297"/>
        <v>0</v>
      </c>
      <c r="BL372" s="231">
        <f t="shared" si="297"/>
        <v>0</v>
      </c>
      <c r="BM372" s="231">
        <f t="shared" si="297"/>
        <v>0</v>
      </c>
      <c r="BN372" s="231">
        <f t="shared" si="297"/>
        <v>0</v>
      </c>
      <c r="BO372" s="231">
        <f t="shared" si="297"/>
        <v>0</v>
      </c>
      <c r="BP372" s="231">
        <f t="shared" si="297"/>
        <v>0</v>
      </c>
      <c r="BQ372" s="232">
        <f t="shared" si="297"/>
        <v>0</v>
      </c>
      <c r="BR372" s="233">
        <f t="shared" si="297"/>
        <v>0</v>
      </c>
      <c r="BS372" s="231">
        <f t="shared" si="297"/>
        <v>0</v>
      </c>
      <c r="BT372" s="231">
        <f t="shared" si="297"/>
        <v>0</v>
      </c>
      <c r="BU372" s="231">
        <f t="shared" si="297"/>
        <v>0</v>
      </c>
      <c r="BV372" s="231">
        <f t="shared" si="289"/>
        <v>0</v>
      </c>
      <c r="BW372" s="231">
        <f t="shared" si="289"/>
        <v>0</v>
      </c>
      <c r="BX372" s="231">
        <f t="shared" si="289"/>
        <v>0</v>
      </c>
      <c r="BY372" s="231">
        <f t="shared" si="289"/>
        <v>0</v>
      </c>
      <c r="BZ372" s="231">
        <f t="shared" si="289"/>
        <v>0</v>
      </c>
      <c r="CA372" s="231">
        <f t="shared" si="289"/>
        <v>0</v>
      </c>
      <c r="CB372" s="231">
        <f t="shared" si="289"/>
        <v>0</v>
      </c>
      <c r="CC372" s="232">
        <f t="shared" si="280"/>
        <v>0</v>
      </c>
      <c r="CD372" s="368"/>
    </row>
    <row r="373" spans="2:82" s="39" customFormat="1" ht="13.5" x14ac:dyDescent="0.75">
      <c r="B373" s="328" t="s">
        <v>812</v>
      </c>
      <c r="C373" s="329" t="s">
        <v>813</v>
      </c>
      <c r="D373" s="139" t="s">
        <v>479</v>
      </c>
      <c r="E373" s="276">
        <v>100</v>
      </c>
      <c r="F373" s="336"/>
      <c r="G373" s="74">
        <f t="shared" si="273"/>
        <v>0</v>
      </c>
      <c r="H373" s="230"/>
      <c r="I373" s="232"/>
      <c r="J373" s="230">
        <f t="shared" si="294"/>
        <v>0</v>
      </c>
      <c r="K373" s="231">
        <f t="shared" si="294"/>
        <v>0</v>
      </c>
      <c r="L373" s="231">
        <f t="shared" si="294"/>
        <v>0</v>
      </c>
      <c r="M373" s="231">
        <f t="shared" si="294"/>
        <v>0</v>
      </c>
      <c r="N373" s="231">
        <f t="shared" si="294"/>
        <v>0</v>
      </c>
      <c r="O373" s="231">
        <f t="shared" si="294"/>
        <v>0</v>
      </c>
      <c r="P373" s="231">
        <f t="shared" si="294"/>
        <v>0</v>
      </c>
      <c r="Q373" s="231">
        <f t="shared" si="294"/>
        <v>0</v>
      </c>
      <c r="R373" s="231">
        <f t="shared" si="294"/>
        <v>0</v>
      </c>
      <c r="S373" s="231">
        <f t="shared" si="294"/>
        <v>0</v>
      </c>
      <c r="T373" s="231">
        <f t="shared" si="294"/>
        <v>0</v>
      </c>
      <c r="U373" s="232">
        <f t="shared" si="294"/>
        <v>0</v>
      </c>
      <c r="V373" s="233">
        <f t="shared" si="294"/>
        <v>0</v>
      </c>
      <c r="W373" s="231">
        <f t="shared" si="294"/>
        <v>0</v>
      </c>
      <c r="X373" s="231">
        <f t="shared" si="294"/>
        <v>0</v>
      </c>
      <c r="Y373" s="231">
        <f t="shared" si="294"/>
        <v>0</v>
      </c>
      <c r="Z373" s="231">
        <f t="shared" si="295"/>
        <v>0</v>
      </c>
      <c r="AA373" s="231">
        <f t="shared" si="295"/>
        <v>0</v>
      </c>
      <c r="AB373" s="231">
        <f t="shared" si="295"/>
        <v>0</v>
      </c>
      <c r="AC373" s="231">
        <f t="shared" si="295"/>
        <v>0</v>
      </c>
      <c r="AD373" s="231">
        <f t="shared" si="295"/>
        <v>0</v>
      </c>
      <c r="AE373" s="231">
        <f t="shared" si="295"/>
        <v>0</v>
      </c>
      <c r="AF373" s="231">
        <f t="shared" si="295"/>
        <v>0</v>
      </c>
      <c r="AG373" s="232">
        <f t="shared" si="295"/>
        <v>0</v>
      </c>
      <c r="AH373" s="233">
        <f t="shared" si="295"/>
        <v>0</v>
      </c>
      <c r="AI373" s="231">
        <f t="shared" si="295"/>
        <v>0</v>
      </c>
      <c r="AJ373" s="231">
        <f t="shared" si="295"/>
        <v>0</v>
      </c>
      <c r="AK373" s="231">
        <f t="shared" si="295"/>
        <v>0</v>
      </c>
      <c r="AL373" s="231">
        <f t="shared" si="295"/>
        <v>0</v>
      </c>
      <c r="AM373" s="231">
        <f t="shared" si="295"/>
        <v>0</v>
      </c>
      <c r="AN373" s="231">
        <f t="shared" si="295"/>
        <v>0</v>
      </c>
      <c r="AO373" s="231">
        <f t="shared" si="295"/>
        <v>0</v>
      </c>
      <c r="AP373" s="231">
        <f t="shared" si="296"/>
        <v>0</v>
      </c>
      <c r="AQ373" s="231">
        <f t="shared" si="296"/>
        <v>0</v>
      </c>
      <c r="AR373" s="231">
        <f t="shared" si="296"/>
        <v>0</v>
      </c>
      <c r="AS373" s="232">
        <f t="shared" si="296"/>
        <v>0</v>
      </c>
      <c r="AT373" s="233">
        <f t="shared" si="296"/>
        <v>0</v>
      </c>
      <c r="AU373" s="231">
        <f t="shared" si="296"/>
        <v>0</v>
      </c>
      <c r="AV373" s="231">
        <f t="shared" si="296"/>
        <v>0</v>
      </c>
      <c r="AW373" s="231">
        <f t="shared" si="296"/>
        <v>0</v>
      </c>
      <c r="AX373" s="231">
        <f t="shared" si="296"/>
        <v>0</v>
      </c>
      <c r="AY373" s="231">
        <f t="shared" si="296"/>
        <v>0</v>
      </c>
      <c r="AZ373" s="231">
        <f t="shared" si="296"/>
        <v>0</v>
      </c>
      <c r="BA373" s="231">
        <f t="shared" si="296"/>
        <v>0</v>
      </c>
      <c r="BB373" s="231">
        <f t="shared" si="296"/>
        <v>0</v>
      </c>
      <c r="BC373" s="231">
        <f t="shared" si="296"/>
        <v>0</v>
      </c>
      <c r="BD373" s="231">
        <f t="shared" si="296"/>
        <v>0</v>
      </c>
      <c r="BE373" s="232">
        <f t="shared" si="296"/>
        <v>0</v>
      </c>
      <c r="BF373" s="233">
        <f t="shared" si="297"/>
        <v>0</v>
      </c>
      <c r="BG373" s="231">
        <f t="shared" si="297"/>
        <v>0</v>
      </c>
      <c r="BH373" s="231">
        <f t="shared" si="297"/>
        <v>0</v>
      </c>
      <c r="BI373" s="231">
        <f t="shared" si="297"/>
        <v>0</v>
      </c>
      <c r="BJ373" s="231">
        <f t="shared" si="297"/>
        <v>0</v>
      </c>
      <c r="BK373" s="231">
        <f t="shared" si="297"/>
        <v>0</v>
      </c>
      <c r="BL373" s="231">
        <f t="shared" si="297"/>
        <v>0</v>
      </c>
      <c r="BM373" s="231">
        <f t="shared" si="297"/>
        <v>0</v>
      </c>
      <c r="BN373" s="231">
        <f t="shared" si="297"/>
        <v>0</v>
      </c>
      <c r="BO373" s="231">
        <f t="shared" si="297"/>
        <v>0</v>
      </c>
      <c r="BP373" s="231">
        <f t="shared" si="297"/>
        <v>0</v>
      </c>
      <c r="BQ373" s="232">
        <f t="shared" si="297"/>
        <v>0</v>
      </c>
      <c r="BR373" s="233">
        <f t="shared" si="297"/>
        <v>0</v>
      </c>
      <c r="BS373" s="231">
        <f t="shared" si="297"/>
        <v>0</v>
      </c>
      <c r="BT373" s="231">
        <f t="shared" si="297"/>
        <v>0</v>
      </c>
      <c r="BU373" s="231">
        <f t="shared" si="297"/>
        <v>0</v>
      </c>
      <c r="BV373" s="231">
        <f t="shared" si="289"/>
        <v>0</v>
      </c>
      <c r="BW373" s="231">
        <f t="shared" si="289"/>
        <v>0</v>
      </c>
      <c r="BX373" s="231">
        <f t="shared" si="289"/>
        <v>0</v>
      </c>
      <c r="BY373" s="231">
        <f t="shared" si="289"/>
        <v>0</v>
      </c>
      <c r="BZ373" s="231">
        <f t="shared" si="289"/>
        <v>0</v>
      </c>
      <c r="CA373" s="231">
        <f t="shared" si="289"/>
        <v>0</v>
      </c>
      <c r="CB373" s="231">
        <f t="shared" si="289"/>
        <v>0</v>
      </c>
      <c r="CC373" s="232">
        <f t="shared" si="280"/>
        <v>0</v>
      </c>
      <c r="CD373" s="368"/>
    </row>
    <row r="374" spans="2:82" s="39" customFormat="1" ht="13.5" x14ac:dyDescent="0.75">
      <c r="B374" s="328" t="s">
        <v>814</v>
      </c>
      <c r="C374" s="329" t="s">
        <v>815</v>
      </c>
      <c r="D374" s="139" t="s">
        <v>446</v>
      </c>
      <c r="E374" s="276">
        <v>4</v>
      </c>
      <c r="F374" s="336"/>
      <c r="G374" s="74">
        <f t="shared" si="273"/>
        <v>0</v>
      </c>
      <c r="H374" s="230"/>
      <c r="I374" s="232"/>
      <c r="J374" s="230">
        <f t="shared" si="294"/>
        <v>0</v>
      </c>
      <c r="K374" s="231">
        <f t="shared" si="294"/>
        <v>0</v>
      </c>
      <c r="L374" s="231">
        <f t="shared" si="294"/>
        <v>0</v>
      </c>
      <c r="M374" s="231">
        <f t="shared" si="294"/>
        <v>0</v>
      </c>
      <c r="N374" s="231">
        <f t="shared" si="294"/>
        <v>0</v>
      </c>
      <c r="O374" s="231">
        <f t="shared" si="294"/>
        <v>0</v>
      </c>
      <c r="P374" s="231">
        <f t="shared" si="294"/>
        <v>0</v>
      </c>
      <c r="Q374" s="231">
        <f t="shared" si="294"/>
        <v>0</v>
      </c>
      <c r="R374" s="231">
        <f t="shared" si="294"/>
        <v>0</v>
      </c>
      <c r="S374" s="231">
        <f t="shared" si="294"/>
        <v>0</v>
      </c>
      <c r="T374" s="231">
        <f t="shared" si="294"/>
        <v>0</v>
      </c>
      <c r="U374" s="232">
        <f t="shared" si="294"/>
        <v>0</v>
      </c>
      <c r="V374" s="233">
        <f t="shared" si="294"/>
        <v>0</v>
      </c>
      <c r="W374" s="231">
        <f t="shared" si="294"/>
        <v>0</v>
      </c>
      <c r="X374" s="231">
        <f t="shared" si="294"/>
        <v>0</v>
      </c>
      <c r="Y374" s="231">
        <f t="shared" si="294"/>
        <v>0</v>
      </c>
      <c r="Z374" s="231">
        <f t="shared" si="295"/>
        <v>0</v>
      </c>
      <c r="AA374" s="231">
        <f t="shared" si="295"/>
        <v>0</v>
      </c>
      <c r="AB374" s="231">
        <f t="shared" si="295"/>
        <v>0</v>
      </c>
      <c r="AC374" s="231">
        <f t="shared" si="295"/>
        <v>0</v>
      </c>
      <c r="AD374" s="231">
        <f t="shared" si="295"/>
        <v>0</v>
      </c>
      <c r="AE374" s="231">
        <f t="shared" si="295"/>
        <v>0</v>
      </c>
      <c r="AF374" s="231">
        <f t="shared" si="295"/>
        <v>0</v>
      </c>
      <c r="AG374" s="232">
        <f t="shared" si="295"/>
        <v>0</v>
      </c>
      <c r="AH374" s="233">
        <f t="shared" si="295"/>
        <v>0</v>
      </c>
      <c r="AI374" s="231">
        <f t="shared" si="295"/>
        <v>0</v>
      </c>
      <c r="AJ374" s="231">
        <f t="shared" si="295"/>
        <v>0</v>
      </c>
      <c r="AK374" s="231">
        <f t="shared" si="295"/>
        <v>0</v>
      </c>
      <c r="AL374" s="231">
        <f t="shared" si="295"/>
        <v>0</v>
      </c>
      <c r="AM374" s="231">
        <f t="shared" si="295"/>
        <v>0</v>
      </c>
      <c r="AN374" s="231">
        <f t="shared" si="295"/>
        <v>0</v>
      </c>
      <c r="AO374" s="231">
        <f t="shared" si="295"/>
        <v>0</v>
      </c>
      <c r="AP374" s="231">
        <f t="shared" si="296"/>
        <v>0</v>
      </c>
      <c r="AQ374" s="231">
        <f t="shared" si="296"/>
        <v>0</v>
      </c>
      <c r="AR374" s="231">
        <f t="shared" si="296"/>
        <v>0</v>
      </c>
      <c r="AS374" s="232">
        <f t="shared" si="296"/>
        <v>0</v>
      </c>
      <c r="AT374" s="233">
        <f t="shared" si="296"/>
        <v>0</v>
      </c>
      <c r="AU374" s="231">
        <f t="shared" si="296"/>
        <v>0</v>
      </c>
      <c r="AV374" s="231">
        <f t="shared" si="296"/>
        <v>0</v>
      </c>
      <c r="AW374" s="231">
        <f t="shared" si="296"/>
        <v>0</v>
      </c>
      <c r="AX374" s="231">
        <f t="shared" si="296"/>
        <v>0</v>
      </c>
      <c r="AY374" s="231">
        <f t="shared" si="296"/>
        <v>0</v>
      </c>
      <c r="AZ374" s="231">
        <f t="shared" si="296"/>
        <v>0</v>
      </c>
      <c r="BA374" s="231">
        <f t="shared" si="296"/>
        <v>0</v>
      </c>
      <c r="BB374" s="231">
        <f t="shared" si="296"/>
        <v>0</v>
      </c>
      <c r="BC374" s="231">
        <f t="shared" si="296"/>
        <v>0</v>
      </c>
      <c r="BD374" s="231">
        <f t="shared" si="296"/>
        <v>0</v>
      </c>
      <c r="BE374" s="232">
        <f t="shared" si="296"/>
        <v>0</v>
      </c>
      <c r="BF374" s="233">
        <f t="shared" si="297"/>
        <v>0</v>
      </c>
      <c r="BG374" s="231">
        <f t="shared" si="297"/>
        <v>0</v>
      </c>
      <c r="BH374" s="231">
        <f t="shared" si="297"/>
        <v>0</v>
      </c>
      <c r="BI374" s="231">
        <f t="shared" si="297"/>
        <v>0</v>
      </c>
      <c r="BJ374" s="231">
        <f t="shared" si="297"/>
        <v>0</v>
      </c>
      <c r="BK374" s="231">
        <f t="shared" si="297"/>
        <v>0</v>
      </c>
      <c r="BL374" s="231">
        <f t="shared" si="297"/>
        <v>0</v>
      </c>
      <c r="BM374" s="231">
        <f t="shared" si="297"/>
        <v>0</v>
      </c>
      <c r="BN374" s="231">
        <f t="shared" si="297"/>
        <v>0</v>
      </c>
      <c r="BO374" s="231">
        <f t="shared" si="297"/>
        <v>0</v>
      </c>
      <c r="BP374" s="231">
        <f t="shared" si="297"/>
        <v>0</v>
      </c>
      <c r="BQ374" s="232">
        <f t="shared" si="297"/>
        <v>0</v>
      </c>
      <c r="BR374" s="233">
        <f t="shared" si="297"/>
        <v>0</v>
      </c>
      <c r="BS374" s="231">
        <f t="shared" si="297"/>
        <v>0</v>
      </c>
      <c r="BT374" s="231">
        <f t="shared" si="297"/>
        <v>0</v>
      </c>
      <c r="BU374" s="231">
        <f t="shared" si="297"/>
        <v>0</v>
      </c>
      <c r="BV374" s="231">
        <f t="shared" si="289"/>
        <v>0</v>
      </c>
      <c r="BW374" s="231">
        <f t="shared" si="289"/>
        <v>0</v>
      </c>
      <c r="BX374" s="231">
        <f t="shared" si="289"/>
        <v>0</v>
      </c>
      <c r="BY374" s="231">
        <f t="shared" si="289"/>
        <v>0</v>
      </c>
      <c r="BZ374" s="231">
        <f t="shared" si="289"/>
        <v>0</v>
      </c>
      <c r="CA374" s="231">
        <f t="shared" si="289"/>
        <v>0</v>
      </c>
      <c r="CB374" s="231">
        <f t="shared" si="289"/>
        <v>0</v>
      </c>
      <c r="CC374" s="232">
        <f t="shared" si="280"/>
        <v>0</v>
      </c>
      <c r="CD374" s="368"/>
    </row>
    <row r="375" spans="2:82" s="39" customFormat="1" ht="13.5" x14ac:dyDescent="0.75">
      <c r="B375" s="328" t="s">
        <v>816</v>
      </c>
      <c r="C375" s="329" t="s">
        <v>817</v>
      </c>
      <c r="D375" s="139" t="s">
        <v>446</v>
      </c>
      <c r="E375" s="276">
        <v>4</v>
      </c>
      <c r="F375" s="336"/>
      <c r="G375" s="74">
        <f t="shared" si="273"/>
        <v>0</v>
      </c>
      <c r="H375" s="230"/>
      <c r="I375" s="232"/>
      <c r="J375" s="230">
        <f t="shared" si="294"/>
        <v>0</v>
      </c>
      <c r="K375" s="231">
        <f t="shared" si="294"/>
        <v>0</v>
      </c>
      <c r="L375" s="231">
        <f t="shared" si="294"/>
        <v>0</v>
      </c>
      <c r="M375" s="231">
        <f t="shared" si="294"/>
        <v>0</v>
      </c>
      <c r="N375" s="231">
        <f t="shared" si="294"/>
        <v>0</v>
      </c>
      <c r="O375" s="231">
        <f t="shared" si="294"/>
        <v>0</v>
      </c>
      <c r="P375" s="231">
        <f t="shared" si="294"/>
        <v>0</v>
      </c>
      <c r="Q375" s="231">
        <f t="shared" si="294"/>
        <v>0</v>
      </c>
      <c r="R375" s="231">
        <f t="shared" si="294"/>
        <v>0</v>
      </c>
      <c r="S375" s="231">
        <f t="shared" si="294"/>
        <v>0</v>
      </c>
      <c r="T375" s="231">
        <f t="shared" si="294"/>
        <v>0</v>
      </c>
      <c r="U375" s="232">
        <f t="shared" si="294"/>
        <v>0</v>
      </c>
      <c r="V375" s="233">
        <f t="shared" si="294"/>
        <v>0</v>
      </c>
      <c r="W375" s="231">
        <f t="shared" si="294"/>
        <v>0</v>
      </c>
      <c r="X375" s="231">
        <f t="shared" si="294"/>
        <v>0</v>
      </c>
      <c r="Y375" s="231">
        <f t="shared" si="294"/>
        <v>0</v>
      </c>
      <c r="Z375" s="231">
        <f t="shared" si="295"/>
        <v>0</v>
      </c>
      <c r="AA375" s="231">
        <f t="shared" si="295"/>
        <v>0</v>
      </c>
      <c r="AB375" s="231">
        <f t="shared" si="295"/>
        <v>0</v>
      </c>
      <c r="AC375" s="231">
        <f t="shared" si="295"/>
        <v>0</v>
      </c>
      <c r="AD375" s="231">
        <f t="shared" si="295"/>
        <v>0</v>
      </c>
      <c r="AE375" s="231">
        <f t="shared" si="295"/>
        <v>0</v>
      </c>
      <c r="AF375" s="231">
        <f t="shared" si="295"/>
        <v>0</v>
      </c>
      <c r="AG375" s="232">
        <f t="shared" si="295"/>
        <v>0</v>
      </c>
      <c r="AH375" s="233">
        <f t="shared" si="295"/>
        <v>0</v>
      </c>
      <c r="AI375" s="231">
        <f t="shared" si="295"/>
        <v>0</v>
      </c>
      <c r="AJ375" s="231">
        <f t="shared" si="295"/>
        <v>0</v>
      </c>
      <c r="AK375" s="231">
        <f t="shared" si="295"/>
        <v>0</v>
      </c>
      <c r="AL375" s="231">
        <f t="shared" si="295"/>
        <v>0</v>
      </c>
      <c r="AM375" s="231">
        <f t="shared" si="295"/>
        <v>0</v>
      </c>
      <c r="AN375" s="231">
        <f t="shared" si="295"/>
        <v>0</v>
      </c>
      <c r="AO375" s="231">
        <f t="shared" si="295"/>
        <v>0</v>
      </c>
      <c r="AP375" s="231">
        <f t="shared" si="296"/>
        <v>0</v>
      </c>
      <c r="AQ375" s="231">
        <f t="shared" si="296"/>
        <v>0</v>
      </c>
      <c r="AR375" s="231">
        <f t="shared" si="296"/>
        <v>0</v>
      </c>
      <c r="AS375" s="232">
        <f t="shared" si="296"/>
        <v>0</v>
      </c>
      <c r="AT375" s="233">
        <f t="shared" si="296"/>
        <v>0</v>
      </c>
      <c r="AU375" s="231">
        <f t="shared" si="296"/>
        <v>0</v>
      </c>
      <c r="AV375" s="231">
        <f t="shared" si="296"/>
        <v>0</v>
      </c>
      <c r="AW375" s="231">
        <f t="shared" si="296"/>
        <v>0</v>
      </c>
      <c r="AX375" s="231">
        <f t="shared" si="296"/>
        <v>0</v>
      </c>
      <c r="AY375" s="231">
        <f t="shared" si="296"/>
        <v>0</v>
      </c>
      <c r="AZ375" s="231">
        <f t="shared" si="296"/>
        <v>0</v>
      </c>
      <c r="BA375" s="231">
        <f t="shared" si="296"/>
        <v>0</v>
      </c>
      <c r="BB375" s="231">
        <f t="shared" si="296"/>
        <v>0</v>
      </c>
      <c r="BC375" s="231">
        <f t="shared" si="296"/>
        <v>0</v>
      </c>
      <c r="BD375" s="231">
        <f t="shared" si="296"/>
        <v>0</v>
      </c>
      <c r="BE375" s="232">
        <f t="shared" si="296"/>
        <v>0</v>
      </c>
      <c r="BF375" s="233">
        <f t="shared" si="297"/>
        <v>0</v>
      </c>
      <c r="BG375" s="231">
        <f t="shared" si="297"/>
        <v>0</v>
      </c>
      <c r="BH375" s="231">
        <f t="shared" si="297"/>
        <v>0</v>
      </c>
      <c r="BI375" s="231">
        <f t="shared" si="297"/>
        <v>0</v>
      </c>
      <c r="BJ375" s="231">
        <f t="shared" si="297"/>
        <v>0</v>
      </c>
      <c r="BK375" s="231">
        <f t="shared" si="297"/>
        <v>0</v>
      </c>
      <c r="BL375" s="231">
        <f t="shared" si="297"/>
        <v>0</v>
      </c>
      <c r="BM375" s="231">
        <f t="shared" si="297"/>
        <v>0</v>
      </c>
      <c r="BN375" s="231">
        <f t="shared" si="297"/>
        <v>0</v>
      </c>
      <c r="BO375" s="231">
        <f t="shared" si="297"/>
        <v>0</v>
      </c>
      <c r="BP375" s="231">
        <f t="shared" si="297"/>
        <v>0</v>
      </c>
      <c r="BQ375" s="232">
        <f t="shared" si="297"/>
        <v>0</v>
      </c>
      <c r="BR375" s="233">
        <f t="shared" si="297"/>
        <v>0</v>
      </c>
      <c r="BS375" s="231">
        <f t="shared" si="297"/>
        <v>0</v>
      </c>
      <c r="BT375" s="231">
        <f t="shared" si="297"/>
        <v>0</v>
      </c>
      <c r="BU375" s="231">
        <f t="shared" si="297"/>
        <v>0</v>
      </c>
      <c r="BV375" s="231">
        <f t="shared" si="289"/>
        <v>0</v>
      </c>
      <c r="BW375" s="231">
        <f t="shared" si="289"/>
        <v>0</v>
      </c>
      <c r="BX375" s="231">
        <f t="shared" si="289"/>
        <v>0</v>
      </c>
      <c r="BY375" s="231">
        <f t="shared" si="289"/>
        <v>0</v>
      </c>
      <c r="BZ375" s="231">
        <f t="shared" si="289"/>
        <v>0</v>
      </c>
      <c r="CA375" s="231">
        <f t="shared" si="289"/>
        <v>0</v>
      </c>
      <c r="CB375" s="231">
        <f t="shared" si="289"/>
        <v>0</v>
      </c>
      <c r="CC375" s="232">
        <f t="shared" si="280"/>
        <v>0</v>
      </c>
      <c r="CD375" s="368"/>
    </row>
    <row r="376" spans="2:82" s="39" customFormat="1" ht="13.5" x14ac:dyDescent="0.75">
      <c r="B376" s="328" t="s">
        <v>818</v>
      </c>
      <c r="C376" s="329" t="s">
        <v>819</v>
      </c>
      <c r="D376" s="139" t="s">
        <v>446</v>
      </c>
      <c r="E376" s="276">
        <v>4</v>
      </c>
      <c r="F376" s="336"/>
      <c r="G376" s="74">
        <f t="shared" si="273"/>
        <v>0</v>
      </c>
      <c r="H376" s="230"/>
      <c r="I376" s="232"/>
      <c r="J376" s="230">
        <f t="shared" si="294"/>
        <v>0</v>
      </c>
      <c r="K376" s="231">
        <f t="shared" si="294"/>
        <v>0</v>
      </c>
      <c r="L376" s="231">
        <f t="shared" si="294"/>
        <v>0</v>
      </c>
      <c r="M376" s="231">
        <f t="shared" si="294"/>
        <v>0</v>
      </c>
      <c r="N376" s="231">
        <f t="shared" si="294"/>
        <v>0</v>
      </c>
      <c r="O376" s="231">
        <f t="shared" si="294"/>
        <v>0</v>
      </c>
      <c r="P376" s="231">
        <f t="shared" si="294"/>
        <v>0</v>
      </c>
      <c r="Q376" s="231">
        <f t="shared" si="294"/>
        <v>0</v>
      </c>
      <c r="R376" s="231">
        <f t="shared" si="294"/>
        <v>0</v>
      </c>
      <c r="S376" s="231">
        <f t="shared" si="294"/>
        <v>0</v>
      </c>
      <c r="T376" s="231">
        <f t="shared" si="294"/>
        <v>0</v>
      </c>
      <c r="U376" s="232">
        <f t="shared" si="294"/>
        <v>0</v>
      </c>
      <c r="V376" s="233">
        <f t="shared" si="294"/>
        <v>0</v>
      </c>
      <c r="W376" s="231">
        <f t="shared" si="294"/>
        <v>0</v>
      </c>
      <c r="X376" s="231">
        <f t="shared" si="294"/>
        <v>0</v>
      </c>
      <c r="Y376" s="231">
        <f t="shared" si="294"/>
        <v>0</v>
      </c>
      <c r="Z376" s="231">
        <f t="shared" si="295"/>
        <v>0</v>
      </c>
      <c r="AA376" s="231">
        <f t="shared" si="295"/>
        <v>0</v>
      </c>
      <c r="AB376" s="231">
        <f t="shared" si="295"/>
        <v>0</v>
      </c>
      <c r="AC376" s="231">
        <f t="shared" si="295"/>
        <v>0</v>
      </c>
      <c r="AD376" s="231">
        <f t="shared" si="295"/>
        <v>0</v>
      </c>
      <c r="AE376" s="231">
        <f t="shared" si="295"/>
        <v>0</v>
      </c>
      <c r="AF376" s="231">
        <f t="shared" si="295"/>
        <v>0</v>
      </c>
      <c r="AG376" s="232">
        <f t="shared" si="295"/>
        <v>0</v>
      </c>
      <c r="AH376" s="233">
        <f t="shared" si="295"/>
        <v>0</v>
      </c>
      <c r="AI376" s="231">
        <f t="shared" si="295"/>
        <v>0</v>
      </c>
      <c r="AJ376" s="231">
        <f t="shared" si="295"/>
        <v>0</v>
      </c>
      <c r="AK376" s="231">
        <f t="shared" si="295"/>
        <v>0</v>
      </c>
      <c r="AL376" s="231">
        <f t="shared" si="295"/>
        <v>0</v>
      </c>
      <c r="AM376" s="231">
        <f t="shared" si="295"/>
        <v>0</v>
      </c>
      <c r="AN376" s="231">
        <f t="shared" si="295"/>
        <v>0</v>
      </c>
      <c r="AO376" s="231">
        <f t="shared" si="295"/>
        <v>0</v>
      </c>
      <c r="AP376" s="231">
        <f t="shared" si="296"/>
        <v>0</v>
      </c>
      <c r="AQ376" s="231">
        <f t="shared" si="296"/>
        <v>0</v>
      </c>
      <c r="AR376" s="231">
        <f t="shared" si="296"/>
        <v>0</v>
      </c>
      <c r="AS376" s="232">
        <f t="shared" si="296"/>
        <v>0</v>
      </c>
      <c r="AT376" s="233">
        <f t="shared" si="296"/>
        <v>0</v>
      </c>
      <c r="AU376" s="231">
        <f t="shared" si="296"/>
        <v>0</v>
      </c>
      <c r="AV376" s="231">
        <f t="shared" si="296"/>
        <v>0</v>
      </c>
      <c r="AW376" s="231">
        <f t="shared" si="296"/>
        <v>0</v>
      </c>
      <c r="AX376" s="231">
        <f t="shared" si="296"/>
        <v>0</v>
      </c>
      <c r="AY376" s="231">
        <f t="shared" si="296"/>
        <v>0</v>
      </c>
      <c r="AZ376" s="231">
        <f t="shared" si="296"/>
        <v>0</v>
      </c>
      <c r="BA376" s="231">
        <f t="shared" si="296"/>
        <v>0</v>
      </c>
      <c r="BB376" s="231">
        <f t="shared" si="296"/>
        <v>0</v>
      </c>
      <c r="BC376" s="231">
        <f t="shared" si="296"/>
        <v>0</v>
      </c>
      <c r="BD376" s="231">
        <f t="shared" si="296"/>
        <v>0</v>
      </c>
      <c r="BE376" s="232">
        <f t="shared" si="296"/>
        <v>0</v>
      </c>
      <c r="BF376" s="233">
        <f t="shared" si="297"/>
        <v>0</v>
      </c>
      <c r="BG376" s="231">
        <f t="shared" si="297"/>
        <v>0</v>
      </c>
      <c r="BH376" s="231">
        <f t="shared" si="297"/>
        <v>0</v>
      </c>
      <c r="BI376" s="231">
        <f t="shared" si="297"/>
        <v>0</v>
      </c>
      <c r="BJ376" s="231">
        <f t="shared" si="297"/>
        <v>0</v>
      </c>
      <c r="BK376" s="231">
        <f t="shared" si="297"/>
        <v>0</v>
      </c>
      <c r="BL376" s="231">
        <f t="shared" si="297"/>
        <v>0</v>
      </c>
      <c r="BM376" s="231">
        <f t="shared" si="297"/>
        <v>0</v>
      </c>
      <c r="BN376" s="231">
        <f t="shared" si="297"/>
        <v>0</v>
      </c>
      <c r="BO376" s="231">
        <f t="shared" si="297"/>
        <v>0</v>
      </c>
      <c r="BP376" s="231">
        <f t="shared" si="297"/>
        <v>0</v>
      </c>
      <c r="BQ376" s="232">
        <f t="shared" si="297"/>
        <v>0</v>
      </c>
      <c r="BR376" s="233">
        <f t="shared" si="297"/>
        <v>0</v>
      </c>
      <c r="BS376" s="231">
        <f t="shared" si="297"/>
        <v>0</v>
      </c>
      <c r="BT376" s="231">
        <f t="shared" si="297"/>
        <v>0</v>
      </c>
      <c r="BU376" s="231">
        <f t="shared" si="297"/>
        <v>0</v>
      </c>
      <c r="BV376" s="231">
        <f t="shared" si="289"/>
        <v>0</v>
      </c>
      <c r="BW376" s="231">
        <f t="shared" si="289"/>
        <v>0</v>
      </c>
      <c r="BX376" s="231">
        <f t="shared" si="289"/>
        <v>0</v>
      </c>
      <c r="BY376" s="231">
        <f t="shared" si="289"/>
        <v>0</v>
      </c>
      <c r="BZ376" s="231">
        <f t="shared" si="289"/>
        <v>0</v>
      </c>
      <c r="CA376" s="231">
        <f t="shared" si="289"/>
        <v>0</v>
      </c>
      <c r="CB376" s="231">
        <f t="shared" si="289"/>
        <v>0</v>
      </c>
      <c r="CC376" s="232">
        <f t="shared" si="280"/>
        <v>0</v>
      </c>
      <c r="CD376" s="368"/>
    </row>
    <row r="377" spans="2:82" s="39" customFormat="1" ht="13.5" x14ac:dyDescent="0.75">
      <c r="B377" s="328" t="s">
        <v>820</v>
      </c>
      <c r="C377" s="329" t="s">
        <v>887</v>
      </c>
      <c r="D377" s="139" t="s">
        <v>446</v>
      </c>
      <c r="E377" s="276">
        <v>4</v>
      </c>
      <c r="F377" s="336"/>
      <c r="G377" s="74">
        <f t="shared" si="273"/>
        <v>0</v>
      </c>
      <c r="H377" s="230"/>
      <c r="I377" s="232"/>
      <c r="J377" s="230">
        <f t="shared" si="294"/>
        <v>0</v>
      </c>
      <c r="K377" s="231">
        <f t="shared" si="294"/>
        <v>0</v>
      </c>
      <c r="L377" s="231">
        <f t="shared" si="294"/>
        <v>0</v>
      </c>
      <c r="M377" s="231">
        <f t="shared" si="294"/>
        <v>0</v>
      </c>
      <c r="N377" s="231">
        <f t="shared" si="294"/>
        <v>0</v>
      </c>
      <c r="O377" s="231">
        <f t="shared" si="294"/>
        <v>0</v>
      </c>
      <c r="P377" s="231">
        <f t="shared" si="294"/>
        <v>0</v>
      </c>
      <c r="Q377" s="231">
        <f t="shared" si="294"/>
        <v>0</v>
      </c>
      <c r="R377" s="231">
        <f t="shared" si="294"/>
        <v>0</v>
      </c>
      <c r="S377" s="231">
        <f t="shared" si="294"/>
        <v>0</v>
      </c>
      <c r="T377" s="231">
        <f t="shared" si="294"/>
        <v>0</v>
      </c>
      <c r="U377" s="232">
        <f t="shared" si="294"/>
        <v>0</v>
      </c>
      <c r="V377" s="233">
        <f t="shared" si="294"/>
        <v>0</v>
      </c>
      <c r="W377" s="231">
        <f t="shared" si="294"/>
        <v>0</v>
      </c>
      <c r="X377" s="231">
        <f t="shared" si="294"/>
        <v>0</v>
      </c>
      <c r="Y377" s="231">
        <f t="shared" si="294"/>
        <v>0</v>
      </c>
      <c r="Z377" s="231">
        <f t="shared" si="295"/>
        <v>0</v>
      </c>
      <c r="AA377" s="231">
        <f t="shared" si="295"/>
        <v>0</v>
      </c>
      <c r="AB377" s="231">
        <f t="shared" si="295"/>
        <v>0</v>
      </c>
      <c r="AC377" s="231">
        <f t="shared" si="295"/>
        <v>0</v>
      </c>
      <c r="AD377" s="231">
        <f t="shared" si="295"/>
        <v>0</v>
      </c>
      <c r="AE377" s="231">
        <f t="shared" si="295"/>
        <v>0</v>
      </c>
      <c r="AF377" s="231">
        <f t="shared" si="295"/>
        <v>0</v>
      </c>
      <c r="AG377" s="232">
        <f t="shared" si="295"/>
        <v>0</v>
      </c>
      <c r="AH377" s="233">
        <f t="shared" si="295"/>
        <v>0</v>
      </c>
      <c r="AI377" s="231">
        <f t="shared" si="295"/>
        <v>0</v>
      </c>
      <c r="AJ377" s="231">
        <f t="shared" si="295"/>
        <v>0</v>
      </c>
      <c r="AK377" s="231">
        <f t="shared" si="295"/>
        <v>0</v>
      </c>
      <c r="AL377" s="231">
        <f t="shared" si="295"/>
        <v>0</v>
      </c>
      <c r="AM377" s="231">
        <f t="shared" si="295"/>
        <v>0</v>
      </c>
      <c r="AN377" s="231">
        <f t="shared" si="295"/>
        <v>0</v>
      </c>
      <c r="AO377" s="231">
        <f t="shared" si="295"/>
        <v>0</v>
      </c>
      <c r="AP377" s="231">
        <f t="shared" si="296"/>
        <v>0</v>
      </c>
      <c r="AQ377" s="231">
        <f t="shared" si="296"/>
        <v>0</v>
      </c>
      <c r="AR377" s="231">
        <f t="shared" si="296"/>
        <v>0</v>
      </c>
      <c r="AS377" s="232">
        <f t="shared" si="296"/>
        <v>0</v>
      </c>
      <c r="AT377" s="233">
        <f t="shared" si="296"/>
        <v>0</v>
      </c>
      <c r="AU377" s="231">
        <f t="shared" si="296"/>
        <v>0</v>
      </c>
      <c r="AV377" s="231">
        <f t="shared" si="296"/>
        <v>0</v>
      </c>
      <c r="AW377" s="231">
        <f t="shared" si="296"/>
        <v>0</v>
      </c>
      <c r="AX377" s="231">
        <f t="shared" si="296"/>
        <v>0</v>
      </c>
      <c r="AY377" s="231">
        <f t="shared" si="296"/>
        <v>0</v>
      </c>
      <c r="AZ377" s="231">
        <f t="shared" si="296"/>
        <v>0</v>
      </c>
      <c r="BA377" s="231">
        <f t="shared" si="296"/>
        <v>0</v>
      </c>
      <c r="BB377" s="231">
        <f t="shared" si="296"/>
        <v>0</v>
      </c>
      <c r="BC377" s="231">
        <f t="shared" si="296"/>
        <v>0</v>
      </c>
      <c r="BD377" s="231">
        <f t="shared" si="296"/>
        <v>0</v>
      </c>
      <c r="BE377" s="232">
        <f t="shared" si="296"/>
        <v>0</v>
      </c>
      <c r="BF377" s="233">
        <f t="shared" si="297"/>
        <v>0</v>
      </c>
      <c r="BG377" s="231">
        <f t="shared" si="297"/>
        <v>0</v>
      </c>
      <c r="BH377" s="231">
        <f t="shared" si="297"/>
        <v>0</v>
      </c>
      <c r="BI377" s="231">
        <f t="shared" si="297"/>
        <v>0</v>
      </c>
      <c r="BJ377" s="231">
        <f t="shared" si="297"/>
        <v>0</v>
      </c>
      <c r="BK377" s="231">
        <f t="shared" si="297"/>
        <v>0</v>
      </c>
      <c r="BL377" s="231">
        <f t="shared" si="297"/>
        <v>0</v>
      </c>
      <c r="BM377" s="231">
        <f t="shared" si="297"/>
        <v>0</v>
      </c>
      <c r="BN377" s="231">
        <f t="shared" si="297"/>
        <v>0</v>
      </c>
      <c r="BO377" s="231">
        <f t="shared" si="297"/>
        <v>0</v>
      </c>
      <c r="BP377" s="231">
        <f t="shared" si="297"/>
        <v>0</v>
      </c>
      <c r="BQ377" s="232">
        <f t="shared" si="297"/>
        <v>0</v>
      </c>
      <c r="BR377" s="233">
        <f t="shared" si="297"/>
        <v>0</v>
      </c>
      <c r="BS377" s="231">
        <f t="shared" si="297"/>
        <v>0</v>
      </c>
      <c r="BT377" s="231">
        <f t="shared" si="297"/>
        <v>0</v>
      </c>
      <c r="BU377" s="231">
        <f t="shared" si="297"/>
        <v>0</v>
      </c>
      <c r="BV377" s="231">
        <f t="shared" si="289"/>
        <v>0</v>
      </c>
      <c r="BW377" s="231">
        <f t="shared" si="289"/>
        <v>0</v>
      </c>
      <c r="BX377" s="231">
        <f t="shared" si="289"/>
        <v>0</v>
      </c>
      <c r="BY377" s="231">
        <f t="shared" si="289"/>
        <v>0</v>
      </c>
      <c r="BZ377" s="231">
        <f t="shared" si="289"/>
        <v>0</v>
      </c>
      <c r="CA377" s="231">
        <f t="shared" si="289"/>
        <v>0</v>
      </c>
      <c r="CB377" s="231">
        <f t="shared" si="289"/>
        <v>0</v>
      </c>
      <c r="CC377" s="232">
        <f t="shared" si="280"/>
        <v>0</v>
      </c>
      <c r="CD377" s="368"/>
    </row>
    <row r="378" spans="2:82" s="39" customFormat="1" ht="13.5" x14ac:dyDescent="0.75">
      <c r="B378" s="328" t="s">
        <v>821</v>
      </c>
      <c r="C378" s="329" t="s">
        <v>822</v>
      </c>
      <c r="D378" s="139" t="s">
        <v>446</v>
      </c>
      <c r="E378" s="276">
        <v>4</v>
      </c>
      <c r="F378" s="336"/>
      <c r="G378" s="74">
        <f t="shared" si="273"/>
        <v>0</v>
      </c>
      <c r="H378" s="230"/>
      <c r="I378" s="232"/>
      <c r="J378" s="230">
        <f t="shared" si="294"/>
        <v>0</v>
      </c>
      <c r="K378" s="231">
        <f t="shared" si="294"/>
        <v>0</v>
      </c>
      <c r="L378" s="231">
        <f t="shared" si="294"/>
        <v>0</v>
      </c>
      <c r="M378" s="231">
        <f t="shared" si="294"/>
        <v>0</v>
      </c>
      <c r="N378" s="231">
        <f t="shared" si="294"/>
        <v>0</v>
      </c>
      <c r="O378" s="231">
        <f t="shared" si="294"/>
        <v>0</v>
      </c>
      <c r="P378" s="231">
        <f t="shared" si="294"/>
        <v>0</v>
      </c>
      <c r="Q378" s="231">
        <f t="shared" si="294"/>
        <v>0</v>
      </c>
      <c r="R378" s="231">
        <f t="shared" si="294"/>
        <v>0</v>
      </c>
      <c r="S378" s="231">
        <f t="shared" si="294"/>
        <v>0</v>
      </c>
      <c r="T378" s="231">
        <f t="shared" si="294"/>
        <v>0</v>
      </c>
      <c r="U378" s="232">
        <f t="shared" si="294"/>
        <v>0</v>
      </c>
      <c r="V378" s="233">
        <f t="shared" si="294"/>
        <v>0</v>
      </c>
      <c r="W378" s="231">
        <f t="shared" si="294"/>
        <v>0</v>
      </c>
      <c r="X378" s="231">
        <f t="shared" si="294"/>
        <v>0</v>
      </c>
      <c r="Y378" s="231">
        <f t="shared" si="294"/>
        <v>0</v>
      </c>
      <c r="Z378" s="231">
        <f t="shared" si="295"/>
        <v>0</v>
      </c>
      <c r="AA378" s="231">
        <f t="shared" si="295"/>
        <v>0</v>
      </c>
      <c r="AB378" s="231">
        <f t="shared" si="295"/>
        <v>0</v>
      </c>
      <c r="AC378" s="231">
        <f t="shared" si="295"/>
        <v>0</v>
      </c>
      <c r="AD378" s="231">
        <f t="shared" si="295"/>
        <v>0</v>
      </c>
      <c r="AE378" s="231">
        <f t="shared" si="295"/>
        <v>0</v>
      </c>
      <c r="AF378" s="231">
        <f t="shared" si="295"/>
        <v>0</v>
      </c>
      <c r="AG378" s="232">
        <f t="shared" si="295"/>
        <v>0</v>
      </c>
      <c r="AH378" s="233">
        <f t="shared" si="295"/>
        <v>0</v>
      </c>
      <c r="AI378" s="231">
        <f t="shared" si="295"/>
        <v>0</v>
      </c>
      <c r="AJ378" s="231">
        <f t="shared" si="295"/>
        <v>0</v>
      </c>
      <c r="AK378" s="231">
        <f t="shared" si="295"/>
        <v>0</v>
      </c>
      <c r="AL378" s="231">
        <f t="shared" si="295"/>
        <v>0</v>
      </c>
      <c r="AM378" s="231">
        <f t="shared" si="295"/>
        <v>0</v>
      </c>
      <c r="AN378" s="231">
        <f t="shared" si="295"/>
        <v>0</v>
      </c>
      <c r="AO378" s="231">
        <f t="shared" si="295"/>
        <v>0</v>
      </c>
      <c r="AP378" s="231">
        <f t="shared" si="296"/>
        <v>0</v>
      </c>
      <c r="AQ378" s="231">
        <f t="shared" si="296"/>
        <v>0</v>
      </c>
      <c r="AR378" s="231">
        <f t="shared" si="296"/>
        <v>0</v>
      </c>
      <c r="AS378" s="232">
        <f t="shared" si="296"/>
        <v>0</v>
      </c>
      <c r="AT378" s="233">
        <f t="shared" si="296"/>
        <v>0</v>
      </c>
      <c r="AU378" s="231">
        <f t="shared" si="296"/>
        <v>0</v>
      </c>
      <c r="AV378" s="231">
        <f t="shared" si="296"/>
        <v>0</v>
      </c>
      <c r="AW378" s="231">
        <f t="shared" si="296"/>
        <v>0</v>
      </c>
      <c r="AX378" s="231">
        <f t="shared" si="296"/>
        <v>0</v>
      </c>
      <c r="AY378" s="231">
        <f t="shared" si="296"/>
        <v>0</v>
      </c>
      <c r="AZ378" s="231">
        <f t="shared" si="296"/>
        <v>0</v>
      </c>
      <c r="BA378" s="231">
        <f t="shared" si="296"/>
        <v>0</v>
      </c>
      <c r="BB378" s="231">
        <f t="shared" si="296"/>
        <v>0</v>
      </c>
      <c r="BC378" s="231">
        <f t="shared" si="296"/>
        <v>0</v>
      </c>
      <c r="BD378" s="231">
        <f t="shared" si="296"/>
        <v>0</v>
      </c>
      <c r="BE378" s="232">
        <f t="shared" si="296"/>
        <v>0</v>
      </c>
      <c r="BF378" s="233">
        <f t="shared" si="297"/>
        <v>0</v>
      </c>
      <c r="BG378" s="231">
        <f t="shared" si="297"/>
        <v>0</v>
      </c>
      <c r="BH378" s="231">
        <f t="shared" si="297"/>
        <v>0</v>
      </c>
      <c r="BI378" s="231">
        <f t="shared" si="297"/>
        <v>0</v>
      </c>
      <c r="BJ378" s="231">
        <f t="shared" si="297"/>
        <v>0</v>
      </c>
      <c r="BK378" s="231">
        <f t="shared" si="297"/>
        <v>0</v>
      </c>
      <c r="BL378" s="231">
        <f t="shared" si="297"/>
        <v>0</v>
      </c>
      <c r="BM378" s="231">
        <f t="shared" si="297"/>
        <v>0</v>
      </c>
      <c r="BN378" s="231">
        <f t="shared" si="297"/>
        <v>0</v>
      </c>
      <c r="BO378" s="231">
        <f t="shared" si="297"/>
        <v>0</v>
      </c>
      <c r="BP378" s="231">
        <f t="shared" si="297"/>
        <v>0</v>
      </c>
      <c r="BQ378" s="232">
        <f t="shared" si="297"/>
        <v>0</v>
      </c>
      <c r="BR378" s="233">
        <f t="shared" si="297"/>
        <v>0</v>
      </c>
      <c r="BS378" s="231">
        <f t="shared" si="297"/>
        <v>0</v>
      </c>
      <c r="BT378" s="231">
        <f t="shared" si="297"/>
        <v>0</v>
      </c>
      <c r="BU378" s="231">
        <f t="shared" si="297"/>
        <v>0</v>
      </c>
      <c r="BV378" s="231">
        <f t="shared" si="289"/>
        <v>0</v>
      </c>
      <c r="BW378" s="231">
        <f t="shared" si="289"/>
        <v>0</v>
      </c>
      <c r="BX378" s="231">
        <f t="shared" si="289"/>
        <v>0</v>
      </c>
      <c r="BY378" s="231">
        <f t="shared" si="289"/>
        <v>0</v>
      </c>
      <c r="BZ378" s="231">
        <f t="shared" si="289"/>
        <v>0</v>
      </c>
      <c r="CA378" s="231">
        <f t="shared" si="289"/>
        <v>0</v>
      </c>
      <c r="CB378" s="231">
        <f t="shared" si="289"/>
        <v>0</v>
      </c>
      <c r="CC378" s="232">
        <f t="shared" si="280"/>
        <v>0</v>
      </c>
      <c r="CD378" s="368"/>
    </row>
    <row r="379" spans="2:82" s="39" customFormat="1" ht="13.5" x14ac:dyDescent="0.75">
      <c r="B379" s="328" t="s">
        <v>823</v>
      </c>
      <c r="C379" s="329" t="s">
        <v>824</v>
      </c>
      <c r="D379" s="139" t="s">
        <v>446</v>
      </c>
      <c r="E379" s="276">
        <v>4</v>
      </c>
      <c r="F379" s="336"/>
      <c r="G379" s="74">
        <f t="shared" si="273"/>
        <v>0</v>
      </c>
      <c r="H379" s="230"/>
      <c r="I379" s="232"/>
      <c r="J379" s="230">
        <f t="shared" si="294"/>
        <v>0</v>
      </c>
      <c r="K379" s="231">
        <f t="shared" si="294"/>
        <v>0</v>
      </c>
      <c r="L379" s="231">
        <f t="shared" si="294"/>
        <v>0</v>
      </c>
      <c r="M379" s="231">
        <f t="shared" si="294"/>
        <v>0</v>
      </c>
      <c r="N379" s="231">
        <f t="shared" si="294"/>
        <v>0</v>
      </c>
      <c r="O379" s="231">
        <f t="shared" si="294"/>
        <v>0</v>
      </c>
      <c r="P379" s="231">
        <f t="shared" si="294"/>
        <v>0</v>
      </c>
      <c r="Q379" s="231">
        <f t="shared" si="294"/>
        <v>0</v>
      </c>
      <c r="R379" s="231">
        <f t="shared" si="294"/>
        <v>0</v>
      </c>
      <c r="S379" s="231">
        <f t="shared" si="294"/>
        <v>0</v>
      </c>
      <c r="T379" s="231">
        <f t="shared" si="294"/>
        <v>0</v>
      </c>
      <c r="U379" s="232">
        <f t="shared" si="294"/>
        <v>0</v>
      </c>
      <c r="V379" s="233">
        <f t="shared" si="294"/>
        <v>0</v>
      </c>
      <c r="W379" s="231">
        <f t="shared" si="294"/>
        <v>0</v>
      </c>
      <c r="X379" s="231">
        <f t="shared" si="294"/>
        <v>0</v>
      </c>
      <c r="Y379" s="231">
        <f t="shared" si="294"/>
        <v>0</v>
      </c>
      <c r="Z379" s="231">
        <f t="shared" si="295"/>
        <v>0</v>
      </c>
      <c r="AA379" s="231">
        <f t="shared" si="295"/>
        <v>0</v>
      </c>
      <c r="AB379" s="231">
        <f t="shared" si="295"/>
        <v>0</v>
      </c>
      <c r="AC379" s="231">
        <f t="shared" si="295"/>
        <v>0</v>
      </c>
      <c r="AD379" s="231">
        <f t="shared" si="295"/>
        <v>0</v>
      </c>
      <c r="AE379" s="231">
        <f t="shared" si="295"/>
        <v>0</v>
      </c>
      <c r="AF379" s="231">
        <f t="shared" si="295"/>
        <v>0</v>
      </c>
      <c r="AG379" s="232">
        <f t="shared" si="295"/>
        <v>0</v>
      </c>
      <c r="AH379" s="233">
        <f t="shared" si="295"/>
        <v>0</v>
      </c>
      <c r="AI379" s="231">
        <f t="shared" si="295"/>
        <v>0</v>
      </c>
      <c r="AJ379" s="231">
        <f t="shared" si="295"/>
        <v>0</v>
      </c>
      <c r="AK379" s="231">
        <f t="shared" si="295"/>
        <v>0</v>
      </c>
      <c r="AL379" s="231">
        <f t="shared" si="295"/>
        <v>0</v>
      </c>
      <c r="AM379" s="231">
        <f t="shared" si="295"/>
        <v>0</v>
      </c>
      <c r="AN379" s="231">
        <f t="shared" si="295"/>
        <v>0</v>
      </c>
      <c r="AO379" s="231">
        <f t="shared" si="295"/>
        <v>0</v>
      </c>
      <c r="AP379" s="231">
        <f t="shared" si="296"/>
        <v>0</v>
      </c>
      <c r="AQ379" s="231">
        <f t="shared" si="296"/>
        <v>0</v>
      </c>
      <c r="AR379" s="231">
        <f t="shared" si="296"/>
        <v>0</v>
      </c>
      <c r="AS379" s="232">
        <f t="shared" si="296"/>
        <v>0</v>
      </c>
      <c r="AT379" s="233">
        <f t="shared" si="296"/>
        <v>0</v>
      </c>
      <c r="AU379" s="231">
        <f t="shared" si="296"/>
        <v>0</v>
      </c>
      <c r="AV379" s="231">
        <f t="shared" si="296"/>
        <v>0</v>
      </c>
      <c r="AW379" s="231">
        <f t="shared" si="296"/>
        <v>0</v>
      </c>
      <c r="AX379" s="231">
        <f t="shared" si="296"/>
        <v>0</v>
      </c>
      <c r="AY379" s="231">
        <f t="shared" si="296"/>
        <v>0</v>
      </c>
      <c r="AZ379" s="231">
        <f t="shared" si="296"/>
        <v>0</v>
      </c>
      <c r="BA379" s="231">
        <f t="shared" si="296"/>
        <v>0</v>
      </c>
      <c r="BB379" s="231">
        <f t="shared" si="296"/>
        <v>0</v>
      </c>
      <c r="BC379" s="231">
        <f t="shared" si="296"/>
        <v>0</v>
      </c>
      <c r="BD379" s="231">
        <f t="shared" si="296"/>
        <v>0</v>
      </c>
      <c r="BE379" s="232">
        <f t="shared" si="296"/>
        <v>0</v>
      </c>
      <c r="BF379" s="233">
        <f t="shared" si="297"/>
        <v>0</v>
      </c>
      <c r="BG379" s="231">
        <f t="shared" si="297"/>
        <v>0</v>
      </c>
      <c r="BH379" s="231">
        <f t="shared" si="297"/>
        <v>0</v>
      </c>
      <c r="BI379" s="231">
        <f t="shared" si="297"/>
        <v>0</v>
      </c>
      <c r="BJ379" s="231">
        <f t="shared" si="297"/>
        <v>0</v>
      </c>
      <c r="BK379" s="231">
        <f t="shared" si="297"/>
        <v>0</v>
      </c>
      <c r="BL379" s="231">
        <f t="shared" si="297"/>
        <v>0</v>
      </c>
      <c r="BM379" s="231">
        <f t="shared" si="297"/>
        <v>0</v>
      </c>
      <c r="BN379" s="231">
        <f t="shared" si="297"/>
        <v>0</v>
      </c>
      <c r="BO379" s="231">
        <f t="shared" si="297"/>
        <v>0</v>
      </c>
      <c r="BP379" s="231">
        <f t="shared" si="297"/>
        <v>0</v>
      </c>
      <c r="BQ379" s="232">
        <f t="shared" si="297"/>
        <v>0</v>
      </c>
      <c r="BR379" s="233">
        <f t="shared" si="297"/>
        <v>0</v>
      </c>
      <c r="BS379" s="231">
        <f t="shared" si="297"/>
        <v>0</v>
      </c>
      <c r="BT379" s="231">
        <f t="shared" si="297"/>
        <v>0</v>
      </c>
      <c r="BU379" s="231">
        <f t="shared" si="297"/>
        <v>0</v>
      </c>
      <c r="BV379" s="231">
        <f t="shared" si="289"/>
        <v>0</v>
      </c>
      <c r="BW379" s="231">
        <f t="shared" si="289"/>
        <v>0</v>
      </c>
      <c r="BX379" s="231">
        <f t="shared" si="289"/>
        <v>0</v>
      </c>
      <c r="BY379" s="231">
        <f t="shared" si="289"/>
        <v>0</v>
      </c>
      <c r="BZ379" s="231">
        <f t="shared" si="289"/>
        <v>0</v>
      </c>
      <c r="CA379" s="231">
        <f t="shared" si="289"/>
        <v>0</v>
      </c>
      <c r="CB379" s="231">
        <f t="shared" si="289"/>
        <v>0</v>
      </c>
      <c r="CC379" s="232">
        <f t="shared" si="280"/>
        <v>0</v>
      </c>
      <c r="CD379" s="368"/>
    </row>
    <row r="380" spans="2:82" s="39" customFormat="1" ht="13.5" x14ac:dyDescent="0.75">
      <c r="B380" s="328" t="s">
        <v>825</v>
      </c>
      <c r="C380" s="329" t="s">
        <v>826</v>
      </c>
      <c r="D380" s="139" t="s">
        <v>446</v>
      </c>
      <c r="E380" s="276">
        <v>4</v>
      </c>
      <c r="F380" s="336"/>
      <c r="G380" s="74">
        <f t="shared" si="273"/>
        <v>0</v>
      </c>
      <c r="H380" s="230"/>
      <c r="I380" s="232"/>
      <c r="J380" s="230">
        <f t="shared" si="294"/>
        <v>0</v>
      </c>
      <c r="K380" s="231">
        <f t="shared" si="294"/>
        <v>0</v>
      </c>
      <c r="L380" s="231">
        <f t="shared" si="294"/>
        <v>0</v>
      </c>
      <c r="M380" s="231">
        <f t="shared" si="294"/>
        <v>0</v>
      </c>
      <c r="N380" s="231">
        <f t="shared" si="294"/>
        <v>0</v>
      </c>
      <c r="O380" s="231">
        <f t="shared" si="294"/>
        <v>0</v>
      </c>
      <c r="P380" s="231">
        <f t="shared" si="294"/>
        <v>0</v>
      </c>
      <c r="Q380" s="231">
        <f t="shared" si="294"/>
        <v>0</v>
      </c>
      <c r="R380" s="231">
        <f t="shared" si="294"/>
        <v>0</v>
      </c>
      <c r="S380" s="231">
        <f t="shared" si="294"/>
        <v>0</v>
      </c>
      <c r="T380" s="231">
        <f t="shared" si="294"/>
        <v>0</v>
      </c>
      <c r="U380" s="232">
        <f t="shared" si="294"/>
        <v>0</v>
      </c>
      <c r="V380" s="233">
        <f t="shared" si="294"/>
        <v>0</v>
      </c>
      <c r="W380" s="231">
        <f t="shared" si="294"/>
        <v>0</v>
      </c>
      <c r="X380" s="231">
        <f t="shared" si="294"/>
        <v>0</v>
      </c>
      <c r="Y380" s="231">
        <f t="shared" si="294"/>
        <v>0</v>
      </c>
      <c r="Z380" s="231">
        <f t="shared" si="295"/>
        <v>0</v>
      </c>
      <c r="AA380" s="231">
        <f t="shared" si="295"/>
        <v>0</v>
      </c>
      <c r="AB380" s="231">
        <f t="shared" si="295"/>
        <v>0</v>
      </c>
      <c r="AC380" s="231">
        <f t="shared" si="295"/>
        <v>0</v>
      </c>
      <c r="AD380" s="231">
        <f t="shared" si="295"/>
        <v>0</v>
      </c>
      <c r="AE380" s="231">
        <f t="shared" si="295"/>
        <v>0</v>
      </c>
      <c r="AF380" s="231">
        <f t="shared" si="295"/>
        <v>0</v>
      </c>
      <c r="AG380" s="232">
        <f t="shared" si="295"/>
        <v>0</v>
      </c>
      <c r="AH380" s="233">
        <f t="shared" si="295"/>
        <v>0</v>
      </c>
      <c r="AI380" s="231">
        <f t="shared" si="295"/>
        <v>0</v>
      </c>
      <c r="AJ380" s="231">
        <f t="shared" si="295"/>
        <v>0</v>
      </c>
      <c r="AK380" s="231">
        <f t="shared" si="295"/>
        <v>0</v>
      </c>
      <c r="AL380" s="231">
        <f t="shared" si="295"/>
        <v>0</v>
      </c>
      <c r="AM380" s="231">
        <f t="shared" si="295"/>
        <v>0</v>
      </c>
      <c r="AN380" s="231">
        <f t="shared" si="295"/>
        <v>0</v>
      </c>
      <c r="AO380" s="231">
        <f t="shared" si="295"/>
        <v>0</v>
      </c>
      <c r="AP380" s="231">
        <f t="shared" si="296"/>
        <v>0</v>
      </c>
      <c r="AQ380" s="231">
        <f t="shared" si="296"/>
        <v>0</v>
      </c>
      <c r="AR380" s="231">
        <f t="shared" si="296"/>
        <v>0</v>
      </c>
      <c r="AS380" s="232">
        <f t="shared" si="296"/>
        <v>0</v>
      </c>
      <c r="AT380" s="233">
        <f t="shared" si="296"/>
        <v>0</v>
      </c>
      <c r="AU380" s="231">
        <f t="shared" si="296"/>
        <v>0</v>
      </c>
      <c r="AV380" s="231">
        <f t="shared" si="296"/>
        <v>0</v>
      </c>
      <c r="AW380" s="231">
        <f t="shared" si="296"/>
        <v>0</v>
      </c>
      <c r="AX380" s="231">
        <f t="shared" si="296"/>
        <v>0</v>
      </c>
      <c r="AY380" s="231">
        <f t="shared" si="296"/>
        <v>0</v>
      </c>
      <c r="AZ380" s="231">
        <f t="shared" si="296"/>
        <v>0</v>
      </c>
      <c r="BA380" s="231">
        <f t="shared" si="296"/>
        <v>0</v>
      </c>
      <c r="BB380" s="231">
        <f t="shared" si="296"/>
        <v>0</v>
      </c>
      <c r="BC380" s="231">
        <f t="shared" si="296"/>
        <v>0</v>
      </c>
      <c r="BD380" s="231">
        <f t="shared" si="296"/>
        <v>0</v>
      </c>
      <c r="BE380" s="232">
        <f t="shared" si="296"/>
        <v>0</v>
      </c>
      <c r="BF380" s="233">
        <f t="shared" si="297"/>
        <v>0</v>
      </c>
      <c r="BG380" s="231">
        <f t="shared" si="297"/>
        <v>0</v>
      </c>
      <c r="BH380" s="231">
        <f t="shared" si="297"/>
        <v>0</v>
      </c>
      <c r="BI380" s="231">
        <f t="shared" si="297"/>
        <v>0</v>
      </c>
      <c r="BJ380" s="231">
        <f t="shared" si="297"/>
        <v>0</v>
      </c>
      <c r="BK380" s="231">
        <f t="shared" si="297"/>
        <v>0</v>
      </c>
      <c r="BL380" s="231">
        <f t="shared" si="297"/>
        <v>0</v>
      </c>
      <c r="BM380" s="231">
        <f t="shared" si="297"/>
        <v>0</v>
      </c>
      <c r="BN380" s="231">
        <f t="shared" si="297"/>
        <v>0</v>
      </c>
      <c r="BO380" s="231">
        <f t="shared" si="297"/>
        <v>0</v>
      </c>
      <c r="BP380" s="231">
        <f t="shared" si="297"/>
        <v>0</v>
      </c>
      <c r="BQ380" s="232">
        <f t="shared" si="297"/>
        <v>0</v>
      </c>
      <c r="BR380" s="233">
        <f t="shared" si="297"/>
        <v>0</v>
      </c>
      <c r="BS380" s="231">
        <f t="shared" si="297"/>
        <v>0</v>
      </c>
      <c r="BT380" s="231">
        <f t="shared" si="297"/>
        <v>0</v>
      </c>
      <c r="BU380" s="231">
        <f t="shared" si="297"/>
        <v>0</v>
      </c>
      <c r="BV380" s="231">
        <f t="shared" si="289"/>
        <v>0</v>
      </c>
      <c r="BW380" s="231">
        <f t="shared" si="289"/>
        <v>0</v>
      </c>
      <c r="BX380" s="231">
        <f t="shared" si="289"/>
        <v>0</v>
      </c>
      <c r="BY380" s="231">
        <f t="shared" si="289"/>
        <v>0</v>
      </c>
      <c r="BZ380" s="231">
        <f t="shared" si="289"/>
        <v>0</v>
      </c>
      <c r="CA380" s="231">
        <f t="shared" si="289"/>
        <v>0</v>
      </c>
      <c r="CB380" s="231">
        <f t="shared" si="289"/>
        <v>0</v>
      </c>
      <c r="CC380" s="232">
        <f t="shared" si="280"/>
        <v>0</v>
      </c>
      <c r="CD380" s="368"/>
    </row>
    <row r="381" spans="2:82" s="39" customFormat="1" ht="13.5" x14ac:dyDescent="0.75">
      <c r="B381" s="328" t="s">
        <v>827</v>
      </c>
      <c r="C381" s="329" t="s">
        <v>828</v>
      </c>
      <c r="D381" s="139" t="s">
        <v>446</v>
      </c>
      <c r="E381" s="276">
        <v>4</v>
      </c>
      <c r="F381" s="336"/>
      <c r="G381" s="74">
        <f t="shared" si="273"/>
        <v>0</v>
      </c>
      <c r="H381" s="230"/>
      <c r="I381" s="232"/>
      <c r="J381" s="230">
        <f t="shared" si="294"/>
        <v>0</v>
      </c>
      <c r="K381" s="231">
        <f t="shared" si="294"/>
        <v>0</v>
      </c>
      <c r="L381" s="231">
        <f t="shared" si="294"/>
        <v>0</v>
      </c>
      <c r="M381" s="231">
        <f t="shared" si="294"/>
        <v>0</v>
      </c>
      <c r="N381" s="231">
        <f t="shared" si="294"/>
        <v>0</v>
      </c>
      <c r="O381" s="231">
        <f t="shared" si="294"/>
        <v>0</v>
      </c>
      <c r="P381" s="231">
        <f t="shared" si="294"/>
        <v>0</v>
      </c>
      <c r="Q381" s="231">
        <f t="shared" si="294"/>
        <v>0</v>
      </c>
      <c r="R381" s="231">
        <f t="shared" si="294"/>
        <v>0</v>
      </c>
      <c r="S381" s="231">
        <f t="shared" si="294"/>
        <v>0</v>
      </c>
      <c r="T381" s="231">
        <f t="shared" si="294"/>
        <v>0</v>
      </c>
      <c r="U381" s="232">
        <f t="shared" si="294"/>
        <v>0</v>
      </c>
      <c r="V381" s="233">
        <f t="shared" si="294"/>
        <v>0</v>
      </c>
      <c r="W381" s="231">
        <f t="shared" si="294"/>
        <v>0</v>
      </c>
      <c r="X381" s="231">
        <f t="shared" si="294"/>
        <v>0</v>
      </c>
      <c r="Y381" s="231">
        <f t="shared" si="294"/>
        <v>0</v>
      </c>
      <c r="Z381" s="231">
        <f t="shared" si="295"/>
        <v>0</v>
      </c>
      <c r="AA381" s="231">
        <f t="shared" si="295"/>
        <v>0</v>
      </c>
      <c r="AB381" s="231">
        <f t="shared" si="295"/>
        <v>0</v>
      </c>
      <c r="AC381" s="231">
        <f t="shared" si="295"/>
        <v>0</v>
      </c>
      <c r="AD381" s="231">
        <f t="shared" si="295"/>
        <v>0</v>
      </c>
      <c r="AE381" s="231">
        <f t="shared" si="295"/>
        <v>0</v>
      </c>
      <c r="AF381" s="231">
        <f t="shared" si="295"/>
        <v>0</v>
      </c>
      <c r="AG381" s="232">
        <f t="shared" si="295"/>
        <v>0</v>
      </c>
      <c r="AH381" s="233">
        <f t="shared" si="295"/>
        <v>0</v>
      </c>
      <c r="AI381" s="231">
        <f t="shared" si="295"/>
        <v>0</v>
      </c>
      <c r="AJ381" s="231">
        <f t="shared" si="295"/>
        <v>0</v>
      </c>
      <c r="AK381" s="231">
        <f t="shared" si="295"/>
        <v>0</v>
      </c>
      <c r="AL381" s="231">
        <f t="shared" si="295"/>
        <v>0</v>
      </c>
      <c r="AM381" s="231">
        <f t="shared" si="295"/>
        <v>0</v>
      </c>
      <c r="AN381" s="231">
        <f t="shared" si="295"/>
        <v>0</v>
      </c>
      <c r="AO381" s="231">
        <f t="shared" si="295"/>
        <v>0</v>
      </c>
      <c r="AP381" s="231">
        <f t="shared" si="296"/>
        <v>0</v>
      </c>
      <c r="AQ381" s="231">
        <f t="shared" si="296"/>
        <v>0</v>
      </c>
      <c r="AR381" s="231">
        <f t="shared" si="296"/>
        <v>0</v>
      </c>
      <c r="AS381" s="232">
        <f t="shared" si="296"/>
        <v>0</v>
      </c>
      <c r="AT381" s="233">
        <f t="shared" si="296"/>
        <v>0</v>
      </c>
      <c r="AU381" s="231">
        <f t="shared" si="296"/>
        <v>0</v>
      </c>
      <c r="AV381" s="231">
        <f t="shared" si="296"/>
        <v>0</v>
      </c>
      <c r="AW381" s="231">
        <f t="shared" si="296"/>
        <v>0</v>
      </c>
      <c r="AX381" s="231">
        <f t="shared" si="296"/>
        <v>0</v>
      </c>
      <c r="AY381" s="231">
        <f t="shared" si="296"/>
        <v>0</v>
      </c>
      <c r="AZ381" s="231">
        <f t="shared" si="296"/>
        <v>0</v>
      </c>
      <c r="BA381" s="231">
        <f t="shared" si="296"/>
        <v>0</v>
      </c>
      <c r="BB381" s="231">
        <f t="shared" si="296"/>
        <v>0</v>
      </c>
      <c r="BC381" s="231">
        <f t="shared" si="296"/>
        <v>0</v>
      </c>
      <c r="BD381" s="231">
        <f t="shared" si="296"/>
        <v>0</v>
      </c>
      <c r="BE381" s="232">
        <f t="shared" si="296"/>
        <v>0</v>
      </c>
      <c r="BF381" s="233">
        <f t="shared" si="297"/>
        <v>0</v>
      </c>
      <c r="BG381" s="231">
        <f t="shared" si="297"/>
        <v>0</v>
      </c>
      <c r="BH381" s="231">
        <f t="shared" si="297"/>
        <v>0</v>
      </c>
      <c r="BI381" s="231">
        <f t="shared" si="297"/>
        <v>0</v>
      </c>
      <c r="BJ381" s="231">
        <f t="shared" si="297"/>
        <v>0</v>
      </c>
      <c r="BK381" s="231">
        <f t="shared" si="297"/>
        <v>0</v>
      </c>
      <c r="BL381" s="231">
        <f t="shared" si="297"/>
        <v>0</v>
      </c>
      <c r="BM381" s="231">
        <f t="shared" si="297"/>
        <v>0</v>
      </c>
      <c r="BN381" s="231">
        <f t="shared" si="297"/>
        <v>0</v>
      </c>
      <c r="BO381" s="231">
        <f t="shared" si="297"/>
        <v>0</v>
      </c>
      <c r="BP381" s="231">
        <f t="shared" si="297"/>
        <v>0</v>
      </c>
      <c r="BQ381" s="232">
        <f t="shared" si="297"/>
        <v>0</v>
      </c>
      <c r="BR381" s="233">
        <f t="shared" si="297"/>
        <v>0</v>
      </c>
      <c r="BS381" s="231">
        <f t="shared" si="297"/>
        <v>0</v>
      </c>
      <c r="BT381" s="231">
        <f t="shared" si="297"/>
        <v>0</v>
      </c>
      <c r="BU381" s="231">
        <f t="shared" si="297"/>
        <v>0</v>
      </c>
      <c r="BV381" s="231">
        <f t="shared" si="289"/>
        <v>0</v>
      </c>
      <c r="BW381" s="231">
        <f t="shared" si="289"/>
        <v>0</v>
      </c>
      <c r="BX381" s="231">
        <f t="shared" si="289"/>
        <v>0</v>
      </c>
      <c r="BY381" s="231">
        <f t="shared" si="289"/>
        <v>0</v>
      </c>
      <c r="BZ381" s="231">
        <f t="shared" si="289"/>
        <v>0</v>
      </c>
      <c r="CA381" s="231">
        <f t="shared" si="289"/>
        <v>0</v>
      </c>
      <c r="CB381" s="231">
        <f t="shared" si="289"/>
        <v>0</v>
      </c>
      <c r="CC381" s="232">
        <f t="shared" si="280"/>
        <v>0</v>
      </c>
      <c r="CD381" s="368"/>
    </row>
    <row r="382" spans="2:82" s="39" customFormat="1" ht="13.5" x14ac:dyDescent="0.75">
      <c r="B382" s="328" t="s">
        <v>829</v>
      </c>
      <c r="C382" s="329" t="s">
        <v>830</v>
      </c>
      <c r="D382" s="139" t="s">
        <v>446</v>
      </c>
      <c r="E382" s="276">
        <v>4</v>
      </c>
      <c r="F382" s="336"/>
      <c r="G382" s="74">
        <f t="shared" si="273"/>
        <v>0</v>
      </c>
      <c r="H382" s="230"/>
      <c r="I382" s="232"/>
      <c r="J382" s="230">
        <f t="shared" si="294"/>
        <v>0</v>
      </c>
      <c r="K382" s="231">
        <f t="shared" si="294"/>
        <v>0</v>
      </c>
      <c r="L382" s="231">
        <f t="shared" si="294"/>
        <v>0</v>
      </c>
      <c r="M382" s="231">
        <f t="shared" si="294"/>
        <v>0</v>
      </c>
      <c r="N382" s="231">
        <f t="shared" si="294"/>
        <v>0</v>
      </c>
      <c r="O382" s="231">
        <f t="shared" si="294"/>
        <v>0</v>
      </c>
      <c r="P382" s="231">
        <f t="shared" si="294"/>
        <v>0</v>
      </c>
      <c r="Q382" s="231">
        <f t="shared" si="294"/>
        <v>0</v>
      </c>
      <c r="R382" s="231">
        <f t="shared" si="294"/>
        <v>0</v>
      </c>
      <c r="S382" s="231">
        <f t="shared" si="294"/>
        <v>0</v>
      </c>
      <c r="T382" s="231">
        <f t="shared" si="294"/>
        <v>0</v>
      </c>
      <c r="U382" s="232">
        <f t="shared" si="294"/>
        <v>0</v>
      </c>
      <c r="V382" s="233">
        <f t="shared" si="294"/>
        <v>0</v>
      </c>
      <c r="W382" s="231">
        <f t="shared" si="294"/>
        <v>0</v>
      </c>
      <c r="X382" s="231">
        <f t="shared" si="294"/>
        <v>0</v>
      </c>
      <c r="Y382" s="231">
        <f t="shared" si="294"/>
        <v>0</v>
      </c>
      <c r="Z382" s="231">
        <f t="shared" si="295"/>
        <v>0</v>
      </c>
      <c r="AA382" s="231">
        <f t="shared" si="295"/>
        <v>0</v>
      </c>
      <c r="AB382" s="231">
        <f t="shared" si="295"/>
        <v>0</v>
      </c>
      <c r="AC382" s="231">
        <f t="shared" si="295"/>
        <v>0</v>
      </c>
      <c r="AD382" s="231">
        <f t="shared" si="295"/>
        <v>0</v>
      </c>
      <c r="AE382" s="231">
        <f t="shared" si="295"/>
        <v>0</v>
      </c>
      <c r="AF382" s="231">
        <f t="shared" si="295"/>
        <v>0</v>
      </c>
      <c r="AG382" s="232">
        <f t="shared" si="295"/>
        <v>0</v>
      </c>
      <c r="AH382" s="233">
        <f t="shared" si="295"/>
        <v>0</v>
      </c>
      <c r="AI382" s="231">
        <f t="shared" si="295"/>
        <v>0</v>
      </c>
      <c r="AJ382" s="231">
        <f t="shared" si="295"/>
        <v>0</v>
      </c>
      <c r="AK382" s="231">
        <f t="shared" si="295"/>
        <v>0</v>
      </c>
      <c r="AL382" s="231">
        <f t="shared" si="295"/>
        <v>0</v>
      </c>
      <c r="AM382" s="231">
        <f t="shared" si="295"/>
        <v>0</v>
      </c>
      <c r="AN382" s="231">
        <f t="shared" si="295"/>
        <v>0</v>
      </c>
      <c r="AO382" s="231">
        <f t="shared" si="295"/>
        <v>0</v>
      </c>
      <c r="AP382" s="231">
        <f t="shared" si="296"/>
        <v>0</v>
      </c>
      <c r="AQ382" s="231">
        <f t="shared" si="296"/>
        <v>0</v>
      </c>
      <c r="AR382" s="231">
        <f t="shared" si="296"/>
        <v>0</v>
      </c>
      <c r="AS382" s="232">
        <f t="shared" si="296"/>
        <v>0</v>
      </c>
      <c r="AT382" s="233">
        <f t="shared" si="296"/>
        <v>0</v>
      </c>
      <c r="AU382" s="231">
        <f t="shared" si="296"/>
        <v>0</v>
      </c>
      <c r="AV382" s="231">
        <f t="shared" si="296"/>
        <v>0</v>
      </c>
      <c r="AW382" s="231">
        <f t="shared" si="296"/>
        <v>0</v>
      </c>
      <c r="AX382" s="231">
        <f t="shared" si="296"/>
        <v>0</v>
      </c>
      <c r="AY382" s="231">
        <f t="shared" si="296"/>
        <v>0</v>
      </c>
      <c r="AZ382" s="231">
        <f t="shared" si="296"/>
        <v>0</v>
      </c>
      <c r="BA382" s="231">
        <f t="shared" si="296"/>
        <v>0</v>
      </c>
      <c r="BB382" s="231">
        <f t="shared" si="296"/>
        <v>0</v>
      </c>
      <c r="BC382" s="231">
        <f t="shared" si="296"/>
        <v>0</v>
      </c>
      <c r="BD382" s="231">
        <f t="shared" si="296"/>
        <v>0</v>
      </c>
      <c r="BE382" s="232">
        <f t="shared" si="296"/>
        <v>0</v>
      </c>
      <c r="BF382" s="233">
        <f t="shared" si="297"/>
        <v>0</v>
      </c>
      <c r="BG382" s="231">
        <f t="shared" si="297"/>
        <v>0</v>
      </c>
      <c r="BH382" s="231">
        <f t="shared" si="297"/>
        <v>0</v>
      </c>
      <c r="BI382" s="231">
        <f t="shared" si="297"/>
        <v>0</v>
      </c>
      <c r="BJ382" s="231">
        <f t="shared" si="297"/>
        <v>0</v>
      </c>
      <c r="BK382" s="231">
        <f t="shared" si="297"/>
        <v>0</v>
      </c>
      <c r="BL382" s="231">
        <f t="shared" si="297"/>
        <v>0</v>
      </c>
      <c r="BM382" s="231">
        <f t="shared" si="297"/>
        <v>0</v>
      </c>
      <c r="BN382" s="231">
        <f t="shared" si="297"/>
        <v>0</v>
      </c>
      <c r="BO382" s="231">
        <f t="shared" si="297"/>
        <v>0</v>
      </c>
      <c r="BP382" s="231">
        <f t="shared" si="297"/>
        <v>0</v>
      </c>
      <c r="BQ382" s="232">
        <f t="shared" si="297"/>
        <v>0</v>
      </c>
      <c r="BR382" s="233">
        <f t="shared" si="297"/>
        <v>0</v>
      </c>
      <c r="BS382" s="231">
        <f t="shared" si="297"/>
        <v>0</v>
      </c>
      <c r="BT382" s="231">
        <f t="shared" si="297"/>
        <v>0</v>
      </c>
      <c r="BU382" s="231">
        <f t="shared" si="297"/>
        <v>0</v>
      </c>
      <c r="BV382" s="231">
        <f t="shared" si="289"/>
        <v>0</v>
      </c>
      <c r="BW382" s="231">
        <f t="shared" si="289"/>
        <v>0</v>
      </c>
      <c r="BX382" s="231">
        <f t="shared" si="289"/>
        <v>0</v>
      </c>
      <c r="BY382" s="231">
        <f t="shared" si="289"/>
        <v>0</v>
      </c>
      <c r="BZ382" s="231">
        <f t="shared" si="289"/>
        <v>0</v>
      </c>
      <c r="CA382" s="231">
        <f t="shared" si="289"/>
        <v>0</v>
      </c>
      <c r="CB382" s="231">
        <f t="shared" si="289"/>
        <v>0</v>
      </c>
      <c r="CC382" s="232">
        <f t="shared" si="280"/>
        <v>0</v>
      </c>
      <c r="CD382" s="368"/>
    </row>
    <row r="383" spans="2:82" s="39" customFormat="1" ht="13.5" x14ac:dyDescent="0.75">
      <c r="B383" s="328" t="s">
        <v>831</v>
      </c>
      <c r="C383" s="329" t="s">
        <v>832</v>
      </c>
      <c r="D383" s="139" t="s">
        <v>446</v>
      </c>
      <c r="E383" s="276">
        <v>4</v>
      </c>
      <c r="F383" s="336"/>
      <c r="G383" s="74">
        <f t="shared" si="273"/>
        <v>0</v>
      </c>
      <c r="H383" s="230"/>
      <c r="I383" s="232"/>
      <c r="J383" s="230">
        <f t="shared" si="294"/>
        <v>0</v>
      </c>
      <c r="K383" s="231">
        <f t="shared" si="294"/>
        <v>0</v>
      </c>
      <c r="L383" s="231">
        <f t="shared" si="294"/>
        <v>0</v>
      </c>
      <c r="M383" s="231">
        <f t="shared" si="294"/>
        <v>0</v>
      </c>
      <c r="N383" s="231">
        <f t="shared" si="294"/>
        <v>0</v>
      </c>
      <c r="O383" s="231">
        <f t="shared" si="294"/>
        <v>0</v>
      </c>
      <c r="P383" s="231">
        <f t="shared" si="294"/>
        <v>0</v>
      </c>
      <c r="Q383" s="231">
        <f t="shared" si="294"/>
        <v>0</v>
      </c>
      <c r="R383" s="231">
        <f t="shared" si="294"/>
        <v>0</v>
      </c>
      <c r="S383" s="231">
        <f t="shared" si="294"/>
        <v>0</v>
      </c>
      <c r="T383" s="231">
        <f t="shared" si="294"/>
        <v>0</v>
      </c>
      <c r="U383" s="232">
        <f t="shared" si="294"/>
        <v>0</v>
      </c>
      <c r="V383" s="233">
        <f t="shared" si="294"/>
        <v>0</v>
      </c>
      <c r="W383" s="231">
        <f t="shared" si="294"/>
        <v>0</v>
      </c>
      <c r="X383" s="231">
        <f t="shared" si="294"/>
        <v>0</v>
      </c>
      <c r="Y383" s="231">
        <f t="shared" si="294"/>
        <v>0</v>
      </c>
      <c r="Z383" s="231">
        <f t="shared" si="295"/>
        <v>0</v>
      </c>
      <c r="AA383" s="231">
        <f t="shared" si="295"/>
        <v>0</v>
      </c>
      <c r="AB383" s="231">
        <f t="shared" si="295"/>
        <v>0</v>
      </c>
      <c r="AC383" s="231">
        <f t="shared" si="295"/>
        <v>0</v>
      </c>
      <c r="AD383" s="231">
        <f t="shared" si="295"/>
        <v>0</v>
      </c>
      <c r="AE383" s="231">
        <f t="shared" si="295"/>
        <v>0</v>
      </c>
      <c r="AF383" s="231">
        <f t="shared" si="295"/>
        <v>0</v>
      </c>
      <c r="AG383" s="232">
        <f t="shared" si="295"/>
        <v>0</v>
      </c>
      <c r="AH383" s="233">
        <f t="shared" si="295"/>
        <v>0</v>
      </c>
      <c r="AI383" s="231">
        <f t="shared" si="295"/>
        <v>0</v>
      </c>
      <c r="AJ383" s="231">
        <f t="shared" si="295"/>
        <v>0</v>
      </c>
      <c r="AK383" s="231">
        <f t="shared" si="295"/>
        <v>0</v>
      </c>
      <c r="AL383" s="231">
        <f t="shared" si="295"/>
        <v>0</v>
      </c>
      <c r="AM383" s="231">
        <f t="shared" si="295"/>
        <v>0</v>
      </c>
      <c r="AN383" s="231">
        <f t="shared" si="295"/>
        <v>0</v>
      </c>
      <c r="AO383" s="231">
        <f t="shared" si="295"/>
        <v>0</v>
      </c>
      <c r="AP383" s="231">
        <f t="shared" si="296"/>
        <v>0</v>
      </c>
      <c r="AQ383" s="231">
        <f t="shared" si="296"/>
        <v>0</v>
      </c>
      <c r="AR383" s="231">
        <f t="shared" si="296"/>
        <v>0</v>
      </c>
      <c r="AS383" s="232">
        <f t="shared" si="296"/>
        <v>0</v>
      </c>
      <c r="AT383" s="233">
        <f t="shared" si="296"/>
        <v>0</v>
      </c>
      <c r="AU383" s="231">
        <f t="shared" si="296"/>
        <v>0</v>
      </c>
      <c r="AV383" s="231">
        <f t="shared" si="296"/>
        <v>0</v>
      </c>
      <c r="AW383" s="231">
        <f t="shared" si="296"/>
        <v>0</v>
      </c>
      <c r="AX383" s="231">
        <f t="shared" si="296"/>
        <v>0</v>
      </c>
      <c r="AY383" s="231">
        <f t="shared" si="296"/>
        <v>0</v>
      </c>
      <c r="AZ383" s="231">
        <f t="shared" si="296"/>
        <v>0</v>
      </c>
      <c r="BA383" s="231">
        <f t="shared" si="296"/>
        <v>0</v>
      </c>
      <c r="BB383" s="231">
        <f t="shared" si="296"/>
        <v>0</v>
      </c>
      <c r="BC383" s="231">
        <f t="shared" si="296"/>
        <v>0</v>
      </c>
      <c r="BD383" s="231">
        <f t="shared" si="296"/>
        <v>0</v>
      </c>
      <c r="BE383" s="232">
        <f t="shared" si="296"/>
        <v>0</v>
      </c>
      <c r="BF383" s="233">
        <f t="shared" si="297"/>
        <v>0</v>
      </c>
      <c r="BG383" s="231">
        <f t="shared" si="297"/>
        <v>0</v>
      </c>
      <c r="BH383" s="231">
        <f t="shared" si="297"/>
        <v>0</v>
      </c>
      <c r="BI383" s="231">
        <f t="shared" si="297"/>
        <v>0</v>
      </c>
      <c r="BJ383" s="231">
        <f t="shared" si="297"/>
        <v>0</v>
      </c>
      <c r="BK383" s="231">
        <f t="shared" si="297"/>
        <v>0</v>
      </c>
      <c r="BL383" s="231">
        <f t="shared" si="297"/>
        <v>0</v>
      </c>
      <c r="BM383" s="231">
        <f t="shared" si="297"/>
        <v>0</v>
      </c>
      <c r="BN383" s="231">
        <f t="shared" si="297"/>
        <v>0</v>
      </c>
      <c r="BO383" s="231">
        <f t="shared" si="297"/>
        <v>0</v>
      </c>
      <c r="BP383" s="231">
        <f t="shared" si="297"/>
        <v>0</v>
      </c>
      <c r="BQ383" s="232">
        <f t="shared" si="297"/>
        <v>0</v>
      </c>
      <c r="BR383" s="233">
        <f t="shared" si="297"/>
        <v>0</v>
      </c>
      <c r="BS383" s="231">
        <f t="shared" si="297"/>
        <v>0</v>
      </c>
      <c r="BT383" s="231">
        <f t="shared" si="297"/>
        <v>0</v>
      </c>
      <c r="BU383" s="231">
        <f t="shared" si="297"/>
        <v>0</v>
      </c>
      <c r="BV383" s="231">
        <f t="shared" si="289"/>
        <v>0</v>
      </c>
      <c r="BW383" s="231">
        <f t="shared" si="289"/>
        <v>0</v>
      </c>
      <c r="BX383" s="231">
        <f t="shared" si="289"/>
        <v>0</v>
      </c>
      <c r="BY383" s="231">
        <f t="shared" si="289"/>
        <v>0</v>
      </c>
      <c r="BZ383" s="231">
        <f t="shared" si="289"/>
        <v>0</v>
      </c>
      <c r="CA383" s="231">
        <f t="shared" si="289"/>
        <v>0</v>
      </c>
      <c r="CB383" s="231">
        <f t="shared" si="289"/>
        <v>0</v>
      </c>
      <c r="CC383" s="232">
        <f t="shared" si="280"/>
        <v>0</v>
      </c>
      <c r="CD383" s="368"/>
    </row>
    <row r="384" spans="2:82" s="39" customFormat="1" ht="13.5" x14ac:dyDescent="0.75">
      <c r="B384" s="328" t="s">
        <v>833</v>
      </c>
      <c r="C384" s="329" t="s">
        <v>834</v>
      </c>
      <c r="D384" s="139" t="s">
        <v>446</v>
      </c>
      <c r="E384" s="276">
        <v>4</v>
      </c>
      <c r="F384" s="336"/>
      <c r="G384" s="74">
        <f t="shared" si="273"/>
        <v>0</v>
      </c>
      <c r="H384" s="230"/>
      <c r="I384" s="232"/>
      <c r="J384" s="230">
        <f t="shared" si="294"/>
        <v>0</v>
      </c>
      <c r="K384" s="231">
        <f t="shared" si="294"/>
        <v>0</v>
      </c>
      <c r="L384" s="231">
        <f t="shared" si="294"/>
        <v>0</v>
      </c>
      <c r="M384" s="231">
        <f t="shared" si="294"/>
        <v>0</v>
      </c>
      <c r="N384" s="231">
        <f t="shared" si="294"/>
        <v>0</v>
      </c>
      <c r="O384" s="231">
        <f t="shared" si="294"/>
        <v>0</v>
      </c>
      <c r="P384" s="231">
        <f t="shared" si="294"/>
        <v>0</v>
      </c>
      <c r="Q384" s="231">
        <f t="shared" si="294"/>
        <v>0</v>
      </c>
      <c r="R384" s="231">
        <f t="shared" si="294"/>
        <v>0</v>
      </c>
      <c r="S384" s="231">
        <f t="shared" si="294"/>
        <v>0</v>
      </c>
      <c r="T384" s="231">
        <f t="shared" si="294"/>
        <v>0</v>
      </c>
      <c r="U384" s="232">
        <f t="shared" si="294"/>
        <v>0</v>
      </c>
      <c r="V384" s="233">
        <f t="shared" si="294"/>
        <v>0</v>
      </c>
      <c r="W384" s="231">
        <f t="shared" si="294"/>
        <v>0</v>
      </c>
      <c r="X384" s="231">
        <f t="shared" si="294"/>
        <v>0</v>
      </c>
      <c r="Y384" s="231">
        <f t="shared" si="294"/>
        <v>0</v>
      </c>
      <c r="Z384" s="231">
        <f t="shared" si="295"/>
        <v>0</v>
      </c>
      <c r="AA384" s="231">
        <f t="shared" si="295"/>
        <v>0</v>
      </c>
      <c r="AB384" s="231">
        <f t="shared" si="295"/>
        <v>0</v>
      </c>
      <c r="AC384" s="231">
        <f t="shared" si="295"/>
        <v>0</v>
      </c>
      <c r="AD384" s="231">
        <f t="shared" si="295"/>
        <v>0</v>
      </c>
      <c r="AE384" s="231">
        <f t="shared" si="295"/>
        <v>0</v>
      </c>
      <c r="AF384" s="231">
        <f t="shared" si="295"/>
        <v>0</v>
      </c>
      <c r="AG384" s="232">
        <f t="shared" si="295"/>
        <v>0</v>
      </c>
      <c r="AH384" s="233">
        <f t="shared" si="295"/>
        <v>0</v>
      </c>
      <c r="AI384" s="231">
        <f t="shared" si="295"/>
        <v>0</v>
      </c>
      <c r="AJ384" s="231">
        <f t="shared" si="295"/>
        <v>0</v>
      </c>
      <c r="AK384" s="231">
        <f t="shared" si="295"/>
        <v>0</v>
      </c>
      <c r="AL384" s="231">
        <f t="shared" si="295"/>
        <v>0</v>
      </c>
      <c r="AM384" s="231">
        <f t="shared" si="295"/>
        <v>0</v>
      </c>
      <c r="AN384" s="231">
        <f t="shared" si="295"/>
        <v>0</v>
      </c>
      <c r="AO384" s="231">
        <f t="shared" si="295"/>
        <v>0</v>
      </c>
      <c r="AP384" s="231">
        <f t="shared" si="296"/>
        <v>0</v>
      </c>
      <c r="AQ384" s="231">
        <f t="shared" si="296"/>
        <v>0</v>
      </c>
      <c r="AR384" s="231">
        <f t="shared" si="296"/>
        <v>0</v>
      </c>
      <c r="AS384" s="232">
        <f t="shared" si="296"/>
        <v>0</v>
      </c>
      <c r="AT384" s="233">
        <f t="shared" si="296"/>
        <v>0</v>
      </c>
      <c r="AU384" s="231">
        <f t="shared" si="296"/>
        <v>0</v>
      </c>
      <c r="AV384" s="231">
        <f t="shared" si="296"/>
        <v>0</v>
      </c>
      <c r="AW384" s="231">
        <f t="shared" si="296"/>
        <v>0</v>
      </c>
      <c r="AX384" s="231">
        <f t="shared" si="296"/>
        <v>0</v>
      </c>
      <c r="AY384" s="231">
        <f t="shared" si="296"/>
        <v>0</v>
      </c>
      <c r="AZ384" s="231">
        <f t="shared" si="296"/>
        <v>0</v>
      </c>
      <c r="BA384" s="231">
        <f t="shared" si="296"/>
        <v>0</v>
      </c>
      <c r="BB384" s="231">
        <f t="shared" si="296"/>
        <v>0</v>
      </c>
      <c r="BC384" s="231">
        <f t="shared" si="296"/>
        <v>0</v>
      </c>
      <c r="BD384" s="231">
        <f t="shared" si="296"/>
        <v>0</v>
      </c>
      <c r="BE384" s="232">
        <f t="shared" si="296"/>
        <v>0</v>
      </c>
      <c r="BF384" s="233">
        <f t="shared" si="297"/>
        <v>0</v>
      </c>
      <c r="BG384" s="231">
        <f t="shared" si="297"/>
        <v>0</v>
      </c>
      <c r="BH384" s="231">
        <f t="shared" si="297"/>
        <v>0</v>
      </c>
      <c r="BI384" s="231">
        <f t="shared" si="297"/>
        <v>0</v>
      </c>
      <c r="BJ384" s="231">
        <f t="shared" si="297"/>
        <v>0</v>
      </c>
      <c r="BK384" s="231">
        <f t="shared" si="297"/>
        <v>0</v>
      </c>
      <c r="BL384" s="231">
        <f t="shared" si="297"/>
        <v>0</v>
      </c>
      <c r="BM384" s="231">
        <f t="shared" si="297"/>
        <v>0</v>
      </c>
      <c r="BN384" s="231">
        <f t="shared" si="297"/>
        <v>0</v>
      </c>
      <c r="BO384" s="231">
        <f t="shared" si="297"/>
        <v>0</v>
      </c>
      <c r="BP384" s="231">
        <f t="shared" si="297"/>
        <v>0</v>
      </c>
      <c r="BQ384" s="232">
        <f t="shared" si="297"/>
        <v>0</v>
      </c>
      <c r="BR384" s="233">
        <f t="shared" si="297"/>
        <v>0</v>
      </c>
      <c r="BS384" s="231">
        <f t="shared" si="297"/>
        <v>0</v>
      </c>
      <c r="BT384" s="231">
        <f t="shared" si="297"/>
        <v>0</v>
      </c>
      <c r="BU384" s="231">
        <f t="shared" si="297"/>
        <v>0</v>
      </c>
      <c r="BV384" s="231">
        <f t="shared" si="289"/>
        <v>0</v>
      </c>
      <c r="BW384" s="231">
        <f t="shared" si="289"/>
        <v>0</v>
      </c>
      <c r="BX384" s="231">
        <f t="shared" si="289"/>
        <v>0</v>
      </c>
      <c r="BY384" s="231">
        <f t="shared" si="289"/>
        <v>0</v>
      </c>
      <c r="BZ384" s="231">
        <f t="shared" si="289"/>
        <v>0</v>
      </c>
      <c r="CA384" s="231">
        <f t="shared" si="289"/>
        <v>0</v>
      </c>
      <c r="CB384" s="231">
        <f t="shared" si="289"/>
        <v>0</v>
      </c>
      <c r="CC384" s="232">
        <f t="shared" si="280"/>
        <v>0</v>
      </c>
      <c r="CD384" s="368"/>
    </row>
    <row r="385" spans="1:82" s="39" customFormat="1" ht="13.5" x14ac:dyDescent="0.75">
      <c r="B385" s="328" t="s">
        <v>835</v>
      </c>
      <c r="C385" s="329" t="s">
        <v>836</v>
      </c>
      <c r="D385" s="139" t="s">
        <v>446</v>
      </c>
      <c r="E385" s="276">
        <v>4</v>
      </c>
      <c r="F385" s="336"/>
      <c r="G385" s="74">
        <f t="shared" si="273"/>
        <v>0</v>
      </c>
      <c r="H385" s="230"/>
      <c r="I385" s="232"/>
      <c r="J385" s="230">
        <f t="shared" si="294"/>
        <v>0</v>
      </c>
      <c r="K385" s="231">
        <f t="shared" si="294"/>
        <v>0</v>
      </c>
      <c r="L385" s="231">
        <f t="shared" si="294"/>
        <v>0</v>
      </c>
      <c r="M385" s="231">
        <f t="shared" si="294"/>
        <v>0</v>
      </c>
      <c r="N385" s="231">
        <f t="shared" si="294"/>
        <v>0</v>
      </c>
      <c r="O385" s="231">
        <f t="shared" si="294"/>
        <v>0</v>
      </c>
      <c r="P385" s="231">
        <f t="shared" si="294"/>
        <v>0</v>
      </c>
      <c r="Q385" s="231">
        <f t="shared" si="294"/>
        <v>0</v>
      </c>
      <c r="R385" s="231">
        <f t="shared" si="294"/>
        <v>0</v>
      </c>
      <c r="S385" s="231">
        <f t="shared" si="294"/>
        <v>0</v>
      </c>
      <c r="T385" s="231">
        <f t="shared" si="294"/>
        <v>0</v>
      </c>
      <c r="U385" s="232">
        <f t="shared" si="294"/>
        <v>0</v>
      </c>
      <c r="V385" s="233">
        <f t="shared" si="294"/>
        <v>0</v>
      </c>
      <c r="W385" s="231">
        <f t="shared" si="294"/>
        <v>0</v>
      </c>
      <c r="X385" s="231">
        <f t="shared" si="294"/>
        <v>0</v>
      </c>
      <c r="Y385" s="231">
        <f t="shared" ref="Y385" si="298">$G385/72</f>
        <v>0</v>
      </c>
      <c r="Z385" s="231">
        <f t="shared" si="295"/>
        <v>0</v>
      </c>
      <c r="AA385" s="231">
        <f t="shared" si="295"/>
        <v>0</v>
      </c>
      <c r="AB385" s="231">
        <f t="shared" si="295"/>
        <v>0</v>
      </c>
      <c r="AC385" s="231">
        <f t="shared" si="295"/>
        <v>0</v>
      </c>
      <c r="AD385" s="231">
        <f t="shared" si="295"/>
        <v>0</v>
      </c>
      <c r="AE385" s="231">
        <f t="shared" si="295"/>
        <v>0</v>
      </c>
      <c r="AF385" s="231">
        <f t="shared" si="295"/>
        <v>0</v>
      </c>
      <c r="AG385" s="232">
        <f t="shared" si="295"/>
        <v>0</v>
      </c>
      <c r="AH385" s="233">
        <f t="shared" si="295"/>
        <v>0</v>
      </c>
      <c r="AI385" s="231">
        <f t="shared" si="295"/>
        <v>0</v>
      </c>
      <c r="AJ385" s="231">
        <f t="shared" si="295"/>
        <v>0</v>
      </c>
      <c r="AK385" s="231">
        <f t="shared" si="295"/>
        <v>0</v>
      </c>
      <c r="AL385" s="231">
        <f t="shared" si="295"/>
        <v>0</v>
      </c>
      <c r="AM385" s="231">
        <f t="shared" si="295"/>
        <v>0</v>
      </c>
      <c r="AN385" s="231">
        <f t="shared" si="295"/>
        <v>0</v>
      </c>
      <c r="AO385" s="231">
        <f t="shared" ref="AO385" si="299">$G385/72</f>
        <v>0</v>
      </c>
      <c r="AP385" s="231">
        <f t="shared" si="296"/>
        <v>0</v>
      </c>
      <c r="AQ385" s="231">
        <f t="shared" si="296"/>
        <v>0</v>
      </c>
      <c r="AR385" s="231">
        <f t="shared" si="296"/>
        <v>0</v>
      </c>
      <c r="AS385" s="232">
        <f t="shared" si="296"/>
        <v>0</v>
      </c>
      <c r="AT385" s="233">
        <f t="shared" si="296"/>
        <v>0</v>
      </c>
      <c r="AU385" s="231">
        <f t="shared" si="296"/>
        <v>0</v>
      </c>
      <c r="AV385" s="231">
        <f t="shared" si="296"/>
        <v>0</v>
      </c>
      <c r="AW385" s="231">
        <f t="shared" si="296"/>
        <v>0</v>
      </c>
      <c r="AX385" s="231">
        <f t="shared" si="296"/>
        <v>0</v>
      </c>
      <c r="AY385" s="231">
        <f t="shared" si="296"/>
        <v>0</v>
      </c>
      <c r="AZ385" s="231">
        <f t="shared" si="296"/>
        <v>0</v>
      </c>
      <c r="BA385" s="231">
        <f t="shared" si="296"/>
        <v>0</v>
      </c>
      <c r="BB385" s="231">
        <f t="shared" si="296"/>
        <v>0</v>
      </c>
      <c r="BC385" s="231">
        <f t="shared" si="296"/>
        <v>0</v>
      </c>
      <c r="BD385" s="231">
        <f t="shared" si="296"/>
        <v>0</v>
      </c>
      <c r="BE385" s="232">
        <f t="shared" ref="BE385" si="300">$G385/72</f>
        <v>0</v>
      </c>
      <c r="BF385" s="233">
        <f t="shared" si="297"/>
        <v>0</v>
      </c>
      <c r="BG385" s="231">
        <f t="shared" si="297"/>
        <v>0</v>
      </c>
      <c r="BH385" s="231">
        <f t="shared" si="297"/>
        <v>0</v>
      </c>
      <c r="BI385" s="231">
        <f t="shared" si="297"/>
        <v>0</v>
      </c>
      <c r="BJ385" s="231">
        <f t="shared" si="297"/>
        <v>0</v>
      </c>
      <c r="BK385" s="231">
        <f t="shared" si="297"/>
        <v>0</v>
      </c>
      <c r="BL385" s="231">
        <f t="shared" si="297"/>
        <v>0</v>
      </c>
      <c r="BM385" s="231">
        <f t="shared" si="297"/>
        <v>0</v>
      </c>
      <c r="BN385" s="231">
        <f t="shared" si="297"/>
        <v>0</v>
      </c>
      <c r="BO385" s="231">
        <f t="shared" si="297"/>
        <v>0</v>
      </c>
      <c r="BP385" s="231">
        <f t="shared" si="297"/>
        <v>0</v>
      </c>
      <c r="BQ385" s="232">
        <f t="shared" si="297"/>
        <v>0</v>
      </c>
      <c r="BR385" s="233">
        <f t="shared" si="297"/>
        <v>0</v>
      </c>
      <c r="BS385" s="231">
        <f t="shared" si="297"/>
        <v>0</v>
      </c>
      <c r="BT385" s="231">
        <f t="shared" si="297"/>
        <v>0</v>
      </c>
      <c r="BU385" s="231">
        <f t="shared" ref="BU385" si="301">$G385/72</f>
        <v>0</v>
      </c>
      <c r="BV385" s="231">
        <f t="shared" si="289"/>
        <v>0</v>
      </c>
      <c r="BW385" s="231">
        <f t="shared" si="289"/>
        <v>0</v>
      </c>
      <c r="BX385" s="231">
        <f t="shared" si="289"/>
        <v>0</v>
      </c>
      <c r="BY385" s="231">
        <f t="shared" si="289"/>
        <v>0</v>
      </c>
      <c r="BZ385" s="231">
        <f t="shared" si="289"/>
        <v>0</v>
      </c>
      <c r="CA385" s="231">
        <f t="shared" si="289"/>
        <v>0</v>
      </c>
      <c r="CB385" s="231">
        <f t="shared" si="289"/>
        <v>0</v>
      </c>
      <c r="CC385" s="232">
        <f t="shared" si="280"/>
        <v>0</v>
      </c>
      <c r="CD385" s="368"/>
    </row>
    <row r="386" spans="1:82" s="39" customFormat="1" ht="13.5" x14ac:dyDescent="0.75">
      <c r="B386" s="328" t="s">
        <v>837</v>
      </c>
      <c r="C386" s="329" t="s">
        <v>838</v>
      </c>
      <c r="D386" s="139" t="s">
        <v>446</v>
      </c>
      <c r="E386" s="276">
        <v>4</v>
      </c>
      <c r="F386" s="336"/>
      <c r="G386" s="74">
        <f t="shared" si="273"/>
        <v>0</v>
      </c>
      <c r="H386" s="230"/>
      <c r="I386" s="232"/>
      <c r="J386" s="230">
        <f t="shared" ref="J386:Y401" si="302">$G386/72</f>
        <v>0</v>
      </c>
      <c r="K386" s="231">
        <f t="shared" si="302"/>
        <v>0</v>
      </c>
      <c r="L386" s="231">
        <f t="shared" si="302"/>
        <v>0</v>
      </c>
      <c r="M386" s="231">
        <f t="shared" si="302"/>
        <v>0</v>
      </c>
      <c r="N386" s="231">
        <f t="shared" si="302"/>
        <v>0</v>
      </c>
      <c r="O386" s="231">
        <f t="shared" si="302"/>
        <v>0</v>
      </c>
      <c r="P386" s="231">
        <f t="shared" si="302"/>
        <v>0</v>
      </c>
      <c r="Q386" s="231">
        <f t="shared" si="302"/>
        <v>0</v>
      </c>
      <c r="R386" s="231">
        <f t="shared" si="302"/>
        <v>0</v>
      </c>
      <c r="S386" s="231">
        <f t="shared" si="302"/>
        <v>0</v>
      </c>
      <c r="T386" s="231">
        <f t="shared" si="302"/>
        <v>0</v>
      </c>
      <c r="U386" s="232">
        <f t="shared" si="302"/>
        <v>0</v>
      </c>
      <c r="V386" s="233">
        <f t="shared" si="302"/>
        <v>0</v>
      </c>
      <c r="W386" s="231">
        <f t="shared" si="302"/>
        <v>0</v>
      </c>
      <c r="X386" s="231">
        <f t="shared" si="302"/>
        <v>0</v>
      </c>
      <c r="Y386" s="231">
        <f t="shared" si="302"/>
        <v>0</v>
      </c>
      <c r="Z386" s="231">
        <f t="shared" ref="Z386:AO401" si="303">$G386/72</f>
        <v>0</v>
      </c>
      <c r="AA386" s="231">
        <f t="shared" si="303"/>
        <v>0</v>
      </c>
      <c r="AB386" s="231">
        <f t="shared" si="303"/>
        <v>0</v>
      </c>
      <c r="AC386" s="231">
        <f t="shared" si="303"/>
        <v>0</v>
      </c>
      <c r="AD386" s="231">
        <f t="shared" si="303"/>
        <v>0</v>
      </c>
      <c r="AE386" s="231">
        <f t="shared" si="303"/>
        <v>0</v>
      </c>
      <c r="AF386" s="231">
        <f t="shared" si="303"/>
        <v>0</v>
      </c>
      <c r="AG386" s="232">
        <f t="shared" si="303"/>
        <v>0</v>
      </c>
      <c r="AH386" s="233">
        <f t="shared" si="303"/>
        <v>0</v>
      </c>
      <c r="AI386" s="231">
        <f t="shared" si="303"/>
        <v>0</v>
      </c>
      <c r="AJ386" s="231">
        <f t="shared" si="303"/>
        <v>0</v>
      </c>
      <c r="AK386" s="231">
        <f t="shared" si="303"/>
        <v>0</v>
      </c>
      <c r="AL386" s="231">
        <f t="shared" si="303"/>
        <v>0</v>
      </c>
      <c r="AM386" s="231">
        <f t="shared" si="303"/>
        <v>0</v>
      </c>
      <c r="AN386" s="231">
        <f t="shared" si="303"/>
        <v>0</v>
      </c>
      <c r="AO386" s="231">
        <f t="shared" si="303"/>
        <v>0</v>
      </c>
      <c r="AP386" s="231">
        <f t="shared" ref="AP386:BE401" si="304">$G386/72</f>
        <v>0</v>
      </c>
      <c r="AQ386" s="231">
        <f t="shared" si="304"/>
        <v>0</v>
      </c>
      <c r="AR386" s="231">
        <f t="shared" si="304"/>
        <v>0</v>
      </c>
      <c r="AS386" s="232">
        <f t="shared" si="304"/>
        <v>0</v>
      </c>
      <c r="AT386" s="233">
        <f t="shared" si="304"/>
        <v>0</v>
      </c>
      <c r="AU386" s="231">
        <f t="shared" si="304"/>
        <v>0</v>
      </c>
      <c r="AV386" s="231">
        <f t="shared" si="304"/>
        <v>0</v>
      </c>
      <c r="AW386" s="231">
        <f t="shared" si="304"/>
        <v>0</v>
      </c>
      <c r="AX386" s="231">
        <f t="shared" si="304"/>
        <v>0</v>
      </c>
      <c r="AY386" s="231">
        <f t="shared" si="304"/>
        <v>0</v>
      </c>
      <c r="AZ386" s="231">
        <f t="shared" si="304"/>
        <v>0</v>
      </c>
      <c r="BA386" s="231">
        <f t="shared" si="304"/>
        <v>0</v>
      </c>
      <c r="BB386" s="231">
        <f t="shared" si="304"/>
        <v>0</v>
      </c>
      <c r="BC386" s="231">
        <f t="shared" si="304"/>
        <v>0</v>
      </c>
      <c r="BD386" s="231">
        <f t="shared" si="304"/>
        <v>0</v>
      </c>
      <c r="BE386" s="232">
        <f t="shared" si="304"/>
        <v>0</v>
      </c>
      <c r="BF386" s="233">
        <f t="shared" ref="BF386:BU401" si="305">$G386/72</f>
        <v>0</v>
      </c>
      <c r="BG386" s="231">
        <f t="shared" si="305"/>
        <v>0</v>
      </c>
      <c r="BH386" s="231">
        <f t="shared" si="305"/>
        <v>0</v>
      </c>
      <c r="BI386" s="231">
        <f t="shared" si="305"/>
        <v>0</v>
      </c>
      <c r="BJ386" s="231">
        <f t="shared" si="305"/>
        <v>0</v>
      </c>
      <c r="BK386" s="231">
        <f t="shared" si="305"/>
        <v>0</v>
      </c>
      <c r="BL386" s="231">
        <f t="shared" si="305"/>
        <v>0</v>
      </c>
      <c r="BM386" s="231">
        <f t="shared" si="305"/>
        <v>0</v>
      </c>
      <c r="BN386" s="231">
        <f t="shared" si="305"/>
        <v>0</v>
      </c>
      <c r="BO386" s="231">
        <f t="shared" si="305"/>
        <v>0</v>
      </c>
      <c r="BP386" s="231">
        <f t="shared" si="305"/>
        <v>0</v>
      </c>
      <c r="BQ386" s="232">
        <f t="shared" si="305"/>
        <v>0</v>
      </c>
      <c r="BR386" s="233">
        <f t="shared" si="305"/>
        <v>0</v>
      </c>
      <c r="BS386" s="231">
        <f t="shared" si="305"/>
        <v>0</v>
      </c>
      <c r="BT386" s="231">
        <f t="shared" si="305"/>
        <v>0</v>
      </c>
      <c r="BU386" s="231">
        <f t="shared" si="305"/>
        <v>0</v>
      </c>
      <c r="BV386" s="231">
        <f t="shared" ref="BV386:CB401" si="306">$G386/72</f>
        <v>0</v>
      </c>
      <c r="BW386" s="231">
        <f t="shared" si="306"/>
        <v>0</v>
      </c>
      <c r="BX386" s="231">
        <f t="shared" si="306"/>
        <v>0</v>
      </c>
      <c r="BY386" s="231">
        <f t="shared" si="306"/>
        <v>0</v>
      </c>
      <c r="BZ386" s="231">
        <f t="shared" si="306"/>
        <v>0</v>
      </c>
      <c r="CA386" s="231">
        <f t="shared" si="306"/>
        <v>0</v>
      </c>
      <c r="CB386" s="231">
        <f t="shared" si="306"/>
        <v>0</v>
      </c>
      <c r="CC386" s="232">
        <f t="shared" si="280"/>
        <v>0</v>
      </c>
      <c r="CD386" s="368"/>
    </row>
    <row r="387" spans="1:82" s="39" customFormat="1" ht="13.5" x14ac:dyDescent="0.75">
      <c r="B387" s="328" t="s">
        <v>839</v>
      </c>
      <c r="C387" s="329" t="s">
        <v>840</v>
      </c>
      <c r="D387" s="139" t="s">
        <v>446</v>
      </c>
      <c r="E387" s="276">
        <v>4</v>
      </c>
      <c r="F387" s="336"/>
      <c r="G387" s="74">
        <f t="shared" si="273"/>
        <v>0</v>
      </c>
      <c r="H387" s="230"/>
      <c r="I387" s="232"/>
      <c r="J387" s="230">
        <f t="shared" si="302"/>
        <v>0</v>
      </c>
      <c r="K387" s="231">
        <f t="shared" si="302"/>
        <v>0</v>
      </c>
      <c r="L387" s="231">
        <f t="shared" si="302"/>
        <v>0</v>
      </c>
      <c r="M387" s="231">
        <f t="shared" si="302"/>
        <v>0</v>
      </c>
      <c r="N387" s="231">
        <f t="shared" si="302"/>
        <v>0</v>
      </c>
      <c r="O387" s="231">
        <f t="shared" si="302"/>
        <v>0</v>
      </c>
      <c r="P387" s="231">
        <f t="shared" si="302"/>
        <v>0</v>
      </c>
      <c r="Q387" s="231">
        <f t="shared" si="302"/>
        <v>0</v>
      </c>
      <c r="R387" s="231">
        <f t="shared" si="302"/>
        <v>0</v>
      </c>
      <c r="S387" s="231">
        <f t="shared" si="302"/>
        <v>0</v>
      </c>
      <c r="T387" s="231">
        <f t="shared" si="302"/>
        <v>0</v>
      </c>
      <c r="U387" s="232">
        <f t="shared" si="302"/>
        <v>0</v>
      </c>
      <c r="V387" s="233">
        <f t="shared" si="302"/>
        <v>0</v>
      </c>
      <c r="W387" s="231">
        <f t="shared" si="302"/>
        <v>0</v>
      </c>
      <c r="X387" s="231">
        <f t="shared" si="302"/>
        <v>0</v>
      </c>
      <c r="Y387" s="231">
        <f t="shared" si="302"/>
        <v>0</v>
      </c>
      <c r="Z387" s="231">
        <f t="shared" si="303"/>
        <v>0</v>
      </c>
      <c r="AA387" s="231">
        <f t="shared" si="303"/>
        <v>0</v>
      </c>
      <c r="AB387" s="231">
        <f t="shared" si="303"/>
        <v>0</v>
      </c>
      <c r="AC387" s="231">
        <f t="shared" si="303"/>
        <v>0</v>
      </c>
      <c r="AD387" s="231">
        <f t="shared" si="303"/>
        <v>0</v>
      </c>
      <c r="AE387" s="231">
        <f t="shared" si="303"/>
        <v>0</v>
      </c>
      <c r="AF387" s="231">
        <f t="shared" si="303"/>
        <v>0</v>
      </c>
      <c r="AG387" s="232">
        <f t="shared" si="303"/>
        <v>0</v>
      </c>
      <c r="AH387" s="233">
        <f t="shared" si="303"/>
        <v>0</v>
      </c>
      <c r="AI387" s="231">
        <f t="shared" si="303"/>
        <v>0</v>
      </c>
      <c r="AJ387" s="231">
        <f t="shared" si="303"/>
        <v>0</v>
      </c>
      <c r="AK387" s="231">
        <f t="shared" si="303"/>
        <v>0</v>
      </c>
      <c r="AL387" s="231">
        <f t="shared" si="303"/>
        <v>0</v>
      </c>
      <c r="AM387" s="231">
        <f t="shared" si="303"/>
        <v>0</v>
      </c>
      <c r="AN387" s="231">
        <f t="shared" si="303"/>
        <v>0</v>
      </c>
      <c r="AO387" s="231">
        <f t="shared" si="303"/>
        <v>0</v>
      </c>
      <c r="AP387" s="231">
        <f t="shared" si="304"/>
        <v>0</v>
      </c>
      <c r="AQ387" s="231">
        <f t="shared" si="304"/>
        <v>0</v>
      </c>
      <c r="AR387" s="231">
        <f t="shared" si="304"/>
        <v>0</v>
      </c>
      <c r="AS387" s="232">
        <f t="shared" si="304"/>
        <v>0</v>
      </c>
      <c r="AT387" s="233">
        <f t="shared" si="304"/>
        <v>0</v>
      </c>
      <c r="AU387" s="231">
        <f t="shared" si="304"/>
        <v>0</v>
      </c>
      <c r="AV387" s="231">
        <f t="shared" si="304"/>
        <v>0</v>
      </c>
      <c r="AW387" s="231">
        <f t="shared" si="304"/>
        <v>0</v>
      </c>
      <c r="AX387" s="231">
        <f t="shared" si="304"/>
        <v>0</v>
      </c>
      <c r="AY387" s="231">
        <f t="shared" si="304"/>
        <v>0</v>
      </c>
      <c r="AZ387" s="231">
        <f t="shared" si="304"/>
        <v>0</v>
      </c>
      <c r="BA387" s="231">
        <f t="shared" si="304"/>
        <v>0</v>
      </c>
      <c r="BB387" s="231">
        <f t="shared" si="304"/>
        <v>0</v>
      </c>
      <c r="BC387" s="231">
        <f t="shared" si="304"/>
        <v>0</v>
      </c>
      <c r="BD387" s="231">
        <f t="shared" si="304"/>
        <v>0</v>
      </c>
      <c r="BE387" s="232">
        <f t="shared" si="304"/>
        <v>0</v>
      </c>
      <c r="BF387" s="233">
        <f t="shared" si="305"/>
        <v>0</v>
      </c>
      <c r="BG387" s="231">
        <f t="shared" si="305"/>
        <v>0</v>
      </c>
      <c r="BH387" s="231">
        <f t="shared" si="305"/>
        <v>0</v>
      </c>
      <c r="BI387" s="231">
        <f t="shared" si="305"/>
        <v>0</v>
      </c>
      <c r="BJ387" s="231">
        <f t="shared" si="305"/>
        <v>0</v>
      </c>
      <c r="BK387" s="231">
        <f t="shared" si="305"/>
        <v>0</v>
      </c>
      <c r="BL387" s="231">
        <f t="shared" si="305"/>
        <v>0</v>
      </c>
      <c r="BM387" s="231">
        <f t="shared" si="305"/>
        <v>0</v>
      </c>
      <c r="BN387" s="231">
        <f t="shared" si="305"/>
        <v>0</v>
      </c>
      <c r="BO387" s="231">
        <f t="shared" si="305"/>
        <v>0</v>
      </c>
      <c r="BP387" s="231">
        <f t="shared" si="305"/>
        <v>0</v>
      </c>
      <c r="BQ387" s="232">
        <f t="shared" si="305"/>
        <v>0</v>
      </c>
      <c r="BR387" s="233">
        <f t="shared" si="305"/>
        <v>0</v>
      </c>
      <c r="BS387" s="231">
        <f t="shared" si="305"/>
        <v>0</v>
      </c>
      <c r="BT387" s="231">
        <f t="shared" si="305"/>
        <v>0</v>
      </c>
      <c r="BU387" s="231">
        <f t="shared" si="305"/>
        <v>0</v>
      </c>
      <c r="BV387" s="231">
        <f t="shared" si="306"/>
        <v>0</v>
      </c>
      <c r="BW387" s="231">
        <f t="shared" si="306"/>
        <v>0</v>
      </c>
      <c r="BX387" s="231">
        <f t="shared" si="306"/>
        <v>0</v>
      </c>
      <c r="BY387" s="231">
        <f t="shared" si="306"/>
        <v>0</v>
      </c>
      <c r="BZ387" s="231">
        <f t="shared" si="306"/>
        <v>0</v>
      </c>
      <c r="CA387" s="231">
        <f t="shared" si="306"/>
        <v>0</v>
      </c>
      <c r="CB387" s="231">
        <f t="shared" si="306"/>
        <v>0</v>
      </c>
      <c r="CC387" s="232">
        <f t="shared" si="280"/>
        <v>0</v>
      </c>
      <c r="CD387" s="368"/>
    </row>
    <row r="388" spans="1:82" s="39" customFormat="1" ht="13.5" x14ac:dyDescent="0.75">
      <c r="B388" s="328" t="s">
        <v>841</v>
      </c>
      <c r="C388" s="329" t="s">
        <v>842</v>
      </c>
      <c r="D388" s="139" t="s">
        <v>446</v>
      </c>
      <c r="E388" s="276">
        <v>4</v>
      </c>
      <c r="F388" s="336"/>
      <c r="G388" s="74">
        <f t="shared" si="273"/>
        <v>0</v>
      </c>
      <c r="H388" s="230"/>
      <c r="I388" s="232"/>
      <c r="J388" s="230">
        <f t="shared" si="302"/>
        <v>0</v>
      </c>
      <c r="K388" s="231">
        <f t="shared" si="302"/>
        <v>0</v>
      </c>
      <c r="L388" s="231">
        <f t="shared" si="302"/>
        <v>0</v>
      </c>
      <c r="M388" s="231">
        <f t="shared" si="302"/>
        <v>0</v>
      </c>
      <c r="N388" s="231">
        <f t="shared" si="302"/>
        <v>0</v>
      </c>
      <c r="O388" s="231">
        <f t="shared" si="302"/>
        <v>0</v>
      </c>
      <c r="P388" s="231">
        <f t="shared" si="302"/>
        <v>0</v>
      </c>
      <c r="Q388" s="231">
        <f t="shared" si="302"/>
        <v>0</v>
      </c>
      <c r="R388" s="231">
        <f t="shared" si="302"/>
        <v>0</v>
      </c>
      <c r="S388" s="231">
        <f t="shared" si="302"/>
        <v>0</v>
      </c>
      <c r="T388" s="231">
        <f t="shared" si="302"/>
        <v>0</v>
      </c>
      <c r="U388" s="232">
        <f t="shared" si="302"/>
        <v>0</v>
      </c>
      <c r="V388" s="233">
        <f t="shared" si="302"/>
        <v>0</v>
      </c>
      <c r="W388" s="231">
        <f t="shared" si="302"/>
        <v>0</v>
      </c>
      <c r="X388" s="231">
        <f t="shared" si="302"/>
        <v>0</v>
      </c>
      <c r="Y388" s="231">
        <f t="shared" si="302"/>
        <v>0</v>
      </c>
      <c r="Z388" s="231">
        <f t="shared" si="303"/>
        <v>0</v>
      </c>
      <c r="AA388" s="231">
        <f t="shared" si="303"/>
        <v>0</v>
      </c>
      <c r="AB388" s="231">
        <f t="shared" si="303"/>
        <v>0</v>
      </c>
      <c r="AC388" s="231">
        <f t="shared" si="303"/>
        <v>0</v>
      </c>
      <c r="AD388" s="231">
        <f t="shared" si="303"/>
        <v>0</v>
      </c>
      <c r="AE388" s="231">
        <f t="shared" si="303"/>
        <v>0</v>
      </c>
      <c r="AF388" s="231">
        <f t="shared" si="303"/>
        <v>0</v>
      </c>
      <c r="AG388" s="232">
        <f t="shared" si="303"/>
        <v>0</v>
      </c>
      <c r="AH388" s="233">
        <f t="shared" si="303"/>
        <v>0</v>
      </c>
      <c r="AI388" s="231">
        <f t="shared" si="303"/>
        <v>0</v>
      </c>
      <c r="AJ388" s="231">
        <f t="shared" si="303"/>
        <v>0</v>
      </c>
      <c r="AK388" s="231">
        <f t="shared" si="303"/>
        <v>0</v>
      </c>
      <c r="AL388" s="231">
        <f t="shared" si="303"/>
        <v>0</v>
      </c>
      <c r="AM388" s="231">
        <f t="shared" si="303"/>
        <v>0</v>
      </c>
      <c r="AN388" s="231">
        <f t="shared" si="303"/>
        <v>0</v>
      </c>
      <c r="AO388" s="231">
        <f t="shared" si="303"/>
        <v>0</v>
      </c>
      <c r="AP388" s="231">
        <f t="shared" si="304"/>
        <v>0</v>
      </c>
      <c r="AQ388" s="231">
        <f t="shared" si="304"/>
        <v>0</v>
      </c>
      <c r="AR388" s="231">
        <f t="shared" si="304"/>
        <v>0</v>
      </c>
      <c r="AS388" s="232">
        <f t="shared" si="304"/>
        <v>0</v>
      </c>
      <c r="AT388" s="233">
        <f t="shared" si="304"/>
        <v>0</v>
      </c>
      <c r="AU388" s="231">
        <f t="shared" si="304"/>
        <v>0</v>
      </c>
      <c r="AV388" s="231">
        <f t="shared" si="304"/>
        <v>0</v>
      </c>
      <c r="AW388" s="231">
        <f t="shared" si="304"/>
        <v>0</v>
      </c>
      <c r="AX388" s="231">
        <f t="shared" si="304"/>
        <v>0</v>
      </c>
      <c r="AY388" s="231">
        <f t="shared" si="304"/>
        <v>0</v>
      </c>
      <c r="AZ388" s="231">
        <f t="shared" si="304"/>
        <v>0</v>
      </c>
      <c r="BA388" s="231">
        <f t="shared" si="304"/>
        <v>0</v>
      </c>
      <c r="BB388" s="231">
        <f t="shared" si="304"/>
        <v>0</v>
      </c>
      <c r="BC388" s="231">
        <f t="shared" si="304"/>
        <v>0</v>
      </c>
      <c r="BD388" s="231">
        <f t="shared" si="304"/>
        <v>0</v>
      </c>
      <c r="BE388" s="232">
        <f t="shared" si="304"/>
        <v>0</v>
      </c>
      <c r="BF388" s="233">
        <f t="shared" si="305"/>
        <v>0</v>
      </c>
      <c r="BG388" s="231">
        <f t="shared" si="305"/>
        <v>0</v>
      </c>
      <c r="BH388" s="231">
        <f t="shared" si="305"/>
        <v>0</v>
      </c>
      <c r="BI388" s="231">
        <f t="shared" si="305"/>
        <v>0</v>
      </c>
      <c r="BJ388" s="231">
        <f t="shared" si="305"/>
        <v>0</v>
      </c>
      <c r="BK388" s="231">
        <f t="shared" si="305"/>
        <v>0</v>
      </c>
      <c r="BL388" s="231">
        <f t="shared" si="305"/>
        <v>0</v>
      </c>
      <c r="BM388" s="231">
        <f t="shared" si="305"/>
        <v>0</v>
      </c>
      <c r="BN388" s="231">
        <f t="shared" si="305"/>
        <v>0</v>
      </c>
      <c r="BO388" s="231">
        <f t="shared" si="305"/>
        <v>0</v>
      </c>
      <c r="BP388" s="231">
        <f t="shared" si="305"/>
        <v>0</v>
      </c>
      <c r="BQ388" s="232">
        <f t="shared" si="305"/>
        <v>0</v>
      </c>
      <c r="BR388" s="233">
        <f t="shared" si="305"/>
        <v>0</v>
      </c>
      <c r="BS388" s="231">
        <f t="shared" si="305"/>
        <v>0</v>
      </c>
      <c r="BT388" s="231">
        <f t="shared" si="305"/>
        <v>0</v>
      </c>
      <c r="BU388" s="231">
        <f t="shared" si="305"/>
        <v>0</v>
      </c>
      <c r="BV388" s="231">
        <f t="shared" si="306"/>
        <v>0</v>
      </c>
      <c r="BW388" s="231">
        <f t="shared" si="306"/>
        <v>0</v>
      </c>
      <c r="BX388" s="231">
        <f t="shared" si="306"/>
        <v>0</v>
      </c>
      <c r="BY388" s="231">
        <f t="shared" si="306"/>
        <v>0</v>
      </c>
      <c r="BZ388" s="231">
        <f t="shared" si="306"/>
        <v>0</v>
      </c>
      <c r="CA388" s="231">
        <f t="shared" si="306"/>
        <v>0</v>
      </c>
      <c r="CB388" s="231">
        <f t="shared" si="306"/>
        <v>0</v>
      </c>
      <c r="CC388" s="232">
        <f t="shared" si="280"/>
        <v>0</v>
      </c>
      <c r="CD388" s="368"/>
    </row>
    <row r="389" spans="1:82" s="39" customFormat="1" ht="13.5" x14ac:dyDescent="0.75">
      <c r="B389" s="328" t="s">
        <v>843</v>
      </c>
      <c r="C389" s="329" t="s">
        <v>844</v>
      </c>
      <c r="D389" s="139" t="s">
        <v>446</v>
      </c>
      <c r="E389" s="276">
        <v>2</v>
      </c>
      <c r="F389" s="336"/>
      <c r="G389" s="74">
        <f t="shared" si="273"/>
        <v>0</v>
      </c>
      <c r="H389" s="230"/>
      <c r="I389" s="232"/>
      <c r="J389" s="230">
        <f t="shared" si="302"/>
        <v>0</v>
      </c>
      <c r="K389" s="231">
        <f t="shared" si="302"/>
        <v>0</v>
      </c>
      <c r="L389" s="231">
        <f t="shared" si="302"/>
        <v>0</v>
      </c>
      <c r="M389" s="231">
        <f t="shared" si="302"/>
        <v>0</v>
      </c>
      <c r="N389" s="231">
        <f t="shared" si="302"/>
        <v>0</v>
      </c>
      <c r="O389" s="231">
        <f t="shared" si="302"/>
        <v>0</v>
      </c>
      <c r="P389" s="231">
        <f t="shared" si="302"/>
        <v>0</v>
      </c>
      <c r="Q389" s="231">
        <f t="shared" si="302"/>
        <v>0</v>
      </c>
      <c r="R389" s="231">
        <f t="shared" si="302"/>
        <v>0</v>
      </c>
      <c r="S389" s="231">
        <f t="shared" si="302"/>
        <v>0</v>
      </c>
      <c r="T389" s="231">
        <f t="shared" si="302"/>
        <v>0</v>
      </c>
      <c r="U389" s="232">
        <f t="shared" si="302"/>
        <v>0</v>
      </c>
      <c r="V389" s="233">
        <f t="shared" si="302"/>
        <v>0</v>
      </c>
      <c r="W389" s="231">
        <f t="shared" si="302"/>
        <v>0</v>
      </c>
      <c r="X389" s="231">
        <f t="shared" si="302"/>
        <v>0</v>
      </c>
      <c r="Y389" s="231">
        <f t="shared" si="302"/>
        <v>0</v>
      </c>
      <c r="Z389" s="231">
        <f t="shared" si="303"/>
        <v>0</v>
      </c>
      <c r="AA389" s="231">
        <f t="shared" si="303"/>
        <v>0</v>
      </c>
      <c r="AB389" s="231">
        <f t="shared" si="303"/>
        <v>0</v>
      </c>
      <c r="AC389" s="231">
        <f t="shared" si="303"/>
        <v>0</v>
      </c>
      <c r="AD389" s="231">
        <f t="shared" si="303"/>
        <v>0</v>
      </c>
      <c r="AE389" s="231">
        <f t="shared" si="303"/>
        <v>0</v>
      </c>
      <c r="AF389" s="231">
        <f t="shared" si="303"/>
        <v>0</v>
      </c>
      <c r="AG389" s="232">
        <f t="shared" si="303"/>
        <v>0</v>
      </c>
      <c r="AH389" s="233">
        <f t="shared" si="303"/>
        <v>0</v>
      </c>
      <c r="AI389" s="231">
        <f t="shared" si="303"/>
        <v>0</v>
      </c>
      <c r="AJ389" s="231">
        <f t="shared" si="303"/>
        <v>0</v>
      </c>
      <c r="AK389" s="231">
        <f t="shared" si="303"/>
        <v>0</v>
      </c>
      <c r="AL389" s="231">
        <f t="shared" si="303"/>
        <v>0</v>
      </c>
      <c r="AM389" s="231">
        <f t="shared" si="303"/>
        <v>0</v>
      </c>
      <c r="AN389" s="231">
        <f t="shared" si="303"/>
        <v>0</v>
      </c>
      <c r="AO389" s="231">
        <f t="shared" si="303"/>
        <v>0</v>
      </c>
      <c r="AP389" s="231">
        <f t="shared" si="304"/>
        <v>0</v>
      </c>
      <c r="AQ389" s="231">
        <f t="shared" si="304"/>
        <v>0</v>
      </c>
      <c r="AR389" s="231">
        <f t="shared" si="304"/>
        <v>0</v>
      </c>
      <c r="AS389" s="232">
        <f t="shared" si="304"/>
        <v>0</v>
      </c>
      <c r="AT389" s="233">
        <f t="shared" si="304"/>
        <v>0</v>
      </c>
      <c r="AU389" s="231">
        <f t="shared" si="304"/>
        <v>0</v>
      </c>
      <c r="AV389" s="231">
        <f t="shared" si="304"/>
        <v>0</v>
      </c>
      <c r="AW389" s="231">
        <f t="shared" si="304"/>
        <v>0</v>
      </c>
      <c r="AX389" s="231">
        <f t="shared" si="304"/>
        <v>0</v>
      </c>
      <c r="AY389" s="231">
        <f t="shared" si="304"/>
        <v>0</v>
      </c>
      <c r="AZ389" s="231">
        <f t="shared" si="304"/>
        <v>0</v>
      </c>
      <c r="BA389" s="231">
        <f t="shared" si="304"/>
        <v>0</v>
      </c>
      <c r="BB389" s="231">
        <f t="shared" si="304"/>
        <v>0</v>
      </c>
      <c r="BC389" s="231">
        <f t="shared" si="304"/>
        <v>0</v>
      </c>
      <c r="BD389" s="231">
        <f t="shared" si="304"/>
        <v>0</v>
      </c>
      <c r="BE389" s="232">
        <f t="shared" si="304"/>
        <v>0</v>
      </c>
      <c r="BF389" s="233">
        <f t="shared" si="305"/>
        <v>0</v>
      </c>
      <c r="BG389" s="231">
        <f t="shared" si="305"/>
        <v>0</v>
      </c>
      <c r="BH389" s="231">
        <f t="shared" si="305"/>
        <v>0</v>
      </c>
      <c r="BI389" s="231">
        <f t="shared" si="305"/>
        <v>0</v>
      </c>
      <c r="BJ389" s="231">
        <f t="shared" si="305"/>
        <v>0</v>
      </c>
      <c r="BK389" s="231">
        <f t="shared" si="305"/>
        <v>0</v>
      </c>
      <c r="BL389" s="231">
        <f t="shared" si="305"/>
        <v>0</v>
      </c>
      <c r="BM389" s="231">
        <f t="shared" si="305"/>
        <v>0</v>
      </c>
      <c r="BN389" s="231">
        <f t="shared" si="305"/>
        <v>0</v>
      </c>
      <c r="BO389" s="231">
        <f t="shared" si="305"/>
        <v>0</v>
      </c>
      <c r="BP389" s="231">
        <f t="shared" si="305"/>
        <v>0</v>
      </c>
      <c r="BQ389" s="232">
        <f t="shared" si="305"/>
        <v>0</v>
      </c>
      <c r="BR389" s="233">
        <f t="shared" si="305"/>
        <v>0</v>
      </c>
      <c r="BS389" s="231">
        <f t="shared" si="305"/>
        <v>0</v>
      </c>
      <c r="BT389" s="231">
        <f t="shared" si="305"/>
        <v>0</v>
      </c>
      <c r="BU389" s="231">
        <f t="shared" si="305"/>
        <v>0</v>
      </c>
      <c r="BV389" s="231">
        <f t="shared" si="306"/>
        <v>0</v>
      </c>
      <c r="BW389" s="231">
        <f t="shared" si="306"/>
        <v>0</v>
      </c>
      <c r="BX389" s="231">
        <f t="shared" si="306"/>
        <v>0</v>
      </c>
      <c r="BY389" s="231">
        <f t="shared" si="306"/>
        <v>0</v>
      </c>
      <c r="BZ389" s="231">
        <f t="shared" si="306"/>
        <v>0</v>
      </c>
      <c r="CA389" s="231">
        <f t="shared" si="306"/>
        <v>0</v>
      </c>
      <c r="CB389" s="231">
        <f t="shared" si="306"/>
        <v>0</v>
      </c>
      <c r="CC389" s="232">
        <f t="shared" si="280"/>
        <v>0</v>
      </c>
      <c r="CD389" s="368"/>
    </row>
    <row r="390" spans="1:82" s="39" customFormat="1" ht="13.5" x14ac:dyDescent="0.75">
      <c r="B390" s="328" t="s">
        <v>845</v>
      </c>
      <c r="C390" s="329" t="s">
        <v>846</v>
      </c>
      <c r="D390" s="139" t="s">
        <v>446</v>
      </c>
      <c r="E390" s="276">
        <v>2</v>
      </c>
      <c r="F390" s="336"/>
      <c r="G390" s="74">
        <f t="shared" si="273"/>
        <v>0</v>
      </c>
      <c r="H390" s="230"/>
      <c r="I390" s="232"/>
      <c r="J390" s="230">
        <f t="shared" si="302"/>
        <v>0</v>
      </c>
      <c r="K390" s="231">
        <f t="shared" si="302"/>
        <v>0</v>
      </c>
      <c r="L390" s="231">
        <f t="shared" si="302"/>
        <v>0</v>
      </c>
      <c r="M390" s="231">
        <f t="shared" si="302"/>
        <v>0</v>
      </c>
      <c r="N390" s="231">
        <f t="shared" si="302"/>
        <v>0</v>
      </c>
      <c r="O390" s="231">
        <f t="shared" si="302"/>
        <v>0</v>
      </c>
      <c r="P390" s="231">
        <f t="shared" si="302"/>
        <v>0</v>
      </c>
      <c r="Q390" s="231">
        <f t="shared" si="302"/>
        <v>0</v>
      </c>
      <c r="R390" s="231">
        <f t="shared" si="302"/>
        <v>0</v>
      </c>
      <c r="S390" s="231">
        <f t="shared" si="302"/>
        <v>0</v>
      </c>
      <c r="T390" s="231">
        <f t="shared" si="302"/>
        <v>0</v>
      </c>
      <c r="U390" s="232">
        <f t="shared" si="302"/>
        <v>0</v>
      </c>
      <c r="V390" s="233">
        <f t="shared" si="302"/>
        <v>0</v>
      </c>
      <c r="W390" s="231">
        <f t="shared" si="302"/>
        <v>0</v>
      </c>
      <c r="X390" s="231">
        <f t="shared" si="302"/>
        <v>0</v>
      </c>
      <c r="Y390" s="231">
        <f t="shared" si="302"/>
        <v>0</v>
      </c>
      <c r="Z390" s="231">
        <f t="shared" si="303"/>
        <v>0</v>
      </c>
      <c r="AA390" s="231">
        <f t="shared" si="303"/>
        <v>0</v>
      </c>
      <c r="AB390" s="231">
        <f t="shared" si="303"/>
        <v>0</v>
      </c>
      <c r="AC390" s="231">
        <f t="shared" si="303"/>
        <v>0</v>
      </c>
      <c r="AD390" s="231">
        <f t="shared" si="303"/>
        <v>0</v>
      </c>
      <c r="AE390" s="231">
        <f t="shared" si="303"/>
        <v>0</v>
      </c>
      <c r="AF390" s="231">
        <f t="shared" si="303"/>
        <v>0</v>
      </c>
      <c r="AG390" s="232">
        <f t="shared" si="303"/>
        <v>0</v>
      </c>
      <c r="AH390" s="233">
        <f t="shared" si="303"/>
        <v>0</v>
      </c>
      <c r="AI390" s="231">
        <f t="shared" si="303"/>
        <v>0</v>
      </c>
      <c r="AJ390" s="231">
        <f t="shared" si="303"/>
        <v>0</v>
      </c>
      <c r="AK390" s="231">
        <f t="shared" si="303"/>
        <v>0</v>
      </c>
      <c r="AL390" s="231">
        <f t="shared" si="303"/>
        <v>0</v>
      </c>
      <c r="AM390" s="231">
        <f t="shared" si="303"/>
        <v>0</v>
      </c>
      <c r="AN390" s="231">
        <f t="shared" si="303"/>
        <v>0</v>
      </c>
      <c r="AO390" s="231">
        <f t="shared" si="303"/>
        <v>0</v>
      </c>
      <c r="AP390" s="231">
        <f t="shared" si="304"/>
        <v>0</v>
      </c>
      <c r="AQ390" s="231">
        <f t="shared" si="304"/>
        <v>0</v>
      </c>
      <c r="AR390" s="231">
        <f t="shared" si="304"/>
        <v>0</v>
      </c>
      <c r="AS390" s="232">
        <f t="shared" si="304"/>
        <v>0</v>
      </c>
      <c r="AT390" s="233">
        <f t="shared" si="304"/>
        <v>0</v>
      </c>
      <c r="AU390" s="231">
        <f t="shared" si="304"/>
        <v>0</v>
      </c>
      <c r="AV390" s="231">
        <f t="shared" si="304"/>
        <v>0</v>
      </c>
      <c r="AW390" s="231">
        <f t="shared" si="304"/>
        <v>0</v>
      </c>
      <c r="AX390" s="231">
        <f t="shared" si="304"/>
        <v>0</v>
      </c>
      <c r="AY390" s="231">
        <f t="shared" si="304"/>
        <v>0</v>
      </c>
      <c r="AZ390" s="231">
        <f t="shared" si="304"/>
        <v>0</v>
      </c>
      <c r="BA390" s="231">
        <f t="shared" si="304"/>
        <v>0</v>
      </c>
      <c r="BB390" s="231">
        <f t="shared" si="304"/>
        <v>0</v>
      </c>
      <c r="BC390" s="231">
        <f t="shared" si="304"/>
        <v>0</v>
      </c>
      <c r="BD390" s="231">
        <f t="shared" si="304"/>
        <v>0</v>
      </c>
      <c r="BE390" s="232">
        <f t="shared" si="304"/>
        <v>0</v>
      </c>
      <c r="BF390" s="233">
        <f t="shared" si="305"/>
        <v>0</v>
      </c>
      <c r="BG390" s="231">
        <f t="shared" si="305"/>
        <v>0</v>
      </c>
      <c r="BH390" s="231">
        <f t="shared" si="305"/>
        <v>0</v>
      </c>
      <c r="BI390" s="231">
        <f t="shared" si="305"/>
        <v>0</v>
      </c>
      <c r="BJ390" s="231">
        <f t="shared" si="305"/>
        <v>0</v>
      </c>
      <c r="BK390" s="231">
        <f t="shared" si="305"/>
        <v>0</v>
      </c>
      <c r="BL390" s="231">
        <f t="shared" si="305"/>
        <v>0</v>
      </c>
      <c r="BM390" s="231">
        <f t="shared" si="305"/>
        <v>0</v>
      </c>
      <c r="BN390" s="231">
        <f t="shared" si="305"/>
        <v>0</v>
      </c>
      <c r="BO390" s="231">
        <f t="shared" si="305"/>
        <v>0</v>
      </c>
      <c r="BP390" s="231">
        <f t="shared" si="305"/>
        <v>0</v>
      </c>
      <c r="BQ390" s="232">
        <f t="shared" si="305"/>
        <v>0</v>
      </c>
      <c r="BR390" s="233">
        <f t="shared" si="305"/>
        <v>0</v>
      </c>
      <c r="BS390" s="231">
        <f t="shared" si="305"/>
        <v>0</v>
      </c>
      <c r="BT390" s="231">
        <f t="shared" si="305"/>
        <v>0</v>
      </c>
      <c r="BU390" s="231">
        <f t="shared" si="305"/>
        <v>0</v>
      </c>
      <c r="BV390" s="231">
        <f t="shared" si="306"/>
        <v>0</v>
      </c>
      <c r="BW390" s="231">
        <f t="shared" si="306"/>
        <v>0</v>
      </c>
      <c r="BX390" s="231">
        <f t="shared" si="306"/>
        <v>0</v>
      </c>
      <c r="BY390" s="231">
        <f t="shared" si="306"/>
        <v>0</v>
      </c>
      <c r="BZ390" s="231">
        <f t="shared" si="306"/>
        <v>0</v>
      </c>
      <c r="CA390" s="231">
        <f t="shared" si="306"/>
        <v>0</v>
      </c>
      <c r="CB390" s="231">
        <f t="shared" si="306"/>
        <v>0</v>
      </c>
      <c r="CC390" s="232">
        <f t="shared" si="280"/>
        <v>0</v>
      </c>
      <c r="CD390" s="368"/>
    </row>
    <row r="391" spans="1:82" s="39" customFormat="1" ht="13.5" x14ac:dyDescent="0.75">
      <c r="B391" s="328" t="s">
        <v>847</v>
      </c>
      <c r="C391" s="329" t="s">
        <v>848</v>
      </c>
      <c r="D391" s="139" t="s">
        <v>446</v>
      </c>
      <c r="E391" s="276">
        <v>2</v>
      </c>
      <c r="F391" s="336"/>
      <c r="G391" s="74">
        <f t="shared" si="273"/>
        <v>0</v>
      </c>
      <c r="H391" s="230"/>
      <c r="I391" s="232"/>
      <c r="J391" s="230">
        <f t="shared" si="302"/>
        <v>0</v>
      </c>
      <c r="K391" s="231">
        <f t="shared" si="302"/>
        <v>0</v>
      </c>
      <c r="L391" s="231">
        <f t="shared" si="302"/>
        <v>0</v>
      </c>
      <c r="M391" s="231">
        <f t="shared" si="302"/>
        <v>0</v>
      </c>
      <c r="N391" s="231">
        <f t="shared" si="302"/>
        <v>0</v>
      </c>
      <c r="O391" s="231">
        <f t="shared" si="302"/>
        <v>0</v>
      </c>
      <c r="P391" s="231">
        <f t="shared" si="302"/>
        <v>0</v>
      </c>
      <c r="Q391" s="231">
        <f t="shared" si="302"/>
        <v>0</v>
      </c>
      <c r="R391" s="231">
        <f t="shared" si="302"/>
        <v>0</v>
      </c>
      <c r="S391" s="231">
        <f t="shared" si="302"/>
        <v>0</v>
      </c>
      <c r="T391" s="231">
        <f t="shared" si="302"/>
        <v>0</v>
      </c>
      <c r="U391" s="232">
        <f t="shared" si="302"/>
        <v>0</v>
      </c>
      <c r="V391" s="233">
        <f t="shared" si="302"/>
        <v>0</v>
      </c>
      <c r="W391" s="231">
        <f t="shared" si="302"/>
        <v>0</v>
      </c>
      <c r="X391" s="231">
        <f t="shared" si="302"/>
        <v>0</v>
      </c>
      <c r="Y391" s="231">
        <f t="shared" si="302"/>
        <v>0</v>
      </c>
      <c r="Z391" s="231">
        <f t="shared" si="303"/>
        <v>0</v>
      </c>
      <c r="AA391" s="231">
        <f t="shared" si="303"/>
        <v>0</v>
      </c>
      <c r="AB391" s="231">
        <f t="shared" si="303"/>
        <v>0</v>
      </c>
      <c r="AC391" s="231">
        <f t="shared" si="303"/>
        <v>0</v>
      </c>
      <c r="AD391" s="231">
        <f t="shared" si="303"/>
        <v>0</v>
      </c>
      <c r="AE391" s="231">
        <f t="shared" si="303"/>
        <v>0</v>
      </c>
      <c r="AF391" s="231">
        <f t="shared" si="303"/>
        <v>0</v>
      </c>
      <c r="AG391" s="232">
        <f t="shared" si="303"/>
        <v>0</v>
      </c>
      <c r="AH391" s="233">
        <f t="shared" si="303"/>
        <v>0</v>
      </c>
      <c r="AI391" s="231">
        <f t="shared" si="303"/>
        <v>0</v>
      </c>
      <c r="AJ391" s="231">
        <f t="shared" si="303"/>
        <v>0</v>
      </c>
      <c r="AK391" s="231">
        <f t="shared" si="303"/>
        <v>0</v>
      </c>
      <c r="AL391" s="231">
        <f t="shared" si="303"/>
        <v>0</v>
      </c>
      <c r="AM391" s="231">
        <f t="shared" si="303"/>
        <v>0</v>
      </c>
      <c r="AN391" s="231">
        <f t="shared" si="303"/>
        <v>0</v>
      </c>
      <c r="AO391" s="231">
        <f t="shared" si="303"/>
        <v>0</v>
      </c>
      <c r="AP391" s="231">
        <f t="shared" si="304"/>
        <v>0</v>
      </c>
      <c r="AQ391" s="231">
        <f t="shared" si="304"/>
        <v>0</v>
      </c>
      <c r="AR391" s="231">
        <f t="shared" si="304"/>
        <v>0</v>
      </c>
      <c r="AS391" s="232">
        <f t="shared" si="304"/>
        <v>0</v>
      </c>
      <c r="AT391" s="233">
        <f t="shared" si="304"/>
        <v>0</v>
      </c>
      <c r="AU391" s="231">
        <f t="shared" si="304"/>
        <v>0</v>
      </c>
      <c r="AV391" s="231">
        <f t="shared" si="304"/>
        <v>0</v>
      </c>
      <c r="AW391" s="231">
        <f t="shared" si="304"/>
        <v>0</v>
      </c>
      <c r="AX391" s="231">
        <f t="shared" si="304"/>
        <v>0</v>
      </c>
      <c r="AY391" s="231">
        <f t="shared" si="304"/>
        <v>0</v>
      </c>
      <c r="AZ391" s="231">
        <f t="shared" si="304"/>
        <v>0</v>
      </c>
      <c r="BA391" s="231">
        <f t="shared" si="304"/>
        <v>0</v>
      </c>
      <c r="BB391" s="231">
        <f t="shared" si="304"/>
        <v>0</v>
      </c>
      <c r="BC391" s="231">
        <f t="shared" si="304"/>
        <v>0</v>
      </c>
      <c r="BD391" s="231">
        <f t="shared" si="304"/>
        <v>0</v>
      </c>
      <c r="BE391" s="232">
        <f t="shared" si="304"/>
        <v>0</v>
      </c>
      <c r="BF391" s="233">
        <f t="shared" si="305"/>
        <v>0</v>
      </c>
      <c r="BG391" s="231">
        <f t="shared" si="305"/>
        <v>0</v>
      </c>
      <c r="BH391" s="231">
        <f t="shared" si="305"/>
        <v>0</v>
      </c>
      <c r="BI391" s="231">
        <f t="shared" si="305"/>
        <v>0</v>
      </c>
      <c r="BJ391" s="231">
        <f t="shared" si="305"/>
        <v>0</v>
      </c>
      <c r="BK391" s="231">
        <f t="shared" si="305"/>
        <v>0</v>
      </c>
      <c r="BL391" s="231">
        <f t="shared" si="305"/>
        <v>0</v>
      </c>
      <c r="BM391" s="231">
        <f t="shared" si="305"/>
        <v>0</v>
      </c>
      <c r="BN391" s="231">
        <f t="shared" si="305"/>
        <v>0</v>
      </c>
      <c r="BO391" s="231">
        <f t="shared" si="305"/>
        <v>0</v>
      </c>
      <c r="BP391" s="231">
        <f t="shared" si="305"/>
        <v>0</v>
      </c>
      <c r="BQ391" s="232">
        <f t="shared" si="305"/>
        <v>0</v>
      </c>
      <c r="BR391" s="233">
        <f t="shared" si="305"/>
        <v>0</v>
      </c>
      <c r="BS391" s="231">
        <f t="shared" si="305"/>
        <v>0</v>
      </c>
      <c r="BT391" s="231">
        <f t="shared" si="305"/>
        <v>0</v>
      </c>
      <c r="BU391" s="231">
        <f t="shared" si="305"/>
        <v>0</v>
      </c>
      <c r="BV391" s="231">
        <f t="shared" si="306"/>
        <v>0</v>
      </c>
      <c r="BW391" s="231">
        <f t="shared" si="306"/>
        <v>0</v>
      </c>
      <c r="BX391" s="231">
        <f t="shared" si="306"/>
        <v>0</v>
      </c>
      <c r="BY391" s="231">
        <f t="shared" si="306"/>
        <v>0</v>
      </c>
      <c r="BZ391" s="231">
        <f t="shared" si="306"/>
        <v>0</v>
      </c>
      <c r="CA391" s="231">
        <f t="shared" si="306"/>
        <v>0</v>
      </c>
      <c r="CB391" s="231">
        <f t="shared" si="306"/>
        <v>0</v>
      </c>
      <c r="CC391" s="232">
        <f t="shared" si="280"/>
        <v>0</v>
      </c>
      <c r="CD391" s="368"/>
    </row>
    <row r="392" spans="1:82" s="39" customFormat="1" ht="13.5" x14ac:dyDescent="0.75">
      <c r="B392" s="328" t="s">
        <v>849</v>
      </c>
      <c r="C392" s="329" t="s">
        <v>888</v>
      </c>
      <c r="D392" s="139" t="s">
        <v>446</v>
      </c>
      <c r="E392" s="276">
        <v>2</v>
      </c>
      <c r="F392" s="336"/>
      <c r="G392" s="74">
        <f t="shared" si="273"/>
        <v>0</v>
      </c>
      <c r="H392" s="230"/>
      <c r="I392" s="232"/>
      <c r="J392" s="230">
        <f t="shared" si="302"/>
        <v>0</v>
      </c>
      <c r="K392" s="231">
        <f t="shared" si="302"/>
        <v>0</v>
      </c>
      <c r="L392" s="231">
        <f t="shared" si="302"/>
        <v>0</v>
      </c>
      <c r="M392" s="231">
        <f t="shared" si="302"/>
        <v>0</v>
      </c>
      <c r="N392" s="231">
        <f t="shared" si="302"/>
        <v>0</v>
      </c>
      <c r="O392" s="231">
        <f t="shared" si="302"/>
        <v>0</v>
      </c>
      <c r="P392" s="231">
        <f t="shared" si="302"/>
        <v>0</v>
      </c>
      <c r="Q392" s="231">
        <f t="shared" si="302"/>
        <v>0</v>
      </c>
      <c r="R392" s="231">
        <f t="shared" si="302"/>
        <v>0</v>
      </c>
      <c r="S392" s="231">
        <f t="shared" si="302"/>
        <v>0</v>
      </c>
      <c r="T392" s="231">
        <f t="shared" si="302"/>
        <v>0</v>
      </c>
      <c r="U392" s="232">
        <f t="shared" si="302"/>
        <v>0</v>
      </c>
      <c r="V392" s="233">
        <f t="shared" si="302"/>
        <v>0</v>
      </c>
      <c r="W392" s="231">
        <f t="shared" si="302"/>
        <v>0</v>
      </c>
      <c r="X392" s="231">
        <f t="shared" si="302"/>
        <v>0</v>
      </c>
      <c r="Y392" s="231">
        <f t="shared" si="302"/>
        <v>0</v>
      </c>
      <c r="Z392" s="231">
        <f t="shared" si="303"/>
        <v>0</v>
      </c>
      <c r="AA392" s="231">
        <f t="shared" si="303"/>
        <v>0</v>
      </c>
      <c r="AB392" s="231">
        <f t="shared" si="303"/>
        <v>0</v>
      </c>
      <c r="AC392" s="231">
        <f t="shared" si="303"/>
        <v>0</v>
      </c>
      <c r="AD392" s="231">
        <f t="shared" si="303"/>
        <v>0</v>
      </c>
      <c r="AE392" s="231">
        <f t="shared" si="303"/>
        <v>0</v>
      </c>
      <c r="AF392" s="231">
        <f t="shared" si="303"/>
        <v>0</v>
      </c>
      <c r="AG392" s="232">
        <f t="shared" si="303"/>
        <v>0</v>
      </c>
      <c r="AH392" s="233">
        <f t="shared" si="303"/>
        <v>0</v>
      </c>
      <c r="AI392" s="231">
        <f t="shared" si="303"/>
        <v>0</v>
      </c>
      <c r="AJ392" s="231">
        <f t="shared" si="303"/>
        <v>0</v>
      </c>
      <c r="AK392" s="231">
        <f t="shared" si="303"/>
        <v>0</v>
      </c>
      <c r="AL392" s="231">
        <f t="shared" si="303"/>
        <v>0</v>
      </c>
      <c r="AM392" s="231">
        <f t="shared" si="303"/>
        <v>0</v>
      </c>
      <c r="AN392" s="231">
        <f t="shared" si="303"/>
        <v>0</v>
      </c>
      <c r="AO392" s="231">
        <f t="shared" si="303"/>
        <v>0</v>
      </c>
      <c r="AP392" s="231">
        <f t="shared" si="304"/>
        <v>0</v>
      </c>
      <c r="AQ392" s="231">
        <f t="shared" si="304"/>
        <v>0</v>
      </c>
      <c r="AR392" s="231">
        <f t="shared" si="304"/>
        <v>0</v>
      </c>
      <c r="AS392" s="232">
        <f t="shared" si="304"/>
        <v>0</v>
      </c>
      <c r="AT392" s="233">
        <f t="shared" si="304"/>
        <v>0</v>
      </c>
      <c r="AU392" s="231">
        <f t="shared" si="304"/>
        <v>0</v>
      </c>
      <c r="AV392" s="231">
        <f t="shared" si="304"/>
        <v>0</v>
      </c>
      <c r="AW392" s="231">
        <f t="shared" si="304"/>
        <v>0</v>
      </c>
      <c r="AX392" s="231">
        <f t="shared" si="304"/>
        <v>0</v>
      </c>
      <c r="AY392" s="231">
        <f t="shared" si="304"/>
        <v>0</v>
      </c>
      <c r="AZ392" s="231">
        <f t="shared" si="304"/>
        <v>0</v>
      </c>
      <c r="BA392" s="231">
        <f t="shared" si="304"/>
        <v>0</v>
      </c>
      <c r="BB392" s="231">
        <f t="shared" si="304"/>
        <v>0</v>
      </c>
      <c r="BC392" s="231">
        <f t="shared" si="304"/>
        <v>0</v>
      </c>
      <c r="BD392" s="231">
        <f t="shared" si="304"/>
        <v>0</v>
      </c>
      <c r="BE392" s="232">
        <f t="shared" si="304"/>
        <v>0</v>
      </c>
      <c r="BF392" s="233">
        <f t="shared" si="305"/>
        <v>0</v>
      </c>
      <c r="BG392" s="231">
        <f t="shared" si="305"/>
        <v>0</v>
      </c>
      <c r="BH392" s="231">
        <f t="shared" si="305"/>
        <v>0</v>
      </c>
      <c r="BI392" s="231">
        <f t="shared" si="305"/>
        <v>0</v>
      </c>
      <c r="BJ392" s="231">
        <f t="shared" si="305"/>
        <v>0</v>
      </c>
      <c r="BK392" s="231">
        <f t="shared" si="305"/>
        <v>0</v>
      </c>
      <c r="BL392" s="231">
        <f t="shared" si="305"/>
        <v>0</v>
      </c>
      <c r="BM392" s="231">
        <f t="shared" si="305"/>
        <v>0</v>
      </c>
      <c r="BN392" s="231">
        <f t="shared" si="305"/>
        <v>0</v>
      </c>
      <c r="BO392" s="231">
        <f t="shared" si="305"/>
        <v>0</v>
      </c>
      <c r="BP392" s="231">
        <f t="shared" si="305"/>
        <v>0</v>
      </c>
      <c r="BQ392" s="232">
        <f t="shared" si="305"/>
        <v>0</v>
      </c>
      <c r="BR392" s="233">
        <f t="shared" si="305"/>
        <v>0</v>
      </c>
      <c r="BS392" s="231">
        <f t="shared" si="305"/>
        <v>0</v>
      </c>
      <c r="BT392" s="231">
        <f t="shared" si="305"/>
        <v>0</v>
      </c>
      <c r="BU392" s="231">
        <f t="shared" si="305"/>
        <v>0</v>
      </c>
      <c r="BV392" s="231">
        <f t="shared" si="306"/>
        <v>0</v>
      </c>
      <c r="BW392" s="231">
        <f t="shared" si="306"/>
        <v>0</v>
      </c>
      <c r="BX392" s="231">
        <f t="shared" si="306"/>
        <v>0</v>
      </c>
      <c r="BY392" s="231">
        <f t="shared" si="306"/>
        <v>0</v>
      </c>
      <c r="BZ392" s="231">
        <f t="shared" si="306"/>
        <v>0</v>
      </c>
      <c r="CA392" s="231">
        <f t="shared" si="306"/>
        <v>0</v>
      </c>
      <c r="CB392" s="231">
        <f t="shared" si="306"/>
        <v>0</v>
      </c>
      <c r="CC392" s="232">
        <f t="shared" si="280"/>
        <v>0</v>
      </c>
      <c r="CD392" s="368"/>
    </row>
    <row r="393" spans="1:82" s="39" customFormat="1" ht="13.5" x14ac:dyDescent="0.75">
      <c r="B393" s="328" t="s">
        <v>850</v>
      </c>
      <c r="C393" s="329" t="s">
        <v>851</v>
      </c>
      <c r="D393" s="139" t="s">
        <v>446</v>
      </c>
      <c r="E393" s="276">
        <v>2</v>
      </c>
      <c r="F393" s="336"/>
      <c r="G393" s="74">
        <f t="shared" si="273"/>
        <v>0</v>
      </c>
      <c r="H393" s="230"/>
      <c r="I393" s="232"/>
      <c r="J393" s="230">
        <f t="shared" si="302"/>
        <v>0</v>
      </c>
      <c r="K393" s="231">
        <f t="shared" si="302"/>
        <v>0</v>
      </c>
      <c r="L393" s="231">
        <f t="shared" si="302"/>
        <v>0</v>
      </c>
      <c r="M393" s="231">
        <f t="shared" si="302"/>
        <v>0</v>
      </c>
      <c r="N393" s="231">
        <f t="shared" si="302"/>
        <v>0</v>
      </c>
      <c r="O393" s="231">
        <f t="shared" si="302"/>
        <v>0</v>
      </c>
      <c r="P393" s="231">
        <f t="shared" si="302"/>
        <v>0</v>
      </c>
      <c r="Q393" s="231">
        <f t="shared" si="302"/>
        <v>0</v>
      </c>
      <c r="R393" s="231">
        <f t="shared" si="302"/>
        <v>0</v>
      </c>
      <c r="S393" s="231">
        <f t="shared" si="302"/>
        <v>0</v>
      </c>
      <c r="T393" s="231">
        <f t="shared" si="302"/>
        <v>0</v>
      </c>
      <c r="U393" s="232">
        <f t="shared" si="302"/>
        <v>0</v>
      </c>
      <c r="V393" s="233">
        <f t="shared" si="302"/>
        <v>0</v>
      </c>
      <c r="W393" s="231">
        <f t="shared" si="302"/>
        <v>0</v>
      </c>
      <c r="X393" s="231">
        <f t="shared" si="302"/>
        <v>0</v>
      </c>
      <c r="Y393" s="231">
        <f t="shared" si="302"/>
        <v>0</v>
      </c>
      <c r="Z393" s="231">
        <f t="shared" si="303"/>
        <v>0</v>
      </c>
      <c r="AA393" s="231">
        <f t="shared" si="303"/>
        <v>0</v>
      </c>
      <c r="AB393" s="231">
        <f t="shared" si="303"/>
        <v>0</v>
      </c>
      <c r="AC393" s="231">
        <f t="shared" si="303"/>
        <v>0</v>
      </c>
      <c r="AD393" s="231">
        <f t="shared" si="303"/>
        <v>0</v>
      </c>
      <c r="AE393" s="231">
        <f t="shared" si="303"/>
        <v>0</v>
      </c>
      <c r="AF393" s="231">
        <f t="shared" si="303"/>
        <v>0</v>
      </c>
      <c r="AG393" s="232">
        <f t="shared" si="303"/>
        <v>0</v>
      </c>
      <c r="AH393" s="233">
        <f t="shared" si="303"/>
        <v>0</v>
      </c>
      <c r="AI393" s="231">
        <f t="shared" si="303"/>
        <v>0</v>
      </c>
      <c r="AJ393" s="231">
        <f t="shared" si="303"/>
        <v>0</v>
      </c>
      <c r="AK393" s="231">
        <f t="shared" si="303"/>
        <v>0</v>
      </c>
      <c r="AL393" s="231">
        <f t="shared" si="303"/>
        <v>0</v>
      </c>
      <c r="AM393" s="231">
        <f t="shared" si="303"/>
        <v>0</v>
      </c>
      <c r="AN393" s="231">
        <f t="shared" si="303"/>
        <v>0</v>
      </c>
      <c r="AO393" s="231">
        <f t="shared" si="303"/>
        <v>0</v>
      </c>
      <c r="AP393" s="231">
        <f t="shared" si="304"/>
        <v>0</v>
      </c>
      <c r="AQ393" s="231">
        <f t="shared" si="304"/>
        <v>0</v>
      </c>
      <c r="AR393" s="231">
        <f t="shared" si="304"/>
        <v>0</v>
      </c>
      <c r="AS393" s="232">
        <f t="shared" si="304"/>
        <v>0</v>
      </c>
      <c r="AT393" s="233">
        <f t="shared" si="304"/>
        <v>0</v>
      </c>
      <c r="AU393" s="231">
        <f t="shared" si="304"/>
        <v>0</v>
      </c>
      <c r="AV393" s="231">
        <f t="shared" si="304"/>
        <v>0</v>
      </c>
      <c r="AW393" s="231">
        <f t="shared" si="304"/>
        <v>0</v>
      </c>
      <c r="AX393" s="231">
        <f t="shared" si="304"/>
        <v>0</v>
      </c>
      <c r="AY393" s="231">
        <f t="shared" si="304"/>
        <v>0</v>
      </c>
      <c r="AZ393" s="231">
        <f t="shared" si="304"/>
        <v>0</v>
      </c>
      <c r="BA393" s="231">
        <f t="shared" si="304"/>
        <v>0</v>
      </c>
      <c r="BB393" s="231">
        <f t="shared" si="304"/>
        <v>0</v>
      </c>
      <c r="BC393" s="231">
        <f t="shared" si="304"/>
        <v>0</v>
      </c>
      <c r="BD393" s="231">
        <f t="shared" si="304"/>
        <v>0</v>
      </c>
      <c r="BE393" s="232">
        <f t="shared" si="304"/>
        <v>0</v>
      </c>
      <c r="BF393" s="233">
        <f t="shared" si="305"/>
        <v>0</v>
      </c>
      <c r="BG393" s="231">
        <f t="shared" si="305"/>
        <v>0</v>
      </c>
      <c r="BH393" s="231">
        <f t="shared" si="305"/>
        <v>0</v>
      </c>
      <c r="BI393" s="231">
        <f t="shared" si="305"/>
        <v>0</v>
      </c>
      <c r="BJ393" s="231">
        <f t="shared" si="305"/>
        <v>0</v>
      </c>
      <c r="BK393" s="231">
        <f t="shared" si="305"/>
        <v>0</v>
      </c>
      <c r="BL393" s="231">
        <f t="shared" si="305"/>
        <v>0</v>
      </c>
      <c r="BM393" s="231">
        <f t="shared" si="305"/>
        <v>0</v>
      </c>
      <c r="BN393" s="231">
        <f t="shared" si="305"/>
        <v>0</v>
      </c>
      <c r="BO393" s="231">
        <f t="shared" si="305"/>
        <v>0</v>
      </c>
      <c r="BP393" s="231">
        <f t="shared" si="305"/>
        <v>0</v>
      </c>
      <c r="BQ393" s="232">
        <f t="shared" si="305"/>
        <v>0</v>
      </c>
      <c r="BR393" s="233">
        <f t="shared" si="305"/>
        <v>0</v>
      </c>
      <c r="BS393" s="231">
        <f t="shared" si="305"/>
        <v>0</v>
      </c>
      <c r="BT393" s="231">
        <f t="shared" si="305"/>
        <v>0</v>
      </c>
      <c r="BU393" s="231">
        <f t="shared" si="305"/>
        <v>0</v>
      </c>
      <c r="BV393" s="231">
        <f t="shared" si="306"/>
        <v>0</v>
      </c>
      <c r="BW393" s="231">
        <f t="shared" si="306"/>
        <v>0</v>
      </c>
      <c r="BX393" s="231">
        <f t="shared" si="306"/>
        <v>0</v>
      </c>
      <c r="BY393" s="231">
        <f t="shared" si="306"/>
        <v>0</v>
      </c>
      <c r="BZ393" s="231">
        <f t="shared" si="306"/>
        <v>0</v>
      </c>
      <c r="CA393" s="231">
        <f t="shared" si="306"/>
        <v>0</v>
      </c>
      <c r="CB393" s="231">
        <f t="shared" si="306"/>
        <v>0</v>
      </c>
      <c r="CC393" s="232">
        <f t="shared" si="280"/>
        <v>0</v>
      </c>
      <c r="CD393" s="368"/>
    </row>
    <row r="394" spans="1:82" s="181" customFormat="1" ht="13.5" x14ac:dyDescent="0.75">
      <c r="B394" s="328" t="s">
        <v>852</v>
      </c>
      <c r="C394" s="329" t="s">
        <v>853</v>
      </c>
      <c r="D394" s="139" t="s">
        <v>86</v>
      </c>
      <c r="E394" s="276">
        <v>1</v>
      </c>
      <c r="F394" s="336"/>
      <c r="G394" s="74">
        <f t="shared" si="273"/>
        <v>0</v>
      </c>
      <c r="H394" s="230"/>
      <c r="I394" s="232"/>
      <c r="J394" s="230">
        <f t="shared" si="302"/>
        <v>0</v>
      </c>
      <c r="K394" s="231">
        <f t="shared" si="302"/>
        <v>0</v>
      </c>
      <c r="L394" s="231">
        <f t="shared" si="302"/>
        <v>0</v>
      </c>
      <c r="M394" s="231">
        <f t="shared" si="302"/>
        <v>0</v>
      </c>
      <c r="N394" s="231">
        <f t="shared" si="302"/>
        <v>0</v>
      </c>
      <c r="O394" s="231">
        <f t="shared" si="302"/>
        <v>0</v>
      </c>
      <c r="P394" s="231">
        <f t="shared" si="302"/>
        <v>0</v>
      </c>
      <c r="Q394" s="231">
        <f t="shared" si="302"/>
        <v>0</v>
      </c>
      <c r="R394" s="231">
        <f t="shared" si="302"/>
        <v>0</v>
      </c>
      <c r="S394" s="231">
        <f t="shared" si="302"/>
        <v>0</v>
      </c>
      <c r="T394" s="231">
        <f t="shared" si="302"/>
        <v>0</v>
      </c>
      <c r="U394" s="232">
        <f t="shared" si="302"/>
        <v>0</v>
      </c>
      <c r="V394" s="233">
        <f t="shared" si="302"/>
        <v>0</v>
      </c>
      <c r="W394" s="231">
        <f t="shared" si="302"/>
        <v>0</v>
      </c>
      <c r="X394" s="231">
        <f t="shared" si="302"/>
        <v>0</v>
      </c>
      <c r="Y394" s="231">
        <f t="shared" si="302"/>
        <v>0</v>
      </c>
      <c r="Z394" s="231">
        <f t="shared" si="303"/>
        <v>0</v>
      </c>
      <c r="AA394" s="231">
        <f t="shared" si="303"/>
        <v>0</v>
      </c>
      <c r="AB394" s="231">
        <f t="shared" si="303"/>
        <v>0</v>
      </c>
      <c r="AC394" s="231">
        <f t="shared" si="303"/>
        <v>0</v>
      </c>
      <c r="AD394" s="231">
        <f t="shared" si="303"/>
        <v>0</v>
      </c>
      <c r="AE394" s="231">
        <f t="shared" si="303"/>
        <v>0</v>
      </c>
      <c r="AF394" s="231">
        <f t="shared" si="303"/>
        <v>0</v>
      </c>
      <c r="AG394" s="232">
        <f t="shared" si="303"/>
        <v>0</v>
      </c>
      <c r="AH394" s="233">
        <f t="shared" si="303"/>
        <v>0</v>
      </c>
      <c r="AI394" s="231">
        <f t="shared" si="303"/>
        <v>0</v>
      </c>
      <c r="AJ394" s="231">
        <f t="shared" si="303"/>
        <v>0</v>
      </c>
      <c r="AK394" s="231">
        <f t="shared" si="303"/>
        <v>0</v>
      </c>
      <c r="AL394" s="231">
        <f t="shared" si="303"/>
        <v>0</v>
      </c>
      <c r="AM394" s="231">
        <f t="shared" si="303"/>
        <v>0</v>
      </c>
      <c r="AN394" s="231">
        <f t="shared" si="303"/>
        <v>0</v>
      </c>
      <c r="AO394" s="231">
        <f t="shared" si="303"/>
        <v>0</v>
      </c>
      <c r="AP394" s="231">
        <f t="shared" si="304"/>
        <v>0</v>
      </c>
      <c r="AQ394" s="231">
        <f t="shared" si="304"/>
        <v>0</v>
      </c>
      <c r="AR394" s="231">
        <f t="shared" si="304"/>
        <v>0</v>
      </c>
      <c r="AS394" s="232">
        <f t="shared" si="304"/>
        <v>0</v>
      </c>
      <c r="AT394" s="233">
        <f t="shared" si="304"/>
        <v>0</v>
      </c>
      <c r="AU394" s="231">
        <f t="shared" si="304"/>
        <v>0</v>
      </c>
      <c r="AV394" s="231">
        <f t="shared" si="304"/>
        <v>0</v>
      </c>
      <c r="AW394" s="231">
        <f t="shared" si="304"/>
        <v>0</v>
      </c>
      <c r="AX394" s="231">
        <f t="shared" si="304"/>
        <v>0</v>
      </c>
      <c r="AY394" s="231">
        <f t="shared" si="304"/>
        <v>0</v>
      </c>
      <c r="AZ394" s="231">
        <f t="shared" si="304"/>
        <v>0</v>
      </c>
      <c r="BA394" s="231">
        <f t="shared" si="304"/>
        <v>0</v>
      </c>
      <c r="BB394" s="231">
        <f t="shared" si="304"/>
        <v>0</v>
      </c>
      <c r="BC394" s="231">
        <f t="shared" si="304"/>
        <v>0</v>
      </c>
      <c r="BD394" s="231">
        <f t="shared" si="304"/>
        <v>0</v>
      </c>
      <c r="BE394" s="232">
        <f t="shared" si="304"/>
        <v>0</v>
      </c>
      <c r="BF394" s="233">
        <f t="shared" si="305"/>
        <v>0</v>
      </c>
      <c r="BG394" s="231">
        <f t="shared" si="305"/>
        <v>0</v>
      </c>
      <c r="BH394" s="231">
        <f t="shared" si="305"/>
        <v>0</v>
      </c>
      <c r="BI394" s="231">
        <f t="shared" si="305"/>
        <v>0</v>
      </c>
      <c r="BJ394" s="231">
        <f t="shared" si="305"/>
        <v>0</v>
      </c>
      <c r="BK394" s="231">
        <f t="shared" si="305"/>
        <v>0</v>
      </c>
      <c r="BL394" s="231">
        <f t="shared" si="305"/>
        <v>0</v>
      </c>
      <c r="BM394" s="231">
        <f t="shared" si="305"/>
        <v>0</v>
      </c>
      <c r="BN394" s="231">
        <f t="shared" si="305"/>
        <v>0</v>
      </c>
      <c r="BO394" s="231">
        <f t="shared" si="305"/>
        <v>0</v>
      </c>
      <c r="BP394" s="231">
        <f t="shared" si="305"/>
        <v>0</v>
      </c>
      <c r="BQ394" s="232">
        <f t="shared" si="305"/>
        <v>0</v>
      </c>
      <c r="BR394" s="233">
        <f t="shared" si="305"/>
        <v>0</v>
      </c>
      <c r="BS394" s="231">
        <f t="shared" si="305"/>
        <v>0</v>
      </c>
      <c r="BT394" s="231">
        <f t="shared" si="305"/>
        <v>0</v>
      </c>
      <c r="BU394" s="231">
        <f t="shared" si="305"/>
        <v>0</v>
      </c>
      <c r="BV394" s="231">
        <f t="shared" si="306"/>
        <v>0</v>
      </c>
      <c r="BW394" s="231">
        <f t="shared" si="306"/>
        <v>0</v>
      </c>
      <c r="BX394" s="231">
        <f t="shared" si="306"/>
        <v>0</v>
      </c>
      <c r="BY394" s="231">
        <f t="shared" si="306"/>
        <v>0</v>
      </c>
      <c r="BZ394" s="231">
        <f t="shared" si="306"/>
        <v>0</v>
      </c>
      <c r="CA394" s="231">
        <f t="shared" si="306"/>
        <v>0</v>
      </c>
      <c r="CB394" s="231">
        <f t="shared" si="306"/>
        <v>0</v>
      </c>
      <c r="CC394" s="232">
        <f t="shared" ref="CC394:CC407" si="307">G394-SUM(J394:CB394)</f>
        <v>0</v>
      </c>
      <c r="CD394" s="368"/>
    </row>
    <row r="395" spans="1:82" x14ac:dyDescent="0.75">
      <c r="A395" s="39"/>
      <c r="B395" s="185" t="s">
        <v>854</v>
      </c>
      <c r="C395" s="186" t="s">
        <v>855</v>
      </c>
      <c r="D395" s="178" t="s">
        <v>86</v>
      </c>
      <c r="E395" s="300">
        <v>0</v>
      </c>
      <c r="F395" s="229"/>
      <c r="G395" s="174">
        <f t="shared" si="273"/>
        <v>0</v>
      </c>
      <c r="H395" s="225"/>
      <c r="I395" s="226"/>
      <c r="J395" s="225">
        <f t="shared" si="302"/>
        <v>0</v>
      </c>
      <c r="K395" s="227">
        <f t="shared" si="302"/>
        <v>0</v>
      </c>
      <c r="L395" s="227">
        <f t="shared" si="302"/>
        <v>0</v>
      </c>
      <c r="M395" s="227">
        <f t="shared" si="302"/>
        <v>0</v>
      </c>
      <c r="N395" s="227">
        <f t="shared" si="302"/>
        <v>0</v>
      </c>
      <c r="O395" s="227">
        <f t="shared" si="302"/>
        <v>0</v>
      </c>
      <c r="P395" s="227">
        <f t="shared" si="302"/>
        <v>0</v>
      </c>
      <c r="Q395" s="227">
        <f t="shared" si="302"/>
        <v>0</v>
      </c>
      <c r="R395" s="227">
        <f t="shared" si="302"/>
        <v>0</v>
      </c>
      <c r="S395" s="227">
        <f t="shared" si="302"/>
        <v>0</v>
      </c>
      <c r="T395" s="227">
        <f t="shared" si="302"/>
        <v>0</v>
      </c>
      <c r="U395" s="226">
        <f t="shared" si="302"/>
        <v>0</v>
      </c>
      <c r="V395" s="225">
        <f t="shared" si="302"/>
        <v>0</v>
      </c>
      <c r="W395" s="227">
        <f t="shared" si="302"/>
        <v>0</v>
      </c>
      <c r="X395" s="227">
        <f t="shared" si="302"/>
        <v>0</v>
      </c>
      <c r="Y395" s="227">
        <f t="shared" si="302"/>
        <v>0</v>
      </c>
      <c r="Z395" s="227">
        <f t="shared" si="303"/>
        <v>0</v>
      </c>
      <c r="AA395" s="227">
        <f t="shared" si="303"/>
        <v>0</v>
      </c>
      <c r="AB395" s="227">
        <f t="shared" si="303"/>
        <v>0</v>
      </c>
      <c r="AC395" s="227">
        <f t="shared" si="303"/>
        <v>0</v>
      </c>
      <c r="AD395" s="227">
        <f t="shared" si="303"/>
        <v>0</v>
      </c>
      <c r="AE395" s="227">
        <f t="shared" si="303"/>
        <v>0</v>
      </c>
      <c r="AF395" s="227">
        <f t="shared" si="303"/>
        <v>0</v>
      </c>
      <c r="AG395" s="226">
        <f t="shared" si="303"/>
        <v>0</v>
      </c>
      <c r="AH395" s="228">
        <f t="shared" si="303"/>
        <v>0</v>
      </c>
      <c r="AI395" s="227">
        <f t="shared" si="303"/>
        <v>0</v>
      </c>
      <c r="AJ395" s="227">
        <f t="shared" si="303"/>
        <v>0</v>
      </c>
      <c r="AK395" s="227">
        <f t="shared" si="303"/>
        <v>0</v>
      </c>
      <c r="AL395" s="227">
        <f t="shared" si="303"/>
        <v>0</v>
      </c>
      <c r="AM395" s="227">
        <f t="shared" si="303"/>
        <v>0</v>
      </c>
      <c r="AN395" s="227">
        <f t="shared" si="303"/>
        <v>0</v>
      </c>
      <c r="AO395" s="227">
        <f t="shared" si="303"/>
        <v>0</v>
      </c>
      <c r="AP395" s="227">
        <f t="shared" si="304"/>
        <v>0</v>
      </c>
      <c r="AQ395" s="227">
        <f t="shared" si="304"/>
        <v>0</v>
      </c>
      <c r="AR395" s="227">
        <f t="shared" si="304"/>
        <v>0</v>
      </c>
      <c r="AS395" s="226">
        <f t="shared" si="304"/>
        <v>0</v>
      </c>
      <c r="AT395" s="228">
        <f t="shared" si="304"/>
        <v>0</v>
      </c>
      <c r="AU395" s="227">
        <f t="shared" si="304"/>
        <v>0</v>
      </c>
      <c r="AV395" s="227">
        <f t="shared" si="304"/>
        <v>0</v>
      </c>
      <c r="AW395" s="227">
        <f t="shared" si="304"/>
        <v>0</v>
      </c>
      <c r="AX395" s="227">
        <f t="shared" si="304"/>
        <v>0</v>
      </c>
      <c r="AY395" s="227">
        <f t="shared" si="304"/>
        <v>0</v>
      </c>
      <c r="AZ395" s="227">
        <f t="shared" si="304"/>
        <v>0</v>
      </c>
      <c r="BA395" s="227">
        <f t="shared" si="304"/>
        <v>0</v>
      </c>
      <c r="BB395" s="227">
        <f t="shared" si="304"/>
        <v>0</v>
      </c>
      <c r="BC395" s="227">
        <f t="shared" si="304"/>
        <v>0</v>
      </c>
      <c r="BD395" s="227">
        <f t="shared" si="304"/>
        <v>0</v>
      </c>
      <c r="BE395" s="226">
        <f t="shared" si="304"/>
        <v>0</v>
      </c>
      <c r="BF395" s="228">
        <f t="shared" si="305"/>
        <v>0</v>
      </c>
      <c r="BG395" s="227">
        <f t="shared" si="305"/>
        <v>0</v>
      </c>
      <c r="BH395" s="227">
        <f t="shared" si="305"/>
        <v>0</v>
      </c>
      <c r="BI395" s="227">
        <f t="shared" si="305"/>
        <v>0</v>
      </c>
      <c r="BJ395" s="227">
        <f t="shared" si="305"/>
        <v>0</v>
      </c>
      <c r="BK395" s="227">
        <f t="shared" si="305"/>
        <v>0</v>
      </c>
      <c r="BL395" s="227">
        <f t="shared" si="305"/>
        <v>0</v>
      </c>
      <c r="BM395" s="227">
        <f t="shared" si="305"/>
        <v>0</v>
      </c>
      <c r="BN395" s="227">
        <f t="shared" si="305"/>
        <v>0</v>
      </c>
      <c r="BO395" s="227">
        <f t="shared" si="305"/>
        <v>0</v>
      </c>
      <c r="BP395" s="227">
        <f t="shared" si="305"/>
        <v>0</v>
      </c>
      <c r="BQ395" s="226">
        <f t="shared" si="305"/>
        <v>0</v>
      </c>
      <c r="BR395" s="228">
        <f t="shared" si="305"/>
        <v>0</v>
      </c>
      <c r="BS395" s="227">
        <f t="shared" si="305"/>
        <v>0</v>
      </c>
      <c r="BT395" s="227">
        <f t="shared" si="305"/>
        <v>0</v>
      </c>
      <c r="BU395" s="227">
        <f t="shared" si="305"/>
        <v>0</v>
      </c>
      <c r="BV395" s="227">
        <f t="shared" si="306"/>
        <v>0</v>
      </c>
      <c r="BW395" s="227">
        <f t="shared" si="306"/>
        <v>0</v>
      </c>
      <c r="BX395" s="227">
        <f t="shared" si="306"/>
        <v>0</v>
      </c>
      <c r="BY395" s="227">
        <f t="shared" si="306"/>
        <v>0</v>
      </c>
      <c r="BZ395" s="227">
        <f t="shared" si="306"/>
        <v>0</v>
      </c>
      <c r="CA395" s="227">
        <f t="shared" si="306"/>
        <v>0</v>
      </c>
      <c r="CB395" s="227">
        <f t="shared" si="306"/>
        <v>0</v>
      </c>
      <c r="CC395" s="232">
        <f t="shared" si="307"/>
        <v>0</v>
      </c>
      <c r="CD395" s="368"/>
    </row>
    <row r="396" spans="1:82" x14ac:dyDescent="0.75">
      <c r="A396" s="39"/>
      <c r="B396" s="185" t="s">
        <v>856</v>
      </c>
      <c r="C396" s="186" t="s">
        <v>857</v>
      </c>
      <c r="D396" s="178" t="s">
        <v>86</v>
      </c>
      <c r="E396" s="300">
        <v>0</v>
      </c>
      <c r="F396" s="229"/>
      <c r="G396" s="174">
        <f t="shared" si="273"/>
        <v>0</v>
      </c>
      <c r="H396" s="225"/>
      <c r="I396" s="226"/>
      <c r="J396" s="225">
        <f t="shared" si="302"/>
        <v>0</v>
      </c>
      <c r="K396" s="227">
        <f t="shared" si="302"/>
        <v>0</v>
      </c>
      <c r="L396" s="227">
        <f t="shared" si="302"/>
        <v>0</v>
      </c>
      <c r="M396" s="227">
        <f t="shared" si="302"/>
        <v>0</v>
      </c>
      <c r="N396" s="227">
        <f t="shared" si="302"/>
        <v>0</v>
      </c>
      <c r="O396" s="227">
        <f t="shared" si="302"/>
        <v>0</v>
      </c>
      <c r="P396" s="227">
        <f t="shared" si="302"/>
        <v>0</v>
      </c>
      <c r="Q396" s="227">
        <f t="shared" si="302"/>
        <v>0</v>
      </c>
      <c r="R396" s="227">
        <f t="shared" si="302"/>
        <v>0</v>
      </c>
      <c r="S396" s="227">
        <f t="shared" si="302"/>
        <v>0</v>
      </c>
      <c r="T396" s="227">
        <f t="shared" si="302"/>
        <v>0</v>
      </c>
      <c r="U396" s="226">
        <f t="shared" si="302"/>
        <v>0</v>
      </c>
      <c r="V396" s="225">
        <f t="shared" si="302"/>
        <v>0</v>
      </c>
      <c r="W396" s="227">
        <f t="shared" si="302"/>
        <v>0</v>
      </c>
      <c r="X396" s="227">
        <f t="shared" si="302"/>
        <v>0</v>
      </c>
      <c r="Y396" s="227">
        <f t="shared" si="302"/>
        <v>0</v>
      </c>
      <c r="Z396" s="227">
        <f t="shared" si="303"/>
        <v>0</v>
      </c>
      <c r="AA396" s="227">
        <f t="shared" si="303"/>
        <v>0</v>
      </c>
      <c r="AB396" s="227">
        <f t="shared" si="303"/>
        <v>0</v>
      </c>
      <c r="AC396" s="227">
        <f t="shared" si="303"/>
        <v>0</v>
      </c>
      <c r="AD396" s="227">
        <f t="shared" si="303"/>
        <v>0</v>
      </c>
      <c r="AE396" s="227">
        <f t="shared" si="303"/>
        <v>0</v>
      </c>
      <c r="AF396" s="227">
        <f t="shared" si="303"/>
        <v>0</v>
      </c>
      <c r="AG396" s="226">
        <f t="shared" si="303"/>
        <v>0</v>
      </c>
      <c r="AH396" s="228">
        <f t="shared" si="303"/>
        <v>0</v>
      </c>
      <c r="AI396" s="227">
        <f t="shared" si="303"/>
        <v>0</v>
      </c>
      <c r="AJ396" s="227">
        <f t="shared" si="303"/>
        <v>0</v>
      </c>
      <c r="AK396" s="227">
        <f t="shared" si="303"/>
        <v>0</v>
      </c>
      <c r="AL396" s="227">
        <f t="shared" si="303"/>
        <v>0</v>
      </c>
      <c r="AM396" s="227">
        <f t="shared" si="303"/>
        <v>0</v>
      </c>
      <c r="AN396" s="227">
        <f t="shared" si="303"/>
        <v>0</v>
      </c>
      <c r="AO396" s="227">
        <f t="shared" si="303"/>
        <v>0</v>
      </c>
      <c r="AP396" s="227">
        <f t="shared" si="304"/>
        <v>0</v>
      </c>
      <c r="AQ396" s="227">
        <f t="shared" si="304"/>
        <v>0</v>
      </c>
      <c r="AR396" s="227">
        <f t="shared" si="304"/>
        <v>0</v>
      </c>
      <c r="AS396" s="226">
        <f t="shared" si="304"/>
        <v>0</v>
      </c>
      <c r="AT396" s="228">
        <f t="shared" si="304"/>
        <v>0</v>
      </c>
      <c r="AU396" s="227">
        <f t="shared" si="304"/>
        <v>0</v>
      </c>
      <c r="AV396" s="227">
        <f t="shared" si="304"/>
        <v>0</v>
      </c>
      <c r="AW396" s="227">
        <f t="shared" si="304"/>
        <v>0</v>
      </c>
      <c r="AX396" s="227">
        <f t="shared" si="304"/>
        <v>0</v>
      </c>
      <c r="AY396" s="227">
        <f t="shared" si="304"/>
        <v>0</v>
      </c>
      <c r="AZ396" s="227">
        <f t="shared" si="304"/>
        <v>0</v>
      </c>
      <c r="BA396" s="227">
        <f t="shared" si="304"/>
        <v>0</v>
      </c>
      <c r="BB396" s="227">
        <f t="shared" si="304"/>
        <v>0</v>
      </c>
      <c r="BC396" s="227">
        <f t="shared" si="304"/>
        <v>0</v>
      </c>
      <c r="BD396" s="227">
        <f t="shared" si="304"/>
        <v>0</v>
      </c>
      <c r="BE396" s="226">
        <f t="shared" si="304"/>
        <v>0</v>
      </c>
      <c r="BF396" s="228">
        <f t="shared" si="305"/>
        <v>0</v>
      </c>
      <c r="BG396" s="227">
        <f t="shared" si="305"/>
        <v>0</v>
      </c>
      <c r="BH396" s="227">
        <f t="shared" si="305"/>
        <v>0</v>
      </c>
      <c r="BI396" s="227">
        <f t="shared" si="305"/>
        <v>0</v>
      </c>
      <c r="BJ396" s="227">
        <f t="shared" si="305"/>
        <v>0</v>
      </c>
      <c r="BK396" s="227">
        <f t="shared" si="305"/>
        <v>0</v>
      </c>
      <c r="BL396" s="227">
        <f t="shared" si="305"/>
        <v>0</v>
      </c>
      <c r="BM396" s="227">
        <f t="shared" si="305"/>
        <v>0</v>
      </c>
      <c r="BN396" s="227">
        <f t="shared" si="305"/>
        <v>0</v>
      </c>
      <c r="BO396" s="227">
        <f t="shared" si="305"/>
        <v>0</v>
      </c>
      <c r="BP396" s="227">
        <f t="shared" si="305"/>
        <v>0</v>
      </c>
      <c r="BQ396" s="226">
        <f t="shared" si="305"/>
        <v>0</v>
      </c>
      <c r="BR396" s="228">
        <f t="shared" si="305"/>
        <v>0</v>
      </c>
      <c r="BS396" s="227">
        <f t="shared" si="305"/>
        <v>0</v>
      </c>
      <c r="BT396" s="227">
        <f t="shared" si="305"/>
        <v>0</v>
      </c>
      <c r="BU396" s="227">
        <f t="shared" si="305"/>
        <v>0</v>
      </c>
      <c r="BV396" s="227">
        <f t="shared" si="306"/>
        <v>0</v>
      </c>
      <c r="BW396" s="227">
        <f t="shared" si="306"/>
        <v>0</v>
      </c>
      <c r="BX396" s="227">
        <f t="shared" si="306"/>
        <v>0</v>
      </c>
      <c r="BY396" s="227">
        <f t="shared" si="306"/>
        <v>0</v>
      </c>
      <c r="BZ396" s="227">
        <f t="shared" si="306"/>
        <v>0</v>
      </c>
      <c r="CA396" s="227">
        <f t="shared" si="306"/>
        <v>0</v>
      </c>
      <c r="CB396" s="227">
        <f t="shared" si="306"/>
        <v>0</v>
      </c>
      <c r="CC396" s="232">
        <f t="shared" si="307"/>
        <v>0</v>
      </c>
      <c r="CD396" s="368"/>
    </row>
    <row r="397" spans="1:82" x14ac:dyDescent="0.75">
      <c r="A397" s="39"/>
      <c r="B397" s="185" t="s">
        <v>858</v>
      </c>
      <c r="C397" s="186" t="s">
        <v>859</v>
      </c>
      <c r="D397" s="178" t="s">
        <v>86</v>
      </c>
      <c r="E397" s="300">
        <v>0</v>
      </c>
      <c r="F397" s="229"/>
      <c r="G397" s="174">
        <f t="shared" si="273"/>
        <v>0</v>
      </c>
      <c r="H397" s="225"/>
      <c r="I397" s="226"/>
      <c r="J397" s="225">
        <f t="shared" si="302"/>
        <v>0</v>
      </c>
      <c r="K397" s="227">
        <f t="shared" si="302"/>
        <v>0</v>
      </c>
      <c r="L397" s="227">
        <f t="shared" si="302"/>
        <v>0</v>
      </c>
      <c r="M397" s="227">
        <f t="shared" si="302"/>
        <v>0</v>
      </c>
      <c r="N397" s="227">
        <f t="shared" si="302"/>
        <v>0</v>
      </c>
      <c r="O397" s="227">
        <f t="shared" si="302"/>
        <v>0</v>
      </c>
      <c r="P397" s="227">
        <f t="shared" si="302"/>
        <v>0</v>
      </c>
      <c r="Q397" s="227">
        <f t="shared" si="302"/>
        <v>0</v>
      </c>
      <c r="R397" s="227">
        <f t="shared" si="302"/>
        <v>0</v>
      </c>
      <c r="S397" s="227">
        <f t="shared" si="302"/>
        <v>0</v>
      </c>
      <c r="T397" s="227">
        <f t="shared" si="302"/>
        <v>0</v>
      </c>
      <c r="U397" s="226">
        <f t="shared" si="302"/>
        <v>0</v>
      </c>
      <c r="V397" s="225">
        <f t="shared" si="302"/>
        <v>0</v>
      </c>
      <c r="W397" s="227">
        <f t="shared" si="302"/>
        <v>0</v>
      </c>
      <c r="X397" s="227">
        <f t="shared" si="302"/>
        <v>0</v>
      </c>
      <c r="Y397" s="227">
        <f t="shared" si="302"/>
        <v>0</v>
      </c>
      <c r="Z397" s="227">
        <f t="shared" si="303"/>
        <v>0</v>
      </c>
      <c r="AA397" s="227">
        <f t="shared" si="303"/>
        <v>0</v>
      </c>
      <c r="AB397" s="227">
        <f t="shared" si="303"/>
        <v>0</v>
      </c>
      <c r="AC397" s="227">
        <f t="shared" si="303"/>
        <v>0</v>
      </c>
      <c r="AD397" s="227">
        <f t="shared" si="303"/>
        <v>0</v>
      </c>
      <c r="AE397" s="227">
        <f t="shared" si="303"/>
        <v>0</v>
      </c>
      <c r="AF397" s="227">
        <f t="shared" si="303"/>
        <v>0</v>
      </c>
      <c r="AG397" s="226">
        <f t="shared" si="303"/>
        <v>0</v>
      </c>
      <c r="AH397" s="228">
        <f t="shared" si="303"/>
        <v>0</v>
      </c>
      <c r="AI397" s="227">
        <f t="shared" si="303"/>
        <v>0</v>
      </c>
      <c r="AJ397" s="227">
        <f t="shared" si="303"/>
        <v>0</v>
      </c>
      <c r="AK397" s="227">
        <f t="shared" si="303"/>
        <v>0</v>
      </c>
      <c r="AL397" s="227">
        <f t="shared" si="303"/>
        <v>0</v>
      </c>
      <c r="AM397" s="227">
        <f t="shared" si="303"/>
        <v>0</v>
      </c>
      <c r="AN397" s="227">
        <f t="shared" si="303"/>
        <v>0</v>
      </c>
      <c r="AO397" s="227">
        <f t="shared" si="303"/>
        <v>0</v>
      </c>
      <c r="AP397" s="227">
        <f t="shared" si="304"/>
        <v>0</v>
      </c>
      <c r="AQ397" s="227">
        <f t="shared" si="304"/>
        <v>0</v>
      </c>
      <c r="AR397" s="227">
        <f t="shared" si="304"/>
        <v>0</v>
      </c>
      <c r="AS397" s="226">
        <f t="shared" si="304"/>
        <v>0</v>
      </c>
      <c r="AT397" s="228">
        <f t="shared" si="304"/>
        <v>0</v>
      </c>
      <c r="AU397" s="227">
        <f t="shared" si="304"/>
        <v>0</v>
      </c>
      <c r="AV397" s="227">
        <f t="shared" si="304"/>
        <v>0</v>
      </c>
      <c r="AW397" s="227">
        <f t="shared" si="304"/>
        <v>0</v>
      </c>
      <c r="AX397" s="227">
        <f t="shared" si="304"/>
        <v>0</v>
      </c>
      <c r="AY397" s="227">
        <f t="shared" si="304"/>
        <v>0</v>
      </c>
      <c r="AZ397" s="227">
        <f t="shared" si="304"/>
        <v>0</v>
      </c>
      <c r="BA397" s="227">
        <f t="shared" si="304"/>
        <v>0</v>
      </c>
      <c r="BB397" s="227">
        <f t="shared" si="304"/>
        <v>0</v>
      </c>
      <c r="BC397" s="227">
        <f t="shared" si="304"/>
        <v>0</v>
      </c>
      <c r="BD397" s="227">
        <f t="shared" si="304"/>
        <v>0</v>
      </c>
      <c r="BE397" s="226">
        <f t="shared" si="304"/>
        <v>0</v>
      </c>
      <c r="BF397" s="228">
        <f t="shared" si="305"/>
        <v>0</v>
      </c>
      <c r="BG397" s="227">
        <f t="shared" si="305"/>
        <v>0</v>
      </c>
      <c r="BH397" s="227">
        <f t="shared" si="305"/>
        <v>0</v>
      </c>
      <c r="BI397" s="227">
        <f t="shared" si="305"/>
        <v>0</v>
      </c>
      <c r="BJ397" s="227">
        <f t="shared" si="305"/>
        <v>0</v>
      </c>
      <c r="BK397" s="227">
        <f t="shared" si="305"/>
        <v>0</v>
      </c>
      <c r="BL397" s="227">
        <f t="shared" si="305"/>
        <v>0</v>
      </c>
      <c r="BM397" s="227">
        <f t="shared" si="305"/>
        <v>0</v>
      </c>
      <c r="BN397" s="227">
        <f t="shared" si="305"/>
        <v>0</v>
      </c>
      <c r="BO397" s="227">
        <f t="shared" si="305"/>
        <v>0</v>
      </c>
      <c r="BP397" s="227">
        <f t="shared" si="305"/>
        <v>0</v>
      </c>
      <c r="BQ397" s="226">
        <f t="shared" si="305"/>
        <v>0</v>
      </c>
      <c r="BR397" s="228">
        <f t="shared" si="305"/>
        <v>0</v>
      </c>
      <c r="BS397" s="227">
        <f t="shared" si="305"/>
        <v>0</v>
      </c>
      <c r="BT397" s="227">
        <f t="shared" si="305"/>
        <v>0</v>
      </c>
      <c r="BU397" s="227">
        <f t="shared" si="305"/>
        <v>0</v>
      </c>
      <c r="BV397" s="227">
        <f t="shared" si="306"/>
        <v>0</v>
      </c>
      <c r="BW397" s="227">
        <f t="shared" si="306"/>
        <v>0</v>
      </c>
      <c r="BX397" s="227">
        <f t="shared" si="306"/>
        <v>0</v>
      </c>
      <c r="BY397" s="227">
        <f t="shared" si="306"/>
        <v>0</v>
      </c>
      <c r="BZ397" s="227">
        <f t="shared" si="306"/>
        <v>0</v>
      </c>
      <c r="CA397" s="227">
        <f t="shared" si="306"/>
        <v>0</v>
      </c>
      <c r="CB397" s="227">
        <f t="shared" si="306"/>
        <v>0</v>
      </c>
      <c r="CC397" s="232">
        <f t="shared" si="307"/>
        <v>0</v>
      </c>
      <c r="CD397" s="368"/>
    </row>
    <row r="398" spans="1:82" s="181" customFormat="1" ht="13.5" x14ac:dyDescent="0.75">
      <c r="B398" s="328" t="s">
        <v>860</v>
      </c>
      <c r="C398" s="329" t="s">
        <v>861</v>
      </c>
      <c r="D398" s="139" t="s">
        <v>86</v>
      </c>
      <c r="E398" s="276">
        <v>1</v>
      </c>
      <c r="F398" s="336"/>
      <c r="G398" s="74">
        <f t="shared" si="273"/>
        <v>0</v>
      </c>
      <c r="H398" s="230"/>
      <c r="I398" s="232"/>
      <c r="J398" s="230">
        <f t="shared" si="302"/>
        <v>0</v>
      </c>
      <c r="K398" s="231">
        <f t="shared" si="302"/>
        <v>0</v>
      </c>
      <c r="L398" s="231">
        <f t="shared" si="302"/>
        <v>0</v>
      </c>
      <c r="M398" s="231">
        <f t="shared" si="302"/>
        <v>0</v>
      </c>
      <c r="N398" s="231">
        <f t="shared" si="302"/>
        <v>0</v>
      </c>
      <c r="O398" s="231">
        <f t="shared" si="302"/>
        <v>0</v>
      </c>
      <c r="P398" s="231">
        <f t="shared" si="302"/>
        <v>0</v>
      </c>
      <c r="Q398" s="231">
        <f t="shared" si="302"/>
        <v>0</v>
      </c>
      <c r="R398" s="231">
        <f t="shared" si="302"/>
        <v>0</v>
      </c>
      <c r="S398" s="231">
        <f t="shared" si="302"/>
        <v>0</v>
      </c>
      <c r="T398" s="231">
        <f t="shared" si="302"/>
        <v>0</v>
      </c>
      <c r="U398" s="232">
        <f t="shared" si="302"/>
        <v>0</v>
      </c>
      <c r="V398" s="233">
        <f t="shared" si="302"/>
        <v>0</v>
      </c>
      <c r="W398" s="231">
        <f t="shared" si="302"/>
        <v>0</v>
      </c>
      <c r="X398" s="231">
        <f t="shared" si="302"/>
        <v>0</v>
      </c>
      <c r="Y398" s="231">
        <f t="shared" si="302"/>
        <v>0</v>
      </c>
      <c r="Z398" s="231">
        <f t="shared" si="303"/>
        <v>0</v>
      </c>
      <c r="AA398" s="231">
        <f t="shared" si="303"/>
        <v>0</v>
      </c>
      <c r="AB398" s="231">
        <f t="shared" si="303"/>
        <v>0</v>
      </c>
      <c r="AC398" s="231">
        <f t="shared" si="303"/>
        <v>0</v>
      </c>
      <c r="AD398" s="231">
        <f t="shared" si="303"/>
        <v>0</v>
      </c>
      <c r="AE398" s="231">
        <f t="shared" si="303"/>
        <v>0</v>
      </c>
      <c r="AF398" s="231">
        <f t="shared" si="303"/>
        <v>0</v>
      </c>
      <c r="AG398" s="232">
        <f t="shared" si="303"/>
        <v>0</v>
      </c>
      <c r="AH398" s="233">
        <f t="shared" si="303"/>
        <v>0</v>
      </c>
      <c r="AI398" s="231">
        <f t="shared" si="303"/>
        <v>0</v>
      </c>
      <c r="AJ398" s="231">
        <f t="shared" si="303"/>
        <v>0</v>
      </c>
      <c r="AK398" s="231">
        <f t="shared" si="303"/>
        <v>0</v>
      </c>
      <c r="AL398" s="231">
        <f t="shared" si="303"/>
        <v>0</v>
      </c>
      <c r="AM398" s="231">
        <f t="shared" si="303"/>
        <v>0</v>
      </c>
      <c r="AN398" s="231">
        <f t="shared" si="303"/>
        <v>0</v>
      </c>
      <c r="AO398" s="231">
        <f t="shared" si="303"/>
        <v>0</v>
      </c>
      <c r="AP398" s="231">
        <f t="shared" si="304"/>
        <v>0</v>
      </c>
      <c r="AQ398" s="231">
        <f t="shared" si="304"/>
        <v>0</v>
      </c>
      <c r="AR398" s="231">
        <f t="shared" si="304"/>
        <v>0</v>
      </c>
      <c r="AS398" s="232">
        <f t="shared" si="304"/>
        <v>0</v>
      </c>
      <c r="AT398" s="233">
        <f t="shared" si="304"/>
        <v>0</v>
      </c>
      <c r="AU398" s="231">
        <f t="shared" si="304"/>
        <v>0</v>
      </c>
      <c r="AV398" s="231">
        <f t="shared" si="304"/>
        <v>0</v>
      </c>
      <c r="AW398" s="231">
        <f t="shared" si="304"/>
        <v>0</v>
      </c>
      <c r="AX398" s="231">
        <f t="shared" si="304"/>
        <v>0</v>
      </c>
      <c r="AY398" s="231">
        <f t="shared" si="304"/>
        <v>0</v>
      </c>
      <c r="AZ398" s="231">
        <f t="shared" si="304"/>
        <v>0</v>
      </c>
      <c r="BA398" s="231">
        <f t="shared" si="304"/>
        <v>0</v>
      </c>
      <c r="BB398" s="231">
        <f t="shared" si="304"/>
        <v>0</v>
      </c>
      <c r="BC398" s="231">
        <f t="shared" si="304"/>
        <v>0</v>
      </c>
      <c r="BD398" s="231">
        <f t="shared" si="304"/>
        <v>0</v>
      </c>
      <c r="BE398" s="232">
        <f t="shared" si="304"/>
        <v>0</v>
      </c>
      <c r="BF398" s="233">
        <f t="shared" si="305"/>
        <v>0</v>
      </c>
      <c r="BG398" s="231">
        <f t="shared" si="305"/>
        <v>0</v>
      </c>
      <c r="BH398" s="231">
        <f t="shared" si="305"/>
        <v>0</v>
      </c>
      <c r="BI398" s="231">
        <f t="shared" si="305"/>
        <v>0</v>
      </c>
      <c r="BJ398" s="231">
        <f t="shared" si="305"/>
        <v>0</v>
      </c>
      <c r="BK398" s="231">
        <f t="shared" si="305"/>
        <v>0</v>
      </c>
      <c r="BL398" s="231">
        <f t="shared" si="305"/>
        <v>0</v>
      </c>
      <c r="BM398" s="231">
        <f t="shared" si="305"/>
        <v>0</v>
      </c>
      <c r="BN398" s="231">
        <f t="shared" si="305"/>
        <v>0</v>
      </c>
      <c r="BO398" s="231">
        <f t="shared" si="305"/>
        <v>0</v>
      </c>
      <c r="BP398" s="231">
        <f t="shared" si="305"/>
        <v>0</v>
      </c>
      <c r="BQ398" s="232">
        <f t="shared" si="305"/>
        <v>0</v>
      </c>
      <c r="BR398" s="233">
        <f t="shared" si="305"/>
        <v>0</v>
      </c>
      <c r="BS398" s="231">
        <f t="shared" si="305"/>
        <v>0</v>
      </c>
      <c r="BT398" s="231">
        <f t="shared" si="305"/>
        <v>0</v>
      </c>
      <c r="BU398" s="231">
        <f t="shared" si="305"/>
        <v>0</v>
      </c>
      <c r="BV398" s="231">
        <f t="shared" si="306"/>
        <v>0</v>
      </c>
      <c r="BW398" s="231">
        <f t="shared" si="306"/>
        <v>0</v>
      </c>
      <c r="BX398" s="231">
        <f t="shared" si="306"/>
        <v>0</v>
      </c>
      <c r="BY398" s="231">
        <f t="shared" si="306"/>
        <v>0</v>
      </c>
      <c r="BZ398" s="231">
        <f t="shared" si="306"/>
        <v>0</v>
      </c>
      <c r="CA398" s="231">
        <f t="shared" si="306"/>
        <v>0</v>
      </c>
      <c r="CB398" s="231">
        <f t="shared" si="306"/>
        <v>0</v>
      </c>
      <c r="CC398" s="232">
        <f t="shared" si="307"/>
        <v>0</v>
      </c>
      <c r="CD398" s="368"/>
    </row>
    <row r="399" spans="1:82" s="181" customFormat="1" ht="27" x14ac:dyDescent="0.75">
      <c r="B399" s="328" t="s">
        <v>862</v>
      </c>
      <c r="C399" s="329" t="s">
        <v>863</v>
      </c>
      <c r="D399" s="139" t="s">
        <v>226</v>
      </c>
      <c r="E399" s="276">
        <v>1</v>
      </c>
      <c r="F399" s="336"/>
      <c r="G399" s="74">
        <f t="shared" si="273"/>
        <v>0</v>
      </c>
      <c r="H399" s="230"/>
      <c r="I399" s="232"/>
      <c r="J399" s="230">
        <f t="shared" si="302"/>
        <v>0</v>
      </c>
      <c r="K399" s="231">
        <f t="shared" si="302"/>
        <v>0</v>
      </c>
      <c r="L399" s="231">
        <f t="shared" si="302"/>
        <v>0</v>
      </c>
      <c r="M399" s="231">
        <f t="shared" si="302"/>
        <v>0</v>
      </c>
      <c r="N399" s="231">
        <f t="shared" si="302"/>
        <v>0</v>
      </c>
      <c r="O399" s="231">
        <f t="shared" si="302"/>
        <v>0</v>
      </c>
      <c r="P399" s="231">
        <f t="shared" si="302"/>
        <v>0</v>
      </c>
      <c r="Q399" s="231">
        <f t="shared" si="302"/>
        <v>0</v>
      </c>
      <c r="R399" s="231">
        <f t="shared" si="302"/>
        <v>0</v>
      </c>
      <c r="S399" s="231">
        <f t="shared" si="302"/>
        <v>0</v>
      </c>
      <c r="T399" s="231">
        <f t="shared" si="302"/>
        <v>0</v>
      </c>
      <c r="U399" s="232">
        <f t="shared" si="302"/>
        <v>0</v>
      </c>
      <c r="V399" s="233">
        <f t="shared" si="302"/>
        <v>0</v>
      </c>
      <c r="W399" s="231">
        <f t="shared" si="302"/>
        <v>0</v>
      </c>
      <c r="X399" s="231">
        <f t="shared" si="302"/>
        <v>0</v>
      </c>
      <c r="Y399" s="231">
        <f t="shared" si="302"/>
        <v>0</v>
      </c>
      <c r="Z399" s="231">
        <f t="shared" si="303"/>
        <v>0</v>
      </c>
      <c r="AA399" s="231">
        <f t="shared" si="303"/>
        <v>0</v>
      </c>
      <c r="AB399" s="231">
        <f t="shared" si="303"/>
        <v>0</v>
      </c>
      <c r="AC399" s="231">
        <f t="shared" si="303"/>
        <v>0</v>
      </c>
      <c r="AD399" s="231">
        <f t="shared" si="303"/>
        <v>0</v>
      </c>
      <c r="AE399" s="231">
        <f t="shared" si="303"/>
        <v>0</v>
      </c>
      <c r="AF399" s="231">
        <f t="shared" si="303"/>
        <v>0</v>
      </c>
      <c r="AG399" s="232">
        <f t="shared" si="303"/>
        <v>0</v>
      </c>
      <c r="AH399" s="233">
        <f t="shared" si="303"/>
        <v>0</v>
      </c>
      <c r="AI399" s="231">
        <f t="shared" si="303"/>
        <v>0</v>
      </c>
      <c r="AJ399" s="231">
        <f t="shared" si="303"/>
        <v>0</v>
      </c>
      <c r="AK399" s="231">
        <f t="shared" si="303"/>
        <v>0</v>
      </c>
      <c r="AL399" s="231">
        <f t="shared" si="303"/>
        <v>0</v>
      </c>
      <c r="AM399" s="231">
        <f t="shared" si="303"/>
        <v>0</v>
      </c>
      <c r="AN399" s="231">
        <f t="shared" si="303"/>
        <v>0</v>
      </c>
      <c r="AO399" s="231">
        <f t="shared" si="303"/>
        <v>0</v>
      </c>
      <c r="AP399" s="231">
        <f t="shared" si="304"/>
        <v>0</v>
      </c>
      <c r="AQ399" s="231">
        <f t="shared" si="304"/>
        <v>0</v>
      </c>
      <c r="AR399" s="231">
        <f t="shared" si="304"/>
        <v>0</v>
      </c>
      <c r="AS399" s="232">
        <f t="shared" si="304"/>
        <v>0</v>
      </c>
      <c r="AT399" s="233">
        <f t="shared" si="304"/>
        <v>0</v>
      </c>
      <c r="AU399" s="231">
        <f t="shared" si="304"/>
        <v>0</v>
      </c>
      <c r="AV399" s="231">
        <f t="shared" si="304"/>
        <v>0</v>
      </c>
      <c r="AW399" s="231">
        <f t="shared" si="304"/>
        <v>0</v>
      </c>
      <c r="AX399" s="231">
        <f t="shared" si="304"/>
        <v>0</v>
      </c>
      <c r="AY399" s="231">
        <f t="shared" si="304"/>
        <v>0</v>
      </c>
      <c r="AZ399" s="231">
        <f t="shared" si="304"/>
        <v>0</v>
      </c>
      <c r="BA399" s="231">
        <f t="shared" si="304"/>
        <v>0</v>
      </c>
      <c r="BB399" s="231">
        <f t="shared" si="304"/>
        <v>0</v>
      </c>
      <c r="BC399" s="231">
        <f t="shared" si="304"/>
        <v>0</v>
      </c>
      <c r="BD399" s="231">
        <f t="shared" si="304"/>
        <v>0</v>
      </c>
      <c r="BE399" s="232">
        <f t="shared" si="304"/>
        <v>0</v>
      </c>
      <c r="BF399" s="233">
        <f t="shared" si="305"/>
        <v>0</v>
      </c>
      <c r="BG399" s="231">
        <f t="shared" si="305"/>
        <v>0</v>
      </c>
      <c r="BH399" s="231">
        <f t="shared" si="305"/>
        <v>0</v>
      </c>
      <c r="BI399" s="231">
        <f t="shared" si="305"/>
        <v>0</v>
      </c>
      <c r="BJ399" s="231">
        <f t="shared" si="305"/>
        <v>0</v>
      </c>
      <c r="BK399" s="231">
        <f t="shared" si="305"/>
        <v>0</v>
      </c>
      <c r="BL399" s="231">
        <f t="shared" si="305"/>
        <v>0</v>
      </c>
      <c r="BM399" s="231">
        <f t="shared" si="305"/>
        <v>0</v>
      </c>
      <c r="BN399" s="231">
        <f t="shared" si="305"/>
        <v>0</v>
      </c>
      <c r="BO399" s="231">
        <f t="shared" si="305"/>
        <v>0</v>
      </c>
      <c r="BP399" s="231">
        <f t="shared" si="305"/>
        <v>0</v>
      </c>
      <c r="BQ399" s="232">
        <f t="shared" si="305"/>
        <v>0</v>
      </c>
      <c r="BR399" s="233">
        <f t="shared" si="305"/>
        <v>0</v>
      </c>
      <c r="BS399" s="231">
        <f t="shared" si="305"/>
        <v>0</v>
      </c>
      <c r="BT399" s="231">
        <f t="shared" si="305"/>
        <v>0</v>
      </c>
      <c r="BU399" s="231">
        <f t="shared" si="305"/>
        <v>0</v>
      </c>
      <c r="BV399" s="231">
        <f t="shared" si="306"/>
        <v>0</v>
      </c>
      <c r="BW399" s="231">
        <f t="shared" si="306"/>
        <v>0</v>
      </c>
      <c r="BX399" s="231">
        <f t="shared" si="306"/>
        <v>0</v>
      </c>
      <c r="BY399" s="231">
        <f t="shared" si="306"/>
        <v>0</v>
      </c>
      <c r="BZ399" s="231">
        <f t="shared" si="306"/>
        <v>0</v>
      </c>
      <c r="CA399" s="231">
        <f t="shared" si="306"/>
        <v>0</v>
      </c>
      <c r="CB399" s="231">
        <f t="shared" si="306"/>
        <v>0</v>
      </c>
      <c r="CC399" s="232">
        <f t="shared" si="307"/>
        <v>0</v>
      </c>
      <c r="CD399" s="368"/>
    </row>
    <row r="400" spans="1:82" s="181" customFormat="1" ht="27" x14ac:dyDescent="0.75">
      <c r="B400" s="328" t="s">
        <v>864</v>
      </c>
      <c r="C400" s="329" t="s">
        <v>865</v>
      </c>
      <c r="D400" s="139" t="s">
        <v>226</v>
      </c>
      <c r="E400" s="276">
        <v>1</v>
      </c>
      <c r="F400" s="336"/>
      <c r="G400" s="74">
        <f t="shared" si="273"/>
        <v>0</v>
      </c>
      <c r="H400" s="230"/>
      <c r="I400" s="232"/>
      <c r="J400" s="230">
        <f t="shared" si="302"/>
        <v>0</v>
      </c>
      <c r="K400" s="231">
        <f t="shared" si="302"/>
        <v>0</v>
      </c>
      <c r="L400" s="231">
        <f t="shared" si="302"/>
        <v>0</v>
      </c>
      <c r="M400" s="231">
        <f t="shared" si="302"/>
        <v>0</v>
      </c>
      <c r="N400" s="231">
        <f t="shared" si="302"/>
        <v>0</v>
      </c>
      <c r="O400" s="231">
        <f t="shared" si="302"/>
        <v>0</v>
      </c>
      <c r="P400" s="231">
        <f t="shared" si="302"/>
        <v>0</v>
      </c>
      <c r="Q400" s="231">
        <f t="shared" si="302"/>
        <v>0</v>
      </c>
      <c r="R400" s="231">
        <f t="shared" si="302"/>
        <v>0</v>
      </c>
      <c r="S400" s="231">
        <f t="shared" si="302"/>
        <v>0</v>
      </c>
      <c r="T400" s="231">
        <f t="shared" si="302"/>
        <v>0</v>
      </c>
      <c r="U400" s="232">
        <f t="shared" si="302"/>
        <v>0</v>
      </c>
      <c r="V400" s="233">
        <f t="shared" si="302"/>
        <v>0</v>
      </c>
      <c r="W400" s="231">
        <f t="shared" si="302"/>
        <v>0</v>
      </c>
      <c r="X400" s="231">
        <f t="shared" si="302"/>
        <v>0</v>
      </c>
      <c r="Y400" s="231">
        <f t="shared" si="302"/>
        <v>0</v>
      </c>
      <c r="Z400" s="231">
        <f t="shared" si="303"/>
        <v>0</v>
      </c>
      <c r="AA400" s="231">
        <f t="shared" si="303"/>
        <v>0</v>
      </c>
      <c r="AB400" s="231">
        <f t="shared" si="303"/>
        <v>0</v>
      </c>
      <c r="AC400" s="231">
        <f t="shared" si="303"/>
        <v>0</v>
      </c>
      <c r="AD400" s="231">
        <f t="shared" si="303"/>
        <v>0</v>
      </c>
      <c r="AE400" s="231">
        <f t="shared" si="303"/>
        <v>0</v>
      </c>
      <c r="AF400" s="231">
        <f t="shared" si="303"/>
        <v>0</v>
      </c>
      <c r="AG400" s="232">
        <f t="shared" si="303"/>
        <v>0</v>
      </c>
      <c r="AH400" s="233">
        <f t="shared" si="303"/>
        <v>0</v>
      </c>
      <c r="AI400" s="231">
        <f t="shared" si="303"/>
        <v>0</v>
      </c>
      <c r="AJ400" s="231">
        <f t="shared" si="303"/>
        <v>0</v>
      </c>
      <c r="AK400" s="231">
        <f t="shared" si="303"/>
        <v>0</v>
      </c>
      <c r="AL400" s="231">
        <f t="shared" si="303"/>
        <v>0</v>
      </c>
      <c r="AM400" s="231">
        <f t="shared" si="303"/>
        <v>0</v>
      </c>
      <c r="AN400" s="231">
        <f t="shared" si="303"/>
        <v>0</v>
      </c>
      <c r="AO400" s="231">
        <f t="shared" si="303"/>
        <v>0</v>
      </c>
      <c r="AP400" s="231">
        <f t="shared" si="304"/>
        <v>0</v>
      </c>
      <c r="AQ400" s="231">
        <f t="shared" si="304"/>
        <v>0</v>
      </c>
      <c r="AR400" s="231">
        <f t="shared" si="304"/>
        <v>0</v>
      </c>
      <c r="AS400" s="232">
        <f t="shared" si="304"/>
        <v>0</v>
      </c>
      <c r="AT400" s="233">
        <f t="shared" si="304"/>
        <v>0</v>
      </c>
      <c r="AU400" s="231">
        <f t="shared" si="304"/>
        <v>0</v>
      </c>
      <c r="AV400" s="231">
        <f t="shared" si="304"/>
        <v>0</v>
      </c>
      <c r="AW400" s="231">
        <f t="shared" si="304"/>
        <v>0</v>
      </c>
      <c r="AX400" s="231">
        <f t="shared" si="304"/>
        <v>0</v>
      </c>
      <c r="AY400" s="231">
        <f t="shared" si="304"/>
        <v>0</v>
      </c>
      <c r="AZ400" s="231">
        <f t="shared" si="304"/>
        <v>0</v>
      </c>
      <c r="BA400" s="231">
        <f t="shared" si="304"/>
        <v>0</v>
      </c>
      <c r="BB400" s="231">
        <f t="shared" si="304"/>
        <v>0</v>
      </c>
      <c r="BC400" s="231">
        <f t="shared" si="304"/>
        <v>0</v>
      </c>
      <c r="BD400" s="231">
        <f t="shared" si="304"/>
        <v>0</v>
      </c>
      <c r="BE400" s="232">
        <f t="shared" si="304"/>
        <v>0</v>
      </c>
      <c r="BF400" s="233">
        <f t="shared" si="305"/>
        <v>0</v>
      </c>
      <c r="BG400" s="231">
        <f t="shared" si="305"/>
        <v>0</v>
      </c>
      <c r="BH400" s="231">
        <f t="shared" si="305"/>
        <v>0</v>
      </c>
      <c r="BI400" s="231">
        <f t="shared" si="305"/>
        <v>0</v>
      </c>
      <c r="BJ400" s="231">
        <f t="shared" si="305"/>
        <v>0</v>
      </c>
      <c r="BK400" s="231">
        <f t="shared" si="305"/>
        <v>0</v>
      </c>
      <c r="BL400" s="231">
        <f t="shared" si="305"/>
        <v>0</v>
      </c>
      <c r="BM400" s="231">
        <f t="shared" si="305"/>
        <v>0</v>
      </c>
      <c r="BN400" s="231">
        <f t="shared" si="305"/>
        <v>0</v>
      </c>
      <c r="BO400" s="231">
        <f t="shared" si="305"/>
        <v>0</v>
      </c>
      <c r="BP400" s="231">
        <f t="shared" si="305"/>
        <v>0</v>
      </c>
      <c r="BQ400" s="232">
        <f t="shared" si="305"/>
        <v>0</v>
      </c>
      <c r="BR400" s="233">
        <f t="shared" si="305"/>
        <v>0</v>
      </c>
      <c r="BS400" s="231">
        <f t="shared" si="305"/>
        <v>0</v>
      </c>
      <c r="BT400" s="231">
        <f t="shared" si="305"/>
        <v>0</v>
      </c>
      <c r="BU400" s="231">
        <f t="shared" si="305"/>
        <v>0</v>
      </c>
      <c r="BV400" s="231">
        <f t="shared" si="306"/>
        <v>0</v>
      </c>
      <c r="BW400" s="231">
        <f t="shared" si="306"/>
        <v>0</v>
      </c>
      <c r="BX400" s="231">
        <f t="shared" si="306"/>
        <v>0</v>
      </c>
      <c r="BY400" s="231">
        <f t="shared" si="306"/>
        <v>0</v>
      </c>
      <c r="BZ400" s="231">
        <f t="shared" si="306"/>
        <v>0</v>
      </c>
      <c r="CA400" s="231">
        <f t="shared" si="306"/>
        <v>0</v>
      </c>
      <c r="CB400" s="231">
        <f t="shared" si="306"/>
        <v>0</v>
      </c>
      <c r="CC400" s="232">
        <f t="shared" si="307"/>
        <v>0</v>
      </c>
      <c r="CD400" s="368"/>
    </row>
    <row r="401" spans="1:82" s="181" customFormat="1" ht="27" x14ac:dyDescent="0.75">
      <c r="B401" s="328" t="s">
        <v>866</v>
      </c>
      <c r="C401" s="329" t="s">
        <v>867</v>
      </c>
      <c r="D401" s="139" t="s">
        <v>226</v>
      </c>
      <c r="E401" s="276">
        <v>1</v>
      </c>
      <c r="F401" s="336"/>
      <c r="G401" s="74">
        <f t="shared" si="273"/>
        <v>0</v>
      </c>
      <c r="H401" s="230"/>
      <c r="I401" s="232"/>
      <c r="J401" s="230">
        <f t="shared" si="302"/>
        <v>0</v>
      </c>
      <c r="K401" s="231">
        <f t="shared" si="302"/>
        <v>0</v>
      </c>
      <c r="L401" s="231">
        <f t="shared" si="302"/>
        <v>0</v>
      </c>
      <c r="M401" s="231">
        <f t="shared" si="302"/>
        <v>0</v>
      </c>
      <c r="N401" s="231">
        <f t="shared" si="302"/>
        <v>0</v>
      </c>
      <c r="O401" s="231">
        <f t="shared" si="302"/>
        <v>0</v>
      </c>
      <c r="P401" s="231">
        <f t="shared" si="302"/>
        <v>0</v>
      </c>
      <c r="Q401" s="231">
        <f t="shared" si="302"/>
        <v>0</v>
      </c>
      <c r="R401" s="231">
        <f t="shared" si="302"/>
        <v>0</v>
      </c>
      <c r="S401" s="231">
        <f t="shared" si="302"/>
        <v>0</v>
      </c>
      <c r="T401" s="231">
        <f t="shared" si="302"/>
        <v>0</v>
      </c>
      <c r="U401" s="232">
        <f t="shared" si="302"/>
        <v>0</v>
      </c>
      <c r="V401" s="233">
        <f t="shared" si="302"/>
        <v>0</v>
      </c>
      <c r="W401" s="231">
        <f t="shared" si="302"/>
        <v>0</v>
      </c>
      <c r="X401" s="231">
        <f t="shared" si="302"/>
        <v>0</v>
      </c>
      <c r="Y401" s="231">
        <f t="shared" ref="Y401" si="308">$G401/72</f>
        <v>0</v>
      </c>
      <c r="Z401" s="231">
        <f t="shared" si="303"/>
        <v>0</v>
      </c>
      <c r="AA401" s="231">
        <f t="shared" si="303"/>
        <v>0</v>
      </c>
      <c r="AB401" s="231">
        <f t="shared" si="303"/>
        <v>0</v>
      </c>
      <c r="AC401" s="231">
        <f t="shared" si="303"/>
        <v>0</v>
      </c>
      <c r="AD401" s="231">
        <f t="shared" si="303"/>
        <v>0</v>
      </c>
      <c r="AE401" s="231">
        <f t="shared" si="303"/>
        <v>0</v>
      </c>
      <c r="AF401" s="231">
        <f t="shared" si="303"/>
        <v>0</v>
      </c>
      <c r="AG401" s="232">
        <f t="shared" si="303"/>
        <v>0</v>
      </c>
      <c r="AH401" s="233">
        <f t="shared" si="303"/>
        <v>0</v>
      </c>
      <c r="AI401" s="231">
        <f t="shared" si="303"/>
        <v>0</v>
      </c>
      <c r="AJ401" s="231">
        <f t="shared" si="303"/>
        <v>0</v>
      </c>
      <c r="AK401" s="231">
        <f t="shared" si="303"/>
        <v>0</v>
      </c>
      <c r="AL401" s="231">
        <f t="shared" si="303"/>
        <v>0</v>
      </c>
      <c r="AM401" s="231">
        <f t="shared" si="303"/>
        <v>0</v>
      </c>
      <c r="AN401" s="231">
        <f t="shared" si="303"/>
        <v>0</v>
      </c>
      <c r="AO401" s="231">
        <f t="shared" ref="AO401" si="309">$G401/72</f>
        <v>0</v>
      </c>
      <c r="AP401" s="231">
        <f t="shared" si="304"/>
        <v>0</v>
      </c>
      <c r="AQ401" s="231">
        <f t="shared" si="304"/>
        <v>0</v>
      </c>
      <c r="AR401" s="231">
        <f t="shared" si="304"/>
        <v>0</v>
      </c>
      <c r="AS401" s="232">
        <f t="shared" si="304"/>
        <v>0</v>
      </c>
      <c r="AT401" s="233">
        <f t="shared" si="304"/>
        <v>0</v>
      </c>
      <c r="AU401" s="231">
        <f t="shared" si="304"/>
        <v>0</v>
      </c>
      <c r="AV401" s="231">
        <f t="shared" si="304"/>
        <v>0</v>
      </c>
      <c r="AW401" s="231">
        <f t="shared" si="304"/>
        <v>0</v>
      </c>
      <c r="AX401" s="231">
        <f t="shared" si="304"/>
        <v>0</v>
      </c>
      <c r="AY401" s="231">
        <f t="shared" si="304"/>
        <v>0</v>
      </c>
      <c r="AZ401" s="231">
        <f t="shared" si="304"/>
        <v>0</v>
      </c>
      <c r="BA401" s="231">
        <f t="shared" si="304"/>
        <v>0</v>
      </c>
      <c r="BB401" s="231">
        <f t="shared" si="304"/>
        <v>0</v>
      </c>
      <c r="BC401" s="231">
        <f t="shared" si="304"/>
        <v>0</v>
      </c>
      <c r="BD401" s="231">
        <f t="shared" si="304"/>
        <v>0</v>
      </c>
      <c r="BE401" s="232">
        <f t="shared" ref="BE401" si="310">$G401/72</f>
        <v>0</v>
      </c>
      <c r="BF401" s="233">
        <f t="shared" si="305"/>
        <v>0</v>
      </c>
      <c r="BG401" s="231">
        <f t="shared" si="305"/>
        <v>0</v>
      </c>
      <c r="BH401" s="231">
        <f t="shared" si="305"/>
        <v>0</v>
      </c>
      <c r="BI401" s="231">
        <f t="shared" si="305"/>
        <v>0</v>
      </c>
      <c r="BJ401" s="231">
        <f t="shared" si="305"/>
        <v>0</v>
      </c>
      <c r="BK401" s="231">
        <f t="shared" si="305"/>
        <v>0</v>
      </c>
      <c r="BL401" s="231">
        <f t="shared" si="305"/>
        <v>0</v>
      </c>
      <c r="BM401" s="231">
        <f t="shared" si="305"/>
        <v>0</v>
      </c>
      <c r="BN401" s="231">
        <f t="shared" si="305"/>
        <v>0</v>
      </c>
      <c r="BO401" s="231">
        <f t="shared" si="305"/>
        <v>0</v>
      </c>
      <c r="BP401" s="231">
        <f t="shared" si="305"/>
        <v>0</v>
      </c>
      <c r="BQ401" s="232">
        <f t="shared" si="305"/>
        <v>0</v>
      </c>
      <c r="BR401" s="233">
        <f t="shared" si="305"/>
        <v>0</v>
      </c>
      <c r="BS401" s="231">
        <f t="shared" si="305"/>
        <v>0</v>
      </c>
      <c r="BT401" s="231">
        <f t="shared" si="305"/>
        <v>0</v>
      </c>
      <c r="BU401" s="231">
        <f t="shared" ref="BU401" si="311">$G401/72</f>
        <v>0</v>
      </c>
      <c r="BV401" s="231">
        <f t="shared" si="306"/>
        <v>0</v>
      </c>
      <c r="BW401" s="231">
        <f t="shared" si="306"/>
        <v>0</v>
      </c>
      <c r="BX401" s="231">
        <f t="shared" si="306"/>
        <v>0</v>
      </c>
      <c r="BY401" s="231">
        <f t="shared" si="306"/>
        <v>0</v>
      </c>
      <c r="BZ401" s="231">
        <f t="shared" si="306"/>
        <v>0</v>
      </c>
      <c r="CA401" s="231">
        <f t="shared" si="306"/>
        <v>0</v>
      </c>
      <c r="CB401" s="231">
        <f t="shared" si="306"/>
        <v>0</v>
      </c>
      <c r="CC401" s="232">
        <f t="shared" si="307"/>
        <v>0</v>
      </c>
      <c r="CD401" s="368"/>
    </row>
    <row r="402" spans="1:82" s="181" customFormat="1" ht="13.5" x14ac:dyDescent="0.75">
      <c r="B402" s="328" t="s">
        <v>868</v>
      </c>
      <c r="C402" s="329" t="s">
        <v>869</v>
      </c>
      <c r="D402" s="139" t="s">
        <v>86</v>
      </c>
      <c r="E402" s="276">
        <v>1</v>
      </c>
      <c r="F402" s="336"/>
      <c r="G402" s="74">
        <f t="shared" ref="G402:G407" si="312">+E402*F402</f>
        <v>0</v>
      </c>
      <c r="H402" s="230"/>
      <c r="I402" s="232"/>
      <c r="J402" s="230">
        <f t="shared" ref="J402:Y407" si="313">$G402/72</f>
        <v>0</v>
      </c>
      <c r="K402" s="231">
        <f t="shared" si="313"/>
        <v>0</v>
      </c>
      <c r="L402" s="231">
        <f t="shared" si="313"/>
        <v>0</v>
      </c>
      <c r="M402" s="231">
        <f t="shared" si="313"/>
        <v>0</v>
      </c>
      <c r="N402" s="231">
        <f t="shared" si="313"/>
        <v>0</v>
      </c>
      <c r="O402" s="231">
        <f t="shared" si="313"/>
        <v>0</v>
      </c>
      <c r="P402" s="231">
        <f t="shared" si="313"/>
        <v>0</v>
      </c>
      <c r="Q402" s="231">
        <f t="shared" si="313"/>
        <v>0</v>
      </c>
      <c r="R402" s="231">
        <f t="shared" si="313"/>
        <v>0</v>
      </c>
      <c r="S402" s="231">
        <f t="shared" si="313"/>
        <v>0</v>
      </c>
      <c r="T402" s="231">
        <f t="shared" si="313"/>
        <v>0</v>
      </c>
      <c r="U402" s="232">
        <f t="shared" si="313"/>
        <v>0</v>
      </c>
      <c r="V402" s="233">
        <f t="shared" si="313"/>
        <v>0</v>
      </c>
      <c r="W402" s="231">
        <f t="shared" si="313"/>
        <v>0</v>
      </c>
      <c r="X402" s="231">
        <f t="shared" si="313"/>
        <v>0</v>
      </c>
      <c r="Y402" s="231">
        <f t="shared" si="313"/>
        <v>0</v>
      </c>
      <c r="Z402" s="231">
        <f t="shared" ref="Z402:AO407" si="314">$G402/72</f>
        <v>0</v>
      </c>
      <c r="AA402" s="231">
        <f t="shared" si="314"/>
        <v>0</v>
      </c>
      <c r="AB402" s="231">
        <f t="shared" si="314"/>
        <v>0</v>
      </c>
      <c r="AC402" s="231">
        <f t="shared" si="314"/>
        <v>0</v>
      </c>
      <c r="AD402" s="231">
        <f t="shared" si="314"/>
        <v>0</v>
      </c>
      <c r="AE402" s="231">
        <f t="shared" si="314"/>
        <v>0</v>
      </c>
      <c r="AF402" s="231">
        <f t="shared" si="314"/>
        <v>0</v>
      </c>
      <c r="AG402" s="232">
        <f t="shared" si="314"/>
        <v>0</v>
      </c>
      <c r="AH402" s="233">
        <f t="shared" si="314"/>
        <v>0</v>
      </c>
      <c r="AI402" s="231">
        <f t="shared" si="314"/>
        <v>0</v>
      </c>
      <c r="AJ402" s="231">
        <f t="shared" si="314"/>
        <v>0</v>
      </c>
      <c r="AK402" s="231">
        <f t="shared" si="314"/>
        <v>0</v>
      </c>
      <c r="AL402" s="231">
        <f t="shared" si="314"/>
        <v>0</v>
      </c>
      <c r="AM402" s="231">
        <f t="shared" si="314"/>
        <v>0</v>
      </c>
      <c r="AN402" s="231">
        <f t="shared" si="314"/>
        <v>0</v>
      </c>
      <c r="AO402" s="231">
        <f t="shared" si="314"/>
        <v>0</v>
      </c>
      <c r="AP402" s="231">
        <f t="shared" ref="AP402:BE407" si="315">$G402/72</f>
        <v>0</v>
      </c>
      <c r="AQ402" s="231">
        <f t="shared" si="315"/>
        <v>0</v>
      </c>
      <c r="AR402" s="231">
        <f t="shared" si="315"/>
        <v>0</v>
      </c>
      <c r="AS402" s="232">
        <f t="shared" si="315"/>
        <v>0</v>
      </c>
      <c r="AT402" s="233">
        <f t="shared" si="315"/>
        <v>0</v>
      </c>
      <c r="AU402" s="231">
        <f t="shared" si="315"/>
        <v>0</v>
      </c>
      <c r="AV402" s="231">
        <f t="shared" si="315"/>
        <v>0</v>
      </c>
      <c r="AW402" s="231">
        <f t="shared" si="315"/>
        <v>0</v>
      </c>
      <c r="AX402" s="231">
        <f t="shared" si="315"/>
        <v>0</v>
      </c>
      <c r="AY402" s="231">
        <f t="shared" si="315"/>
        <v>0</v>
      </c>
      <c r="AZ402" s="231">
        <f t="shared" si="315"/>
        <v>0</v>
      </c>
      <c r="BA402" s="231">
        <f t="shared" si="315"/>
        <v>0</v>
      </c>
      <c r="BB402" s="231">
        <f t="shared" si="315"/>
        <v>0</v>
      </c>
      <c r="BC402" s="231">
        <f t="shared" si="315"/>
        <v>0</v>
      </c>
      <c r="BD402" s="231">
        <f t="shared" si="315"/>
        <v>0</v>
      </c>
      <c r="BE402" s="232">
        <f t="shared" si="315"/>
        <v>0</v>
      </c>
      <c r="BF402" s="233">
        <f t="shared" ref="BF402:BU407" si="316">$G402/72</f>
        <v>0</v>
      </c>
      <c r="BG402" s="231">
        <f t="shared" si="316"/>
        <v>0</v>
      </c>
      <c r="BH402" s="231">
        <f t="shared" si="316"/>
        <v>0</v>
      </c>
      <c r="BI402" s="231">
        <f t="shared" si="316"/>
        <v>0</v>
      </c>
      <c r="BJ402" s="231">
        <f t="shared" si="316"/>
        <v>0</v>
      </c>
      <c r="BK402" s="231">
        <f t="shared" si="316"/>
        <v>0</v>
      </c>
      <c r="BL402" s="231">
        <f t="shared" si="316"/>
        <v>0</v>
      </c>
      <c r="BM402" s="231">
        <f t="shared" si="316"/>
        <v>0</v>
      </c>
      <c r="BN402" s="231">
        <f t="shared" si="316"/>
        <v>0</v>
      </c>
      <c r="BO402" s="231">
        <f t="shared" si="316"/>
        <v>0</v>
      </c>
      <c r="BP402" s="231">
        <f t="shared" si="316"/>
        <v>0</v>
      </c>
      <c r="BQ402" s="232">
        <f t="shared" si="316"/>
        <v>0</v>
      </c>
      <c r="BR402" s="233">
        <f t="shared" si="316"/>
        <v>0</v>
      </c>
      <c r="BS402" s="231">
        <f t="shared" si="316"/>
        <v>0</v>
      </c>
      <c r="BT402" s="231">
        <f t="shared" si="316"/>
        <v>0</v>
      </c>
      <c r="BU402" s="231">
        <f t="shared" si="316"/>
        <v>0</v>
      </c>
      <c r="BV402" s="231">
        <f t="shared" ref="BV402:CB407" si="317">$G402/72</f>
        <v>0</v>
      </c>
      <c r="BW402" s="231">
        <f t="shared" si="317"/>
        <v>0</v>
      </c>
      <c r="BX402" s="231">
        <f t="shared" si="317"/>
        <v>0</v>
      </c>
      <c r="BY402" s="231">
        <f t="shared" si="317"/>
        <v>0</v>
      </c>
      <c r="BZ402" s="231">
        <f t="shared" si="317"/>
        <v>0</v>
      </c>
      <c r="CA402" s="231">
        <f t="shared" si="317"/>
        <v>0</v>
      </c>
      <c r="CB402" s="231">
        <f t="shared" si="317"/>
        <v>0</v>
      </c>
      <c r="CC402" s="232">
        <f t="shared" si="307"/>
        <v>0</v>
      </c>
      <c r="CD402" s="368"/>
    </row>
    <row r="403" spans="1:82" s="181" customFormat="1" ht="13.5" x14ac:dyDescent="0.75">
      <c r="B403" s="328" t="s">
        <v>870</v>
      </c>
      <c r="C403" s="329" t="s">
        <v>871</v>
      </c>
      <c r="D403" s="139" t="s">
        <v>86</v>
      </c>
      <c r="E403" s="276">
        <v>1</v>
      </c>
      <c r="F403" s="336"/>
      <c r="G403" s="74">
        <f t="shared" si="312"/>
        <v>0</v>
      </c>
      <c r="H403" s="230"/>
      <c r="I403" s="232"/>
      <c r="J403" s="230">
        <f t="shared" si="313"/>
        <v>0</v>
      </c>
      <c r="K403" s="231">
        <f t="shared" si="313"/>
        <v>0</v>
      </c>
      <c r="L403" s="231">
        <f t="shared" si="313"/>
        <v>0</v>
      </c>
      <c r="M403" s="231">
        <f t="shared" si="313"/>
        <v>0</v>
      </c>
      <c r="N403" s="231">
        <f t="shared" si="313"/>
        <v>0</v>
      </c>
      <c r="O403" s="231">
        <f t="shared" si="313"/>
        <v>0</v>
      </c>
      <c r="P403" s="231">
        <f t="shared" si="313"/>
        <v>0</v>
      </c>
      <c r="Q403" s="231">
        <f t="shared" si="313"/>
        <v>0</v>
      </c>
      <c r="R403" s="231">
        <f t="shared" si="313"/>
        <v>0</v>
      </c>
      <c r="S403" s="231">
        <f t="shared" si="313"/>
        <v>0</v>
      </c>
      <c r="T403" s="231">
        <f t="shared" si="313"/>
        <v>0</v>
      </c>
      <c r="U403" s="232">
        <f t="shared" si="313"/>
        <v>0</v>
      </c>
      <c r="V403" s="233">
        <f t="shared" si="313"/>
        <v>0</v>
      </c>
      <c r="W403" s="231">
        <f t="shared" si="313"/>
        <v>0</v>
      </c>
      <c r="X403" s="231">
        <f t="shared" si="313"/>
        <v>0</v>
      </c>
      <c r="Y403" s="231">
        <f t="shared" si="313"/>
        <v>0</v>
      </c>
      <c r="Z403" s="231">
        <f t="shared" si="314"/>
        <v>0</v>
      </c>
      <c r="AA403" s="231">
        <f t="shared" si="314"/>
        <v>0</v>
      </c>
      <c r="AB403" s="231">
        <f t="shared" si="314"/>
        <v>0</v>
      </c>
      <c r="AC403" s="231">
        <f t="shared" si="314"/>
        <v>0</v>
      </c>
      <c r="AD403" s="231">
        <f t="shared" si="314"/>
        <v>0</v>
      </c>
      <c r="AE403" s="231">
        <f t="shared" si="314"/>
        <v>0</v>
      </c>
      <c r="AF403" s="231">
        <f t="shared" si="314"/>
        <v>0</v>
      </c>
      <c r="AG403" s="232">
        <f t="shared" si="314"/>
        <v>0</v>
      </c>
      <c r="AH403" s="233">
        <f t="shared" si="314"/>
        <v>0</v>
      </c>
      <c r="AI403" s="231">
        <f t="shared" si="314"/>
        <v>0</v>
      </c>
      <c r="AJ403" s="231">
        <f t="shared" si="314"/>
        <v>0</v>
      </c>
      <c r="AK403" s="231">
        <f t="shared" si="314"/>
        <v>0</v>
      </c>
      <c r="AL403" s="231">
        <f t="shared" si="314"/>
        <v>0</v>
      </c>
      <c r="AM403" s="231">
        <f t="shared" si="314"/>
        <v>0</v>
      </c>
      <c r="AN403" s="231">
        <f t="shared" si="314"/>
        <v>0</v>
      </c>
      <c r="AO403" s="231">
        <f t="shared" si="314"/>
        <v>0</v>
      </c>
      <c r="AP403" s="231">
        <f t="shared" si="315"/>
        <v>0</v>
      </c>
      <c r="AQ403" s="231">
        <f t="shared" si="315"/>
        <v>0</v>
      </c>
      <c r="AR403" s="231">
        <f t="shared" si="315"/>
        <v>0</v>
      </c>
      <c r="AS403" s="232">
        <f t="shared" si="315"/>
        <v>0</v>
      </c>
      <c r="AT403" s="233">
        <f t="shared" si="315"/>
        <v>0</v>
      </c>
      <c r="AU403" s="231">
        <f t="shared" si="315"/>
        <v>0</v>
      </c>
      <c r="AV403" s="231">
        <f t="shared" si="315"/>
        <v>0</v>
      </c>
      <c r="AW403" s="231">
        <f t="shared" si="315"/>
        <v>0</v>
      </c>
      <c r="AX403" s="231">
        <f t="shared" si="315"/>
        <v>0</v>
      </c>
      <c r="AY403" s="231">
        <f t="shared" si="315"/>
        <v>0</v>
      </c>
      <c r="AZ403" s="231">
        <f t="shared" si="315"/>
        <v>0</v>
      </c>
      <c r="BA403" s="231">
        <f t="shared" si="315"/>
        <v>0</v>
      </c>
      <c r="BB403" s="231">
        <f t="shared" si="315"/>
        <v>0</v>
      </c>
      <c r="BC403" s="231">
        <f t="shared" si="315"/>
        <v>0</v>
      </c>
      <c r="BD403" s="231">
        <f t="shared" si="315"/>
        <v>0</v>
      </c>
      <c r="BE403" s="232">
        <f t="shared" si="315"/>
        <v>0</v>
      </c>
      <c r="BF403" s="233">
        <f t="shared" si="316"/>
        <v>0</v>
      </c>
      <c r="BG403" s="231">
        <f t="shared" si="316"/>
        <v>0</v>
      </c>
      <c r="BH403" s="231">
        <f t="shared" si="316"/>
        <v>0</v>
      </c>
      <c r="BI403" s="231">
        <f t="shared" si="316"/>
        <v>0</v>
      </c>
      <c r="BJ403" s="231">
        <f t="shared" si="316"/>
        <v>0</v>
      </c>
      <c r="BK403" s="231">
        <f t="shared" si="316"/>
        <v>0</v>
      </c>
      <c r="BL403" s="231">
        <f t="shared" si="316"/>
        <v>0</v>
      </c>
      <c r="BM403" s="231">
        <f t="shared" si="316"/>
        <v>0</v>
      </c>
      <c r="BN403" s="231">
        <f t="shared" si="316"/>
        <v>0</v>
      </c>
      <c r="BO403" s="231">
        <f t="shared" si="316"/>
        <v>0</v>
      </c>
      <c r="BP403" s="231">
        <f t="shared" si="316"/>
        <v>0</v>
      </c>
      <c r="BQ403" s="232">
        <f t="shared" si="316"/>
        <v>0</v>
      </c>
      <c r="BR403" s="233">
        <f t="shared" si="316"/>
        <v>0</v>
      </c>
      <c r="BS403" s="231">
        <f t="shared" si="316"/>
        <v>0</v>
      </c>
      <c r="BT403" s="231">
        <f t="shared" si="316"/>
        <v>0</v>
      </c>
      <c r="BU403" s="231">
        <f t="shared" si="316"/>
        <v>0</v>
      </c>
      <c r="BV403" s="231">
        <f t="shared" si="317"/>
        <v>0</v>
      </c>
      <c r="BW403" s="231">
        <f t="shared" si="317"/>
        <v>0</v>
      </c>
      <c r="BX403" s="231">
        <f t="shared" si="317"/>
        <v>0</v>
      </c>
      <c r="BY403" s="231">
        <f t="shared" si="317"/>
        <v>0</v>
      </c>
      <c r="BZ403" s="231">
        <f t="shared" si="317"/>
        <v>0</v>
      </c>
      <c r="CA403" s="231">
        <f t="shared" si="317"/>
        <v>0</v>
      </c>
      <c r="CB403" s="231">
        <f t="shared" si="317"/>
        <v>0</v>
      </c>
      <c r="CC403" s="232">
        <f t="shared" si="307"/>
        <v>0</v>
      </c>
      <c r="CD403" s="368"/>
    </row>
    <row r="404" spans="1:82" s="181" customFormat="1" ht="13.5" x14ac:dyDescent="0.75">
      <c r="B404" s="328" t="s">
        <v>872</v>
      </c>
      <c r="C404" s="329" t="s">
        <v>873</v>
      </c>
      <c r="D404" s="139" t="s">
        <v>86</v>
      </c>
      <c r="E404" s="276">
        <v>1</v>
      </c>
      <c r="F404" s="336"/>
      <c r="G404" s="74">
        <f t="shared" si="312"/>
        <v>0</v>
      </c>
      <c r="H404" s="230"/>
      <c r="I404" s="232"/>
      <c r="J404" s="230">
        <f t="shared" si="313"/>
        <v>0</v>
      </c>
      <c r="K404" s="231">
        <f t="shared" si="313"/>
        <v>0</v>
      </c>
      <c r="L404" s="231">
        <f t="shared" si="313"/>
        <v>0</v>
      </c>
      <c r="M404" s="231">
        <f t="shared" si="313"/>
        <v>0</v>
      </c>
      <c r="N404" s="231">
        <f t="shared" si="313"/>
        <v>0</v>
      </c>
      <c r="O404" s="231">
        <f t="shared" si="313"/>
        <v>0</v>
      </c>
      <c r="P404" s="231">
        <f t="shared" si="313"/>
        <v>0</v>
      </c>
      <c r="Q404" s="231">
        <f t="shared" si="313"/>
        <v>0</v>
      </c>
      <c r="R404" s="231">
        <f t="shared" si="313"/>
        <v>0</v>
      </c>
      <c r="S404" s="231">
        <f t="shared" si="313"/>
        <v>0</v>
      </c>
      <c r="T404" s="231">
        <f t="shared" si="313"/>
        <v>0</v>
      </c>
      <c r="U404" s="232">
        <f t="shared" si="313"/>
        <v>0</v>
      </c>
      <c r="V404" s="233">
        <f t="shared" si="313"/>
        <v>0</v>
      </c>
      <c r="W404" s="231">
        <f t="shared" si="313"/>
        <v>0</v>
      </c>
      <c r="X404" s="231">
        <f t="shared" si="313"/>
        <v>0</v>
      </c>
      <c r="Y404" s="231">
        <f t="shared" si="313"/>
        <v>0</v>
      </c>
      <c r="Z404" s="231">
        <f t="shared" si="314"/>
        <v>0</v>
      </c>
      <c r="AA404" s="231">
        <f t="shared" si="314"/>
        <v>0</v>
      </c>
      <c r="AB404" s="231">
        <f t="shared" si="314"/>
        <v>0</v>
      </c>
      <c r="AC404" s="231">
        <f t="shared" si="314"/>
        <v>0</v>
      </c>
      <c r="AD404" s="231">
        <f t="shared" si="314"/>
        <v>0</v>
      </c>
      <c r="AE404" s="231">
        <f t="shared" si="314"/>
        <v>0</v>
      </c>
      <c r="AF404" s="231">
        <f t="shared" si="314"/>
        <v>0</v>
      </c>
      <c r="AG404" s="232">
        <f t="shared" si="314"/>
        <v>0</v>
      </c>
      <c r="AH404" s="233">
        <f t="shared" si="314"/>
        <v>0</v>
      </c>
      <c r="AI404" s="231">
        <f t="shared" si="314"/>
        <v>0</v>
      </c>
      <c r="AJ404" s="231">
        <f t="shared" si="314"/>
        <v>0</v>
      </c>
      <c r="AK404" s="231">
        <f t="shared" si="314"/>
        <v>0</v>
      </c>
      <c r="AL404" s="231">
        <f t="shared" si="314"/>
        <v>0</v>
      </c>
      <c r="AM404" s="231">
        <f t="shared" si="314"/>
        <v>0</v>
      </c>
      <c r="AN404" s="231">
        <f t="shared" si="314"/>
        <v>0</v>
      </c>
      <c r="AO404" s="231">
        <f t="shared" si="314"/>
        <v>0</v>
      </c>
      <c r="AP404" s="231">
        <f t="shared" si="315"/>
        <v>0</v>
      </c>
      <c r="AQ404" s="231">
        <f t="shared" si="315"/>
        <v>0</v>
      </c>
      <c r="AR404" s="231">
        <f t="shared" si="315"/>
        <v>0</v>
      </c>
      <c r="AS404" s="232">
        <f t="shared" si="315"/>
        <v>0</v>
      </c>
      <c r="AT404" s="233">
        <f t="shared" si="315"/>
        <v>0</v>
      </c>
      <c r="AU404" s="231">
        <f t="shared" si="315"/>
        <v>0</v>
      </c>
      <c r="AV404" s="231">
        <f t="shared" si="315"/>
        <v>0</v>
      </c>
      <c r="AW404" s="231">
        <f t="shared" si="315"/>
        <v>0</v>
      </c>
      <c r="AX404" s="231">
        <f t="shared" si="315"/>
        <v>0</v>
      </c>
      <c r="AY404" s="231">
        <f t="shared" si="315"/>
        <v>0</v>
      </c>
      <c r="AZ404" s="231">
        <f t="shared" si="315"/>
        <v>0</v>
      </c>
      <c r="BA404" s="231">
        <f t="shared" si="315"/>
        <v>0</v>
      </c>
      <c r="BB404" s="231">
        <f t="shared" si="315"/>
        <v>0</v>
      </c>
      <c r="BC404" s="231">
        <f t="shared" si="315"/>
        <v>0</v>
      </c>
      <c r="BD404" s="231">
        <f t="shared" si="315"/>
        <v>0</v>
      </c>
      <c r="BE404" s="232">
        <f t="shared" si="315"/>
        <v>0</v>
      </c>
      <c r="BF404" s="233">
        <f t="shared" si="316"/>
        <v>0</v>
      </c>
      <c r="BG404" s="231">
        <f t="shared" si="316"/>
        <v>0</v>
      </c>
      <c r="BH404" s="231">
        <f t="shared" si="316"/>
        <v>0</v>
      </c>
      <c r="BI404" s="231">
        <f t="shared" si="316"/>
        <v>0</v>
      </c>
      <c r="BJ404" s="231">
        <f t="shared" si="316"/>
        <v>0</v>
      </c>
      <c r="BK404" s="231">
        <f t="shared" si="316"/>
        <v>0</v>
      </c>
      <c r="BL404" s="231">
        <f t="shared" si="316"/>
        <v>0</v>
      </c>
      <c r="BM404" s="231">
        <f t="shared" si="316"/>
        <v>0</v>
      </c>
      <c r="BN404" s="231">
        <f t="shared" si="316"/>
        <v>0</v>
      </c>
      <c r="BO404" s="231">
        <f t="shared" si="316"/>
        <v>0</v>
      </c>
      <c r="BP404" s="231">
        <f t="shared" si="316"/>
        <v>0</v>
      </c>
      <c r="BQ404" s="232">
        <f t="shared" si="316"/>
        <v>0</v>
      </c>
      <c r="BR404" s="233">
        <f t="shared" si="316"/>
        <v>0</v>
      </c>
      <c r="BS404" s="231">
        <f t="shared" si="316"/>
        <v>0</v>
      </c>
      <c r="BT404" s="231">
        <f t="shared" si="316"/>
        <v>0</v>
      </c>
      <c r="BU404" s="231">
        <f t="shared" si="316"/>
        <v>0</v>
      </c>
      <c r="BV404" s="231">
        <f t="shared" si="317"/>
        <v>0</v>
      </c>
      <c r="BW404" s="231">
        <f t="shared" si="317"/>
        <v>0</v>
      </c>
      <c r="BX404" s="231">
        <f t="shared" si="317"/>
        <v>0</v>
      </c>
      <c r="BY404" s="231">
        <f t="shared" si="317"/>
        <v>0</v>
      </c>
      <c r="BZ404" s="231">
        <f t="shared" si="317"/>
        <v>0</v>
      </c>
      <c r="CA404" s="231">
        <f t="shared" si="317"/>
        <v>0</v>
      </c>
      <c r="CB404" s="231">
        <f t="shared" si="317"/>
        <v>0</v>
      </c>
      <c r="CC404" s="232">
        <f t="shared" si="307"/>
        <v>0</v>
      </c>
      <c r="CD404" s="368"/>
    </row>
    <row r="405" spans="1:82" s="181" customFormat="1" ht="13.5" x14ac:dyDescent="0.75">
      <c r="B405" s="328" t="s">
        <v>874</v>
      </c>
      <c r="C405" s="329" t="s">
        <v>875</v>
      </c>
      <c r="D405" s="139" t="s">
        <v>318</v>
      </c>
      <c r="E405" s="276">
        <v>1</v>
      </c>
      <c r="F405" s="224">
        <v>250000</v>
      </c>
      <c r="G405" s="74">
        <f t="shared" si="312"/>
        <v>250000</v>
      </c>
      <c r="H405" s="230"/>
      <c r="I405" s="232"/>
      <c r="J405" s="230">
        <f t="shared" si="313"/>
        <v>3472.22</v>
      </c>
      <c r="K405" s="231">
        <f t="shared" si="313"/>
        <v>3472.22</v>
      </c>
      <c r="L405" s="231">
        <f t="shared" si="313"/>
        <v>3472.22</v>
      </c>
      <c r="M405" s="231">
        <f t="shared" si="313"/>
        <v>3472.22</v>
      </c>
      <c r="N405" s="231">
        <f t="shared" si="313"/>
        <v>3472.22</v>
      </c>
      <c r="O405" s="231">
        <f t="shared" si="313"/>
        <v>3472.22</v>
      </c>
      <c r="P405" s="231">
        <f t="shared" si="313"/>
        <v>3472.22</v>
      </c>
      <c r="Q405" s="231">
        <f t="shared" si="313"/>
        <v>3472.22</v>
      </c>
      <c r="R405" s="231">
        <f t="shared" si="313"/>
        <v>3472.22</v>
      </c>
      <c r="S405" s="231">
        <f t="shared" si="313"/>
        <v>3472.22</v>
      </c>
      <c r="T405" s="231">
        <f t="shared" si="313"/>
        <v>3472.22</v>
      </c>
      <c r="U405" s="232">
        <f t="shared" si="313"/>
        <v>3472.22</v>
      </c>
      <c r="V405" s="233">
        <f t="shared" si="313"/>
        <v>3472.22</v>
      </c>
      <c r="W405" s="231">
        <f t="shared" si="313"/>
        <v>3472.22</v>
      </c>
      <c r="X405" s="231">
        <f t="shared" si="313"/>
        <v>3472.22</v>
      </c>
      <c r="Y405" s="231">
        <f t="shared" si="313"/>
        <v>3472.22</v>
      </c>
      <c r="Z405" s="231">
        <f t="shared" si="314"/>
        <v>3472.22</v>
      </c>
      <c r="AA405" s="231">
        <f t="shared" si="314"/>
        <v>3472.22</v>
      </c>
      <c r="AB405" s="231">
        <f t="shared" si="314"/>
        <v>3472.22</v>
      </c>
      <c r="AC405" s="231">
        <f t="shared" si="314"/>
        <v>3472.22</v>
      </c>
      <c r="AD405" s="231">
        <f t="shared" si="314"/>
        <v>3472.22</v>
      </c>
      <c r="AE405" s="231">
        <f t="shared" si="314"/>
        <v>3472.22</v>
      </c>
      <c r="AF405" s="231">
        <f t="shared" si="314"/>
        <v>3472.22</v>
      </c>
      <c r="AG405" s="232">
        <f t="shared" si="314"/>
        <v>3472.22</v>
      </c>
      <c r="AH405" s="233">
        <f t="shared" si="314"/>
        <v>3472.22</v>
      </c>
      <c r="AI405" s="231">
        <f t="shared" si="314"/>
        <v>3472.22</v>
      </c>
      <c r="AJ405" s="231">
        <f t="shared" si="314"/>
        <v>3472.22</v>
      </c>
      <c r="AK405" s="231">
        <f t="shared" si="314"/>
        <v>3472.22</v>
      </c>
      <c r="AL405" s="231">
        <f t="shared" si="314"/>
        <v>3472.22</v>
      </c>
      <c r="AM405" s="231">
        <f t="shared" si="314"/>
        <v>3472.22</v>
      </c>
      <c r="AN405" s="231">
        <f t="shared" si="314"/>
        <v>3472.22</v>
      </c>
      <c r="AO405" s="231">
        <f t="shared" si="314"/>
        <v>3472.22</v>
      </c>
      <c r="AP405" s="231">
        <f t="shared" si="315"/>
        <v>3472.22</v>
      </c>
      <c r="AQ405" s="231">
        <f t="shared" si="315"/>
        <v>3472.22</v>
      </c>
      <c r="AR405" s="231">
        <f t="shared" si="315"/>
        <v>3472.22</v>
      </c>
      <c r="AS405" s="232">
        <f t="shared" si="315"/>
        <v>3472.22</v>
      </c>
      <c r="AT405" s="233">
        <f t="shared" si="315"/>
        <v>3472.22</v>
      </c>
      <c r="AU405" s="231">
        <f t="shared" si="315"/>
        <v>3472.22</v>
      </c>
      <c r="AV405" s="231">
        <f t="shared" si="315"/>
        <v>3472.22</v>
      </c>
      <c r="AW405" s="231">
        <f t="shared" si="315"/>
        <v>3472.22</v>
      </c>
      <c r="AX405" s="231">
        <f t="shared" si="315"/>
        <v>3472.22</v>
      </c>
      <c r="AY405" s="231">
        <f t="shared" si="315"/>
        <v>3472.22</v>
      </c>
      <c r="AZ405" s="231">
        <f t="shared" si="315"/>
        <v>3472.22</v>
      </c>
      <c r="BA405" s="231">
        <f t="shared" si="315"/>
        <v>3472.22</v>
      </c>
      <c r="BB405" s="231">
        <f t="shared" si="315"/>
        <v>3472.22</v>
      </c>
      <c r="BC405" s="231">
        <f t="shared" si="315"/>
        <v>3472.22</v>
      </c>
      <c r="BD405" s="231">
        <f t="shared" si="315"/>
        <v>3472.22</v>
      </c>
      <c r="BE405" s="232">
        <f t="shared" si="315"/>
        <v>3472.22</v>
      </c>
      <c r="BF405" s="233">
        <f t="shared" si="316"/>
        <v>3472.22</v>
      </c>
      <c r="BG405" s="231">
        <f t="shared" si="316"/>
        <v>3472.22</v>
      </c>
      <c r="BH405" s="231">
        <f t="shared" si="316"/>
        <v>3472.22</v>
      </c>
      <c r="BI405" s="231">
        <f t="shared" si="316"/>
        <v>3472.22</v>
      </c>
      <c r="BJ405" s="231">
        <f t="shared" si="316"/>
        <v>3472.22</v>
      </c>
      <c r="BK405" s="231">
        <f t="shared" si="316"/>
        <v>3472.22</v>
      </c>
      <c r="BL405" s="231">
        <f t="shared" si="316"/>
        <v>3472.22</v>
      </c>
      <c r="BM405" s="231">
        <f t="shared" si="316"/>
        <v>3472.22</v>
      </c>
      <c r="BN405" s="231">
        <f t="shared" si="316"/>
        <v>3472.22</v>
      </c>
      <c r="BO405" s="231">
        <f t="shared" si="316"/>
        <v>3472.22</v>
      </c>
      <c r="BP405" s="231">
        <f t="shared" si="316"/>
        <v>3472.22</v>
      </c>
      <c r="BQ405" s="232">
        <f t="shared" si="316"/>
        <v>3472.22</v>
      </c>
      <c r="BR405" s="233">
        <f t="shared" si="316"/>
        <v>3472.22</v>
      </c>
      <c r="BS405" s="231">
        <f t="shared" si="316"/>
        <v>3472.22</v>
      </c>
      <c r="BT405" s="231">
        <f t="shared" si="316"/>
        <v>3472.22</v>
      </c>
      <c r="BU405" s="231">
        <f t="shared" si="316"/>
        <v>3472.22</v>
      </c>
      <c r="BV405" s="231">
        <f t="shared" si="317"/>
        <v>3472.22</v>
      </c>
      <c r="BW405" s="231">
        <f t="shared" si="317"/>
        <v>3472.22</v>
      </c>
      <c r="BX405" s="231">
        <f t="shared" si="317"/>
        <v>3472.22</v>
      </c>
      <c r="BY405" s="231">
        <f t="shared" si="317"/>
        <v>3472.22</v>
      </c>
      <c r="BZ405" s="231">
        <f t="shared" si="317"/>
        <v>3472.22</v>
      </c>
      <c r="CA405" s="231">
        <f t="shared" si="317"/>
        <v>3472.22</v>
      </c>
      <c r="CB405" s="231">
        <f t="shared" si="317"/>
        <v>3472.22</v>
      </c>
      <c r="CC405" s="232">
        <f t="shared" si="307"/>
        <v>3472.38</v>
      </c>
      <c r="CD405" s="368"/>
    </row>
    <row r="406" spans="1:82" s="39" customFormat="1" ht="13.5" x14ac:dyDescent="0.75">
      <c r="B406" s="73" t="s">
        <v>876</v>
      </c>
      <c r="C406" s="320" t="s">
        <v>877</v>
      </c>
      <c r="D406" s="323" t="s">
        <v>320</v>
      </c>
      <c r="E406" s="324">
        <f>F405</f>
        <v>250000</v>
      </c>
      <c r="F406" s="325"/>
      <c r="G406" s="74">
        <f t="shared" si="312"/>
        <v>0</v>
      </c>
      <c r="H406" s="75"/>
      <c r="I406" s="76"/>
      <c r="J406" s="75">
        <f>$G406/72</f>
        <v>0</v>
      </c>
      <c r="K406" s="77">
        <f t="shared" si="313"/>
        <v>0</v>
      </c>
      <c r="L406" s="77">
        <f t="shared" si="313"/>
        <v>0</v>
      </c>
      <c r="M406" s="77">
        <f t="shared" si="313"/>
        <v>0</v>
      </c>
      <c r="N406" s="77">
        <f t="shared" si="313"/>
        <v>0</v>
      </c>
      <c r="O406" s="77">
        <f t="shared" si="313"/>
        <v>0</v>
      </c>
      <c r="P406" s="77">
        <f t="shared" si="313"/>
        <v>0</v>
      </c>
      <c r="Q406" s="77">
        <f t="shared" si="313"/>
        <v>0</v>
      </c>
      <c r="R406" s="77">
        <f t="shared" si="313"/>
        <v>0</v>
      </c>
      <c r="S406" s="77">
        <f t="shared" si="313"/>
        <v>0</v>
      </c>
      <c r="T406" s="77">
        <f t="shared" si="313"/>
        <v>0</v>
      </c>
      <c r="U406" s="76">
        <f t="shared" si="313"/>
        <v>0</v>
      </c>
      <c r="V406" s="78">
        <f t="shared" si="313"/>
        <v>0</v>
      </c>
      <c r="W406" s="77">
        <f t="shared" si="313"/>
        <v>0</v>
      </c>
      <c r="X406" s="77">
        <f t="shared" si="313"/>
        <v>0</v>
      </c>
      <c r="Y406" s="77">
        <f t="shared" si="313"/>
        <v>0</v>
      </c>
      <c r="Z406" s="77">
        <f t="shared" si="314"/>
        <v>0</v>
      </c>
      <c r="AA406" s="77">
        <f t="shared" si="314"/>
        <v>0</v>
      </c>
      <c r="AB406" s="77">
        <f t="shared" si="314"/>
        <v>0</v>
      </c>
      <c r="AC406" s="77">
        <f t="shared" si="314"/>
        <v>0</v>
      </c>
      <c r="AD406" s="77">
        <f t="shared" si="314"/>
        <v>0</v>
      </c>
      <c r="AE406" s="77">
        <f t="shared" si="314"/>
        <v>0</v>
      </c>
      <c r="AF406" s="77">
        <f t="shared" si="314"/>
        <v>0</v>
      </c>
      <c r="AG406" s="76">
        <f t="shared" si="314"/>
        <v>0</v>
      </c>
      <c r="AH406" s="78">
        <f t="shared" si="314"/>
        <v>0</v>
      </c>
      <c r="AI406" s="77">
        <f t="shared" si="314"/>
        <v>0</v>
      </c>
      <c r="AJ406" s="77">
        <f t="shared" si="314"/>
        <v>0</v>
      </c>
      <c r="AK406" s="77">
        <f t="shared" si="314"/>
        <v>0</v>
      </c>
      <c r="AL406" s="77">
        <f t="shared" si="314"/>
        <v>0</v>
      </c>
      <c r="AM406" s="77">
        <f t="shared" si="314"/>
        <v>0</v>
      </c>
      <c r="AN406" s="77">
        <f t="shared" si="314"/>
        <v>0</v>
      </c>
      <c r="AO406" s="77">
        <f t="shared" si="314"/>
        <v>0</v>
      </c>
      <c r="AP406" s="77">
        <f t="shared" si="315"/>
        <v>0</v>
      </c>
      <c r="AQ406" s="77">
        <f t="shared" si="315"/>
        <v>0</v>
      </c>
      <c r="AR406" s="77">
        <f t="shared" si="315"/>
        <v>0</v>
      </c>
      <c r="AS406" s="76">
        <f t="shared" si="315"/>
        <v>0</v>
      </c>
      <c r="AT406" s="78">
        <f t="shared" si="315"/>
        <v>0</v>
      </c>
      <c r="AU406" s="77">
        <f t="shared" si="315"/>
        <v>0</v>
      </c>
      <c r="AV406" s="77">
        <f t="shared" si="315"/>
        <v>0</v>
      </c>
      <c r="AW406" s="77">
        <f t="shared" si="315"/>
        <v>0</v>
      </c>
      <c r="AX406" s="77">
        <f t="shared" si="315"/>
        <v>0</v>
      </c>
      <c r="AY406" s="77">
        <f t="shared" si="315"/>
        <v>0</v>
      </c>
      <c r="AZ406" s="77">
        <f t="shared" si="315"/>
        <v>0</v>
      </c>
      <c r="BA406" s="77">
        <f t="shared" si="315"/>
        <v>0</v>
      </c>
      <c r="BB406" s="77">
        <f t="shared" si="315"/>
        <v>0</v>
      </c>
      <c r="BC406" s="77">
        <f t="shared" si="315"/>
        <v>0</v>
      </c>
      <c r="BD406" s="77">
        <f t="shared" si="315"/>
        <v>0</v>
      </c>
      <c r="BE406" s="76">
        <f t="shared" si="315"/>
        <v>0</v>
      </c>
      <c r="BF406" s="78">
        <f t="shared" si="316"/>
        <v>0</v>
      </c>
      <c r="BG406" s="77">
        <f t="shared" si="316"/>
        <v>0</v>
      </c>
      <c r="BH406" s="77">
        <f t="shared" si="316"/>
        <v>0</v>
      </c>
      <c r="BI406" s="77">
        <f t="shared" si="316"/>
        <v>0</v>
      </c>
      <c r="BJ406" s="77">
        <f t="shared" si="316"/>
        <v>0</v>
      </c>
      <c r="BK406" s="77">
        <f t="shared" si="316"/>
        <v>0</v>
      </c>
      <c r="BL406" s="77">
        <f t="shared" si="316"/>
        <v>0</v>
      </c>
      <c r="BM406" s="77">
        <f t="shared" si="316"/>
        <v>0</v>
      </c>
      <c r="BN406" s="77">
        <f t="shared" si="316"/>
        <v>0</v>
      </c>
      <c r="BO406" s="77">
        <f t="shared" si="316"/>
        <v>0</v>
      </c>
      <c r="BP406" s="77">
        <f t="shared" si="316"/>
        <v>0</v>
      </c>
      <c r="BQ406" s="76">
        <f t="shared" si="316"/>
        <v>0</v>
      </c>
      <c r="BR406" s="78">
        <f t="shared" si="316"/>
        <v>0</v>
      </c>
      <c r="BS406" s="77">
        <f t="shared" si="316"/>
        <v>0</v>
      </c>
      <c r="BT406" s="77">
        <f t="shared" si="316"/>
        <v>0</v>
      </c>
      <c r="BU406" s="77">
        <f t="shared" si="316"/>
        <v>0</v>
      </c>
      <c r="BV406" s="77">
        <f t="shared" si="317"/>
        <v>0</v>
      </c>
      <c r="BW406" s="77">
        <f t="shared" si="317"/>
        <v>0</v>
      </c>
      <c r="BX406" s="77">
        <f t="shared" si="317"/>
        <v>0</v>
      </c>
      <c r="BY406" s="77">
        <f t="shared" si="317"/>
        <v>0</v>
      </c>
      <c r="BZ406" s="77">
        <f t="shared" si="317"/>
        <v>0</v>
      </c>
      <c r="CA406" s="77">
        <f t="shared" si="317"/>
        <v>0</v>
      </c>
      <c r="CB406" s="77">
        <f t="shared" si="317"/>
        <v>0</v>
      </c>
      <c r="CC406" s="76">
        <f t="shared" si="307"/>
        <v>0</v>
      </c>
      <c r="CD406" s="368"/>
    </row>
    <row r="407" spans="1:82" s="181" customFormat="1" ht="13.5" x14ac:dyDescent="0.75">
      <c r="B407" s="328" t="s">
        <v>878</v>
      </c>
      <c r="C407" s="329" t="s">
        <v>879</v>
      </c>
      <c r="D407" s="139" t="s">
        <v>86</v>
      </c>
      <c r="E407" s="276">
        <v>1</v>
      </c>
      <c r="F407" s="336"/>
      <c r="G407" s="74">
        <f t="shared" si="312"/>
        <v>0</v>
      </c>
      <c r="H407" s="230"/>
      <c r="I407" s="232"/>
      <c r="J407" s="230">
        <f t="shared" si="313"/>
        <v>0</v>
      </c>
      <c r="K407" s="231">
        <f t="shared" si="313"/>
        <v>0</v>
      </c>
      <c r="L407" s="231">
        <f t="shared" si="313"/>
        <v>0</v>
      </c>
      <c r="M407" s="231">
        <f t="shared" si="313"/>
        <v>0</v>
      </c>
      <c r="N407" s="231">
        <f t="shared" si="313"/>
        <v>0</v>
      </c>
      <c r="O407" s="231">
        <f t="shared" si="313"/>
        <v>0</v>
      </c>
      <c r="P407" s="231">
        <f t="shared" si="313"/>
        <v>0</v>
      </c>
      <c r="Q407" s="231">
        <f t="shared" si="313"/>
        <v>0</v>
      </c>
      <c r="R407" s="231">
        <f t="shared" si="313"/>
        <v>0</v>
      </c>
      <c r="S407" s="231">
        <f t="shared" si="313"/>
        <v>0</v>
      </c>
      <c r="T407" s="231">
        <f t="shared" si="313"/>
        <v>0</v>
      </c>
      <c r="U407" s="232">
        <f t="shared" si="313"/>
        <v>0</v>
      </c>
      <c r="V407" s="233">
        <f t="shared" si="313"/>
        <v>0</v>
      </c>
      <c r="W407" s="231">
        <f t="shared" si="313"/>
        <v>0</v>
      </c>
      <c r="X407" s="231">
        <f t="shared" si="313"/>
        <v>0</v>
      </c>
      <c r="Y407" s="231">
        <f t="shared" si="313"/>
        <v>0</v>
      </c>
      <c r="Z407" s="231">
        <f t="shared" si="314"/>
        <v>0</v>
      </c>
      <c r="AA407" s="231">
        <f t="shared" si="314"/>
        <v>0</v>
      </c>
      <c r="AB407" s="231">
        <f t="shared" si="314"/>
        <v>0</v>
      </c>
      <c r="AC407" s="231">
        <f t="shared" si="314"/>
        <v>0</v>
      </c>
      <c r="AD407" s="231">
        <f t="shared" si="314"/>
        <v>0</v>
      </c>
      <c r="AE407" s="231">
        <f t="shared" si="314"/>
        <v>0</v>
      </c>
      <c r="AF407" s="231">
        <f t="shared" si="314"/>
        <v>0</v>
      </c>
      <c r="AG407" s="232">
        <f t="shared" si="314"/>
        <v>0</v>
      </c>
      <c r="AH407" s="233">
        <f t="shared" si="314"/>
        <v>0</v>
      </c>
      <c r="AI407" s="231">
        <f t="shared" si="314"/>
        <v>0</v>
      </c>
      <c r="AJ407" s="231">
        <f t="shared" si="314"/>
        <v>0</v>
      </c>
      <c r="AK407" s="231">
        <f t="shared" si="314"/>
        <v>0</v>
      </c>
      <c r="AL407" s="231">
        <f t="shared" si="314"/>
        <v>0</v>
      </c>
      <c r="AM407" s="231">
        <f t="shared" si="314"/>
        <v>0</v>
      </c>
      <c r="AN407" s="231">
        <f t="shared" si="314"/>
        <v>0</v>
      </c>
      <c r="AO407" s="231">
        <f t="shared" si="314"/>
        <v>0</v>
      </c>
      <c r="AP407" s="231">
        <f t="shared" si="315"/>
        <v>0</v>
      </c>
      <c r="AQ407" s="231">
        <f t="shared" si="315"/>
        <v>0</v>
      </c>
      <c r="AR407" s="231">
        <f t="shared" si="315"/>
        <v>0</v>
      </c>
      <c r="AS407" s="232">
        <f t="shared" si="315"/>
        <v>0</v>
      </c>
      <c r="AT407" s="233">
        <f t="shared" si="315"/>
        <v>0</v>
      </c>
      <c r="AU407" s="231">
        <f t="shared" si="315"/>
        <v>0</v>
      </c>
      <c r="AV407" s="231">
        <f t="shared" si="315"/>
        <v>0</v>
      </c>
      <c r="AW407" s="231">
        <f t="shared" si="315"/>
        <v>0</v>
      </c>
      <c r="AX407" s="231">
        <f t="shared" si="315"/>
        <v>0</v>
      </c>
      <c r="AY407" s="231">
        <f t="shared" si="315"/>
        <v>0</v>
      </c>
      <c r="AZ407" s="231">
        <f t="shared" si="315"/>
        <v>0</v>
      </c>
      <c r="BA407" s="231">
        <f t="shared" si="315"/>
        <v>0</v>
      </c>
      <c r="BB407" s="231">
        <f t="shared" si="315"/>
        <v>0</v>
      </c>
      <c r="BC407" s="231">
        <f t="shared" si="315"/>
        <v>0</v>
      </c>
      <c r="BD407" s="231">
        <f t="shared" si="315"/>
        <v>0</v>
      </c>
      <c r="BE407" s="232">
        <f t="shared" si="315"/>
        <v>0</v>
      </c>
      <c r="BF407" s="233">
        <f t="shared" si="316"/>
        <v>0</v>
      </c>
      <c r="BG407" s="231">
        <f t="shared" si="316"/>
        <v>0</v>
      </c>
      <c r="BH407" s="231">
        <f t="shared" si="316"/>
        <v>0</v>
      </c>
      <c r="BI407" s="231">
        <f t="shared" si="316"/>
        <v>0</v>
      </c>
      <c r="BJ407" s="231">
        <f t="shared" si="316"/>
        <v>0</v>
      </c>
      <c r="BK407" s="231">
        <f t="shared" si="316"/>
        <v>0</v>
      </c>
      <c r="BL407" s="231">
        <f t="shared" si="316"/>
        <v>0</v>
      </c>
      <c r="BM407" s="231">
        <f t="shared" si="316"/>
        <v>0</v>
      </c>
      <c r="BN407" s="231">
        <f t="shared" si="316"/>
        <v>0</v>
      </c>
      <c r="BO407" s="231">
        <f t="shared" si="316"/>
        <v>0</v>
      </c>
      <c r="BP407" s="231">
        <f t="shared" si="316"/>
        <v>0</v>
      </c>
      <c r="BQ407" s="232">
        <f t="shared" si="316"/>
        <v>0</v>
      </c>
      <c r="BR407" s="233">
        <f t="shared" si="316"/>
        <v>0</v>
      </c>
      <c r="BS407" s="231">
        <f t="shared" si="316"/>
        <v>0</v>
      </c>
      <c r="BT407" s="231">
        <f t="shared" si="316"/>
        <v>0</v>
      </c>
      <c r="BU407" s="231">
        <f t="shared" si="316"/>
        <v>0</v>
      </c>
      <c r="BV407" s="231">
        <f t="shared" si="317"/>
        <v>0</v>
      </c>
      <c r="BW407" s="231">
        <f t="shared" si="317"/>
        <v>0</v>
      </c>
      <c r="BX407" s="231">
        <f t="shared" si="317"/>
        <v>0</v>
      </c>
      <c r="BY407" s="231">
        <f t="shared" si="317"/>
        <v>0</v>
      </c>
      <c r="BZ407" s="231">
        <f t="shared" si="317"/>
        <v>0</v>
      </c>
      <c r="CA407" s="231">
        <f t="shared" si="317"/>
        <v>0</v>
      </c>
      <c r="CB407" s="231">
        <f t="shared" si="317"/>
        <v>0</v>
      </c>
      <c r="CC407" s="232">
        <f t="shared" si="307"/>
        <v>0</v>
      </c>
      <c r="CD407" s="368"/>
    </row>
    <row r="408" spans="1:82" x14ac:dyDescent="0.75">
      <c r="A408" s="154"/>
      <c r="B408" s="121" t="s">
        <v>484</v>
      </c>
      <c r="C408" s="122" t="s">
        <v>485</v>
      </c>
      <c r="D408" s="123"/>
      <c r="E408" s="153"/>
      <c r="F408" s="249"/>
      <c r="G408" s="124">
        <f>SUM(G409:G411)</f>
        <v>0</v>
      </c>
      <c r="H408" s="125">
        <f>SUM(H409:H411)</f>
        <v>0</v>
      </c>
      <c r="I408" s="126">
        <f t="shared" ref="I408:BT408" si="318">SUM(I409:I411)</f>
        <v>0</v>
      </c>
      <c r="J408" s="125">
        <f t="shared" si="318"/>
        <v>0</v>
      </c>
      <c r="K408" s="127">
        <f t="shared" si="318"/>
        <v>0</v>
      </c>
      <c r="L408" s="127">
        <f t="shared" si="318"/>
        <v>0</v>
      </c>
      <c r="M408" s="127">
        <f t="shared" si="318"/>
        <v>0</v>
      </c>
      <c r="N408" s="127">
        <f t="shared" si="318"/>
        <v>0</v>
      </c>
      <c r="O408" s="127">
        <f t="shared" si="318"/>
        <v>0</v>
      </c>
      <c r="P408" s="127">
        <f t="shared" si="318"/>
        <v>0</v>
      </c>
      <c r="Q408" s="127">
        <f t="shared" si="318"/>
        <v>0</v>
      </c>
      <c r="R408" s="127">
        <f>SUM(R409:R411)</f>
        <v>0</v>
      </c>
      <c r="S408" s="127">
        <f t="shared" si="318"/>
        <v>0</v>
      </c>
      <c r="T408" s="127">
        <f t="shared" si="318"/>
        <v>0</v>
      </c>
      <c r="U408" s="126">
        <f t="shared" si="318"/>
        <v>0</v>
      </c>
      <c r="V408" s="125">
        <f t="shared" si="318"/>
        <v>0</v>
      </c>
      <c r="W408" s="127">
        <f t="shared" si="318"/>
        <v>0</v>
      </c>
      <c r="X408" s="127">
        <f t="shared" si="318"/>
        <v>0</v>
      </c>
      <c r="Y408" s="127">
        <f t="shared" si="318"/>
        <v>0</v>
      </c>
      <c r="Z408" s="127">
        <f t="shared" si="318"/>
        <v>0</v>
      </c>
      <c r="AA408" s="127">
        <f t="shared" si="318"/>
        <v>0</v>
      </c>
      <c r="AB408" s="127">
        <f t="shared" si="318"/>
        <v>0</v>
      </c>
      <c r="AC408" s="127">
        <f t="shared" si="318"/>
        <v>0</v>
      </c>
      <c r="AD408" s="127">
        <f t="shared" si="318"/>
        <v>0</v>
      </c>
      <c r="AE408" s="127">
        <f t="shared" si="318"/>
        <v>0</v>
      </c>
      <c r="AF408" s="127">
        <f t="shared" si="318"/>
        <v>0</v>
      </c>
      <c r="AG408" s="126">
        <f t="shared" si="318"/>
        <v>0</v>
      </c>
      <c r="AH408" s="128">
        <f t="shared" si="318"/>
        <v>0</v>
      </c>
      <c r="AI408" s="127">
        <f t="shared" si="318"/>
        <v>0</v>
      </c>
      <c r="AJ408" s="127">
        <f t="shared" si="318"/>
        <v>0</v>
      </c>
      <c r="AK408" s="127">
        <f t="shared" si="318"/>
        <v>0</v>
      </c>
      <c r="AL408" s="127">
        <f t="shared" si="318"/>
        <v>0</v>
      </c>
      <c r="AM408" s="127">
        <f t="shared" si="318"/>
        <v>0</v>
      </c>
      <c r="AN408" s="127">
        <f t="shared" si="318"/>
        <v>0</v>
      </c>
      <c r="AO408" s="127">
        <f t="shared" si="318"/>
        <v>0</v>
      </c>
      <c r="AP408" s="127">
        <f t="shared" si="318"/>
        <v>0</v>
      </c>
      <c r="AQ408" s="127">
        <f t="shared" si="318"/>
        <v>0</v>
      </c>
      <c r="AR408" s="127">
        <f t="shared" si="318"/>
        <v>0</v>
      </c>
      <c r="AS408" s="126">
        <f t="shared" si="318"/>
        <v>0</v>
      </c>
      <c r="AT408" s="128">
        <f t="shared" si="318"/>
        <v>0</v>
      </c>
      <c r="AU408" s="127">
        <f t="shared" si="318"/>
        <v>0</v>
      </c>
      <c r="AV408" s="127">
        <f t="shared" si="318"/>
        <v>0</v>
      </c>
      <c r="AW408" s="127">
        <f t="shared" si="318"/>
        <v>0</v>
      </c>
      <c r="AX408" s="127">
        <f t="shared" si="318"/>
        <v>0</v>
      </c>
      <c r="AY408" s="127">
        <f t="shared" si="318"/>
        <v>0</v>
      </c>
      <c r="AZ408" s="127">
        <f t="shared" si="318"/>
        <v>0</v>
      </c>
      <c r="BA408" s="127">
        <f t="shared" si="318"/>
        <v>0</v>
      </c>
      <c r="BB408" s="127">
        <f t="shared" si="318"/>
        <v>0</v>
      </c>
      <c r="BC408" s="127">
        <f t="shared" si="318"/>
        <v>0</v>
      </c>
      <c r="BD408" s="127">
        <f t="shared" si="318"/>
        <v>0</v>
      </c>
      <c r="BE408" s="126">
        <f t="shared" si="318"/>
        <v>0</v>
      </c>
      <c r="BF408" s="128">
        <f t="shared" si="318"/>
        <v>0</v>
      </c>
      <c r="BG408" s="127">
        <f t="shared" si="318"/>
        <v>0</v>
      </c>
      <c r="BH408" s="127">
        <f t="shared" si="318"/>
        <v>0</v>
      </c>
      <c r="BI408" s="127">
        <f t="shared" si="318"/>
        <v>0</v>
      </c>
      <c r="BJ408" s="127">
        <f t="shared" si="318"/>
        <v>0</v>
      </c>
      <c r="BK408" s="127">
        <f t="shared" si="318"/>
        <v>0</v>
      </c>
      <c r="BL408" s="127">
        <f t="shared" si="318"/>
        <v>0</v>
      </c>
      <c r="BM408" s="127">
        <f t="shared" si="318"/>
        <v>0</v>
      </c>
      <c r="BN408" s="127">
        <f t="shared" si="318"/>
        <v>0</v>
      </c>
      <c r="BO408" s="127">
        <f t="shared" si="318"/>
        <v>0</v>
      </c>
      <c r="BP408" s="127">
        <f t="shared" si="318"/>
        <v>0</v>
      </c>
      <c r="BQ408" s="126">
        <f t="shared" si="318"/>
        <v>0</v>
      </c>
      <c r="BR408" s="128">
        <f t="shared" si="318"/>
        <v>0</v>
      </c>
      <c r="BS408" s="127">
        <f t="shared" si="318"/>
        <v>0</v>
      </c>
      <c r="BT408" s="127">
        <f t="shared" si="318"/>
        <v>0</v>
      </c>
      <c r="BU408" s="127">
        <f t="shared" ref="BU408:CC408" si="319">SUM(BU409:BU411)</f>
        <v>0</v>
      </c>
      <c r="BV408" s="127">
        <f t="shared" si="319"/>
        <v>0</v>
      </c>
      <c r="BW408" s="127">
        <f t="shared" si="319"/>
        <v>0</v>
      </c>
      <c r="BX408" s="127">
        <f t="shared" si="319"/>
        <v>0</v>
      </c>
      <c r="BY408" s="127">
        <f t="shared" si="319"/>
        <v>0</v>
      </c>
      <c r="BZ408" s="127">
        <f t="shared" si="319"/>
        <v>0</v>
      </c>
      <c r="CA408" s="127">
        <f t="shared" si="319"/>
        <v>0</v>
      </c>
      <c r="CB408" s="127">
        <f t="shared" si="319"/>
        <v>0</v>
      </c>
      <c r="CC408" s="126">
        <f t="shared" si="319"/>
        <v>0</v>
      </c>
      <c r="CD408" s="368"/>
    </row>
    <row r="409" spans="1:82" x14ac:dyDescent="0.75">
      <c r="A409" s="154"/>
      <c r="B409" s="73" t="s">
        <v>486</v>
      </c>
      <c r="C409" s="129" t="s">
        <v>487</v>
      </c>
      <c r="D409" s="130" t="s">
        <v>86</v>
      </c>
      <c r="E409" s="255">
        <v>1</v>
      </c>
      <c r="F409" s="216"/>
      <c r="G409" s="74">
        <f t="shared" ref="G409:G411" si="320">+E409*F409</f>
        <v>0</v>
      </c>
      <c r="H409" s="230"/>
      <c r="I409" s="232"/>
      <c r="J409" s="230"/>
      <c r="K409" s="231"/>
      <c r="L409" s="231"/>
      <c r="M409" s="231"/>
      <c r="N409" s="231"/>
      <c r="O409" s="231"/>
      <c r="P409" s="231"/>
      <c r="Q409" s="231"/>
      <c r="R409" s="231"/>
      <c r="S409" s="231"/>
      <c r="T409" s="231"/>
      <c r="U409" s="232">
        <f>G409/6</f>
        <v>0</v>
      </c>
      <c r="V409" s="230"/>
      <c r="W409" s="231"/>
      <c r="X409" s="231"/>
      <c r="Y409" s="231"/>
      <c r="Z409" s="231"/>
      <c r="AA409" s="231"/>
      <c r="AB409" s="231"/>
      <c r="AC409" s="231"/>
      <c r="AD409" s="231"/>
      <c r="AE409" s="231"/>
      <c r="AF409" s="231"/>
      <c r="AG409" s="232">
        <f>G409/6</f>
        <v>0</v>
      </c>
      <c r="AH409" s="233"/>
      <c r="AI409" s="231"/>
      <c r="AJ409" s="231"/>
      <c r="AK409" s="231"/>
      <c r="AL409" s="231"/>
      <c r="AM409" s="231"/>
      <c r="AN409" s="231"/>
      <c r="AO409" s="231"/>
      <c r="AP409" s="231"/>
      <c r="AQ409" s="231"/>
      <c r="AR409" s="231"/>
      <c r="AS409" s="232">
        <f>G409/6</f>
        <v>0</v>
      </c>
      <c r="AT409" s="233"/>
      <c r="AU409" s="231"/>
      <c r="AV409" s="231"/>
      <c r="AW409" s="231"/>
      <c r="AX409" s="231"/>
      <c r="AY409" s="231"/>
      <c r="AZ409" s="231"/>
      <c r="BA409" s="231"/>
      <c r="BB409" s="231"/>
      <c r="BC409" s="231"/>
      <c r="BD409" s="231"/>
      <c r="BE409" s="232">
        <f>G409/6</f>
        <v>0</v>
      </c>
      <c r="BF409" s="233"/>
      <c r="BG409" s="231"/>
      <c r="BH409" s="231"/>
      <c r="BI409" s="231"/>
      <c r="BJ409" s="231"/>
      <c r="BK409" s="231"/>
      <c r="BL409" s="231"/>
      <c r="BM409" s="231"/>
      <c r="BN409" s="231"/>
      <c r="BO409" s="231"/>
      <c r="BP409" s="231"/>
      <c r="BQ409" s="232">
        <f>G409/6</f>
        <v>0</v>
      </c>
      <c r="BR409" s="233"/>
      <c r="BS409" s="231"/>
      <c r="BT409" s="231"/>
      <c r="BU409" s="231"/>
      <c r="BV409" s="231"/>
      <c r="BW409" s="231"/>
      <c r="BX409" s="231"/>
      <c r="BY409" s="231"/>
      <c r="BZ409" s="231"/>
      <c r="CA409" s="231"/>
      <c r="CB409" s="231"/>
      <c r="CC409" s="232">
        <f>G409-SUM(H409:CB409)</f>
        <v>0</v>
      </c>
      <c r="CD409" s="368"/>
    </row>
    <row r="410" spans="1:82" x14ac:dyDescent="0.75">
      <c r="A410" s="43"/>
      <c r="B410" s="73" t="s">
        <v>488</v>
      </c>
      <c r="C410" s="129" t="s">
        <v>601</v>
      </c>
      <c r="D410" s="130" t="s">
        <v>86</v>
      </c>
      <c r="E410" s="255">
        <v>1</v>
      </c>
      <c r="F410" s="216"/>
      <c r="G410" s="74">
        <f t="shared" si="320"/>
        <v>0</v>
      </c>
      <c r="H410" s="230"/>
      <c r="I410" s="232"/>
      <c r="J410" s="230"/>
      <c r="K410" s="231"/>
      <c r="L410" s="231"/>
      <c r="M410" s="231"/>
      <c r="N410" s="231"/>
      <c r="O410" s="231"/>
      <c r="P410" s="231"/>
      <c r="Q410" s="231"/>
      <c r="R410" s="231"/>
      <c r="S410" s="231"/>
      <c r="T410" s="231"/>
      <c r="U410" s="232">
        <f>G410/6</f>
        <v>0</v>
      </c>
      <c r="V410" s="230"/>
      <c r="W410" s="231"/>
      <c r="X410" s="231"/>
      <c r="Y410" s="231"/>
      <c r="Z410" s="231"/>
      <c r="AA410" s="231"/>
      <c r="AB410" s="231"/>
      <c r="AC410" s="231"/>
      <c r="AD410" s="231"/>
      <c r="AE410" s="231"/>
      <c r="AF410" s="231"/>
      <c r="AG410" s="232">
        <f>G410/6</f>
        <v>0</v>
      </c>
      <c r="AH410" s="233"/>
      <c r="AI410" s="231"/>
      <c r="AJ410" s="231"/>
      <c r="AK410" s="231"/>
      <c r="AL410" s="231"/>
      <c r="AM410" s="231"/>
      <c r="AN410" s="231"/>
      <c r="AO410" s="231"/>
      <c r="AP410" s="231"/>
      <c r="AQ410" s="231"/>
      <c r="AR410" s="231"/>
      <c r="AS410" s="232">
        <f>G410/6</f>
        <v>0</v>
      </c>
      <c r="AT410" s="233"/>
      <c r="AU410" s="231"/>
      <c r="AV410" s="231"/>
      <c r="AW410" s="231"/>
      <c r="AX410" s="231"/>
      <c r="AY410" s="231"/>
      <c r="AZ410" s="231"/>
      <c r="BA410" s="231"/>
      <c r="BB410" s="231"/>
      <c r="BC410" s="231"/>
      <c r="BD410" s="231"/>
      <c r="BE410" s="232">
        <f>G410/6</f>
        <v>0</v>
      </c>
      <c r="BF410" s="233"/>
      <c r="BG410" s="231"/>
      <c r="BH410" s="231"/>
      <c r="BI410" s="231"/>
      <c r="BJ410" s="231"/>
      <c r="BK410" s="231"/>
      <c r="BL410" s="231"/>
      <c r="BM410" s="231"/>
      <c r="BN410" s="231"/>
      <c r="BO410" s="231"/>
      <c r="BP410" s="231"/>
      <c r="BQ410" s="232">
        <f>G410/6</f>
        <v>0</v>
      </c>
      <c r="BR410" s="233"/>
      <c r="BS410" s="231"/>
      <c r="BT410" s="231"/>
      <c r="BU410" s="231"/>
      <c r="BV410" s="231"/>
      <c r="BW410" s="231"/>
      <c r="BX410" s="231"/>
      <c r="BY410" s="231"/>
      <c r="BZ410" s="231"/>
      <c r="CA410" s="231"/>
      <c r="CB410" s="231"/>
      <c r="CC410" s="232">
        <f>G410-SUM(H410:CB410)</f>
        <v>0</v>
      </c>
      <c r="CD410" s="368"/>
    </row>
    <row r="411" spans="1:82" x14ac:dyDescent="0.75">
      <c r="A411" s="154"/>
      <c r="B411" s="73" t="s">
        <v>490</v>
      </c>
      <c r="C411" s="129" t="s">
        <v>491</v>
      </c>
      <c r="D411" s="130" t="s">
        <v>86</v>
      </c>
      <c r="E411" s="255">
        <v>1</v>
      </c>
      <c r="F411" s="216"/>
      <c r="G411" s="74">
        <f t="shared" si="320"/>
        <v>0</v>
      </c>
      <c r="H411" s="230"/>
      <c r="I411" s="232"/>
      <c r="J411" s="230"/>
      <c r="K411" s="231"/>
      <c r="L411" s="231"/>
      <c r="M411" s="231"/>
      <c r="N411" s="231"/>
      <c r="O411" s="231"/>
      <c r="P411" s="231"/>
      <c r="Q411" s="231"/>
      <c r="R411" s="231"/>
      <c r="S411" s="231"/>
      <c r="T411" s="231"/>
      <c r="U411" s="232">
        <f>G411/6</f>
        <v>0</v>
      </c>
      <c r="V411" s="230"/>
      <c r="W411" s="231"/>
      <c r="X411" s="231"/>
      <c r="Y411" s="231"/>
      <c r="Z411" s="231"/>
      <c r="AA411" s="231"/>
      <c r="AB411" s="231"/>
      <c r="AC411" s="231"/>
      <c r="AD411" s="231"/>
      <c r="AE411" s="231"/>
      <c r="AF411" s="231"/>
      <c r="AG411" s="232">
        <f>G411/6</f>
        <v>0</v>
      </c>
      <c r="AH411" s="233"/>
      <c r="AI411" s="231"/>
      <c r="AJ411" s="231"/>
      <c r="AK411" s="231"/>
      <c r="AL411" s="231"/>
      <c r="AM411" s="231"/>
      <c r="AN411" s="231"/>
      <c r="AO411" s="231"/>
      <c r="AP411" s="231"/>
      <c r="AQ411" s="231"/>
      <c r="AR411" s="231"/>
      <c r="AS411" s="232">
        <f>G411/6</f>
        <v>0</v>
      </c>
      <c r="AT411" s="233"/>
      <c r="AU411" s="231"/>
      <c r="AV411" s="231"/>
      <c r="AW411" s="231"/>
      <c r="AX411" s="231"/>
      <c r="AY411" s="231"/>
      <c r="AZ411" s="231"/>
      <c r="BA411" s="231"/>
      <c r="BB411" s="231"/>
      <c r="BC411" s="231"/>
      <c r="BD411" s="231"/>
      <c r="BE411" s="232">
        <f>G411/6</f>
        <v>0</v>
      </c>
      <c r="BF411" s="233"/>
      <c r="BG411" s="231"/>
      <c r="BH411" s="231"/>
      <c r="BI411" s="231"/>
      <c r="BJ411" s="231"/>
      <c r="BK411" s="231"/>
      <c r="BL411" s="231"/>
      <c r="BM411" s="231"/>
      <c r="BN411" s="231"/>
      <c r="BO411" s="231"/>
      <c r="BP411" s="231"/>
      <c r="BQ411" s="232">
        <f>G411/6</f>
        <v>0</v>
      </c>
      <c r="BR411" s="233"/>
      <c r="BS411" s="231"/>
      <c r="BT411" s="231"/>
      <c r="BU411" s="231"/>
      <c r="BV411" s="231"/>
      <c r="BW411" s="231"/>
      <c r="BX411" s="231"/>
      <c r="BY411" s="231"/>
      <c r="BZ411" s="231"/>
      <c r="CA411" s="231"/>
      <c r="CB411" s="231"/>
      <c r="CC411" s="232">
        <f>G411-SUM(H411:CB411)</f>
        <v>0</v>
      </c>
      <c r="CD411" s="368"/>
    </row>
    <row r="412" spans="1:82" x14ac:dyDescent="0.75">
      <c r="A412" s="43"/>
      <c r="B412" s="121" t="s">
        <v>492</v>
      </c>
      <c r="C412" s="122" t="s">
        <v>39</v>
      </c>
      <c r="D412" s="123"/>
      <c r="E412" s="153"/>
      <c r="F412" s="249"/>
      <c r="G412" s="124">
        <f t="shared" ref="G412:AL412" si="321">SUM(G413:G452)</f>
        <v>71670000</v>
      </c>
      <c r="H412" s="125">
        <f t="shared" si="321"/>
        <v>0</v>
      </c>
      <c r="I412" s="126">
        <f t="shared" si="321"/>
        <v>0</v>
      </c>
      <c r="J412" s="125">
        <f t="shared" si="321"/>
        <v>33333.33</v>
      </c>
      <c r="K412" s="127">
        <f t="shared" si="321"/>
        <v>33333.33</v>
      </c>
      <c r="L412" s="127">
        <f t="shared" si="321"/>
        <v>33333.33</v>
      </c>
      <c r="M412" s="127">
        <f t="shared" si="321"/>
        <v>33333.33</v>
      </c>
      <c r="N412" s="127">
        <f t="shared" si="321"/>
        <v>33333.33</v>
      </c>
      <c r="O412" s="127">
        <f t="shared" si="321"/>
        <v>33333.33</v>
      </c>
      <c r="P412" s="127">
        <f t="shared" si="321"/>
        <v>33333.33</v>
      </c>
      <c r="Q412" s="127">
        <f t="shared" si="321"/>
        <v>33333.33</v>
      </c>
      <c r="R412" s="127">
        <f t="shared" si="321"/>
        <v>33333.33</v>
      </c>
      <c r="S412" s="127">
        <f t="shared" si="321"/>
        <v>33333.33</v>
      </c>
      <c r="T412" s="127">
        <f t="shared" si="321"/>
        <v>33333.33</v>
      </c>
      <c r="U412" s="126">
        <f t="shared" si="321"/>
        <v>20578333.329999998</v>
      </c>
      <c r="V412" s="125">
        <f t="shared" si="321"/>
        <v>33333.33</v>
      </c>
      <c r="W412" s="127">
        <f t="shared" si="321"/>
        <v>33333.33</v>
      </c>
      <c r="X412" s="127">
        <f t="shared" si="321"/>
        <v>33333.33</v>
      </c>
      <c r="Y412" s="127">
        <f t="shared" si="321"/>
        <v>33333.33</v>
      </c>
      <c r="Z412" s="127">
        <f t="shared" si="321"/>
        <v>33333.33</v>
      </c>
      <c r="AA412" s="127">
        <f t="shared" si="321"/>
        <v>33333.33</v>
      </c>
      <c r="AB412" s="127">
        <f t="shared" si="321"/>
        <v>33333.33</v>
      </c>
      <c r="AC412" s="127">
        <f t="shared" si="321"/>
        <v>33333.33</v>
      </c>
      <c r="AD412" s="127">
        <f t="shared" si="321"/>
        <v>33333.33</v>
      </c>
      <c r="AE412" s="127">
        <f t="shared" si="321"/>
        <v>33333.33</v>
      </c>
      <c r="AF412" s="127">
        <f t="shared" si="321"/>
        <v>33333.33</v>
      </c>
      <c r="AG412" s="126">
        <f t="shared" si="321"/>
        <v>14578333.33</v>
      </c>
      <c r="AH412" s="128">
        <f t="shared" si="321"/>
        <v>33333.33</v>
      </c>
      <c r="AI412" s="127">
        <f t="shared" si="321"/>
        <v>33333.33</v>
      </c>
      <c r="AJ412" s="127">
        <f t="shared" si="321"/>
        <v>33333.33</v>
      </c>
      <c r="AK412" s="127">
        <f t="shared" si="321"/>
        <v>33333.33</v>
      </c>
      <c r="AL412" s="127">
        <f t="shared" si="321"/>
        <v>33333.33</v>
      </c>
      <c r="AM412" s="127">
        <f t="shared" ref="AM412:BR412" si="322">SUM(AM413:AM452)</f>
        <v>33333.33</v>
      </c>
      <c r="AN412" s="127">
        <f t="shared" si="322"/>
        <v>33333.33</v>
      </c>
      <c r="AO412" s="127">
        <f t="shared" si="322"/>
        <v>33333.33</v>
      </c>
      <c r="AP412" s="127">
        <f t="shared" si="322"/>
        <v>33333.33</v>
      </c>
      <c r="AQ412" s="127">
        <f t="shared" si="322"/>
        <v>33333.33</v>
      </c>
      <c r="AR412" s="127">
        <f t="shared" si="322"/>
        <v>33333.33</v>
      </c>
      <c r="AS412" s="126">
        <f t="shared" si="322"/>
        <v>8578333.3300000001</v>
      </c>
      <c r="AT412" s="128">
        <f t="shared" si="322"/>
        <v>33333.33</v>
      </c>
      <c r="AU412" s="127">
        <f t="shared" si="322"/>
        <v>33333.33</v>
      </c>
      <c r="AV412" s="127">
        <f t="shared" si="322"/>
        <v>33333.33</v>
      </c>
      <c r="AW412" s="127">
        <f t="shared" si="322"/>
        <v>33333.33</v>
      </c>
      <c r="AX412" s="127">
        <f t="shared" si="322"/>
        <v>33333.33</v>
      </c>
      <c r="AY412" s="127">
        <f t="shared" si="322"/>
        <v>33333.33</v>
      </c>
      <c r="AZ412" s="127">
        <f t="shared" si="322"/>
        <v>33333.33</v>
      </c>
      <c r="BA412" s="127">
        <f t="shared" si="322"/>
        <v>33333.33</v>
      </c>
      <c r="BB412" s="127">
        <f t="shared" si="322"/>
        <v>33333.33</v>
      </c>
      <c r="BC412" s="127">
        <f t="shared" si="322"/>
        <v>33333.33</v>
      </c>
      <c r="BD412" s="127">
        <f t="shared" si="322"/>
        <v>33333.33</v>
      </c>
      <c r="BE412" s="126">
        <f t="shared" si="322"/>
        <v>8578333.3300000001</v>
      </c>
      <c r="BF412" s="128">
        <f t="shared" si="322"/>
        <v>33333.33</v>
      </c>
      <c r="BG412" s="127">
        <f t="shared" si="322"/>
        <v>33333.33</v>
      </c>
      <c r="BH412" s="127">
        <f t="shared" si="322"/>
        <v>33333.33</v>
      </c>
      <c r="BI412" s="127">
        <f t="shared" si="322"/>
        <v>33333.33</v>
      </c>
      <c r="BJ412" s="127">
        <f t="shared" si="322"/>
        <v>33333.33</v>
      </c>
      <c r="BK412" s="127">
        <f t="shared" si="322"/>
        <v>33333.33</v>
      </c>
      <c r="BL412" s="127">
        <f t="shared" si="322"/>
        <v>33333.33</v>
      </c>
      <c r="BM412" s="127">
        <f t="shared" si="322"/>
        <v>33333.33</v>
      </c>
      <c r="BN412" s="127">
        <f t="shared" si="322"/>
        <v>33333.33</v>
      </c>
      <c r="BO412" s="127">
        <f t="shared" si="322"/>
        <v>33333.33</v>
      </c>
      <c r="BP412" s="127">
        <f t="shared" si="322"/>
        <v>33333.33</v>
      </c>
      <c r="BQ412" s="126">
        <f t="shared" si="322"/>
        <v>8578333.3300000001</v>
      </c>
      <c r="BR412" s="128">
        <f t="shared" si="322"/>
        <v>33333.33</v>
      </c>
      <c r="BS412" s="127">
        <f t="shared" ref="BS412:CX412" si="323">SUM(BS413:BS452)</f>
        <v>33333.33</v>
      </c>
      <c r="BT412" s="127">
        <f t="shared" si="323"/>
        <v>33333.33</v>
      </c>
      <c r="BU412" s="127">
        <f t="shared" si="323"/>
        <v>33333.33</v>
      </c>
      <c r="BV412" s="127">
        <f t="shared" si="323"/>
        <v>33333.33</v>
      </c>
      <c r="BW412" s="127">
        <f t="shared" si="323"/>
        <v>33333.33</v>
      </c>
      <c r="BX412" s="127">
        <f t="shared" si="323"/>
        <v>33333.33</v>
      </c>
      <c r="BY412" s="127">
        <f t="shared" si="323"/>
        <v>33333.33</v>
      </c>
      <c r="BZ412" s="127">
        <f t="shared" si="323"/>
        <v>33333.33</v>
      </c>
      <c r="CA412" s="127">
        <f t="shared" si="323"/>
        <v>33333.33</v>
      </c>
      <c r="CB412" s="127">
        <f t="shared" si="323"/>
        <v>33333.33</v>
      </c>
      <c r="CC412" s="126">
        <f t="shared" si="323"/>
        <v>8578333.5700000003</v>
      </c>
      <c r="CD412" s="368"/>
    </row>
    <row r="413" spans="1:82" ht="27" x14ac:dyDescent="0.75">
      <c r="A413" s="154"/>
      <c r="B413" s="73" t="s">
        <v>493</v>
      </c>
      <c r="C413" s="129" t="str">
        <f>"Provision for the Installation and Upgrade of Employer's Assets - Provision for the installation and upgrade of Employer's Assets (" &amp; TEXT(F413,"### ###") &amp;")"</f>
        <v>Provision for the Installation and Upgrade of Employer's Assets - Provision for the installation and upgrade of Employer's Assets (2 010 000)</v>
      </c>
      <c r="D413" s="144" t="s">
        <v>318</v>
      </c>
      <c r="E413" s="301">
        <v>1</v>
      </c>
      <c r="F413" s="76">
        <v>2010000</v>
      </c>
      <c r="G413" s="74">
        <f t="shared" ref="G413" si="324">+E413*F413</f>
        <v>2010000</v>
      </c>
      <c r="H413" s="234"/>
      <c r="I413" s="235"/>
      <c r="J413" s="230"/>
      <c r="K413" s="231"/>
      <c r="L413" s="231"/>
      <c r="M413" s="231"/>
      <c r="N413" s="231"/>
      <c r="O413" s="231"/>
      <c r="P413" s="231"/>
      <c r="Q413" s="231"/>
      <c r="R413" s="231"/>
      <c r="S413" s="231"/>
      <c r="T413" s="231"/>
      <c r="U413" s="232">
        <f t="shared" ref="U413" si="325">G413/6</f>
        <v>335000</v>
      </c>
      <c r="V413" s="230"/>
      <c r="W413" s="231"/>
      <c r="X413" s="231"/>
      <c r="Y413" s="231"/>
      <c r="Z413" s="231"/>
      <c r="AA413" s="231"/>
      <c r="AB413" s="231"/>
      <c r="AC413" s="231"/>
      <c r="AD413" s="231"/>
      <c r="AE413" s="231"/>
      <c r="AF413" s="231"/>
      <c r="AG413" s="232">
        <f t="shared" ref="AG413" si="326">G413/6</f>
        <v>335000</v>
      </c>
      <c r="AH413" s="233"/>
      <c r="AI413" s="231"/>
      <c r="AJ413" s="231"/>
      <c r="AK413" s="231"/>
      <c r="AL413" s="231"/>
      <c r="AM413" s="231"/>
      <c r="AN413" s="231"/>
      <c r="AO413" s="231"/>
      <c r="AP413" s="231"/>
      <c r="AQ413" s="231"/>
      <c r="AR413" s="231"/>
      <c r="AS413" s="232">
        <f t="shared" ref="AS413" si="327">G413/6</f>
        <v>335000</v>
      </c>
      <c r="AT413" s="233"/>
      <c r="AU413" s="231"/>
      <c r="AV413" s="231"/>
      <c r="AW413" s="231"/>
      <c r="AX413" s="231"/>
      <c r="AY413" s="231"/>
      <c r="AZ413" s="231"/>
      <c r="BA413" s="231"/>
      <c r="BB413" s="231"/>
      <c r="BC413" s="231"/>
      <c r="BD413" s="231"/>
      <c r="BE413" s="232">
        <f t="shared" ref="BE413" si="328">G413/6</f>
        <v>335000</v>
      </c>
      <c r="BF413" s="233"/>
      <c r="BG413" s="231"/>
      <c r="BH413" s="231"/>
      <c r="BI413" s="231"/>
      <c r="BJ413" s="231"/>
      <c r="BK413" s="231"/>
      <c r="BL413" s="231"/>
      <c r="BM413" s="231"/>
      <c r="BN413" s="231"/>
      <c r="BO413" s="231"/>
      <c r="BP413" s="231"/>
      <c r="BQ413" s="232">
        <f t="shared" ref="BQ413" si="329">G413/6</f>
        <v>335000</v>
      </c>
      <c r="BR413" s="233"/>
      <c r="BS413" s="231"/>
      <c r="BT413" s="231"/>
      <c r="BU413" s="231"/>
      <c r="BV413" s="231"/>
      <c r="BW413" s="231"/>
      <c r="BX413" s="231"/>
      <c r="BY413" s="231"/>
      <c r="BZ413" s="231"/>
      <c r="CA413" s="231"/>
      <c r="CB413" s="231"/>
      <c r="CC413" s="232">
        <f t="shared" ref="CC413" si="330">G413-SUM(H413:CB413)</f>
        <v>335000</v>
      </c>
      <c r="CD413" s="368"/>
    </row>
    <row r="414" spans="1:82" ht="27" x14ac:dyDescent="0.75">
      <c r="A414" s="43"/>
      <c r="B414" s="26" t="s">
        <v>494</v>
      </c>
      <c r="C414" s="27" t="str">
        <f>"Provision for the Installation and Upgrade of Employer's Assets - Overhead charges and profit in respect of B-6001-a (" &amp; TEXT(F414,"#.##%") &amp; ")"</f>
        <v>Provision for the Installation and Upgrade of Employer's Assets - Overhead charges and profit in respect of B-6001-a (.%)</v>
      </c>
      <c r="D414" s="147" t="s">
        <v>320</v>
      </c>
      <c r="E414" s="302">
        <f>+G413</f>
        <v>2010000</v>
      </c>
      <c r="F414" s="312"/>
      <c r="G414" s="74">
        <f>+E414*F414</f>
        <v>0</v>
      </c>
      <c r="H414" s="234"/>
      <c r="I414" s="235"/>
      <c r="J414" s="230"/>
      <c r="K414" s="231"/>
      <c r="L414" s="231"/>
      <c r="M414" s="231"/>
      <c r="N414" s="231"/>
      <c r="O414" s="231"/>
      <c r="P414" s="231"/>
      <c r="Q414" s="231"/>
      <c r="R414" s="231"/>
      <c r="S414" s="231"/>
      <c r="T414" s="231"/>
      <c r="U414" s="232">
        <f>G414/6</f>
        <v>0</v>
      </c>
      <c r="V414" s="230"/>
      <c r="W414" s="231"/>
      <c r="X414" s="231"/>
      <c r="Y414" s="231"/>
      <c r="Z414" s="231"/>
      <c r="AA414" s="231"/>
      <c r="AB414" s="231"/>
      <c r="AC414" s="231"/>
      <c r="AD414" s="231"/>
      <c r="AE414" s="231"/>
      <c r="AF414" s="231"/>
      <c r="AG414" s="232">
        <f>G414/6</f>
        <v>0</v>
      </c>
      <c r="AH414" s="233"/>
      <c r="AI414" s="231"/>
      <c r="AJ414" s="231"/>
      <c r="AK414" s="231"/>
      <c r="AL414" s="231"/>
      <c r="AM414" s="231"/>
      <c r="AN414" s="231"/>
      <c r="AO414" s="231"/>
      <c r="AP414" s="231"/>
      <c r="AQ414" s="231"/>
      <c r="AR414" s="231"/>
      <c r="AS414" s="232">
        <f>G414/6</f>
        <v>0</v>
      </c>
      <c r="AT414" s="233"/>
      <c r="AU414" s="231"/>
      <c r="AV414" s="231"/>
      <c r="AW414" s="231"/>
      <c r="AX414" s="231"/>
      <c r="AY414" s="231"/>
      <c r="AZ414" s="231"/>
      <c r="BA414" s="231"/>
      <c r="BB414" s="231"/>
      <c r="BC414" s="231"/>
      <c r="BD414" s="231"/>
      <c r="BE414" s="232">
        <f>G414/6</f>
        <v>0</v>
      </c>
      <c r="BF414" s="233"/>
      <c r="BG414" s="231"/>
      <c r="BH414" s="231"/>
      <c r="BI414" s="231"/>
      <c r="BJ414" s="231"/>
      <c r="BK414" s="231"/>
      <c r="BL414" s="231"/>
      <c r="BM414" s="231"/>
      <c r="BN414" s="231"/>
      <c r="BO414" s="231"/>
      <c r="BP414" s="231"/>
      <c r="BQ414" s="232">
        <f>G414/6</f>
        <v>0</v>
      </c>
      <c r="BR414" s="233"/>
      <c r="BS414" s="231"/>
      <c r="BT414" s="231"/>
      <c r="BU414" s="231"/>
      <c r="BV414" s="231"/>
      <c r="BW414" s="231"/>
      <c r="BX414" s="231"/>
      <c r="BY414" s="231"/>
      <c r="BZ414" s="231"/>
      <c r="CA414" s="231"/>
      <c r="CB414" s="231"/>
      <c r="CC414" s="232">
        <f>G414-SUM(H414:CB414)</f>
        <v>0</v>
      </c>
      <c r="CD414" s="368"/>
    </row>
    <row r="415" spans="1:82" ht="27" x14ac:dyDescent="0.75">
      <c r="A415" s="155"/>
      <c r="B415" s="73" t="s">
        <v>495</v>
      </c>
      <c r="C415" s="129" t="str">
        <f>"Provision for the Installation and Upgrade of Electrical + Mechanical Assets - Provision for the installation and upgrade of Employer's Assets ("&amp; TEXT(F415,"## ### ###") &amp;")"</f>
        <v>Provision for the Installation and Upgrade of Electrical + Mechanical Assets - Provision for the installation and upgrade of Employer's Assets (2 010 000)</v>
      </c>
      <c r="D415" s="29" t="s">
        <v>318</v>
      </c>
      <c r="E415" s="255">
        <v>1</v>
      </c>
      <c r="F415" s="224">
        <v>2010000</v>
      </c>
      <c r="G415" s="74">
        <f t="shared" ref="G415" si="331">+E415*F415</f>
        <v>2010000</v>
      </c>
      <c r="H415" s="234"/>
      <c r="I415" s="235"/>
      <c r="J415" s="230"/>
      <c r="K415" s="231"/>
      <c r="L415" s="231"/>
      <c r="M415" s="231"/>
      <c r="N415" s="231"/>
      <c r="O415" s="231"/>
      <c r="P415" s="231"/>
      <c r="Q415" s="231"/>
      <c r="R415" s="231"/>
      <c r="S415" s="231"/>
      <c r="T415" s="231"/>
      <c r="U415" s="232">
        <f t="shared" ref="U415" si="332">G415/6</f>
        <v>335000</v>
      </c>
      <c r="V415" s="230"/>
      <c r="W415" s="231"/>
      <c r="X415" s="231"/>
      <c r="Y415" s="231"/>
      <c r="Z415" s="231"/>
      <c r="AA415" s="231"/>
      <c r="AB415" s="231"/>
      <c r="AC415" s="231"/>
      <c r="AD415" s="231"/>
      <c r="AE415" s="231"/>
      <c r="AF415" s="231"/>
      <c r="AG415" s="232">
        <f t="shared" ref="AG415" si="333">G415/6</f>
        <v>335000</v>
      </c>
      <c r="AH415" s="233"/>
      <c r="AI415" s="231"/>
      <c r="AJ415" s="231"/>
      <c r="AK415" s="231"/>
      <c r="AL415" s="231"/>
      <c r="AM415" s="231"/>
      <c r="AN415" s="231"/>
      <c r="AO415" s="231"/>
      <c r="AP415" s="231"/>
      <c r="AQ415" s="231"/>
      <c r="AR415" s="231"/>
      <c r="AS415" s="232">
        <f t="shared" ref="AS415" si="334">G415/6</f>
        <v>335000</v>
      </c>
      <c r="AT415" s="233"/>
      <c r="AU415" s="231"/>
      <c r="AV415" s="231"/>
      <c r="AW415" s="231"/>
      <c r="AX415" s="231"/>
      <c r="AY415" s="231"/>
      <c r="AZ415" s="231"/>
      <c r="BA415" s="231"/>
      <c r="BB415" s="231"/>
      <c r="BC415" s="231"/>
      <c r="BD415" s="231"/>
      <c r="BE415" s="232">
        <f t="shared" ref="BE415" si="335">G415/6</f>
        <v>335000</v>
      </c>
      <c r="BF415" s="233"/>
      <c r="BG415" s="231"/>
      <c r="BH415" s="231"/>
      <c r="BI415" s="231"/>
      <c r="BJ415" s="231"/>
      <c r="BK415" s="231"/>
      <c r="BL415" s="231"/>
      <c r="BM415" s="231"/>
      <c r="BN415" s="231"/>
      <c r="BO415" s="231"/>
      <c r="BP415" s="231"/>
      <c r="BQ415" s="232">
        <f t="shared" ref="BQ415" si="336">G415/6</f>
        <v>335000</v>
      </c>
      <c r="BR415" s="233"/>
      <c r="BS415" s="231"/>
      <c r="BT415" s="231"/>
      <c r="BU415" s="231"/>
      <c r="BV415" s="231"/>
      <c r="BW415" s="231"/>
      <c r="BX415" s="231"/>
      <c r="BY415" s="231"/>
      <c r="BZ415" s="231"/>
      <c r="CA415" s="231"/>
      <c r="CB415" s="231"/>
      <c r="CC415" s="232">
        <f t="shared" ref="CC415" si="337">G415-SUM(H415:CB415)</f>
        <v>335000</v>
      </c>
      <c r="CD415" s="368"/>
    </row>
    <row r="416" spans="1:82" ht="27" x14ac:dyDescent="0.75">
      <c r="A416" s="43"/>
      <c r="B416" s="26" t="s">
        <v>496</v>
      </c>
      <c r="C416" s="27" t="str">
        <f>"Provision for the Installation and Upgrade of Electrical + Mechanical Assets - Overhead charges and profit in respect of B-6002-a (" &amp; TEXT(F416,"#.##%") &amp; ")"</f>
        <v>Provision for the Installation and Upgrade of Electrical + Mechanical Assets - Overhead charges and profit in respect of B-6002-a (.%)</v>
      </c>
      <c r="D416" s="147" t="s">
        <v>320</v>
      </c>
      <c r="E416" s="302">
        <f>+G415</f>
        <v>2010000</v>
      </c>
      <c r="F416" s="312"/>
      <c r="G416" s="74">
        <f>+E416*F416</f>
        <v>0</v>
      </c>
      <c r="H416" s="234"/>
      <c r="I416" s="235"/>
      <c r="J416" s="230"/>
      <c r="K416" s="231"/>
      <c r="L416" s="231"/>
      <c r="M416" s="231"/>
      <c r="N416" s="231"/>
      <c r="O416" s="231"/>
      <c r="P416" s="231"/>
      <c r="Q416" s="231"/>
      <c r="R416" s="231"/>
      <c r="S416" s="231"/>
      <c r="T416" s="231"/>
      <c r="U416" s="232">
        <f>G416/6</f>
        <v>0</v>
      </c>
      <c r="V416" s="230"/>
      <c r="W416" s="231"/>
      <c r="X416" s="231"/>
      <c r="Y416" s="231"/>
      <c r="Z416" s="231"/>
      <c r="AA416" s="231"/>
      <c r="AB416" s="231"/>
      <c r="AC416" s="231"/>
      <c r="AD416" s="231"/>
      <c r="AE416" s="231"/>
      <c r="AF416" s="231"/>
      <c r="AG416" s="232">
        <f>G416/6</f>
        <v>0</v>
      </c>
      <c r="AH416" s="233"/>
      <c r="AI416" s="231"/>
      <c r="AJ416" s="231"/>
      <c r="AK416" s="231"/>
      <c r="AL416" s="231"/>
      <c r="AM416" s="231"/>
      <c r="AN416" s="231"/>
      <c r="AO416" s="231"/>
      <c r="AP416" s="231"/>
      <c r="AQ416" s="231"/>
      <c r="AR416" s="231"/>
      <c r="AS416" s="232">
        <f>G416/6</f>
        <v>0</v>
      </c>
      <c r="AT416" s="233"/>
      <c r="AU416" s="231"/>
      <c r="AV416" s="231"/>
      <c r="AW416" s="231"/>
      <c r="AX416" s="231"/>
      <c r="AY416" s="231"/>
      <c r="AZ416" s="231"/>
      <c r="BA416" s="231"/>
      <c r="BB416" s="231"/>
      <c r="BC416" s="231"/>
      <c r="BD416" s="231"/>
      <c r="BE416" s="232">
        <f>G416/6</f>
        <v>0</v>
      </c>
      <c r="BF416" s="233"/>
      <c r="BG416" s="231"/>
      <c r="BH416" s="231"/>
      <c r="BI416" s="231"/>
      <c r="BJ416" s="231"/>
      <c r="BK416" s="231"/>
      <c r="BL416" s="231"/>
      <c r="BM416" s="231"/>
      <c r="BN416" s="231"/>
      <c r="BO416" s="231"/>
      <c r="BP416" s="231"/>
      <c r="BQ416" s="232">
        <f>G416/6</f>
        <v>0</v>
      </c>
      <c r="BR416" s="233"/>
      <c r="BS416" s="231"/>
      <c r="BT416" s="231"/>
      <c r="BU416" s="231"/>
      <c r="BV416" s="231"/>
      <c r="BW416" s="231"/>
      <c r="BX416" s="231"/>
      <c r="BY416" s="231"/>
      <c r="BZ416" s="231"/>
      <c r="CA416" s="231"/>
      <c r="CB416" s="231"/>
      <c r="CC416" s="232">
        <f>G416-SUM(H416:CB416)</f>
        <v>0</v>
      </c>
      <c r="CD416" s="368"/>
    </row>
    <row r="417" spans="1:82" ht="27" x14ac:dyDescent="0.75">
      <c r="A417" s="155"/>
      <c r="B417" s="73" t="s">
        <v>497</v>
      </c>
      <c r="C417" s="129" t="str">
        <f>"Provision for the Installation and Upgrade of Toll System Assets - Provision for the installation and upgrade of Toll System Assets (" &amp; TEXT(F417,"### ###") &amp;")"</f>
        <v>Provision for the Installation and Upgrade of Toll System Assets - Provision for the installation and upgrade of Toll System Assets (300 000)</v>
      </c>
      <c r="D417" s="29" t="s">
        <v>318</v>
      </c>
      <c r="E417" s="255">
        <v>1</v>
      </c>
      <c r="F417" s="224">
        <v>300000</v>
      </c>
      <c r="G417" s="74">
        <f t="shared" ref="G417" si="338">+E417*F417</f>
        <v>300000</v>
      </c>
      <c r="H417" s="234"/>
      <c r="I417" s="235"/>
      <c r="J417" s="230"/>
      <c r="K417" s="231"/>
      <c r="L417" s="231"/>
      <c r="M417" s="231"/>
      <c r="N417" s="231"/>
      <c r="O417" s="231"/>
      <c r="P417" s="231"/>
      <c r="Q417" s="231"/>
      <c r="R417" s="231"/>
      <c r="S417" s="231"/>
      <c r="T417" s="231"/>
      <c r="U417" s="232">
        <f t="shared" ref="U417" si="339">G417/6</f>
        <v>50000</v>
      </c>
      <c r="V417" s="230"/>
      <c r="W417" s="231"/>
      <c r="X417" s="231"/>
      <c r="Y417" s="231"/>
      <c r="Z417" s="231"/>
      <c r="AA417" s="231"/>
      <c r="AB417" s="231"/>
      <c r="AC417" s="231"/>
      <c r="AD417" s="231"/>
      <c r="AE417" s="231"/>
      <c r="AF417" s="231"/>
      <c r="AG417" s="232">
        <f t="shared" ref="AG417" si="340">G417/6</f>
        <v>50000</v>
      </c>
      <c r="AH417" s="233"/>
      <c r="AI417" s="231"/>
      <c r="AJ417" s="231"/>
      <c r="AK417" s="231"/>
      <c r="AL417" s="231"/>
      <c r="AM417" s="231"/>
      <c r="AN417" s="231"/>
      <c r="AO417" s="231"/>
      <c r="AP417" s="231"/>
      <c r="AQ417" s="231"/>
      <c r="AR417" s="231"/>
      <c r="AS417" s="232">
        <f t="shared" ref="AS417" si="341">G417/6</f>
        <v>50000</v>
      </c>
      <c r="AT417" s="233"/>
      <c r="AU417" s="231"/>
      <c r="AV417" s="231"/>
      <c r="AW417" s="231"/>
      <c r="AX417" s="231"/>
      <c r="AY417" s="231"/>
      <c r="AZ417" s="231"/>
      <c r="BA417" s="231"/>
      <c r="BB417" s="231"/>
      <c r="BC417" s="231"/>
      <c r="BD417" s="231"/>
      <c r="BE417" s="232">
        <f t="shared" ref="BE417" si="342">G417/6</f>
        <v>50000</v>
      </c>
      <c r="BF417" s="233"/>
      <c r="BG417" s="231"/>
      <c r="BH417" s="231"/>
      <c r="BI417" s="231"/>
      <c r="BJ417" s="231"/>
      <c r="BK417" s="231"/>
      <c r="BL417" s="231"/>
      <c r="BM417" s="231"/>
      <c r="BN417" s="231"/>
      <c r="BO417" s="231"/>
      <c r="BP417" s="231"/>
      <c r="BQ417" s="232">
        <f t="shared" ref="BQ417" si="343">G417/6</f>
        <v>50000</v>
      </c>
      <c r="BR417" s="233"/>
      <c r="BS417" s="231"/>
      <c r="BT417" s="231"/>
      <c r="BU417" s="231"/>
      <c r="BV417" s="231"/>
      <c r="BW417" s="231"/>
      <c r="BX417" s="231"/>
      <c r="BY417" s="231"/>
      <c r="BZ417" s="231"/>
      <c r="CA417" s="231"/>
      <c r="CB417" s="231"/>
      <c r="CC417" s="232">
        <f t="shared" ref="CC417" si="344">G417-SUM(H417:CB417)</f>
        <v>50000</v>
      </c>
      <c r="CD417" s="368"/>
    </row>
    <row r="418" spans="1:82" ht="27" x14ac:dyDescent="0.75">
      <c r="A418" s="43"/>
      <c r="B418" s="26" t="s">
        <v>498</v>
      </c>
      <c r="C418" s="27" t="str">
        <f>"Provision for the Installation and Upgrade of Toll System Assets - Overhead charges and profit in respect of B-6003-a (" &amp; TEXT(F418,"#.##%") &amp; ")"</f>
        <v>Provision for the Installation and Upgrade of Toll System Assets - Overhead charges and profit in respect of B-6003-a (.%)</v>
      </c>
      <c r="D418" s="147" t="s">
        <v>320</v>
      </c>
      <c r="E418" s="302">
        <f>+G417</f>
        <v>300000</v>
      </c>
      <c r="F418" s="312"/>
      <c r="G418" s="74">
        <f>+E418*F418</f>
        <v>0</v>
      </c>
      <c r="H418" s="234"/>
      <c r="I418" s="235"/>
      <c r="J418" s="230"/>
      <c r="K418" s="231"/>
      <c r="L418" s="231"/>
      <c r="M418" s="231"/>
      <c r="N418" s="231"/>
      <c r="O418" s="231"/>
      <c r="P418" s="231"/>
      <c r="Q418" s="231"/>
      <c r="R418" s="231"/>
      <c r="S418" s="231"/>
      <c r="T418" s="231"/>
      <c r="U418" s="232">
        <f>G418/6</f>
        <v>0</v>
      </c>
      <c r="V418" s="230"/>
      <c r="W418" s="231"/>
      <c r="X418" s="231"/>
      <c r="Y418" s="231"/>
      <c r="Z418" s="231"/>
      <c r="AA418" s="231"/>
      <c r="AB418" s="231"/>
      <c r="AC418" s="231"/>
      <c r="AD418" s="231"/>
      <c r="AE418" s="231"/>
      <c r="AF418" s="231"/>
      <c r="AG418" s="232">
        <f>G418/6</f>
        <v>0</v>
      </c>
      <c r="AH418" s="233"/>
      <c r="AI418" s="231"/>
      <c r="AJ418" s="231"/>
      <c r="AK418" s="231"/>
      <c r="AL418" s="231"/>
      <c r="AM418" s="231"/>
      <c r="AN418" s="231"/>
      <c r="AO418" s="231"/>
      <c r="AP418" s="231"/>
      <c r="AQ418" s="231"/>
      <c r="AR418" s="231"/>
      <c r="AS418" s="232">
        <f>G418/6</f>
        <v>0</v>
      </c>
      <c r="AT418" s="233"/>
      <c r="AU418" s="231"/>
      <c r="AV418" s="231"/>
      <c r="AW418" s="231"/>
      <c r="AX418" s="231"/>
      <c r="AY418" s="231"/>
      <c r="AZ418" s="231"/>
      <c r="BA418" s="231"/>
      <c r="BB418" s="231"/>
      <c r="BC418" s="231"/>
      <c r="BD418" s="231"/>
      <c r="BE418" s="232">
        <f>G418/6</f>
        <v>0</v>
      </c>
      <c r="BF418" s="233"/>
      <c r="BG418" s="231"/>
      <c r="BH418" s="231"/>
      <c r="BI418" s="231"/>
      <c r="BJ418" s="231"/>
      <c r="BK418" s="231"/>
      <c r="BL418" s="231"/>
      <c r="BM418" s="231"/>
      <c r="BN418" s="231"/>
      <c r="BO418" s="231"/>
      <c r="BP418" s="231"/>
      <c r="BQ418" s="232">
        <f>G418/6</f>
        <v>0</v>
      </c>
      <c r="BR418" s="233"/>
      <c r="BS418" s="231"/>
      <c r="BT418" s="231"/>
      <c r="BU418" s="231"/>
      <c r="BV418" s="231"/>
      <c r="BW418" s="231"/>
      <c r="BX418" s="231"/>
      <c r="BY418" s="231"/>
      <c r="BZ418" s="231"/>
      <c r="CA418" s="231"/>
      <c r="CB418" s="231"/>
      <c r="CC418" s="232">
        <f>G418-SUM(H418:CB418)</f>
        <v>0</v>
      </c>
      <c r="CD418" s="368"/>
    </row>
    <row r="419" spans="1:82" ht="27" x14ac:dyDescent="0.75">
      <c r="A419" s="155"/>
      <c r="B419" s="73" t="s">
        <v>499</v>
      </c>
      <c r="C419" s="129" t="str">
        <f>"Customer Service Kiosk at locations Remote from the Plazas - Allowance for Customer Service Kiosks Planning and Design ("&amp; TEXT(F419,"### ###") &amp;")"</f>
        <v>Customer Service Kiosk at locations Remote from the Plazas - Allowance for Customer Service Kiosks Planning and Design (600 000)</v>
      </c>
      <c r="D419" s="29" t="s">
        <v>318</v>
      </c>
      <c r="E419" s="255">
        <v>1</v>
      </c>
      <c r="F419" s="224">
        <v>600000</v>
      </c>
      <c r="G419" s="74">
        <f t="shared" ref="G419" si="345">+E419*F419</f>
        <v>600000</v>
      </c>
      <c r="H419" s="234"/>
      <c r="I419" s="235"/>
      <c r="J419" s="230"/>
      <c r="K419" s="231"/>
      <c r="L419" s="231"/>
      <c r="M419" s="231"/>
      <c r="N419" s="231"/>
      <c r="O419" s="231"/>
      <c r="P419" s="231"/>
      <c r="Q419" s="231"/>
      <c r="R419" s="231"/>
      <c r="S419" s="231"/>
      <c r="T419" s="231"/>
      <c r="U419" s="232">
        <f t="shared" ref="U419" si="346">G419/6</f>
        <v>100000</v>
      </c>
      <c r="V419" s="230"/>
      <c r="W419" s="231"/>
      <c r="X419" s="231"/>
      <c r="Y419" s="231"/>
      <c r="Z419" s="231"/>
      <c r="AA419" s="231"/>
      <c r="AB419" s="231"/>
      <c r="AC419" s="231"/>
      <c r="AD419" s="231"/>
      <c r="AE419" s="231"/>
      <c r="AF419" s="231"/>
      <c r="AG419" s="232">
        <f t="shared" ref="AG419" si="347">G419/6</f>
        <v>100000</v>
      </c>
      <c r="AH419" s="233"/>
      <c r="AI419" s="231"/>
      <c r="AJ419" s="231"/>
      <c r="AK419" s="231"/>
      <c r="AL419" s="231"/>
      <c r="AM419" s="231"/>
      <c r="AN419" s="231"/>
      <c r="AO419" s="231"/>
      <c r="AP419" s="231"/>
      <c r="AQ419" s="231"/>
      <c r="AR419" s="231"/>
      <c r="AS419" s="232">
        <f t="shared" ref="AS419" si="348">G419/6</f>
        <v>100000</v>
      </c>
      <c r="AT419" s="233"/>
      <c r="AU419" s="231"/>
      <c r="AV419" s="231"/>
      <c r="AW419" s="231"/>
      <c r="AX419" s="231"/>
      <c r="AY419" s="231"/>
      <c r="AZ419" s="231"/>
      <c r="BA419" s="231"/>
      <c r="BB419" s="231"/>
      <c r="BC419" s="231"/>
      <c r="BD419" s="231"/>
      <c r="BE419" s="232">
        <f t="shared" ref="BE419" si="349">G419/6</f>
        <v>100000</v>
      </c>
      <c r="BF419" s="233"/>
      <c r="BG419" s="231"/>
      <c r="BH419" s="231"/>
      <c r="BI419" s="231"/>
      <c r="BJ419" s="231"/>
      <c r="BK419" s="231"/>
      <c r="BL419" s="231"/>
      <c r="BM419" s="231"/>
      <c r="BN419" s="231"/>
      <c r="BO419" s="231"/>
      <c r="BP419" s="231"/>
      <c r="BQ419" s="232">
        <f t="shared" ref="BQ419" si="350">G419/6</f>
        <v>100000</v>
      </c>
      <c r="BR419" s="233"/>
      <c r="BS419" s="231"/>
      <c r="BT419" s="231"/>
      <c r="BU419" s="231"/>
      <c r="BV419" s="231"/>
      <c r="BW419" s="231"/>
      <c r="BX419" s="231"/>
      <c r="BY419" s="231"/>
      <c r="BZ419" s="231"/>
      <c r="CA419" s="231"/>
      <c r="CB419" s="231"/>
      <c r="CC419" s="232">
        <f t="shared" ref="CC419" si="351">G419-SUM(H419:CB419)</f>
        <v>100000</v>
      </c>
      <c r="CD419" s="368"/>
    </row>
    <row r="420" spans="1:82" ht="27" x14ac:dyDescent="0.75">
      <c r="A420" s="43"/>
      <c r="B420" s="26" t="s">
        <v>500</v>
      </c>
      <c r="C420" s="27" t="str">
        <f>"Customer Service Kiosk at locations Remote from the Plazas - Overhead Charges and Profit in respect of B-6004-a ("&amp; TEXT(F420,"#.##%") &amp; ")"</f>
        <v>Customer Service Kiosk at locations Remote from the Plazas - Overhead Charges and Profit in respect of B-6004-a (.%)</v>
      </c>
      <c r="D420" s="147" t="s">
        <v>320</v>
      </c>
      <c r="E420" s="302">
        <f>+G419</f>
        <v>600000</v>
      </c>
      <c r="F420" s="312"/>
      <c r="G420" s="74">
        <f>+E420*F420</f>
        <v>0</v>
      </c>
      <c r="H420" s="234"/>
      <c r="I420" s="235"/>
      <c r="J420" s="230"/>
      <c r="K420" s="231"/>
      <c r="L420" s="231"/>
      <c r="M420" s="231"/>
      <c r="N420" s="231"/>
      <c r="O420" s="231"/>
      <c r="P420" s="231"/>
      <c r="Q420" s="231"/>
      <c r="R420" s="231"/>
      <c r="S420" s="231"/>
      <c r="T420" s="231"/>
      <c r="U420" s="232">
        <f>G420/6</f>
        <v>0</v>
      </c>
      <c r="V420" s="230"/>
      <c r="W420" s="231"/>
      <c r="X420" s="231"/>
      <c r="Y420" s="231"/>
      <c r="Z420" s="231"/>
      <c r="AA420" s="231"/>
      <c r="AB420" s="231"/>
      <c r="AC420" s="231"/>
      <c r="AD420" s="231"/>
      <c r="AE420" s="231"/>
      <c r="AF420" s="231"/>
      <c r="AG420" s="232">
        <f>G420/6</f>
        <v>0</v>
      </c>
      <c r="AH420" s="233"/>
      <c r="AI420" s="231"/>
      <c r="AJ420" s="231"/>
      <c r="AK420" s="231"/>
      <c r="AL420" s="231"/>
      <c r="AM420" s="231"/>
      <c r="AN420" s="231"/>
      <c r="AO420" s="231"/>
      <c r="AP420" s="231"/>
      <c r="AQ420" s="231"/>
      <c r="AR420" s="231"/>
      <c r="AS420" s="232">
        <f>G420/6</f>
        <v>0</v>
      </c>
      <c r="AT420" s="233"/>
      <c r="AU420" s="231"/>
      <c r="AV420" s="231"/>
      <c r="AW420" s="231"/>
      <c r="AX420" s="231"/>
      <c r="AY420" s="231"/>
      <c r="AZ420" s="231"/>
      <c r="BA420" s="231"/>
      <c r="BB420" s="231"/>
      <c r="BC420" s="231"/>
      <c r="BD420" s="231"/>
      <c r="BE420" s="232">
        <f>G420/6</f>
        <v>0</v>
      </c>
      <c r="BF420" s="233"/>
      <c r="BG420" s="231"/>
      <c r="BH420" s="231"/>
      <c r="BI420" s="231"/>
      <c r="BJ420" s="231"/>
      <c r="BK420" s="231"/>
      <c r="BL420" s="231"/>
      <c r="BM420" s="231"/>
      <c r="BN420" s="231"/>
      <c r="BO420" s="231"/>
      <c r="BP420" s="231"/>
      <c r="BQ420" s="232">
        <f>G420/6</f>
        <v>0</v>
      </c>
      <c r="BR420" s="233"/>
      <c r="BS420" s="231"/>
      <c r="BT420" s="231"/>
      <c r="BU420" s="231"/>
      <c r="BV420" s="231"/>
      <c r="BW420" s="231"/>
      <c r="BX420" s="231"/>
      <c r="BY420" s="231"/>
      <c r="BZ420" s="231"/>
      <c r="CA420" s="231"/>
      <c r="CB420" s="231"/>
      <c r="CC420" s="232">
        <f>G420-SUM(H420:CB420)</f>
        <v>0</v>
      </c>
      <c r="CD420" s="368"/>
    </row>
    <row r="421" spans="1:82" ht="27" x14ac:dyDescent="0.75">
      <c r="A421" s="180"/>
      <c r="B421" s="73" t="s">
        <v>501</v>
      </c>
      <c r="C421" s="129" t="str">
        <f>"Customer Service Kiosk at locations Remote from the Plazas - Procurement of Kiosks Supply and Installation ("&amp; TEXT(F421,"### ###") &amp;")"</f>
        <v>Customer Service Kiosk at locations Remote from the Plazas - Procurement of Kiosks Supply and Installation (900 000)</v>
      </c>
      <c r="D421" s="29" t="s">
        <v>318</v>
      </c>
      <c r="E421" s="255">
        <v>1</v>
      </c>
      <c r="F421" s="224">
        <v>900000</v>
      </c>
      <c r="G421" s="74">
        <f t="shared" ref="G421" si="352">+E421*F421</f>
        <v>900000</v>
      </c>
      <c r="H421" s="234"/>
      <c r="I421" s="235"/>
      <c r="J421" s="230"/>
      <c r="K421" s="231"/>
      <c r="L421" s="231"/>
      <c r="M421" s="231"/>
      <c r="N421" s="231"/>
      <c r="O421" s="231"/>
      <c r="P421" s="231"/>
      <c r="Q421" s="231"/>
      <c r="R421" s="231"/>
      <c r="S421" s="231"/>
      <c r="T421" s="231"/>
      <c r="U421" s="232">
        <f t="shared" ref="U421" si="353">G421/6</f>
        <v>150000</v>
      </c>
      <c r="V421" s="230"/>
      <c r="W421" s="231"/>
      <c r="X421" s="231"/>
      <c r="Y421" s="231"/>
      <c r="Z421" s="231"/>
      <c r="AA421" s="231"/>
      <c r="AB421" s="231"/>
      <c r="AC421" s="231"/>
      <c r="AD421" s="231"/>
      <c r="AE421" s="231"/>
      <c r="AF421" s="231"/>
      <c r="AG421" s="232">
        <f t="shared" ref="AG421" si="354">G421/6</f>
        <v>150000</v>
      </c>
      <c r="AH421" s="233"/>
      <c r="AI421" s="231"/>
      <c r="AJ421" s="231"/>
      <c r="AK421" s="231"/>
      <c r="AL421" s="231"/>
      <c r="AM421" s="231"/>
      <c r="AN421" s="231"/>
      <c r="AO421" s="231"/>
      <c r="AP421" s="231"/>
      <c r="AQ421" s="231"/>
      <c r="AR421" s="231"/>
      <c r="AS421" s="232">
        <f t="shared" ref="AS421" si="355">G421/6</f>
        <v>150000</v>
      </c>
      <c r="AT421" s="233"/>
      <c r="AU421" s="231"/>
      <c r="AV421" s="231"/>
      <c r="AW421" s="231"/>
      <c r="AX421" s="231"/>
      <c r="AY421" s="231"/>
      <c r="AZ421" s="231"/>
      <c r="BA421" s="231"/>
      <c r="BB421" s="231"/>
      <c r="BC421" s="231"/>
      <c r="BD421" s="231"/>
      <c r="BE421" s="232">
        <f t="shared" ref="BE421" si="356">G421/6</f>
        <v>150000</v>
      </c>
      <c r="BF421" s="233"/>
      <c r="BG421" s="231"/>
      <c r="BH421" s="231"/>
      <c r="BI421" s="231"/>
      <c r="BJ421" s="231"/>
      <c r="BK421" s="231"/>
      <c r="BL421" s="231"/>
      <c r="BM421" s="231"/>
      <c r="BN421" s="231"/>
      <c r="BO421" s="231"/>
      <c r="BP421" s="231"/>
      <c r="BQ421" s="232">
        <f t="shared" ref="BQ421" si="357">G421/6</f>
        <v>150000</v>
      </c>
      <c r="BR421" s="233"/>
      <c r="BS421" s="231"/>
      <c r="BT421" s="231"/>
      <c r="BU421" s="231"/>
      <c r="BV421" s="231"/>
      <c r="BW421" s="231"/>
      <c r="BX421" s="231"/>
      <c r="BY421" s="231"/>
      <c r="BZ421" s="231"/>
      <c r="CA421" s="231"/>
      <c r="CB421" s="231"/>
      <c r="CC421" s="232">
        <f t="shared" ref="CC421" si="358">G421-SUM(H421:CB421)</f>
        <v>150000</v>
      </c>
      <c r="CD421" s="368"/>
    </row>
    <row r="422" spans="1:82" ht="27" x14ac:dyDescent="0.75">
      <c r="A422" s="39"/>
      <c r="B422" s="26" t="s">
        <v>502</v>
      </c>
      <c r="C422" s="27" t="str">
        <f>"Customer Service Kiosk at locations Remote from the Plazas - Overhead charges and Profit in respect of B-6004-c ("&amp; TEXT(F422,"#.##%") &amp; ")"</f>
        <v>Customer Service Kiosk at locations Remote from the Plazas - Overhead charges and Profit in respect of B-6004-c (.%)</v>
      </c>
      <c r="D422" s="147" t="s">
        <v>320</v>
      </c>
      <c r="E422" s="302">
        <f>+G421</f>
        <v>900000</v>
      </c>
      <c r="F422" s="312"/>
      <c r="G422" s="74">
        <f>+E422*F422</f>
        <v>0</v>
      </c>
      <c r="H422" s="234"/>
      <c r="I422" s="235"/>
      <c r="J422" s="230"/>
      <c r="K422" s="231"/>
      <c r="L422" s="231"/>
      <c r="M422" s="231"/>
      <c r="N422" s="231"/>
      <c r="O422" s="231"/>
      <c r="P422" s="231"/>
      <c r="Q422" s="231"/>
      <c r="R422" s="231"/>
      <c r="S422" s="231"/>
      <c r="T422" s="231"/>
      <c r="U422" s="232">
        <f>G422/6</f>
        <v>0</v>
      </c>
      <c r="V422" s="230"/>
      <c r="W422" s="231"/>
      <c r="X422" s="231"/>
      <c r="Y422" s="231"/>
      <c r="Z422" s="231"/>
      <c r="AA422" s="231"/>
      <c r="AB422" s="231"/>
      <c r="AC422" s="231"/>
      <c r="AD422" s="231"/>
      <c r="AE422" s="231"/>
      <c r="AF422" s="231"/>
      <c r="AG422" s="232">
        <f>G422/6</f>
        <v>0</v>
      </c>
      <c r="AH422" s="233"/>
      <c r="AI422" s="231"/>
      <c r="AJ422" s="231"/>
      <c r="AK422" s="231"/>
      <c r="AL422" s="231"/>
      <c r="AM422" s="231"/>
      <c r="AN422" s="231"/>
      <c r="AO422" s="231"/>
      <c r="AP422" s="231"/>
      <c r="AQ422" s="231"/>
      <c r="AR422" s="231"/>
      <c r="AS422" s="232">
        <f>G422/6</f>
        <v>0</v>
      </c>
      <c r="AT422" s="233"/>
      <c r="AU422" s="231"/>
      <c r="AV422" s="231"/>
      <c r="AW422" s="231"/>
      <c r="AX422" s="231"/>
      <c r="AY422" s="231"/>
      <c r="AZ422" s="231"/>
      <c r="BA422" s="231"/>
      <c r="BB422" s="231"/>
      <c r="BC422" s="231"/>
      <c r="BD422" s="231"/>
      <c r="BE422" s="232">
        <f>G422/6</f>
        <v>0</v>
      </c>
      <c r="BF422" s="233"/>
      <c r="BG422" s="231"/>
      <c r="BH422" s="231"/>
      <c r="BI422" s="231"/>
      <c r="BJ422" s="231"/>
      <c r="BK422" s="231"/>
      <c r="BL422" s="231"/>
      <c r="BM422" s="231"/>
      <c r="BN422" s="231"/>
      <c r="BO422" s="231"/>
      <c r="BP422" s="231"/>
      <c r="BQ422" s="232">
        <f>G422/6</f>
        <v>0</v>
      </c>
      <c r="BR422" s="233"/>
      <c r="BS422" s="231"/>
      <c r="BT422" s="231"/>
      <c r="BU422" s="231"/>
      <c r="BV422" s="231"/>
      <c r="BW422" s="231"/>
      <c r="BX422" s="231"/>
      <c r="BY422" s="231"/>
      <c r="BZ422" s="231"/>
      <c r="CA422" s="231"/>
      <c r="CB422" s="231"/>
      <c r="CC422" s="232">
        <f>G422-SUM(H422:CB422)</f>
        <v>0</v>
      </c>
      <c r="CD422" s="368"/>
    </row>
    <row r="423" spans="1:82" ht="27" x14ac:dyDescent="0.75">
      <c r="A423" s="39"/>
      <c r="B423" s="73" t="s">
        <v>503</v>
      </c>
      <c r="C423" s="129" t="str">
        <f>"Customer Service Kiosks at Toll Plazas - Allowance for Customer Service Kiosks Planning and Design ("&amp; TEXT(F423,"##### ###") &amp;")"</f>
        <v>Customer Service Kiosks at Toll Plazas - Allowance for Customer Service Kiosks Planning and Design (600 000)</v>
      </c>
      <c r="D423" s="29" t="s">
        <v>318</v>
      </c>
      <c r="E423" s="255">
        <v>1</v>
      </c>
      <c r="F423" s="224">
        <v>600000</v>
      </c>
      <c r="G423" s="74">
        <f t="shared" ref="G423" si="359">+E423*F423</f>
        <v>600000</v>
      </c>
      <c r="H423" s="234"/>
      <c r="I423" s="235"/>
      <c r="J423" s="230"/>
      <c r="K423" s="231"/>
      <c r="L423" s="231"/>
      <c r="M423" s="231"/>
      <c r="N423" s="231"/>
      <c r="O423" s="231"/>
      <c r="P423" s="231"/>
      <c r="Q423" s="231"/>
      <c r="R423" s="231"/>
      <c r="S423" s="231"/>
      <c r="T423" s="231"/>
      <c r="U423" s="232">
        <f t="shared" ref="U423" si="360">G423/6</f>
        <v>100000</v>
      </c>
      <c r="V423" s="230"/>
      <c r="W423" s="231"/>
      <c r="X423" s="231"/>
      <c r="Y423" s="231"/>
      <c r="Z423" s="231"/>
      <c r="AA423" s="231"/>
      <c r="AB423" s="231"/>
      <c r="AC423" s="231"/>
      <c r="AD423" s="231"/>
      <c r="AE423" s="231"/>
      <c r="AF423" s="231"/>
      <c r="AG423" s="232">
        <f t="shared" ref="AG423" si="361">G423/6</f>
        <v>100000</v>
      </c>
      <c r="AH423" s="233"/>
      <c r="AI423" s="231"/>
      <c r="AJ423" s="231"/>
      <c r="AK423" s="231"/>
      <c r="AL423" s="231"/>
      <c r="AM423" s="231"/>
      <c r="AN423" s="231"/>
      <c r="AO423" s="231"/>
      <c r="AP423" s="231"/>
      <c r="AQ423" s="231"/>
      <c r="AR423" s="231"/>
      <c r="AS423" s="232">
        <f t="shared" ref="AS423" si="362">G423/6</f>
        <v>100000</v>
      </c>
      <c r="AT423" s="233"/>
      <c r="AU423" s="231"/>
      <c r="AV423" s="231"/>
      <c r="AW423" s="231"/>
      <c r="AX423" s="231"/>
      <c r="AY423" s="231"/>
      <c r="AZ423" s="231"/>
      <c r="BA423" s="231"/>
      <c r="BB423" s="231"/>
      <c r="BC423" s="231"/>
      <c r="BD423" s="231"/>
      <c r="BE423" s="232">
        <f t="shared" ref="BE423" si="363">G423/6</f>
        <v>100000</v>
      </c>
      <c r="BF423" s="233"/>
      <c r="BG423" s="231"/>
      <c r="BH423" s="231"/>
      <c r="BI423" s="231"/>
      <c r="BJ423" s="231"/>
      <c r="BK423" s="231"/>
      <c r="BL423" s="231"/>
      <c r="BM423" s="231"/>
      <c r="BN423" s="231"/>
      <c r="BO423" s="231"/>
      <c r="BP423" s="231"/>
      <c r="BQ423" s="232">
        <f t="shared" ref="BQ423" si="364">G423/6</f>
        <v>100000</v>
      </c>
      <c r="BR423" s="233"/>
      <c r="BS423" s="231"/>
      <c r="BT423" s="231"/>
      <c r="BU423" s="231"/>
      <c r="BV423" s="231"/>
      <c r="BW423" s="231"/>
      <c r="BX423" s="231"/>
      <c r="BY423" s="231"/>
      <c r="BZ423" s="231"/>
      <c r="CA423" s="231"/>
      <c r="CB423" s="231"/>
      <c r="CC423" s="232">
        <f t="shared" ref="CC423" si="365">G423-SUM(H423:CB423)</f>
        <v>100000</v>
      </c>
      <c r="CD423" s="368"/>
    </row>
    <row r="424" spans="1:82" x14ac:dyDescent="0.75">
      <c r="A424" s="43"/>
      <c r="B424" s="26" t="s">
        <v>504</v>
      </c>
      <c r="C424" s="27" t="str">
        <f>"Customer Service Kiosks at Toll Plazas - Overhead Charges and Profit in respect of B-6005-a ("&amp; TEXT(F424,"#.##%") &amp; ")"</f>
        <v>Customer Service Kiosks at Toll Plazas - Overhead Charges and Profit in respect of B-6005-a (.%)</v>
      </c>
      <c r="D424" s="147" t="s">
        <v>320</v>
      </c>
      <c r="E424" s="302">
        <f>+G423</f>
        <v>600000</v>
      </c>
      <c r="F424" s="312"/>
      <c r="G424" s="74">
        <f>+E424*F424</f>
        <v>0</v>
      </c>
      <c r="H424" s="234"/>
      <c r="I424" s="235"/>
      <c r="J424" s="230"/>
      <c r="K424" s="231"/>
      <c r="L424" s="231"/>
      <c r="M424" s="231"/>
      <c r="N424" s="231"/>
      <c r="O424" s="231"/>
      <c r="P424" s="231"/>
      <c r="Q424" s="231"/>
      <c r="R424" s="231"/>
      <c r="S424" s="231"/>
      <c r="T424" s="231"/>
      <c r="U424" s="232">
        <f>G424/6</f>
        <v>0</v>
      </c>
      <c r="V424" s="230"/>
      <c r="W424" s="231"/>
      <c r="X424" s="231"/>
      <c r="Y424" s="231"/>
      <c r="Z424" s="231"/>
      <c r="AA424" s="231"/>
      <c r="AB424" s="231"/>
      <c r="AC424" s="231"/>
      <c r="AD424" s="231"/>
      <c r="AE424" s="231"/>
      <c r="AF424" s="231"/>
      <c r="AG424" s="232">
        <f>G424/6</f>
        <v>0</v>
      </c>
      <c r="AH424" s="233"/>
      <c r="AI424" s="231"/>
      <c r="AJ424" s="231"/>
      <c r="AK424" s="231"/>
      <c r="AL424" s="231"/>
      <c r="AM424" s="231"/>
      <c r="AN424" s="231"/>
      <c r="AO424" s="231"/>
      <c r="AP424" s="231"/>
      <c r="AQ424" s="231"/>
      <c r="AR424" s="231"/>
      <c r="AS424" s="232">
        <f>G424/6</f>
        <v>0</v>
      </c>
      <c r="AT424" s="233"/>
      <c r="AU424" s="231"/>
      <c r="AV424" s="231"/>
      <c r="AW424" s="231"/>
      <c r="AX424" s="231"/>
      <c r="AY424" s="231"/>
      <c r="AZ424" s="231"/>
      <c r="BA424" s="231"/>
      <c r="BB424" s="231"/>
      <c r="BC424" s="231"/>
      <c r="BD424" s="231"/>
      <c r="BE424" s="232">
        <f>G424/6</f>
        <v>0</v>
      </c>
      <c r="BF424" s="233"/>
      <c r="BG424" s="231"/>
      <c r="BH424" s="231"/>
      <c r="BI424" s="231"/>
      <c r="BJ424" s="231"/>
      <c r="BK424" s="231"/>
      <c r="BL424" s="231"/>
      <c r="BM424" s="231"/>
      <c r="BN424" s="231"/>
      <c r="BO424" s="231"/>
      <c r="BP424" s="231"/>
      <c r="BQ424" s="232">
        <f>G424/6</f>
        <v>0</v>
      </c>
      <c r="BR424" s="233"/>
      <c r="BS424" s="231"/>
      <c r="BT424" s="231"/>
      <c r="BU424" s="231"/>
      <c r="BV424" s="231"/>
      <c r="BW424" s="231"/>
      <c r="BX424" s="231"/>
      <c r="BY424" s="231"/>
      <c r="BZ424" s="231"/>
      <c r="CA424" s="231"/>
      <c r="CB424" s="231"/>
      <c r="CC424" s="232">
        <f>G424-SUM(H424:CB424)</f>
        <v>0</v>
      </c>
      <c r="CD424" s="368"/>
    </row>
    <row r="425" spans="1:82" ht="27" x14ac:dyDescent="0.75">
      <c r="A425" s="43"/>
      <c r="B425" s="73" t="s">
        <v>505</v>
      </c>
      <c r="C425" s="129" t="str">
        <f>"Information Points and Desks at locations Remote from Plaza - Supply and Installation of Customer Service Kiosks Shop-fittings (" &amp; TEXT(F425,"### ###") &amp;")"</f>
        <v>Information Points and Desks at locations Remote from Plaza - Supply and Installation of Customer Service Kiosks Shop-fittings (900 000)</v>
      </c>
      <c r="D425" s="29" t="s">
        <v>318</v>
      </c>
      <c r="E425" s="255">
        <v>1</v>
      </c>
      <c r="F425" s="224">
        <v>900000</v>
      </c>
      <c r="G425" s="74">
        <f t="shared" ref="G425" si="366">+E425*F425</f>
        <v>900000</v>
      </c>
      <c r="H425" s="234"/>
      <c r="I425" s="235"/>
      <c r="J425" s="230"/>
      <c r="K425" s="231"/>
      <c r="L425" s="231"/>
      <c r="M425" s="231"/>
      <c r="N425" s="231"/>
      <c r="O425" s="231"/>
      <c r="P425" s="231"/>
      <c r="Q425" s="231"/>
      <c r="R425" s="231"/>
      <c r="S425" s="231"/>
      <c r="T425" s="231"/>
      <c r="U425" s="232">
        <f t="shared" ref="U425" si="367">G425/6</f>
        <v>150000</v>
      </c>
      <c r="V425" s="230"/>
      <c r="W425" s="231"/>
      <c r="X425" s="231"/>
      <c r="Y425" s="231"/>
      <c r="Z425" s="231"/>
      <c r="AA425" s="231"/>
      <c r="AB425" s="231"/>
      <c r="AC425" s="231"/>
      <c r="AD425" s="231"/>
      <c r="AE425" s="231"/>
      <c r="AF425" s="231"/>
      <c r="AG425" s="232">
        <f t="shared" ref="AG425" si="368">G425/6</f>
        <v>150000</v>
      </c>
      <c r="AH425" s="233"/>
      <c r="AI425" s="231"/>
      <c r="AJ425" s="231"/>
      <c r="AK425" s="231"/>
      <c r="AL425" s="231"/>
      <c r="AM425" s="231"/>
      <c r="AN425" s="231"/>
      <c r="AO425" s="231"/>
      <c r="AP425" s="231"/>
      <c r="AQ425" s="231"/>
      <c r="AR425" s="231"/>
      <c r="AS425" s="232">
        <f t="shared" ref="AS425" si="369">G425/6</f>
        <v>150000</v>
      </c>
      <c r="AT425" s="233"/>
      <c r="AU425" s="231"/>
      <c r="AV425" s="231"/>
      <c r="AW425" s="231"/>
      <c r="AX425" s="231"/>
      <c r="AY425" s="231"/>
      <c r="AZ425" s="231"/>
      <c r="BA425" s="231"/>
      <c r="BB425" s="231"/>
      <c r="BC425" s="231"/>
      <c r="BD425" s="231"/>
      <c r="BE425" s="232">
        <f t="shared" ref="BE425" si="370">G425/6</f>
        <v>150000</v>
      </c>
      <c r="BF425" s="233"/>
      <c r="BG425" s="231"/>
      <c r="BH425" s="231"/>
      <c r="BI425" s="231"/>
      <c r="BJ425" s="231"/>
      <c r="BK425" s="231"/>
      <c r="BL425" s="231"/>
      <c r="BM425" s="231"/>
      <c r="BN425" s="231"/>
      <c r="BO425" s="231"/>
      <c r="BP425" s="231"/>
      <c r="BQ425" s="232">
        <f t="shared" ref="BQ425" si="371">G425/6</f>
        <v>150000</v>
      </c>
      <c r="BR425" s="233"/>
      <c r="BS425" s="231"/>
      <c r="BT425" s="231"/>
      <c r="BU425" s="231"/>
      <c r="BV425" s="231"/>
      <c r="BW425" s="231"/>
      <c r="BX425" s="231"/>
      <c r="BY425" s="231"/>
      <c r="BZ425" s="231"/>
      <c r="CA425" s="231"/>
      <c r="CB425" s="231"/>
      <c r="CC425" s="232">
        <f t="shared" ref="CC425" si="372">G425-SUM(H425:CB425)</f>
        <v>150000</v>
      </c>
      <c r="CD425" s="368"/>
    </row>
    <row r="426" spans="1:82" x14ac:dyDescent="0.75">
      <c r="A426" s="43"/>
      <c r="B426" s="26" t="s">
        <v>506</v>
      </c>
      <c r="C426" s="27" t="str">
        <f>"Customer Service Kiosks at Toll Plazas - Overhead charges and Profit in respect of B-6005-c ("&amp; TEXT(F426,"#.##%") &amp; ")"</f>
        <v>Customer Service Kiosks at Toll Plazas - Overhead charges and Profit in respect of B-6005-c (.%)</v>
      </c>
      <c r="D426" s="147" t="s">
        <v>320</v>
      </c>
      <c r="E426" s="302">
        <f>+G425</f>
        <v>900000</v>
      </c>
      <c r="F426" s="312"/>
      <c r="G426" s="74">
        <f>+E426*F426</f>
        <v>0</v>
      </c>
      <c r="H426" s="234"/>
      <c r="I426" s="235"/>
      <c r="J426" s="230"/>
      <c r="K426" s="231"/>
      <c r="L426" s="231"/>
      <c r="M426" s="231"/>
      <c r="N426" s="231"/>
      <c r="O426" s="231"/>
      <c r="P426" s="231"/>
      <c r="Q426" s="231"/>
      <c r="R426" s="231"/>
      <c r="S426" s="231"/>
      <c r="T426" s="231"/>
      <c r="U426" s="232">
        <f>G426/6</f>
        <v>0</v>
      </c>
      <c r="V426" s="230"/>
      <c r="W426" s="231"/>
      <c r="X426" s="231"/>
      <c r="Y426" s="231"/>
      <c r="Z426" s="231"/>
      <c r="AA426" s="231"/>
      <c r="AB426" s="231"/>
      <c r="AC426" s="231"/>
      <c r="AD426" s="231"/>
      <c r="AE426" s="231"/>
      <c r="AF426" s="231"/>
      <c r="AG426" s="232">
        <f>G426/6</f>
        <v>0</v>
      </c>
      <c r="AH426" s="233"/>
      <c r="AI426" s="231"/>
      <c r="AJ426" s="231"/>
      <c r="AK426" s="231"/>
      <c r="AL426" s="231"/>
      <c r="AM426" s="231"/>
      <c r="AN426" s="231"/>
      <c r="AO426" s="231"/>
      <c r="AP426" s="231"/>
      <c r="AQ426" s="231"/>
      <c r="AR426" s="231"/>
      <c r="AS426" s="232">
        <f>G426/6</f>
        <v>0</v>
      </c>
      <c r="AT426" s="233"/>
      <c r="AU426" s="231"/>
      <c r="AV426" s="231"/>
      <c r="AW426" s="231"/>
      <c r="AX426" s="231"/>
      <c r="AY426" s="231"/>
      <c r="AZ426" s="231"/>
      <c r="BA426" s="231"/>
      <c r="BB426" s="231"/>
      <c r="BC426" s="231"/>
      <c r="BD426" s="231"/>
      <c r="BE426" s="232">
        <f>G426/6</f>
        <v>0</v>
      </c>
      <c r="BF426" s="233"/>
      <c r="BG426" s="231"/>
      <c r="BH426" s="231"/>
      <c r="BI426" s="231"/>
      <c r="BJ426" s="231"/>
      <c r="BK426" s="231"/>
      <c r="BL426" s="231"/>
      <c r="BM426" s="231"/>
      <c r="BN426" s="231"/>
      <c r="BO426" s="231"/>
      <c r="BP426" s="231"/>
      <c r="BQ426" s="232">
        <f>G426/6</f>
        <v>0</v>
      </c>
      <c r="BR426" s="233"/>
      <c r="BS426" s="231"/>
      <c r="BT426" s="231"/>
      <c r="BU426" s="231"/>
      <c r="BV426" s="231"/>
      <c r="BW426" s="231"/>
      <c r="BX426" s="231"/>
      <c r="BY426" s="231"/>
      <c r="BZ426" s="231"/>
      <c r="CA426" s="231"/>
      <c r="CB426" s="231"/>
      <c r="CC426" s="232">
        <f>G426-SUM(H426:CB426)</f>
        <v>0</v>
      </c>
      <c r="CD426" s="368"/>
    </row>
    <row r="427" spans="1:82" ht="27" x14ac:dyDescent="0.75">
      <c r="A427" s="43"/>
      <c r="B427" s="73" t="s">
        <v>507</v>
      </c>
      <c r="C427" s="129" t="str">
        <f>"Information Points and Desks at locations Remote from Plaza - Allowance for Information Points and Desks and associated Furniture – Planning and Design (" &amp; TEXT(F427,"### ###") &amp;")"</f>
        <v>Information Points and Desks at locations Remote from Plaza - Allowance for Information Points and Desks and associated Furniture – Planning and Design (300 000)</v>
      </c>
      <c r="D427" s="29" t="s">
        <v>318</v>
      </c>
      <c r="E427" s="255">
        <v>1</v>
      </c>
      <c r="F427" s="224">
        <v>300000</v>
      </c>
      <c r="G427" s="74">
        <f t="shared" ref="G427" si="373">+E427*F427</f>
        <v>300000</v>
      </c>
      <c r="H427" s="234"/>
      <c r="I427" s="235"/>
      <c r="J427" s="230"/>
      <c r="K427" s="231"/>
      <c r="L427" s="231"/>
      <c r="M427" s="231"/>
      <c r="N427" s="231"/>
      <c r="O427" s="231"/>
      <c r="P427" s="231"/>
      <c r="Q427" s="231"/>
      <c r="R427" s="231"/>
      <c r="S427" s="231"/>
      <c r="T427" s="231"/>
      <c r="U427" s="232">
        <f t="shared" ref="U427" si="374">G427/6</f>
        <v>50000</v>
      </c>
      <c r="V427" s="230"/>
      <c r="W427" s="231"/>
      <c r="X427" s="231"/>
      <c r="Y427" s="231"/>
      <c r="Z427" s="231"/>
      <c r="AA427" s="231"/>
      <c r="AB427" s="231"/>
      <c r="AC427" s="231"/>
      <c r="AD427" s="231"/>
      <c r="AE427" s="231"/>
      <c r="AF427" s="231"/>
      <c r="AG427" s="232">
        <f t="shared" ref="AG427" si="375">G427/6</f>
        <v>50000</v>
      </c>
      <c r="AH427" s="233"/>
      <c r="AI427" s="231"/>
      <c r="AJ427" s="231"/>
      <c r="AK427" s="231"/>
      <c r="AL427" s="231"/>
      <c r="AM427" s="231"/>
      <c r="AN427" s="231"/>
      <c r="AO427" s="231"/>
      <c r="AP427" s="231"/>
      <c r="AQ427" s="231"/>
      <c r="AR427" s="231"/>
      <c r="AS427" s="232">
        <f t="shared" ref="AS427" si="376">G427/6</f>
        <v>50000</v>
      </c>
      <c r="AT427" s="233"/>
      <c r="AU427" s="231"/>
      <c r="AV427" s="231"/>
      <c r="AW427" s="231"/>
      <c r="AX427" s="231"/>
      <c r="AY427" s="231"/>
      <c r="AZ427" s="231"/>
      <c r="BA427" s="231"/>
      <c r="BB427" s="231"/>
      <c r="BC427" s="231"/>
      <c r="BD427" s="231"/>
      <c r="BE427" s="232">
        <f t="shared" ref="BE427" si="377">G427/6</f>
        <v>50000</v>
      </c>
      <c r="BF427" s="233"/>
      <c r="BG427" s="231"/>
      <c r="BH427" s="231"/>
      <c r="BI427" s="231"/>
      <c r="BJ427" s="231"/>
      <c r="BK427" s="231"/>
      <c r="BL427" s="231"/>
      <c r="BM427" s="231"/>
      <c r="BN427" s="231"/>
      <c r="BO427" s="231"/>
      <c r="BP427" s="231"/>
      <c r="BQ427" s="232">
        <f t="shared" ref="BQ427" si="378">G427/6</f>
        <v>50000</v>
      </c>
      <c r="BR427" s="233"/>
      <c r="BS427" s="231"/>
      <c r="BT427" s="231"/>
      <c r="BU427" s="231"/>
      <c r="BV427" s="231"/>
      <c r="BW427" s="231"/>
      <c r="BX427" s="231"/>
      <c r="BY427" s="231"/>
      <c r="BZ427" s="231"/>
      <c r="CA427" s="231"/>
      <c r="CB427" s="231"/>
      <c r="CC427" s="232">
        <f t="shared" ref="CC427" si="379">G427-SUM(H427:CB427)</f>
        <v>50000</v>
      </c>
      <c r="CD427" s="368"/>
    </row>
    <row r="428" spans="1:82" ht="27" x14ac:dyDescent="0.75">
      <c r="A428" s="43"/>
      <c r="B428" s="26" t="s">
        <v>508</v>
      </c>
      <c r="C428" s="27" t="str">
        <f>"Information Points and Desks at locations Remote from Plaza - Overhead Charges and Profit in respect of B-6006-a ("&amp; TEXT(F428,"#.##%") &amp; ")"</f>
        <v>Information Points and Desks at locations Remote from Plaza - Overhead Charges and Profit in respect of B-6006-a (.%)</v>
      </c>
      <c r="D428" s="147" t="s">
        <v>320</v>
      </c>
      <c r="E428" s="302">
        <f>+G427</f>
        <v>300000</v>
      </c>
      <c r="F428" s="312"/>
      <c r="G428" s="74">
        <f>+E428*F428</f>
        <v>0</v>
      </c>
      <c r="H428" s="234"/>
      <c r="I428" s="235"/>
      <c r="J428" s="230"/>
      <c r="K428" s="231"/>
      <c r="L428" s="231"/>
      <c r="M428" s="231"/>
      <c r="N428" s="231"/>
      <c r="O428" s="231"/>
      <c r="P428" s="231"/>
      <c r="Q428" s="231"/>
      <c r="R428" s="231"/>
      <c r="S428" s="231"/>
      <c r="T428" s="231"/>
      <c r="U428" s="232">
        <f>G428/6</f>
        <v>0</v>
      </c>
      <c r="V428" s="230"/>
      <c r="W428" s="231"/>
      <c r="X428" s="231"/>
      <c r="Y428" s="231"/>
      <c r="Z428" s="231"/>
      <c r="AA428" s="231"/>
      <c r="AB428" s="231"/>
      <c r="AC428" s="231"/>
      <c r="AD428" s="231"/>
      <c r="AE428" s="231"/>
      <c r="AF428" s="231"/>
      <c r="AG428" s="232">
        <f>G428/6</f>
        <v>0</v>
      </c>
      <c r="AH428" s="233"/>
      <c r="AI428" s="231"/>
      <c r="AJ428" s="231"/>
      <c r="AK428" s="231"/>
      <c r="AL428" s="231"/>
      <c r="AM428" s="231"/>
      <c r="AN428" s="231"/>
      <c r="AO428" s="231"/>
      <c r="AP428" s="231"/>
      <c r="AQ428" s="231"/>
      <c r="AR428" s="231"/>
      <c r="AS428" s="232">
        <f>G428/6</f>
        <v>0</v>
      </c>
      <c r="AT428" s="233"/>
      <c r="AU428" s="231"/>
      <c r="AV428" s="231"/>
      <c r="AW428" s="231"/>
      <c r="AX428" s="231"/>
      <c r="AY428" s="231"/>
      <c r="AZ428" s="231"/>
      <c r="BA428" s="231"/>
      <c r="BB428" s="231"/>
      <c r="BC428" s="231"/>
      <c r="BD428" s="231"/>
      <c r="BE428" s="232">
        <f>G428/6</f>
        <v>0</v>
      </c>
      <c r="BF428" s="233"/>
      <c r="BG428" s="231"/>
      <c r="BH428" s="231"/>
      <c r="BI428" s="231"/>
      <c r="BJ428" s="231"/>
      <c r="BK428" s="231"/>
      <c r="BL428" s="231"/>
      <c r="BM428" s="231"/>
      <c r="BN428" s="231"/>
      <c r="BO428" s="231"/>
      <c r="BP428" s="231"/>
      <c r="BQ428" s="232">
        <f>G428/6</f>
        <v>0</v>
      </c>
      <c r="BR428" s="233"/>
      <c r="BS428" s="231"/>
      <c r="BT428" s="231"/>
      <c r="BU428" s="231"/>
      <c r="BV428" s="231"/>
      <c r="BW428" s="231"/>
      <c r="BX428" s="231"/>
      <c r="BY428" s="231"/>
      <c r="BZ428" s="231"/>
      <c r="CA428" s="231"/>
      <c r="CB428" s="231"/>
      <c r="CC428" s="232">
        <f>G428-SUM(H428:CB428)</f>
        <v>0</v>
      </c>
      <c r="CD428" s="368"/>
    </row>
    <row r="429" spans="1:82" ht="27" x14ac:dyDescent="0.75">
      <c r="A429" s="43"/>
      <c r="B429" s="73" t="s">
        <v>509</v>
      </c>
      <c r="C429" s="129" t="str">
        <f>"Information Points and Desks at locations Remote from Plaza - Supply and Installation of Information Points and Desks and the associated Furniture (" &amp; TEXT(F429,"### ###") &amp;")"</f>
        <v>Information Points and Desks at locations Remote from Plaza - Supply and Installation of Information Points and Desks and the associated Furniture (600 000)</v>
      </c>
      <c r="D429" s="29" t="s">
        <v>318</v>
      </c>
      <c r="E429" s="255">
        <v>1</v>
      </c>
      <c r="F429" s="224">
        <v>600000</v>
      </c>
      <c r="G429" s="74">
        <f t="shared" ref="G429" si="380">+E429*F429</f>
        <v>600000</v>
      </c>
      <c r="H429" s="234"/>
      <c r="I429" s="235"/>
      <c r="J429" s="230"/>
      <c r="K429" s="231"/>
      <c r="L429" s="231"/>
      <c r="M429" s="231"/>
      <c r="N429" s="231"/>
      <c r="O429" s="231"/>
      <c r="P429" s="231"/>
      <c r="Q429" s="231"/>
      <c r="R429" s="231"/>
      <c r="S429" s="231"/>
      <c r="T429" s="231"/>
      <c r="U429" s="232">
        <f t="shared" ref="U429" si="381">G429/6</f>
        <v>100000</v>
      </c>
      <c r="V429" s="230"/>
      <c r="W429" s="231"/>
      <c r="X429" s="231"/>
      <c r="Y429" s="231"/>
      <c r="Z429" s="231"/>
      <c r="AA429" s="231"/>
      <c r="AB429" s="231"/>
      <c r="AC429" s="231"/>
      <c r="AD429" s="231"/>
      <c r="AE429" s="231"/>
      <c r="AF429" s="231"/>
      <c r="AG429" s="232">
        <f t="shared" ref="AG429" si="382">G429/6</f>
        <v>100000</v>
      </c>
      <c r="AH429" s="233"/>
      <c r="AI429" s="231"/>
      <c r="AJ429" s="231"/>
      <c r="AK429" s="231"/>
      <c r="AL429" s="231"/>
      <c r="AM429" s="231"/>
      <c r="AN429" s="231"/>
      <c r="AO429" s="231"/>
      <c r="AP429" s="231"/>
      <c r="AQ429" s="231"/>
      <c r="AR429" s="231"/>
      <c r="AS429" s="232">
        <f t="shared" ref="AS429" si="383">G429/6</f>
        <v>100000</v>
      </c>
      <c r="AT429" s="233"/>
      <c r="AU429" s="231"/>
      <c r="AV429" s="231"/>
      <c r="AW429" s="231"/>
      <c r="AX429" s="231"/>
      <c r="AY429" s="231"/>
      <c r="AZ429" s="231"/>
      <c r="BA429" s="231"/>
      <c r="BB429" s="231"/>
      <c r="BC429" s="231"/>
      <c r="BD429" s="231"/>
      <c r="BE429" s="232">
        <f t="shared" ref="BE429" si="384">G429/6</f>
        <v>100000</v>
      </c>
      <c r="BF429" s="233"/>
      <c r="BG429" s="231"/>
      <c r="BH429" s="231"/>
      <c r="BI429" s="231"/>
      <c r="BJ429" s="231"/>
      <c r="BK429" s="231"/>
      <c r="BL429" s="231"/>
      <c r="BM429" s="231"/>
      <c r="BN429" s="231"/>
      <c r="BO429" s="231"/>
      <c r="BP429" s="231"/>
      <c r="BQ429" s="232">
        <f t="shared" ref="BQ429" si="385">G429/6</f>
        <v>100000</v>
      </c>
      <c r="BR429" s="233"/>
      <c r="BS429" s="231"/>
      <c r="BT429" s="231"/>
      <c r="BU429" s="231"/>
      <c r="BV429" s="231"/>
      <c r="BW429" s="231"/>
      <c r="BX429" s="231"/>
      <c r="BY429" s="231"/>
      <c r="BZ429" s="231"/>
      <c r="CA429" s="231"/>
      <c r="CB429" s="231"/>
      <c r="CC429" s="232">
        <f t="shared" ref="CC429" si="386">G429-SUM(H429:CB429)</f>
        <v>100000</v>
      </c>
      <c r="CD429" s="368"/>
    </row>
    <row r="430" spans="1:82" ht="27" x14ac:dyDescent="0.75">
      <c r="A430" s="43"/>
      <c r="B430" s="26" t="s">
        <v>510</v>
      </c>
      <c r="C430" s="27" t="str">
        <f>"Information Points and Desks at locations Remote from Plaza - Overhead charges and Profit in respect of B-6006-c ("&amp; TEXT(F430,"#.##%") &amp; ")"</f>
        <v>Information Points and Desks at locations Remote from Plaza - Overhead charges and Profit in respect of B-6006-c (.%)</v>
      </c>
      <c r="D430" s="147" t="s">
        <v>320</v>
      </c>
      <c r="E430" s="302">
        <f>+G429</f>
        <v>600000</v>
      </c>
      <c r="F430" s="312"/>
      <c r="G430" s="74">
        <f>+E430*F430</f>
        <v>0</v>
      </c>
      <c r="H430" s="234"/>
      <c r="I430" s="235"/>
      <c r="J430" s="230"/>
      <c r="K430" s="231"/>
      <c r="L430" s="231"/>
      <c r="M430" s="231"/>
      <c r="N430" s="231"/>
      <c r="O430" s="231"/>
      <c r="P430" s="231"/>
      <c r="Q430" s="231"/>
      <c r="R430" s="231"/>
      <c r="S430" s="231"/>
      <c r="T430" s="231"/>
      <c r="U430" s="232">
        <f>G430/6</f>
        <v>0</v>
      </c>
      <c r="V430" s="230"/>
      <c r="W430" s="231"/>
      <c r="X430" s="231"/>
      <c r="Y430" s="231"/>
      <c r="Z430" s="231"/>
      <c r="AA430" s="231"/>
      <c r="AB430" s="231"/>
      <c r="AC430" s="231"/>
      <c r="AD430" s="231"/>
      <c r="AE430" s="231"/>
      <c r="AF430" s="231"/>
      <c r="AG430" s="232">
        <f>G430/6</f>
        <v>0</v>
      </c>
      <c r="AH430" s="233"/>
      <c r="AI430" s="231"/>
      <c r="AJ430" s="231"/>
      <c r="AK430" s="231"/>
      <c r="AL430" s="231"/>
      <c r="AM430" s="231"/>
      <c r="AN430" s="231"/>
      <c r="AO430" s="231"/>
      <c r="AP430" s="231"/>
      <c r="AQ430" s="231"/>
      <c r="AR430" s="231"/>
      <c r="AS430" s="232">
        <f>G430/6</f>
        <v>0</v>
      </c>
      <c r="AT430" s="233"/>
      <c r="AU430" s="231"/>
      <c r="AV430" s="231"/>
      <c r="AW430" s="231"/>
      <c r="AX430" s="231"/>
      <c r="AY430" s="231"/>
      <c r="AZ430" s="231"/>
      <c r="BA430" s="231"/>
      <c r="BB430" s="231"/>
      <c r="BC430" s="231"/>
      <c r="BD430" s="231"/>
      <c r="BE430" s="232">
        <f>G430/6</f>
        <v>0</v>
      </c>
      <c r="BF430" s="233"/>
      <c r="BG430" s="231"/>
      <c r="BH430" s="231"/>
      <c r="BI430" s="231"/>
      <c r="BJ430" s="231"/>
      <c r="BK430" s="231"/>
      <c r="BL430" s="231"/>
      <c r="BM430" s="231"/>
      <c r="BN430" s="231"/>
      <c r="BO430" s="231"/>
      <c r="BP430" s="231"/>
      <c r="BQ430" s="232">
        <f>G430/6</f>
        <v>0</v>
      </c>
      <c r="BR430" s="233"/>
      <c r="BS430" s="231"/>
      <c r="BT430" s="231"/>
      <c r="BU430" s="231"/>
      <c r="BV430" s="231"/>
      <c r="BW430" s="231"/>
      <c r="BX430" s="231"/>
      <c r="BY430" s="231"/>
      <c r="BZ430" s="231"/>
      <c r="CA430" s="231"/>
      <c r="CB430" s="231"/>
      <c r="CC430" s="232">
        <f>G430-SUM(H430:CB430)</f>
        <v>0</v>
      </c>
      <c r="CD430" s="368"/>
    </row>
    <row r="431" spans="1:82" ht="27" x14ac:dyDescent="0.75">
      <c r="A431" s="43"/>
      <c r="B431" s="73" t="s">
        <v>511</v>
      </c>
      <c r="C431" s="129" t="str">
        <f>"Fire detection and suppression systems complete per Control Centre – Fire detection and suppression systems (" &amp; TEXT(F431,"##  ###") &amp;")"</f>
        <v>Fire detection and suppression systems complete per Control Centre – Fire detection and suppression systems (525 000)</v>
      </c>
      <c r="D431" s="29" t="s">
        <v>318</v>
      </c>
      <c r="E431" s="255">
        <v>1</v>
      </c>
      <c r="F431" s="224">
        <v>525000</v>
      </c>
      <c r="G431" s="74">
        <f t="shared" ref="G431" si="387">+E431*F431</f>
        <v>525000</v>
      </c>
      <c r="H431" s="234"/>
      <c r="I431" s="235"/>
      <c r="J431" s="230"/>
      <c r="K431" s="231"/>
      <c r="L431" s="231"/>
      <c r="M431" s="231"/>
      <c r="N431" s="231"/>
      <c r="O431" s="231"/>
      <c r="P431" s="231"/>
      <c r="Q431" s="231"/>
      <c r="R431" s="231"/>
      <c r="S431" s="231"/>
      <c r="T431" s="231"/>
      <c r="U431" s="232">
        <f t="shared" ref="U431" si="388">G431/6</f>
        <v>87500</v>
      </c>
      <c r="V431" s="230"/>
      <c r="W431" s="231"/>
      <c r="X431" s="231"/>
      <c r="Y431" s="231"/>
      <c r="Z431" s="231"/>
      <c r="AA431" s="231"/>
      <c r="AB431" s="231"/>
      <c r="AC431" s="231"/>
      <c r="AD431" s="231"/>
      <c r="AE431" s="231"/>
      <c r="AF431" s="231"/>
      <c r="AG431" s="232">
        <f t="shared" ref="AG431" si="389">G431/6</f>
        <v>87500</v>
      </c>
      <c r="AH431" s="233"/>
      <c r="AI431" s="231"/>
      <c r="AJ431" s="231"/>
      <c r="AK431" s="231"/>
      <c r="AL431" s="231"/>
      <c r="AM431" s="231"/>
      <c r="AN431" s="231"/>
      <c r="AO431" s="231"/>
      <c r="AP431" s="231"/>
      <c r="AQ431" s="231"/>
      <c r="AR431" s="231"/>
      <c r="AS431" s="232">
        <f t="shared" ref="AS431" si="390">G431/6</f>
        <v>87500</v>
      </c>
      <c r="AT431" s="233"/>
      <c r="AU431" s="231"/>
      <c r="AV431" s="231"/>
      <c r="AW431" s="231"/>
      <c r="AX431" s="231"/>
      <c r="AY431" s="231"/>
      <c r="AZ431" s="231"/>
      <c r="BA431" s="231"/>
      <c r="BB431" s="231"/>
      <c r="BC431" s="231"/>
      <c r="BD431" s="231"/>
      <c r="BE431" s="232">
        <f t="shared" ref="BE431" si="391">G431/6</f>
        <v>87500</v>
      </c>
      <c r="BF431" s="233"/>
      <c r="BG431" s="231"/>
      <c r="BH431" s="231"/>
      <c r="BI431" s="231"/>
      <c r="BJ431" s="231"/>
      <c r="BK431" s="231"/>
      <c r="BL431" s="231"/>
      <c r="BM431" s="231"/>
      <c r="BN431" s="231"/>
      <c r="BO431" s="231"/>
      <c r="BP431" s="231"/>
      <c r="BQ431" s="232">
        <f t="shared" ref="BQ431" si="392">G431/6</f>
        <v>87500</v>
      </c>
      <c r="BR431" s="233"/>
      <c r="BS431" s="231"/>
      <c r="BT431" s="231"/>
      <c r="BU431" s="231"/>
      <c r="BV431" s="231"/>
      <c r="BW431" s="231"/>
      <c r="BX431" s="231"/>
      <c r="BY431" s="231"/>
      <c r="BZ431" s="231"/>
      <c r="CA431" s="231"/>
      <c r="CB431" s="231"/>
      <c r="CC431" s="232">
        <f t="shared" ref="CC431" si="393">G431-SUM(H431:CB431)</f>
        <v>87500</v>
      </c>
      <c r="CD431" s="368"/>
    </row>
    <row r="432" spans="1:82" ht="27" x14ac:dyDescent="0.75">
      <c r="A432" s="43"/>
      <c r="B432" s="26" t="s">
        <v>512</v>
      </c>
      <c r="C432" s="27" t="str">
        <f>"Fire detection and suppression systems complete per Control Centre - Overhead Charges and Profit in respect of B-6007-a ("&amp; TEXT(F432,"#.##%") &amp; ")"</f>
        <v>Fire detection and suppression systems complete per Control Centre - Overhead Charges and Profit in respect of B-6007-a (.%)</v>
      </c>
      <c r="D432" s="147" t="s">
        <v>320</v>
      </c>
      <c r="E432" s="302">
        <f>+G431</f>
        <v>525000</v>
      </c>
      <c r="F432" s="312"/>
      <c r="G432" s="74">
        <f>+E432*F432</f>
        <v>0</v>
      </c>
      <c r="H432" s="234"/>
      <c r="I432" s="235"/>
      <c r="J432" s="230"/>
      <c r="K432" s="231"/>
      <c r="L432" s="231"/>
      <c r="M432" s="231"/>
      <c r="N432" s="231"/>
      <c r="O432" s="231"/>
      <c r="P432" s="231"/>
      <c r="Q432" s="231"/>
      <c r="R432" s="231"/>
      <c r="S432" s="231"/>
      <c r="T432" s="231"/>
      <c r="U432" s="232">
        <f>G432/6</f>
        <v>0</v>
      </c>
      <c r="V432" s="230"/>
      <c r="W432" s="231"/>
      <c r="X432" s="231"/>
      <c r="Y432" s="231"/>
      <c r="Z432" s="231"/>
      <c r="AA432" s="231"/>
      <c r="AB432" s="231"/>
      <c r="AC432" s="231"/>
      <c r="AD432" s="231"/>
      <c r="AE432" s="231"/>
      <c r="AF432" s="231"/>
      <c r="AG432" s="232">
        <f>G432/6</f>
        <v>0</v>
      </c>
      <c r="AH432" s="233"/>
      <c r="AI432" s="231"/>
      <c r="AJ432" s="231"/>
      <c r="AK432" s="231"/>
      <c r="AL432" s="231"/>
      <c r="AM432" s="231"/>
      <c r="AN432" s="231"/>
      <c r="AO432" s="231"/>
      <c r="AP432" s="231"/>
      <c r="AQ432" s="231"/>
      <c r="AR432" s="231"/>
      <c r="AS432" s="232">
        <f>G432/6</f>
        <v>0</v>
      </c>
      <c r="AT432" s="233"/>
      <c r="AU432" s="231"/>
      <c r="AV432" s="231"/>
      <c r="AW432" s="231"/>
      <c r="AX432" s="231"/>
      <c r="AY432" s="231"/>
      <c r="AZ432" s="231"/>
      <c r="BA432" s="231"/>
      <c r="BB432" s="231"/>
      <c r="BC432" s="231"/>
      <c r="BD432" s="231"/>
      <c r="BE432" s="232">
        <f>G432/6</f>
        <v>0</v>
      </c>
      <c r="BF432" s="233"/>
      <c r="BG432" s="231"/>
      <c r="BH432" s="231"/>
      <c r="BI432" s="231"/>
      <c r="BJ432" s="231"/>
      <c r="BK432" s="231"/>
      <c r="BL432" s="231"/>
      <c r="BM432" s="231"/>
      <c r="BN432" s="231"/>
      <c r="BO432" s="231"/>
      <c r="BP432" s="231"/>
      <c r="BQ432" s="232">
        <f>G432/6</f>
        <v>0</v>
      </c>
      <c r="BR432" s="233"/>
      <c r="BS432" s="231"/>
      <c r="BT432" s="231"/>
      <c r="BU432" s="231"/>
      <c r="BV432" s="231"/>
      <c r="BW432" s="231"/>
      <c r="BX432" s="231"/>
      <c r="BY432" s="231"/>
      <c r="BZ432" s="231"/>
      <c r="CA432" s="231"/>
      <c r="CB432" s="231"/>
      <c r="CC432" s="232">
        <f>G432-SUM(H432:CB432)</f>
        <v>0</v>
      </c>
      <c r="CD432" s="368"/>
    </row>
    <row r="433" spans="1:82" x14ac:dyDescent="0.75">
      <c r="A433" s="43"/>
      <c r="B433" s="73" t="s">
        <v>513</v>
      </c>
      <c r="C433" s="129" t="str">
        <f>"Provision of PABX telephone system per Control Centre – PABX telephone system (" &amp; TEXT(F433,"## ###") &amp;")"</f>
        <v>Provision of PABX telephone system per Control Centre – PABX telephone system (600 000)</v>
      </c>
      <c r="D433" s="29" t="s">
        <v>318</v>
      </c>
      <c r="E433" s="255">
        <v>1</v>
      </c>
      <c r="F433" s="224">
        <v>600000</v>
      </c>
      <c r="G433" s="74">
        <f t="shared" ref="G433" si="394">+E433*F433</f>
        <v>600000</v>
      </c>
      <c r="H433" s="234"/>
      <c r="I433" s="235"/>
      <c r="J433" s="230"/>
      <c r="K433" s="231"/>
      <c r="L433" s="231"/>
      <c r="M433" s="231"/>
      <c r="N433" s="231"/>
      <c r="O433" s="231"/>
      <c r="P433" s="231"/>
      <c r="Q433" s="231"/>
      <c r="R433" s="231"/>
      <c r="S433" s="231"/>
      <c r="T433" s="231"/>
      <c r="U433" s="232">
        <f t="shared" ref="U433" si="395">G433/6</f>
        <v>100000</v>
      </c>
      <c r="V433" s="230"/>
      <c r="W433" s="231"/>
      <c r="X433" s="231"/>
      <c r="Y433" s="231"/>
      <c r="Z433" s="231"/>
      <c r="AA433" s="231"/>
      <c r="AB433" s="231"/>
      <c r="AC433" s="231"/>
      <c r="AD433" s="231"/>
      <c r="AE433" s="231"/>
      <c r="AF433" s="231"/>
      <c r="AG433" s="232">
        <f t="shared" ref="AG433" si="396">G433/6</f>
        <v>100000</v>
      </c>
      <c r="AH433" s="233"/>
      <c r="AI433" s="231"/>
      <c r="AJ433" s="231"/>
      <c r="AK433" s="231"/>
      <c r="AL433" s="231"/>
      <c r="AM433" s="231"/>
      <c r="AN433" s="231"/>
      <c r="AO433" s="231"/>
      <c r="AP433" s="231"/>
      <c r="AQ433" s="231"/>
      <c r="AR433" s="231"/>
      <c r="AS433" s="232">
        <f t="shared" ref="AS433" si="397">G433/6</f>
        <v>100000</v>
      </c>
      <c r="AT433" s="233"/>
      <c r="AU433" s="231"/>
      <c r="AV433" s="231"/>
      <c r="AW433" s="231"/>
      <c r="AX433" s="231"/>
      <c r="AY433" s="231"/>
      <c r="AZ433" s="231"/>
      <c r="BA433" s="231"/>
      <c r="BB433" s="231"/>
      <c r="BC433" s="231"/>
      <c r="BD433" s="231"/>
      <c r="BE433" s="232">
        <f t="shared" ref="BE433" si="398">G433/6</f>
        <v>100000</v>
      </c>
      <c r="BF433" s="233"/>
      <c r="BG433" s="231"/>
      <c r="BH433" s="231"/>
      <c r="BI433" s="231"/>
      <c r="BJ433" s="231"/>
      <c r="BK433" s="231"/>
      <c r="BL433" s="231"/>
      <c r="BM433" s="231"/>
      <c r="BN433" s="231"/>
      <c r="BO433" s="231"/>
      <c r="BP433" s="231"/>
      <c r="BQ433" s="232">
        <f t="shared" ref="BQ433" si="399">G433/6</f>
        <v>100000</v>
      </c>
      <c r="BR433" s="233"/>
      <c r="BS433" s="231"/>
      <c r="BT433" s="231"/>
      <c r="BU433" s="231"/>
      <c r="BV433" s="231"/>
      <c r="BW433" s="231"/>
      <c r="BX433" s="231"/>
      <c r="BY433" s="231"/>
      <c r="BZ433" s="231"/>
      <c r="CA433" s="231"/>
      <c r="CB433" s="231"/>
      <c r="CC433" s="232">
        <f t="shared" ref="CC433" si="400">G433-SUM(H433:CB433)</f>
        <v>100000</v>
      </c>
      <c r="CD433" s="368"/>
    </row>
    <row r="434" spans="1:82" ht="27" x14ac:dyDescent="0.75">
      <c r="A434" s="43"/>
      <c r="B434" s="26" t="s">
        <v>514</v>
      </c>
      <c r="C434" s="27" t="str">
        <f>"Provision of PABX telephone system per Control Centre - Overhead Charges and Profit in respect of B-6008-a ("&amp; TEXT(F434,"#.##%") &amp; ")"</f>
        <v>Provision of PABX telephone system per Control Centre - Overhead Charges and Profit in respect of B-6008-a (.%)</v>
      </c>
      <c r="D434" s="147" t="s">
        <v>320</v>
      </c>
      <c r="E434" s="302">
        <f>+G433</f>
        <v>600000</v>
      </c>
      <c r="F434" s="312"/>
      <c r="G434" s="74">
        <f>+E434*F434</f>
        <v>0</v>
      </c>
      <c r="H434" s="234"/>
      <c r="I434" s="235"/>
      <c r="J434" s="230"/>
      <c r="K434" s="231"/>
      <c r="L434" s="231"/>
      <c r="M434" s="231"/>
      <c r="N434" s="231"/>
      <c r="O434" s="231"/>
      <c r="P434" s="231"/>
      <c r="Q434" s="231"/>
      <c r="R434" s="231"/>
      <c r="S434" s="231"/>
      <c r="T434" s="231"/>
      <c r="U434" s="232">
        <f>G434/6</f>
        <v>0</v>
      </c>
      <c r="V434" s="230"/>
      <c r="W434" s="231"/>
      <c r="X434" s="231"/>
      <c r="Y434" s="231"/>
      <c r="Z434" s="231"/>
      <c r="AA434" s="231"/>
      <c r="AB434" s="231"/>
      <c r="AC434" s="231"/>
      <c r="AD434" s="231"/>
      <c r="AE434" s="231"/>
      <c r="AF434" s="231"/>
      <c r="AG434" s="232">
        <f>G434/6</f>
        <v>0</v>
      </c>
      <c r="AH434" s="233"/>
      <c r="AI434" s="231"/>
      <c r="AJ434" s="231"/>
      <c r="AK434" s="231"/>
      <c r="AL434" s="231"/>
      <c r="AM434" s="231"/>
      <c r="AN434" s="231"/>
      <c r="AO434" s="231"/>
      <c r="AP434" s="231"/>
      <c r="AQ434" s="231"/>
      <c r="AR434" s="231"/>
      <c r="AS434" s="232">
        <f>G434/6</f>
        <v>0</v>
      </c>
      <c r="AT434" s="233"/>
      <c r="AU434" s="231"/>
      <c r="AV434" s="231"/>
      <c r="AW434" s="231"/>
      <c r="AX434" s="231"/>
      <c r="AY434" s="231"/>
      <c r="AZ434" s="231"/>
      <c r="BA434" s="231"/>
      <c r="BB434" s="231"/>
      <c r="BC434" s="231"/>
      <c r="BD434" s="231"/>
      <c r="BE434" s="232">
        <f>G434/6</f>
        <v>0</v>
      </c>
      <c r="BF434" s="233"/>
      <c r="BG434" s="231"/>
      <c r="BH434" s="231"/>
      <c r="BI434" s="231"/>
      <c r="BJ434" s="231"/>
      <c r="BK434" s="231"/>
      <c r="BL434" s="231"/>
      <c r="BM434" s="231"/>
      <c r="BN434" s="231"/>
      <c r="BO434" s="231"/>
      <c r="BP434" s="231"/>
      <c r="BQ434" s="232">
        <f>G434/6</f>
        <v>0</v>
      </c>
      <c r="BR434" s="233"/>
      <c r="BS434" s="231"/>
      <c r="BT434" s="231"/>
      <c r="BU434" s="231"/>
      <c r="BV434" s="231"/>
      <c r="BW434" s="231"/>
      <c r="BX434" s="231"/>
      <c r="BY434" s="231"/>
      <c r="BZ434" s="231"/>
      <c r="CA434" s="231"/>
      <c r="CB434" s="231"/>
      <c r="CC434" s="232">
        <f>G434-SUM(H434:CB434)</f>
        <v>0</v>
      </c>
      <c r="CD434" s="368"/>
    </row>
    <row r="435" spans="1:82" x14ac:dyDescent="0.75">
      <c r="A435" s="43"/>
      <c r="B435" s="73" t="s">
        <v>515</v>
      </c>
      <c r="C435" s="129" t="str">
        <f>"Supply of EMVCO compliant Hardware and Software ("&amp; TEXT(F435,"### ###") &amp;")"</f>
        <v>Supply of EMVCO compliant Hardware and Software (600 000)</v>
      </c>
      <c r="D435" s="29" t="s">
        <v>318</v>
      </c>
      <c r="E435" s="255">
        <v>1</v>
      </c>
      <c r="F435" s="224">
        <v>600000</v>
      </c>
      <c r="G435" s="74">
        <f t="shared" ref="G435" si="401">+E435*F435</f>
        <v>600000</v>
      </c>
      <c r="H435" s="234"/>
      <c r="I435" s="235"/>
      <c r="J435" s="230"/>
      <c r="K435" s="231"/>
      <c r="L435" s="231"/>
      <c r="M435" s="231"/>
      <c r="N435" s="231"/>
      <c r="O435" s="231"/>
      <c r="P435" s="231"/>
      <c r="Q435" s="231"/>
      <c r="R435" s="231"/>
      <c r="S435" s="231"/>
      <c r="T435" s="231"/>
      <c r="U435" s="232">
        <f t="shared" ref="U435" si="402">G435/6</f>
        <v>100000</v>
      </c>
      <c r="V435" s="230"/>
      <c r="W435" s="231"/>
      <c r="X435" s="231"/>
      <c r="Y435" s="231"/>
      <c r="Z435" s="231"/>
      <c r="AA435" s="231"/>
      <c r="AB435" s="231"/>
      <c r="AC435" s="231"/>
      <c r="AD435" s="231"/>
      <c r="AE435" s="231"/>
      <c r="AF435" s="231"/>
      <c r="AG435" s="232">
        <f t="shared" ref="AG435" si="403">G435/6</f>
        <v>100000</v>
      </c>
      <c r="AH435" s="233"/>
      <c r="AI435" s="231"/>
      <c r="AJ435" s="231"/>
      <c r="AK435" s="231"/>
      <c r="AL435" s="231"/>
      <c r="AM435" s="231"/>
      <c r="AN435" s="231"/>
      <c r="AO435" s="231"/>
      <c r="AP435" s="231"/>
      <c r="AQ435" s="231"/>
      <c r="AR435" s="231"/>
      <c r="AS435" s="232">
        <f t="shared" ref="AS435" si="404">G435/6</f>
        <v>100000</v>
      </c>
      <c r="AT435" s="233"/>
      <c r="AU435" s="231"/>
      <c r="AV435" s="231"/>
      <c r="AW435" s="231"/>
      <c r="AX435" s="231"/>
      <c r="AY435" s="231"/>
      <c r="AZ435" s="231"/>
      <c r="BA435" s="231"/>
      <c r="BB435" s="231"/>
      <c r="BC435" s="231"/>
      <c r="BD435" s="231"/>
      <c r="BE435" s="232">
        <f t="shared" ref="BE435" si="405">G435/6</f>
        <v>100000</v>
      </c>
      <c r="BF435" s="233"/>
      <c r="BG435" s="231"/>
      <c r="BH435" s="231"/>
      <c r="BI435" s="231"/>
      <c r="BJ435" s="231"/>
      <c r="BK435" s="231"/>
      <c r="BL435" s="231"/>
      <c r="BM435" s="231"/>
      <c r="BN435" s="231"/>
      <c r="BO435" s="231"/>
      <c r="BP435" s="231"/>
      <c r="BQ435" s="232">
        <f t="shared" ref="BQ435" si="406">G435/6</f>
        <v>100000</v>
      </c>
      <c r="BR435" s="233"/>
      <c r="BS435" s="231"/>
      <c r="BT435" s="231"/>
      <c r="BU435" s="231"/>
      <c r="BV435" s="231"/>
      <c r="BW435" s="231"/>
      <c r="BX435" s="231"/>
      <c r="BY435" s="231"/>
      <c r="BZ435" s="231"/>
      <c r="CA435" s="231"/>
      <c r="CB435" s="231"/>
      <c r="CC435" s="232">
        <f t="shared" ref="CC435" si="407">G435-SUM(H435:CB435)</f>
        <v>100000</v>
      </c>
      <c r="CD435" s="368"/>
    </row>
    <row r="436" spans="1:82" ht="27" x14ac:dyDescent="0.75">
      <c r="A436" s="43"/>
      <c r="B436" s="26" t="s">
        <v>516</v>
      </c>
      <c r="C436" s="27" t="str">
        <f>"Supply of EMVCO compliant Hardware and Software - Overhead charges and Profit in respect of B-6009-a ("&amp; TEXT(F436,"#.##%") &amp; ")"</f>
        <v>Supply of EMVCO compliant Hardware and Software - Overhead charges and Profit in respect of B-6009-a (.%)</v>
      </c>
      <c r="D436" s="147" t="s">
        <v>320</v>
      </c>
      <c r="E436" s="302">
        <f>+G435</f>
        <v>600000</v>
      </c>
      <c r="F436" s="312"/>
      <c r="G436" s="74">
        <f>+E436*F436</f>
        <v>0</v>
      </c>
      <c r="H436" s="234"/>
      <c r="I436" s="235"/>
      <c r="J436" s="230"/>
      <c r="K436" s="231"/>
      <c r="L436" s="231"/>
      <c r="M436" s="231"/>
      <c r="N436" s="231"/>
      <c r="O436" s="231"/>
      <c r="P436" s="231"/>
      <c r="Q436" s="231"/>
      <c r="R436" s="231"/>
      <c r="S436" s="231"/>
      <c r="T436" s="231"/>
      <c r="U436" s="232">
        <f>G436/6</f>
        <v>0</v>
      </c>
      <c r="V436" s="230"/>
      <c r="W436" s="231"/>
      <c r="X436" s="231"/>
      <c r="Y436" s="231"/>
      <c r="Z436" s="231"/>
      <c r="AA436" s="231"/>
      <c r="AB436" s="231"/>
      <c r="AC436" s="231"/>
      <c r="AD436" s="231"/>
      <c r="AE436" s="231"/>
      <c r="AF436" s="231"/>
      <c r="AG436" s="232">
        <f>G436/6</f>
        <v>0</v>
      </c>
      <c r="AH436" s="233"/>
      <c r="AI436" s="231"/>
      <c r="AJ436" s="231"/>
      <c r="AK436" s="231"/>
      <c r="AL436" s="231"/>
      <c r="AM436" s="231"/>
      <c r="AN436" s="231"/>
      <c r="AO436" s="231"/>
      <c r="AP436" s="231"/>
      <c r="AQ436" s="231"/>
      <c r="AR436" s="231"/>
      <c r="AS436" s="232">
        <f>G436/6</f>
        <v>0</v>
      </c>
      <c r="AT436" s="233"/>
      <c r="AU436" s="231"/>
      <c r="AV436" s="231"/>
      <c r="AW436" s="231"/>
      <c r="AX436" s="231"/>
      <c r="AY436" s="231"/>
      <c r="AZ436" s="231"/>
      <c r="BA436" s="231"/>
      <c r="BB436" s="231"/>
      <c r="BC436" s="231"/>
      <c r="BD436" s="231"/>
      <c r="BE436" s="232">
        <f>G436/6</f>
        <v>0</v>
      </c>
      <c r="BF436" s="233"/>
      <c r="BG436" s="231"/>
      <c r="BH436" s="231"/>
      <c r="BI436" s="231"/>
      <c r="BJ436" s="231"/>
      <c r="BK436" s="231"/>
      <c r="BL436" s="231"/>
      <c r="BM436" s="231"/>
      <c r="BN436" s="231"/>
      <c r="BO436" s="231"/>
      <c r="BP436" s="231"/>
      <c r="BQ436" s="232">
        <f>G436/6</f>
        <v>0</v>
      </c>
      <c r="BR436" s="233"/>
      <c r="BS436" s="231"/>
      <c r="BT436" s="231"/>
      <c r="BU436" s="231"/>
      <c r="BV436" s="231"/>
      <c r="BW436" s="231"/>
      <c r="BX436" s="231"/>
      <c r="BY436" s="231"/>
      <c r="BZ436" s="231"/>
      <c r="CA436" s="231"/>
      <c r="CB436" s="231"/>
      <c r="CC436" s="232">
        <f>G436-SUM(H436:CB436)</f>
        <v>0</v>
      </c>
      <c r="CD436" s="368"/>
    </row>
    <row r="437" spans="1:82" ht="27" x14ac:dyDescent="0.75">
      <c r="A437" s="43"/>
      <c r="B437" s="73" t="s">
        <v>517</v>
      </c>
      <c r="C437" s="129" t="str">
        <f>"Provision for civil works to convert Manual toll lanes to Mixed / Manual ETC lanes and Mixed / Manual ETC to Dedicated ETC (Incl signage) ("&amp; TEXT(F437,"## ### ###") &amp;")"</f>
        <v>Provision for civil works to convert Manual toll lanes to Mixed / Manual ETC lanes and Mixed / Manual ETC to Dedicated ETC (Incl signage) (2 100 000)</v>
      </c>
      <c r="D437" s="29" t="s">
        <v>318</v>
      </c>
      <c r="E437" s="255">
        <v>1</v>
      </c>
      <c r="F437" s="224">
        <v>2100000</v>
      </c>
      <c r="G437" s="74">
        <f t="shared" ref="G437" si="408">+E437*F437</f>
        <v>2100000</v>
      </c>
      <c r="H437" s="234"/>
      <c r="I437" s="235"/>
      <c r="J437" s="230"/>
      <c r="K437" s="231"/>
      <c r="L437" s="231"/>
      <c r="M437" s="231"/>
      <c r="N437" s="231"/>
      <c r="O437" s="231"/>
      <c r="P437" s="231"/>
      <c r="Q437" s="231"/>
      <c r="R437" s="231"/>
      <c r="S437" s="231"/>
      <c r="T437" s="231"/>
      <c r="U437" s="232">
        <f t="shared" ref="U437" si="409">G437/6</f>
        <v>350000</v>
      </c>
      <c r="V437" s="230"/>
      <c r="W437" s="231"/>
      <c r="X437" s="231"/>
      <c r="Y437" s="231"/>
      <c r="Z437" s="231"/>
      <c r="AA437" s="231"/>
      <c r="AB437" s="231"/>
      <c r="AC437" s="231"/>
      <c r="AD437" s="231"/>
      <c r="AE437" s="231"/>
      <c r="AF437" s="231"/>
      <c r="AG437" s="232">
        <f t="shared" ref="AG437" si="410">G437/6</f>
        <v>350000</v>
      </c>
      <c r="AH437" s="233"/>
      <c r="AI437" s="231"/>
      <c r="AJ437" s="231"/>
      <c r="AK437" s="231"/>
      <c r="AL437" s="231"/>
      <c r="AM437" s="231"/>
      <c r="AN437" s="231"/>
      <c r="AO437" s="231"/>
      <c r="AP437" s="231"/>
      <c r="AQ437" s="231"/>
      <c r="AR437" s="231"/>
      <c r="AS437" s="232">
        <f t="shared" ref="AS437" si="411">G437/6</f>
        <v>350000</v>
      </c>
      <c r="AT437" s="233"/>
      <c r="AU437" s="231"/>
      <c r="AV437" s="231"/>
      <c r="AW437" s="231"/>
      <c r="AX437" s="231"/>
      <c r="AY437" s="231"/>
      <c r="AZ437" s="231"/>
      <c r="BA437" s="231"/>
      <c r="BB437" s="231"/>
      <c r="BC437" s="231"/>
      <c r="BD437" s="231"/>
      <c r="BE437" s="232">
        <f t="shared" ref="BE437" si="412">G437/6</f>
        <v>350000</v>
      </c>
      <c r="BF437" s="233"/>
      <c r="BG437" s="231"/>
      <c r="BH437" s="231"/>
      <c r="BI437" s="231"/>
      <c r="BJ437" s="231"/>
      <c r="BK437" s="231"/>
      <c r="BL437" s="231"/>
      <c r="BM437" s="231"/>
      <c r="BN437" s="231"/>
      <c r="BO437" s="231"/>
      <c r="BP437" s="231"/>
      <c r="BQ437" s="232">
        <f t="shared" ref="BQ437" si="413">G437/6</f>
        <v>350000</v>
      </c>
      <c r="BR437" s="233"/>
      <c r="BS437" s="231"/>
      <c r="BT437" s="231"/>
      <c r="BU437" s="231"/>
      <c r="BV437" s="231"/>
      <c r="BW437" s="231"/>
      <c r="BX437" s="231"/>
      <c r="BY437" s="231"/>
      <c r="BZ437" s="231"/>
      <c r="CA437" s="231"/>
      <c r="CB437" s="231"/>
      <c r="CC437" s="232">
        <f t="shared" ref="CC437" si="414">G437-SUM(H437:CB437)</f>
        <v>350000</v>
      </c>
      <c r="CD437" s="368"/>
    </row>
    <row r="438" spans="1:82" ht="27" x14ac:dyDescent="0.75">
      <c r="A438" s="43"/>
      <c r="B438" s="26" t="s">
        <v>518</v>
      </c>
      <c r="C438" s="27" t="str">
        <f>"Provision for civil works to convert manual Toll lanes to Mixed Manual / ETC lanes (Incl signage) - Overhead charges and Profit in respect of B-6010-a ("&amp; TEXT(F438,"#.##%") &amp; ")"</f>
        <v>Provision for civil works to convert manual Toll lanes to Mixed Manual / ETC lanes (Incl signage) - Overhead charges and Profit in respect of B-6010-a (.%)</v>
      </c>
      <c r="D438" s="147" t="s">
        <v>320</v>
      </c>
      <c r="E438" s="302">
        <f>+G437</f>
        <v>2100000</v>
      </c>
      <c r="F438" s="312"/>
      <c r="G438" s="74">
        <f>+E438*F438</f>
        <v>0</v>
      </c>
      <c r="H438" s="234"/>
      <c r="I438" s="235"/>
      <c r="J438" s="230"/>
      <c r="K438" s="231"/>
      <c r="L438" s="231"/>
      <c r="M438" s="231"/>
      <c r="N438" s="231"/>
      <c r="O438" s="231"/>
      <c r="P438" s="231"/>
      <c r="Q438" s="231"/>
      <c r="R438" s="231"/>
      <c r="S438" s="231"/>
      <c r="T438" s="231"/>
      <c r="U438" s="232">
        <f>G438/6</f>
        <v>0</v>
      </c>
      <c r="V438" s="230"/>
      <c r="W438" s="231"/>
      <c r="X438" s="231"/>
      <c r="Y438" s="231"/>
      <c r="Z438" s="231"/>
      <c r="AA438" s="231"/>
      <c r="AB438" s="231"/>
      <c r="AC438" s="231"/>
      <c r="AD438" s="231"/>
      <c r="AE438" s="231"/>
      <c r="AF438" s="231"/>
      <c r="AG438" s="232">
        <f>G438/6</f>
        <v>0</v>
      </c>
      <c r="AH438" s="233"/>
      <c r="AI438" s="231"/>
      <c r="AJ438" s="231"/>
      <c r="AK438" s="231"/>
      <c r="AL438" s="231"/>
      <c r="AM438" s="231"/>
      <c r="AN438" s="231"/>
      <c r="AO438" s="231"/>
      <c r="AP438" s="231"/>
      <c r="AQ438" s="231"/>
      <c r="AR438" s="231"/>
      <c r="AS438" s="232">
        <f>G438/6</f>
        <v>0</v>
      </c>
      <c r="AT438" s="233"/>
      <c r="AU438" s="231"/>
      <c r="AV438" s="231"/>
      <c r="AW438" s="231"/>
      <c r="AX438" s="231"/>
      <c r="AY438" s="231"/>
      <c r="AZ438" s="231"/>
      <c r="BA438" s="231"/>
      <c r="BB438" s="231"/>
      <c r="BC438" s="231"/>
      <c r="BD438" s="231"/>
      <c r="BE438" s="232">
        <f>G438/6</f>
        <v>0</v>
      </c>
      <c r="BF438" s="233"/>
      <c r="BG438" s="231"/>
      <c r="BH438" s="231"/>
      <c r="BI438" s="231"/>
      <c r="BJ438" s="231"/>
      <c r="BK438" s="231"/>
      <c r="BL438" s="231"/>
      <c r="BM438" s="231"/>
      <c r="BN438" s="231"/>
      <c r="BO438" s="231"/>
      <c r="BP438" s="231"/>
      <c r="BQ438" s="232">
        <f>G438/6</f>
        <v>0</v>
      </c>
      <c r="BR438" s="233"/>
      <c r="BS438" s="231"/>
      <c r="BT438" s="231"/>
      <c r="BU438" s="231"/>
      <c r="BV438" s="231"/>
      <c r="BW438" s="231"/>
      <c r="BX438" s="231"/>
      <c r="BY438" s="231"/>
      <c r="BZ438" s="231"/>
      <c r="CA438" s="231"/>
      <c r="CB438" s="231"/>
      <c r="CC438" s="232">
        <f>G438-SUM(H438:CB438)</f>
        <v>0</v>
      </c>
      <c r="CD438" s="368"/>
    </row>
    <row r="439" spans="1:82" x14ac:dyDescent="0.75">
      <c r="A439" s="43"/>
      <c r="B439" s="73" t="s">
        <v>519</v>
      </c>
      <c r="C439" s="129" t="str">
        <f>"Provision for the upgrade of the plaza to the new SANRAL Brand ("&amp; TEXT(F439,"### ###") &amp;")"</f>
        <v>Provision for the upgrade of the plaza to the new SANRAL Brand (1 500 000)</v>
      </c>
      <c r="D439" s="29" t="s">
        <v>318</v>
      </c>
      <c r="E439" s="255">
        <v>1</v>
      </c>
      <c r="F439" s="224">
        <v>1500000</v>
      </c>
      <c r="G439" s="74">
        <f t="shared" ref="G439" si="415">+E439*F439</f>
        <v>1500000</v>
      </c>
      <c r="H439" s="234"/>
      <c r="I439" s="235"/>
      <c r="J439" s="230"/>
      <c r="K439" s="231"/>
      <c r="L439" s="231"/>
      <c r="M439" s="231"/>
      <c r="N439" s="231"/>
      <c r="O439" s="231"/>
      <c r="P439" s="231"/>
      <c r="Q439" s="231"/>
      <c r="R439" s="231"/>
      <c r="S439" s="231"/>
      <c r="T439" s="231"/>
      <c r="U439" s="232">
        <f t="shared" ref="U439" si="416">G439/6</f>
        <v>250000</v>
      </c>
      <c r="V439" s="230"/>
      <c r="W439" s="231"/>
      <c r="X439" s="231"/>
      <c r="Y439" s="231"/>
      <c r="Z439" s="231"/>
      <c r="AA439" s="231"/>
      <c r="AB439" s="231"/>
      <c r="AC439" s="231"/>
      <c r="AD439" s="231"/>
      <c r="AE439" s="231"/>
      <c r="AF439" s="231"/>
      <c r="AG439" s="232">
        <f t="shared" ref="AG439" si="417">G439/6</f>
        <v>250000</v>
      </c>
      <c r="AH439" s="233"/>
      <c r="AI439" s="231"/>
      <c r="AJ439" s="231"/>
      <c r="AK439" s="231"/>
      <c r="AL439" s="231"/>
      <c r="AM439" s="231"/>
      <c r="AN439" s="231"/>
      <c r="AO439" s="231"/>
      <c r="AP439" s="231"/>
      <c r="AQ439" s="231"/>
      <c r="AR439" s="231"/>
      <c r="AS439" s="232">
        <f t="shared" ref="AS439" si="418">G439/6</f>
        <v>250000</v>
      </c>
      <c r="AT439" s="233"/>
      <c r="AU439" s="231"/>
      <c r="AV439" s="231"/>
      <c r="AW439" s="231"/>
      <c r="AX439" s="231"/>
      <c r="AY439" s="231"/>
      <c r="AZ439" s="231"/>
      <c r="BA439" s="231"/>
      <c r="BB439" s="231"/>
      <c r="BC439" s="231"/>
      <c r="BD439" s="231"/>
      <c r="BE439" s="232">
        <f t="shared" ref="BE439" si="419">G439/6</f>
        <v>250000</v>
      </c>
      <c r="BF439" s="233"/>
      <c r="BG439" s="231"/>
      <c r="BH439" s="231"/>
      <c r="BI439" s="231"/>
      <c r="BJ439" s="231"/>
      <c r="BK439" s="231"/>
      <c r="BL439" s="231"/>
      <c r="BM439" s="231"/>
      <c r="BN439" s="231"/>
      <c r="BO439" s="231"/>
      <c r="BP439" s="231"/>
      <c r="BQ439" s="232">
        <f t="shared" ref="BQ439" si="420">G439/6</f>
        <v>250000</v>
      </c>
      <c r="BR439" s="233"/>
      <c r="BS439" s="231"/>
      <c r="BT439" s="231"/>
      <c r="BU439" s="231"/>
      <c r="BV439" s="231"/>
      <c r="BW439" s="231"/>
      <c r="BX439" s="231"/>
      <c r="BY439" s="231"/>
      <c r="BZ439" s="231"/>
      <c r="CA439" s="231"/>
      <c r="CB439" s="231"/>
      <c r="CC439" s="232">
        <f t="shared" ref="CC439" si="421">G439-SUM(H439:CB439)</f>
        <v>250000</v>
      </c>
      <c r="CD439" s="368"/>
    </row>
    <row r="440" spans="1:82" ht="27" x14ac:dyDescent="0.75">
      <c r="A440" s="43"/>
      <c r="B440" s="26" t="s">
        <v>520</v>
      </c>
      <c r="C440" s="27" t="str">
        <f>"Provision for the upgrade of the plaza to the new SANRAL Brand - Overhead charges and Profit in respect of B-6011-a ("&amp; TEXT(F440,"#.##%") &amp; ")"</f>
        <v>Provision for the upgrade of the plaza to the new SANRAL Brand - Overhead charges and Profit in respect of B-6011-a (.%)</v>
      </c>
      <c r="D440" s="147" t="s">
        <v>320</v>
      </c>
      <c r="E440" s="302">
        <f>+G439</f>
        <v>1500000</v>
      </c>
      <c r="F440" s="312"/>
      <c r="G440" s="74">
        <f>+E440*F440</f>
        <v>0</v>
      </c>
      <c r="H440" s="234"/>
      <c r="I440" s="235"/>
      <c r="J440" s="230"/>
      <c r="K440" s="231"/>
      <c r="L440" s="231"/>
      <c r="M440" s="231"/>
      <c r="N440" s="231"/>
      <c r="O440" s="231"/>
      <c r="P440" s="231"/>
      <c r="Q440" s="231"/>
      <c r="R440" s="231"/>
      <c r="S440" s="231"/>
      <c r="T440" s="231"/>
      <c r="U440" s="232">
        <f>G440/6</f>
        <v>0</v>
      </c>
      <c r="V440" s="230"/>
      <c r="W440" s="231"/>
      <c r="X440" s="231"/>
      <c r="Y440" s="231"/>
      <c r="Z440" s="231"/>
      <c r="AA440" s="231"/>
      <c r="AB440" s="231"/>
      <c r="AC440" s="231"/>
      <c r="AD440" s="231"/>
      <c r="AE440" s="231"/>
      <c r="AF440" s="231"/>
      <c r="AG440" s="232">
        <f>G440/6</f>
        <v>0</v>
      </c>
      <c r="AH440" s="233"/>
      <c r="AI440" s="231"/>
      <c r="AJ440" s="231"/>
      <c r="AK440" s="231"/>
      <c r="AL440" s="231"/>
      <c r="AM440" s="231"/>
      <c r="AN440" s="231"/>
      <c r="AO440" s="231"/>
      <c r="AP440" s="231"/>
      <c r="AQ440" s="231"/>
      <c r="AR440" s="231"/>
      <c r="AS440" s="232">
        <f>G440/6</f>
        <v>0</v>
      </c>
      <c r="AT440" s="233"/>
      <c r="AU440" s="231"/>
      <c r="AV440" s="231"/>
      <c r="AW440" s="231"/>
      <c r="AX440" s="231"/>
      <c r="AY440" s="231"/>
      <c r="AZ440" s="231"/>
      <c r="BA440" s="231"/>
      <c r="BB440" s="231"/>
      <c r="BC440" s="231"/>
      <c r="BD440" s="231"/>
      <c r="BE440" s="232">
        <f>G440/6</f>
        <v>0</v>
      </c>
      <c r="BF440" s="233"/>
      <c r="BG440" s="231"/>
      <c r="BH440" s="231"/>
      <c r="BI440" s="231"/>
      <c r="BJ440" s="231"/>
      <c r="BK440" s="231"/>
      <c r="BL440" s="231"/>
      <c r="BM440" s="231"/>
      <c r="BN440" s="231"/>
      <c r="BO440" s="231"/>
      <c r="BP440" s="231"/>
      <c r="BQ440" s="232">
        <f>G440/6</f>
        <v>0</v>
      </c>
      <c r="BR440" s="233"/>
      <c r="BS440" s="231"/>
      <c r="BT440" s="231"/>
      <c r="BU440" s="231"/>
      <c r="BV440" s="231"/>
      <c r="BW440" s="231"/>
      <c r="BX440" s="231"/>
      <c r="BY440" s="231"/>
      <c r="BZ440" s="231"/>
      <c r="CA440" s="231"/>
      <c r="CB440" s="231"/>
      <c r="CC440" s="232">
        <f>G440-SUM(H440:CB440)</f>
        <v>0</v>
      </c>
      <c r="CD440" s="368"/>
    </row>
    <row r="441" spans="1:82" ht="27" x14ac:dyDescent="0.75">
      <c r="A441" s="43"/>
      <c r="B441" s="73" t="s">
        <v>521</v>
      </c>
      <c r="C441" s="129" t="str">
        <f>"Provision for the Upgrade / Replacement of Electrical Equipment to Energy Saving Equipment(s) ("&amp; TEXT(F441,"## ### ###") &amp;")"</f>
        <v>Provision for the Upgrade / Replacement of Electrical Equipment to Energy Saving Equipment(s) (525 000)</v>
      </c>
      <c r="D441" s="29" t="s">
        <v>318</v>
      </c>
      <c r="E441" s="255">
        <v>1</v>
      </c>
      <c r="F441" s="224">
        <v>525000</v>
      </c>
      <c r="G441" s="74">
        <f t="shared" ref="G441" si="422">+E441*F441</f>
        <v>525000</v>
      </c>
      <c r="H441" s="234"/>
      <c r="I441" s="235"/>
      <c r="J441" s="230"/>
      <c r="K441" s="231"/>
      <c r="L441" s="231"/>
      <c r="M441" s="231"/>
      <c r="N441" s="231"/>
      <c r="O441" s="231"/>
      <c r="P441" s="231"/>
      <c r="Q441" s="231"/>
      <c r="R441" s="231"/>
      <c r="S441" s="231"/>
      <c r="T441" s="231"/>
      <c r="U441" s="232">
        <f t="shared" ref="U441" si="423">G441/6</f>
        <v>87500</v>
      </c>
      <c r="V441" s="230"/>
      <c r="W441" s="231"/>
      <c r="X441" s="231"/>
      <c r="Y441" s="231"/>
      <c r="Z441" s="231"/>
      <c r="AA441" s="231"/>
      <c r="AB441" s="231"/>
      <c r="AC441" s="231"/>
      <c r="AD441" s="231"/>
      <c r="AE441" s="231"/>
      <c r="AF441" s="231"/>
      <c r="AG441" s="232">
        <f t="shared" ref="AG441" si="424">G441/6</f>
        <v>87500</v>
      </c>
      <c r="AH441" s="233"/>
      <c r="AI441" s="231"/>
      <c r="AJ441" s="231"/>
      <c r="AK441" s="231"/>
      <c r="AL441" s="231"/>
      <c r="AM441" s="231"/>
      <c r="AN441" s="231"/>
      <c r="AO441" s="231"/>
      <c r="AP441" s="231"/>
      <c r="AQ441" s="231"/>
      <c r="AR441" s="231"/>
      <c r="AS441" s="232">
        <f t="shared" ref="AS441" si="425">G441/6</f>
        <v>87500</v>
      </c>
      <c r="AT441" s="233"/>
      <c r="AU441" s="231"/>
      <c r="AV441" s="231"/>
      <c r="AW441" s="231"/>
      <c r="AX441" s="231"/>
      <c r="AY441" s="231"/>
      <c r="AZ441" s="231"/>
      <c r="BA441" s="231"/>
      <c r="BB441" s="231"/>
      <c r="BC441" s="231"/>
      <c r="BD441" s="231"/>
      <c r="BE441" s="232">
        <f t="shared" ref="BE441" si="426">G441/6</f>
        <v>87500</v>
      </c>
      <c r="BF441" s="233"/>
      <c r="BG441" s="231"/>
      <c r="BH441" s="231"/>
      <c r="BI441" s="231"/>
      <c r="BJ441" s="231"/>
      <c r="BK441" s="231"/>
      <c r="BL441" s="231"/>
      <c r="BM441" s="231"/>
      <c r="BN441" s="231"/>
      <c r="BO441" s="231"/>
      <c r="BP441" s="231"/>
      <c r="BQ441" s="232">
        <f t="shared" ref="BQ441" si="427">G441/6</f>
        <v>87500</v>
      </c>
      <c r="BR441" s="233"/>
      <c r="BS441" s="231"/>
      <c r="BT441" s="231"/>
      <c r="BU441" s="231"/>
      <c r="BV441" s="231"/>
      <c r="BW441" s="231"/>
      <c r="BX441" s="231"/>
      <c r="BY441" s="231"/>
      <c r="BZ441" s="231"/>
      <c r="CA441" s="231"/>
      <c r="CB441" s="231"/>
      <c r="CC441" s="232">
        <f t="shared" ref="CC441" si="428">G441-SUM(H441:CB441)</f>
        <v>87500</v>
      </c>
      <c r="CD441" s="368"/>
    </row>
    <row r="442" spans="1:82" ht="27" x14ac:dyDescent="0.75">
      <c r="A442" s="43"/>
      <c r="B442" s="26" t="s">
        <v>522</v>
      </c>
      <c r="C442" s="370" t="str">
        <f>"Provision for the Upgrade / Replacement of Electrical Equipment to Energy Saving Equipment(s) - Overhead Charges and profit in respect of B-6012-a ("&amp; TEXT(F442,"#.##%") &amp; ")"</f>
        <v>Provision for the Upgrade / Replacement of Electrical Equipment to Energy Saving Equipment(s) - Overhead Charges and profit in respect of B-6012-a (.%)</v>
      </c>
      <c r="D442" s="147" t="s">
        <v>320</v>
      </c>
      <c r="E442" s="302">
        <f>+G441</f>
        <v>525000</v>
      </c>
      <c r="F442" s="312"/>
      <c r="G442" s="74">
        <f>+E442*F442</f>
        <v>0</v>
      </c>
      <c r="H442" s="234"/>
      <c r="I442" s="235"/>
      <c r="J442" s="230"/>
      <c r="K442" s="231"/>
      <c r="L442" s="231"/>
      <c r="M442" s="231"/>
      <c r="N442" s="231"/>
      <c r="O442" s="231"/>
      <c r="P442" s="231"/>
      <c r="Q442" s="231"/>
      <c r="R442" s="231"/>
      <c r="S442" s="231"/>
      <c r="T442" s="231"/>
      <c r="U442" s="232">
        <f>G442/6</f>
        <v>0</v>
      </c>
      <c r="V442" s="230"/>
      <c r="W442" s="231"/>
      <c r="X442" s="231"/>
      <c r="Y442" s="231"/>
      <c r="Z442" s="231"/>
      <c r="AA442" s="231"/>
      <c r="AB442" s="231"/>
      <c r="AC442" s="231"/>
      <c r="AD442" s="231"/>
      <c r="AE442" s="231"/>
      <c r="AF442" s="231"/>
      <c r="AG442" s="232">
        <f>G442/6</f>
        <v>0</v>
      </c>
      <c r="AH442" s="233"/>
      <c r="AI442" s="231"/>
      <c r="AJ442" s="231"/>
      <c r="AK442" s="231"/>
      <c r="AL442" s="231"/>
      <c r="AM442" s="231"/>
      <c r="AN442" s="231"/>
      <c r="AO442" s="231"/>
      <c r="AP442" s="231"/>
      <c r="AQ442" s="231"/>
      <c r="AR442" s="231"/>
      <c r="AS442" s="232">
        <f>G442/6</f>
        <v>0</v>
      </c>
      <c r="AT442" s="233"/>
      <c r="AU442" s="231"/>
      <c r="AV442" s="231"/>
      <c r="AW442" s="231"/>
      <c r="AX442" s="231"/>
      <c r="AY442" s="231"/>
      <c r="AZ442" s="231"/>
      <c r="BA442" s="231"/>
      <c r="BB442" s="231"/>
      <c r="BC442" s="231"/>
      <c r="BD442" s="231"/>
      <c r="BE442" s="232">
        <f>G442/6</f>
        <v>0</v>
      </c>
      <c r="BF442" s="233"/>
      <c r="BG442" s="231"/>
      <c r="BH442" s="231"/>
      <c r="BI442" s="231"/>
      <c r="BJ442" s="231"/>
      <c r="BK442" s="231"/>
      <c r="BL442" s="231"/>
      <c r="BM442" s="231"/>
      <c r="BN442" s="231"/>
      <c r="BO442" s="231"/>
      <c r="BP442" s="231"/>
      <c r="BQ442" s="232">
        <f>G442/6</f>
        <v>0</v>
      </c>
      <c r="BR442" s="233"/>
      <c r="BS442" s="231"/>
      <c r="BT442" s="231"/>
      <c r="BU442" s="231"/>
      <c r="BV442" s="231"/>
      <c r="BW442" s="231"/>
      <c r="BX442" s="231"/>
      <c r="BY442" s="231"/>
      <c r="BZ442" s="231"/>
      <c r="CA442" s="231"/>
      <c r="CB442" s="231"/>
      <c r="CC442" s="232">
        <f>G442-SUM(H442:CB442)</f>
        <v>0</v>
      </c>
      <c r="CD442" s="368"/>
    </row>
    <row r="443" spans="1:82" x14ac:dyDescent="0.75">
      <c r="A443" s="39"/>
      <c r="B443" s="73" t="s">
        <v>523</v>
      </c>
      <c r="C443" s="129" t="str">
        <f>"Provision for the upgrade to Security Toll Booths ("&amp; TEXT(F443,"## ### ###") &amp;")"</f>
        <v>Provision for the upgrade to Security Toll Booths (1 200 000)</v>
      </c>
      <c r="D443" s="29" t="s">
        <v>318</v>
      </c>
      <c r="E443" s="255">
        <v>1</v>
      </c>
      <c r="F443" s="224">
        <v>1200000</v>
      </c>
      <c r="G443" s="74">
        <f t="shared" ref="G443" si="429">+E443*F443</f>
        <v>1200000</v>
      </c>
      <c r="H443" s="225"/>
      <c r="I443" s="226"/>
      <c r="J443" s="225"/>
      <c r="K443" s="227"/>
      <c r="L443" s="227"/>
      <c r="M443" s="227"/>
      <c r="N443" s="227"/>
      <c r="O443" s="227"/>
      <c r="P443" s="227"/>
      <c r="Q443" s="227"/>
      <c r="R443" s="227"/>
      <c r="S443" s="227"/>
      <c r="T443" s="227"/>
      <c r="U443" s="226">
        <f t="shared" ref="U443" si="430">G443/6</f>
        <v>200000</v>
      </c>
      <c r="V443" s="225"/>
      <c r="W443" s="227"/>
      <c r="X443" s="227"/>
      <c r="Y443" s="227"/>
      <c r="Z443" s="227"/>
      <c r="AA443" s="227"/>
      <c r="AB443" s="227"/>
      <c r="AC443" s="227"/>
      <c r="AD443" s="227"/>
      <c r="AE443" s="227"/>
      <c r="AF443" s="227"/>
      <c r="AG443" s="226">
        <f t="shared" ref="AG443" si="431">G443/6</f>
        <v>200000</v>
      </c>
      <c r="AH443" s="228"/>
      <c r="AI443" s="227"/>
      <c r="AJ443" s="227"/>
      <c r="AK443" s="227"/>
      <c r="AL443" s="227"/>
      <c r="AM443" s="227"/>
      <c r="AN443" s="227"/>
      <c r="AO443" s="227"/>
      <c r="AP443" s="227"/>
      <c r="AQ443" s="227"/>
      <c r="AR443" s="227"/>
      <c r="AS443" s="226">
        <f t="shared" ref="AS443" si="432">G443/6</f>
        <v>200000</v>
      </c>
      <c r="AT443" s="228"/>
      <c r="AU443" s="227"/>
      <c r="AV443" s="227"/>
      <c r="AW443" s="227"/>
      <c r="AX443" s="227"/>
      <c r="AY443" s="227"/>
      <c r="AZ443" s="227"/>
      <c r="BA443" s="227"/>
      <c r="BB443" s="227"/>
      <c r="BC443" s="227"/>
      <c r="BD443" s="227"/>
      <c r="BE443" s="226">
        <f t="shared" ref="BE443" si="433">G443/6</f>
        <v>200000</v>
      </c>
      <c r="BF443" s="228"/>
      <c r="BG443" s="227"/>
      <c r="BH443" s="227"/>
      <c r="BI443" s="227"/>
      <c r="BJ443" s="227"/>
      <c r="BK443" s="227"/>
      <c r="BL443" s="227"/>
      <c r="BM443" s="227"/>
      <c r="BN443" s="227"/>
      <c r="BO443" s="227"/>
      <c r="BP443" s="227"/>
      <c r="BQ443" s="226">
        <f t="shared" ref="BQ443" si="434">G443/6</f>
        <v>200000</v>
      </c>
      <c r="BR443" s="228"/>
      <c r="BS443" s="227"/>
      <c r="BT443" s="227"/>
      <c r="BU443" s="227"/>
      <c r="BV443" s="227"/>
      <c r="BW443" s="227"/>
      <c r="BX443" s="227"/>
      <c r="BY443" s="227"/>
      <c r="BZ443" s="227"/>
      <c r="CA443" s="227"/>
      <c r="CB443" s="227"/>
      <c r="CC443" s="232">
        <f t="shared" ref="CC443" si="435">G443-SUM(H443:CB443)</f>
        <v>200000</v>
      </c>
      <c r="CD443" s="368"/>
    </row>
    <row r="444" spans="1:82" ht="27" x14ac:dyDescent="0.75">
      <c r="A444" s="39"/>
      <c r="B444" s="26" t="s">
        <v>524</v>
      </c>
      <c r="C444" s="370" t="str">
        <f>"Provision for the upgrade to Security Toll Booths - Overhead charges and Profit in respect of B-6013-a ("&amp; TEXT(F444,"#.##%") &amp; ")"</f>
        <v>Provision for the upgrade to Security Toll Booths - Overhead charges and Profit in respect of B-6013-a (.%)</v>
      </c>
      <c r="D444" s="147" t="s">
        <v>320</v>
      </c>
      <c r="E444" s="302">
        <f>+G443</f>
        <v>1200000</v>
      </c>
      <c r="F444" s="312"/>
      <c r="G444" s="74">
        <f>+E444*F444</f>
        <v>0</v>
      </c>
      <c r="H444" s="225"/>
      <c r="I444" s="226"/>
      <c r="J444" s="225"/>
      <c r="K444" s="227"/>
      <c r="L444" s="227"/>
      <c r="M444" s="227"/>
      <c r="N444" s="227"/>
      <c r="O444" s="227"/>
      <c r="P444" s="227"/>
      <c r="Q444" s="227"/>
      <c r="R444" s="227"/>
      <c r="S444" s="227"/>
      <c r="T444" s="227"/>
      <c r="U444" s="226">
        <f>G444/6</f>
        <v>0</v>
      </c>
      <c r="V444" s="225"/>
      <c r="W444" s="227"/>
      <c r="X444" s="227"/>
      <c r="Y444" s="227"/>
      <c r="Z444" s="227"/>
      <c r="AA444" s="227"/>
      <c r="AB444" s="227"/>
      <c r="AC444" s="227"/>
      <c r="AD444" s="227"/>
      <c r="AE444" s="227"/>
      <c r="AF444" s="227"/>
      <c r="AG444" s="226">
        <f>G444/6</f>
        <v>0</v>
      </c>
      <c r="AH444" s="228"/>
      <c r="AI444" s="227"/>
      <c r="AJ444" s="227"/>
      <c r="AK444" s="227"/>
      <c r="AL444" s="227"/>
      <c r="AM444" s="227"/>
      <c r="AN444" s="227"/>
      <c r="AO444" s="227"/>
      <c r="AP444" s="227"/>
      <c r="AQ444" s="227"/>
      <c r="AR444" s="227"/>
      <c r="AS444" s="226">
        <f>G444/6</f>
        <v>0</v>
      </c>
      <c r="AT444" s="228"/>
      <c r="AU444" s="227"/>
      <c r="AV444" s="227"/>
      <c r="AW444" s="227"/>
      <c r="AX444" s="227"/>
      <c r="AY444" s="227"/>
      <c r="AZ444" s="227"/>
      <c r="BA444" s="227"/>
      <c r="BB444" s="227"/>
      <c r="BC444" s="227"/>
      <c r="BD444" s="227"/>
      <c r="BE444" s="226">
        <f>G444/6</f>
        <v>0</v>
      </c>
      <c r="BF444" s="228"/>
      <c r="BG444" s="227"/>
      <c r="BH444" s="227"/>
      <c r="BI444" s="227"/>
      <c r="BJ444" s="227"/>
      <c r="BK444" s="227"/>
      <c r="BL444" s="227"/>
      <c r="BM444" s="227"/>
      <c r="BN444" s="227"/>
      <c r="BO444" s="227"/>
      <c r="BP444" s="227"/>
      <c r="BQ444" s="226">
        <f>G444/6</f>
        <v>0</v>
      </c>
      <c r="BR444" s="228"/>
      <c r="BS444" s="227"/>
      <c r="BT444" s="227"/>
      <c r="BU444" s="227"/>
      <c r="BV444" s="227"/>
      <c r="BW444" s="227"/>
      <c r="BX444" s="227"/>
      <c r="BY444" s="227"/>
      <c r="BZ444" s="227"/>
      <c r="CA444" s="227"/>
      <c r="CB444" s="227"/>
      <c r="CC444" s="232">
        <f>G444-SUM(H444:CB444)</f>
        <v>0</v>
      </c>
      <c r="CD444" s="368"/>
    </row>
    <row r="445" spans="1:82" ht="27" x14ac:dyDescent="0.75">
      <c r="A445" s="43"/>
      <c r="B445" s="73" t="s">
        <v>525</v>
      </c>
      <c r="C445" s="129" t="str">
        <f>"Nominated Subcontract DB Works and Services (including Provisional Sums and allowances in the Nominated Subcontract ("&amp; TEXT(F445,"## ### ###") &amp;")"</f>
        <v>Nominated Subcontract DB Works and Services (including Provisional Sums and allowances in the Nominated Subcontract (36 000 000)</v>
      </c>
      <c r="D445" s="29" t="s">
        <v>318</v>
      </c>
      <c r="E445" s="255">
        <v>1</v>
      </c>
      <c r="F445" s="224">
        <v>36000000</v>
      </c>
      <c r="G445" s="74">
        <f>+E445*F445</f>
        <v>36000000</v>
      </c>
      <c r="H445" s="234"/>
      <c r="I445" s="235"/>
      <c r="J445" s="230"/>
      <c r="K445" s="231"/>
      <c r="L445" s="231"/>
      <c r="M445" s="231"/>
      <c r="N445" s="231"/>
      <c r="O445" s="231"/>
      <c r="P445" s="231"/>
      <c r="Q445" s="231"/>
      <c r="R445" s="231"/>
      <c r="S445" s="231"/>
      <c r="T445" s="231"/>
      <c r="U445" s="232">
        <f t="shared" ref="U445" si="436">G445/6</f>
        <v>6000000</v>
      </c>
      <c r="V445" s="230"/>
      <c r="W445" s="231"/>
      <c r="X445" s="231"/>
      <c r="Y445" s="231"/>
      <c r="Z445" s="231"/>
      <c r="AA445" s="231"/>
      <c r="AB445" s="231"/>
      <c r="AC445" s="231"/>
      <c r="AD445" s="231"/>
      <c r="AE445" s="231"/>
      <c r="AF445" s="231"/>
      <c r="AG445" s="232">
        <f t="shared" ref="AG445" si="437">G445/6</f>
        <v>6000000</v>
      </c>
      <c r="AH445" s="233"/>
      <c r="AI445" s="231"/>
      <c r="AJ445" s="231"/>
      <c r="AK445" s="231"/>
      <c r="AL445" s="231"/>
      <c r="AM445" s="231"/>
      <c r="AN445" s="231"/>
      <c r="AO445" s="231"/>
      <c r="AP445" s="231"/>
      <c r="AQ445" s="231"/>
      <c r="AR445" s="231"/>
      <c r="AS445" s="232">
        <f t="shared" ref="AS445" si="438">G445/6</f>
        <v>6000000</v>
      </c>
      <c r="AT445" s="233"/>
      <c r="AU445" s="231"/>
      <c r="AV445" s="231"/>
      <c r="AW445" s="231"/>
      <c r="AX445" s="231"/>
      <c r="AY445" s="231"/>
      <c r="AZ445" s="231"/>
      <c r="BA445" s="231"/>
      <c r="BB445" s="231"/>
      <c r="BC445" s="231"/>
      <c r="BD445" s="231"/>
      <c r="BE445" s="232">
        <f t="shared" ref="BE445" si="439">G445/6</f>
        <v>6000000</v>
      </c>
      <c r="BF445" s="233"/>
      <c r="BG445" s="231"/>
      <c r="BH445" s="231"/>
      <c r="BI445" s="231"/>
      <c r="BJ445" s="231"/>
      <c r="BK445" s="231"/>
      <c r="BL445" s="231"/>
      <c r="BM445" s="231"/>
      <c r="BN445" s="231"/>
      <c r="BO445" s="231"/>
      <c r="BP445" s="231"/>
      <c r="BQ445" s="232">
        <f t="shared" ref="BQ445" si="440">G445/6</f>
        <v>6000000</v>
      </c>
      <c r="BR445" s="233"/>
      <c r="BS445" s="231"/>
      <c r="BT445" s="231"/>
      <c r="BU445" s="231"/>
      <c r="BV445" s="231"/>
      <c r="BW445" s="231"/>
      <c r="BX445" s="231"/>
      <c r="BY445" s="231"/>
      <c r="BZ445" s="231"/>
      <c r="CA445" s="231"/>
      <c r="CB445" s="231"/>
      <c r="CC445" s="232">
        <f t="shared" ref="CC445" si="441">G445-SUM(H445:CB445)</f>
        <v>6000000</v>
      </c>
      <c r="CD445" s="368"/>
    </row>
    <row r="446" spans="1:82" ht="27" x14ac:dyDescent="0.75">
      <c r="A446" s="175"/>
      <c r="B446" s="356" t="s">
        <v>526</v>
      </c>
      <c r="C446" s="357" t="str">
        <f>"Nominated Subcontract DB Works and Services - Overhead charges and Profit in respect of B-6014-a ("&amp; TEXT(F446,"#.##%") &amp; ")"</f>
        <v>Nominated Subcontract DB Works and Services - Overhead charges and Profit in respect of B-6014-a (.%)</v>
      </c>
      <c r="D446" s="358" t="s">
        <v>320</v>
      </c>
      <c r="E446" s="359">
        <f>+G445</f>
        <v>36000000</v>
      </c>
      <c r="F446" s="360"/>
      <c r="G446" s="361">
        <f>+E446*F446</f>
        <v>0</v>
      </c>
      <c r="H446" s="362"/>
      <c r="I446" s="363"/>
      <c r="J446" s="364"/>
      <c r="K446" s="365"/>
      <c r="L446" s="365"/>
      <c r="M446" s="365"/>
      <c r="N446" s="365"/>
      <c r="O446" s="365"/>
      <c r="P446" s="365"/>
      <c r="Q446" s="365"/>
      <c r="R446" s="365"/>
      <c r="S446" s="365"/>
      <c r="T446" s="365"/>
      <c r="U446" s="366">
        <f>G446/6</f>
        <v>0</v>
      </c>
      <c r="V446" s="364"/>
      <c r="W446" s="365"/>
      <c r="X446" s="365"/>
      <c r="Y446" s="365"/>
      <c r="Z446" s="365"/>
      <c r="AA446" s="365"/>
      <c r="AB446" s="365"/>
      <c r="AC446" s="365"/>
      <c r="AD446" s="365"/>
      <c r="AE446" s="365"/>
      <c r="AF446" s="365"/>
      <c r="AG446" s="366">
        <f>G446/6</f>
        <v>0</v>
      </c>
      <c r="AH446" s="367"/>
      <c r="AI446" s="365"/>
      <c r="AJ446" s="365"/>
      <c r="AK446" s="365"/>
      <c r="AL446" s="365"/>
      <c r="AM446" s="365"/>
      <c r="AN446" s="365"/>
      <c r="AO446" s="365"/>
      <c r="AP446" s="365"/>
      <c r="AQ446" s="365"/>
      <c r="AR446" s="365"/>
      <c r="AS446" s="366">
        <f>G446/6</f>
        <v>0</v>
      </c>
      <c r="AT446" s="367"/>
      <c r="AU446" s="365"/>
      <c r="AV446" s="365"/>
      <c r="AW446" s="365"/>
      <c r="AX446" s="365"/>
      <c r="AY446" s="365"/>
      <c r="AZ446" s="365"/>
      <c r="BA446" s="365"/>
      <c r="BB446" s="365"/>
      <c r="BC446" s="365"/>
      <c r="BD446" s="365"/>
      <c r="BE446" s="366">
        <f>G446/6</f>
        <v>0</v>
      </c>
      <c r="BF446" s="367"/>
      <c r="BG446" s="365"/>
      <c r="BH446" s="365"/>
      <c r="BI446" s="365"/>
      <c r="BJ446" s="365"/>
      <c r="BK446" s="365"/>
      <c r="BL446" s="365"/>
      <c r="BM446" s="365"/>
      <c r="BN446" s="365"/>
      <c r="BO446" s="365"/>
      <c r="BP446" s="365"/>
      <c r="BQ446" s="366">
        <f>G446/6</f>
        <v>0</v>
      </c>
      <c r="BR446" s="367"/>
      <c r="BS446" s="365"/>
      <c r="BT446" s="365"/>
      <c r="BU446" s="365"/>
      <c r="BV446" s="365"/>
      <c r="BW446" s="365"/>
      <c r="BX446" s="365"/>
      <c r="BY446" s="365"/>
      <c r="BZ446" s="365"/>
      <c r="CA446" s="365"/>
      <c r="CB446" s="365"/>
      <c r="CC446" s="366">
        <f>G446-SUM(H446:CB446)</f>
        <v>0</v>
      </c>
      <c r="CD446" s="368"/>
    </row>
    <row r="447" spans="1:82" ht="40.5" x14ac:dyDescent="0.75">
      <c r="A447" s="175"/>
      <c r="B447" s="26" t="s">
        <v>904</v>
      </c>
      <c r="C447" s="129" t="str">
        <f>"Incumbent System Integrator DB Works and Services (including Provisional Sums and allowances in the Incumbent System Integrator Subcontract but excluding any If triggered items listed elsewhere) ("&amp; TEXT(F447,"## ### ###") &amp;")"</f>
        <v>Incumbent System Integrator DB Works and Services (including Provisional Sums and allowances in the Incumbent System Integrator Subcontract but excluding any If triggered items listed elsewhere) (18 000 000)</v>
      </c>
      <c r="D447" s="29" t="s">
        <v>318</v>
      </c>
      <c r="E447" s="255">
        <v>1</v>
      </c>
      <c r="F447" s="224">
        <f>(36000000/2)</f>
        <v>18000000</v>
      </c>
      <c r="G447" s="74">
        <f>+E447*F447</f>
        <v>18000000</v>
      </c>
      <c r="H447" s="234"/>
      <c r="I447" s="235"/>
      <c r="J447" s="230"/>
      <c r="K447" s="231"/>
      <c r="L447" s="231"/>
      <c r="M447" s="231"/>
      <c r="N447" s="231"/>
      <c r="O447" s="231"/>
      <c r="P447" s="231"/>
      <c r="Q447" s="231"/>
      <c r="R447" s="231"/>
      <c r="S447" s="231"/>
      <c r="T447" s="231"/>
      <c r="U447" s="232">
        <f>G447*12/18</f>
        <v>12000000</v>
      </c>
      <c r="V447" s="230"/>
      <c r="W447" s="231"/>
      <c r="X447" s="231"/>
      <c r="Y447" s="231"/>
      <c r="Z447" s="231"/>
      <c r="AA447" s="231"/>
      <c r="AB447" s="231"/>
      <c r="AC447" s="231"/>
      <c r="AD447" s="231"/>
      <c r="AE447" s="231"/>
      <c r="AF447" s="231"/>
      <c r="AG447" s="232">
        <f>G447*6/18</f>
        <v>6000000</v>
      </c>
      <c r="AH447" s="233"/>
      <c r="AI447" s="231"/>
      <c r="AJ447" s="231"/>
      <c r="AK447" s="231"/>
      <c r="AL447" s="231"/>
      <c r="AM447" s="231"/>
      <c r="AN447" s="231"/>
      <c r="AO447" s="231"/>
      <c r="AP447" s="231"/>
      <c r="AQ447" s="231"/>
      <c r="AR447" s="231"/>
      <c r="AS447" s="232">
        <v>0</v>
      </c>
      <c r="AT447" s="233"/>
      <c r="AU447" s="231"/>
      <c r="AV447" s="231"/>
      <c r="AW447" s="231"/>
      <c r="AX447" s="231"/>
      <c r="AY447" s="231"/>
      <c r="AZ447" s="231"/>
      <c r="BA447" s="231"/>
      <c r="BB447" s="231"/>
      <c r="BC447" s="231"/>
      <c r="BD447" s="231"/>
      <c r="BE447" s="232">
        <v>0</v>
      </c>
      <c r="BF447" s="233"/>
      <c r="BG447" s="231"/>
      <c r="BH447" s="231"/>
      <c r="BI447" s="231"/>
      <c r="BJ447" s="231"/>
      <c r="BK447" s="231"/>
      <c r="BL447" s="231"/>
      <c r="BM447" s="231"/>
      <c r="BN447" s="231"/>
      <c r="BO447" s="231"/>
      <c r="BP447" s="231"/>
      <c r="BQ447" s="232">
        <v>0</v>
      </c>
      <c r="BR447" s="233"/>
      <c r="BS447" s="231"/>
      <c r="BT447" s="231"/>
      <c r="BU447" s="231"/>
      <c r="BV447" s="231"/>
      <c r="BW447" s="231"/>
      <c r="BX447" s="231"/>
      <c r="BY447" s="231"/>
      <c r="BZ447" s="231"/>
      <c r="CA447" s="231"/>
      <c r="CB447" s="231"/>
      <c r="CC447" s="232">
        <f t="shared" ref="CC447" si="442">G447-SUM(H447:CB447)</f>
        <v>0</v>
      </c>
      <c r="CD447" s="368"/>
    </row>
    <row r="448" spans="1:82" ht="27" x14ac:dyDescent="0.75">
      <c r="A448" s="175"/>
      <c r="B448" s="26" t="s">
        <v>907</v>
      </c>
      <c r="C448" s="357" t="str">
        <f>"Incumbent System Integrator DB Works and Services - Overhead charges and Profit in respect of B-6015a ("&amp; TEXT(F448,"#.##%") &amp; ")"</f>
        <v>Incumbent System Integrator DB Works and Services - Overhead charges and Profit in respect of B-6015a (.%)</v>
      </c>
      <c r="D448" s="358" t="s">
        <v>320</v>
      </c>
      <c r="E448" s="359">
        <f>+G447</f>
        <v>18000000</v>
      </c>
      <c r="F448" s="360"/>
      <c r="G448" s="361">
        <f>+E448*F448</f>
        <v>0</v>
      </c>
      <c r="H448" s="234"/>
      <c r="I448" s="235"/>
      <c r="J448" s="364"/>
      <c r="K448" s="365"/>
      <c r="L448" s="365"/>
      <c r="M448" s="365"/>
      <c r="N448" s="365"/>
      <c r="O448" s="365"/>
      <c r="P448" s="365"/>
      <c r="Q448" s="365"/>
      <c r="R448" s="365"/>
      <c r="S448" s="365"/>
      <c r="T448" s="365"/>
      <c r="U448" s="366">
        <f>G448/6</f>
        <v>0</v>
      </c>
      <c r="V448" s="364"/>
      <c r="W448" s="365"/>
      <c r="X448" s="365"/>
      <c r="Y448" s="365"/>
      <c r="Z448" s="365"/>
      <c r="AA448" s="365"/>
      <c r="AB448" s="365"/>
      <c r="AC448" s="365"/>
      <c r="AD448" s="365"/>
      <c r="AE448" s="365"/>
      <c r="AF448" s="365"/>
      <c r="AG448" s="366">
        <f>G448/6</f>
        <v>0</v>
      </c>
      <c r="AH448" s="367"/>
      <c r="AI448" s="365"/>
      <c r="AJ448" s="365"/>
      <c r="AK448" s="365"/>
      <c r="AL448" s="365"/>
      <c r="AM448" s="365"/>
      <c r="AN448" s="365"/>
      <c r="AO448" s="365"/>
      <c r="AP448" s="365"/>
      <c r="AQ448" s="365"/>
      <c r="AR448" s="365"/>
      <c r="AS448" s="366">
        <f>G448/6</f>
        <v>0</v>
      </c>
      <c r="AT448" s="367"/>
      <c r="AU448" s="365"/>
      <c r="AV448" s="365"/>
      <c r="AW448" s="365"/>
      <c r="AX448" s="365"/>
      <c r="AY448" s="365"/>
      <c r="AZ448" s="365"/>
      <c r="BA448" s="365"/>
      <c r="BB448" s="365"/>
      <c r="BC448" s="365"/>
      <c r="BD448" s="365"/>
      <c r="BE448" s="366">
        <f>G448/6</f>
        <v>0</v>
      </c>
      <c r="BF448" s="367"/>
      <c r="BG448" s="365"/>
      <c r="BH448" s="365"/>
      <c r="BI448" s="365"/>
      <c r="BJ448" s="365"/>
      <c r="BK448" s="365"/>
      <c r="BL448" s="365"/>
      <c r="BM448" s="365"/>
      <c r="BN448" s="365"/>
      <c r="BO448" s="365"/>
      <c r="BP448" s="365"/>
      <c r="BQ448" s="366">
        <f>G448/6</f>
        <v>0</v>
      </c>
      <c r="BR448" s="367"/>
      <c r="BS448" s="365"/>
      <c r="BT448" s="365"/>
      <c r="BU448" s="365"/>
      <c r="BV448" s="365"/>
      <c r="BW448" s="365"/>
      <c r="BX448" s="365"/>
      <c r="BY448" s="365"/>
      <c r="BZ448" s="365"/>
      <c r="CA448" s="365"/>
      <c r="CB448" s="365"/>
      <c r="CC448" s="366">
        <f>G448-SUM(H448:CB448)</f>
        <v>0</v>
      </c>
      <c r="CD448" s="368"/>
    </row>
    <row r="449" spans="1:82" s="39" customFormat="1" ht="27" x14ac:dyDescent="0.75">
      <c r="A449" s="43"/>
      <c r="B449" s="73" t="s">
        <v>880</v>
      </c>
      <c r="C449" s="353" t="str">
        <f>"Provision for Civil Works to convert single toll booth to double toll booth (for conversion to reversible lane) (including signage) ("&amp; TEXT(F449,"### ### ###") &amp;")"</f>
        <v>Provision for Civil Works to convert single toll booth to double toll booth (for conversion to reversible lane) (including signage) (2 400 000)</v>
      </c>
      <c r="D449" s="29" t="s">
        <v>318</v>
      </c>
      <c r="E449" s="354">
        <v>1</v>
      </c>
      <c r="F449" s="232">
        <v>2400000</v>
      </c>
      <c r="G449" s="355">
        <f t="shared" ref="G449:G450" si="443">+E449*F449</f>
        <v>2400000</v>
      </c>
      <c r="H449" s="234"/>
      <c r="I449" s="235"/>
      <c r="J449" s="230">
        <f t="shared" ref="J449:BU449" si="444">$G449/72</f>
        <v>33333.33</v>
      </c>
      <c r="K449" s="231">
        <f t="shared" si="444"/>
        <v>33333.33</v>
      </c>
      <c r="L449" s="231">
        <f t="shared" si="444"/>
        <v>33333.33</v>
      </c>
      <c r="M449" s="231">
        <f t="shared" si="444"/>
        <v>33333.33</v>
      </c>
      <c r="N449" s="231">
        <f t="shared" si="444"/>
        <v>33333.33</v>
      </c>
      <c r="O449" s="231">
        <f t="shared" si="444"/>
        <v>33333.33</v>
      </c>
      <c r="P449" s="231">
        <f t="shared" si="444"/>
        <v>33333.33</v>
      </c>
      <c r="Q449" s="231">
        <f t="shared" si="444"/>
        <v>33333.33</v>
      </c>
      <c r="R449" s="231">
        <f t="shared" si="444"/>
        <v>33333.33</v>
      </c>
      <c r="S449" s="231">
        <f t="shared" si="444"/>
        <v>33333.33</v>
      </c>
      <c r="T449" s="231">
        <f t="shared" si="444"/>
        <v>33333.33</v>
      </c>
      <c r="U449" s="232">
        <f t="shared" si="444"/>
        <v>33333.33</v>
      </c>
      <c r="V449" s="230">
        <f t="shared" si="444"/>
        <v>33333.33</v>
      </c>
      <c r="W449" s="231">
        <f t="shared" si="444"/>
        <v>33333.33</v>
      </c>
      <c r="X449" s="231">
        <f t="shared" si="444"/>
        <v>33333.33</v>
      </c>
      <c r="Y449" s="231">
        <f t="shared" si="444"/>
        <v>33333.33</v>
      </c>
      <c r="Z449" s="231">
        <f t="shared" si="444"/>
        <v>33333.33</v>
      </c>
      <c r="AA449" s="231">
        <f t="shared" si="444"/>
        <v>33333.33</v>
      </c>
      <c r="AB449" s="231">
        <f t="shared" si="444"/>
        <v>33333.33</v>
      </c>
      <c r="AC449" s="231">
        <f t="shared" si="444"/>
        <v>33333.33</v>
      </c>
      <c r="AD449" s="231">
        <f t="shared" si="444"/>
        <v>33333.33</v>
      </c>
      <c r="AE449" s="231">
        <f t="shared" si="444"/>
        <v>33333.33</v>
      </c>
      <c r="AF449" s="231">
        <f t="shared" si="444"/>
        <v>33333.33</v>
      </c>
      <c r="AG449" s="232">
        <f t="shared" si="444"/>
        <v>33333.33</v>
      </c>
      <c r="AH449" s="233">
        <f t="shared" si="444"/>
        <v>33333.33</v>
      </c>
      <c r="AI449" s="231">
        <f t="shared" si="444"/>
        <v>33333.33</v>
      </c>
      <c r="AJ449" s="231">
        <f t="shared" si="444"/>
        <v>33333.33</v>
      </c>
      <c r="AK449" s="231">
        <f t="shared" si="444"/>
        <v>33333.33</v>
      </c>
      <c r="AL449" s="231">
        <f t="shared" si="444"/>
        <v>33333.33</v>
      </c>
      <c r="AM449" s="231">
        <f t="shared" si="444"/>
        <v>33333.33</v>
      </c>
      <c r="AN449" s="231">
        <f t="shared" si="444"/>
        <v>33333.33</v>
      </c>
      <c r="AO449" s="231">
        <f t="shared" si="444"/>
        <v>33333.33</v>
      </c>
      <c r="AP449" s="231">
        <f t="shared" si="444"/>
        <v>33333.33</v>
      </c>
      <c r="AQ449" s="231">
        <f t="shared" si="444"/>
        <v>33333.33</v>
      </c>
      <c r="AR449" s="231">
        <f t="shared" si="444"/>
        <v>33333.33</v>
      </c>
      <c r="AS449" s="232">
        <f t="shared" si="444"/>
        <v>33333.33</v>
      </c>
      <c r="AT449" s="233">
        <f t="shared" si="444"/>
        <v>33333.33</v>
      </c>
      <c r="AU449" s="231">
        <f t="shared" si="444"/>
        <v>33333.33</v>
      </c>
      <c r="AV449" s="231">
        <f t="shared" si="444"/>
        <v>33333.33</v>
      </c>
      <c r="AW449" s="231">
        <f t="shared" si="444"/>
        <v>33333.33</v>
      </c>
      <c r="AX449" s="231">
        <f t="shared" si="444"/>
        <v>33333.33</v>
      </c>
      <c r="AY449" s="231">
        <f t="shared" si="444"/>
        <v>33333.33</v>
      </c>
      <c r="AZ449" s="231">
        <f t="shared" si="444"/>
        <v>33333.33</v>
      </c>
      <c r="BA449" s="231">
        <f t="shared" si="444"/>
        <v>33333.33</v>
      </c>
      <c r="BB449" s="231">
        <f t="shared" si="444"/>
        <v>33333.33</v>
      </c>
      <c r="BC449" s="231">
        <f t="shared" si="444"/>
        <v>33333.33</v>
      </c>
      <c r="BD449" s="231">
        <f t="shared" si="444"/>
        <v>33333.33</v>
      </c>
      <c r="BE449" s="232">
        <f t="shared" si="444"/>
        <v>33333.33</v>
      </c>
      <c r="BF449" s="233">
        <f t="shared" si="444"/>
        <v>33333.33</v>
      </c>
      <c r="BG449" s="231">
        <f t="shared" si="444"/>
        <v>33333.33</v>
      </c>
      <c r="BH449" s="231">
        <f t="shared" si="444"/>
        <v>33333.33</v>
      </c>
      <c r="BI449" s="231">
        <f t="shared" si="444"/>
        <v>33333.33</v>
      </c>
      <c r="BJ449" s="231">
        <f t="shared" si="444"/>
        <v>33333.33</v>
      </c>
      <c r="BK449" s="231">
        <f t="shared" si="444"/>
        <v>33333.33</v>
      </c>
      <c r="BL449" s="231">
        <f t="shared" si="444"/>
        <v>33333.33</v>
      </c>
      <c r="BM449" s="231">
        <f t="shared" si="444"/>
        <v>33333.33</v>
      </c>
      <c r="BN449" s="231">
        <f t="shared" si="444"/>
        <v>33333.33</v>
      </c>
      <c r="BO449" s="231">
        <f t="shared" si="444"/>
        <v>33333.33</v>
      </c>
      <c r="BP449" s="231">
        <f t="shared" si="444"/>
        <v>33333.33</v>
      </c>
      <c r="BQ449" s="232">
        <f t="shared" si="444"/>
        <v>33333.33</v>
      </c>
      <c r="BR449" s="233">
        <f t="shared" si="444"/>
        <v>33333.33</v>
      </c>
      <c r="BS449" s="231">
        <f t="shared" si="444"/>
        <v>33333.33</v>
      </c>
      <c r="BT449" s="231">
        <f t="shared" si="444"/>
        <v>33333.33</v>
      </c>
      <c r="BU449" s="231">
        <f t="shared" si="444"/>
        <v>33333.33</v>
      </c>
      <c r="BV449" s="231">
        <f t="shared" ref="BV449:CB449" si="445">$G449/72</f>
        <v>33333.33</v>
      </c>
      <c r="BW449" s="231">
        <f t="shared" si="445"/>
        <v>33333.33</v>
      </c>
      <c r="BX449" s="231">
        <f t="shared" si="445"/>
        <v>33333.33</v>
      </c>
      <c r="BY449" s="231">
        <f t="shared" si="445"/>
        <v>33333.33</v>
      </c>
      <c r="BZ449" s="231">
        <f t="shared" si="445"/>
        <v>33333.33</v>
      </c>
      <c r="CA449" s="231">
        <f t="shared" si="445"/>
        <v>33333.33</v>
      </c>
      <c r="CB449" s="231">
        <f t="shared" si="445"/>
        <v>33333.33</v>
      </c>
      <c r="CC449" s="232">
        <f>G449-SUM(J449:CB449)</f>
        <v>33333.57</v>
      </c>
      <c r="CD449" s="368"/>
    </row>
    <row r="450" spans="1:82" ht="27" x14ac:dyDescent="0.75">
      <c r="A450" s="175"/>
      <c r="B450" s="26" t="s">
        <v>881</v>
      </c>
      <c r="C450" s="129" t="str">
        <f>"Provision for Civil Works to convert single toll booth to double toll booth (for conversion to reversible lane) (including signage) - Overhead charges and Profit in respect of B-6016-a "</f>
        <v xml:space="preserve">Provision for Civil Works to convert single toll booth to double toll booth (for conversion to reversible lane) (including signage) - Overhead charges and Profit in respect of B-6016-a </v>
      </c>
      <c r="D450" s="147" t="s">
        <v>320</v>
      </c>
      <c r="E450" s="255">
        <f>+F449</f>
        <v>2400000</v>
      </c>
      <c r="F450" s="360"/>
      <c r="G450" s="74">
        <f t="shared" si="443"/>
        <v>0</v>
      </c>
      <c r="H450" s="234"/>
      <c r="I450" s="235"/>
      <c r="J450" s="230">
        <f t="shared" ref="J450:AO450" si="446">+IF(SUM(J449)=0,"",J449*$F450)</f>
        <v>0</v>
      </c>
      <c r="K450" s="231">
        <f t="shared" si="446"/>
        <v>0</v>
      </c>
      <c r="L450" s="231">
        <f t="shared" si="446"/>
        <v>0</v>
      </c>
      <c r="M450" s="231">
        <f t="shared" si="446"/>
        <v>0</v>
      </c>
      <c r="N450" s="231">
        <f t="shared" si="446"/>
        <v>0</v>
      </c>
      <c r="O450" s="231">
        <f t="shared" si="446"/>
        <v>0</v>
      </c>
      <c r="P450" s="231">
        <f t="shared" si="446"/>
        <v>0</v>
      </c>
      <c r="Q450" s="231">
        <f t="shared" si="446"/>
        <v>0</v>
      </c>
      <c r="R450" s="231">
        <f t="shared" si="446"/>
        <v>0</v>
      </c>
      <c r="S450" s="231">
        <f t="shared" si="446"/>
        <v>0</v>
      </c>
      <c r="T450" s="231">
        <f t="shared" si="446"/>
        <v>0</v>
      </c>
      <c r="U450" s="232">
        <f t="shared" si="446"/>
        <v>0</v>
      </c>
      <c r="V450" s="230">
        <f t="shared" si="446"/>
        <v>0</v>
      </c>
      <c r="W450" s="231">
        <f t="shared" si="446"/>
        <v>0</v>
      </c>
      <c r="X450" s="231">
        <f t="shared" si="446"/>
        <v>0</v>
      </c>
      <c r="Y450" s="231">
        <f t="shared" si="446"/>
        <v>0</v>
      </c>
      <c r="Z450" s="231">
        <f t="shared" si="446"/>
        <v>0</v>
      </c>
      <c r="AA450" s="231">
        <f t="shared" si="446"/>
        <v>0</v>
      </c>
      <c r="AB450" s="231">
        <f t="shared" si="446"/>
        <v>0</v>
      </c>
      <c r="AC450" s="231">
        <f t="shared" si="446"/>
        <v>0</v>
      </c>
      <c r="AD450" s="231">
        <f t="shared" si="446"/>
        <v>0</v>
      </c>
      <c r="AE450" s="231">
        <f t="shared" si="446"/>
        <v>0</v>
      </c>
      <c r="AF450" s="231">
        <f t="shared" si="446"/>
        <v>0</v>
      </c>
      <c r="AG450" s="232">
        <f t="shared" si="446"/>
        <v>0</v>
      </c>
      <c r="AH450" s="233">
        <f t="shared" si="446"/>
        <v>0</v>
      </c>
      <c r="AI450" s="231">
        <f t="shared" si="446"/>
        <v>0</v>
      </c>
      <c r="AJ450" s="231">
        <f t="shared" si="446"/>
        <v>0</v>
      </c>
      <c r="AK450" s="231">
        <f t="shared" si="446"/>
        <v>0</v>
      </c>
      <c r="AL450" s="231">
        <f t="shared" si="446"/>
        <v>0</v>
      </c>
      <c r="AM450" s="231">
        <f t="shared" si="446"/>
        <v>0</v>
      </c>
      <c r="AN450" s="231">
        <f t="shared" si="446"/>
        <v>0</v>
      </c>
      <c r="AO450" s="231">
        <f t="shared" si="446"/>
        <v>0</v>
      </c>
      <c r="AP450" s="231">
        <f t="shared" ref="AP450:BU450" si="447">+IF(SUM(AP449)=0,"",AP449*$F450)</f>
        <v>0</v>
      </c>
      <c r="AQ450" s="231">
        <f t="shared" si="447"/>
        <v>0</v>
      </c>
      <c r="AR450" s="231">
        <f t="shared" si="447"/>
        <v>0</v>
      </c>
      <c r="AS450" s="232">
        <f t="shared" si="447"/>
        <v>0</v>
      </c>
      <c r="AT450" s="233">
        <f t="shared" si="447"/>
        <v>0</v>
      </c>
      <c r="AU450" s="231">
        <f t="shared" si="447"/>
        <v>0</v>
      </c>
      <c r="AV450" s="231">
        <f t="shared" si="447"/>
        <v>0</v>
      </c>
      <c r="AW450" s="231">
        <f t="shared" si="447"/>
        <v>0</v>
      </c>
      <c r="AX450" s="231">
        <f t="shared" si="447"/>
        <v>0</v>
      </c>
      <c r="AY450" s="231">
        <f t="shared" si="447"/>
        <v>0</v>
      </c>
      <c r="AZ450" s="231">
        <f t="shared" si="447"/>
        <v>0</v>
      </c>
      <c r="BA450" s="231">
        <f t="shared" si="447"/>
        <v>0</v>
      </c>
      <c r="BB450" s="231">
        <f t="shared" si="447"/>
        <v>0</v>
      </c>
      <c r="BC450" s="231">
        <f t="shared" si="447"/>
        <v>0</v>
      </c>
      <c r="BD450" s="231">
        <f t="shared" si="447"/>
        <v>0</v>
      </c>
      <c r="BE450" s="232">
        <f t="shared" si="447"/>
        <v>0</v>
      </c>
      <c r="BF450" s="233">
        <f t="shared" si="447"/>
        <v>0</v>
      </c>
      <c r="BG450" s="231">
        <f t="shared" si="447"/>
        <v>0</v>
      </c>
      <c r="BH450" s="231">
        <f t="shared" si="447"/>
        <v>0</v>
      </c>
      <c r="BI450" s="231">
        <f t="shared" si="447"/>
        <v>0</v>
      </c>
      <c r="BJ450" s="231">
        <f t="shared" si="447"/>
        <v>0</v>
      </c>
      <c r="BK450" s="231">
        <f t="shared" si="447"/>
        <v>0</v>
      </c>
      <c r="BL450" s="231">
        <f t="shared" si="447"/>
        <v>0</v>
      </c>
      <c r="BM450" s="231">
        <f t="shared" si="447"/>
        <v>0</v>
      </c>
      <c r="BN450" s="231">
        <f t="shared" si="447"/>
        <v>0</v>
      </c>
      <c r="BO450" s="231">
        <f t="shared" si="447"/>
        <v>0</v>
      </c>
      <c r="BP450" s="231">
        <f t="shared" si="447"/>
        <v>0</v>
      </c>
      <c r="BQ450" s="232">
        <f t="shared" si="447"/>
        <v>0</v>
      </c>
      <c r="BR450" s="233">
        <f t="shared" si="447"/>
        <v>0</v>
      </c>
      <c r="BS450" s="231">
        <f t="shared" si="447"/>
        <v>0</v>
      </c>
      <c r="BT450" s="231">
        <f t="shared" si="447"/>
        <v>0</v>
      </c>
      <c r="BU450" s="231">
        <f t="shared" si="447"/>
        <v>0</v>
      </c>
      <c r="BV450" s="231">
        <f t="shared" ref="BV450:CB450" si="448">+IF(SUM(BV449)=0,"",BV449*$F450)</f>
        <v>0</v>
      </c>
      <c r="BW450" s="231">
        <f t="shared" si="448"/>
        <v>0</v>
      </c>
      <c r="BX450" s="231">
        <f t="shared" si="448"/>
        <v>0</v>
      </c>
      <c r="BY450" s="231">
        <f t="shared" si="448"/>
        <v>0</v>
      </c>
      <c r="BZ450" s="231">
        <f t="shared" si="448"/>
        <v>0</v>
      </c>
      <c r="CA450" s="231">
        <f t="shared" si="448"/>
        <v>0</v>
      </c>
      <c r="CB450" s="231">
        <f t="shared" si="448"/>
        <v>0</v>
      </c>
      <c r="CC450" s="232">
        <f>G450-SUM(J450:CB450)</f>
        <v>0</v>
      </c>
      <c r="CD450" s="368"/>
    </row>
    <row r="451" spans="1:82" s="175" customFormat="1" ht="13.5" x14ac:dyDescent="0.75">
      <c r="A451" s="392"/>
      <c r="B451" s="176" t="s">
        <v>912</v>
      </c>
      <c r="C451" s="384" t="str">
        <f>"Provision of Toll System Software and Hardware at Beitbridge"</f>
        <v>Provision of Toll System Software and Hardware at Beitbridge</v>
      </c>
      <c r="D451" s="385" t="s">
        <v>318</v>
      </c>
      <c r="E451" s="300">
        <v>0</v>
      </c>
      <c r="F451" s="242">
        <v>0</v>
      </c>
      <c r="G451" s="386">
        <f t="shared" ref="G451:G452" si="449">+E451*F451</f>
        <v>0</v>
      </c>
      <c r="H451" s="393"/>
      <c r="I451" s="394"/>
      <c r="J451" s="225"/>
      <c r="K451" s="227"/>
      <c r="L451" s="227"/>
      <c r="M451" s="227"/>
      <c r="N451" s="227"/>
      <c r="O451" s="227"/>
      <c r="P451" s="227"/>
      <c r="Q451" s="227"/>
      <c r="R451" s="227"/>
      <c r="S451" s="227"/>
      <c r="T451" s="227"/>
      <c r="U451" s="226">
        <f>G451*12/18</f>
        <v>0</v>
      </c>
      <c r="V451" s="225"/>
      <c r="W451" s="227"/>
      <c r="X451" s="227"/>
      <c r="Y451" s="227"/>
      <c r="Z451" s="227"/>
      <c r="AA451" s="227"/>
      <c r="AB451" s="227"/>
      <c r="AC451" s="227"/>
      <c r="AD451" s="227"/>
      <c r="AE451" s="227"/>
      <c r="AF451" s="227"/>
      <c r="AG451" s="226">
        <f>G451*6/18</f>
        <v>0</v>
      </c>
      <c r="AH451" s="228"/>
      <c r="AI451" s="227"/>
      <c r="AJ451" s="227"/>
      <c r="AK451" s="227"/>
      <c r="AL451" s="227"/>
      <c r="AM451" s="227"/>
      <c r="AN451" s="227"/>
      <c r="AO451" s="227"/>
      <c r="AP451" s="227"/>
      <c r="AQ451" s="227"/>
      <c r="AR451" s="227"/>
      <c r="AS451" s="226">
        <v>0</v>
      </c>
      <c r="AT451" s="228"/>
      <c r="AU451" s="227"/>
      <c r="AV451" s="227"/>
      <c r="AW451" s="227"/>
      <c r="AX451" s="227"/>
      <c r="AY451" s="227"/>
      <c r="AZ451" s="227"/>
      <c r="BA451" s="227"/>
      <c r="BB451" s="227"/>
      <c r="BC451" s="227"/>
      <c r="BD451" s="227"/>
      <c r="BE451" s="226">
        <v>0</v>
      </c>
      <c r="BF451" s="228"/>
      <c r="BG451" s="227"/>
      <c r="BH451" s="227"/>
      <c r="BI451" s="227"/>
      <c r="BJ451" s="227"/>
      <c r="BK451" s="227"/>
      <c r="BL451" s="227"/>
      <c r="BM451" s="227"/>
      <c r="BN451" s="227"/>
      <c r="BO451" s="227"/>
      <c r="BP451" s="227"/>
      <c r="BQ451" s="226">
        <v>0</v>
      </c>
      <c r="BR451" s="228"/>
      <c r="BS451" s="227"/>
      <c r="BT451" s="227"/>
      <c r="BU451" s="227"/>
      <c r="BV451" s="227"/>
      <c r="BW451" s="227"/>
      <c r="BX451" s="227"/>
      <c r="BY451" s="227"/>
      <c r="BZ451" s="227"/>
      <c r="CA451" s="227"/>
      <c r="CB451" s="227"/>
      <c r="CC451" s="226">
        <f t="shared" ref="CC451" si="450">G451-SUM(H451:CB451)</f>
        <v>0</v>
      </c>
      <c r="CD451" s="395"/>
    </row>
    <row r="452" spans="1:82" s="148" customFormat="1" ht="27" x14ac:dyDescent="0.75">
      <c r="A452" s="155"/>
      <c r="B452" s="387" t="s">
        <v>913</v>
      </c>
      <c r="C452" s="388" t="str">
        <f>"Provision of Toll System Software and Hardware at Beitbridge - Overhead charges and Profit in respect of B-6017-a "</f>
        <v xml:space="preserve">Provision of Toll System Software and Hardware at Beitbridge - Overhead charges and Profit in respect of B-6017-a </v>
      </c>
      <c r="D452" s="389" t="s">
        <v>320</v>
      </c>
      <c r="E452" s="390">
        <f>+F451</f>
        <v>0</v>
      </c>
      <c r="F452" s="396"/>
      <c r="G452" s="391">
        <f t="shared" si="449"/>
        <v>0</v>
      </c>
      <c r="H452" s="397"/>
      <c r="I452" s="398"/>
      <c r="J452" s="397" t="str">
        <f t="shared" ref="J452:AO452" si="451">+IF(SUM(J451)=0,"",J451*$F452)</f>
        <v/>
      </c>
      <c r="K452" s="399" t="str">
        <f t="shared" si="451"/>
        <v/>
      </c>
      <c r="L452" s="399" t="str">
        <f t="shared" si="451"/>
        <v/>
      </c>
      <c r="M452" s="399" t="str">
        <f t="shared" si="451"/>
        <v/>
      </c>
      <c r="N452" s="399" t="str">
        <f t="shared" si="451"/>
        <v/>
      </c>
      <c r="O452" s="399" t="str">
        <f t="shared" si="451"/>
        <v/>
      </c>
      <c r="P452" s="399" t="str">
        <f t="shared" si="451"/>
        <v/>
      </c>
      <c r="Q452" s="399" t="str">
        <f t="shared" si="451"/>
        <v/>
      </c>
      <c r="R452" s="399" t="str">
        <f t="shared" si="451"/>
        <v/>
      </c>
      <c r="S452" s="399" t="str">
        <f t="shared" si="451"/>
        <v/>
      </c>
      <c r="T452" s="399" t="str">
        <f t="shared" si="451"/>
        <v/>
      </c>
      <c r="U452" s="398" t="str">
        <f t="shared" si="451"/>
        <v/>
      </c>
      <c r="V452" s="400" t="str">
        <f t="shared" si="451"/>
        <v/>
      </c>
      <c r="W452" s="399" t="str">
        <f t="shared" si="451"/>
        <v/>
      </c>
      <c r="X452" s="399" t="str">
        <f t="shared" si="451"/>
        <v/>
      </c>
      <c r="Y452" s="399" t="str">
        <f t="shared" si="451"/>
        <v/>
      </c>
      <c r="Z452" s="399" t="str">
        <f t="shared" si="451"/>
        <v/>
      </c>
      <c r="AA452" s="399" t="str">
        <f t="shared" si="451"/>
        <v/>
      </c>
      <c r="AB452" s="399" t="str">
        <f t="shared" si="451"/>
        <v/>
      </c>
      <c r="AC452" s="399" t="str">
        <f t="shared" si="451"/>
        <v/>
      </c>
      <c r="AD452" s="399" t="str">
        <f t="shared" si="451"/>
        <v/>
      </c>
      <c r="AE452" s="399" t="str">
        <f t="shared" si="451"/>
        <v/>
      </c>
      <c r="AF452" s="399" t="str">
        <f t="shared" si="451"/>
        <v/>
      </c>
      <c r="AG452" s="398" t="str">
        <f t="shared" si="451"/>
        <v/>
      </c>
      <c r="AH452" s="400" t="str">
        <f t="shared" si="451"/>
        <v/>
      </c>
      <c r="AI452" s="399" t="str">
        <f t="shared" si="451"/>
        <v/>
      </c>
      <c r="AJ452" s="399" t="str">
        <f t="shared" si="451"/>
        <v/>
      </c>
      <c r="AK452" s="399" t="str">
        <f t="shared" si="451"/>
        <v/>
      </c>
      <c r="AL452" s="399" t="str">
        <f t="shared" si="451"/>
        <v/>
      </c>
      <c r="AM452" s="399" t="str">
        <f t="shared" si="451"/>
        <v/>
      </c>
      <c r="AN452" s="399" t="str">
        <f t="shared" si="451"/>
        <v/>
      </c>
      <c r="AO452" s="399" t="str">
        <f t="shared" si="451"/>
        <v/>
      </c>
      <c r="AP452" s="399" t="str">
        <f t="shared" ref="AP452:BU452" si="452">+IF(SUM(AP451)=0,"",AP451*$F452)</f>
        <v/>
      </c>
      <c r="AQ452" s="399" t="str">
        <f t="shared" si="452"/>
        <v/>
      </c>
      <c r="AR452" s="399" t="str">
        <f t="shared" si="452"/>
        <v/>
      </c>
      <c r="AS452" s="398" t="str">
        <f t="shared" si="452"/>
        <v/>
      </c>
      <c r="AT452" s="400" t="str">
        <f t="shared" si="452"/>
        <v/>
      </c>
      <c r="AU452" s="399" t="str">
        <f t="shared" si="452"/>
        <v/>
      </c>
      <c r="AV452" s="399" t="str">
        <f t="shared" si="452"/>
        <v/>
      </c>
      <c r="AW452" s="399" t="str">
        <f t="shared" si="452"/>
        <v/>
      </c>
      <c r="AX452" s="399" t="str">
        <f t="shared" si="452"/>
        <v/>
      </c>
      <c r="AY452" s="399" t="str">
        <f t="shared" si="452"/>
        <v/>
      </c>
      <c r="AZ452" s="399" t="str">
        <f t="shared" si="452"/>
        <v/>
      </c>
      <c r="BA452" s="399" t="str">
        <f t="shared" si="452"/>
        <v/>
      </c>
      <c r="BB452" s="399" t="str">
        <f t="shared" si="452"/>
        <v/>
      </c>
      <c r="BC452" s="399" t="str">
        <f t="shared" si="452"/>
        <v/>
      </c>
      <c r="BD452" s="399" t="str">
        <f t="shared" si="452"/>
        <v/>
      </c>
      <c r="BE452" s="398" t="str">
        <f t="shared" si="452"/>
        <v/>
      </c>
      <c r="BF452" s="400" t="str">
        <f t="shared" si="452"/>
        <v/>
      </c>
      <c r="BG452" s="399" t="str">
        <f t="shared" si="452"/>
        <v/>
      </c>
      <c r="BH452" s="399" t="str">
        <f t="shared" si="452"/>
        <v/>
      </c>
      <c r="BI452" s="399" t="str">
        <f t="shared" si="452"/>
        <v/>
      </c>
      <c r="BJ452" s="399" t="str">
        <f t="shared" si="452"/>
        <v/>
      </c>
      <c r="BK452" s="399" t="str">
        <f t="shared" si="452"/>
        <v/>
      </c>
      <c r="BL452" s="399" t="str">
        <f t="shared" si="452"/>
        <v/>
      </c>
      <c r="BM452" s="399" t="str">
        <f t="shared" si="452"/>
        <v/>
      </c>
      <c r="BN452" s="399" t="str">
        <f t="shared" si="452"/>
        <v/>
      </c>
      <c r="BO452" s="399" t="str">
        <f t="shared" si="452"/>
        <v/>
      </c>
      <c r="BP452" s="399" t="str">
        <f t="shared" si="452"/>
        <v/>
      </c>
      <c r="BQ452" s="398" t="str">
        <f t="shared" si="452"/>
        <v/>
      </c>
      <c r="BR452" s="400" t="str">
        <f t="shared" si="452"/>
        <v/>
      </c>
      <c r="BS452" s="399" t="str">
        <f t="shared" si="452"/>
        <v/>
      </c>
      <c r="BT452" s="399" t="str">
        <f t="shared" si="452"/>
        <v/>
      </c>
      <c r="BU452" s="399" t="str">
        <f t="shared" si="452"/>
        <v/>
      </c>
      <c r="BV452" s="399" t="str">
        <f t="shared" ref="BV452:CB452" si="453">+IF(SUM(BV451)=0,"",BV451*$F452)</f>
        <v/>
      </c>
      <c r="BW452" s="399" t="str">
        <f t="shared" si="453"/>
        <v/>
      </c>
      <c r="BX452" s="399" t="str">
        <f t="shared" si="453"/>
        <v/>
      </c>
      <c r="BY452" s="399" t="str">
        <f t="shared" si="453"/>
        <v/>
      </c>
      <c r="BZ452" s="399" t="str">
        <f t="shared" si="453"/>
        <v/>
      </c>
      <c r="CA452" s="399" t="str">
        <f t="shared" si="453"/>
        <v/>
      </c>
      <c r="CB452" s="399" t="str">
        <f t="shared" si="453"/>
        <v/>
      </c>
      <c r="CC452" s="398">
        <f>G452-SUM(J452:CB452)</f>
        <v>0</v>
      </c>
      <c r="CD452" s="368"/>
    </row>
    <row r="453" spans="1:82" x14ac:dyDescent="0.75">
      <c r="A453" s="43"/>
      <c r="B453" s="156"/>
      <c r="C453" s="157"/>
      <c r="D453" s="158" t="s">
        <v>374</v>
      </c>
      <c r="E453" s="297"/>
      <c r="F453" s="159"/>
      <c r="G453" s="160"/>
      <c r="H453" s="161"/>
      <c r="I453" s="161"/>
      <c r="J453" s="161"/>
      <c r="K453" s="161"/>
      <c r="L453" s="161"/>
      <c r="M453" s="161"/>
      <c r="N453" s="161"/>
      <c r="O453" s="161"/>
      <c r="P453" s="161"/>
      <c r="Q453" s="161"/>
      <c r="R453" s="161"/>
      <c r="S453" s="161"/>
      <c r="T453" s="161"/>
      <c r="U453" s="161"/>
      <c r="V453" s="161"/>
      <c r="W453" s="161"/>
      <c r="X453" s="161"/>
      <c r="Y453" s="161"/>
      <c r="Z453" s="161"/>
      <c r="AA453" s="161"/>
      <c r="AB453" s="161"/>
      <c r="AC453" s="161"/>
      <c r="AD453" s="161"/>
      <c r="AE453" s="161"/>
      <c r="AF453" s="161"/>
      <c r="AG453" s="161"/>
      <c r="AH453" s="161"/>
      <c r="AI453" s="161"/>
      <c r="AJ453" s="161"/>
      <c r="AK453" s="161"/>
      <c r="AL453" s="161"/>
      <c r="AM453" s="161"/>
      <c r="AN453" s="161"/>
      <c r="AO453" s="161"/>
      <c r="AP453" s="161"/>
      <c r="AQ453" s="161"/>
      <c r="AR453" s="161"/>
      <c r="AS453" s="161"/>
      <c r="AT453" s="161"/>
      <c r="AU453" s="161"/>
      <c r="AV453" s="161"/>
      <c r="AW453" s="161"/>
      <c r="AX453" s="161"/>
      <c r="AY453" s="161"/>
      <c r="AZ453" s="161"/>
      <c r="BA453" s="161"/>
      <c r="BB453" s="161"/>
      <c r="BC453" s="161"/>
      <c r="BD453" s="161"/>
      <c r="BE453" s="161"/>
      <c r="BF453" s="161"/>
      <c r="BG453" s="161"/>
      <c r="BH453" s="161"/>
      <c r="BI453" s="161"/>
      <c r="BJ453" s="161"/>
      <c r="BK453" s="161"/>
      <c r="BL453" s="161"/>
      <c r="BM453" s="161"/>
      <c r="BN453" s="161"/>
      <c r="BO453" s="161"/>
      <c r="BP453" s="161"/>
      <c r="BQ453" s="161"/>
      <c r="BR453" s="161"/>
      <c r="BS453" s="161"/>
      <c r="BT453" s="161"/>
      <c r="BU453" s="161"/>
      <c r="BV453" s="161"/>
      <c r="BW453" s="161"/>
      <c r="BX453" s="161"/>
      <c r="BY453" s="161"/>
      <c r="BZ453" s="161"/>
      <c r="CA453" s="161"/>
      <c r="CB453" s="161"/>
      <c r="CC453" s="161"/>
      <c r="CD453" s="368"/>
    </row>
    <row r="454" spans="1:82" x14ac:dyDescent="0.75">
      <c r="A454" s="43"/>
      <c r="B454" s="113" t="s">
        <v>527</v>
      </c>
      <c r="C454" s="114" t="s">
        <v>528</v>
      </c>
      <c r="D454" s="115" t="s">
        <v>374</v>
      </c>
      <c r="E454" s="293"/>
      <c r="F454" s="251"/>
      <c r="G454" s="117">
        <f>SUM(G455:G489)</f>
        <v>11553500</v>
      </c>
      <c r="H454" s="117">
        <f>SUM(H455:H489)</f>
        <v>0</v>
      </c>
      <c r="I454" s="118">
        <f t="shared" ref="I454:AL454" si="454">SUM(I455:I489)</f>
        <v>0</v>
      </c>
      <c r="J454" s="117">
        <f t="shared" si="454"/>
        <v>0</v>
      </c>
      <c r="K454" s="119">
        <f t="shared" si="454"/>
        <v>0</v>
      </c>
      <c r="L454" s="119">
        <f t="shared" si="454"/>
        <v>0</v>
      </c>
      <c r="M454" s="119">
        <f t="shared" si="454"/>
        <v>0</v>
      </c>
      <c r="N454" s="119">
        <f t="shared" si="454"/>
        <v>0</v>
      </c>
      <c r="O454" s="119">
        <f t="shared" si="454"/>
        <v>0</v>
      </c>
      <c r="P454" s="119">
        <f t="shared" si="454"/>
        <v>0</v>
      </c>
      <c r="Q454" s="119">
        <f t="shared" si="454"/>
        <v>0</v>
      </c>
      <c r="R454" s="119">
        <f>SUM(R455:R489)</f>
        <v>0</v>
      </c>
      <c r="S454" s="119">
        <f t="shared" si="454"/>
        <v>0</v>
      </c>
      <c r="T454" s="119">
        <f t="shared" si="454"/>
        <v>0</v>
      </c>
      <c r="U454" s="118">
        <f t="shared" si="454"/>
        <v>1925583.34</v>
      </c>
      <c r="V454" s="120">
        <f t="shared" si="454"/>
        <v>0</v>
      </c>
      <c r="W454" s="119">
        <f t="shared" si="454"/>
        <v>0</v>
      </c>
      <c r="X454" s="119">
        <f t="shared" si="454"/>
        <v>0</v>
      </c>
      <c r="Y454" s="119">
        <f t="shared" si="454"/>
        <v>0</v>
      </c>
      <c r="Z454" s="119">
        <f t="shared" si="454"/>
        <v>0</v>
      </c>
      <c r="AA454" s="119">
        <f t="shared" si="454"/>
        <v>0</v>
      </c>
      <c r="AB454" s="119">
        <f t="shared" si="454"/>
        <v>0</v>
      </c>
      <c r="AC454" s="119">
        <f t="shared" si="454"/>
        <v>0</v>
      </c>
      <c r="AD454" s="119">
        <f t="shared" si="454"/>
        <v>0</v>
      </c>
      <c r="AE454" s="119">
        <f t="shared" si="454"/>
        <v>0</v>
      </c>
      <c r="AF454" s="119">
        <f t="shared" si="454"/>
        <v>0</v>
      </c>
      <c r="AG454" s="118">
        <f t="shared" si="454"/>
        <v>1925583.34</v>
      </c>
      <c r="AH454" s="120">
        <f t="shared" si="454"/>
        <v>0</v>
      </c>
      <c r="AI454" s="119">
        <f t="shared" si="454"/>
        <v>0</v>
      </c>
      <c r="AJ454" s="119">
        <f t="shared" si="454"/>
        <v>0</v>
      </c>
      <c r="AK454" s="119">
        <f t="shared" si="454"/>
        <v>0</v>
      </c>
      <c r="AL454" s="119">
        <f t="shared" si="454"/>
        <v>0</v>
      </c>
      <c r="AM454" s="119">
        <f t="shared" ref="AM454:CC454" si="455">SUM(AM455:AM489)</f>
        <v>0</v>
      </c>
      <c r="AN454" s="119">
        <f t="shared" si="455"/>
        <v>0</v>
      </c>
      <c r="AO454" s="119">
        <f t="shared" si="455"/>
        <v>0</v>
      </c>
      <c r="AP454" s="119">
        <f t="shared" si="455"/>
        <v>0</v>
      </c>
      <c r="AQ454" s="119">
        <f t="shared" si="455"/>
        <v>0</v>
      </c>
      <c r="AR454" s="119">
        <f t="shared" si="455"/>
        <v>0</v>
      </c>
      <c r="AS454" s="118">
        <f t="shared" si="455"/>
        <v>1925583.34</v>
      </c>
      <c r="AT454" s="120">
        <f t="shared" si="455"/>
        <v>0</v>
      </c>
      <c r="AU454" s="119">
        <f t="shared" si="455"/>
        <v>0</v>
      </c>
      <c r="AV454" s="119">
        <f t="shared" si="455"/>
        <v>0</v>
      </c>
      <c r="AW454" s="119">
        <f t="shared" si="455"/>
        <v>0</v>
      </c>
      <c r="AX454" s="119">
        <f t="shared" si="455"/>
        <v>0</v>
      </c>
      <c r="AY454" s="119">
        <f t="shared" si="455"/>
        <v>0</v>
      </c>
      <c r="AZ454" s="119">
        <f t="shared" si="455"/>
        <v>0</v>
      </c>
      <c r="BA454" s="119">
        <f t="shared" si="455"/>
        <v>0</v>
      </c>
      <c r="BB454" s="119">
        <f t="shared" si="455"/>
        <v>0</v>
      </c>
      <c r="BC454" s="119">
        <f t="shared" si="455"/>
        <v>0</v>
      </c>
      <c r="BD454" s="119">
        <f t="shared" si="455"/>
        <v>0</v>
      </c>
      <c r="BE454" s="118">
        <f t="shared" si="455"/>
        <v>1925583.34</v>
      </c>
      <c r="BF454" s="120">
        <f t="shared" si="455"/>
        <v>0</v>
      </c>
      <c r="BG454" s="119">
        <f t="shared" si="455"/>
        <v>0</v>
      </c>
      <c r="BH454" s="119">
        <f t="shared" si="455"/>
        <v>0</v>
      </c>
      <c r="BI454" s="119">
        <f t="shared" si="455"/>
        <v>0</v>
      </c>
      <c r="BJ454" s="119">
        <f t="shared" si="455"/>
        <v>0</v>
      </c>
      <c r="BK454" s="119">
        <f t="shared" si="455"/>
        <v>0</v>
      </c>
      <c r="BL454" s="119">
        <f t="shared" si="455"/>
        <v>0</v>
      </c>
      <c r="BM454" s="119">
        <f t="shared" si="455"/>
        <v>0</v>
      </c>
      <c r="BN454" s="119">
        <f t="shared" si="455"/>
        <v>0</v>
      </c>
      <c r="BO454" s="119">
        <f t="shared" si="455"/>
        <v>0</v>
      </c>
      <c r="BP454" s="119">
        <f t="shared" si="455"/>
        <v>0</v>
      </c>
      <c r="BQ454" s="118">
        <f t="shared" si="455"/>
        <v>1925583.34</v>
      </c>
      <c r="BR454" s="120">
        <f t="shared" si="455"/>
        <v>0</v>
      </c>
      <c r="BS454" s="119">
        <f t="shared" si="455"/>
        <v>0</v>
      </c>
      <c r="BT454" s="119">
        <f t="shared" si="455"/>
        <v>0</v>
      </c>
      <c r="BU454" s="119">
        <f t="shared" si="455"/>
        <v>0</v>
      </c>
      <c r="BV454" s="119">
        <f t="shared" si="455"/>
        <v>0</v>
      </c>
      <c r="BW454" s="119">
        <f t="shared" si="455"/>
        <v>0</v>
      </c>
      <c r="BX454" s="119">
        <f t="shared" si="455"/>
        <v>0</v>
      </c>
      <c r="BY454" s="119">
        <f t="shared" si="455"/>
        <v>0</v>
      </c>
      <c r="BZ454" s="119">
        <f t="shared" si="455"/>
        <v>0</v>
      </c>
      <c r="CA454" s="119">
        <f t="shared" si="455"/>
        <v>0</v>
      </c>
      <c r="CB454" s="119">
        <f t="shared" si="455"/>
        <v>0</v>
      </c>
      <c r="CC454" s="118">
        <f t="shared" si="455"/>
        <v>1925583.3</v>
      </c>
      <c r="CD454" s="368"/>
    </row>
    <row r="455" spans="1:82" x14ac:dyDescent="0.75">
      <c r="A455" s="43"/>
      <c r="B455" s="25" t="s">
        <v>529</v>
      </c>
      <c r="C455" s="28" t="s">
        <v>530</v>
      </c>
      <c r="D455" s="29" t="s">
        <v>531</v>
      </c>
      <c r="E455" s="255">
        <v>1</v>
      </c>
      <c r="F455" s="224">
        <v>450000</v>
      </c>
      <c r="G455" s="74">
        <f>+E455*F455</f>
        <v>450000</v>
      </c>
      <c r="H455" s="234"/>
      <c r="I455" s="235"/>
      <c r="J455" s="230"/>
      <c r="K455" s="231"/>
      <c r="L455" s="231"/>
      <c r="M455" s="231"/>
      <c r="N455" s="231"/>
      <c r="O455" s="231"/>
      <c r="P455" s="231"/>
      <c r="Q455" s="231"/>
      <c r="R455" s="231"/>
      <c r="S455" s="231"/>
      <c r="T455" s="231"/>
      <c r="U455" s="232">
        <f t="shared" ref="U455" si="456">G455/6</f>
        <v>75000</v>
      </c>
      <c r="V455" s="230"/>
      <c r="W455" s="231"/>
      <c r="X455" s="231"/>
      <c r="Y455" s="231"/>
      <c r="Z455" s="231"/>
      <c r="AA455" s="231"/>
      <c r="AB455" s="231"/>
      <c r="AC455" s="231"/>
      <c r="AD455" s="231"/>
      <c r="AE455" s="231"/>
      <c r="AF455" s="231"/>
      <c r="AG455" s="232">
        <f t="shared" ref="AG455" si="457">G455/6</f>
        <v>75000</v>
      </c>
      <c r="AH455" s="233"/>
      <c r="AI455" s="231"/>
      <c r="AJ455" s="231"/>
      <c r="AK455" s="231"/>
      <c r="AL455" s="231"/>
      <c r="AM455" s="231"/>
      <c r="AN455" s="231"/>
      <c r="AO455" s="231"/>
      <c r="AP455" s="231"/>
      <c r="AQ455" s="231"/>
      <c r="AR455" s="231"/>
      <c r="AS455" s="232">
        <f t="shared" ref="AS455" si="458">G455/6</f>
        <v>75000</v>
      </c>
      <c r="AT455" s="233"/>
      <c r="AU455" s="231"/>
      <c r="AV455" s="231"/>
      <c r="AW455" s="231"/>
      <c r="AX455" s="231"/>
      <c r="AY455" s="231"/>
      <c r="AZ455" s="231"/>
      <c r="BA455" s="231"/>
      <c r="BB455" s="231"/>
      <c r="BC455" s="231"/>
      <c r="BD455" s="231"/>
      <c r="BE455" s="232">
        <f t="shared" ref="BE455" si="459">G455/6</f>
        <v>75000</v>
      </c>
      <c r="BF455" s="233"/>
      <c r="BG455" s="231"/>
      <c r="BH455" s="231"/>
      <c r="BI455" s="231"/>
      <c r="BJ455" s="231"/>
      <c r="BK455" s="231"/>
      <c r="BL455" s="231"/>
      <c r="BM455" s="231"/>
      <c r="BN455" s="231"/>
      <c r="BO455" s="231"/>
      <c r="BP455" s="231"/>
      <c r="BQ455" s="232">
        <f t="shared" ref="BQ455" si="460">G455/6</f>
        <v>75000</v>
      </c>
      <c r="BR455" s="233"/>
      <c r="BS455" s="231"/>
      <c r="BT455" s="231"/>
      <c r="BU455" s="231"/>
      <c r="BV455" s="231"/>
      <c r="BW455" s="231"/>
      <c r="BX455" s="231"/>
      <c r="BY455" s="231"/>
      <c r="BZ455" s="231"/>
      <c r="CA455" s="231"/>
      <c r="CB455" s="231"/>
      <c r="CC455" s="232">
        <f t="shared" ref="CC455" si="461">G455-SUM(H455:CB455)</f>
        <v>75000</v>
      </c>
      <c r="CD455" s="368"/>
    </row>
    <row r="456" spans="1:82" x14ac:dyDescent="0.75">
      <c r="A456" s="43"/>
      <c r="B456" s="274" t="s">
        <v>532</v>
      </c>
      <c r="C456" s="307" t="s">
        <v>533</v>
      </c>
      <c r="D456" s="130"/>
      <c r="E456" s="255"/>
      <c r="F456" s="224"/>
      <c r="G456" s="74"/>
      <c r="H456" s="230"/>
      <c r="I456" s="232"/>
      <c r="J456" s="230"/>
      <c r="K456" s="231"/>
      <c r="L456" s="231"/>
      <c r="M456" s="231"/>
      <c r="N456" s="231"/>
      <c r="O456" s="231"/>
      <c r="P456" s="231"/>
      <c r="Q456" s="231"/>
      <c r="R456" s="231"/>
      <c r="S456" s="231"/>
      <c r="T456" s="231"/>
      <c r="U456" s="232"/>
      <c r="V456" s="230"/>
      <c r="W456" s="231"/>
      <c r="X456" s="231"/>
      <c r="Y456" s="231"/>
      <c r="Z456" s="231"/>
      <c r="AA456" s="231"/>
      <c r="AB456" s="231"/>
      <c r="AC456" s="231"/>
      <c r="AD456" s="231"/>
      <c r="AE456" s="231"/>
      <c r="AF456" s="231"/>
      <c r="AG456" s="232"/>
      <c r="AH456" s="233"/>
      <c r="AI456" s="231"/>
      <c r="AJ456" s="231"/>
      <c r="AK456" s="231"/>
      <c r="AL456" s="231"/>
      <c r="AM456" s="231"/>
      <c r="AN456" s="231"/>
      <c r="AO456" s="231"/>
      <c r="AP456" s="231"/>
      <c r="AQ456" s="231"/>
      <c r="AR456" s="231"/>
      <c r="AS456" s="232"/>
      <c r="AT456" s="233"/>
      <c r="AU456" s="231"/>
      <c r="AV456" s="231"/>
      <c r="AW456" s="231"/>
      <c r="AX456" s="231"/>
      <c r="AY456" s="231"/>
      <c r="AZ456" s="231"/>
      <c r="BA456" s="231"/>
      <c r="BB456" s="231"/>
      <c r="BC456" s="231"/>
      <c r="BD456" s="231"/>
      <c r="BE456" s="232"/>
      <c r="BF456" s="233"/>
      <c r="BG456" s="231"/>
      <c r="BH456" s="231"/>
      <c r="BI456" s="231"/>
      <c r="BJ456" s="231"/>
      <c r="BK456" s="231"/>
      <c r="BL456" s="231"/>
      <c r="BM456" s="231"/>
      <c r="BN456" s="231"/>
      <c r="BO456" s="231"/>
      <c r="BP456" s="231"/>
      <c r="BQ456" s="232"/>
      <c r="BR456" s="233"/>
      <c r="BS456" s="231"/>
      <c r="BT456" s="231"/>
      <c r="BU456" s="231"/>
      <c r="BV456" s="231"/>
      <c r="BW456" s="231"/>
      <c r="BX456" s="231"/>
      <c r="BY456" s="231"/>
      <c r="BZ456" s="231"/>
      <c r="CA456" s="231"/>
      <c r="CB456" s="231"/>
      <c r="CC456" s="232"/>
      <c r="CD456" s="368"/>
    </row>
    <row r="457" spans="1:82" x14ac:dyDescent="0.75">
      <c r="A457" s="43"/>
      <c r="B457" s="25" t="s">
        <v>534</v>
      </c>
      <c r="C457" s="28" t="s">
        <v>535</v>
      </c>
      <c r="D457" s="29" t="s">
        <v>531</v>
      </c>
      <c r="E457" s="255">
        <v>1</v>
      </c>
      <c r="F457" s="224">
        <v>216000</v>
      </c>
      <c r="G457" s="74">
        <f>+E457*F457</f>
        <v>216000</v>
      </c>
      <c r="H457" s="234">
        <f>G5*0.4*0.5*0.05</f>
        <v>0</v>
      </c>
      <c r="I457" s="235"/>
      <c r="J457" s="230"/>
      <c r="K457" s="231"/>
      <c r="L457" s="231"/>
      <c r="M457" s="231"/>
      <c r="N457" s="231"/>
      <c r="O457" s="231"/>
      <c r="P457" s="231"/>
      <c r="Q457" s="231"/>
      <c r="R457" s="231"/>
      <c r="S457" s="231"/>
      <c r="T457" s="231"/>
      <c r="U457" s="232">
        <f t="shared" ref="U457" si="462">G457/6</f>
        <v>36000</v>
      </c>
      <c r="V457" s="230"/>
      <c r="W457" s="231"/>
      <c r="X457" s="231"/>
      <c r="Y457" s="231"/>
      <c r="Z457" s="231"/>
      <c r="AA457" s="231"/>
      <c r="AB457" s="231"/>
      <c r="AC457" s="231"/>
      <c r="AD457" s="231"/>
      <c r="AE457" s="231"/>
      <c r="AF457" s="231"/>
      <c r="AG457" s="232">
        <f t="shared" ref="AG457" si="463">G457/6</f>
        <v>36000</v>
      </c>
      <c r="AH457" s="233"/>
      <c r="AI457" s="231"/>
      <c r="AJ457" s="231"/>
      <c r="AK457" s="231"/>
      <c r="AL457" s="231"/>
      <c r="AM457" s="231"/>
      <c r="AN457" s="231"/>
      <c r="AO457" s="231"/>
      <c r="AP457" s="231"/>
      <c r="AQ457" s="231"/>
      <c r="AR457" s="231"/>
      <c r="AS457" s="232">
        <f t="shared" ref="AS457" si="464">G457/6</f>
        <v>36000</v>
      </c>
      <c r="AT457" s="233"/>
      <c r="AU457" s="231"/>
      <c r="AV457" s="231"/>
      <c r="AW457" s="231"/>
      <c r="AX457" s="231"/>
      <c r="AY457" s="231"/>
      <c r="AZ457" s="231"/>
      <c r="BA457" s="231"/>
      <c r="BB457" s="231"/>
      <c r="BC457" s="231"/>
      <c r="BD457" s="231"/>
      <c r="BE457" s="232">
        <f t="shared" ref="BE457" si="465">G457/6</f>
        <v>36000</v>
      </c>
      <c r="BF457" s="233"/>
      <c r="BG457" s="231"/>
      <c r="BH457" s="231"/>
      <c r="BI457" s="231"/>
      <c r="BJ457" s="231"/>
      <c r="BK457" s="231"/>
      <c r="BL457" s="231"/>
      <c r="BM457" s="231"/>
      <c r="BN457" s="231"/>
      <c r="BO457" s="231"/>
      <c r="BP457" s="231"/>
      <c r="BQ457" s="232">
        <f t="shared" ref="BQ457" si="466">G457/6</f>
        <v>36000</v>
      </c>
      <c r="BR457" s="233"/>
      <c r="BS457" s="231"/>
      <c r="BT457" s="231"/>
      <c r="BU457" s="231"/>
      <c r="BV457" s="231"/>
      <c r="BW457" s="231"/>
      <c r="BX457" s="231"/>
      <c r="BY457" s="231"/>
      <c r="BZ457" s="231"/>
      <c r="CA457" s="231"/>
      <c r="CB457" s="231"/>
      <c r="CC457" s="232">
        <f t="shared" ref="CC457" si="467">G457-SUM(H457:CB457)</f>
        <v>36000</v>
      </c>
      <c r="CD457" s="368"/>
    </row>
    <row r="458" spans="1:82" x14ac:dyDescent="0.75">
      <c r="A458" s="43"/>
      <c r="B458" s="26" t="s">
        <v>536</v>
      </c>
      <c r="C458" s="27" t="str">
        <f>"Handling cost and profit in respect of sub-item D10.02(a) ("&amp; TEXT(F458,"#.##%") &amp; ")"</f>
        <v>Handling cost and profit in respect of sub-item D10.02(a) (.%)</v>
      </c>
      <c r="D458" s="256" t="s">
        <v>320</v>
      </c>
      <c r="E458" s="302">
        <f>+F457</f>
        <v>216000</v>
      </c>
      <c r="F458" s="312"/>
      <c r="G458" s="74">
        <f t="shared" ref="G458" si="468">+E458*F458</f>
        <v>0</v>
      </c>
      <c r="H458" s="234"/>
      <c r="I458" s="235"/>
      <c r="J458" s="230"/>
      <c r="K458" s="231"/>
      <c r="L458" s="231"/>
      <c r="M458" s="231"/>
      <c r="N458" s="231"/>
      <c r="O458" s="231"/>
      <c r="P458" s="231"/>
      <c r="Q458" s="231"/>
      <c r="R458" s="231"/>
      <c r="S458" s="231"/>
      <c r="T458" s="231"/>
      <c r="U458" s="232">
        <f>G458/6</f>
        <v>0</v>
      </c>
      <c r="V458" s="230"/>
      <c r="W458" s="231"/>
      <c r="X458" s="231"/>
      <c r="Y458" s="231"/>
      <c r="Z458" s="231"/>
      <c r="AA458" s="231"/>
      <c r="AB458" s="231"/>
      <c r="AC458" s="231"/>
      <c r="AD458" s="231"/>
      <c r="AE458" s="231"/>
      <c r="AF458" s="231"/>
      <c r="AG458" s="232">
        <f>G458/6</f>
        <v>0</v>
      </c>
      <c r="AH458" s="233"/>
      <c r="AI458" s="231"/>
      <c r="AJ458" s="231"/>
      <c r="AK458" s="231"/>
      <c r="AL458" s="231"/>
      <c r="AM458" s="231"/>
      <c r="AN458" s="231"/>
      <c r="AO458" s="231"/>
      <c r="AP458" s="231"/>
      <c r="AQ458" s="231"/>
      <c r="AR458" s="231"/>
      <c r="AS458" s="232">
        <f>G458/6</f>
        <v>0</v>
      </c>
      <c r="AT458" s="233"/>
      <c r="AU458" s="231"/>
      <c r="AV458" s="231"/>
      <c r="AW458" s="231"/>
      <c r="AX458" s="231"/>
      <c r="AY458" s="231"/>
      <c r="AZ458" s="231"/>
      <c r="BA458" s="231"/>
      <c r="BB458" s="231"/>
      <c r="BC458" s="231"/>
      <c r="BD458" s="231"/>
      <c r="BE458" s="232">
        <f>G458/6</f>
        <v>0</v>
      </c>
      <c r="BF458" s="233"/>
      <c r="BG458" s="231"/>
      <c r="BH458" s="231"/>
      <c r="BI458" s="231"/>
      <c r="BJ458" s="231"/>
      <c r="BK458" s="231"/>
      <c r="BL458" s="231"/>
      <c r="BM458" s="231"/>
      <c r="BN458" s="231"/>
      <c r="BO458" s="231"/>
      <c r="BP458" s="231"/>
      <c r="BQ458" s="232">
        <f>G458/6</f>
        <v>0</v>
      </c>
      <c r="BR458" s="233"/>
      <c r="BS458" s="231"/>
      <c r="BT458" s="231"/>
      <c r="BU458" s="231"/>
      <c r="BV458" s="231"/>
      <c r="BW458" s="231"/>
      <c r="BX458" s="231"/>
      <c r="BY458" s="231"/>
      <c r="BZ458" s="231"/>
      <c r="CA458" s="231"/>
      <c r="CB458" s="231"/>
      <c r="CC458" s="232">
        <f>G458-SUM(H458:CB458)</f>
        <v>0</v>
      </c>
      <c r="CD458" s="368"/>
    </row>
    <row r="459" spans="1:82" x14ac:dyDescent="0.75">
      <c r="A459" s="43"/>
      <c r="B459" s="274" t="s">
        <v>537</v>
      </c>
      <c r="C459" s="380" t="s">
        <v>538</v>
      </c>
      <c r="D459" s="130"/>
      <c r="E459" s="302"/>
      <c r="F459" s="224"/>
      <c r="G459" s="74"/>
      <c r="H459" s="230"/>
      <c r="I459" s="232"/>
      <c r="J459" s="230"/>
      <c r="K459" s="231"/>
      <c r="L459" s="231"/>
      <c r="M459" s="231"/>
      <c r="N459" s="231"/>
      <c r="O459" s="231"/>
      <c r="P459" s="231"/>
      <c r="Q459" s="231"/>
      <c r="R459" s="231"/>
      <c r="S459" s="231"/>
      <c r="T459" s="231"/>
      <c r="U459" s="232"/>
      <c r="V459" s="230"/>
      <c r="W459" s="231"/>
      <c r="X459" s="231"/>
      <c r="Y459" s="231"/>
      <c r="Z459" s="231"/>
      <c r="AA459" s="231"/>
      <c r="AB459" s="231"/>
      <c r="AC459" s="231"/>
      <c r="AD459" s="231"/>
      <c r="AE459" s="231"/>
      <c r="AF459" s="231"/>
      <c r="AG459" s="232"/>
      <c r="AH459" s="233"/>
      <c r="AI459" s="231"/>
      <c r="AJ459" s="231"/>
      <c r="AK459" s="231"/>
      <c r="AL459" s="231"/>
      <c r="AM459" s="231"/>
      <c r="AN459" s="231"/>
      <c r="AO459" s="231"/>
      <c r="AP459" s="231"/>
      <c r="AQ459" s="231"/>
      <c r="AR459" s="231"/>
      <c r="AS459" s="232"/>
      <c r="AT459" s="233"/>
      <c r="AU459" s="231"/>
      <c r="AV459" s="231"/>
      <c r="AW459" s="231"/>
      <c r="AX459" s="231"/>
      <c r="AY459" s="231"/>
      <c r="AZ459" s="231"/>
      <c r="BA459" s="231"/>
      <c r="BB459" s="231"/>
      <c r="BC459" s="231"/>
      <c r="BD459" s="231"/>
      <c r="BE459" s="232"/>
      <c r="BF459" s="233"/>
      <c r="BG459" s="231"/>
      <c r="BH459" s="231"/>
      <c r="BI459" s="231"/>
      <c r="BJ459" s="231"/>
      <c r="BK459" s="231"/>
      <c r="BL459" s="231"/>
      <c r="BM459" s="231"/>
      <c r="BN459" s="231"/>
      <c r="BO459" s="231"/>
      <c r="BP459" s="231"/>
      <c r="BQ459" s="232"/>
      <c r="BR459" s="233"/>
      <c r="BS459" s="231"/>
      <c r="BT459" s="231"/>
      <c r="BU459" s="231"/>
      <c r="BV459" s="231"/>
      <c r="BW459" s="231"/>
      <c r="BX459" s="231"/>
      <c r="BY459" s="231"/>
      <c r="BZ459" s="231"/>
      <c r="CA459" s="231"/>
      <c r="CB459" s="231"/>
      <c r="CC459" s="232"/>
      <c r="CD459" s="368"/>
    </row>
    <row r="460" spans="1:82" ht="27" x14ac:dyDescent="0.75">
      <c r="A460" s="39"/>
      <c r="B460" s="185" t="s">
        <v>539</v>
      </c>
      <c r="C460" s="186" t="s">
        <v>540</v>
      </c>
      <c r="D460" s="178"/>
      <c r="E460" s="300"/>
      <c r="F460" s="229"/>
      <c r="G460" s="174"/>
      <c r="H460" s="225"/>
      <c r="I460" s="226"/>
      <c r="J460" s="225"/>
      <c r="K460" s="227"/>
      <c r="L460" s="227"/>
      <c r="M460" s="227"/>
      <c r="N460" s="227"/>
      <c r="O460" s="227"/>
      <c r="P460" s="227"/>
      <c r="Q460" s="227"/>
      <c r="R460" s="227"/>
      <c r="S460" s="227"/>
      <c r="T460" s="227"/>
      <c r="U460" s="226"/>
      <c r="V460" s="225"/>
      <c r="W460" s="227"/>
      <c r="X460" s="227"/>
      <c r="Y460" s="227"/>
      <c r="Z460" s="227"/>
      <c r="AA460" s="227"/>
      <c r="AB460" s="227"/>
      <c r="AC460" s="227"/>
      <c r="AD460" s="227"/>
      <c r="AE460" s="227"/>
      <c r="AF460" s="227"/>
      <c r="AG460" s="226"/>
      <c r="AH460" s="228"/>
      <c r="AI460" s="227"/>
      <c r="AJ460" s="227"/>
      <c r="AK460" s="227"/>
      <c r="AL460" s="227"/>
      <c r="AM460" s="227"/>
      <c r="AN460" s="227"/>
      <c r="AO460" s="227"/>
      <c r="AP460" s="227"/>
      <c r="AQ460" s="227"/>
      <c r="AR460" s="227"/>
      <c r="AS460" s="226"/>
      <c r="AT460" s="228"/>
      <c r="AU460" s="227"/>
      <c r="AV460" s="227"/>
      <c r="AW460" s="227"/>
      <c r="AX460" s="227"/>
      <c r="AY460" s="227"/>
      <c r="AZ460" s="227"/>
      <c r="BA460" s="227"/>
      <c r="BB460" s="227"/>
      <c r="BC460" s="227"/>
      <c r="BD460" s="227"/>
      <c r="BE460" s="226"/>
      <c r="BF460" s="228"/>
      <c r="BG460" s="227"/>
      <c r="BH460" s="227"/>
      <c r="BI460" s="227"/>
      <c r="BJ460" s="227"/>
      <c r="BK460" s="227"/>
      <c r="BL460" s="227"/>
      <c r="BM460" s="227"/>
      <c r="BN460" s="227"/>
      <c r="BO460" s="227"/>
      <c r="BP460" s="227"/>
      <c r="BQ460" s="226"/>
      <c r="BR460" s="228"/>
      <c r="BS460" s="227"/>
      <c r="BT460" s="227"/>
      <c r="BU460" s="227"/>
      <c r="BV460" s="227"/>
      <c r="BW460" s="227"/>
      <c r="BX460" s="227"/>
      <c r="BY460" s="227"/>
      <c r="BZ460" s="227"/>
      <c r="CA460" s="227"/>
      <c r="CB460" s="227"/>
      <c r="CC460" s="232"/>
      <c r="CD460" s="368"/>
    </row>
    <row r="461" spans="1:82" x14ac:dyDescent="0.75">
      <c r="A461" s="39"/>
      <c r="B461" s="185" t="s">
        <v>541</v>
      </c>
      <c r="C461" s="186" t="s">
        <v>542</v>
      </c>
      <c r="D461" s="178" t="s">
        <v>226</v>
      </c>
      <c r="E461" s="300">
        <v>0</v>
      </c>
      <c r="F461" s="229"/>
      <c r="G461" s="174">
        <f t="shared" ref="G461:G464" si="469">+E461*F461</f>
        <v>0</v>
      </c>
      <c r="H461" s="225"/>
      <c r="I461" s="226"/>
      <c r="J461" s="225"/>
      <c r="K461" s="227"/>
      <c r="L461" s="227"/>
      <c r="M461" s="227"/>
      <c r="N461" s="227"/>
      <c r="O461" s="227"/>
      <c r="P461" s="227"/>
      <c r="Q461" s="227"/>
      <c r="R461" s="227"/>
      <c r="S461" s="227"/>
      <c r="T461" s="227"/>
      <c r="U461" s="226">
        <f>G461/6</f>
        <v>0</v>
      </c>
      <c r="V461" s="225"/>
      <c r="W461" s="227"/>
      <c r="X461" s="227"/>
      <c r="Y461" s="227"/>
      <c r="Z461" s="227"/>
      <c r="AA461" s="227"/>
      <c r="AB461" s="227"/>
      <c r="AC461" s="227"/>
      <c r="AD461" s="227"/>
      <c r="AE461" s="227"/>
      <c r="AF461" s="227"/>
      <c r="AG461" s="226">
        <f>G461/6</f>
        <v>0</v>
      </c>
      <c r="AH461" s="228"/>
      <c r="AI461" s="227"/>
      <c r="AJ461" s="227"/>
      <c r="AK461" s="227"/>
      <c r="AL461" s="227"/>
      <c r="AM461" s="227"/>
      <c r="AN461" s="227"/>
      <c r="AO461" s="227"/>
      <c r="AP461" s="227"/>
      <c r="AQ461" s="227"/>
      <c r="AR461" s="227"/>
      <c r="AS461" s="226">
        <f>G461/6</f>
        <v>0</v>
      </c>
      <c r="AT461" s="228"/>
      <c r="AU461" s="227"/>
      <c r="AV461" s="227"/>
      <c r="AW461" s="227"/>
      <c r="AX461" s="227"/>
      <c r="AY461" s="227"/>
      <c r="AZ461" s="227"/>
      <c r="BA461" s="227"/>
      <c r="BB461" s="227"/>
      <c r="BC461" s="227"/>
      <c r="BD461" s="227"/>
      <c r="BE461" s="226">
        <f>G461/6</f>
        <v>0</v>
      </c>
      <c r="BF461" s="228"/>
      <c r="BG461" s="227"/>
      <c r="BH461" s="227"/>
      <c r="BI461" s="227"/>
      <c r="BJ461" s="227"/>
      <c r="BK461" s="227"/>
      <c r="BL461" s="227"/>
      <c r="BM461" s="227"/>
      <c r="BN461" s="227"/>
      <c r="BO461" s="227"/>
      <c r="BP461" s="227"/>
      <c r="BQ461" s="226">
        <f>G461/6</f>
        <v>0</v>
      </c>
      <c r="BR461" s="228"/>
      <c r="BS461" s="227"/>
      <c r="BT461" s="227"/>
      <c r="BU461" s="227"/>
      <c r="BV461" s="227"/>
      <c r="BW461" s="227"/>
      <c r="BX461" s="227"/>
      <c r="BY461" s="227"/>
      <c r="BZ461" s="227"/>
      <c r="CA461" s="227"/>
      <c r="CB461" s="227"/>
      <c r="CC461" s="232">
        <f>G461-SUM(H461:CB461)</f>
        <v>0</v>
      </c>
      <c r="CD461" s="368"/>
    </row>
    <row r="462" spans="1:82" x14ac:dyDescent="0.75">
      <c r="A462" s="39"/>
      <c r="B462" s="185" t="s">
        <v>543</v>
      </c>
      <c r="C462" s="186" t="s">
        <v>544</v>
      </c>
      <c r="D462" s="178" t="s">
        <v>226</v>
      </c>
      <c r="E462" s="300">
        <v>0</v>
      </c>
      <c r="F462" s="229"/>
      <c r="G462" s="174">
        <f t="shared" si="469"/>
        <v>0</v>
      </c>
      <c r="H462" s="225"/>
      <c r="I462" s="226"/>
      <c r="J462" s="225"/>
      <c r="K462" s="227"/>
      <c r="L462" s="227"/>
      <c r="M462" s="227"/>
      <c r="N462" s="227"/>
      <c r="O462" s="227"/>
      <c r="P462" s="227"/>
      <c r="Q462" s="227"/>
      <c r="R462" s="227"/>
      <c r="S462" s="227"/>
      <c r="T462" s="227"/>
      <c r="U462" s="226">
        <f>G462/6</f>
        <v>0</v>
      </c>
      <c r="V462" s="225"/>
      <c r="W462" s="227"/>
      <c r="X462" s="227"/>
      <c r="Y462" s="227"/>
      <c r="Z462" s="227"/>
      <c r="AA462" s="227"/>
      <c r="AB462" s="227"/>
      <c r="AC462" s="227"/>
      <c r="AD462" s="227"/>
      <c r="AE462" s="227"/>
      <c r="AF462" s="227"/>
      <c r="AG462" s="226">
        <f>G462/6</f>
        <v>0</v>
      </c>
      <c r="AH462" s="228"/>
      <c r="AI462" s="227"/>
      <c r="AJ462" s="227"/>
      <c r="AK462" s="227"/>
      <c r="AL462" s="227"/>
      <c r="AM462" s="227"/>
      <c r="AN462" s="227"/>
      <c r="AO462" s="227"/>
      <c r="AP462" s="227"/>
      <c r="AQ462" s="227"/>
      <c r="AR462" s="227"/>
      <c r="AS462" s="226">
        <f>G462/6</f>
        <v>0</v>
      </c>
      <c r="AT462" s="228"/>
      <c r="AU462" s="227"/>
      <c r="AV462" s="227"/>
      <c r="AW462" s="227"/>
      <c r="AX462" s="227"/>
      <c r="AY462" s="227"/>
      <c r="AZ462" s="227"/>
      <c r="BA462" s="227"/>
      <c r="BB462" s="227"/>
      <c r="BC462" s="227"/>
      <c r="BD462" s="227"/>
      <c r="BE462" s="226">
        <f>G462/6</f>
        <v>0</v>
      </c>
      <c r="BF462" s="228"/>
      <c r="BG462" s="227"/>
      <c r="BH462" s="227"/>
      <c r="BI462" s="227"/>
      <c r="BJ462" s="227"/>
      <c r="BK462" s="227"/>
      <c r="BL462" s="227"/>
      <c r="BM462" s="227"/>
      <c r="BN462" s="227"/>
      <c r="BO462" s="227"/>
      <c r="BP462" s="227"/>
      <c r="BQ462" s="226">
        <f>G462/6</f>
        <v>0</v>
      </c>
      <c r="BR462" s="228"/>
      <c r="BS462" s="227"/>
      <c r="BT462" s="227"/>
      <c r="BU462" s="227"/>
      <c r="BV462" s="227"/>
      <c r="BW462" s="227"/>
      <c r="BX462" s="227"/>
      <c r="BY462" s="227"/>
      <c r="BZ462" s="227"/>
      <c r="CA462" s="227"/>
      <c r="CB462" s="227"/>
      <c r="CC462" s="232">
        <f>G462-SUM(H462:CB462)</f>
        <v>0</v>
      </c>
      <c r="CD462" s="368"/>
    </row>
    <row r="463" spans="1:82" ht="27" x14ac:dyDescent="0.75">
      <c r="A463" s="39"/>
      <c r="B463" s="185" t="s">
        <v>545</v>
      </c>
      <c r="C463" s="186" t="s">
        <v>546</v>
      </c>
      <c r="D463" s="178" t="s">
        <v>226</v>
      </c>
      <c r="E463" s="300">
        <v>0</v>
      </c>
      <c r="F463" s="229"/>
      <c r="G463" s="174">
        <f t="shared" si="469"/>
        <v>0</v>
      </c>
      <c r="H463" s="225"/>
      <c r="I463" s="226"/>
      <c r="J463" s="225"/>
      <c r="K463" s="227"/>
      <c r="L463" s="227"/>
      <c r="M463" s="227"/>
      <c r="N463" s="227"/>
      <c r="O463" s="227"/>
      <c r="P463" s="227"/>
      <c r="Q463" s="227"/>
      <c r="R463" s="227"/>
      <c r="S463" s="227"/>
      <c r="T463" s="227"/>
      <c r="U463" s="226">
        <f>G463/6</f>
        <v>0</v>
      </c>
      <c r="V463" s="225"/>
      <c r="W463" s="227"/>
      <c r="X463" s="227"/>
      <c r="Y463" s="227"/>
      <c r="Z463" s="227"/>
      <c r="AA463" s="227"/>
      <c r="AB463" s="227"/>
      <c r="AC463" s="227"/>
      <c r="AD463" s="227"/>
      <c r="AE463" s="227"/>
      <c r="AF463" s="227"/>
      <c r="AG463" s="226">
        <f>G463/6</f>
        <v>0</v>
      </c>
      <c r="AH463" s="228"/>
      <c r="AI463" s="227"/>
      <c r="AJ463" s="227"/>
      <c r="AK463" s="227"/>
      <c r="AL463" s="227"/>
      <c r="AM463" s="227"/>
      <c r="AN463" s="227"/>
      <c r="AO463" s="227"/>
      <c r="AP463" s="227"/>
      <c r="AQ463" s="227"/>
      <c r="AR463" s="227"/>
      <c r="AS463" s="226">
        <f>G463/6</f>
        <v>0</v>
      </c>
      <c r="AT463" s="228"/>
      <c r="AU463" s="227"/>
      <c r="AV463" s="227"/>
      <c r="AW463" s="227"/>
      <c r="AX463" s="227"/>
      <c r="AY463" s="227"/>
      <c r="AZ463" s="227"/>
      <c r="BA463" s="227"/>
      <c r="BB463" s="227"/>
      <c r="BC463" s="227"/>
      <c r="BD463" s="227"/>
      <c r="BE463" s="226">
        <f>G463/6</f>
        <v>0</v>
      </c>
      <c r="BF463" s="228"/>
      <c r="BG463" s="227"/>
      <c r="BH463" s="227"/>
      <c r="BI463" s="227"/>
      <c r="BJ463" s="227"/>
      <c r="BK463" s="227"/>
      <c r="BL463" s="227"/>
      <c r="BM463" s="227"/>
      <c r="BN463" s="227"/>
      <c r="BO463" s="227"/>
      <c r="BP463" s="227"/>
      <c r="BQ463" s="226">
        <f>G463/6</f>
        <v>0</v>
      </c>
      <c r="BR463" s="228"/>
      <c r="BS463" s="227"/>
      <c r="BT463" s="227"/>
      <c r="BU463" s="227"/>
      <c r="BV463" s="227"/>
      <c r="BW463" s="227"/>
      <c r="BX463" s="227"/>
      <c r="BY463" s="227"/>
      <c r="BZ463" s="227"/>
      <c r="CA463" s="227"/>
      <c r="CB463" s="227"/>
      <c r="CC463" s="232">
        <f>G463-SUM(H463:CB463)</f>
        <v>0</v>
      </c>
      <c r="CD463" s="368"/>
    </row>
    <row r="464" spans="1:82" x14ac:dyDescent="0.75">
      <c r="A464" s="39"/>
      <c r="B464" s="185" t="s">
        <v>547</v>
      </c>
      <c r="C464" s="186" t="s">
        <v>548</v>
      </c>
      <c r="D464" s="178" t="s">
        <v>226</v>
      </c>
      <c r="E464" s="300">
        <v>0</v>
      </c>
      <c r="F464" s="229"/>
      <c r="G464" s="174">
        <f t="shared" si="469"/>
        <v>0</v>
      </c>
      <c r="H464" s="225"/>
      <c r="I464" s="226"/>
      <c r="J464" s="225"/>
      <c r="K464" s="227"/>
      <c r="L464" s="227"/>
      <c r="M464" s="227"/>
      <c r="N464" s="227"/>
      <c r="O464" s="227"/>
      <c r="P464" s="227"/>
      <c r="Q464" s="227"/>
      <c r="R464" s="227"/>
      <c r="S464" s="227"/>
      <c r="T464" s="227"/>
      <c r="U464" s="226">
        <f>G464/6</f>
        <v>0</v>
      </c>
      <c r="V464" s="225"/>
      <c r="W464" s="227"/>
      <c r="X464" s="227"/>
      <c r="Y464" s="227"/>
      <c r="Z464" s="227"/>
      <c r="AA464" s="227"/>
      <c r="AB464" s="227"/>
      <c r="AC464" s="227"/>
      <c r="AD464" s="227"/>
      <c r="AE464" s="227"/>
      <c r="AF464" s="227"/>
      <c r="AG464" s="226">
        <f>G464/6</f>
        <v>0</v>
      </c>
      <c r="AH464" s="228"/>
      <c r="AI464" s="227"/>
      <c r="AJ464" s="227"/>
      <c r="AK464" s="227"/>
      <c r="AL464" s="227"/>
      <c r="AM464" s="227"/>
      <c r="AN464" s="227"/>
      <c r="AO464" s="227"/>
      <c r="AP464" s="227"/>
      <c r="AQ464" s="227"/>
      <c r="AR464" s="227"/>
      <c r="AS464" s="226">
        <f>G464/6</f>
        <v>0</v>
      </c>
      <c r="AT464" s="228"/>
      <c r="AU464" s="227"/>
      <c r="AV464" s="227"/>
      <c r="AW464" s="227"/>
      <c r="AX464" s="227"/>
      <c r="AY464" s="227"/>
      <c r="AZ464" s="227"/>
      <c r="BA464" s="227"/>
      <c r="BB464" s="227"/>
      <c r="BC464" s="227"/>
      <c r="BD464" s="227"/>
      <c r="BE464" s="226">
        <f>G464/6</f>
        <v>0</v>
      </c>
      <c r="BF464" s="228"/>
      <c r="BG464" s="227"/>
      <c r="BH464" s="227"/>
      <c r="BI464" s="227"/>
      <c r="BJ464" s="227"/>
      <c r="BK464" s="227"/>
      <c r="BL464" s="227"/>
      <c r="BM464" s="227"/>
      <c r="BN464" s="227"/>
      <c r="BO464" s="227"/>
      <c r="BP464" s="227"/>
      <c r="BQ464" s="226">
        <f>G464/6</f>
        <v>0</v>
      </c>
      <c r="BR464" s="228"/>
      <c r="BS464" s="227"/>
      <c r="BT464" s="227"/>
      <c r="BU464" s="227"/>
      <c r="BV464" s="227"/>
      <c r="BW464" s="227"/>
      <c r="BX464" s="227"/>
      <c r="BY464" s="227"/>
      <c r="BZ464" s="227"/>
      <c r="CA464" s="227"/>
      <c r="CB464" s="227"/>
      <c r="CC464" s="232">
        <f>G464-SUM(H464:CB464)</f>
        <v>0</v>
      </c>
      <c r="CD464" s="368"/>
    </row>
    <row r="465" spans="2:82" x14ac:dyDescent="0.75">
      <c r="B465" s="25" t="s">
        <v>549</v>
      </c>
      <c r="C465" s="28" t="s">
        <v>550</v>
      </c>
      <c r="D465" s="29" t="s">
        <v>58</v>
      </c>
      <c r="E465" s="255">
        <v>72</v>
      </c>
      <c r="F465" s="224"/>
      <c r="G465" s="74">
        <f t="shared" ref="G465" si="470">+SUM(H465:CC465)</f>
        <v>0</v>
      </c>
      <c r="H465" s="230"/>
      <c r="I465" s="232"/>
      <c r="J465" s="219"/>
      <c r="K465" s="220"/>
      <c r="L465" s="220"/>
      <c r="M465" s="220"/>
      <c r="N465" s="220"/>
      <c r="O465" s="220"/>
      <c r="P465" s="220"/>
      <c r="Q465" s="220"/>
      <c r="R465" s="220"/>
      <c r="S465" s="220"/>
      <c r="T465" s="220"/>
      <c r="U465" s="218"/>
      <c r="V465" s="219"/>
      <c r="W465" s="220"/>
      <c r="X465" s="220"/>
      <c r="Y465" s="220"/>
      <c r="Z465" s="220"/>
      <c r="AA465" s="220"/>
      <c r="AB465" s="220"/>
      <c r="AC465" s="220"/>
      <c r="AD465" s="220"/>
      <c r="AE465" s="220"/>
      <c r="AF465" s="220"/>
      <c r="AG465" s="218"/>
      <c r="AH465" s="221"/>
      <c r="AI465" s="220"/>
      <c r="AJ465" s="220"/>
      <c r="AK465" s="220"/>
      <c r="AL465" s="220"/>
      <c r="AM465" s="220"/>
      <c r="AN465" s="220"/>
      <c r="AO465" s="220"/>
      <c r="AP465" s="220"/>
      <c r="AQ465" s="220"/>
      <c r="AR465" s="220"/>
      <c r="AS465" s="218"/>
      <c r="AT465" s="221"/>
      <c r="AU465" s="220"/>
      <c r="AV465" s="220"/>
      <c r="AW465" s="220"/>
      <c r="AX465" s="220"/>
      <c r="AY465" s="220"/>
      <c r="AZ465" s="220"/>
      <c r="BA465" s="220"/>
      <c r="BB465" s="220"/>
      <c r="BC465" s="220"/>
      <c r="BD465" s="220"/>
      <c r="BE465" s="218"/>
      <c r="BF465" s="221"/>
      <c r="BG465" s="220"/>
      <c r="BH465" s="220"/>
      <c r="BI465" s="220"/>
      <c r="BJ465" s="220"/>
      <c r="BK465" s="220"/>
      <c r="BL465" s="220"/>
      <c r="BM465" s="220"/>
      <c r="BN465" s="220"/>
      <c r="BO465" s="220"/>
      <c r="BP465" s="220"/>
      <c r="BQ465" s="218"/>
      <c r="BR465" s="221"/>
      <c r="BS465" s="220"/>
      <c r="BT465" s="220"/>
      <c r="BU465" s="220"/>
      <c r="BV465" s="220"/>
      <c r="BW465" s="220"/>
      <c r="BX465" s="220"/>
      <c r="BY465" s="220"/>
      <c r="BZ465" s="220"/>
      <c r="CA465" s="220"/>
      <c r="CB465" s="220"/>
      <c r="CC465" s="218"/>
      <c r="CD465" s="368"/>
    </row>
    <row r="466" spans="2:82" x14ac:dyDescent="0.75">
      <c r="B466" s="274" t="s">
        <v>551</v>
      </c>
      <c r="C466" s="307" t="s">
        <v>552</v>
      </c>
      <c r="D466" s="130"/>
      <c r="E466" s="302"/>
      <c r="F466" s="224"/>
      <c r="G466" s="74"/>
      <c r="H466" s="230"/>
      <c r="I466" s="232"/>
      <c r="J466" s="230"/>
      <c r="K466" s="231"/>
      <c r="L466" s="231"/>
      <c r="M466" s="231"/>
      <c r="N466" s="231"/>
      <c r="O466" s="231"/>
      <c r="P466" s="231"/>
      <c r="Q466" s="231"/>
      <c r="R466" s="231"/>
      <c r="S466" s="231"/>
      <c r="T466" s="231"/>
      <c r="U466" s="232"/>
      <c r="V466" s="230"/>
      <c r="W466" s="231"/>
      <c r="X466" s="231"/>
      <c r="Y466" s="231"/>
      <c r="Z466" s="231"/>
      <c r="AA466" s="231"/>
      <c r="AB466" s="231"/>
      <c r="AC466" s="231"/>
      <c r="AD466" s="231"/>
      <c r="AE466" s="231"/>
      <c r="AF466" s="231"/>
      <c r="AG466" s="232"/>
      <c r="AH466" s="233"/>
      <c r="AI466" s="231"/>
      <c r="AJ466" s="231"/>
      <c r="AK466" s="231"/>
      <c r="AL466" s="231"/>
      <c r="AM466" s="231"/>
      <c r="AN466" s="231"/>
      <c r="AO466" s="231"/>
      <c r="AP466" s="231"/>
      <c r="AQ466" s="231"/>
      <c r="AR466" s="231"/>
      <c r="AS466" s="232"/>
      <c r="AT466" s="233"/>
      <c r="AU466" s="231"/>
      <c r="AV466" s="231"/>
      <c r="AW466" s="231"/>
      <c r="AX466" s="231"/>
      <c r="AY466" s="231"/>
      <c r="AZ466" s="231"/>
      <c r="BA466" s="231"/>
      <c r="BB466" s="231"/>
      <c r="BC466" s="231"/>
      <c r="BD466" s="231"/>
      <c r="BE466" s="232"/>
      <c r="BF466" s="233"/>
      <c r="BG466" s="231"/>
      <c r="BH466" s="231"/>
      <c r="BI466" s="231"/>
      <c r="BJ466" s="231"/>
      <c r="BK466" s="231"/>
      <c r="BL466" s="231"/>
      <c r="BM466" s="231"/>
      <c r="BN466" s="231"/>
      <c r="BO466" s="231"/>
      <c r="BP466" s="231"/>
      <c r="BQ466" s="232"/>
      <c r="BR466" s="233"/>
      <c r="BS466" s="231"/>
      <c r="BT466" s="231"/>
      <c r="BU466" s="231"/>
      <c r="BV466" s="231"/>
      <c r="BW466" s="231"/>
      <c r="BX466" s="231"/>
      <c r="BY466" s="231"/>
      <c r="BZ466" s="231"/>
      <c r="CA466" s="231"/>
      <c r="CB466" s="231"/>
      <c r="CC466" s="232"/>
      <c r="CD466" s="368"/>
    </row>
    <row r="467" spans="2:82" ht="27" x14ac:dyDescent="0.75">
      <c r="B467" s="25" t="s">
        <v>553</v>
      </c>
      <c r="C467" s="28" t="s">
        <v>554</v>
      </c>
      <c r="D467" s="130" t="s">
        <v>58</v>
      </c>
      <c r="E467" s="255">
        <v>72</v>
      </c>
      <c r="F467" s="224"/>
      <c r="G467" s="74">
        <f t="shared" ref="G467" si="471">+SUM(H467:CC467)</f>
        <v>0</v>
      </c>
      <c r="H467" s="230"/>
      <c r="I467" s="232"/>
      <c r="J467" s="219"/>
      <c r="K467" s="220"/>
      <c r="L467" s="220"/>
      <c r="M467" s="220"/>
      <c r="N467" s="220"/>
      <c r="O467" s="220"/>
      <c r="P467" s="220"/>
      <c r="Q467" s="220"/>
      <c r="R467" s="220"/>
      <c r="S467" s="220"/>
      <c r="T467" s="220"/>
      <c r="U467" s="218"/>
      <c r="V467" s="219"/>
      <c r="W467" s="220"/>
      <c r="X467" s="220"/>
      <c r="Y467" s="220"/>
      <c r="Z467" s="220"/>
      <c r="AA467" s="220"/>
      <c r="AB467" s="220"/>
      <c r="AC467" s="220"/>
      <c r="AD467" s="220"/>
      <c r="AE467" s="220"/>
      <c r="AF467" s="220"/>
      <c r="AG467" s="218"/>
      <c r="AH467" s="221"/>
      <c r="AI467" s="220"/>
      <c r="AJ467" s="220"/>
      <c r="AK467" s="220"/>
      <c r="AL467" s="220"/>
      <c r="AM467" s="220"/>
      <c r="AN467" s="220"/>
      <c r="AO467" s="220"/>
      <c r="AP467" s="220"/>
      <c r="AQ467" s="220"/>
      <c r="AR467" s="220"/>
      <c r="AS467" s="218"/>
      <c r="AT467" s="221"/>
      <c r="AU467" s="220"/>
      <c r="AV467" s="220"/>
      <c r="AW467" s="220"/>
      <c r="AX467" s="220"/>
      <c r="AY467" s="220"/>
      <c r="AZ467" s="220"/>
      <c r="BA467" s="220"/>
      <c r="BB467" s="220"/>
      <c r="BC467" s="220"/>
      <c r="BD467" s="220"/>
      <c r="BE467" s="218"/>
      <c r="BF467" s="221"/>
      <c r="BG467" s="220"/>
      <c r="BH467" s="220"/>
      <c r="BI467" s="220"/>
      <c r="BJ467" s="220"/>
      <c r="BK467" s="220"/>
      <c r="BL467" s="220"/>
      <c r="BM467" s="220"/>
      <c r="BN467" s="220"/>
      <c r="BO467" s="220"/>
      <c r="BP467" s="220"/>
      <c r="BQ467" s="218"/>
      <c r="BR467" s="221"/>
      <c r="BS467" s="220"/>
      <c r="BT467" s="220"/>
      <c r="BU467" s="220"/>
      <c r="BV467" s="220"/>
      <c r="BW467" s="220"/>
      <c r="BX467" s="220"/>
      <c r="BY467" s="220"/>
      <c r="BZ467" s="220"/>
      <c r="CA467" s="220"/>
      <c r="CB467" s="220"/>
      <c r="CC467" s="218"/>
      <c r="CD467" s="368"/>
    </row>
    <row r="468" spans="2:82" x14ac:dyDescent="0.75">
      <c r="B468" s="25" t="s">
        <v>555</v>
      </c>
      <c r="C468" s="28" t="s">
        <v>910</v>
      </c>
      <c r="D468" s="130" t="s">
        <v>556</v>
      </c>
      <c r="E468" s="257">
        <v>72</v>
      </c>
      <c r="F468" s="76"/>
      <c r="G468" s="74">
        <f t="shared" ref="G468" si="472">+SUM(H468:CC468)</f>
        <v>0</v>
      </c>
      <c r="H468" s="230"/>
      <c r="I468" s="232"/>
      <c r="J468" s="219"/>
      <c r="K468" s="220"/>
      <c r="L468" s="220"/>
      <c r="M468" s="220"/>
      <c r="N468" s="220"/>
      <c r="O468" s="220"/>
      <c r="P468" s="220"/>
      <c r="Q468" s="220"/>
      <c r="R468" s="220"/>
      <c r="S468" s="220"/>
      <c r="T468" s="220"/>
      <c r="U468" s="218"/>
      <c r="V468" s="219"/>
      <c r="W468" s="220"/>
      <c r="X468" s="220"/>
      <c r="Y468" s="220"/>
      <c r="Z468" s="220"/>
      <c r="AA468" s="220"/>
      <c r="AB468" s="220"/>
      <c r="AC468" s="220"/>
      <c r="AD468" s="220"/>
      <c r="AE468" s="220"/>
      <c r="AF468" s="220"/>
      <c r="AG468" s="218"/>
      <c r="AH468" s="221"/>
      <c r="AI468" s="220"/>
      <c r="AJ468" s="220"/>
      <c r="AK468" s="220"/>
      <c r="AL468" s="220"/>
      <c r="AM468" s="220"/>
      <c r="AN468" s="220"/>
      <c r="AO468" s="220"/>
      <c r="AP468" s="220"/>
      <c r="AQ468" s="220"/>
      <c r="AR468" s="220"/>
      <c r="AS468" s="218"/>
      <c r="AT468" s="221"/>
      <c r="AU468" s="220"/>
      <c r="AV468" s="220"/>
      <c r="AW468" s="220"/>
      <c r="AX468" s="220"/>
      <c r="AY468" s="220"/>
      <c r="AZ468" s="220"/>
      <c r="BA468" s="220"/>
      <c r="BB468" s="220"/>
      <c r="BC468" s="220"/>
      <c r="BD468" s="220"/>
      <c r="BE468" s="218"/>
      <c r="BF468" s="221"/>
      <c r="BG468" s="220"/>
      <c r="BH468" s="220"/>
      <c r="BI468" s="220"/>
      <c r="BJ468" s="220"/>
      <c r="BK468" s="220"/>
      <c r="BL468" s="220"/>
      <c r="BM468" s="220"/>
      <c r="BN468" s="220"/>
      <c r="BO468" s="220"/>
      <c r="BP468" s="220"/>
      <c r="BQ468" s="218"/>
      <c r="BR468" s="221"/>
      <c r="BS468" s="220"/>
      <c r="BT468" s="220"/>
      <c r="BU468" s="220"/>
      <c r="BV468" s="220"/>
      <c r="BW468" s="220"/>
      <c r="BX468" s="220"/>
      <c r="BY468" s="220"/>
      <c r="BZ468" s="220"/>
      <c r="CA468" s="220"/>
      <c r="CB468" s="220"/>
      <c r="CC468" s="218"/>
      <c r="CD468" s="368"/>
    </row>
    <row r="469" spans="2:82" x14ac:dyDescent="0.75">
      <c r="B469" s="176" t="s">
        <v>557</v>
      </c>
      <c r="C469" s="177" t="s">
        <v>558</v>
      </c>
      <c r="D469" s="178" t="s">
        <v>556</v>
      </c>
      <c r="E469" s="295">
        <v>0</v>
      </c>
      <c r="F469" s="224"/>
      <c r="G469" s="174">
        <f>+SUM(H469:CC469)</f>
        <v>0</v>
      </c>
      <c r="H469" s="225"/>
      <c r="I469" s="226"/>
      <c r="J469" s="225"/>
      <c r="K469" s="227"/>
      <c r="L469" s="227"/>
      <c r="M469" s="227"/>
      <c r="N469" s="227"/>
      <c r="O469" s="227"/>
      <c r="P469" s="227"/>
      <c r="Q469" s="227"/>
      <c r="R469" s="227"/>
      <c r="S469" s="227"/>
      <c r="T469" s="227"/>
      <c r="U469" s="226"/>
      <c r="V469" s="225"/>
      <c r="W469" s="227"/>
      <c r="X469" s="227"/>
      <c r="Y469" s="227"/>
      <c r="Z469" s="227"/>
      <c r="AA469" s="227"/>
      <c r="AB469" s="227"/>
      <c r="AC469" s="227"/>
      <c r="AD469" s="227"/>
      <c r="AE469" s="227"/>
      <c r="AF469" s="227"/>
      <c r="AG469" s="226"/>
      <c r="AH469" s="228"/>
      <c r="AI469" s="227"/>
      <c r="AJ469" s="227"/>
      <c r="AK469" s="227"/>
      <c r="AL469" s="227"/>
      <c r="AM469" s="227"/>
      <c r="AN469" s="227"/>
      <c r="AO469" s="227"/>
      <c r="AP469" s="227"/>
      <c r="AQ469" s="227"/>
      <c r="AR469" s="227"/>
      <c r="AS469" s="226"/>
      <c r="AT469" s="228"/>
      <c r="AU469" s="227"/>
      <c r="AV469" s="227"/>
      <c r="AW469" s="227"/>
      <c r="AX469" s="227"/>
      <c r="AY469" s="227"/>
      <c r="AZ469" s="227"/>
      <c r="BA469" s="227"/>
      <c r="BB469" s="227"/>
      <c r="BC469" s="227"/>
      <c r="BD469" s="227"/>
      <c r="BE469" s="226"/>
      <c r="BF469" s="228"/>
      <c r="BG469" s="227"/>
      <c r="BH469" s="227"/>
      <c r="BI469" s="227"/>
      <c r="BJ469" s="227"/>
      <c r="BK469" s="227"/>
      <c r="BL469" s="227"/>
      <c r="BM469" s="227"/>
      <c r="BN469" s="227"/>
      <c r="BO469" s="227"/>
      <c r="BP469" s="227"/>
      <c r="BQ469" s="226"/>
      <c r="BR469" s="228"/>
      <c r="BS469" s="227"/>
      <c r="BT469" s="227"/>
      <c r="BU469" s="227"/>
      <c r="BV469" s="227"/>
      <c r="BW469" s="227"/>
      <c r="BX469" s="227"/>
      <c r="BY469" s="227"/>
      <c r="BZ469" s="227"/>
      <c r="CA469" s="227"/>
      <c r="CB469" s="227"/>
      <c r="CC469" s="232"/>
      <c r="CD469" s="368"/>
    </row>
    <row r="470" spans="2:82" x14ac:dyDescent="0.75">
      <c r="B470" s="176" t="s">
        <v>559</v>
      </c>
      <c r="C470" s="177" t="s">
        <v>560</v>
      </c>
      <c r="D470" s="178"/>
      <c r="E470" s="295"/>
      <c r="F470" s="224"/>
      <c r="G470" s="174"/>
      <c r="H470" s="225"/>
      <c r="I470" s="226"/>
      <c r="J470" s="225"/>
      <c r="K470" s="227"/>
      <c r="L470" s="227"/>
      <c r="M470" s="227"/>
      <c r="N470" s="227"/>
      <c r="O470" s="227"/>
      <c r="P470" s="227"/>
      <c r="Q470" s="227"/>
      <c r="R470" s="227"/>
      <c r="S470" s="227"/>
      <c r="T470" s="227"/>
      <c r="U470" s="226"/>
      <c r="V470" s="225"/>
      <c r="W470" s="227"/>
      <c r="X470" s="227"/>
      <c r="Y470" s="227"/>
      <c r="Z470" s="227"/>
      <c r="AA470" s="227"/>
      <c r="AB470" s="227"/>
      <c r="AC470" s="227"/>
      <c r="AD470" s="227"/>
      <c r="AE470" s="227"/>
      <c r="AF470" s="227"/>
      <c r="AG470" s="226"/>
      <c r="AH470" s="228"/>
      <c r="AI470" s="227"/>
      <c r="AJ470" s="227"/>
      <c r="AK470" s="227"/>
      <c r="AL470" s="227"/>
      <c r="AM470" s="227"/>
      <c r="AN470" s="227"/>
      <c r="AO470" s="227"/>
      <c r="AP470" s="227"/>
      <c r="AQ470" s="227"/>
      <c r="AR470" s="227"/>
      <c r="AS470" s="226"/>
      <c r="AT470" s="228"/>
      <c r="AU470" s="227"/>
      <c r="AV470" s="227"/>
      <c r="AW470" s="227"/>
      <c r="AX470" s="227"/>
      <c r="AY470" s="227"/>
      <c r="AZ470" s="227"/>
      <c r="BA470" s="227"/>
      <c r="BB470" s="227"/>
      <c r="BC470" s="227"/>
      <c r="BD470" s="227"/>
      <c r="BE470" s="226"/>
      <c r="BF470" s="228"/>
      <c r="BG470" s="227"/>
      <c r="BH470" s="227"/>
      <c r="BI470" s="227"/>
      <c r="BJ470" s="227"/>
      <c r="BK470" s="227"/>
      <c r="BL470" s="227"/>
      <c r="BM470" s="227"/>
      <c r="BN470" s="227"/>
      <c r="BO470" s="227"/>
      <c r="BP470" s="227"/>
      <c r="BQ470" s="226"/>
      <c r="BR470" s="228"/>
      <c r="BS470" s="227"/>
      <c r="BT470" s="227"/>
      <c r="BU470" s="227"/>
      <c r="BV470" s="227"/>
      <c r="BW470" s="227"/>
      <c r="BX470" s="227"/>
      <c r="BY470" s="227"/>
      <c r="BZ470" s="227"/>
      <c r="CA470" s="227"/>
      <c r="CB470" s="227"/>
      <c r="CC470" s="232"/>
      <c r="CD470" s="368"/>
    </row>
    <row r="471" spans="2:82" ht="27" x14ac:dyDescent="0.75">
      <c r="B471" s="176" t="s">
        <v>561</v>
      </c>
      <c r="C471" s="177" t="s">
        <v>562</v>
      </c>
      <c r="D471" s="178" t="s">
        <v>318</v>
      </c>
      <c r="E471" s="295">
        <v>0</v>
      </c>
      <c r="F471" s="224"/>
      <c r="G471" s="174">
        <f>+E471*F471</f>
        <v>0</v>
      </c>
      <c r="H471" s="225"/>
      <c r="I471" s="226"/>
      <c r="J471" s="225"/>
      <c r="K471" s="227"/>
      <c r="L471" s="227"/>
      <c r="M471" s="227"/>
      <c r="N471" s="227"/>
      <c r="O471" s="227"/>
      <c r="P471" s="227"/>
      <c r="Q471" s="227"/>
      <c r="R471" s="227"/>
      <c r="S471" s="227"/>
      <c r="T471" s="227"/>
      <c r="U471" s="226">
        <f t="shared" ref="U471" si="473">G471/6</f>
        <v>0</v>
      </c>
      <c r="V471" s="225"/>
      <c r="W471" s="227"/>
      <c r="X471" s="227"/>
      <c r="Y471" s="227"/>
      <c r="Z471" s="227"/>
      <c r="AA471" s="227"/>
      <c r="AB471" s="227"/>
      <c r="AC471" s="227"/>
      <c r="AD471" s="227"/>
      <c r="AE471" s="227"/>
      <c r="AF471" s="227"/>
      <c r="AG471" s="226">
        <f t="shared" ref="AG471" si="474">G471/6</f>
        <v>0</v>
      </c>
      <c r="AH471" s="228"/>
      <c r="AI471" s="227"/>
      <c r="AJ471" s="227"/>
      <c r="AK471" s="227"/>
      <c r="AL471" s="227"/>
      <c r="AM471" s="227"/>
      <c r="AN471" s="227"/>
      <c r="AO471" s="227"/>
      <c r="AP471" s="227"/>
      <c r="AQ471" s="227"/>
      <c r="AR471" s="227"/>
      <c r="AS471" s="226">
        <f t="shared" ref="AS471" si="475">G471/6</f>
        <v>0</v>
      </c>
      <c r="AT471" s="228"/>
      <c r="AU471" s="227"/>
      <c r="AV471" s="227"/>
      <c r="AW471" s="227"/>
      <c r="AX471" s="227"/>
      <c r="AY471" s="227"/>
      <c r="AZ471" s="227"/>
      <c r="BA471" s="227"/>
      <c r="BB471" s="227"/>
      <c r="BC471" s="227"/>
      <c r="BD471" s="227"/>
      <c r="BE471" s="226">
        <f t="shared" ref="BE471" si="476">G471/6</f>
        <v>0</v>
      </c>
      <c r="BF471" s="228"/>
      <c r="BG471" s="227"/>
      <c r="BH471" s="227"/>
      <c r="BI471" s="227"/>
      <c r="BJ471" s="227"/>
      <c r="BK471" s="227"/>
      <c r="BL471" s="227"/>
      <c r="BM471" s="227"/>
      <c r="BN471" s="227"/>
      <c r="BO471" s="227"/>
      <c r="BP471" s="227"/>
      <c r="BQ471" s="226">
        <f t="shared" ref="BQ471" si="477">G471/6</f>
        <v>0</v>
      </c>
      <c r="BR471" s="228"/>
      <c r="BS471" s="227"/>
      <c r="BT471" s="227"/>
      <c r="BU471" s="227"/>
      <c r="BV471" s="227"/>
      <c r="BW471" s="227"/>
      <c r="BX471" s="227"/>
      <c r="BY471" s="227"/>
      <c r="BZ471" s="227"/>
      <c r="CA471" s="227"/>
      <c r="CB471" s="227"/>
      <c r="CC471" s="232">
        <f t="shared" ref="CC471" si="478">G471-SUM(H471:CB471)</f>
        <v>0</v>
      </c>
      <c r="CD471" s="368"/>
    </row>
    <row r="472" spans="2:82" x14ac:dyDescent="0.75">
      <c r="B472" s="176" t="s">
        <v>563</v>
      </c>
      <c r="C472" s="177" t="str">
        <f>"Handling costs and profit in respect of payment associated with subitem D10.05(a) ("&amp; TEXT(F472,"#.##%") &amp; ")"</f>
        <v>Handling costs and profit in respect of payment associated with subitem D10.05(a) (.%)</v>
      </c>
      <c r="D472" s="178" t="s">
        <v>320</v>
      </c>
      <c r="E472" s="295">
        <v>0</v>
      </c>
      <c r="F472" s="224"/>
      <c r="G472" s="174">
        <f t="shared" ref="G472:G474" si="479">+E472*F472</f>
        <v>0</v>
      </c>
      <c r="H472" s="225"/>
      <c r="I472" s="226"/>
      <c r="J472" s="225"/>
      <c r="K472" s="227"/>
      <c r="L472" s="227"/>
      <c r="M472" s="227"/>
      <c r="N472" s="227"/>
      <c r="O472" s="227"/>
      <c r="P472" s="227"/>
      <c r="Q472" s="227"/>
      <c r="R472" s="227"/>
      <c r="S472" s="227"/>
      <c r="T472" s="227"/>
      <c r="U472" s="226">
        <f>G472/6</f>
        <v>0</v>
      </c>
      <c r="V472" s="225"/>
      <c r="W472" s="227"/>
      <c r="X472" s="227"/>
      <c r="Y472" s="227"/>
      <c r="Z472" s="227"/>
      <c r="AA472" s="227"/>
      <c r="AB472" s="227"/>
      <c r="AC472" s="227"/>
      <c r="AD472" s="227"/>
      <c r="AE472" s="227"/>
      <c r="AF472" s="227"/>
      <c r="AG472" s="226">
        <f>G472/6</f>
        <v>0</v>
      </c>
      <c r="AH472" s="228"/>
      <c r="AI472" s="227"/>
      <c r="AJ472" s="227"/>
      <c r="AK472" s="227"/>
      <c r="AL472" s="227"/>
      <c r="AM472" s="227"/>
      <c r="AN472" s="227"/>
      <c r="AO472" s="227"/>
      <c r="AP472" s="227"/>
      <c r="AQ472" s="227"/>
      <c r="AR472" s="227"/>
      <c r="AS472" s="226">
        <f>G472/6</f>
        <v>0</v>
      </c>
      <c r="AT472" s="228"/>
      <c r="AU472" s="227"/>
      <c r="AV472" s="227"/>
      <c r="AW472" s="227"/>
      <c r="AX472" s="227"/>
      <c r="AY472" s="227"/>
      <c r="AZ472" s="227"/>
      <c r="BA472" s="227"/>
      <c r="BB472" s="227"/>
      <c r="BC472" s="227"/>
      <c r="BD472" s="227"/>
      <c r="BE472" s="226">
        <f>G472/6</f>
        <v>0</v>
      </c>
      <c r="BF472" s="228"/>
      <c r="BG472" s="227"/>
      <c r="BH472" s="227"/>
      <c r="BI472" s="227"/>
      <c r="BJ472" s="227"/>
      <c r="BK472" s="227"/>
      <c r="BL472" s="227"/>
      <c r="BM472" s="227"/>
      <c r="BN472" s="227"/>
      <c r="BO472" s="227"/>
      <c r="BP472" s="227"/>
      <c r="BQ472" s="226">
        <f>G472/6</f>
        <v>0</v>
      </c>
      <c r="BR472" s="228"/>
      <c r="BS472" s="227"/>
      <c r="BT472" s="227"/>
      <c r="BU472" s="227"/>
      <c r="BV472" s="227"/>
      <c r="BW472" s="227"/>
      <c r="BX472" s="227"/>
      <c r="BY472" s="227"/>
      <c r="BZ472" s="227"/>
      <c r="CA472" s="227"/>
      <c r="CB472" s="227"/>
      <c r="CC472" s="232">
        <f>G472-SUM(H472:CB472)</f>
        <v>0</v>
      </c>
      <c r="CD472" s="368"/>
    </row>
    <row r="473" spans="2:82" ht="27" x14ac:dyDescent="0.75">
      <c r="B473" s="176" t="s">
        <v>564</v>
      </c>
      <c r="C473" s="177" t="s">
        <v>565</v>
      </c>
      <c r="D473" s="178" t="s">
        <v>86</v>
      </c>
      <c r="E473" s="295">
        <v>0</v>
      </c>
      <c r="F473" s="224"/>
      <c r="G473" s="174">
        <f t="shared" si="479"/>
        <v>0</v>
      </c>
      <c r="H473" s="225"/>
      <c r="I473" s="226"/>
      <c r="J473" s="225"/>
      <c r="K473" s="227"/>
      <c r="L473" s="227"/>
      <c r="M473" s="227"/>
      <c r="N473" s="227"/>
      <c r="O473" s="227"/>
      <c r="P473" s="227"/>
      <c r="Q473" s="227"/>
      <c r="R473" s="227"/>
      <c r="S473" s="227"/>
      <c r="T473" s="227"/>
      <c r="U473" s="226">
        <f>G473/6</f>
        <v>0</v>
      </c>
      <c r="V473" s="225"/>
      <c r="W473" s="227"/>
      <c r="X473" s="227"/>
      <c r="Y473" s="227"/>
      <c r="Z473" s="227"/>
      <c r="AA473" s="227"/>
      <c r="AB473" s="227"/>
      <c r="AC473" s="227"/>
      <c r="AD473" s="227"/>
      <c r="AE473" s="227"/>
      <c r="AF473" s="227"/>
      <c r="AG473" s="226">
        <f>G473/6</f>
        <v>0</v>
      </c>
      <c r="AH473" s="228"/>
      <c r="AI473" s="227"/>
      <c r="AJ473" s="227"/>
      <c r="AK473" s="227"/>
      <c r="AL473" s="227"/>
      <c r="AM473" s="227"/>
      <c r="AN473" s="227"/>
      <c r="AO473" s="227"/>
      <c r="AP473" s="227"/>
      <c r="AQ473" s="227"/>
      <c r="AR473" s="227"/>
      <c r="AS473" s="226">
        <f>G473/6</f>
        <v>0</v>
      </c>
      <c r="AT473" s="228"/>
      <c r="AU473" s="227"/>
      <c r="AV473" s="227"/>
      <c r="AW473" s="227"/>
      <c r="AX473" s="227"/>
      <c r="AY473" s="227"/>
      <c r="AZ473" s="227"/>
      <c r="BA473" s="227"/>
      <c r="BB473" s="227"/>
      <c r="BC473" s="227"/>
      <c r="BD473" s="227"/>
      <c r="BE473" s="226">
        <f>G473/6</f>
        <v>0</v>
      </c>
      <c r="BF473" s="228"/>
      <c r="BG473" s="227"/>
      <c r="BH473" s="227"/>
      <c r="BI473" s="227"/>
      <c r="BJ473" s="227"/>
      <c r="BK473" s="227"/>
      <c r="BL473" s="227"/>
      <c r="BM473" s="227"/>
      <c r="BN473" s="227"/>
      <c r="BO473" s="227"/>
      <c r="BP473" s="227"/>
      <c r="BQ473" s="226">
        <f>G473/6</f>
        <v>0</v>
      </c>
      <c r="BR473" s="228"/>
      <c r="BS473" s="227"/>
      <c r="BT473" s="227"/>
      <c r="BU473" s="227"/>
      <c r="BV473" s="227"/>
      <c r="BW473" s="227"/>
      <c r="BX473" s="227"/>
      <c r="BY473" s="227"/>
      <c r="BZ473" s="227"/>
      <c r="CA473" s="227"/>
      <c r="CB473" s="227"/>
      <c r="CC473" s="232">
        <f>G473-SUM(H473:CB473)</f>
        <v>0</v>
      </c>
      <c r="CD473" s="368"/>
    </row>
    <row r="474" spans="2:82" ht="27" x14ac:dyDescent="0.75">
      <c r="B474" s="176" t="s">
        <v>566</v>
      </c>
      <c r="C474" s="177" t="s">
        <v>567</v>
      </c>
      <c r="D474" s="178" t="s">
        <v>86</v>
      </c>
      <c r="E474" s="295">
        <v>0</v>
      </c>
      <c r="F474" s="224"/>
      <c r="G474" s="174">
        <f t="shared" si="479"/>
        <v>0</v>
      </c>
      <c r="H474" s="225"/>
      <c r="I474" s="226"/>
      <c r="J474" s="225"/>
      <c r="K474" s="227"/>
      <c r="L474" s="227"/>
      <c r="M474" s="227"/>
      <c r="N474" s="227"/>
      <c r="O474" s="227"/>
      <c r="P474" s="227"/>
      <c r="Q474" s="227"/>
      <c r="R474" s="227"/>
      <c r="S474" s="227"/>
      <c r="T474" s="227"/>
      <c r="U474" s="226">
        <f>G474/6</f>
        <v>0</v>
      </c>
      <c r="V474" s="225"/>
      <c r="W474" s="227"/>
      <c r="X474" s="227"/>
      <c r="Y474" s="227"/>
      <c r="Z474" s="227"/>
      <c r="AA474" s="227"/>
      <c r="AB474" s="227"/>
      <c r="AC474" s="227"/>
      <c r="AD474" s="227"/>
      <c r="AE474" s="227"/>
      <c r="AF474" s="227"/>
      <c r="AG474" s="226">
        <f>G474/6</f>
        <v>0</v>
      </c>
      <c r="AH474" s="228"/>
      <c r="AI474" s="227"/>
      <c r="AJ474" s="227"/>
      <c r="AK474" s="227"/>
      <c r="AL474" s="227"/>
      <c r="AM474" s="227"/>
      <c r="AN474" s="227"/>
      <c r="AO474" s="227"/>
      <c r="AP474" s="227"/>
      <c r="AQ474" s="227"/>
      <c r="AR474" s="227"/>
      <c r="AS474" s="226">
        <f>G474/6</f>
        <v>0</v>
      </c>
      <c r="AT474" s="228"/>
      <c r="AU474" s="227"/>
      <c r="AV474" s="227"/>
      <c r="AW474" s="227"/>
      <c r="AX474" s="227"/>
      <c r="AY474" s="227"/>
      <c r="AZ474" s="227"/>
      <c r="BA474" s="227"/>
      <c r="BB474" s="227"/>
      <c r="BC474" s="227"/>
      <c r="BD474" s="227"/>
      <c r="BE474" s="226">
        <f>G474/6</f>
        <v>0</v>
      </c>
      <c r="BF474" s="228"/>
      <c r="BG474" s="227"/>
      <c r="BH474" s="227"/>
      <c r="BI474" s="227"/>
      <c r="BJ474" s="227"/>
      <c r="BK474" s="227"/>
      <c r="BL474" s="227"/>
      <c r="BM474" s="227"/>
      <c r="BN474" s="227"/>
      <c r="BO474" s="227"/>
      <c r="BP474" s="227"/>
      <c r="BQ474" s="226">
        <f>G474/6</f>
        <v>0</v>
      </c>
      <c r="BR474" s="228"/>
      <c r="BS474" s="227"/>
      <c r="BT474" s="227"/>
      <c r="BU474" s="227"/>
      <c r="BV474" s="227"/>
      <c r="BW474" s="227"/>
      <c r="BX474" s="227"/>
      <c r="BY474" s="227"/>
      <c r="BZ474" s="227"/>
      <c r="CA474" s="227"/>
      <c r="CB474" s="227"/>
      <c r="CC474" s="232">
        <f>G474-SUM(H474:CB474)</f>
        <v>0</v>
      </c>
      <c r="CD474" s="368"/>
    </row>
    <row r="475" spans="2:82" x14ac:dyDescent="0.75">
      <c r="B475" s="274" t="s">
        <v>568</v>
      </c>
      <c r="C475" s="307" t="s">
        <v>569</v>
      </c>
      <c r="D475" s="29"/>
      <c r="E475" s="302"/>
      <c r="F475" s="224"/>
      <c r="G475" s="74"/>
      <c r="H475" s="230"/>
      <c r="I475" s="232"/>
      <c r="J475" s="230"/>
      <c r="K475" s="231"/>
      <c r="L475" s="231"/>
      <c r="M475" s="231"/>
      <c r="N475" s="231"/>
      <c r="O475" s="231"/>
      <c r="P475" s="231"/>
      <c r="Q475" s="231"/>
      <c r="R475" s="231"/>
      <c r="S475" s="231"/>
      <c r="T475" s="231"/>
      <c r="U475" s="232"/>
      <c r="V475" s="230"/>
      <c r="W475" s="231"/>
      <c r="X475" s="231"/>
      <c r="Y475" s="231"/>
      <c r="Z475" s="231"/>
      <c r="AA475" s="231"/>
      <c r="AB475" s="231"/>
      <c r="AC475" s="231"/>
      <c r="AD475" s="231"/>
      <c r="AE475" s="231"/>
      <c r="AF475" s="231"/>
      <c r="AG475" s="232"/>
      <c r="AH475" s="233"/>
      <c r="AI475" s="231"/>
      <c r="AJ475" s="231"/>
      <c r="AK475" s="231"/>
      <c r="AL475" s="231"/>
      <c r="AM475" s="231"/>
      <c r="AN475" s="231"/>
      <c r="AO475" s="231"/>
      <c r="AP475" s="231"/>
      <c r="AQ475" s="231"/>
      <c r="AR475" s="231"/>
      <c r="AS475" s="232"/>
      <c r="AT475" s="233"/>
      <c r="AU475" s="231"/>
      <c r="AV475" s="231"/>
      <c r="AW475" s="231"/>
      <c r="AX475" s="231"/>
      <c r="AY475" s="231"/>
      <c r="AZ475" s="231"/>
      <c r="BA475" s="231"/>
      <c r="BB475" s="231"/>
      <c r="BC475" s="231"/>
      <c r="BD475" s="231"/>
      <c r="BE475" s="232"/>
      <c r="BF475" s="233"/>
      <c r="BG475" s="231"/>
      <c r="BH475" s="231"/>
      <c r="BI475" s="231"/>
      <c r="BJ475" s="231"/>
      <c r="BK475" s="231"/>
      <c r="BL475" s="231"/>
      <c r="BM475" s="231"/>
      <c r="BN475" s="231"/>
      <c r="BO475" s="231"/>
      <c r="BP475" s="231"/>
      <c r="BQ475" s="232"/>
      <c r="BR475" s="233"/>
      <c r="BS475" s="231"/>
      <c r="BT475" s="231"/>
      <c r="BU475" s="231"/>
      <c r="BV475" s="231"/>
      <c r="BW475" s="231"/>
      <c r="BX475" s="231"/>
      <c r="BY475" s="231"/>
      <c r="BZ475" s="231"/>
      <c r="CA475" s="231"/>
      <c r="CB475" s="231"/>
      <c r="CC475" s="232"/>
      <c r="CD475" s="368"/>
    </row>
    <row r="476" spans="2:82" x14ac:dyDescent="0.75">
      <c r="B476" s="25" t="s">
        <v>570</v>
      </c>
      <c r="C476" s="28" t="s">
        <v>571</v>
      </c>
      <c r="D476" s="130"/>
      <c r="E476" s="302"/>
      <c r="F476" s="224"/>
      <c r="G476" s="74"/>
      <c r="H476" s="230"/>
      <c r="I476" s="232"/>
      <c r="J476" s="230"/>
      <c r="K476" s="231"/>
      <c r="L476" s="231"/>
      <c r="M476" s="231"/>
      <c r="N476" s="231"/>
      <c r="O476" s="231"/>
      <c r="P476" s="231"/>
      <c r="Q476" s="231"/>
      <c r="R476" s="231"/>
      <c r="S476" s="231"/>
      <c r="T476" s="231"/>
      <c r="U476" s="232"/>
      <c r="V476" s="230"/>
      <c r="W476" s="231"/>
      <c r="X476" s="231"/>
      <c r="Y476" s="231"/>
      <c r="Z476" s="231"/>
      <c r="AA476" s="231"/>
      <c r="AB476" s="231"/>
      <c r="AC476" s="231"/>
      <c r="AD476" s="231"/>
      <c r="AE476" s="231"/>
      <c r="AF476" s="231"/>
      <c r="AG476" s="232"/>
      <c r="AH476" s="233"/>
      <c r="AI476" s="231"/>
      <c r="AJ476" s="231"/>
      <c r="AK476" s="231"/>
      <c r="AL476" s="231"/>
      <c r="AM476" s="231"/>
      <c r="AN476" s="231"/>
      <c r="AO476" s="231"/>
      <c r="AP476" s="231"/>
      <c r="AQ476" s="231"/>
      <c r="AR476" s="231"/>
      <c r="AS476" s="232"/>
      <c r="AT476" s="233"/>
      <c r="AU476" s="231"/>
      <c r="AV476" s="231"/>
      <c r="AW476" s="231"/>
      <c r="AX476" s="231"/>
      <c r="AY476" s="231"/>
      <c r="AZ476" s="231"/>
      <c r="BA476" s="231"/>
      <c r="BB476" s="231"/>
      <c r="BC476" s="231"/>
      <c r="BD476" s="231"/>
      <c r="BE476" s="232"/>
      <c r="BF476" s="233"/>
      <c r="BG476" s="231"/>
      <c r="BH476" s="231"/>
      <c r="BI476" s="231"/>
      <c r="BJ476" s="231"/>
      <c r="BK476" s="231"/>
      <c r="BL476" s="231"/>
      <c r="BM476" s="231"/>
      <c r="BN476" s="231"/>
      <c r="BO476" s="231"/>
      <c r="BP476" s="231"/>
      <c r="BQ476" s="232"/>
      <c r="BR476" s="233"/>
      <c r="BS476" s="231"/>
      <c r="BT476" s="231"/>
      <c r="BU476" s="231"/>
      <c r="BV476" s="231"/>
      <c r="BW476" s="231"/>
      <c r="BX476" s="231"/>
      <c r="BY476" s="231"/>
      <c r="BZ476" s="231"/>
      <c r="CA476" s="231"/>
      <c r="CB476" s="231"/>
      <c r="CC476" s="232"/>
      <c r="CD476" s="368"/>
    </row>
    <row r="477" spans="2:82" x14ac:dyDescent="0.75">
      <c r="B477" s="176" t="s">
        <v>572</v>
      </c>
      <c r="C477" s="177" t="s">
        <v>573</v>
      </c>
      <c r="D477" s="178" t="s">
        <v>318</v>
      </c>
      <c r="E477" s="295">
        <v>0</v>
      </c>
      <c r="F477" s="224"/>
      <c r="G477" s="174">
        <f>+E477*F477</f>
        <v>0</v>
      </c>
      <c r="H477" s="225"/>
      <c r="I477" s="226"/>
      <c r="J477" s="225"/>
      <c r="K477" s="227"/>
      <c r="L477" s="227"/>
      <c r="M477" s="227"/>
      <c r="N477" s="227"/>
      <c r="O477" s="227"/>
      <c r="P477" s="227"/>
      <c r="Q477" s="227"/>
      <c r="R477" s="227"/>
      <c r="S477" s="227"/>
      <c r="T477" s="227"/>
      <c r="U477" s="226"/>
      <c r="V477" s="225"/>
      <c r="W477" s="227"/>
      <c r="X477" s="227"/>
      <c r="Y477" s="227"/>
      <c r="Z477" s="227"/>
      <c r="AA477" s="227"/>
      <c r="AB477" s="227"/>
      <c r="AC477" s="227"/>
      <c r="AD477" s="227"/>
      <c r="AE477" s="227"/>
      <c r="AF477" s="227"/>
      <c r="AG477" s="226"/>
      <c r="AH477" s="228"/>
      <c r="AI477" s="227"/>
      <c r="AJ477" s="227"/>
      <c r="AK477" s="227"/>
      <c r="AL477" s="227"/>
      <c r="AM477" s="227"/>
      <c r="AN477" s="227"/>
      <c r="AO477" s="227"/>
      <c r="AP477" s="227"/>
      <c r="AQ477" s="227"/>
      <c r="AR477" s="227"/>
      <c r="AS477" s="226"/>
      <c r="AT477" s="228"/>
      <c r="AU477" s="227"/>
      <c r="AV477" s="227"/>
      <c r="AW477" s="227"/>
      <c r="AX477" s="227"/>
      <c r="AY477" s="227"/>
      <c r="AZ477" s="227"/>
      <c r="BA477" s="227"/>
      <c r="BB477" s="227"/>
      <c r="BC477" s="227"/>
      <c r="BD477" s="227"/>
      <c r="BE477" s="226"/>
      <c r="BF477" s="228"/>
      <c r="BG477" s="227"/>
      <c r="BH477" s="227"/>
      <c r="BI477" s="227"/>
      <c r="BJ477" s="227"/>
      <c r="BK477" s="227"/>
      <c r="BL477" s="227"/>
      <c r="BM477" s="227"/>
      <c r="BN477" s="227"/>
      <c r="BO477" s="227"/>
      <c r="BP477" s="227"/>
      <c r="BQ477" s="226"/>
      <c r="BR477" s="228"/>
      <c r="BS477" s="227"/>
      <c r="BT477" s="227"/>
      <c r="BU477" s="227"/>
      <c r="BV477" s="227"/>
      <c r="BW477" s="227"/>
      <c r="BX477" s="227"/>
      <c r="BY477" s="227"/>
      <c r="BZ477" s="227"/>
      <c r="CA477" s="227"/>
      <c r="CB477" s="227"/>
      <c r="CC477" s="232">
        <f>G477-SUM(H477:CB477)</f>
        <v>0</v>
      </c>
      <c r="CD477" s="368"/>
    </row>
    <row r="478" spans="2:82" x14ac:dyDescent="0.75">
      <c r="B478" s="25" t="s">
        <v>574</v>
      </c>
      <c r="C478" s="28" t="s">
        <v>575</v>
      </c>
      <c r="D478" s="29" t="s">
        <v>318</v>
      </c>
      <c r="E478" s="255">
        <v>1</v>
      </c>
      <c r="F478" s="224">
        <v>125000</v>
      </c>
      <c r="G478" s="74">
        <f>+E478*F478</f>
        <v>125000</v>
      </c>
      <c r="H478" s="234"/>
      <c r="I478" s="235"/>
      <c r="J478" s="230"/>
      <c r="K478" s="231"/>
      <c r="L478" s="231"/>
      <c r="M478" s="231"/>
      <c r="N478" s="231"/>
      <c r="O478" s="231"/>
      <c r="P478" s="231"/>
      <c r="Q478" s="231"/>
      <c r="R478" s="231"/>
      <c r="S478" s="231"/>
      <c r="T478" s="231"/>
      <c r="U478" s="232">
        <f t="shared" ref="U478:U480" si="480">G478/6</f>
        <v>20833.330000000002</v>
      </c>
      <c r="V478" s="230"/>
      <c r="W478" s="231"/>
      <c r="X478" s="231"/>
      <c r="Y478" s="231"/>
      <c r="Z478" s="231"/>
      <c r="AA478" s="231"/>
      <c r="AB478" s="231"/>
      <c r="AC478" s="231"/>
      <c r="AD478" s="231"/>
      <c r="AE478" s="231"/>
      <c r="AF478" s="231"/>
      <c r="AG478" s="232">
        <f t="shared" ref="AG478:AG480" si="481">G478/6</f>
        <v>20833.330000000002</v>
      </c>
      <c r="AH478" s="233"/>
      <c r="AI478" s="231"/>
      <c r="AJ478" s="231"/>
      <c r="AK478" s="231"/>
      <c r="AL478" s="231"/>
      <c r="AM478" s="231"/>
      <c r="AN478" s="231"/>
      <c r="AO478" s="231"/>
      <c r="AP478" s="231"/>
      <c r="AQ478" s="231"/>
      <c r="AR478" s="231"/>
      <c r="AS478" s="232">
        <f t="shared" ref="AS478:AS480" si="482">G478/6</f>
        <v>20833.330000000002</v>
      </c>
      <c r="AT478" s="233"/>
      <c r="AU478" s="231"/>
      <c r="AV478" s="231"/>
      <c r="AW478" s="231"/>
      <c r="AX478" s="231"/>
      <c r="AY478" s="231"/>
      <c r="AZ478" s="231"/>
      <c r="BA478" s="231"/>
      <c r="BB478" s="231"/>
      <c r="BC478" s="231"/>
      <c r="BD478" s="231"/>
      <c r="BE478" s="232">
        <f t="shared" ref="BE478:BE480" si="483">G478/6</f>
        <v>20833.330000000002</v>
      </c>
      <c r="BF478" s="233"/>
      <c r="BG478" s="231"/>
      <c r="BH478" s="231"/>
      <c r="BI478" s="231"/>
      <c r="BJ478" s="231"/>
      <c r="BK478" s="231"/>
      <c r="BL478" s="231"/>
      <c r="BM478" s="231"/>
      <c r="BN478" s="231"/>
      <c r="BO478" s="231"/>
      <c r="BP478" s="231"/>
      <c r="BQ478" s="232">
        <f t="shared" ref="BQ478:BQ480" si="484">G478/6</f>
        <v>20833.330000000002</v>
      </c>
      <c r="BR478" s="233"/>
      <c r="BS478" s="231"/>
      <c r="BT478" s="231"/>
      <c r="BU478" s="231"/>
      <c r="BV478" s="231"/>
      <c r="BW478" s="231"/>
      <c r="BX478" s="231"/>
      <c r="BY478" s="231"/>
      <c r="BZ478" s="231"/>
      <c r="CA478" s="231"/>
      <c r="CB478" s="231"/>
      <c r="CC478" s="232">
        <f t="shared" ref="CC478:CC480" si="485">G478-SUM(H478:CB478)</f>
        <v>20833.349999999999</v>
      </c>
      <c r="CD478" s="368"/>
    </row>
    <row r="479" spans="2:82" x14ac:dyDescent="0.75">
      <c r="B479" s="25" t="s">
        <v>576</v>
      </c>
      <c r="C479" s="28" t="s">
        <v>577</v>
      </c>
      <c r="D479" s="29" t="s">
        <v>318</v>
      </c>
      <c r="E479" s="255">
        <v>1</v>
      </c>
      <c r="F479" s="224">
        <v>100000</v>
      </c>
      <c r="G479" s="74">
        <f>+E479*F479</f>
        <v>100000</v>
      </c>
      <c r="H479" s="234"/>
      <c r="I479" s="235"/>
      <c r="J479" s="230"/>
      <c r="K479" s="231"/>
      <c r="L479" s="231"/>
      <c r="M479" s="231"/>
      <c r="N479" s="231"/>
      <c r="O479" s="231"/>
      <c r="P479" s="231"/>
      <c r="Q479" s="231"/>
      <c r="R479" s="231"/>
      <c r="S479" s="231"/>
      <c r="T479" s="231"/>
      <c r="U479" s="232">
        <f t="shared" si="480"/>
        <v>16666.669999999998</v>
      </c>
      <c r="V479" s="230"/>
      <c r="W479" s="231"/>
      <c r="X479" s="231"/>
      <c r="Y479" s="231"/>
      <c r="Z479" s="231"/>
      <c r="AA479" s="231"/>
      <c r="AB479" s="231"/>
      <c r="AC479" s="231"/>
      <c r="AD479" s="231"/>
      <c r="AE479" s="231"/>
      <c r="AF479" s="231"/>
      <c r="AG479" s="232">
        <f t="shared" si="481"/>
        <v>16666.669999999998</v>
      </c>
      <c r="AH479" s="233"/>
      <c r="AI479" s="231"/>
      <c r="AJ479" s="231"/>
      <c r="AK479" s="231"/>
      <c r="AL479" s="231"/>
      <c r="AM479" s="231"/>
      <c r="AN479" s="231"/>
      <c r="AO479" s="231"/>
      <c r="AP479" s="231"/>
      <c r="AQ479" s="231"/>
      <c r="AR479" s="231"/>
      <c r="AS479" s="232">
        <f t="shared" si="482"/>
        <v>16666.669999999998</v>
      </c>
      <c r="AT479" s="233"/>
      <c r="AU479" s="231"/>
      <c r="AV479" s="231"/>
      <c r="AW479" s="231"/>
      <c r="AX479" s="231"/>
      <c r="AY479" s="231"/>
      <c r="AZ479" s="231"/>
      <c r="BA479" s="231"/>
      <c r="BB479" s="231"/>
      <c r="BC479" s="231"/>
      <c r="BD479" s="231"/>
      <c r="BE479" s="232">
        <f t="shared" si="483"/>
        <v>16666.669999999998</v>
      </c>
      <c r="BF479" s="233"/>
      <c r="BG479" s="231"/>
      <c r="BH479" s="231"/>
      <c r="BI479" s="231"/>
      <c r="BJ479" s="231"/>
      <c r="BK479" s="231"/>
      <c r="BL479" s="231"/>
      <c r="BM479" s="231"/>
      <c r="BN479" s="231"/>
      <c r="BO479" s="231"/>
      <c r="BP479" s="231"/>
      <c r="BQ479" s="232">
        <f t="shared" si="484"/>
        <v>16666.669999999998</v>
      </c>
      <c r="BR479" s="233"/>
      <c r="BS479" s="231"/>
      <c r="BT479" s="231"/>
      <c r="BU479" s="231"/>
      <c r="BV479" s="231"/>
      <c r="BW479" s="231"/>
      <c r="BX479" s="231"/>
      <c r="BY479" s="231"/>
      <c r="BZ479" s="231"/>
      <c r="CA479" s="231"/>
      <c r="CB479" s="231"/>
      <c r="CC479" s="232">
        <f t="shared" si="485"/>
        <v>16666.650000000001</v>
      </c>
      <c r="CD479" s="368"/>
    </row>
    <row r="480" spans="2:82" x14ac:dyDescent="0.75">
      <c r="B480" s="25" t="s">
        <v>578</v>
      </c>
      <c r="C480" s="28" t="s">
        <v>579</v>
      </c>
      <c r="D480" s="29" t="s">
        <v>318</v>
      </c>
      <c r="E480" s="306">
        <v>1</v>
      </c>
      <c r="F480" s="224">
        <v>100000</v>
      </c>
      <c r="G480" s="74">
        <f>+E480*F480</f>
        <v>100000</v>
      </c>
      <c r="H480" s="234"/>
      <c r="I480" s="235"/>
      <c r="J480" s="230"/>
      <c r="K480" s="231"/>
      <c r="L480" s="231"/>
      <c r="M480" s="231"/>
      <c r="N480" s="231"/>
      <c r="O480" s="231"/>
      <c r="P480" s="231"/>
      <c r="Q480" s="231"/>
      <c r="R480" s="231"/>
      <c r="S480" s="231"/>
      <c r="T480" s="231"/>
      <c r="U480" s="232">
        <f t="shared" si="480"/>
        <v>16666.669999999998</v>
      </c>
      <c r="V480" s="230"/>
      <c r="W480" s="231"/>
      <c r="X480" s="231"/>
      <c r="Y480" s="231"/>
      <c r="Z480" s="231"/>
      <c r="AA480" s="231"/>
      <c r="AB480" s="231"/>
      <c r="AC480" s="231"/>
      <c r="AD480" s="231"/>
      <c r="AE480" s="231"/>
      <c r="AF480" s="231"/>
      <c r="AG480" s="232">
        <f t="shared" si="481"/>
        <v>16666.669999999998</v>
      </c>
      <c r="AH480" s="233"/>
      <c r="AI480" s="231"/>
      <c r="AJ480" s="231"/>
      <c r="AK480" s="231"/>
      <c r="AL480" s="231"/>
      <c r="AM480" s="231"/>
      <c r="AN480" s="231"/>
      <c r="AO480" s="231"/>
      <c r="AP480" s="231"/>
      <c r="AQ480" s="231"/>
      <c r="AR480" s="231"/>
      <c r="AS480" s="232">
        <f t="shared" si="482"/>
        <v>16666.669999999998</v>
      </c>
      <c r="AT480" s="233"/>
      <c r="AU480" s="231"/>
      <c r="AV480" s="231"/>
      <c r="AW480" s="231"/>
      <c r="AX480" s="231"/>
      <c r="AY480" s="231"/>
      <c r="AZ480" s="231"/>
      <c r="BA480" s="231"/>
      <c r="BB480" s="231"/>
      <c r="BC480" s="231"/>
      <c r="BD480" s="231"/>
      <c r="BE480" s="232">
        <f t="shared" si="483"/>
        <v>16666.669999999998</v>
      </c>
      <c r="BF480" s="233"/>
      <c r="BG480" s="231"/>
      <c r="BH480" s="231"/>
      <c r="BI480" s="231"/>
      <c r="BJ480" s="231"/>
      <c r="BK480" s="231"/>
      <c r="BL480" s="231"/>
      <c r="BM480" s="231"/>
      <c r="BN480" s="231"/>
      <c r="BO480" s="231"/>
      <c r="BP480" s="231"/>
      <c r="BQ480" s="232">
        <f t="shared" si="484"/>
        <v>16666.669999999998</v>
      </c>
      <c r="BR480" s="233"/>
      <c r="BS480" s="231"/>
      <c r="BT480" s="231"/>
      <c r="BU480" s="231"/>
      <c r="BV480" s="231"/>
      <c r="BW480" s="231"/>
      <c r="BX480" s="231"/>
      <c r="BY480" s="231"/>
      <c r="BZ480" s="231"/>
      <c r="CA480" s="231"/>
      <c r="CB480" s="231"/>
      <c r="CC480" s="232">
        <f t="shared" si="485"/>
        <v>16666.650000000001</v>
      </c>
      <c r="CD480" s="368"/>
    </row>
    <row r="481" spans="1:82" x14ac:dyDescent="0.75">
      <c r="B481" s="26" t="s">
        <v>602</v>
      </c>
      <c r="C481" s="27" t="str">
        <f>"Handling cost and profit in respect of subitems D10.06(a)(i), (ii), (iii) nd (iv) ("&amp; TEXT(F481,"#.##%") &amp; ")"</f>
        <v>Handling cost and profit in respect of subitems D10.06(a)(i), (ii), (iii) nd (iv) (.%)</v>
      </c>
      <c r="D481" s="256" t="s">
        <v>320</v>
      </c>
      <c r="E481" s="302">
        <f>+F479+F478+F477+F480</f>
        <v>325000</v>
      </c>
      <c r="F481" s="312"/>
      <c r="G481" s="74">
        <f t="shared" ref="G481" si="486">+E481*F481</f>
        <v>0</v>
      </c>
      <c r="H481" s="234"/>
      <c r="I481" s="235"/>
      <c r="J481" s="230"/>
      <c r="K481" s="231"/>
      <c r="L481" s="231"/>
      <c r="M481" s="231"/>
      <c r="N481" s="231"/>
      <c r="O481" s="231"/>
      <c r="P481" s="231"/>
      <c r="Q481" s="231"/>
      <c r="R481" s="231"/>
      <c r="S481" s="231"/>
      <c r="T481" s="231"/>
      <c r="U481" s="232">
        <f>G481/6</f>
        <v>0</v>
      </c>
      <c r="V481" s="230"/>
      <c r="W481" s="231"/>
      <c r="X481" s="231"/>
      <c r="Y481" s="231"/>
      <c r="Z481" s="231"/>
      <c r="AA481" s="231"/>
      <c r="AB481" s="231"/>
      <c r="AC481" s="231"/>
      <c r="AD481" s="231"/>
      <c r="AE481" s="231"/>
      <c r="AF481" s="231"/>
      <c r="AG481" s="232">
        <f>G481/6</f>
        <v>0</v>
      </c>
      <c r="AH481" s="233"/>
      <c r="AI481" s="231"/>
      <c r="AJ481" s="231"/>
      <c r="AK481" s="231"/>
      <c r="AL481" s="231"/>
      <c r="AM481" s="231"/>
      <c r="AN481" s="231"/>
      <c r="AO481" s="231"/>
      <c r="AP481" s="231"/>
      <c r="AQ481" s="231"/>
      <c r="AR481" s="231"/>
      <c r="AS481" s="232">
        <f>G481/6</f>
        <v>0</v>
      </c>
      <c r="AT481" s="233"/>
      <c r="AU481" s="231"/>
      <c r="AV481" s="231"/>
      <c r="AW481" s="231"/>
      <c r="AX481" s="231"/>
      <c r="AY481" s="231"/>
      <c r="AZ481" s="231"/>
      <c r="BA481" s="231"/>
      <c r="BB481" s="231"/>
      <c r="BC481" s="231"/>
      <c r="BD481" s="231"/>
      <c r="BE481" s="232">
        <f>G481/6</f>
        <v>0</v>
      </c>
      <c r="BF481" s="233"/>
      <c r="BG481" s="231"/>
      <c r="BH481" s="231"/>
      <c r="BI481" s="231"/>
      <c r="BJ481" s="231"/>
      <c r="BK481" s="231"/>
      <c r="BL481" s="231"/>
      <c r="BM481" s="231"/>
      <c r="BN481" s="231"/>
      <c r="BO481" s="231"/>
      <c r="BP481" s="231"/>
      <c r="BQ481" s="232">
        <f>G481/6</f>
        <v>0</v>
      </c>
      <c r="BR481" s="233"/>
      <c r="BS481" s="231"/>
      <c r="BT481" s="231"/>
      <c r="BU481" s="231"/>
      <c r="BV481" s="231"/>
      <c r="BW481" s="231"/>
      <c r="BX481" s="231"/>
      <c r="BY481" s="231"/>
      <c r="BZ481" s="231"/>
      <c r="CA481" s="231"/>
      <c r="CB481" s="231"/>
      <c r="CC481" s="232">
        <f>G481-SUM(H481:CB481)</f>
        <v>0</v>
      </c>
      <c r="CD481" s="368"/>
    </row>
    <row r="482" spans="1:82" x14ac:dyDescent="0.75">
      <c r="B482" s="25" t="s">
        <v>580</v>
      </c>
      <c r="C482" s="28" t="s">
        <v>581</v>
      </c>
      <c r="D482" s="130"/>
      <c r="E482" s="255"/>
      <c r="F482" s="224"/>
      <c r="G482" s="74"/>
      <c r="H482" s="230"/>
      <c r="I482" s="232"/>
      <c r="J482" s="230"/>
      <c r="K482" s="231"/>
      <c r="L482" s="231"/>
      <c r="M482" s="231"/>
      <c r="N482" s="231"/>
      <c r="O482" s="231"/>
      <c r="P482" s="231"/>
      <c r="Q482" s="231"/>
      <c r="R482" s="231"/>
      <c r="S482" s="231"/>
      <c r="T482" s="231"/>
      <c r="U482" s="232"/>
      <c r="V482" s="230"/>
      <c r="W482" s="231"/>
      <c r="X482" s="231"/>
      <c r="Y482" s="231"/>
      <c r="Z482" s="231"/>
      <c r="AA482" s="231"/>
      <c r="AB482" s="231"/>
      <c r="AC482" s="231"/>
      <c r="AD482" s="231"/>
      <c r="AE482" s="231"/>
      <c r="AF482" s="231"/>
      <c r="AG482" s="232"/>
      <c r="AH482" s="233"/>
      <c r="AI482" s="231"/>
      <c r="AJ482" s="231"/>
      <c r="AK482" s="231"/>
      <c r="AL482" s="231"/>
      <c r="AM482" s="231"/>
      <c r="AN482" s="231"/>
      <c r="AO482" s="231"/>
      <c r="AP482" s="231"/>
      <c r="AQ482" s="231"/>
      <c r="AR482" s="231"/>
      <c r="AS482" s="232"/>
      <c r="AT482" s="233"/>
      <c r="AU482" s="231"/>
      <c r="AV482" s="231"/>
      <c r="AW482" s="231"/>
      <c r="AX482" s="231"/>
      <c r="AY482" s="231"/>
      <c r="AZ482" s="231"/>
      <c r="BA482" s="231"/>
      <c r="BB482" s="231"/>
      <c r="BC482" s="231"/>
      <c r="BD482" s="231"/>
      <c r="BE482" s="232"/>
      <c r="BF482" s="233"/>
      <c r="BG482" s="231"/>
      <c r="BH482" s="231"/>
      <c r="BI482" s="231"/>
      <c r="BJ482" s="231"/>
      <c r="BK482" s="231"/>
      <c r="BL482" s="231"/>
      <c r="BM482" s="231"/>
      <c r="BN482" s="231"/>
      <c r="BO482" s="231"/>
      <c r="BP482" s="231"/>
      <c r="BQ482" s="232"/>
      <c r="BR482" s="233"/>
      <c r="BS482" s="231"/>
      <c r="BT482" s="231"/>
      <c r="BU482" s="231"/>
      <c r="BV482" s="231"/>
      <c r="BW482" s="231"/>
      <c r="BX482" s="231"/>
      <c r="BY482" s="231"/>
      <c r="BZ482" s="231"/>
      <c r="CA482" s="231"/>
      <c r="CB482" s="231"/>
      <c r="CC482" s="232"/>
      <c r="CD482" s="368"/>
    </row>
    <row r="483" spans="1:82" x14ac:dyDescent="0.75">
      <c r="B483" s="176" t="s">
        <v>582</v>
      </c>
      <c r="C483" s="177" t="s">
        <v>583</v>
      </c>
      <c r="D483" s="178" t="s">
        <v>531</v>
      </c>
      <c r="E483" s="295">
        <v>0</v>
      </c>
      <c r="F483" s="224"/>
      <c r="G483" s="174">
        <f>+E483*F483</f>
        <v>0</v>
      </c>
      <c r="H483" s="234"/>
      <c r="I483" s="235"/>
      <c r="J483" s="230"/>
      <c r="K483" s="231"/>
      <c r="L483" s="231"/>
      <c r="M483" s="231"/>
      <c r="N483" s="231"/>
      <c r="O483" s="231"/>
      <c r="P483" s="231"/>
      <c r="Q483" s="231"/>
      <c r="R483" s="231"/>
      <c r="S483" s="231"/>
      <c r="T483" s="231"/>
      <c r="U483" s="232">
        <f t="shared" ref="U483" si="487">G483/6</f>
        <v>0</v>
      </c>
      <c r="V483" s="230"/>
      <c r="W483" s="231"/>
      <c r="X483" s="231"/>
      <c r="Y483" s="231"/>
      <c r="Z483" s="231"/>
      <c r="AA483" s="231"/>
      <c r="AB483" s="231"/>
      <c r="AC483" s="231"/>
      <c r="AD483" s="231"/>
      <c r="AE483" s="231"/>
      <c r="AF483" s="231"/>
      <c r="AG483" s="232">
        <f t="shared" ref="AG483" si="488">G483/6</f>
        <v>0</v>
      </c>
      <c r="AH483" s="233"/>
      <c r="AI483" s="231"/>
      <c r="AJ483" s="231"/>
      <c r="AK483" s="231"/>
      <c r="AL483" s="231"/>
      <c r="AM483" s="231"/>
      <c r="AN483" s="231"/>
      <c r="AO483" s="231"/>
      <c r="AP483" s="231"/>
      <c r="AQ483" s="231"/>
      <c r="AR483" s="231"/>
      <c r="AS483" s="232">
        <f t="shared" ref="AS483" si="489">G483/6</f>
        <v>0</v>
      </c>
      <c r="AT483" s="233"/>
      <c r="AU483" s="231"/>
      <c r="AV483" s="231"/>
      <c r="AW483" s="231"/>
      <c r="AX483" s="231"/>
      <c r="AY483" s="231"/>
      <c r="AZ483" s="231"/>
      <c r="BA483" s="231"/>
      <c r="BB483" s="231"/>
      <c r="BC483" s="231"/>
      <c r="BD483" s="231"/>
      <c r="BE483" s="232">
        <f t="shared" ref="BE483" si="490">G483/6</f>
        <v>0</v>
      </c>
      <c r="BF483" s="233"/>
      <c r="BG483" s="231"/>
      <c r="BH483" s="231"/>
      <c r="BI483" s="231"/>
      <c r="BJ483" s="231"/>
      <c r="BK483" s="231"/>
      <c r="BL483" s="231"/>
      <c r="BM483" s="231"/>
      <c r="BN483" s="231"/>
      <c r="BO483" s="231"/>
      <c r="BP483" s="231"/>
      <c r="BQ483" s="232">
        <f t="shared" ref="BQ483" si="491">G483/6</f>
        <v>0</v>
      </c>
      <c r="BR483" s="233"/>
      <c r="BS483" s="231"/>
      <c r="BT483" s="231"/>
      <c r="BU483" s="231"/>
      <c r="BV483" s="231"/>
      <c r="BW483" s="231"/>
      <c r="BX483" s="231"/>
      <c r="BY483" s="231"/>
      <c r="BZ483" s="231"/>
      <c r="CA483" s="231"/>
      <c r="CB483" s="231"/>
      <c r="CC483" s="232">
        <f t="shared" ref="CC483" si="492">G483-SUM(H483:CB483)</f>
        <v>0</v>
      </c>
      <c r="CD483" s="368"/>
    </row>
    <row r="484" spans="1:82" x14ac:dyDescent="0.75">
      <c r="B484" s="176" t="s">
        <v>584</v>
      </c>
      <c r="C484" s="177" t="s">
        <v>585</v>
      </c>
      <c r="D484" s="178" t="s">
        <v>556</v>
      </c>
      <c r="E484" s="295">
        <v>0</v>
      </c>
      <c r="F484" s="224"/>
      <c r="G484" s="174">
        <f>+SUM(H484:CC484)</f>
        <v>0</v>
      </c>
      <c r="H484" s="230"/>
      <c r="I484" s="232"/>
      <c r="J484" s="230"/>
      <c r="K484" s="231"/>
      <c r="L484" s="231"/>
      <c r="M484" s="231"/>
      <c r="N484" s="231"/>
      <c r="O484" s="231"/>
      <c r="P484" s="231"/>
      <c r="Q484" s="231"/>
      <c r="R484" s="231"/>
      <c r="S484" s="231"/>
      <c r="T484" s="231"/>
      <c r="U484" s="232"/>
      <c r="V484" s="230"/>
      <c r="W484" s="231"/>
      <c r="X484" s="231"/>
      <c r="Y484" s="231"/>
      <c r="Z484" s="231"/>
      <c r="AA484" s="231"/>
      <c r="AB484" s="231"/>
      <c r="AC484" s="231"/>
      <c r="AD484" s="231"/>
      <c r="AE484" s="231"/>
      <c r="AF484" s="231"/>
      <c r="AG484" s="232"/>
      <c r="AH484" s="233"/>
      <c r="AI484" s="231"/>
      <c r="AJ484" s="231"/>
      <c r="AK484" s="231"/>
      <c r="AL484" s="231"/>
      <c r="AM484" s="231"/>
      <c r="AN484" s="231"/>
      <c r="AO484" s="231"/>
      <c r="AP484" s="231"/>
      <c r="AQ484" s="231"/>
      <c r="AR484" s="231"/>
      <c r="AS484" s="232"/>
      <c r="AT484" s="233"/>
      <c r="AU484" s="231"/>
      <c r="AV484" s="231"/>
      <c r="AW484" s="231"/>
      <c r="AX484" s="231"/>
      <c r="AY484" s="231"/>
      <c r="AZ484" s="231"/>
      <c r="BA484" s="231"/>
      <c r="BB484" s="231"/>
      <c r="BC484" s="231"/>
      <c r="BD484" s="231"/>
      <c r="BE484" s="232"/>
      <c r="BF484" s="233"/>
      <c r="BG484" s="231"/>
      <c r="BH484" s="231"/>
      <c r="BI484" s="231"/>
      <c r="BJ484" s="231"/>
      <c r="BK484" s="231"/>
      <c r="BL484" s="231"/>
      <c r="BM484" s="231"/>
      <c r="BN484" s="231"/>
      <c r="BO484" s="231"/>
      <c r="BP484" s="231"/>
      <c r="BQ484" s="232"/>
      <c r="BR484" s="233"/>
      <c r="BS484" s="231"/>
      <c r="BT484" s="231"/>
      <c r="BU484" s="231"/>
      <c r="BV484" s="231"/>
      <c r="BW484" s="231"/>
      <c r="BX484" s="231"/>
      <c r="BY484" s="231"/>
      <c r="BZ484" s="231"/>
      <c r="CA484" s="231"/>
      <c r="CB484" s="231"/>
      <c r="CC484" s="232"/>
      <c r="CD484" s="368"/>
    </row>
    <row r="485" spans="1:82" x14ac:dyDescent="0.75">
      <c r="B485" s="25" t="s">
        <v>586</v>
      </c>
      <c r="C485" s="28" t="s">
        <v>587</v>
      </c>
      <c r="D485" s="29" t="s">
        <v>318</v>
      </c>
      <c r="E485" s="255">
        <v>1</v>
      </c>
      <c r="F485" s="224">
        <v>62500</v>
      </c>
      <c r="G485" s="74">
        <f>+E485*F485</f>
        <v>62500</v>
      </c>
      <c r="H485" s="234"/>
      <c r="I485" s="235"/>
      <c r="J485" s="230"/>
      <c r="K485" s="231"/>
      <c r="L485" s="231"/>
      <c r="M485" s="231"/>
      <c r="N485" s="231"/>
      <c r="O485" s="231"/>
      <c r="P485" s="231"/>
      <c r="Q485" s="231"/>
      <c r="R485" s="231"/>
      <c r="S485" s="231"/>
      <c r="T485" s="231"/>
      <c r="U485" s="232">
        <f t="shared" ref="U485" si="493">G485/6</f>
        <v>10416.67</v>
      </c>
      <c r="V485" s="230"/>
      <c r="W485" s="231"/>
      <c r="X485" s="231"/>
      <c r="Y485" s="231"/>
      <c r="Z485" s="231"/>
      <c r="AA485" s="231"/>
      <c r="AB485" s="231"/>
      <c r="AC485" s="231"/>
      <c r="AD485" s="231"/>
      <c r="AE485" s="231"/>
      <c r="AF485" s="231"/>
      <c r="AG485" s="232">
        <f t="shared" ref="AG485" si="494">G485/6</f>
        <v>10416.67</v>
      </c>
      <c r="AH485" s="233"/>
      <c r="AI485" s="231"/>
      <c r="AJ485" s="231"/>
      <c r="AK485" s="231"/>
      <c r="AL485" s="231"/>
      <c r="AM485" s="231"/>
      <c r="AN485" s="231"/>
      <c r="AO485" s="231"/>
      <c r="AP485" s="231"/>
      <c r="AQ485" s="231"/>
      <c r="AR485" s="231"/>
      <c r="AS485" s="232">
        <f t="shared" ref="AS485" si="495">G485/6</f>
        <v>10416.67</v>
      </c>
      <c r="AT485" s="233"/>
      <c r="AU485" s="231"/>
      <c r="AV485" s="231"/>
      <c r="AW485" s="231"/>
      <c r="AX485" s="231"/>
      <c r="AY485" s="231"/>
      <c r="AZ485" s="231"/>
      <c r="BA485" s="231"/>
      <c r="BB485" s="231"/>
      <c r="BC485" s="231"/>
      <c r="BD485" s="231"/>
      <c r="BE485" s="232">
        <f t="shared" ref="BE485" si="496">G485/6</f>
        <v>10416.67</v>
      </c>
      <c r="BF485" s="233"/>
      <c r="BG485" s="231"/>
      <c r="BH485" s="231"/>
      <c r="BI485" s="231"/>
      <c r="BJ485" s="231"/>
      <c r="BK485" s="231"/>
      <c r="BL485" s="231"/>
      <c r="BM485" s="231"/>
      <c r="BN485" s="231"/>
      <c r="BO485" s="231"/>
      <c r="BP485" s="231"/>
      <c r="BQ485" s="232">
        <f t="shared" ref="BQ485" si="497">G485/6</f>
        <v>10416.67</v>
      </c>
      <c r="BR485" s="233"/>
      <c r="BS485" s="231"/>
      <c r="BT485" s="231"/>
      <c r="BU485" s="231"/>
      <c r="BV485" s="231"/>
      <c r="BW485" s="231"/>
      <c r="BX485" s="231"/>
      <c r="BY485" s="231"/>
      <c r="BZ485" s="231"/>
      <c r="CA485" s="231"/>
      <c r="CB485" s="231"/>
      <c r="CC485" s="232">
        <f t="shared" ref="CC485" si="498">G485-SUM(H485:CB485)</f>
        <v>10416.65</v>
      </c>
      <c r="CD485" s="368"/>
    </row>
    <row r="486" spans="1:82" x14ac:dyDescent="0.75">
      <c r="A486" s="43"/>
      <c r="B486" s="73" t="s">
        <v>588</v>
      </c>
      <c r="C486" s="129" t="s">
        <v>589</v>
      </c>
      <c r="D486" s="130" t="s">
        <v>86</v>
      </c>
      <c r="E486" s="255">
        <v>1</v>
      </c>
      <c r="F486" s="216"/>
      <c r="G486" s="74">
        <f t="shared" ref="G486" si="499">+E486*F486</f>
        <v>0</v>
      </c>
      <c r="H486" s="230"/>
      <c r="I486" s="232"/>
      <c r="J486" s="230"/>
      <c r="K486" s="231"/>
      <c r="L486" s="231"/>
      <c r="M486" s="231"/>
      <c r="N486" s="231"/>
      <c r="O486" s="231"/>
      <c r="P486" s="231"/>
      <c r="Q486" s="231"/>
      <c r="R486" s="231"/>
      <c r="S486" s="231"/>
      <c r="T486" s="231"/>
      <c r="U486" s="232">
        <f>G486/6</f>
        <v>0</v>
      </c>
      <c r="V486" s="230"/>
      <c r="W486" s="231"/>
      <c r="X486" s="231"/>
      <c r="Y486" s="231"/>
      <c r="Z486" s="231"/>
      <c r="AA486" s="231"/>
      <c r="AB486" s="231"/>
      <c r="AC486" s="231"/>
      <c r="AD486" s="231"/>
      <c r="AE486" s="231"/>
      <c r="AF486" s="231"/>
      <c r="AG486" s="232">
        <f>G486/6</f>
        <v>0</v>
      </c>
      <c r="AH486" s="233"/>
      <c r="AI486" s="231"/>
      <c r="AJ486" s="231"/>
      <c r="AK486" s="231"/>
      <c r="AL486" s="231"/>
      <c r="AM486" s="231"/>
      <c r="AN486" s="231"/>
      <c r="AO486" s="231"/>
      <c r="AP486" s="231"/>
      <c r="AQ486" s="231"/>
      <c r="AR486" s="231"/>
      <c r="AS486" s="232">
        <f>G486/6</f>
        <v>0</v>
      </c>
      <c r="AT486" s="233"/>
      <c r="AU486" s="231"/>
      <c r="AV486" s="231"/>
      <c r="AW486" s="231"/>
      <c r="AX486" s="231"/>
      <c r="AY486" s="231"/>
      <c r="AZ486" s="231"/>
      <c r="BA486" s="231"/>
      <c r="BB486" s="231"/>
      <c r="BC486" s="231"/>
      <c r="BD486" s="231"/>
      <c r="BE486" s="232">
        <f>G486/6</f>
        <v>0</v>
      </c>
      <c r="BF486" s="233"/>
      <c r="BG486" s="231"/>
      <c r="BH486" s="231"/>
      <c r="BI486" s="231"/>
      <c r="BJ486" s="231"/>
      <c r="BK486" s="231"/>
      <c r="BL486" s="231"/>
      <c r="BM486" s="231"/>
      <c r="BN486" s="231"/>
      <c r="BO486" s="231"/>
      <c r="BP486" s="231"/>
      <c r="BQ486" s="232">
        <f>G486/6</f>
        <v>0</v>
      </c>
      <c r="BR486" s="233"/>
      <c r="BS486" s="231"/>
      <c r="BT486" s="231"/>
      <c r="BU486" s="231"/>
      <c r="BV486" s="231"/>
      <c r="BW486" s="231"/>
      <c r="BX486" s="231"/>
      <c r="BY486" s="231"/>
      <c r="BZ486" s="231"/>
      <c r="CA486" s="231"/>
      <c r="CB486" s="231"/>
      <c r="CC486" s="232">
        <f>G486-SUM(H486:CB486)</f>
        <v>0</v>
      </c>
      <c r="CD486" s="368"/>
    </row>
    <row r="487" spans="1:82" ht="27" x14ac:dyDescent="0.75">
      <c r="B487" s="25" t="s">
        <v>590</v>
      </c>
      <c r="C487" s="267" t="str">
        <f>"Nominated Subcontract Contract Participation Works and Services (including Provisional Sums and allowances in the Nominated Subcontract for Schedule D series ("&amp; TEXT(F487,"## ### ###") &amp;")"</f>
        <v>Nominated Subcontract Contract Participation Works and Services (including Provisional Sums and allowances in the Nominated Subcontract for Schedule D series (10 500 000)</v>
      </c>
      <c r="D487" s="29" t="s">
        <v>318</v>
      </c>
      <c r="E487" s="255">
        <v>1</v>
      </c>
      <c r="F487" s="224">
        <v>10500000</v>
      </c>
      <c r="G487" s="74">
        <f>+E487*F487</f>
        <v>10500000</v>
      </c>
      <c r="H487" s="234"/>
      <c r="I487" s="235"/>
      <c r="J487" s="230"/>
      <c r="K487" s="231"/>
      <c r="L487" s="231"/>
      <c r="M487" s="231"/>
      <c r="N487" s="231"/>
      <c r="O487" s="231"/>
      <c r="P487" s="231"/>
      <c r="Q487" s="231"/>
      <c r="R487" s="231"/>
      <c r="S487" s="231"/>
      <c r="T487" s="231"/>
      <c r="U487" s="232">
        <f t="shared" ref="U487" si="500">G487/6</f>
        <v>1750000</v>
      </c>
      <c r="V487" s="230"/>
      <c r="W487" s="231"/>
      <c r="X487" s="231"/>
      <c r="Y487" s="231"/>
      <c r="Z487" s="231"/>
      <c r="AA487" s="231"/>
      <c r="AB487" s="231"/>
      <c r="AC487" s="231"/>
      <c r="AD487" s="231"/>
      <c r="AE487" s="231"/>
      <c r="AF487" s="231"/>
      <c r="AG487" s="232">
        <f t="shared" ref="AG487" si="501">G487/6</f>
        <v>1750000</v>
      </c>
      <c r="AH487" s="233"/>
      <c r="AI487" s="231"/>
      <c r="AJ487" s="231"/>
      <c r="AK487" s="231"/>
      <c r="AL487" s="231"/>
      <c r="AM487" s="231"/>
      <c r="AN487" s="231"/>
      <c r="AO487" s="231"/>
      <c r="AP487" s="231"/>
      <c r="AQ487" s="231"/>
      <c r="AR487" s="231"/>
      <c r="AS487" s="232">
        <f t="shared" ref="AS487" si="502">G487/6</f>
        <v>1750000</v>
      </c>
      <c r="AT487" s="233"/>
      <c r="AU487" s="231"/>
      <c r="AV487" s="231"/>
      <c r="AW487" s="231"/>
      <c r="AX487" s="231"/>
      <c r="AY487" s="231"/>
      <c r="AZ487" s="231"/>
      <c r="BA487" s="231"/>
      <c r="BB487" s="231"/>
      <c r="BC487" s="231"/>
      <c r="BD487" s="231"/>
      <c r="BE487" s="232">
        <f t="shared" ref="BE487" si="503">G487/6</f>
        <v>1750000</v>
      </c>
      <c r="BF487" s="233"/>
      <c r="BG487" s="231"/>
      <c r="BH487" s="231"/>
      <c r="BI487" s="231"/>
      <c r="BJ487" s="231"/>
      <c r="BK487" s="231"/>
      <c r="BL487" s="231"/>
      <c r="BM487" s="231"/>
      <c r="BN487" s="231"/>
      <c r="BO487" s="231"/>
      <c r="BP487" s="231"/>
      <c r="BQ487" s="232">
        <f t="shared" ref="BQ487" si="504">G487/6</f>
        <v>1750000</v>
      </c>
      <c r="BR487" s="233"/>
      <c r="BS487" s="231"/>
      <c r="BT487" s="231"/>
      <c r="BU487" s="231"/>
      <c r="BV487" s="231"/>
      <c r="BW487" s="231"/>
      <c r="BX487" s="231"/>
      <c r="BY487" s="231"/>
      <c r="BZ487" s="231"/>
      <c r="CA487" s="231"/>
      <c r="CB487" s="231"/>
      <c r="CC487" s="232">
        <f t="shared" ref="CC487" si="505">G487-SUM(H487:CB487)</f>
        <v>1750000</v>
      </c>
      <c r="CD487" s="368"/>
    </row>
    <row r="488" spans="1:82" ht="27" x14ac:dyDescent="0.75">
      <c r="B488" s="26" t="s">
        <v>591</v>
      </c>
      <c r="C488" s="305" t="str">
        <f>"Nominated Subcontract Contract Participation Works and Services - Overhead charges and Profit in respect of B-6014-a ("&amp; TEXT(F446,"#.##%") &amp; ")"</f>
        <v>Nominated Subcontract Contract Participation Works and Services - Overhead charges and Profit in respect of B-6014-a (.%)</v>
      </c>
      <c r="D488" s="256" t="s">
        <v>320</v>
      </c>
      <c r="E488" s="302">
        <f>F487</f>
        <v>10500000</v>
      </c>
      <c r="F488" s="312"/>
      <c r="G488" s="74">
        <f t="shared" ref="G488" si="506">+E488*F488</f>
        <v>0</v>
      </c>
      <c r="H488" s="234"/>
      <c r="I488" s="235"/>
      <c r="J488" s="230"/>
      <c r="K488" s="231"/>
      <c r="L488" s="231"/>
      <c r="M488" s="231"/>
      <c r="N488" s="231"/>
      <c r="O488" s="231"/>
      <c r="P488" s="231"/>
      <c r="Q488" s="231"/>
      <c r="R488" s="231"/>
      <c r="S488" s="231"/>
      <c r="T488" s="231"/>
      <c r="U488" s="232">
        <f>G488/6</f>
        <v>0</v>
      </c>
      <c r="V488" s="230"/>
      <c r="W488" s="231"/>
      <c r="X488" s="231"/>
      <c r="Y488" s="231"/>
      <c r="Z488" s="231"/>
      <c r="AA488" s="231"/>
      <c r="AB488" s="231"/>
      <c r="AC488" s="231"/>
      <c r="AD488" s="231"/>
      <c r="AE488" s="231"/>
      <c r="AF488" s="231"/>
      <c r="AG488" s="232">
        <f>G488/6</f>
        <v>0</v>
      </c>
      <c r="AH488" s="233"/>
      <c r="AI488" s="231"/>
      <c r="AJ488" s="231"/>
      <c r="AK488" s="231"/>
      <c r="AL488" s="231"/>
      <c r="AM488" s="231"/>
      <c r="AN488" s="231"/>
      <c r="AO488" s="231"/>
      <c r="AP488" s="231"/>
      <c r="AQ488" s="231"/>
      <c r="AR488" s="231"/>
      <c r="AS488" s="232">
        <f>G488/6</f>
        <v>0</v>
      </c>
      <c r="AT488" s="233"/>
      <c r="AU488" s="231"/>
      <c r="AV488" s="231"/>
      <c r="AW488" s="231"/>
      <c r="AX488" s="231"/>
      <c r="AY488" s="231"/>
      <c r="AZ488" s="231"/>
      <c r="BA488" s="231"/>
      <c r="BB488" s="231"/>
      <c r="BC488" s="231"/>
      <c r="BD488" s="231"/>
      <c r="BE488" s="232">
        <f>G488/6</f>
        <v>0</v>
      </c>
      <c r="BF488" s="233"/>
      <c r="BG488" s="231"/>
      <c r="BH488" s="231"/>
      <c r="BI488" s="231"/>
      <c r="BJ488" s="231"/>
      <c r="BK488" s="231"/>
      <c r="BL488" s="231"/>
      <c r="BM488" s="231"/>
      <c r="BN488" s="231"/>
      <c r="BO488" s="231"/>
      <c r="BP488" s="231"/>
      <c r="BQ488" s="232">
        <f>G488/6</f>
        <v>0</v>
      </c>
      <c r="BR488" s="233"/>
      <c r="BS488" s="231"/>
      <c r="BT488" s="231"/>
      <c r="BU488" s="231"/>
      <c r="BV488" s="231"/>
      <c r="BW488" s="231"/>
      <c r="BX488" s="231"/>
      <c r="BY488" s="231"/>
      <c r="BZ488" s="231"/>
      <c r="CA488" s="231"/>
      <c r="CB488" s="231"/>
      <c r="CC488" s="232">
        <f>G488-SUM(H488:CB488)</f>
        <v>0</v>
      </c>
      <c r="CD488" s="368"/>
    </row>
    <row r="489" spans="1:82" x14ac:dyDescent="0.75">
      <c r="B489" s="162"/>
      <c r="C489" s="163"/>
      <c r="D489" s="164"/>
      <c r="E489" s="298"/>
      <c r="F489" s="311"/>
      <c r="G489" s="172"/>
      <c r="H489" s="165"/>
      <c r="I489" s="166"/>
      <c r="J489" s="165"/>
      <c r="K489" s="109"/>
      <c r="L489" s="109"/>
      <c r="M489" s="109"/>
      <c r="N489" s="109"/>
      <c r="O489" s="109"/>
      <c r="P489" s="109"/>
      <c r="Q489" s="109"/>
      <c r="R489" s="109"/>
      <c r="S489" s="109"/>
      <c r="T489" s="109"/>
      <c r="U489" s="166"/>
      <c r="V489" s="167"/>
      <c r="W489" s="109"/>
      <c r="X489" s="109"/>
      <c r="Y489" s="109"/>
      <c r="Z489" s="109"/>
      <c r="AA489" s="109"/>
      <c r="AB489" s="109"/>
      <c r="AC489" s="109"/>
      <c r="AD489" s="109"/>
      <c r="AE489" s="109"/>
      <c r="AF489" s="109"/>
      <c r="AG489" s="166"/>
      <c r="AH489" s="167"/>
      <c r="AI489" s="109"/>
      <c r="AJ489" s="109"/>
      <c r="AK489" s="109"/>
      <c r="AL489" s="109"/>
      <c r="AM489" s="109"/>
      <c r="AN489" s="109"/>
      <c r="AO489" s="109"/>
      <c r="AP489" s="109"/>
      <c r="AQ489" s="109"/>
      <c r="AR489" s="109"/>
      <c r="AS489" s="166"/>
      <c r="AT489" s="167"/>
      <c r="AU489" s="109"/>
      <c r="AV489" s="109"/>
      <c r="AW489" s="109"/>
      <c r="AX489" s="109"/>
      <c r="AY489" s="109"/>
      <c r="AZ489" s="109"/>
      <c r="BA489" s="109"/>
      <c r="BB489" s="109"/>
      <c r="BC489" s="109"/>
      <c r="BD489" s="109"/>
      <c r="BE489" s="166"/>
      <c r="BF489" s="167"/>
      <c r="BG489" s="109"/>
      <c r="BH489" s="109"/>
      <c r="BI489" s="109"/>
      <c r="BJ489" s="109"/>
      <c r="BK489" s="109"/>
      <c r="BL489" s="109"/>
      <c r="BM489" s="109"/>
      <c r="BN489" s="109"/>
      <c r="BO489" s="109"/>
      <c r="BP489" s="109"/>
      <c r="BQ489" s="166"/>
      <c r="BR489" s="167"/>
      <c r="BS489" s="109"/>
      <c r="BT489" s="109"/>
      <c r="BU489" s="109"/>
      <c r="BV489" s="109"/>
      <c r="BW489" s="109"/>
      <c r="BX489" s="109"/>
      <c r="BY489" s="109"/>
      <c r="BZ489" s="109"/>
      <c r="CA489" s="109"/>
      <c r="CB489" s="109"/>
      <c r="CC489" s="166"/>
      <c r="CD489" s="368"/>
    </row>
    <row r="490" spans="1:82" x14ac:dyDescent="0.75">
      <c r="CD490" s="39"/>
    </row>
    <row r="491" spans="1:82" x14ac:dyDescent="0.75">
      <c r="CD491" s="39"/>
    </row>
  </sheetData>
  <sheetProtection algorithmName="SHA-512" hashValue="vmiAxpyTKnEIyu+x0OD45CN+5vEEXnGV6GWXznd3AhvEwgLjhLs4j+FOzLEKLORpITSuZu5PM5QAYLFs+5cF8Q==" saltValue="a36YA/64De3+Dx+/pJRELQ==" spinCount="100000" sheet="1" objects="1" scenarios="1" selectLockedCells="1"/>
  <autoFilter ref="C2:F489" xr:uid="{00000000-0001-0000-0300-000000000000}"/>
  <dataConsolidate link="1"/>
  <mergeCells count="28">
    <mergeCell ref="C25:F25"/>
    <mergeCell ref="C26:F26"/>
    <mergeCell ref="C24:F24"/>
    <mergeCell ref="B2:B3"/>
    <mergeCell ref="C2:C3"/>
    <mergeCell ref="F2:F3"/>
    <mergeCell ref="E2:E3"/>
    <mergeCell ref="D2:D3"/>
    <mergeCell ref="C20:F20"/>
    <mergeCell ref="C21:F21"/>
    <mergeCell ref="C22:F22"/>
    <mergeCell ref="C23:F23"/>
    <mergeCell ref="C11:F11"/>
    <mergeCell ref="C12:F12"/>
    <mergeCell ref="C13:F13"/>
    <mergeCell ref="C14:F14"/>
    <mergeCell ref="C15:F15"/>
    <mergeCell ref="BR2:CC2"/>
    <mergeCell ref="J2:U2"/>
    <mergeCell ref="H2:I2"/>
    <mergeCell ref="C8:F8"/>
    <mergeCell ref="C7:F7"/>
    <mergeCell ref="C6:F6"/>
    <mergeCell ref="AT2:BE2"/>
    <mergeCell ref="BF2:BQ2"/>
    <mergeCell ref="G2:G3"/>
    <mergeCell ref="V2:AG2"/>
    <mergeCell ref="AH2:AS2"/>
  </mergeCells>
  <phoneticPr fontId="49" type="noConversion"/>
  <conditionalFormatting sqref="E264:F264">
    <cfRule type="expression" dxfId="177" priority="56">
      <formula>E$20&gt;0.4</formula>
    </cfRule>
  </conditionalFormatting>
  <conditionalFormatting sqref="G2:G26 H453:I459 H465:I477">
    <cfRule type="expression" dxfId="176" priority="334">
      <formula>G$20&gt;0.4</formula>
    </cfRule>
  </conditionalFormatting>
  <conditionalFormatting sqref="G31:G35">
    <cfRule type="expression" dxfId="175" priority="188">
      <formula>G$20&gt;0.4</formula>
    </cfRule>
  </conditionalFormatting>
  <conditionalFormatting sqref="G85:G90">
    <cfRule type="expression" dxfId="174" priority="143">
      <formula>G$20&gt;0.4</formula>
    </cfRule>
  </conditionalFormatting>
  <conditionalFormatting sqref="G153:G163">
    <cfRule type="expression" dxfId="173" priority="64">
      <formula>G$20&gt;0.4</formula>
    </cfRule>
  </conditionalFormatting>
  <conditionalFormatting sqref="G197">
    <cfRule type="expression" dxfId="172" priority="5">
      <formula>G$20&gt;0.4</formula>
    </cfRule>
  </conditionalFormatting>
  <conditionalFormatting sqref="G201:G214">
    <cfRule type="expression" dxfId="171" priority="142">
      <formula>G$20&gt;0.4</formula>
    </cfRule>
  </conditionalFormatting>
  <conditionalFormatting sqref="G270:G274 G277:G307 G312:G314 G316 G324:G343 G347:G394 G398:G407">
    <cfRule type="expression" dxfId="170" priority="68">
      <formula>G$20&gt;0.4</formula>
    </cfRule>
  </conditionalFormatting>
  <conditionalFormatting sqref="G447:G452">
    <cfRule type="expression" dxfId="169" priority="3">
      <formula>G$20&gt;0.4</formula>
    </cfRule>
  </conditionalFormatting>
  <conditionalFormatting sqref="G459 G465:G480">
    <cfRule type="expression" dxfId="168" priority="136">
      <formula>G$20&gt;0.4</formula>
    </cfRule>
  </conditionalFormatting>
  <conditionalFormatting sqref="G82:BQ84 H85:BQ85">
    <cfRule type="expression" dxfId="167" priority="366">
      <formula>G$20&gt;0.4</formula>
    </cfRule>
  </conditionalFormatting>
  <conditionalFormatting sqref="G27:CC29">
    <cfRule type="expression" dxfId="166" priority="367">
      <formula>G$20&gt;0.4</formula>
    </cfRule>
  </conditionalFormatting>
  <conditionalFormatting sqref="G36:CC81">
    <cfRule type="expression" dxfId="165" priority="124">
      <formula>G$20&gt;0.4</formula>
    </cfRule>
  </conditionalFormatting>
  <conditionalFormatting sqref="G91:CC152">
    <cfRule type="expression" dxfId="164" priority="58">
      <formula>G$20&gt;0.4</formula>
    </cfRule>
  </conditionalFormatting>
  <conditionalFormatting sqref="G164:CC196 G198:CC200">
    <cfRule type="expression" dxfId="163" priority="6">
      <formula>G$20&gt;0.4</formula>
    </cfRule>
  </conditionalFormatting>
  <conditionalFormatting sqref="G215:CC269">
    <cfRule type="expression" dxfId="162" priority="52">
      <formula>G$20&gt;0.4</formula>
    </cfRule>
  </conditionalFormatting>
  <conditionalFormatting sqref="G275:CC276">
    <cfRule type="expression" dxfId="161" priority="50">
      <formula>G$20&gt;0.4</formula>
    </cfRule>
  </conditionalFormatting>
  <conditionalFormatting sqref="G308:CC311">
    <cfRule type="expression" dxfId="160" priority="41">
      <formula>G$20&gt;0.4</formula>
    </cfRule>
  </conditionalFormatting>
  <conditionalFormatting sqref="G315:CC315">
    <cfRule type="expression" dxfId="159" priority="48">
      <formula>G$20&gt;0.4</formula>
    </cfRule>
  </conditionalFormatting>
  <conditionalFormatting sqref="G317:CC323">
    <cfRule type="expression" dxfId="158" priority="46">
      <formula>G$20&gt;0.4</formula>
    </cfRule>
  </conditionalFormatting>
  <conditionalFormatting sqref="G344:CC346">
    <cfRule type="expression" dxfId="157" priority="44">
      <formula>G$20&gt;0.4</formula>
    </cfRule>
  </conditionalFormatting>
  <conditionalFormatting sqref="G395:CC397">
    <cfRule type="expression" dxfId="156" priority="39">
      <formula>G$20&gt;0.4</formula>
    </cfRule>
  </conditionalFormatting>
  <conditionalFormatting sqref="G408:CC446 H447:I450">
    <cfRule type="expression" dxfId="155" priority="37">
      <formula>G$20&gt;0.4</formula>
    </cfRule>
  </conditionalFormatting>
  <conditionalFormatting sqref="G455:CC458">
    <cfRule type="expression" dxfId="154" priority="374">
      <formula>G$20&gt;0.4</formula>
    </cfRule>
  </conditionalFormatting>
  <conditionalFormatting sqref="G460:CC464">
    <cfRule type="expression" dxfId="153" priority="35">
      <formula>G$20&gt;0.4</formula>
    </cfRule>
  </conditionalFormatting>
  <conditionalFormatting sqref="G481:CC488">
    <cfRule type="expression" dxfId="152" priority="111">
      <formula>G$20&gt;0.4</formula>
    </cfRule>
  </conditionalFormatting>
  <conditionalFormatting sqref="H2 G489">
    <cfRule type="expression" dxfId="151" priority="1210">
      <formula>G$20&gt;0.4</formula>
    </cfRule>
  </conditionalFormatting>
  <conditionalFormatting sqref="H486:I486">
    <cfRule type="expression" dxfId="150" priority="112">
      <formula>H$20&gt;0.4</formula>
    </cfRule>
  </conditionalFormatting>
  <conditionalFormatting sqref="H105:BQ105">
    <cfRule type="expression" dxfId="149" priority="103">
      <formula>H$20&gt;0.4</formula>
    </cfRule>
  </conditionalFormatting>
  <conditionalFormatting sqref="H198:BQ269">
    <cfRule type="expression" dxfId="148" priority="53">
      <formula>H$20&gt;0.4</formula>
    </cfRule>
  </conditionalFormatting>
  <conditionalFormatting sqref="H443:BQ444">
    <cfRule type="expression" dxfId="147" priority="38">
      <formula>H$20&gt;0.4</formula>
    </cfRule>
  </conditionalFormatting>
  <conditionalFormatting sqref="H3:CC26">
    <cfRule type="expression" dxfId="146" priority="368">
      <formula>H$20&gt;0.4</formula>
    </cfRule>
  </conditionalFormatting>
  <conditionalFormatting sqref="H30:CC35">
    <cfRule type="expression" dxfId="145" priority="4">
      <formula>H$20&gt;0.4</formula>
    </cfRule>
  </conditionalFormatting>
  <conditionalFormatting sqref="H86:CC90">
    <cfRule type="expression" dxfId="144" priority="123">
      <formula>H$20&gt;0.4</formula>
    </cfRule>
  </conditionalFormatting>
  <conditionalFormatting sqref="H153:CC162">
    <cfRule type="expression" dxfId="143" priority="119">
      <formula>H$20&gt;0.4</formula>
    </cfRule>
  </conditionalFormatting>
  <conditionalFormatting sqref="H203:CC214">
    <cfRule type="expression" dxfId="142" priority="180">
      <formula>H$20&gt;0.4</formula>
    </cfRule>
  </conditionalFormatting>
  <conditionalFormatting sqref="H478:CC480">
    <cfRule type="expression" dxfId="141" priority="371">
      <formula>H$20&gt;0.4</formula>
    </cfRule>
  </conditionalFormatting>
  <conditionalFormatting sqref="J2 V2 AH2">
    <cfRule type="expression" dxfId="140" priority="1211">
      <formula>K$20&gt;0.4</formula>
    </cfRule>
  </conditionalFormatting>
  <conditionalFormatting sqref="J475:BQ477">
    <cfRule type="expression" dxfId="139" priority="464">
      <formula>J$20&gt;0.4</formula>
    </cfRule>
  </conditionalFormatting>
  <conditionalFormatting sqref="J469:CB474">
    <cfRule type="expression" dxfId="138" priority="63">
      <formula>J$20&gt;0.4</formula>
    </cfRule>
  </conditionalFormatting>
  <conditionalFormatting sqref="J447:CC451">
    <cfRule type="expression" dxfId="137" priority="1">
      <formula>J$20&gt;0.4</formula>
    </cfRule>
  </conditionalFormatting>
  <conditionalFormatting sqref="J459:CC459 J465:CC468">
    <cfRule type="expression" dxfId="136" priority="118">
      <formula>J$20&gt;0.4</formula>
    </cfRule>
  </conditionalFormatting>
  <conditionalFormatting sqref="AT2">
    <cfRule type="expression" dxfId="135" priority="1209">
      <formula>AU$20&gt;0.4</formula>
    </cfRule>
  </conditionalFormatting>
  <conditionalFormatting sqref="BF2">
    <cfRule type="expression" dxfId="134" priority="1208">
      <formula>BG$20&gt;0.4</formula>
    </cfRule>
  </conditionalFormatting>
  <conditionalFormatting sqref="BR2">
    <cfRule type="expression" dxfId="133" priority="1206">
      <formula>BS$20&gt;0.4</formula>
    </cfRule>
  </conditionalFormatting>
  <conditionalFormatting sqref="BR82:CC85">
    <cfRule type="expression" dxfId="132" priority="266">
      <formula>BR$20&gt;0.4</formula>
    </cfRule>
  </conditionalFormatting>
  <conditionalFormatting sqref="BR201:CC202">
    <cfRule type="expression" dxfId="131" priority="183">
      <formula>BR$20&gt;0.4</formula>
    </cfRule>
  </conditionalFormatting>
  <conditionalFormatting sqref="BR475:CC476 BR477:CB477">
    <cfRule type="expression" dxfId="130" priority="471">
      <formula>BR$20&gt;0.4</formula>
    </cfRule>
  </conditionalFormatting>
  <conditionalFormatting sqref="CC469:CC477">
    <cfRule type="expression" dxfId="129" priority="133">
      <formula>CC$20&gt;0.4</formula>
    </cfRule>
  </conditionalFormatting>
  <conditionalFormatting sqref="CC484">
    <cfRule type="expression" dxfId="128" priority="132">
      <formula>CC$20&gt;0.4</formula>
    </cfRule>
  </conditionalFormatting>
  <printOptions horizontalCentered="1"/>
  <pageMargins left="0.23622047244094491" right="0.23622047244094491" top="0.31496062992125984" bottom="0.59055118110236227" header="0.31496062992125984" footer="0.31496062992125984"/>
  <pageSetup paperSize="8" scale="26" fitToWidth="6" fitToHeight="3" orientation="portrait" r:id="rId1"/>
  <headerFooter>
    <oddHeader>&amp;L&amp;"Aptos"&amp;10&amp;K000000 Sensitivity - General&amp;1#_x000D_&amp;RPage &amp;P of &amp;N</oddHeader>
    <oddFooter>&amp;L&amp;8&amp;F
&amp;A&amp;C&amp;8Page &amp;P of &amp;N&amp;R&amp;8&amp;D &amp; &amp;T</oddFooter>
  </headerFooter>
  <colBreaks count="1" manualBreakCount="1">
    <brk id="34" min="1" max="390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E2A039-8E5A-274E-97BB-69DC307F77A3}">
  <sheetPr codeName="Sheet6">
    <tabColor theme="7" tint="0.39997558519241921"/>
    <pageSetUpPr fitToPage="1"/>
  </sheetPr>
  <dimension ref="A1:CE491"/>
  <sheetViews>
    <sheetView showGridLines="0" zoomScale="86" zoomScaleNormal="86" zoomScaleSheetLayoutView="70" workbookViewId="0">
      <pane xSplit="7" ySplit="4" topLeftCell="H379" activePane="bottomRight" state="frozen"/>
      <selection activeCell="A412" sqref="A412:XFD412"/>
      <selection pane="topRight" activeCell="A412" sqref="A412:XFD412"/>
      <selection pane="bottomLeft" activeCell="A412" sqref="A412:XFD412"/>
      <selection pane="bottomRight" activeCell="F414" sqref="F414"/>
    </sheetView>
  </sheetViews>
  <sheetFormatPr defaultColWidth="9.1328125" defaultRowHeight="14.75" x14ac:dyDescent="0.75"/>
  <cols>
    <col min="1" max="1" width="1" customWidth="1"/>
    <col min="2" max="2" width="12.26953125" customWidth="1"/>
    <col min="3" max="3" width="80.7265625" customWidth="1"/>
    <col min="4" max="4" width="14.86328125" bestFit="1" customWidth="1"/>
    <col min="5" max="5" width="15.1328125" style="303" bestFit="1" customWidth="1"/>
    <col min="6" max="6" width="13.1328125" style="32" bestFit="1" customWidth="1"/>
    <col min="7" max="7" width="15.86328125" bestFit="1" customWidth="1"/>
    <col min="8" max="8" width="13.86328125" bestFit="1" customWidth="1"/>
    <col min="9" max="9" width="15" customWidth="1"/>
    <col min="10" max="81" width="12.86328125" customWidth="1"/>
    <col min="82" max="82" width="11.40625" style="44" bestFit="1" customWidth="1"/>
    <col min="83" max="83" width="9" customWidth="1"/>
  </cols>
  <sheetData>
    <row r="1" spans="1:82" x14ac:dyDescent="0.75">
      <c r="A1" s="39"/>
      <c r="B1" s="39"/>
      <c r="C1" s="40"/>
      <c r="D1" s="41"/>
      <c r="E1" s="288"/>
      <c r="F1" s="287"/>
      <c r="G1" s="42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  <c r="AJ1" s="43"/>
      <c r="AK1" s="43"/>
      <c r="AL1" s="43"/>
      <c r="AM1" s="43"/>
      <c r="AN1" s="43"/>
      <c r="AO1" s="43"/>
      <c r="AP1" s="43"/>
      <c r="AQ1" s="43"/>
      <c r="AR1" s="4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  <c r="BF1" s="43"/>
      <c r="BG1" s="43"/>
      <c r="BH1" s="43"/>
      <c r="BI1" s="43"/>
      <c r="BJ1" s="43"/>
      <c r="BK1" s="43"/>
      <c r="BL1" s="43"/>
      <c r="BM1" s="43"/>
      <c r="BN1" s="43"/>
      <c r="BO1" s="43"/>
      <c r="BP1" s="43"/>
      <c r="BQ1" s="43"/>
      <c r="BR1" s="43"/>
      <c r="BS1" s="43"/>
      <c r="BT1" s="43"/>
      <c r="BU1" s="43"/>
      <c r="BV1" s="43"/>
      <c r="BW1" s="43"/>
      <c r="BX1" s="43"/>
      <c r="BY1" s="43"/>
      <c r="BZ1" s="43"/>
      <c r="CA1" s="43"/>
      <c r="CB1" s="43"/>
      <c r="CC1" s="43"/>
      <c r="CD1" s="39"/>
    </row>
    <row r="2" spans="1:82" x14ac:dyDescent="0.75">
      <c r="A2" s="39"/>
      <c r="B2" s="458" t="s">
        <v>19</v>
      </c>
      <c r="C2" s="459" t="s">
        <v>20</v>
      </c>
      <c r="D2" s="462" t="s">
        <v>21</v>
      </c>
      <c r="E2" s="461" t="s">
        <v>22</v>
      </c>
      <c r="F2" s="478" t="s">
        <v>23</v>
      </c>
      <c r="G2" s="463" t="s">
        <v>24</v>
      </c>
      <c r="H2" s="465" t="s">
        <v>6</v>
      </c>
      <c r="I2" s="468"/>
      <c r="J2" s="464" t="s">
        <v>25</v>
      </c>
      <c r="K2" s="466"/>
      <c r="L2" s="466"/>
      <c r="M2" s="466"/>
      <c r="N2" s="466"/>
      <c r="O2" s="466"/>
      <c r="P2" s="466"/>
      <c r="Q2" s="466"/>
      <c r="R2" s="466"/>
      <c r="S2" s="466"/>
      <c r="T2" s="466"/>
      <c r="U2" s="467"/>
      <c r="V2" s="464" t="s">
        <v>26</v>
      </c>
      <c r="W2" s="466"/>
      <c r="X2" s="466"/>
      <c r="Y2" s="466"/>
      <c r="Z2" s="466"/>
      <c r="AA2" s="466"/>
      <c r="AB2" s="466"/>
      <c r="AC2" s="466"/>
      <c r="AD2" s="466"/>
      <c r="AE2" s="466"/>
      <c r="AF2" s="466"/>
      <c r="AG2" s="467"/>
      <c r="AH2" s="464" t="s">
        <v>27</v>
      </c>
      <c r="AI2" s="466"/>
      <c r="AJ2" s="466"/>
      <c r="AK2" s="466"/>
      <c r="AL2" s="466"/>
      <c r="AM2" s="466"/>
      <c r="AN2" s="466"/>
      <c r="AO2" s="466"/>
      <c r="AP2" s="466"/>
      <c r="AQ2" s="466"/>
      <c r="AR2" s="466"/>
      <c r="AS2" s="467"/>
      <c r="AT2" s="464" t="s">
        <v>28</v>
      </c>
      <c r="AU2" s="466"/>
      <c r="AV2" s="466"/>
      <c r="AW2" s="466"/>
      <c r="AX2" s="466"/>
      <c r="AY2" s="466"/>
      <c r="AZ2" s="466"/>
      <c r="BA2" s="466"/>
      <c r="BB2" s="466"/>
      <c r="BC2" s="466"/>
      <c r="BD2" s="466"/>
      <c r="BE2" s="467"/>
      <c r="BF2" s="464" t="s">
        <v>29</v>
      </c>
      <c r="BG2" s="466"/>
      <c r="BH2" s="466"/>
      <c r="BI2" s="466"/>
      <c r="BJ2" s="466"/>
      <c r="BK2" s="466"/>
      <c r="BL2" s="466"/>
      <c r="BM2" s="466"/>
      <c r="BN2" s="466"/>
      <c r="BO2" s="466"/>
      <c r="BP2" s="466"/>
      <c r="BQ2" s="467"/>
      <c r="BR2" s="464" t="s">
        <v>30</v>
      </c>
      <c r="BS2" s="466"/>
      <c r="BT2" s="466"/>
      <c r="BU2" s="466"/>
      <c r="BV2" s="466"/>
      <c r="BW2" s="466"/>
      <c r="BX2" s="466"/>
      <c r="BY2" s="466"/>
      <c r="BZ2" s="466"/>
      <c r="CA2" s="466"/>
      <c r="CB2" s="466"/>
      <c r="CC2" s="467"/>
      <c r="CD2" s="39"/>
    </row>
    <row r="3" spans="1:82" x14ac:dyDescent="0.75">
      <c r="A3" s="39"/>
      <c r="B3" s="476"/>
      <c r="C3" s="477"/>
      <c r="D3" s="481"/>
      <c r="E3" s="480"/>
      <c r="F3" s="479"/>
      <c r="G3" s="475"/>
      <c r="H3" s="45">
        <f>'Title Page'!C11</f>
        <v>46162</v>
      </c>
      <c r="I3" s="46">
        <f>DATE(YEAR(H3),MONTH(H3)+2,1)-1</f>
        <v>46203</v>
      </c>
      <c r="J3" s="45">
        <f>DATE(YEAR(I3),MONTH(I3)+2,1)-1</f>
        <v>46234</v>
      </c>
      <c r="K3" s="47">
        <f t="shared" ref="K3:BV3" si="0">DATE(YEAR(J3),MONTH(J3)+2,1)-1</f>
        <v>46265</v>
      </c>
      <c r="L3" s="47">
        <f t="shared" si="0"/>
        <v>46295</v>
      </c>
      <c r="M3" s="47">
        <f t="shared" si="0"/>
        <v>46326</v>
      </c>
      <c r="N3" s="47">
        <f t="shared" si="0"/>
        <v>46356</v>
      </c>
      <c r="O3" s="47">
        <f t="shared" si="0"/>
        <v>46387</v>
      </c>
      <c r="P3" s="47">
        <f t="shared" si="0"/>
        <v>46418</v>
      </c>
      <c r="Q3" s="47">
        <f t="shared" si="0"/>
        <v>46446</v>
      </c>
      <c r="R3" s="47">
        <f t="shared" si="0"/>
        <v>46477</v>
      </c>
      <c r="S3" s="47">
        <f t="shared" si="0"/>
        <v>46507</v>
      </c>
      <c r="T3" s="47">
        <f t="shared" si="0"/>
        <v>46538</v>
      </c>
      <c r="U3" s="46">
        <f t="shared" si="0"/>
        <v>46568</v>
      </c>
      <c r="V3" s="45">
        <f t="shared" si="0"/>
        <v>46599</v>
      </c>
      <c r="W3" s="47">
        <f t="shared" si="0"/>
        <v>46630</v>
      </c>
      <c r="X3" s="47">
        <f t="shared" si="0"/>
        <v>46660</v>
      </c>
      <c r="Y3" s="47">
        <f t="shared" si="0"/>
        <v>46691</v>
      </c>
      <c r="Z3" s="47">
        <f t="shared" si="0"/>
        <v>46721</v>
      </c>
      <c r="AA3" s="47">
        <f t="shared" si="0"/>
        <v>46752</v>
      </c>
      <c r="AB3" s="47">
        <f t="shared" si="0"/>
        <v>46783</v>
      </c>
      <c r="AC3" s="47">
        <f t="shared" si="0"/>
        <v>46812</v>
      </c>
      <c r="AD3" s="47">
        <f t="shared" si="0"/>
        <v>46843</v>
      </c>
      <c r="AE3" s="47">
        <f t="shared" si="0"/>
        <v>46873</v>
      </c>
      <c r="AF3" s="47">
        <f t="shared" si="0"/>
        <v>46904</v>
      </c>
      <c r="AG3" s="46">
        <f t="shared" si="0"/>
        <v>46934</v>
      </c>
      <c r="AH3" s="45">
        <f t="shared" si="0"/>
        <v>46965</v>
      </c>
      <c r="AI3" s="47">
        <f t="shared" si="0"/>
        <v>46996</v>
      </c>
      <c r="AJ3" s="47">
        <f t="shared" si="0"/>
        <v>47026</v>
      </c>
      <c r="AK3" s="47">
        <f t="shared" si="0"/>
        <v>47057</v>
      </c>
      <c r="AL3" s="47">
        <f t="shared" si="0"/>
        <v>47087</v>
      </c>
      <c r="AM3" s="47">
        <f t="shared" si="0"/>
        <v>47118</v>
      </c>
      <c r="AN3" s="47">
        <f t="shared" si="0"/>
        <v>47149</v>
      </c>
      <c r="AO3" s="47">
        <f t="shared" si="0"/>
        <v>47177</v>
      </c>
      <c r="AP3" s="47">
        <f t="shared" si="0"/>
        <v>47208</v>
      </c>
      <c r="AQ3" s="47">
        <f t="shared" si="0"/>
        <v>47238</v>
      </c>
      <c r="AR3" s="47">
        <f t="shared" si="0"/>
        <v>47269</v>
      </c>
      <c r="AS3" s="46">
        <f t="shared" si="0"/>
        <v>47299</v>
      </c>
      <c r="AT3" s="45">
        <f t="shared" si="0"/>
        <v>47330</v>
      </c>
      <c r="AU3" s="47">
        <f t="shared" si="0"/>
        <v>47361</v>
      </c>
      <c r="AV3" s="47">
        <f t="shared" si="0"/>
        <v>47391</v>
      </c>
      <c r="AW3" s="47">
        <f t="shared" si="0"/>
        <v>47422</v>
      </c>
      <c r="AX3" s="47">
        <f t="shared" si="0"/>
        <v>47452</v>
      </c>
      <c r="AY3" s="47">
        <f t="shared" si="0"/>
        <v>47483</v>
      </c>
      <c r="AZ3" s="47">
        <f t="shared" si="0"/>
        <v>47514</v>
      </c>
      <c r="BA3" s="47">
        <f t="shared" si="0"/>
        <v>47542</v>
      </c>
      <c r="BB3" s="47">
        <f t="shared" si="0"/>
        <v>47573</v>
      </c>
      <c r="BC3" s="47">
        <f t="shared" si="0"/>
        <v>47603</v>
      </c>
      <c r="BD3" s="47">
        <f t="shared" si="0"/>
        <v>47634</v>
      </c>
      <c r="BE3" s="46">
        <f t="shared" si="0"/>
        <v>47664</v>
      </c>
      <c r="BF3" s="45">
        <f t="shared" si="0"/>
        <v>47695</v>
      </c>
      <c r="BG3" s="47">
        <f t="shared" si="0"/>
        <v>47726</v>
      </c>
      <c r="BH3" s="47">
        <f t="shared" si="0"/>
        <v>47756</v>
      </c>
      <c r="BI3" s="47">
        <f t="shared" si="0"/>
        <v>47787</v>
      </c>
      <c r="BJ3" s="47">
        <f t="shared" si="0"/>
        <v>47817</v>
      </c>
      <c r="BK3" s="47">
        <f t="shared" si="0"/>
        <v>47848</v>
      </c>
      <c r="BL3" s="47">
        <f t="shared" si="0"/>
        <v>47879</v>
      </c>
      <c r="BM3" s="47">
        <f t="shared" si="0"/>
        <v>47907</v>
      </c>
      <c r="BN3" s="47">
        <f t="shared" si="0"/>
        <v>47938</v>
      </c>
      <c r="BO3" s="47">
        <f t="shared" si="0"/>
        <v>47968</v>
      </c>
      <c r="BP3" s="47">
        <f t="shared" si="0"/>
        <v>47999</v>
      </c>
      <c r="BQ3" s="46">
        <f t="shared" si="0"/>
        <v>48029</v>
      </c>
      <c r="BR3" s="45">
        <f t="shared" si="0"/>
        <v>48060</v>
      </c>
      <c r="BS3" s="47">
        <f t="shared" si="0"/>
        <v>48091</v>
      </c>
      <c r="BT3" s="47">
        <f t="shared" si="0"/>
        <v>48121</v>
      </c>
      <c r="BU3" s="47">
        <f t="shared" si="0"/>
        <v>48152</v>
      </c>
      <c r="BV3" s="47">
        <f t="shared" si="0"/>
        <v>48182</v>
      </c>
      <c r="BW3" s="47">
        <f t="shared" ref="BW3:CC3" si="1">DATE(YEAR(BV3),MONTH(BV3)+2,1)-1</f>
        <v>48213</v>
      </c>
      <c r="BX3" s="47">
        <f t="shared" si="1"/>
        <v>48244</v>
      </c>
      <c r="BY3" s="47">
        <f t="shared" si="1"/>
        <v>48273</v>
      </c>
      <c r="BZ3" s="47">
        <f t="shared" si="1"/>
        <v>48304</v>
      </c>
      <c r="CA3" s="47">
        <f t="shared" si="1"/>
        <v>48334</v>
      </c>
      <c r="CB3" s="47">
        <f t="shared" si="1"/>
        <v>48365</v>
      </c>
      <c r="CC3" s="46">
        <f t="shared" si="1"/>
        <v>48395</v>
      </c>
      <c r="CD3" s="39"/>
    </row>
    <row r="4" spans="1:82" ht="16" x14ac:dyDescent="0.75">
      <c r="A4" s="39"/>
      <c r="B4" s="48"/>
      <c r="C4" s="49"/>
      <c r="D4" s="50"/>
      <c r="E4" s="289"/>
      <c r="F4" s="309"/>
      <c r="G4" s="51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  <c r="AZ4" s="52"/>
      <c r="BA4" s="52"/>
      <c r="BB4" s="52"/>
      <c r="BC4" s="52"/>
      <c r="BD4" s="52"/>
      <c r="BE4" s="52"/>
      <c r="BF4" s="52"/>
      <c r="BG4" s="52"/>
      <c r="BH4" s="52"/>
      <c r="BI4" s="52"/>
      <c r="BJ4" s="52"/>
      <c r="BK4" s="52"/>
      <c r="BL4" s="52"/>
      <c r="BM4" s="52"/>
      <c r="BN4" s="52"/>
      <c r="BO4" s="52"/>
      <c r="BP4" s="52"/>
      <c r="BQ4" s="52"/>
      <c r="BR4" s="52"/>
      <c r="BS4" s="52"/>
      <c r="BT4" s="52"/>
      <c r="BU4" s="52"/>
      <c r="BV4" s="52"/>
      <c r="BW4" s="52"/>
      <c r="BX4" s="52"/>
      <c r="BY4" s="52"/>
      <c r="BZ4" s="52"/>
      <c r="CA4" s="52"/>
      <c r="CB4" s="52"/>
      <c r="CC4" s="53"/>
      <c r="CD4" s="39"/>
    </row>
    <row r="5" spans="1:82" x14ac:dyDescent="0.75">
      <c r="A5" s="39"/>
      <c r="B5" s="54"/>
      <c r="C5" s="55"/>
      <c r="D5" s="56"/>
      <c r="E5" s="290"/>
      <c r="F5" s="310"/>
      <c r="G5" s="57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3"/>
      <c r="AM5" s="43"/>
      <c r="AN5" s="43"/>
      <c r="AO5" s="43"/>
      <c r="AP5" s="43"/>
      <c r="AQ5" s="43"/>
      <c r="AR5" s="43"/>
      <c r="AS5" s="43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  <c r="BF5" s="43"/>
      <c r="BG5" s="43"/>
      <c r="BH5" s="43"/>
      <c r="BI5" s="43"/>
      <c r="BJ5" s="43"/>
      <c r="BK5" s="43"/>
      <c r="BL5" s="43"/>
      <c r="BM5" s="43"/>
      <c r="BN5" s="43"/>
      <c r="BO5" s="43"/>
      <c r="BP5" s="43"/>
      <c r="BQ5" s="43"/>
      <c r="BR5" s="43"/>
      <c r="BS5" s="43"/>
      <c r="BT5" s="43"/>
      <c r="BU5" s="43"/>
      <c r="BV5" s="43"/>
      <c r="BW5" s="43"/>
      <c r="BX5" s="43"/>
      <c r="BY5" s="43"/>
      <c r="BZ5" s="43"/>
      <c r="CA5" s="43"/>
      <c r="CB5" s="43"/>
      <c r="CC5" s="58"/>
      <c r="CD5" s="39"/>
    </row>
    <row r="6" spans="1:82" x14ac:dyDescent="0.75">
      <c r="A6" s="39"/>
      <c r="B6" s="54"/>
      <c r="C6" s="445" t="s">
        <v>592</v>
      </c>
      <c r="D6" s="473"/>
      <c r="E6" s="473"/>
      <c r="F6" s="474"/>
      <c r="G6" s="59">
        <f>+G7+G8</f>
        <v>210983025</v>
      </c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  <c r="BO6" s="43"/>
      <c r="BP6" s="43"/>
      <c r="BQ6" s="43"/>
      <c r="BR6" s="43"/>
      <c r="BS6" s="43"/>
      <c r="BT6" s="43"/>
      <c r="BU6" s="43"/>
      <c r="BV6" s="43"/>
      <c r="BW6" s="43"/>
      <c r="BX6" s="43"/>
      <c r="BY6" s="43"/>
      <c r="BZ6" s="43"/>
      <c r="CA6" s="43"/>
      <c r="CB6" s="43"/>
      <c r="CC6" s="58"/>
      <c r="CD6" s="39"/>
    </row>
    <row r="7" spans="1:82" x14ac:dyDescent="0.75">
      <c r="A7" s="39"/>
      <c r="B7" s="54"/>
      <c r="C7" s="444" t="s">
        <v>32</v>
      </c>
      <c r="D7" s="471"/>
      <c r="E7" s="471"/>
      <c r="F7" s="472"/>
      <c r="G7" s="60">
        <f>+G8*0.15</f>
        <v>27519525</v>
      </c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  <c r="BF7" s="43"/>
      <c r="BG7" s="43"/>
      <c r="BH7" s="43"/>
      <c r="BI7" s="43"/>
      <c r="BJ7" s="43"/>
      <c r="BK7" s="43"/>
      <c r="BL7" s="43"/>
      <c r="BM7" s="43"/>
      <c r="BN7" s="43"/>
      <c r="BO7" s="43"/>
      <c r="BP7" s="43"/>
      <c r="BQ7" s="43"/>
      <c r="BR7" s="43"/>
      <c r="BS7" s="43"/>
      <c r="BT7" s="43"/>
      <c r="BU7" s="43"/>
      <c r="BV7" s="43"/>
      <c r="BW7" s="43"/>
      <c r="BX7" s="43"/>
      <c r="BY7" s="43"/>
      <c r="BZ7" s="43"/>
      <c r="CA7" s="43"/>
      <c r="CB7" s="43"/>
      <c r="CC7" s="58"/>
      <c r="CD7" s="39"/>
    </row>
    <row r="8" spans="1:82" x14ac:dyDescent="0.75">
      <c r="A8" s="39"/>
      <c r="B8" s="54"/>
      <c r="C8" s="443" t="s">
        <v>33</v>
      </c>
      <c r="D8" s="469"/>
      <c r="E8" s="469"/>
      <c r="F8" s="470"/>
      <c r="G8" s="61">
        <f>+G11</f>
        <v>183463500</v>
      </c>
      <c r="H8" s="43"/>
      <c r="I8" s="205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  <c r="BF8" s="43"/>
      <c r="BG8" s="43"/>
      <c r="BH8" s="43"/>
      <c r="BI8" s="43"/>
      <c r="BJ8" s="43"/>
      <c r="BK8" s="43"/>
      <c r="BL8" s="43"/>
      <c r="BM8" s="43"/>
      <c r="BN8" s="43"/>
      <c r="BO8" s="43"/>
      <c r="BP8" s="43"/>
      <c r="BQ8" s="43"/>
      <c r="BR8" s="43"/>
      <c r="BS8" s="43"/>
      <c r="BT8" s="43"/>
      <c r="BU8" s="43"/>
      <c r="BV8" s="43"/>
      <c r="BW8" s="43"/>
      <c r="BX8" s="43"/>
      <c r="BY8" s="43"/>
      <c r="BZ8" s="43"/>
      <c r="CA8" s="43"/>
      <c r="CB8" s="43"/>
      <c r="CC8" s="58"/>
      <c r="CD8" s="39"/>
    </row>
    <row r="9" spans="1:82" x14ac:dyDescent="0.75">
      <c r="A9" s="39"/>
      <c r="B9" s="54"/>
      <c r="C9" s="39"/>
      <c r="D9" s="43"/>
      <c r="E9" s="291"/>
      <c r="F9" s="111"/>
      <c r="G9" s="62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  <c r="BF9" s="43"/>
      <c r="BG9" s="43"/>
      <c r="BH9" s="43"/>
      <c r="BI9" s="43"/>
      <c r="BJ9" s="43"/>
      <c r="BK9" s="43"/>
      <c r="BL9" s="43"/>
      <c r="BM9" s="43"/>
      <c r="BN9" s="43"/>
      <c r="BO9" s="43"/>
      <c r="BP9" s="43"/>
      <c r="BQ9" s="43"/>
      <c r="BR9" s="43"/>
      <c r="BS9" s="43"/>
      <c r="BT9" s="43"/>
      <c r="BU9" s="43"/>
      <c r="BV9" s="43"/>
      <c r="BW9" s="43"/>
      <c r="BX9" s="43"/>
      <c r="BY9" s="43"/>
      <c r="BZ9" s="43"/>
      <c r="CA9" s="43"/>
      <c r="CB9" s="43"/>
      <c r="CC9" s="58"/>
      <c r="CD9" s="39"/>
    </row>
    <row r="10" spans="1:82" x14ac:dyDescent="0.75">
      <c r="A10" s="39"/>
      <c r="B10" s="54"/>
      <c r="C10" s="40"/>
      <c r="D10" s="41"/>
      <c r="E10" s="288"/>
      <c r="F10" s="287" t="s">
        <v>34</v>
      </c>
      <c r="G10" s="42">
        <f>+SUM(H30:CC54,H56:CC92,H94:CC102,H104:CC115,H118:CC127,H129:CC137,H139:CC147,H149:CC151,H153:CC163,H165:CC166,H168:CC168,H170:CC197,H201:CC214,H216:CC247,H249:CC263,H265:CC407,H409:CC411,H413:CC450,H455:CC489)</f>
        <v>183463500</v>
      </c>
      <c r="H10" s="205" t="b">
        <f>G10=G11</f>
        <v>1</v>
      </c>
      <c r="I10" s="111" t="b">
        <f>G28+G199+G454=G10</f>
        <v>1</v>
      </c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43"/>
      <c r="AO10" s="43"/>
      <c r="AP10" s="43"/>
      <c r="AQ10" s="43"/>
      <c r="AR10" s="43"/>
      <c r="AS10" s="43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  <c r="BF10" s="43"/>
      <c r="BG10" s="43"/>
      <c r="BH10" s="43"/>
      <c r="BI10" s="43"/>
      <c r="BJ10" s="43"/>
      <c r="BK10" s="43"/>
      <c r="BL10" s="43"/>
      <c r="BM10" s="43"/>
      <c r="BN10" s="43"/>
      <c r="BO10" s="43"/>
      <c r="BP10" s="43"/>
      <c r="BQ10" s="43"/>
      <c r="BR10" s="43"/>
      <c r="BS10" s="43"/>
      <c r="BT10" s="43"/>
      <c r="BU10" s="43"/>
      <c r="BV10" s="43"/>
      <c r="BW10" s="43"/>
      <c r="BX10" s="43"/>
      <c r="BY10" s="43"/>
      <c r="BZ10" s="43"/>
      <c r="CA10" s="43"/>
      <c r="CB10" s="43"/>
      <c r="CC10" s="58"/>
      <c r="CD10" s="39"/>
    </row>
    <row r="11" spans="1:82" x14ac:dyDescent="0.75">
      <c r="A11" s="39"/>
      <c r="B11" s="64"/>
      <c r="C11" s="448" t="s">
        <v>35</v>
      </c>
      <c r="D11" s="484"/>
      <c r="E11" s="484"/>
      <c r="F11" s="485"/>
      <c r="G11" s="245">
        <f t="shared" ref="G11:G19" si="2">+SUM(H11:CC11)</f>
        <v>183463500</v>
      </c>
      <c r="H11" s="263">
        <f>+H21+H12+H24</f>
        <v>0</v>
      </c>
      <c r="I11" s="65">
        <f t="shared" ref="I11:BT11" si="3">+I21+I12+I24</f>
        <v>0</v>
      </c>
      <c r="J11" s="263">
        <f t="shared" si="3"/>
        <v>220138.89</v>
      </c>
      <c r="K11" s="66">
        <f t="shared" si="3"/>
        <v>220138.89</v>
      </c>
      <c r="L11" s="66">
        <f t="shared" si="3"/>
        <v>220138.89</v>
      </c>
      <c r="M11" s="66">
        <f t="shared" si="3"/>
        <v>220138.89</v>
      </c>
      <c r="N11" s="66">
        <f t="shared" si="3"/>
        <v>220138.89</v>
      </c>
      <c r="O11" s="66">
        <f t="shared" si="3"/>
        <v>220138.89</v>
      </c>
      <c r="P11" s="66">
        <f t="shared" si="3"/>
        <v>220138.89</v>
      </c>
      <c r="Q11" s="66">
        <f t="shared" si="3"/>
        <v>220138.89</v>
      </c>
      <c r="R11" s="66">
        <f t="shared" si="3"/>
        <v>220138.89</v>
      </c>
      <c r="S11" s="66">
        <f t="shared" si="3"/>
        <v>220138.89</v>
      </c>
      <c r="T11" s="66">
        <f t="shared" si="3"/>
        <v>220138.89</v>
      </c>
      <c r="U11" s="65">
        <f t="shared" si="3"/>
        <v>40305722.229999997</v>
      </c>
      <c r="V11" s="263">
        <f t="shared" si="3"/>
        <v>220138.89</v>
      </c>
      <c r="W11" s="66">
        <f t="shared" si="3"/>
        <v>220138.89</v>
      </c>
      <c r="X11" s="66">
        <f t="shared" si="3"/>
        <v>220138.89</v>
      </c>
      <c r="Y11" s="66">
        <f t="shared" si="3"/>
        <v>220138.89</v>
      </c>
      <c r="Z11" s="66">
        <f t="shared" si="3"/>
        <v>220138.89</v>
      </c>
      <c r="AA11" s="66">
        <f t="shared" si="3"/>
        <v>220138.89</v>
      </c>
      <c r="AB11" s="66">
        <f t="shared" si="3"/>
        <v>220138.89</v>
      </c>
      <c r="AC11" s="66">
        <f t="shared" si="3"/>
        <v>220138.89</v>
      </c>
      <c r="AD11" s="66">
        <f t="shared" si="3"/>
        <v>220138.89</v>
      </c>
      <c r="AE11" s="66">
        <f t="shared" si="3"/>
        <v>220138.89</v>
      </c>
      <c r="AF11" s="66">
        <f t="shared" si="3"/>
        <v>220138.89</v>
      </c>
      <c r="AG11" s="65">
        <f t="shared" si="3"/>
        <v>32205722.23</v>
      </c>
      <c r="AH11" s="67">
        <f t="shared" si="3"/>
        <v>220138.89</v>
      </c>
      <c r="AI11" s="66">
        <f t="shared" si="3"/>
        <v>220138.89</v>
      </c>
      <c r="AJ11" s="66">
        <f t="shared" si="3"/>
        <v>220138.89</v>
      </c>
      <c r="AK11" s="66">
        <f t="shared" si="3"/>
        <v>220138.89</v>
      </c>
      <c r="AL11" s="66">
        <f t="shared" si="3"/>
        <v>220138.89</v>
      </c>
      <c r="AM11" s="66">
        <f t="shared" si="3"/>
        <v>220138.89</v>
      </c>
      <c r="AN11" s="66">
        <f t="shared" si="3"/>
        <v>220138.89</v>
      </c>
      <c r="AO11" s="66">
        <f t="shared" si="3"/>
        <v>220138.89</v>
      </c>
      <c r="AP11" s="66">
        <f t="shared" si="3"/>
        <v>220138.89</v>
      </c>
      <c r="AQ11" s="66">
        <f t="shared" si="3"/>
        <v>220138.89</v>
      </c>
      <c r="AR11" s="66">
        <f t="shared" si="3"/>
        <v>220138.89</v>
      </c>
      <c r="AS11" s="65">
        <f t="shared" si="3"/>
        <v>24105722.23</v>
      </c>
      <c r="AT11" s="67">
        <f t="shared" si="3"/>
        <v>220138.89</v>
      </c>
      <c r="AU11" s="66">
        <f t="shared" si="3"/>
        <v>220138.89</v>
      </c>
      <c r="AV11" s="66">
        <f t="shared" si="3"/>
        <v>220138.89</v>
      </c>
      <c r="AW11" s="66">
        <f t="shared" si="3"/>
        <v>220138.89</v>
      </c>
      <c r="AX11" s="66">
        <f t="shared" si="3"/>
        <v>220138.89</v>
      </c>
      <c r="AY11" s="66">
        <f t="shared" si="3"/>
        <v>220138.89</v>
      </c>
      <c r="AZ11" s="66">
        <f t="shared" si="3"/>
        <v>220138.89</v>
      </c>
      <c r="BA11" s="66">
        <f t="shared" si="3"/>
        <v>220138.89</v>
      </c>
      <c r="BB11" s="66">
        <f t="shared" si="3"/>
        <v>220138.89</v>
      </c>
      <c r="BC11" s="66">
        <f t="shared" si="3"/>
        <v>220138.89</v>
      </c>
      <c r="BD11" s="66">
        <f t="shared" si="3"/>
        <v>220138.89</v>
      </c>
      <c r="BE11" s="65">
        <f t="shared" si="3"/>
        <v>24105722.23</v>
      </c>
      <c r="BF11" s="67">
        <f t="shared" si="3"/>
        <v>220138.89</v>
      </c>
      <c r="BG11" s="66">
        <f t="shared" si="3"/>
        <v>220138.89</v>
      </c>
      <c r="BH11" s="66">
        <f t="shared" si="3"/>
        <v>220138.89</v>
      </c>
      <c r="BI11" s="66">
        <f t="shared" si="3"/>
        <v>220138.89</v>
      </c>
      <c r="BJ11" s="66">
        <f t="shared" si="3"/>
        <v>220138.89</v>
      </c>
      <c r="BK11" s="66">
        <f t="shared" si="3"/>
        <v>220138.89</v>
      </c>
      <c r="BL11" s="66">
        <f t="shared" si="3"/>
        <v>220138.89</v>
      </c>
      <c r="BM11" s="66">
        <f t="shared" si="3"/>
        <v>220138.89</v>
      </c>
      <c r="BN11" s="66">
        <f t="shared" si="3"/>
        <v>220138.89</v>
      </c>
      <c r="BO11" s="66">
        <f t="shared" si="3"/>
        <v>220138.89</v>
      </c>
      <c r="BP11" s="66">
        <f t="shared" si="3"/>
        <v>220138.89</v>
      </c>
      <c r="BQ11" s="65">
        <f t="shared" si="3"/>
        <v>24105722.23</v>
      </c>
      <c r="BR11" s="67">
        <f t="shared" si="3"/>
        <v>220138.89</v>
      </c>
      <c r="BS11" s="66">
        <f t="shared" si="3"/>
        <v>220138.89</v>
      </c>
      <c r="BT11" s="66">
        <f t="shared" si="3"/>
        <v>220138.89</v>
      </c>
      <c r="BU11" s="66">
        <f t="shared" ref="BU11:CC11" si="4">+BU21+BU12+BU24</f>
        <v>220138.89</v>
      </c>
      <c r="BV11" s="66">
        <f t="shared" si="4"/>
        <v>220138.89</v>
      </c>
      <c r="BW11" s="66">
        <f t="shared" si="4"/>
        <v>220138.89</v>
      </c>
      <c r="BX11" s="66">
        <f t="shared" si="4"/>
        <v>220138.89</v>
      </c>
      <c r="BY11" s="66">
        <f t="shared" si="4"/>
        <v>220138.89</v>
      </c>
      <c r="BZ11" s="66">
        <f t="shared" si="4"/>
        <v>220138.89</v>
      </c>
      <c r="CA11" s="66">
        <f t="shared" si="4"/>
        <v>220138.89</v>
      </c>
      <c r="CB11" s="66">
        <f t="shared" si="4"/>
        <v>220138.89</v>
      </c>
      <c r="CC11" s="65">
        <f t="shared" si="4"/>
        <v>24105722.109999999</v>
      </c>
      <c r="CD11"/>
    </row>
    <row r="12" spans="1:82" x14ac:dyDescent="0.75">
      <c r="A12" s="39"/>
      <c r="B12" s="68" t="s">
        <v>36</v>
      </c>
      <c r="C12" s="457" t="s">
        <v>37</v>
      </c>
      <c r="D12" s="486"/>
      <c r="E12" s="486"/>
      <c r="F12" s="487"/>
      <c r="G12" s="246">
        <f t="shared" si="2"/>
        <v>97740000</v>
      </c>
      <c r="H12" s="69">
        <f>+H28</f>
        <v>0</v>
      </c>
      <c r="I12" s="70">
        <f t="shared" ref="I12:BT12" si="5">+I28</f>
        <v>0</v>
      </c>
      <c r="J12" s="69">
        <f t="shared" si="5"/>
        <v>152083.32999999999</v>
      </c>
      <c r="K12" s="71">
        <f t="shared" si="5"/>
        <v>152083.32999999999</v>
      </c>
      <c r="L12" s="71">
        <f t="shared" si="5"/>
        <v>152083.32999999999</v>
      </c>
      <c r="M12" s="71">
        <f t="shared" si="5"/>
        <v>152083.32999999999</v>
      </c>
      <c r="N12" s="71">
        <f t="shared" si="5"/>
        <v>152083.32999999999</v>
      </c>
      <c r="O12" s="71">
        <f t="shared" si="5"/>
        <v>152083.32999999999</v>
      </c>
      <c r="P12" s="71">
        <f t="shared" si="5"/>
        <v>152083.32999999999</v>
      </c>
      <c r="Q12" s="71">
        <f t="shared" si="5"/>
        <v>152083.32999999999</v>
      </c>
      <c r="R12" s="71">
        <f t="shared" si="5"/>
        <v>152083.32999999999</v>
      </c>
      <c r="S12" s="71">
        <f t="shared" si="5"/>
        <v>152083.32999999999</v>
      </c>
      <c r="T12" s="71">
        <f t="shared" si="5"/>
        <v>152083.32999999999</v>
      </c>
      <c r="U12" s="70">
        <f t="shared" si="5"/>
        <v>17767083.329999998</v>
      </c>
      <c r="V12" s="69">
        <f t="shared" si="5"/>
        <v>152083.32999999999</v>
      </c>
      <c r="W12" s="71">
        <f t="shared" si="5"/>
        <v>152083.32999999999</v>
      </c>
      <c r="X12" s="71">
        <f t="shared" si="5"/>
        <v>152083.32999999999</v>
      </c>
      <c r="Y12" s="71">
        <f t="shared" si="5"/>
        <v>152083.32999999999</v>
      </c>
      <c r="Z12" s="71">
        <f t="shared" si="5"/>
        <v>152083.32999999999</v>
      </c>
      <c r="AA12" s="71">
        <f t="shared" si="5"/>
        <v>152083.32999999999</v>
      </c>
      <c r="AB12" s="71">
        <f t="shared" si="5"/>
        <v>152083.32999999999</v>
      </c>
      <c r="AC12" s="71">
        <f t="shared" si="5"/>
        <v>152083.32999999999</v>
      </c>
      <c r="AD12" s="71">
        <f t="shared" si="5"/>
        <v>152083.32999999999</v>
      </c>
      <c r="AE12" s="71">
        <f t="shared" si="5"/>
        <v>152083.32999999999</v>
      </c>
      <c r="AF12" s="71">
        <f t="shared" si="5"/>
        <v>152083.32999999999</v>
      </c>
      <c r="AG12" s="70">
        <f t="shared" si="5"/>
        <v>15667083.33</v>
      </c>
      <c r="AH12" s="72">
        <f t="shared" si="5"/>
        <v>152083.32999999999</v>
      </c>
      <c r="AI12" s="71">
        <f t="shared" si="5"/>
        <v>152083.32999999999</v>
      </c>
      <c r="AJ12" s="71">
        <f t="shared" si="5"/>
        <v>152083.32999999999</v>
      </c>
      <c r="AK12" s="71">
        <f t="shared" si="5"/>
        <v>152083.32999999999</v>
      </c>
      <c r="AL12" s="71">
        <f t="shared" si="5"/>
        <v>152083.32999999999</v>
      </c>
      <c r="AM12" s="71">
        <f t="shared" si="5"/>
        <v>152083.32999999999</v>
      </c>
      <c r="AN12" s="71">
        <f t="shared" si="5"/>
        <v>152083.32999999999</v>
      </c>
      <c r="AO12" s="71">
        <f t="shared" si="5"/>
        <v>152083.32999999999</v>
      </c>
      <c r="AP12" s="71">
        <f t="shared" si="5"/>
        <v>152083.32999999999</v>
      </c>
      <c r="AQ12" s="71">
        <f t="shared" si="5"/>
        <v>152083.32999999999</v>
      </c>
      <c r="AR12" s="71">
        <f t="shared" si="5"/>
        <v>152083.32999999999</v>
      </c>
      <c r="AS12" s="70">
        <f t="shared" si="5"/>
        <v>13567083.33</v>
      </c>
      <c r="AT12" s="72">
        <f t="shared" si="5"/>
        <v>152083.32999999999</v>
      </c>
      <c r="AU12" s="71">
        <f t="shared" si="5"/>
        <v>152083.32999999999</v>
      </c>
      <c r="AV12" s="71">
        <f t="shared" si="5"/>
        <v>152083.32999999999</v>
      </c>
      <c r="AW12" s="71">
        <f t="shared" si="5"/>
        <v>152083.32999999999</v>
      </c>
      <c r="AX12" s="71">
        <f t="shared" si="5"/>
        <v>152083.32999999999</v>
      </c>
      <c r="AY12" s="71">
        <f t="shared" si="5"/>
        <v>152083.32999999999</v>
      </c>
      <c r="AZ12" s="71">
        <f t="shared" si="5"/>
        <v>152083.32999999999</v>
      </c>
      <c r="BA12" s="71">
        <f t="shared" si="5"/>
        <v>152083.32999999999</v>
      </c>
      <c r="BB12" s="71">
        <f t="shared" si="5"/>
        <v>152083.32999999999</v>
      </c>
      <c r="BC12" s="71">
        <f t="shared" si="5"/>
        <v>152083.32999999999</v>
      </c>
      <c r="BD12" s="71">
        <f t="shared" si="5"/>
        <v>152083.32999999999</v>
      </c>
      <c r="BE12" s="70">
        <f t="shared" si="5"/>
        <v>13567083.33</v>
      </c>
      <c r="BF12" s="72">
        <f t="shared" si="5"/>
        <v>152083.32999999999</v>
      </c>
      <c r="BG12" s="71">
        <f t="shared" si="5"/>
        <v>152083.32999999999</v>
      </c>
      <c r="BH12" s="71">
        <f t="shared" si="5"/>
        <v>152083.32999999999</v>
      </c>
      <c r="BI12" s="71">
        <f t="shared" si="5"/>
        <v>152083.32999999999</v>
      </c>
      <c r="BJ12" s="71">
        <f t="shared" si="5"/>
        <v>152083.32999999999</v>
      </c>
      <c r="BK12" s="71">
        <f t="shared" si="5"/>
        <v>152083.32999999999</v>
      </c>
      <c r="BL12" s="71">
        <f t="shared" si="5"/>
        <v>152083.32999999999</v>
      </c>
      <c r="BM12" s="71">
        <f t="shared" si="5"/>
        <v>152083.32999999999</v>
      </c>
      <c r="BN12" s="71">
        <f t="shared" si="5"/>
        <v>152083.32999999999</v>
      </c>
      <c r="BO12" s="71">
        <f t="shared" si="5"/>
        <v>152083.32999999999</v>
      </c>
      <c r="BP12" s="71">
        <f t="shared" si="5"/>
        <v>152083.32999999999</v>
      </c>
      <c r="BQ12" s="70">
        <f t="shared" si="5"/>
        <v>13567083.33</v>
      </c>
      <c r="BR12" s="72">
        <f t="shared" si="5"/>
        <v>152083.32999999999</v>
      </c>
      <c r="BS12" s="71">
        <f t="shared" si="5"/>
        <v>152083.32999999999</v>
      </c>
      <c r="BT12" s="71">
        <f t="shared" si="5"/>
        <v>152083.32999999999</v>
      </c>
      <c r="BU12" s="71">
        <f t="shared" ref="BU12:CC12" si="6">+BU28</f>
        <v>152083.32999999999</v>
      </c>
      <c r="BV12" s="71">
        <f t="shared" si="6"/>
        <v>152083.32999999999</v>
      </c>
      <c r="BW12" s="71">
        <f t="shared" si="6"/>
        <v>152083.32999999999</v>
      </c>
      <c r="BX12" s="71">
        <f t="shared" si="6"/>
        <v>152083.32999999999</v>
      </c>
      <c r="BY12" s="71">
        <f t="shared" si="6"/>
        <v>152083.32999999999</v>
      </c>
      <c r="BZ12" s="71">
        <f t="shared" si="6"/>
        <v>152083.32999999999</v>
      </c>
      <c r="CA12" s="71">
        <f t="shared" si="6"/>
        <v>152083.32999999999</v>
      </c>
      <c r="CB12" s="71">
        <f t="shared" si="6"/>
        <v>152083.32999999999</v>
      </c>
      <c r="CC12" s="70">
        <f t="shared" si="6"/>
        <v>13567083.57</v>
      </c>
      <c r="CD12" s="284" t="b">
        <f>G12=G28</f>
        <v>1</v>
      </c>
    </row>
    <row r="13" spans="1:82" x14ac:dyDescent="0.75">
      <c r="A13" s="39"/>
      <c r="B13" s="73"/>
      <c r="C13" s="447" t="s">
        <v>38</v>
      </c>
      <c r="D13" s="449"/>
      <c r="E13" s="449"/>
      <c r="F13" s="450"/>
      <c r="G13" s="74">
        <f t="shared" si="2"/>
        <v>10950000</v>
      </c>
      <c r="H13" s="75">
        <f>+H12-SUM(H14:H15)</f>
        <v>0</v>
      </c>
      <c r="I13" s="76">
        <f t="shared" ref="I13:BT13" si="7">+I12-SUM(I14:I15)</f>
        <v>0</v>
      </c>
      <c r="J13" s="75">
        <f t="shared" si="7"/>
        <v>152083.32999999999</v>
      </c>
      <c r="K13" s="77">
        <f t="shared" si="7"/>
        <v>152083.32999999999</v>
      </c>
      <c r="L13" s="77">
        <f t="shared" si="7"/>
        <v>152083.32999999999</v>
      </c>
      <c r="M13" s="77">
        <f t="shared" si="7"/>
        <v>152083.32999999999</v>
      </c>
      <c r="N13" s="77">
        <f t="shared" si="7"/>
        <v>152083.32999999999</v>
      </c>
      <c r="O13" s="77">
        <f t="shared" si="7"/>
        <v>152083.32999999999</v>
      </c>
      <c r="P13" s="77">
        <f t="shared" si="7"/>
        <v>152083.32999999999</v>
      </c>
      <c r="Q13" s="77">
        <f t="shared" si="7"/>
        <v>152083.32999999999</v>
      </c>
      <c r="R13" s="77">
        <f t="shared" si="7"/>
        <v>152083.32999999999</v>
      </c>
      <c r="S13" s="77">
        <f t="shared" si="7"/>
        <v>152083.32999999999</v>
      </c>
      <c r="T13" s="77">
        <f t="shared" si="7"/>
        <v>152083.32999999999</v>
      </c>
      <c r="U13" s="76">
        <f t="shared" si="7"/>
        <v>152083.32999999999</v>
      </c>
      <c r="V13" s="75">
        <f t="shared" si="7"/>
        <v>152083.32999999999</v>
      </c>
      <c r="W13" s="77">
        <f t="shared" si="7"/>
        <v>152083.32999999999</v>
      </c>
      <c r="X13" s="77">
        <f t="shared" si="7"/>
        <v>152083.32999999999</v>
      </c>
      <c r="Y13" s="77">
        <f t="shared" si="7"/>
        <v>152083.32999999999</v>
      </c>
      <c r="Z13" s="77">
        <f t="shared" si="7"/>
        <v>152083.32999999999</v>
      </c>
      <c r="AA13" s="77">
        <f t="shared" si="7"/>
        <v>152083.32999999999</v>
      </c>
      <c r="AB13" s="77">
        <f t="shared" si="7"/>
        <v>152083.32999999999</v>
      </c>
      <c r="AC13" s="77">
        <f t="shared" si="7"/>
        <v>152083.32999999999</v>
      </c>
      <c r="AD13" s="77">
        <f t="shared" si="7"/>
        <v>152083.32999999999</v>
      </c>
      <c r="AE13" s="77">
        <f t="shared" si="7"/>
        <v>152083.32999999999</v>
      </c>
      <c r="AF13" s="77">
        <f t="shared" si="7"/>
        <v>152083.32999999999</v>
      </c>
      <c r="AG13" s="76">
        <f t="shared" si="7"/>
        <v>152083.32999999999</v>
      </c>
      <c r="AH13" s="78">
        <f t="shared" si="7"/>
        <v>152083.32999999999</v>
      </c>
      <c r="AI13" s="77">
        <f t="shared" si="7"/>
        <v>152083.32999999999</v>
      </c>
      <c r="AJ13" s="77">
        <f t="shared" si="7"/>
        <v>152083.32999999999</v>
      </c>
      <c r="AK13" s="77">
        <f t="shared" si="7"/>
        <v>152083.32999999999</v>
      </c>
      <c r="AL13" s="77">
        <f t="shared" si="7"/>
        <v>152083.32999999999</v>
      </c>
      <c r="AM13" s="77">
        <f t="shared" si="7"/>
        <v>152083.32999999999</v>
      </c>
      <c r="AN13" s="77">
        <f t="shared" si="7"/>
        <v>152083.32999999999</v>
      </c>
      <c r="AO13" s="77">
        <f t="shared" si="7"/>
        <v>152083.32999999999</v>
      </c>
      <c r="AP13" s="77">
        <f t="shared" si="7"/>
        <v>152083.32999999999</v>
      </c>
      <c r="AQ13" s="77">
        <f t="shared" si="7"/>
        <v>152083.32999999999</v>
      </c>
      <c r="AR13" s="77">
        <f t="shared" si="7"/>
        <v>152083.32999999999</v>
      </c>
      <c r="AS13" s="76">
        <f t="shared" si="7"/>
        <v>152083.32999999999</v>
      </c>
      <c r="AT13" s="78">
        <f t="shared" si="7"/>
        <v>152083.32999999999</v>
      </c>
      <c r="AU13" s="77">
        <f t="shared" si="7"/>
        <v>152083.32999999999</v>
      </c>
      <c r="AV13" s="77">
        <f t="shared" si="7"/>
        <v>152083.32999999999</v>
      </c>
      <c r="AW13" s="77">
        <f t="shared" si="7"/>
        <v>152083.32999999999</v>
      </c>
      <c r="AX13" s="77">
        <f t="shared" si="7"/>
        <v>152083.32999999999</v>
      </c>
      <c r="AY13" s="77">
        <f t="shared" si="7"/>
        <v>152083.32999999999</v>
      </c>
      <c r="AZ13" s="77">
        <f t="shared" si="7"/>
        <v>152083.32999999999</v>
      </c>
      <c r="BA13" s="77">
        <f t="shared" si="7"/>
        <v>152083.32999999999</v>
      </c>
      <c r="BB13" s="77">
        <f t="shared" si="7"/>
        <v>152083.32999999999</v>
      </c>
      <c r="BC13" s="77">
        <f t="shared" si="7"/>
        <v>152083.32999999999</v>
      </c>
      <c r="BD13" s="77">
        <f t="shared" si="7"/>
        <v>152083.32999999999</v>
      </c>
      <c r="BE13" s="76">
        <f t="shared" si="7"/>
        <v>152083.32999999999</v>
      </c>
      <c r="BF13" s="78">
        <f t="shared" si="7"/>
        <v>152083.32999999999</v>
      </c>
      <c r="BG13" s="77">
        <f t="shared" si="7"/>
        <v>152083.32999999999</v>
      </c>
      <c r="BH13" s="77">
        <f t="shared" si="7"/>
        <v>152083.32999999999</v>
      </c>
      <c r="BI13" s="77">
        <f t="shared" si="7"/>
        <v>152083.32999999999</v>
      </c>
      <c r="BJ13" s="77">
        <f t="shared" si="7"/>
        <v>152083.32999999999</v>
      </c>
      <c r="BK13" s="77">
        <f t="shared" si="7"/>
        <v>152083.32999999999</v>
      </c>
      <c r="BL13" s="77">
        <f t="shared" si="7"/>
        <v>152083.32999999999</v>
      </c>
      <c r="BM13" s="77">
        <f t="shared" si="7"/>
        <v>152083.32999999999</v>
      </c>
      <c r="BN13" s="77">
        <f t="shared" si="7"/>
        <v>152083.32999999999</v>
      </c>
      <c r="BO13" s="77">
        <f t="shared" si="7"/>
        <v>152083.32999999999</v>
      </c>
      <c r="BP13" s="77">
        <f t="shared" si="7"/>
        <v>152083.32999999999</v>
      </c>
      <c r="BQ13" s="76">
        <f t="shared" si="7"/>
        <v>152083.32999999999</v>
      </c>
      <c r="BR13" s="78">
        <f t="shared" si="7"/>
        <v>152083.32999999999</v>
      </c>
      <c r="BS13" s="77">
        <f t="shared" si="7"/>
        <v>152083.32999999999</v>
      </c>
      <c r="BT13" s="77">
        <f t="shared" si="7"/>
        <v>152083.32999999999</v>
      </c>
      <c r="BU13" s="77">
        <f t="shared" ref="BU13:CC13" si="8">+BU12-SUM(BU14:BU15)</f>
        <v>152083.32999999999</v>
      </c>
      <c r="BV13" s="77">
        <f t="shared" si="8"/>
        <v>152083.32999999999</v>
      </c>
      <c r="BW13" s="77">
        <f t="shared" si="8"/>
        <v>152083.32999999999</v>
      </c>
      <c r="BX13" s="77">
        <f t="shared" si="8"/>
        <v>152083.32999999999</v>
      </c>
      <c r="BY13" s="77">
        <f t="shared" si="8"/>
        <v>152083.32999999999</v>
      </c>
      <c r="BZ13" s="77">
        <f t="shared" si="8"/>
        <v>152083.32999999999</v>
      </c>
      <c r="CA13" s="77">
        <f t="shared" si="8"/>
        <v>152083.32999999999</v>
      </c>
      <c r="CB13" s="77">
        <f t="shared" si="8"/>
        <v>152083.32999999999</v>
      </c>
      <c r="CC13" s="76">
        <f t="shared" si="8"/>
        <v>152083.57</v>
      </c>
      <c r="CD13"/>
    </row>
    <row r="14" spans="1:82" x14ac:dyDescent="0.75">
      <c r="A14" s="39"/>
      <c r="B14" s="73"/>
      <c r="C14" s="447" t="s">
        <v>39</v>
      </c>
      <c r="D14" s="449"/>
      <c r="E14" s="449"/>
      <c r="F14" s="450"/>
      <c r="G14" s="247">
        <f t="shared" si="2"/>
        <v>86790000</v>
      </c>
      <c r="H14" s="79">
        <f>+H169</f>
        <v>0</v>
      </c>
      <c r="I14" s="80">
        <f t="shared" ref="I14:BT14" si="9">+I169</f>
        <v>0</v>
      </c>
      <c r="J14" s="79">
        <f t="shared" si="9"/>
        <v>0</v>
      </c>
      <c r="K14" s="81">
        <f t="shared" si="9"/>
        <v>0</v>
      </c>
      <c r="L14" s="81">
        <f t="shared" si="9"/>
        <v>0</v>
      </c>
      <c r="M14" s="81">
        <f t="shared" si="9"/>
        <v>0</v>
      </c>
      <c r="N14" s="81">
        <f t="shared" si="9"/>
        <v>0</v>
      </c>
      <c r="O14" s="81">
        <f t="shared" si="9"/>
        <v>0</v>
      </c>
      <c r="P14" s="81">
        <f t="shared" si="9"/>
        <v>0</v>
      </c>
      <c r="Q14" s="81">
        <f t="shared" si="9"/>
        <v>0</v>
      </c>
      <c r="R14" s="81">
        <f t="shared" si="9"/>
        <v>0</v>
      </c>
      <c r="S14" s="81">
        <f t="shared" si="9"/>
        <v>0</v>
      </c>
      <c r="T14" s="81">
        <f t="shared" si="9"/>
        <v>0</v>
      </c>
      <c r="U14" s="80">
        <f t="shared" si="9"/>
        <v>17615000</v>
      </c>
      <c r="V14" s="79">
        <f t="shared" si="9"/>
        <v>0</v>
      </c>
      <c r="W14" s="81">
        <f t="shared" si="9"/>
        <v>0</v>
      </c>
      <c r="X14" s="81">
        <f t="shared" si="9"/>
        <v>0</v>
      </c>
      <c r="Y14" s="81">
        <f t="shared" si="9"/>
        <v>0</v>
      </c>
      <c r="Z14" s="81">
        <f t="shared" si="9"/>
        <v>0</v>
      </c>
      <c r="AA14" s="81">
        <f t="shared" si="9"/>
        <v>0</v>
      </c>
      <c r="AB14" s="81">
        <f t="shared" si="9"/>
        <v>0</v>
      </c>
      <c r="AC14" s="81">
        <f t="shared" si="9"/>
        <v>0</v>
      </c>
      <c r="AD14" s="81">
        <f t="shared" si="9"/>
        <v>0</v>
      </c>
      <c r="AE14" s="81">
        <f t="shared" si="9"/>
        <v>0</v>
      </c>
      <c r="AF14" s="81">
        <f t="shared" si="9"/>
        <v>0</v>
      </c>
      <c r="AG14" s="80">
        <f t="shared" si="9"/>
        <v>15515000</v>
      </c>
      <c r="AH14" s="82">
        <f t="shared" si="9"/>
        <v>0</v>
      </c>
      <c r="AI14" s="81">
        <f t="shared" si="9"/>
        <v>0</v>
      </c>
      <c r="AJ14" s="81">
        <f t="shared" si="9"/>
        <v>0</v>
      </c>
      <c r="AK14" s="81">
        <f t="shared" si="9"/>
        <v>0</v>
      </c>
      <c r="AL14" s="81">
        <f t="shared" si="9"/>
        <v>0</v>
      </c>
      <c r="AM14" s="81">
        <f t="shared" si="9"/>
        <v>0</v>
      </c>
      <c r="AN14" s="81">
        <f t="shared" si="9"/>
        <v>0</v>
      </c>
      <c r="AO14" s="81">
        <f t="shared" si="9"/>
        <v>0</v>
      </c>
      <c r="AP14" s="81">
        <f t="shared" si="9"/>
        <v>0</v>
      </c>
      <c r="AQ14" s="81">
        <f t="shared" si="9"/>
        <v>0</v>
      </c>
      <c r="AR14" s="81">
        <f t="shared" si="9"/>
        <v>0</v>
      </c>
      <c r="AS14" s="80">
        <f t="shared" si="9"/>
        <v>13415000</v>
      </c>
      <c r="AT14" s="82">
        <f t="shared" si="9"/>
        <v>0</v>
      </c>
      <c r="AU14" s="81">
        <f t="shared" si="9"/>
        <v>0</v>
      </c>
      <c r="AV14" s="81">
        <f t="shared" si="9"/>
        <v>0</v>
      </c>
      <c r="AW14" s="81">
        <f t="shared" si="9"/>
        <v>0</v>
      </c>
      <c r="AX14" s="81">
        <f t="shared" si="9"/>
        <v>0</v>
      </c>
      <c r="AY14" s="81">
        <f t="shared" si="9"/>
        <v>0</v>
      </c>
      <c r="AZ14" s="81">
        <f t="shared" si="9"/>
        <v>0</v>
      </c>
      <c r="BA14" s="81">
        <f t="shared" si="9"/>
        <v>0</v>
      </c>
      <c r="BB14" s="81">
        <f t="shared" si="9"/>
        <v>0</v>
      </c>
      <c r="BC14" s="81">
        <f t="shared" si="9"/>
        <v>0</v>
      </c>
      <c r="BD14" s="81">
        <f t="shared" si="9"/>
        <v>0</v>
      </c>
      <c r="BE14" s="80">
        <f t="shared" si="9"/>
        <v>13415000</v>
      </c>
      <c r="BF14" s="82">
        <f t="shared" si="9"/>
        <v>0</v>
      </c>
      <c r="BG14" s="81">
        <f t="shared" si="9"/>
        <v>0</v>
      </c>
      <c r="BH14" s="81">
        <f t="shared" si="9"/>
        <v>0</v>
      </c>
      <c r="BI14" s="81">
        <f t="shared" si="9"/>
        <v>0</v>
      </c>
      <c r="BJ14" s="81">
        <f t="shared" si="9"/>
        <v>0</v>
      </c>
      <c r="BK14" s="81">
        <f t="shared" si="9"/>
        <v>0</v>
      </c>
      <c r="BL14" s="81">
        <f t="shared" si="9"/>
        <v>0</v>
      </c>
      <c r="BM14" s="81">
        <f t="shared" si="9"/>
        <v>0</v>
      </c>
      <c r="BN14" s="81">
        <f t="shared" si="9"/>
        <v>0</v>
      </c>
      <c r="BO14" s="81">
        <f t="shared" si="9"/>
        <v>0</v>
      </c>
      <c r="BP14" s="81">
        <f t="shared" si="9"/>
        <v>0</v>
      </c>
      <c r="BQ14" s="80">
        <f t="shared" si="9"/>
        <v>13415000</v>
      </c>
      <c r="BR14" s="82">
        <f t="shared" si="9"/>
        <v>0</v>
      </c>
      <c r="BS14" s="81">
        <f t="shared" si="9"/>
        <v>0</v>
      </c>
      <c r="BT14" s="81">
        <f t="shared" si="9"/>
        <v>0</v>
      </c>
      <c r="BU14" s="81">
        <f t="shared" ref="BU14:CC14" si="10">+BU169</f>
        <v>0</v>
      </c>
      <c r="BV14" s="81">
        <f t="shared" si="10"/>
        <v>0</v>
      </c>
      <c r="BW14" s="81">
        <f t="shared" si="10"/>
        <v>0</v>
      </c>
      <c r="BX14" s="81">
        <f t="shared" si="10"/>
        <v>0</v>
      </c>
      <c r="BY14" s="81">
        <f t="shared" si="10"/>
        <v>0</v>
      </c>
      <c r="BZ14" s="81">
        <f t="shared" si="10"/>
        <v>0</v>
      </c>
      <c r="CA14" s="81">
        <f t="shared" si="10"/>
        <v>0</v>
      </c>
      <c r="CB14" s="81">
        <f t="shared" si="10"/>
        <v>0</v>
      </c>
      <c r="CC14" s="80">
        <f t="shared" si="10"/>
        <v>13415000</v>
      </c>
      <c r="CD14"/>
    </row>
    <row r="15" spans="1:82" x14ac:dyDescent="0.75">
      <c r="A15" s="39"/>
      <c r="B15" s="73"/>
      <c r="C15" s="447" t="s">
        <v>40</v>
      </c>
      <c r="D15" s="449"/>
      <c r="E15" s="449"/>
      <c r="F15" s="450"/>
      <c r="G15" s="248">
        <f t="shared" si="2"/>
        <v>0</v>
      </c>
      <c r="H15" s="83">
        <f t="shared" ref="H15" si="11">+SUM(H16:H19)</f>
        <v>0</v>
      </c>
      <c r="I15" s="84">
        <f t="shared" ref="I15:BT15" si="12">+SUM(I16:I19)</f>
        <v>0</v>
      </c>
      <c r="J15" s="83">
        <f t="shared" si="12"/>
        <v>0</v>
      </c>
      <c r="K15" s="85">
        <f t="shared" si="12"/>
        <v>0</v>
      </c>
      <c r="L15" s="85">
        <f t="shared" si="12"/>
        <v>0</v>
      </c>
      <c r="M15" s="85">
        <f t="shared" si="12"/>
        <v>0</v>
      </c>
      <c r="N15" s="85">
        <f t="shared" si="12"/>
        <v>0</v>
      </c>
      <c r="O15" s="85">
        <f t="shared" si="12"/>
        <v>0</v>
      </c>
      <c r="P15" s="85">
        <f t="shared" si="12"/>
        <v>0</v>
      </c>
      <c r="Q15" s="85">
        <f t="shared" si="12"/>
        <v>0</v>
      </c>
      <c r="R15" s="85">
        <f t="shared" si="12"/>
        <v>0</v>
      </c>
      <c r="S15" s="85">
        <f t="shared" si="12"/>
        <v>0</v>
      </c>
      <c r="T15" s="85">
        <f t="shared" si="12"/>
        <v>0</v>
      </c>
      <c r="U15" s="84">
        <f t="shared" si="12"/>
        <v>0</v>
      </c>
      <c r="V15" s="83">
        <f t="shared" si="12"/>
        <v>0</v>
      </c>
      <c r="W15" s="85">
        <f t="shared" si="12"/>
        <v>0</v>
      </c>
      <c r="X15" s="85">
        <f t="shared" si="12"/>
        <v>0</v>
      </c>
      <c r="Y15" s="85">
        <f t="shared" si="12"/>
        <v>0</v>
      </c>
      <c r="Z15" s="85">
        <f t="shared" si="12"/>
        <v>0</v>
      </c>
      <c r="AA15" s="85">
        <f t="shared" si="12"/>
        <v>0</v>
      </c>
      <c r="AB15" s="85">
        <f t="shared" si="12"/>
        <v>0</v>
      </c>
      <c r="AC15" s="85">
        <f t="shared" si="12"/>
        <v>0</v>
      </c>
      <c r="AD15" s="85">
        <f t="shared" si="12"/>
        <v>0</v>
      </c>
      <c r="AE15" s="85">
        <f t="shared" si="12"/>
        <v>0</v>
      </c>
      <c r="AF15" s="85">
        <f t="shared" si="12"/>
        <v>0</v>
      </c>
      <c r="AG15" s="84">
        <f t="shared" si="12"/>
        <v>0</v>
      </c>
      <c r="AH15" s="86">
        <f t="shared" si="12"/>
        <v>0</v>
      </c>
      <c r="AI15" s="85">
        <f t="shared" si="12"/>
        <v>0</v>
      </c>
      <c r="AJ15" s="85">
        <f t="shared" si="12"/>
        <v>0</v>
      </c>
      <c r="AK15" s="85">
        <f t="shared" si="12"/>
        <v>0</v>
      </c>
      <c r="AL15" s="85">
        <f t="shared" si="12"/>
        <v>0</v>
      </c>
      <c r="AM15" s="85">
        <f t="shared" si="12"/>
        <v>0</v>
      </c>
      <c r="AN15" s="85">
        <f t="shared" si="12"/>
        <v>0</v>
      </c>
      <c r="AO15" s="85">
        <f t="shared" si="12"/>
        <v>0</v>
      </c>
      <c r="AP15" s="85">
        <f t="shared" si="12"/>
        <v>0</v>
      </c>
      <c r="AQ15" s="85">
        <f t="shared" si="12"/>
        <v>0</v>
      </c>
      <c r="AR15" s="85">
        <f t="shared" si="12"/>
        <v>0</v>
      </c>
      <c r="AS15" s="84">
        <f t="shared" si="12"/>
        <v>0</v>
      </c>
      <c r="AT15" s="86">
        <f t="shared" si="12"/>
        <v>0</v>
      </c>
      <c r="AU15" s="85">
        <f t="shared" si="12"/>
        <v>0</v>
      </c>
      <c r="AV15" s="85">
        <f t="shared" si="12"/>
        <v>0</v>
      </c>
      <c r="AW15" s="85">
        <f t="shared" si="12"/>
        <v>0</v>
      </c>
      <c r="AX15" s="85">
        <f t="shared" si="12"/>
        <v>0</v>
      </c>
      <c r="AY15" s="85">
        <f t="shared" si="12"/>
        <v>0</v>
      </c>
      <c r="AZ15" s="85">
        <f t="shared" si="12"/>
        <v>0</v>
      </c>
      <c r="BA15" s="85">
        <f t="shared" si="12"/>
        <v>0</v>
      </c>
      <c r="BB15" s="85">
        <f t="shared" si="12"/>
        <v>0</v>
      </c>
      <c r="BC15" s="85">
        <f t="shared" si="12"/>
        <v>0</v>
      </c>
      <c r="BD15" s="85">
        <f t="shared" si="12"/>
        <v>0</v>
      </c>
      <c r="BE15" s="84">
        <f t="shared" si="12"/>
        <v>0</v>
      </c>
      <c r="BF15" s="86">
        <f t="shared" si="12"/>
        <v>0</v>
      </c>
      <c r="BG15" s="85">
        <f t="shared" si="12"/>
        <v>0</v>
      </c>
      <c r="BH15" s="85">
        <f t="shared" si="12"/>
        <v>0</v>
      </c>
      <c r="BI15" s="85">
        <f t="shared" si="12"/>
        <v>0</v>
      </c>
      <c r="BJ15" s="85">
        <f t="shared" si="12"/>
        <v>0</v>
      </c>
      <c r="BK15" s="85">
        <f t="shared" si="12"/>
        <v>0</v>
      </c>
      <c r="BL15" s="85">
        <f t="shared" si="12"/>
        <v>0</v>
      </c>
      <c r="BM15" s="85">
        <f t="shared" si="12"/>
        <v>0</v>
      </c>
      <c r="BN15" s="85">
        <f t="shared" si="12"/>
        <v>0</v>
      </c>
      <c r="BO15" s="85">
        <f t="shared" si="12"/>
        <v>0</v>
      </c>
      <c r="BP15" s="85">
        <f t="shared" si="12"/>
        <v>0</v>
      </c>
      <c r="BQ15" s="84">
        <f t="shared" si="12"/>
        <v>0</v>
      </c>
      <c r="BR15" s="86">
        <f t="shared" si="12"/>
        <v>0</v>
      </c>
      <c r="BS15" s="85">
        <f t="shared" si="12"/>
        <v>0</v>
      </c>
      <c r="BT15" s="85">
        <f t="shared" si="12"/>
        <v>0</v>
      </c>
      <c r="BU15" s="85">
        <f t="shared" ref="BU15:CC15" si="13">+SUM(BU16:BU19)</f>
        <v>0</v>
      </c>
      <c r="BV15" s="85">
        <f t="shared" si="13"/>
        <v>0</v>
      </c>
      <c r="BW15" s="85">
        <f t="shared" si="13"/>
        <v>0</v>
      </c>
      <c r="BX15" s="85">
        <f t="shared" si="13"/>
        <v>0</v>
      </c>
      <c r="BY15" s="85">
        <f t="shared" si="13"/>
        <v>0</v>
      </c>
      <c r="BZ15" s="85">
        <f t="shared" si="13"/>
        <v>0</v>
      </c>
      <c r="CA15" s="85">
        <f t="shared" si="13"/>
        <v>0</v>
      </c>
      <c r="CB15" s="85">
        <f t="shared" si="13"/>
        <v>0</v>
      </c>
      <c r="CC15" s="84">
        <f t="shared" si="13"/>
        <v>0</v>
      </c>
      <c r="CD15"/>
    </row>
    <row r="16" spans="1:82" x14ac:dyDescent="0.75">
      <c r="A16" s="39"/>
      <c r="B16" s="73"/>
      <c r="C16" s="87" t="s">
        <v>7</v>
      </c>
      <c r="D16" s="130" t="s">
        <v>58</v>
      </c>
      <c r="E16" s="292">
        <v>72</v>
      </c>
      <c r="F16" s="223"/>
      <c r="G16" s="74">
        <f t="shared" si="2"/>
        <v>0</v>
      </c>
      <c r="H16" s="75"/>
      <c r="I16" s="76"/>
      <c r="J16" s="219"/>
      <c r="K16" s="220"/>
      <c r="L16" s="220"/>
      <c r="M16" s="220"/>
      <c r="N16" s="220"/>
      <c r="O16" s="220"/>
      <c r="P16" s="220"/>
      <c r="Q16" s="220"/>
      <c r="R16" s="220"/>
      <c r="S16" s="220"/>
      <c r="T16" s="220"/>
      <c r="U16" s="218"/>
      <c r="V16" s="219"/>
      <c r="W16" s="220"/>
      <c r="X16" s="220"/>
      <c r="Y16" s="220"/>
      <c r="Z16" s="220"/>
      <c r="AA16" s="220"/>
      <c r="AB16" s="220"/>
      <c r="AC16" s="220"/>
      <c r="AD16" s="220"/>
      <c r="AE16" s="220"/>
      <c r="AF16" s="220"/>
      <c r="AG16" s="218"/>
      <c r="AH16" s="221"/>
      <c r="AI16" s="220"/>
      <c r="AJ16" s="220"/>
      <c r="AK16" s="220"/>
      <c r="AL16" s="220"/>
      <c r="AM16" s="220"/>
      <c r="AN16" s="220"/>
      <c r="AO16" s="220"/>
      <c r="AP16" s="220"/>
      <c r="AQ16" s="220"/>
      <c r="AR16" s="220"/>
      <c r="AS16" s="218"/>
      <c r="AT16" s="221"/>
      <c r="AU16" s="220"/>
      <c r="AV16" s="220"/>
      <c r="AW16" s="220"/>
      <c r="AX16" s="220"/>
      <c r="AY16" s="220"/>
      <c r="AZ16" s="220"/>
      <c r="BA16" s="220"/>
      <c r="BB16" s="220"/>
      <c r="BC16" s="220"/>
      <c r="BD16" s="220"/>
      <c r="BE16" s="218"/>
      <c r="BF16" s="221"/>
      <c r="BG16" s="220"/>
      <c r="BH16" s="220"/>
      <c r="BI16" s="220"/>
      <c r="BJ16" s="220"/>
      <c r="BK16" s="220"/>
      <c r="BL16" s="220"/>
      <c r="BM16" s="220"/>
      <c r="BN16" s="220"/>
      <c r="BO16" s="220"/>
      <c r="BP16" s="220"/>
      <c r="BQ16" s="218"/>
      <c r="BR16" s="221"/>
      <c r="BS16" s="220"/>
      <c r="BT16" s="220"/>
      <c r="BU16" s="220"/>
      <c r="BV16" s="220"/>
      <c r="BW16" s="220"/>
      <c r="BX16" s="220"/>
      <c r="BY16" s="220"/>
      <c r="BZ16" s="220"/>
      <c r="CA16" s="220"/>
      <c r="CB16" s="220"/>
      <c r="CC16" s="218"/>
      <c r="CD16" t="s">
        <v>48</v>
      </c>
    </row>
    <row r="17" spans="1:82" x14ac:dyDescent="0.75">
      <c r="A17" s="39"/>
      <c r="B17" s="73"/>
      <c r="C17" s="87" t="s">
        <v>8</v>
      </c>
      <c r="D17" s="130" t="s">
        <v>58</v>
      </c>
      <c r="E17" s="292">
        <v>72</v>
      </c>
      <c r="F17" s="223"/>
      <c r="G17" s="74">
        <f t="shared" si="2"/>
        <v>0</v>
      </c>
      <c r="H17" s="75"/>
      <c r="I17" s="76"/>
      <c r="J17" s="219"/>
      <c r="K17" s="220"/>
      <c r="L17" s="220"/>
      <c r="M17" s="220"/>
      <c r="N17" s="220"/>
      <c r="O17" s="220"/>
      <c r="P17" s="220"/>
      <c r="Q17" s="220"/>
      <c r="R17" s="220"/>
      <c r="S17" s="220"/>
      <c r="T17" s="220"/>
      <c r="U17" s="218"/>
      <c r="V17" s="219"/>
      <c r="W17" s="220"/>
      <c r="X17" s="220"/>
      <c r="Y17" s="220"/>
      <c r="Z17" s="220"/>
      <c r="AA17" s="220"/>
      <c r="AB17" s="220"/>
      <c r="AC17" s="220"/>
      <c r="AD17" s="220"/>
      <c r="AE17" s="220"/>
      <c r="AF17" s="220"/>
      <c r="AG17" s="218"/>
      <c r="AH17" s="221"/>
      <c r="AI17" s="220"/>
      <c r="AJ17" s="220"/>
      <c r="AK17" s="220"/>
      <c r="AL17" s="220"/>
      <c r="AM17" s="220"/>
      <c r="AN17" s="220"/>
      <c r="AO17" s="220"/>
      <c r="AP17" s="220"/>
      <c r="AQ17" s="220"/>
      <c r="AR17" s="220"/>
      <c r="AS17" s="218"/>
      <c r="AT17" s="221"/>
      <c r="AU17" s="220"/>
      <c r="AV17" s="220"/>
      <c r="AW17" s="220"/>
      <c r="AX17" s="220"/>
      <c r="AY17" s="220"/>
      <c r="AZ17" s="220"/>
      <c r="BA17" s="220"/>
      <c r="BB17" s="220"/>
      <c r="BC17" s="220"/>
      <c r="BD17" s="220"/>
      <c r="BE17" s="218"/>
      <c r="BF17" s="221"/>
      <c r="BG17" s="220"/>
      <c r="BH17" s="220"/>
      <c r="BI17" s="220"/>
      <c r="BJ17" s="220"/>
      <c r="BK17" s="220"/>
      <c r="BL17" s="220"/>
      <c r="BM17" s="220"/>
      <c r="BN17" s="220"/>
      <c r="BO17" s="220"/>
      <c r="BP17" s="220"/>
      <c r="BQ17" s="218"/>
      <c r="BR17" s="221"/>
      <c r="BS17" s="220"/>
      <c r="BT17" s="220"/>
      <c r="BU17" s="220"/>
      <c r="BV17" s="220"/>
      <c r="BW17" s="220"/>
      <c r="BX17" s="220"/>
      <c r="BY17" s="220"/>
      <c r="BZ17" s="220"/>
      <c r="CA17" s="220"/>
      <c r="CB17" s="220"/>
      <c r="CC17" s="218"/>
      <c r="CD17" t="s">
        <v>48</v>
      </c>
    </row>
    <row r="18" spans="1:82" x14ac:dyDescent="0.75">
      <c r="A18" s="39"/>
      <c r="B18" s="73"/>
      <c r="C18" s="87" t="s">
        <v>9</v>
      </c>
      <c r="D18" s="130" t="s">
        <v>58</v>
      </c>
      <c r="E18" s="292">
        <v>72</v>
      </c>
      <c r="F18" s="223"/>
      <c r="G18" s="74">
        <f t="shared" si="2"/>
        <v>0</v>
      </c>
      <c r="H18" s="75"/>
      <c r="I18" s="76"/>
      <c r="J18" s="219"/>
      <c r="K18" s="220"/>
      <c r="L18" s="220"/>
      <c r="M18" s="220"/>
      <c r="N18" s="220"/>
      <c r="O18" s="220"/>
      <c r="P18" s="220"/>
      <c r="Q18" s="220"/>
      <c r="R18" s="220"/>
      <c r="S18" s="220"/>
      <c r="T18" s="220"/>
      <c r="U18" s="218"/>
      <c r="V18" s="219"/>
      <c r="W18" s="220"/>
      <c r="X18" s="220"/>
      <c r="Y18" s="220"/>
      <c r="Z18" s="220"/>
      <c r="AA18" s="220"/>
      <c r="AB18" s="220"/>
      <c r="AC18" s="220"/>
      <c r="AD18" s="220"/>
      <c r="AE18" s="220"/>
      <c r="AF18" s="220"/>
      <c r="AG18" s="218"/>
      <c r="AH18" s="221"/>
      <c r="AI18" s="220"/>
      <c r="AJ18" s="220"/>
      <c r="AK18" s="220"/>
      <c r="AL18" s="220"/>
      <c r="AM18" s="220"/>
      <c r="AN18" s="220"/>
      <c r="AO18" s="220"/>
      <c r="AP18" s="220"/>
      <c r="AQ18" s="220"/>
      <c r="AR18" s="220"/>
      <c r="AS18" s="218"/>
      <c r="AT18" s="221"/>
      <c r="AU18" s="220"/>
      <c r="AV18" s="220"/>
      <c r="AW18" s="220"/>
      <c r="AX18" s="220"/>
      <c r="AY18" s="220"/>
      <c r="AZ18" s="220"/>
      <c r="BA18" s="220"/>
      <c r="BB18" s="220"/>
      <c r="BC18" s="220"/>
      <c r="BD18" s="220"/>
      <c r="BE18" s="218"/>
      <c r="BF18" s="221"/>
      <c r="BG18" s="220"/>
      <c r="BH18" s="220"/>
      <c r="BI18" s="220"/>
      <c r="BJ18" s="220"/>
      <c r="BK18" s="220"/>
      <c r="BL18" s="220"/>
      <c r="BM18" s="220"/>
      <c r="BN18" s="220"/>
      <c r="BO18" s="220"/>
      <c r="BP18" s="220"/>
      <c r="BQ18" s="218"/>
      <c r="BR18" s="221"/>
      <c r="BS18" s="220"/>
      <c r="BT18" s="220"/>
      <c r="BU18" s="220"/>
      <c r="BV18" s="220"/>
      <c r="BW18" s="220"/>
      <c r="BX18" s="220"/>
      <c r="BY18" s="220"/>
      <c r="BZ18" s="220"/>
      <c r="CA18" s="220"/>
      <c r="CB18" s="220"/>
      <c r="CC18" s="218"/>
      <c r="CD18" t="s">
        <v>48</v>
      </c>
    </row>
    <row r="19" spans="1:82" x14ac:dyDescent="0.75">
      <c r="A19" s="39"/>
      <c r="B19" s="73"/>
      <c r="C19" s="87" t="s">
        <v>10</v>
      </c>
      <c r="D19" s="130" t="s">
        <v>58</v>
      </c>
      <c r="E19" s="292">
        <v>72</v>
      </c>
      <c r="F19" s="223"/>
      <c r="G19" s="74">
        <f t="shared" si="2"/>
        <v>0</v>
      </c>
      <c r="H19" s="75"/>
      <c r="I19" s="76"/>
      <c r="J19" s="219"/>
      <c r="K19" s="220"/>
      <c r="L19" s="220"/>
      <c r="M19" s="220"/>
      <c r="N19" s="220"/>
      <c r="O19" s="220"/>
      <c r="P19" s="220"/>
      <c r="Q19" s="220"/>
      <c r="R19" s="220"/>
      <c r="S19" s="220"/>
      <c r="T19" s="220"/>
      <c r="U19" s="218"/>
      <c r="V19" s="219"/>
      <c r="W19" s="220"/>
      <c r="X19" s="220"/>
      <c r="Y19" s="220"/>
      <c r="Z19" s="220"/>
      <c r="AA19" s="220"/>
      <c r="AB19" s="220"/>
      <c r="AC19" s="220"/>
      <c r="AD19" s="220"/>
      <c r="AE19" s="220"/>
      <c r="AF19" s="220"/>
      <c r="AG19" s="218"/>
      <c r="AH19" s="221"/>
      <c r="AI19" s="220"/>
      <c r="AJ19" s="220"/>
      <c r="AK19" s="220"/>
      <c r="AL19" s="220"/>
      <c r="AM19" s="220"/>
      <c r="AN19" s="220"/>
      <c r="AO19" s="220"/>
      <c r="AP19" s="220"/>
      <c r="AQ19" s="220"/>
      <c r="AR19" s="220"/>
      <c r="AS19" s="218"/>
      <c r="AT19" s="221"/>
      <c r="AU19" s="220"/>
      <c r="AV19" s="220"/>
      <c r="AW19" s="220"/>
      <c r="AX19" s="220"/>
      <c r="AY19" s="220"/>
      <c r="AZ19" s="220"/>
      <c r="BA19" s="220"/>
      <c r="BB19" s="220"/>
      <c r="BC19" s="220"/>
      <c r="BD19" s="220"/>
      <c r="BE19" s="218"/>
      <c r="BF19" s="221"/>
      <c r="BG19" s="220"/>
      <c r="BH19" s="220"/>
      <c r="BI19" s="220"/>
      <c r="BJ19" s="220"/>
      <c r="BK19" s="220"/>
      <c r="BL19" s="220"/>
      <c r="BM19" s="220"/>
      <c r="BN19" s="220"/>
      <c r="BO19" s="220"/>
      <c r="BP19" s="220"/>
      <c r="BQ19" s="218"/>
      <c r="BR19" s="221"/>
      <c r="BS19" s="220"/>
      <c r="BT19" s="220"/>
      <c r="BU19" s="220"/>
      <c r="BV19" s="220"/>
      <c r="BW19" s="220"/>
      <c r="BX19" s="220"/>
      <c r="BY19" s="220"/>
      <c r="BZ19" s="220"/>
      <c r="CA19" s="220"/>
      <c r="CB19" s="220"/>
      <c r="CC19" s="218"/>
      <c r="CD19" t="s">
        <v>48</v>
      </c>
    </row>
    <row r="20" spans="1:82" x14ac:dyDescent="0.75">
      <c r="A20" s="39"/>
      <c r="B20" s="89"/>
      <c r="C20" s="446"/>
      <c r="D20" s="482"/>
      <c r="E20" s="482"/>
      <c r="F20" s="483"/>
      <c r="G20" s="90">
        <f t="shared" ref="G20:AL20" si="14">IF(SUM(G16:G19)=0,0,IF(AND((SUM(G16:G19)/G12)&gt;0.4,G169=0),0.4,(SUM(G16:G19)/G12)))</f>
        <v>0</v>
      </c>
      <c r="H20" s="91">
        <f t="shared" si="14"/>
        <v>0</v>
      </c>
      <c r="I20" s="92">
        <f t="shared" si="14"/>
        <v>0</v>
      </c>
      <c r="J20" s="91">
        <f t="shared" si="14"/>
        <v>0</v>
      </c>
      <c r="K20" s="93">
        <f t="shared" si="14"/>
        <v>0</v>
      </c>
      <c r="L20" s="93">
        <f t="shared" si="14"/>
        <v>0</v>
      </c>
      <c r="M20" s="93">
        <f t="shared" si="14"/>
        <v>0</v>
      </c>
      <c r="N20" s="93">
        <f t="shared" si="14"/>
        <v>0</v>
      </c>
      <c r="O20" s="93">
        <f t="shared" si="14"/>
        <v>0</v>
      </c>
      <c r="P20" s="93">
        <f t="shared" si="14"/>
        <v>0</v>
      </c>
      <c r="Q20" s="93">
        <f t="shared" si="14"/>
        <v>0</v>
      </c>
      <c r="R20" s="93">
        <f t="shared" si="14"/>
        <v>0</v>
      </c>
      <c r="S20" s="93">
        <f t="shared" si="14"/>
        <v>0</v>
      </c>
      <c r="T20" s="93">
        <f t="shared" si="14"/>
        <v>0</v>
      </c>
      <c r="U20" s="92">
        <f t="shared" si="14"/>
        <v>0</v>
      </c>
      <c r="V20" s="91">
        <f t="shared" si="14"/>
        <v>0</v>
      </c>
      <c r="W20" s="93">
        <f t="shared" si="14"/>
        <v>0</v>
      </c>
      <c r="X20" s="93">
        <f t="shared" si="14"/>
        <v>0</v>
      </c>
      <c r="Y20" s="93">
        <f t="shared" si="14"/>
        <v>0</v>
      </c>
      <c r="Z20" s="93">
        <f t="shared" si="14"/>
        <v>0</v>
      </c>
      <c r="AA20" s="93">
        <f t="shared" si="14"/>
        <v>0</v>
      </c>
      <c r="AB20" s="93">
        <f t="shared" si="14"/>
        <v>0</v>
      </c>
      <c r="AC20" s="93">
        <f t="shared" si="14"/>
        <v>0</v>
      </c>
      <c r="AD20" s="93">
        <f t="shared" si="14"/>
        <v>0</v>
      </c>
      <c r="AE20" s="93">
        <f t="shared" si="14"/>
        <v>0</v>
      </c>
      <c r="AF20" s="93">
        <f t="shared" si="14"/>
        <v>0</v>
      </c>
      <c r="AG20" s="92">
        <f t="shared" si="14"/>
        <v>0</v>
      </c>
      <c r="AH20" s="94">
        <f t="shared" si="14"/>
        <v>0</v>
      </c>
      <c r="AI20" s="93">
        <f t="shared" si="14"/>
        <v>0</v>
      </c>
      <c r="AJ20" s="93">
        <f t="shared" si="14"/>
        <v>0</v>
      </c>
      <c r="AK20" s="93">
        <f t="shared" si="14"/>
        <v>0</v>
      </c>
      <c r="AL20" s="93">
        <f t="shared" si="14"/>
        <v>0</v>
      </c>
      <c r="AM20" s="93">
        <f t="shared" ref="AM20:BR20" si="15">IF(SUM(AM16:AM19)=0,0,IF(AND((SUM(AM16:AM19)/AM12)&gt;0.4,AM169=0),0.4,(SUM(AM16:AM19)/AM12)))</f>
        <v>0</v>
      </c>
      <c r="AN20" s="93">
        <f t="shared" si="15"/>
        <v>0</v>
      </c>
      <c r="AO20" s="93">
        <f t="shared" si="15"/>
        <v>0</v>
      </c>
      <c r="AP20" s="93">
        <f t="shared" si="15"/>
        <v>0</v>
      </c>
      <c r="AQ20" s="93">
        <f t="shared" si="15"/>
        <v>0</v>
      </c>
      <c r="AR20" s="93">
        <f t="shared" si="15"/>
        <v>0</v>
      </c>
      <c r="AS20" s="92">
        <f t="shared" si="15"/>
        <v>0</v>
      </c>
      <c r="AT20" s="94">
        <f t="shared" si="15"/>
        <v>0</v>
      </c>
      <c r="AU20" s="93">
        <f t="shared" si="15"/>
        <v>0</v>
      </c>
      <c r="AV20" s="93">
        <f t="shared" si="15"/>
        <v>0</v>
      </c>
      <c r="AW20" s="93">
        <f t="shared" si="15"/>
        <v>0</v>
      </c>
      <c r="AX20" s="93">
        <f t="shared" si="15"/>
        <v>0</v>
      </c>
      <c r="AY20" s="93">
        <f t="shared" si="15"/>
        <v>0</v>
      </c>
      <c r="AZ20" s="93">
        <f t="shared" si="15"/>
        <v>0</v>
      </c>
      <c r="BA20" s="93">
        <f t="shared" si="15"/>
        <v>0</v>
      </c>
      <c r="BB20" s="93">
        <f t="shared" si="15"/>
        <v>0</v>
      </c>
      <c r="BC20" s="93">
        <f t="shared" si="15"/>
        <v>0</v>
      </c>
      <c r="BD20" s="93">
        <f t="shared" si="15"/>
        <v>0</v>
      </c>
      <c r="BE20" s="92">
        <f t="shared" si="15"/>
        <v>0</v>
      </c>
      <c r="BF20" s="94">
        <f t="shared" si="15"/>
        <v>0</v>
      </c>
      <c r="BG20" s="93">
        <f t="shared" si="15"/>
        <v>0</v>
      </c>
      <c r="BH20" s="93">
        <f t="shared" si="15"/>
        <v>0</v>
      </c>
      <c r="BI20" s="93">
        <f t="shared" si="15"/>
        <v>0</v>
      </c>
      <c r="BJ20" s="93">
        <f t="shared" si="15"/>
        <v>0</v>
      </c>
      <c r="BK20" s="93">
        <f t="shared" si="15"/>
        <v>0</v>
      </c>
      <c r="BL20" s="93">
        <f t="shared" si="15"/>
        <v>0</v>
      </c>
      <c r="BM20" s="93">
        <f t="shared" si="15"/>
        <v>0</v>
      </c>
      <c r="BN20" s="93">
        <f t="shared" si="15"/>
        <v>0</v>
      </c>
      <c r="BO20" s="93">
        <f t="shared" si="15"/>
        <v>0</v>
      </c>
      <c r="BP20" s="93">
        <f t="shared" si="15"/>
        <v>0</v>
      </c>
      <c r="BQ20" s="92">
        <f t="shared" si="15"/>
        <v>0</v>
      </c>
      <c r="BR20" s="94">
        <f t="shared" si="15"/>
        <v>0</v>
      </c>
      <c r="BS20" s="93">
        <f t="shared" ref="BS20:CC20" si="16">IF(SUM(BS16:BS19)=0,0,IF(AND((SUM(BS16:BS19)/BS12)&gt;0.4,BS169=0),0.4,(SUM(BS16:BS19)/BS12)))</f>
        <v>0</v>
      </c>
      <c r="BT20" s="93">
        <f t="shared" si="16"/>
        <v>0</v>
      </c>
      <c r="BU20" s="93">
        <f t="shared" si="16"/>
        <v>0</v>
      </c>
      <c r="BV20" s="93">
        <f t="shared" si="16"/>
        <v>0</v>
      </c>
      <c r="BW20" s="93">
        <f t="shared" si="16"/>
        <v>0</v>
      </c>
      <c r="BX20" s="93">
        <f t="shared" si="16"/>
        <v>0</v>
      </c>
      <c r="BY20" s="93">
        <f t="shared" si="16"/>
        <v>0</v>
      </c>
      <c r="BZ20" s="93">
        <f t="shared" si="16"/>
        <v>0</v>
      </c>
      <c r="CA20" s="93">
        <f t="shared" si="16"/>
        <v>0</v>
      </c>
      <c r="CB20" s="93">
        <f t="shared" si="16"/>
        <v>0</v>
      </c>
      <c r="CC20" s="92">
        <f t="shared" si="16"/>
        <v>0</v>
      </c>
      <c r="CD20"/>
    </row>
    <row r="21" spans="1:82" x14ac:dyDescent="0.75">
      <c r="A21" s="39"/>
      <c r="B21" s="95" t="s">
        <v>42</v>
      </c>
      <c r="C21" s="454" t="s">
        <v>43</v>
      </c>
      <c r="D21" s="455"/>
      <c r="E21" s="455"/>
      <c r="F21" s="456"/>
      <c r="G21" s="96">
        <f t="shared" ref="G21:G26" si="17">+SUM(H21:CC21)</f>
        <v>74170000</v>
      </c>
      <c r="H21" s="97">
        <f>+H199</f>
        <v>0</v>
      </c>
      <c r="I21" s="98">
        <f t="shared" ref="I21:BT21" si="18">+I199</f>
        <v>0</v>
      </c>
      <c r="J21" s="97">
        <f t="shared" si="18"/>
        <v>68055.56</v>
      </c>
      <c r="K21" s="99">
        <f t="shared" si="18"/>
        <v>68055.56</v>
      </c>
      <c r="L21" s="99">
        <f t="shared" si="18"/>
        <v>68055.56</v>
      </c>
      <c r="M21" s="99">
        <f t="shared" si="18"/>
        <v>68055.56</v>
      </c>
      <c r="N21" s="99">
        <f t="shared" si="18"/>
        <v>68055.56</v>
      </c>
      <c r="O21" s="99">
        <f t="shared" si="18"/>
        <v>68055.56</v>
      </c>
      <c r="P21" s="99">
        <f t="shared" si="18"/>
        <v>68055.56</v>
      </c>
      <c r="Q21" s="99">
        <f t="shared" si="18"/>
        <v>68055.56</v>
      </c>
      <c r="R21" s="99">
        <f t="shared" si="18"/>
        <v>68055.56</v>
      </c>
      <c r="S21" s="99">
        <f t="shared" si="18"/>
        <v>68055.56</v>
      </c>
      <c r="T21" s="99">
        <f t="shared" si="18"/>
        <v>68055.56</v>
      </c>
      <c r="U21" s="98">
        <f t="shared" si="18"/>
        <v>20613055.559999999</v>
      </c>
      <c r="V21" s="97">
        <f t="shared" si="18"/>
        <v>68055.56</v>
      </c>
      <c r="W21" s="99">
        <f t="shared" si="18"/>
        <v>68055.56</v>
      </c>
      <c r="X21" s="99">
        <f t="shared" si="18"/>
        <v>68055.56</v>
      </c>
      <c r="Y21" s="99">
        <f t="shared" si="18"/>
        <v>68055.56</v>
      </c>
      <c r="Z21" s="99">
        <f t="shared" si="18"/>
        <v>68055.56</v>
      </c>
      <c r="AA21" s="99">
        <f t="shared" si="18"/>
        <v>68055.56</v>
      </c>
      <c r="AB21" s="99">
        <f t="shared" si="18"/>
        <v>68055.56</v>
      </c>
      <c r="AC21" s="99">
        <f t="shared" si="18"/>
        <v>68055.56</v>
      </c>
      <c r="AD21" s="99">
        <f t="shared" si="18"/>
        <v>68055.56</v>
      </c>
      <c r="AE21" s="99">
        <f t="shared" si="18"/>
        <v>68055.56</v>
      </c>
      <c r="AF21" s="99">
        <f t="shared" si="18"/>
        <v>68055.56</v>
      </c>
      <c r="AG21" s="98">
        <f t="shared" si="18"/>
        <v>14613055.560000001</v>
      </c>
      <c r="AH21" s="100">
        <f t="shared" si="18"/>
        <v>68055.56</v>
      </c>
      <c r="AI21" s="99">
        <f t="shared" si="18"/>
        <v>68055.56</v>
      </c>
      <c r="AJ21" s="99">
        <f t="shared" si="18"/>
        <v>68055.56</v>
      </c>
      <c r="AK21" s="99">
        <f t="shared" si="18"/>
        <v>68055.56</v>
      </c>
      <c r="AL21" s="99">
        <f t="shared" si="18"/>
        <v>68055.56</v>
      </c>
      <c r="AM21" s="99">
        <f t="shared" si="18"/>
        <v>68055.56</v>
      </c>
      <c r="AN21" s="99">
        <f t="shared" si="18"/>
        <v>68055.56</v>
      </c>
      <c r="AO21" s="99">
        <f t="shared" si="18"/>
        <v>68055.56</v>
      </c>
      <c r="AP21" s="99">
        <f t="shared" si="18"/>
        <v>68055.56</v>
      </c>
      <c r="AQ21" s="99">
        <f t="shared" si="18"/>
        <v>68055.56</v>
      </c>
      <c r="AR21" s="99">
        <f t="shared" si="18"/>
        <v>68055.56</v>
      </c>
      <c r="AS21" s="98">
        <f t="shared" si="18"/>
        <v>8613055.5600000005</v>
      </c>
      <c r="AT21" s="100">
        <f t="shared" si="18"/>
        <v>68055.56</v>
      </c>
      <c r="AU21" s="99">
        <f t="shared" si="18"/>
        <v>68055.56</v>
      </c>
      <c r="AV21" s="99">
        <f t="shared" si="18"/>
        <v>68055.56</v>
      </c>
      <c r="AW21" s="99">
        <f t="shared" si="18"/>
        <v>68055.56</v>
      </c>
      <c r="AX21" s="99">
        <f t="shared" si="18"/>
        <v>68055.56</v>
      </c>
      <c r="AY21" s="99">
        <f t="shared" si="18"/>
        <v>68055.56</v>
      </c>
      <c r="AZ21" s="99">
        <f t="shared" si="18"/>
        <v>68055.56</v>
      </c>
      <c r="BA21" s="99">
        <f t="shared" si="18"/>
        <v>68055.56</v>
      </c>
      <c r="BB21" s="99">
        <f t="shared" si="18"/>
        <v>68055.56</v>
      </c>
      <c r="BC21" s="99">
        <f t="shared" si="18"/>
        <v>68055.56</v>
      </c>
      <c r="BD21" s="99">
        <f t="shared" si="18"/>
        <v>68055.56</v>
      </c>
      <c r="BE21" s="98">
        <f t="shared" si="18"/>
        <v>8613055.5600000005</v>
      </c>
      <c r="BF21" s="100">
        <f t="shared" si="18"/>
        <v>68055.56</v>
      </c>
      <c r="BG21" s="99">
        <f t="shared" si="18"/>
        <v>68055.56</v>
      </c>
      <c r="BH21" s="99">
        <f t="shared" si="18"/>
        <v>68055.56</v>
      </c>
      <c r="BI21" s="99">
        <f t="shared" si="18"/>
        <v>68055.56</v>
      </c>
      <c r="BJ21" s="99">
        <f t="shared" si="18"/>
        <v>68055.56</v>
      </c>
      <c r="BK21" s="99">
        <f t="shared" si="18"/>
        <v>68055.56</v>
      </c>
      <c r="BL21" s="99">
        <f t="shared" si="18"/>
        <v>68055.56</v>
      </c>
      <c r="BM21" s="99">
        <f t="shared" si="18"/>
        <v>68055.56</v>
      </c>
      <c r="BN21" s="99">
        <f t="shared" si="18"/>
        <v>68055.56</v>
      </c>
      <c r="BO21" s="99">
        <f t="shared" si="18"/>
        <v>68055.56</v>
      </c>
      <c r="BP21" s="99">
        <f t="shared" si="18"/>
        <v>68055.56</v>
      </c>
      <c r="BQ21" s="98">
        <f t="shared" si="18"/>
        <v>8613055.5600000005</v>
      </c>
      <c r="BR21" s="100">
        <f t="shared" si="18"/>
        <v>68055.56</v>
      </c>
      <c r="BS21" s="99">
        <f t="shared" si="18"/>
        <v>68055.56</v>
      </c>
      <c r="BT21" s="99">
        <f t="shared" si="18"/>
        <v>68055.56</v>
      </c>
      <c r="BU21" s="99">
        <f t="shared" ref="BU21:CC21" si="19">+BU199</f>
        <v>68055.56</v>
      </c>
      <c r="BV21" s="99">
        <f t="shared" si="19"/>
        <v>68055.56</v>
      </c>
      <c r="BW21" s="99">
        <f t="shared" si="19"/>
        <v>68055.56</v>
      </c>
      <c r="BX21" s="99">
        <f t="shared" si="19"/>
        <v>68055.56</v>
      </c>
      <c r="BY21" s="99">
        <f t="shared" si="19"/>
        <v>68055.56</v>
      </c>
      <c r="BZ21" s="99">
        <f t="shared" si="19"/>
        <v>68055.56</v>
      </c>
      <c r="CA21" s="99">
        <f t="shared" si="19"/>
        <v>68055.56</v>
      </c>
      <c r="CB21" s="99">
        <f t="shared" si="19"/>
        <v>68055.56</v>
      </c>
      <c r="CC21" s="98">
        <f t="shared" si="19"/>
        <v>8613055.2400000002</v>
      </c>
      <c r="CD21" s="284" t="b">
        <f>G21=G199</f>
        <v>1</v>
      </c>
    </row>
    <row r="22" spans="1:82" x14ac:dyDescent="0.75">
      <c r="A22" s="39"/>
      <c r="B22" s="101"/>
      <c r="C22" s="447" t="s">
        <v>38</v>
      </c>
      <c r="D22" s="449"/>
      <c r="E22" s="449"/>
      <c r="F22" s="450"/>
      <c r="G22" s="74">
        <f t="shared" si="17"/>
        <v>2500000</v>
      </c>
      <c r="H22" s="102">
        <f t="shared" ref="H22:BS22" si="20">+H21-H23</f>
        <v>0</v>
      </c>
      <c r="I22" s="103">
        <f t="shared" si="20"/>
        <v>0</v>
      </c>
      <c r="J22" s="102">
        <f t="shared" si="20"/>
        <v>34722.230000000003</v>
      </c>
      <c r="K22" s="77">
        <f t="shared" si="20"/>
        <v>34722.230000000003</v>
      </c>
      <c r="L22" s="77">
        <f t="shared" si="20"/>
        <v>34722.230000000003</v>
      </c>
      <c r="M22" s="77">
        <f t="shared" si="20"/>
        <v>34722.230000000003</v>
      </c>
      <c r="N22" s="77">
        <f t="shared" si="20"/>
        <v>34722.230000000003</v>
      </c>
      <c r="O22" s="77">
        <f t="shared" si="20"/>
        <v>34722.230000000003</v>
      </c>
      <c r="P22" s="77">
        <f t="shared" si="20"/>
        <v>34722.230000000003</v>
      </c>
      <c r="Q22" s="77">
        <f t="shared" si="20"/>
        <v>34722.230000000003</v>
      </c>
      <c r="R22" s="77">
        <f t="shared" si="20"/>
        <v>34722.230000000003</v>
      </c>
      <c r="S22" s="77">
        <f t="shared" si="20"/>
        <v>34722.230000000003</v>
      </c>
      <c r="T22" s="77">
        <f t="shared" si="20"/>
        <v>34722.230000000003</v>
      </c>
      <c r="U22" s="103">
        <f t="shared" si="20"/>
        <v>34722.230000000003</v>
      </c>
      <c r="V22" s="102">
        <f t="shared" si="20"/>
        <v>34722.230000000003</v>
      </c>
      <c r="W22" s="77">
        <f t="shared" si="20"/>
        <v>34722.230000000003</v>
      </c>
      <c r="X22" s="77">
        <f t="shared" si="20"/>
        <v>34722.230000000003</v>
      </c>
      <c r="Y22" s="77">
        <f t="shared" si="20"/>
        <v>34722.230000000003</v>
      </c>
      <c r="Z22" s="77">
        <f t="shared" si="20"/>
        <v>34722.230000000003</v>
      </c>
      <c r="AA22" s="77">
        <f t="shared" si="20"/>
        <v>34722.230000000003</v>
      </c>
      <c r="AB22" s="77">
        <f t="shared" si="20"/>
        <v>34722.230000000003</v>
      </c>
      <c r="AC22" s="77">
        <f t="shared" si="20"/>
        <v>34722.230000000003</v>
      </c>
      <c r="AD22" s="77">
        <f t="shared" si="20"/>
        <v>34722.230000000003</v>
      </c>
      <c r="AE22" s="77">
        <f t="shared" si="20"/>
        <v>34722.230000000003</v>
      </c>
      <c r="AF22" s="77">
        <f t="shared" si="20"/>
        <v>34722.230000000003</v>
      </c>
      <c r="AG22" s="103">
        <f t="shared" si="20"/>
        <v>34722.230000000003</v>
      </c>
      <c r="AH22" s="104">
        <f t="shared" si="20"/>
        <v>34722.230000000003</v>
      </c>
      <c r="AI22" s="77">
        <f t="shared" si="20"/>
        <v>34722.230000000003</v>
      </c>
      <c r="AJ22" s="77">
        <f t="shared" si="20"/>
        <v>34722.230000000003</v>
      </c>
      <c r="AK22" s="77">
        <f t="shared" si="20"/>
        <v>34722.230000000003</v>
      </c>
      <c r="AL22" s="77">
        <f t="shared" si="20"/>
        <v>34722.230000000003</v>
      </c>
      <c r="AM22" s="77">
        <f t="shared" si="20"/>
        <v>34722.230000000003</v>
      </c>
      <c r="AN22" s="77">
        <f t="shared" si="20"/>
        <v>34722.230000000003</v>
      </c>
      <c r="AO22" s="77">
        <f t="shared" si="20"/>
        <v>34722.230000000003</v>
      </c>
      <c r="AP22" s="77">
        <f t="shared" si="20"/>
        <v>34722.230000000003</v>
      </c>
      <c r="AQ22" s="77">
        <f t="shared" si="20"/>
        <v>34722.230000000003</v>
      </c>
      <c r="AR22" s="77">
        <f t="shared" si="20"/>
        <v>34722.230000000003</v>
      </c>
      <c r="AS22" s="103">
        <f t="shared" si="20"/>
        <v>34722.230000000003</v>
      </c>
      <c r="AT22" s="104">
        <f t="shared" si="20"/>
        <v>34722.230000000003</v>
      </c>
      <c r="AU22" s="77">
        <f t="shared" si="20"/>
        <v>34722.230000000003</v>
      </c>
      <c r="AV22" s="77">
        <f t="shared" si="20"/>
        <v>34722.230000000003</v>
      </c>
      <c r="AW22" s="77">
        <f t="shared" si="20"/>
        <v>34722.230000000003</v>
      </c>
      <c r="AX22" s="77">
        <f t="shared" si="20"/>
        <v>34722.230000000003</v>
      </c>
      <c r="AY22" s="77">
        <f t="shared" si="20"/>
        <v>34722.230000000003</v>
      </c>
      <c r="AZ22" s="77">
        <f t="shared" si="20"/>
        <v>34722.230000000003</v>
      </c>
      <c r="BA22" s="77">
        <f t="shared" si="20"/>
        <v>34722.230000000003</v>
      </c>
      <c r="BB22" s="77">
        <f t="shared" si="20"/>
        <v>34722.230000000003</v>
      </c>
      <c r="BC22" s="77">
        <f t="shared" si="20"/>
        <v>34722.230000000003</v>
      </c>
      <c r="BD22" s="77">
        <f t="shared" si="20"/>
        <v>34722.230000000003</v>
      </c>
      <c r="BE22" s="103">
        <f t="shared" si="20"/>
        <v>34722.230000000003</v>
      </c>
      <c r="BF22" s="104">
        <f t="shared" si="20"/>
        <v>34722.230000000003</v>
      </c>
      <c r="BG22" s="77">
        <f t="shared" si="20"/>
        <v>34722.230000000003</v>
      </c>
      <c r="BH22" s="77">
        <f t="shared" si="20"/>
        <v>34722.230000000003</v>
      </c>
      <c r="BI22" s="77">
        <f t="shared" si="20"/>
        <v>34722.230000000003</v>
      </c>
      <c r="BJ22" s="77">
        <f t="shared" si="20"/>
        <v>34722.230000000003</v>
      </c>
      <c r="BK22" s="77">
        <f t="shared" si="20"/>
        <v>34722.230000000003</v>
      </c>
      <c r="BL22" s="77">
        <f t="shared" si="20"/>
        <v>34722.230000000003</v>
      </c>
      <c r="BM22" s="77">
        <f t="shared" si="20"/>
        <v>34722.230000000003</v>
      </c>
      <c r="BN22" s="77">
        <f t="shared" si="20"/>
        <v>34722.230000000003</v>
      </c>
      <c r="BO22" s="77">
        <f t="shared" si="20"/>
        <v>34722.230000000003</v>
      </c>
      <c r="BP22" s="77">
        <f t="shared" si="20"/>
        <v>34722.230000000003</v>
      </c>
      <c r="BQ22" s="103">
        <f t="shared" si="20"/>
        <v>34722.230000000003</v>
      </c>
      <c r="BR22" s="104">
        <f t="shared" si="20"/>
        <v>34722.230000000003</v>
      </c>
      <c r="BS22" s="77">
        <f t="shared" si="20"/>
        <v>34722.230000000003</v>
      </c>
      <c r="BT22" s="77">
        <f t="shared" ref="BT22:CC22" si="21">+BT21-BT23</f>
        <v>34722.230000000003</v>
      </c>
      <c r="BU22" s="77">
        <f t="shared" si="21"/>
        <v>34722.230000000003</v>
      </c>
      <c r="BV22" s="77">
        <f t="shared" si="21"/>
        <v>34722.230000000003</v>
      </c>
      <c r="BW22" s="77">
        <f t="shared" si="21"/>
        <v>34722.230000000003</v>
      </c>
      <c r="BX22" s="77">
        <f t="shared" si="21"/>
        <v>34722.230000000003</v>
      </c>
      <c r="BY22" s="77">
        <f t="shared" si="21"/>
        <v>34722.230000000003</v>
      </c>
      <c r="BZ22" s="77">
        <f t="shared" si="21"/>
        <v>34722.230000000003</v>
      </c>
      <c r="CA22" s="77">
        <f t="shared" si="21"/>
        <v>34722.230000000003</v>
      </c>
      <c r="CB22" s="77">
        <f t="shared" si="21"/>
        <v>34722.230000000003</v>
      </c>
      <c r="CC22" s="103">
        <f t="shared" si="21"/>
        <v>34721.67</v>
      </c>
      <c r="CD22"/>
    </row>
    <row r="23" spans="1:82" x14ac:dyDescent="0.75">
      <c r="A23" s="39"/>
      <c r="B23" s="105"/>
      <c r="C23" s="451" t="s">
        <v>39</v>
      </c>
      <c r="D23" s="452"/>
      <c r="E23" s="452"/>
      <c r="F23" s="453"/>
      <c r="G23" s="106">
        <f t="shared" si="17"/>
        <v>71670000</v>
      </c>
      <c r="H23" s="107">
        <f>+H412</f>
        <v>0</v>
      </c>
      <c r="I23" s="108">
        <f t="shared" ref="I23:BT23" si="22">+I412</f>
        <v>0</v>
      </c>
      <c r="J23" s="107">
        <f t="shared" si="22"/>
        <v>33333.33</v>
      </c>
      <c r="K23" s="109">
        <f t="shared" si="22"/>
        <v>33333.33</v>
      </c>
      <c r="L23" s="109">
        <f t="shared" si="22"/>
        <v>33333.33</v>
      </c>
      <c r="M23" s="109">
        <f t="shared" si="22"/>
        <v>33333.33</v>
      </c>
      <c r="N23" s="109">
        <f t="shared" si="22"/>
        <v>33333.33</v>
      </c>
      <c r="O23" s="109">
        <f t="shared" si="22"/>
        <v>33333.33</v>
      </c>
      <c r="P23" s="109">
        <f t="shared" si="22"/>
        <v>33333.33</v>
      </c>
      <c r="Q23" s="109">
        <f t="shared" si="22"/>
        <v>33333.33</v>
      </c>
      <c r="R23" s="109">
        <f t="shared" si="22"/>
        <v>33333.33</v>
      </c>
      <c r="S23" s="109">
        <f t="shared" si="22"/>
        <v>33333.33</v>
      </c>
      <c r="T23" s="109">
        <f t="shared" si="22"/>
        <v>33333.33</v>
      </c>
      <c r="U23" s="108">
        <f t="shared" si="22"/>
        <v>20578333.329999998</v>
      </c>
      <c r="V23" s="110">
        <f t="shared" si="22"/>
        <v>33333.33</v>
      </c>
      <c r="W23" s="109">
        <f t="shared" si="22"/>
        <v>33333.33</v>
      </c>
      <c r="X23" s="109">
        <f t="shared" si="22"/>
        <v>33333.33</v>
      </c>
      <c r="Y23" s="109">
        <f t="shared" si="22"/>
        <v>33333.33</v>
      </c>
      <c r="Z23" s="109">
        <f t="shared" si="22"/>
        <v>33333.33</v>
      </c>
      <c r="AA23" s="109">
        <f t="shared" si="22"/>
        <v>33333.33</v>
      </c>
      <c r="AB23" s="109">
        <f t="shared" si="22"/>
        <v>33333.33</v>
      </c>
      <c r="AC23" s="109">
        <f t="shared" si="22"/>
        <v>33333.33</v>
      </c>
      <c r="AD23" s="109">
        <f t="shared" si="22"/>
        <v>33333.33</v>
      </c>
      <c r="AE23" s="109">
        <f t="shared" si="22"/>
        <v>33333.33</v>
      </c>
      <c r="AF23" s="109">
        <f t="shared" si="22"/>
        <v>33333.33</v>
      </c>
      <c r="AG23" s="108">
        <f t="shared" si="22"/>
        <v>14578333.33</v>
      </c>
      <c r="AH23" s="110">
        <f t="shared" si="22"/>
        <v>33333.33</v>
      </c>
      <c r="AI23" s="109">
        <f t="shared" si="22"/>
        <v>33333.33</v>
      </c>
      <c r="AJ23" s="109">
        <f t="shared" si="22"/>
        <v>33333.33</v>
      </c>
      <c r="AK23" s="109">
        <f t="shared" si="22"/>
        <v>33333.33</v>
      </c>
      <c r="AL23" s="109">
        <f t="shared" si="22"/>
        <v>33333.33</v>
      </c>
      <c r="AM23" s="109">
        <f t="shared" si="22"/>
        <v>33333.33</v>
      </c>
      <c r="AN23" s="109">
        <f t="shared" si="22"/>
        <v>33333.33</v>
      </c>
      <c r="AO23" s="109">
        <f t="shared" si="22"/>
        <v>33333.33</v>
      </c>
      <c r="AP23" s="109">
        <f t="shared" si="22"/>
        <v>33333.33</v>
      </c>
      <c r="AQ23" s="109">
        <f t="shared" si="22"/>
        <v>33333.33</v>
      </c>
      <c r="AR23" s="109">
        <f t="shared" si="22"/>
        <v>33333.33</v>
      </c>
      <c r="AS23" s="108">
        <f t="shared" si="22"/>
        <v>8578333.3300000001</v>
      </c>
      <c r="AT23" s="110">
        <f t="shared" si="22"/>
        <v>33333.33</v>
      </c>
      <c r="AU23" s="109">
        <f t="shared" si="22"/>
        <v>33333.33</v>
      </c>
      <c r="AV23" s="109">
        <f t="shared" si="22"/>
        <v>33333.33</v>
      </c>
      <c r="AW23" s="109">
        <f t="shared" si="22"/>
        <v>33333.33</v>
      </c>
      <c r="AX23" s="109">
        <f t="shared" si="22"/>
        <v>33333.33</v>
      </c>
      <c r="AY23" s="109">
        <f t="shared" si="22"/>
        <v>33333.33</v>
      </c>
      <c r="AZ23" s="109">
        <f t="shared" si="22"/>
        <v>33333.33</v>
      </c>
      <c r="BA23" s="109">
        <f t="shared" si="22"/>
        <v>33333.33</v>
      </c>
      <c r="BB23" s="109">
        <f t="shared" si="22"/>
        <v>33333.33</v>
      </c>
      <c r="BC23" s="109">
        <f t="shared" si="22"/>
        <v>33333.33</v>
      </c>
      <c r="BD23" s="109">
        <f t="shared" si="22"/>
        <v>33333.33</v>
      </c>
      <c r="BE23" s="108">
        <f t="shared" si="22"/>
        <v>8578333.3300000001</v>
      </c>
      <c r="BF23" s="110">
        <f t="shared" si="22"/>
        <v>33333.33</v>
      </c>
      <c r="BG23" s="109">
        <f t="shared" si="22"/>
        <v>33333.33</v>
      </c>
      <c r="BH23" s="109">
        <f t="shared" si="22"/>
        <v>33333.33</v>
      </c>
      <c r="BI23" s="109">
        <f t="shared" si="22"/>
        <v>33333.33</v>
      </c>
      <c r="BJ23" s="109">
        <f t="shared" si="22"/>
        <v>33333.33</v>
      </c>
      <c r="BK23" s="109">
        <f t="shared" si="22"/>
        <v>33333.33</v>
      </c>
      <c r="BL23" s="109">
        <f t="shared" si="22"/>
        <v>33333.33</v>
      </c>
      <c r="BM23" s="109">
        <f t="shared" si="22"/>
        <v>33333.33</v>
      </c>
      <c r="BN23" s="109">
        <f t="shared" si="22"/>
        <v>33333.33</v>
      </c>
      <c r="BO23" s="109">
        <f t="shared" si="22"/>
        <v>33333.33</v>
      </c>
      <c r="BP23" s="109">
        <f t="shared" si="22"/>
        <v>33333.33</v>
      </c>
      <c r="BQ23" s="108">
        <f t="shared" si="22"/>
        <v>8578333.3300000001</v>
      </c>
      <c r="BR23" s="110">
        <f t="shared" si="22"/>
        <v>33333.33</v>
      </c>
      <c r="BS23" s="109">
        <f t="shared" si="22"/>
        <v>33333.33</v>
      </c>
      <c r="BT23" s="109">
        <f t="shared" si="22"/>
        <v>33333.33</v>
      </c>
      <c r="BU23" s="109">
        <f t="shared" ref="BU23:CC23" si="23">+BU412</f>
        <v>33333.33</v>
      </c>
      <c r="BV23" s="109">
        <f t="shared" si="23"/>
        <v>33333.33</v>
      </c>
      <c r="BW23" s="109">
        <f t="shared" si="23"/>
        <v>33333.33</v>
      </c>
      <c r="BX23" s="109">
        <f t="shared" si="23"/>
        <v>33333.33</v>
      </c>
      <c r="BY23" s="109">
        <f t="shared" si="23"/>
        <v>33333.33</v>
      </c>
      <c r="BZ23" s="109">
        <f t="shared" si="23"/>
        <v>33333.33</v>
      </c>
      <c r="CA23" s="109">
        <f t="shared" si="23"/>
        <v>33333.33</v>
      </c>
      <c r="CB23" s="109">
        <f t="shared" si="23"/>
        <v>33333.33</v>
      </c>
      <c r="CC23" s="108">
        <f t="shared" si="23"/>
        <v>8578333.5700000003</v>
      </c>
      <c r="CD23"/>
    </row>
    <row r="24" spans="1:82" x14ac:dyDescent="0.75">
      <c r="A24" s="39"/>
      <c r="B24" s="95" t="s">
        <v>44</v>
      </c>
      <c r="C24" s="454" t="s">
        <v>45</v>
      </c>
      <c r="D24" s="455"/>
      <c r="E24" s="455"/>
      <c r="F24" s="456"/>
      <c r="G24" s="96">
        <f t="shared" si="17"/>
        <v>11553500</v>
      </c>
      <c r="H24" s="97">
        <f t="shared" ref="H24:BS24" si="24">+H454</f>
        <v>0</v>
      </c>
      <c r="I24" s="98">
        <f t="shared" si="24"/>
        <v>0</v>
      </c>
      <c r="J24" s="97">
        <f t="shared" si="24"/>
        <v>0</v>
      </c>
      <c r="K24" s="99">
        <f t="shared" si="24"/>
        <v>0</v>
      </c>
      <c r="L24" s="99">
        <f t="shared" si="24"/>
        <v>0</v>
      </c>
      <c r="M24" s="99">
        <f t="shared" si="24"/>
        <v>0</v>
      </c>
      <c r="N24" s="99">
        <f t="shared" si="24"/>
        <v>0</v>
      </c>
      <c r="O24" s="99">
        <f t="shared" si="24"/>
        <v>0</v>
      </c>
      <c r="P24" s="99">
        <f t="shared" si="24"/>
        <v>0</v>
      </c>
      <c r="Q24" s="99">
        <f t="shared" si="24"/>
        <v>0</v>
      </c>
      <c r="R24" s="99">
        <f t="shared" si="24"/>
        <v>0</v>
      </c>
      <c r="S24" s="99">
        <f t="shared" si="24"/>
        <v>0</v>
      </c>
      <c r="T24" s="99">
        <f t="shared" si="24"/>
        <v>0</v>
      </c>
      <c r="U24" s="98">
        <f t="shared" si="24"/>
        <v>1925583.34</v>
      </c>
      <c r="V24" s="97">
        <f t="shared" si="24"/>
        <v>0</v>
      </c>
      <c r="W24" s="99">
        <f t="shared" si="24"/>
        <v>0</v>
      </c>
      <c r="X24" s="99">
        <f t="shared" si="24"/>
        <v>0</v>
      </c>
      <c r="Y24" s="99">
        <f t="shared" si="24"/>
        <v>0</v>
      </c>
      <c r="Z24" s="99">
        <f t="shared" si="24"/>
        <v>0</v>
      </c>
      <c r="AA24" s="99">
        <f t="shared" si="24"/>
        <v>0</v>
      </c>
      <c r="AB24" s="99">
        <f t="shared" si="24"/>
        <v>0</v>
      </c>
      <c r="AC24" s="99">
        <f t="shared" si="24"/>
        <v>0</v>
      </c>
      <c r="AD24" s="99">
        <f t="shared" si="24"/>
        <v>0</v>
      </c>
      <c r="AE24" s="99">
        <f t="shared" si="24"/>
        <v>0</v>
      </c>
      <c r="AF24" s="99">
        <f t="shared" si="24"/>
        <v>0</v>
      </c>
      <c r="AG24" s="98">
        <f t="shared" si="24"/>
        <v>1925583.34</v>
      </c>
      <c r="AH24" s="100">
        <f t="shared" si="24"/>
        <v>0</v>
      </c>
      <c r="AI24" s="99">
        <f t="shared" si="24"/>
        <v>0</v>
      </c>
      <c r="AJ24" s="99">
        <f t="shared" si="24"/>
        <v>0</v>
      </c>
      <c r="AK24" s="99">
        <f t="shared" si="24"/>
        <v>0</v>
      </c>
      <c r="AL24" s="99">
        <f t="shared" si="24"/>
        <v>0</v>
      </c>
      <c r="AM24" s="99">
        <f t="shared" si="24"/>
        <v>0</v>
      </c>
      <c r="AN24" s="99">
        <f t="shared" si="24"/>
        <v>0</v>
      </c>
      <c r="AO24" s="99">
        <f t="shared" si="24"/>
        <v>0</v>
      </c>
      <c r="AP24" s="99">
        <f t="shared" si="24"/>
        <v>0</v>
      </c>
      <c r="AQ24" s="99">
        <f t="shared" si="24"/>
        <v>0</v>
      </c>
      <c r="AR24" s="99">
        <f t="shared" si="24"/>
        <v>0</v>
      </c>
      <c r="AS24" s="98">
        <f t="shared" si="24"/>
        <v>1925583.34</v>
      </c>
      <c r="AT24" s="100">
        <f t="shared" si="24"/>
        <v>0</v>
      </c>
      <c r="AU24" s="99">
        <f t="shared" si="24"/>
        <v>0</v>
      </c>
      <c r="AV24" s="99">
        <f t="shared" si="24"/>
        <v>0</v>
      </c>
      <c r="AW24" s="99">
        <f t="shared" si="24"/>
        <v>0</v>
      </c>
      <c r="AX24" s="99">
        <f t="shared" si="24"/>
        <v>0</v>
      </c>
      <c r="AY24" s="99">
        <f t="shared" si="24"/>
        <v>0</v>
      </c>
      <c r="AZ24" s="99">
        <f t="shared" si="24"/>
        <v>0</v>
      </c>
      <c r="BA24" s="99">
        <f t="shared" si="24"/>
        <v>0</v>
      </c>
      <c r="BB24" s="99">
        <f t="shared" si="24"/>
        <v>0</v>
      </c>
      <c r="BC24" s="99">
        <f t="shared" si="24"/>
        <v>0</v>
      </c>
      <c r="BD24" s="99">
        <f t="shared" si="24"/>
        <v>0</v>
      </c>
      <c r="BE24" s="98">
        <f t="shared" si="24"/>
        <v>1925583.34</v>
      </c>
      <c r="BF24" s="100">
        <f t="shared" si="24"/>
        <v>0</v>
      </c>
      <c r="BG24" s="99">
        <f t="shared" si="24"/>
        <v>0</v>
      </c>
      <c r="BH24" s="99">
        <f t="shared" si="24"/>
        <v>0</v>
      </c>
      <c r="BI24" s="99">
        <f t="shared" si="24"/>
        <v>0</v>
      </c>
      <c r="BJ24" s="99">
        <f t="shared" si="24"/>
        <v>0</v>
      </c>
      <c r="BK24" s="99">
        <f t="shared" si="24"/>
        <v>0</v>
      </c>
      <c r="BL24" s="99">
        <f t="shared" si="24"/>
        <v>0</v>
      </c>
      <c r="BM24" s="99">
        <f t="shared" si="24"/>
        <v>0</v>
      </c>
      <c r="BN24" s="99">
        <f t="shared" si="24"/>
        <v>0</v>
      </c>
      <c r="BO24" s="99">
        <f t="shared" si="24"/>
        <v>0</v>
      </c>
      <c r="BP24" s="99">
        <f t="shared" si="24"/>
        <v>0</v>
      </c>
      <c r="BQ24" s="98">
        <f t="shared" si="24"/>
        <v>1925583.34</v>
      </c>
      <c r="BR24" s="100">
        <f t="shared" si="24"/>
        <v>0</v>
      </c>
      <c r="BS24" s="99">
        <f t="shared" si="24"/>
        <v>0</v>
      </c>
      <c r="BT24" s="99">
        <f t="shared" ref="BT24" si="25">+BT454</f>
        <v>0</v>
      </c>
      <c r="BU24" s="99">
        <f>+BU454</f>
        <v>0</v>
      </c>
      <c r="BV24" s="99">
        <f t="shared" ref="BV24:CC24" si="26">+BV454</f>
        <v>0</v>
      </c>
      <c r="BW24" s="99">
        <f t="shared" si="26"/>
        <v>0</v>
      </c>
      <c r="BX24" s="99">
        <f t="shared" si="26"/>
        <v>0</v>
      </c>
      <c r="BY24" s="99">
        <f t="shared" si="26"/>
        <v>0</v>
      </c>
      <c r="BZ24" s="99">
        <f t="shared" si="26"/>
        <v>0</v>
      </c>
      <c r="CA24" s="99">
        <f t="shared" si="26"/>
        <v>0</v>
      </c>
      <c r="CB24" s="99">
        <f t="shared" si="26"/>
        <v>0</v>
      </c>
      <c r="CC24" s="98">
        <f t="shared" si="26"/>
        <v>1925583.3</v>
      </c>
      <c r="CD24" s="284" t="b">
        <f>G24=G454</f>
        <v>1</v>
      </c>
    </row>
    <row r="25" spans="1:82" x14ac:dyDescent="0.75">
      <c r="A25" s="39"/>
      <c r="B25" s="101"/>
      <c r="C25" s="447" t="s">
        <v>38</v>
      </c>
      <c r="D25" s="449"/>
      <c r="E25" s="449"/>
      <c r="F25" s="450"/>
      <c r="G25" s="74">
        <f t="shared" si="17"/>
        <v>0</v>
      </c>
      <c r="H25" s="102">
        <f>H24-H26</f>
        <v>0</v>
      </c>
      <c r="I25" s="103">
        <f t="shared" ref="I25:BT25" si="27">I24-I26</f>
        <v>0</v>
      </c>
      <c r="J25" s="102">
        <f t="shared" si="27"/>
        <v>0</v>
      </c>
      <c r="K25" s="77">
        <f t="shared" si="27"/>
        <v>0</v>
      </c>
      <c r="L25" s="77">
        <f t="shared" si="27"/>
        <v>0</v>
      </c>
      <c r="M25" s="77">
        <f t="shared" si="27"/>
        <v>0</v>
      </c>
      <c r="N25" s="77">
        <f t="shared" si="27"/>
        <v>0</v>
      </c>
      <c r="O25" s="77">
        <f t="shared" si="27"/>
        <v>0</v>
      </c>
      <c r="P25" s="77">
        <f t="shared" si="27"/>
        <v>0</v>
      </c>
      <c r="Q25" s="77">
        <f t="shared" si="27"/>
        <v>0</v>
      </c>
      <c r="R25" s="77">
        <f t="shared" si="27"/>
        <v>0</v>
      </c>
      <c r="S25" s="77">
        <f t="shared" si="27"/>
        <v>0</v>
      </c>
      <c r="T25" s="77">
        <f t="shared" si="27"/>
        <v>0</v>
      </c>
      <c r="U25" s="103">
        <f t="shared" si="27"/>
        <v>0</v>
      </c>
      <c r="V25" s="102">
        <f t="shared" si="27"/>
        <v>0</v>
      </c>
      <c r="W25" s="77">
        <f t="shared" si="27"/>
        <v>0</v>
      </c>
      <c r="X25" s="77">
        <f t="shared" si="27"/>
        <v>0</v>
      </c>
      <c r="Y25" s="77">
        <f t="shared" si="27"/>
        <v>0</v>
      </c>
      <c r="Z25" s="77">
        <f t="shared" si="27"/>
        <v>0</v>
      </c>
      <c r="AA25" s="77">
        <f t="shared" si="27"/>
        <v>0</v>
      </c>
      <c r="AB25" s="77">
        <f t="shared" si="27"/>
        <v>0</v>
      </c>
      <c r="AC25" s="77">
        <f t="shared" si="27"/>
        <v>0</v>
      </c>
      <c r="AD25" s="77">
        <f t="shared" si="27"/>
        <v>0</v>
      </c>
      <c r="AE25" s="77">
        <f t="shared" si="27"/>
        <v>0</v>
      </c>
      <c r="AF25" s="77">
        <f t="shared" si="27"/>
        <v>0</v>
      </c>
      <c r="AG25" s="103">
        <f t="shared" si="27"/>
        <v>0</v>
      </c>
      <c r="AH25" s="104">
        <f t="shared" si="27"/>
        <v>0</v>
      </c>
      <c r="AI25" s="77">
        <f t="shared" si="27"/>
        <v>0</v>
      </c>
      <c r="AJ25" s="77">
        <f t="shared" si="27"/>
        <v>0</v>
      </c>
      <c r="AK25" s="77">
        <f t="shared" si="27"/>
        <v>0</v>
      </c>
      <c r="AL25" s="77">
        <f t="shared" si="27"/>
        <v>0</v>
      </c>
      <c r="AM25" s="77">
        <f t="shared" si="27"/>
        <v>0</v>
      </c>
      <c r="AN25" s="77">
        <f t="shared" si="27"/>
        <v>0</v>
      </c>
      <c r="AO25" s="77">
        <f t="shared" si="27"/>
        <v>0</v>
      </c>
      <c r="AP25" s="77">
        <f t="shared" si="27"/>
        <v>0</v>
      </c>
      <c r="AQ25" s="77">
        <f t="shared" si="27"/>
        <v>0</v>
      </c>
      <c r="AR25" s="77">
        <f t="shared" si="27"/>
        <v>0</v>
      </c>
      <c r="AS25" s="103">
        <f t="shared" si="27"/>
        <v>0</v>
      </c>
      <c r="AT25" s="104">
        <f t="shared" si="27"/>
        <v>0</v>
      </c>
      <c r="AU25" s="77">
        <f t="shared" si="27"/>
        <v>0</v>
      </c>
      <c r="AV25" s="77">
        <f t="shared" si="27"/>
        <v>0</v>
      </c>
      <c r="AW25" s="77">
        <f t="shared" si="27"/>
        <v>0</v>
      </c>
      <c r="AX25" s="77">
        <f t="shared" si="27"/>
        <v>0</v>
      </c>
      <c r="AY25" s="77">
        <f t="shared" si="27"/>
        <v>0</v>
      </c>
      <c r="AZ25" s="77">
        <f t="shared" si="27"/>
        <v>0</v>
      </c>
      <c r="BA25" s="77">
        <f t="shared" si="27"/>
        <v>0</v>
      </c>
      <c r="BB25" s="77">
        <f t="shared" si="27"/>
        <v>0</v>
      </c>
      <c r="BC25" s="77">
        <f t="shared" si="27"/>
        <v>0</v>
      </c>
      <c r="BD25" s="77">
        <f t="shared" si="27"/>
        <v>0</v>
      </c>
      <c r="BE25" s="103">
        <f t="shared" si="27"/>
        <v>0</v>
      </c>
      <c r="BF25" s="104">
        <f t="shared" si="27"/>
        <v>0</v>
      </c>
      <c r="BG25" s="77">
        <f t="shared" si="27"/>
        <v>0</v>
      </c>
      <c r="BH25" s="77">
        <f t="shared" si="27"/>
        <v>0</v>
      </c>
      <c r="BI25" s="77">
        <f t="shared" si="27"/>
        <v>0</v>
      </c>
      <c r="BJ25" s="77">
        <f t="shared" si="27"/>
        <v>0</v>
      </c>
      <c r="BK25" s="77">
        <f t="shared" si="27"/>
        <v>0</v>
      </c>
      <c r="BL25" s="77">
        <f t="shared" si="27"/>
        <v>0</v>
      </c>
      <c r="BM25" s="77">
        <f t="shared" si="27"/>
        <v>0</v>
      </c>
      <c r="BN25" s="77">
        <f t="shared" si="27"/>
        <v>0</v>
      </c>
      <c r="BO25" s="77">
        <f t="shared" si="27"/>
        <v>0</v>
      </c>
      <c r="BP25" s="77">
        <f t="shared" si="27"/>
        <v>0</v>
      </c>
      <c r="BQ25" s="103">
        <f t="shared" si="27"/>
        <v>0</v>
      </c>
      <c r="BR25" s="104">
        <f t="shared" si="27"/>
        <v>0</v>
      </c>
      <c r="BS25" s="77">
        <f t="shared" si="27"/>
        <v>0</v>
      </c>
      <c r="BT25" s="77">
        <f t="shared" si="27"/>
        <v>0</v>
      </c>
      <c r="BU25" s="77">
        <f t="shared" ref="BU25:CC25" si="28">BU24-BU26</f>
        <v>0</v>
      </c>
      <c r="BV25" s="77">
        <f t="shared" si="28"/>
        <v>0</v>
      </c>
      <c r="BW25" s="77">
        <f t="shared" si="28"/>
        <v>0</v>
      </c>
      <c r="BX25" s="77">
        <f t="shared" si="28"/>
        <v>0</v>
      </c>
      <c r="BY25" s="77">
        <f t="shared" si="28"/>
        <v>0</v>
      </c>
      <c r="BZ25" s="77">
        <f t="shared" si="28"/>
        <v>0</v>
      </c>
      <c r="CA25" s="77">
        <f t="shared" si="28"/>
        <v>0</v>
      </c>
      <c r="CB25" s="77">
        <f t="shared" si="28"/>
        <v>0</v>
      </c>
      <c r="CC25" s="103">
        <f t="shared" si="28"/>
        <v>0</v>
      </c>
      <c r="CD25"/>
    </row>
    <row r="26" spans="1:82" x14ac:dyDescent="0.75">
      <c r="A26" s="39"/>
      <c r="B26" s="105"/>
      <c r="C26" s="451" t="s">
        <v>39</v>
      </c>
      <c r="D26" s="452"/>
      <c r="E26" s="452"/>
      <c r="F26" s="453"/>
      <c r="G26" s="106">
        <f t="shared" si="17"/>
        <v>11553500</v>
      </c>
      <c r="H26" s="107">
        <f>SUM(H455,H457,H458,H471:H472,H478:H481,H483,H485,H487:H488)</f>
        <v>0</v>
      </c>
      <c r="I26" s="108">
        <f>SUM(I455,I457,I458,I471:I472,I478:I481,I483,I485,I487:I488)</f>
        <v>0</v>
      </c>
      <c r="J26" s="107">
        <f>SUM(J455,J457,J458,J471:J472,J478:J481,J483,J485,J487:J488)</f>
        <v>0</v>
      </c>
      <c r="K26" s="109">
        <f t="shared" ref="K26:BV26" si="29">SUM(K455,K457,K458,K471:K472,K478:K481,K483,K485,K487:K488)</f>
        <v>0</v>
      </c>
      <c r="L26" s="109">
        <f t="shared" si="29"/>
        <v>0</v>
      </c>
      <c r="M26" s="109">
        <f t="shared" si="29"/>
        <v>0</v>
      </c>
      <c r="N26" s="109">
        <f t="shared" si="29"/>
        <v>0</v>
      </c>
      <c r="O26" s="109">
        <f t="shared" si="29"/>
        <v>0</v>
      </c>
      <c r="P26" s="109">
        <f t="shared" si="29"/>
        <v>0</v>
      </c>
      <c r="Q26" s="109">
        <f t="shared" si="29"/>
        <v>0</v>
      </c>
      <c r="R26" s="109">
        <f t="shared" si="29"/>
        <v>0</v>
      </c>
      <c r="S26" s="109">
        <f t="shared" si="29"/>
        <v>0</v>
      </c>
      <c r="T26" s="109">
        <f t="shared" si="29"/>
        <v>0</v>
      </c>
      <c r="U26" s="108">
        <f t="shared" si="29"/>
        <v>1925583.34</v>
      </c>
      <c r="V26" s="107">
        <f t="shared" si="29"/>
        <v>0</v>
      </c>
      <c r="W26" s="109">
        <f t="shared" si="29"/>
        <v>0</v>
      </c>
      <c r="X26" s="109">
        <f t="shared" si="29"/>
        <v>0</v>
      </c>
      <c r="Y26" s="109">
        <f t="shared" si="29"/>
        <v>0</v>
      </c>
      <c r="Z26" s="109">
        <f t="shared" si="29"/>
        <v>0</v>
      </c>
      <c r="AA26" s="109">
        <f t="shared" si="29"/>
        <v>0</v>
      </c>
      <c r="AB26" s="109">
        <f t="shared" si="29"/>
        <v>0</v>
      </c>
      <c r="AC26" s="109">
        <f t="shared" si="29"/>
        <v>0</v>
      </c>
      <c r="AD26" s="109">
        <f t="shared" si="29"/>
        <v>0</v>
      </c>
      <c r="AE26" s="109">
        <f t="shared" si="29"/>
        <v>0</v>
      </c>
      <c r="AF26" s="109">
        <f t="shared" si="29"/>
        <v>0</v>
      </c>
      <c r="AG26" s="108">
        <f t="shared" si="29"/>
        <v>1925583.34</v>
      </c>
      <c r="AH26" s="110">
        <f t="shared" si="29"/>
        <v>0</v>
      </c>
      <c r="AI26" s="109">
        <f t="shared" si="29"/>
        <v>0</v>
      </c>
      <c r="AJ26" s="109">
        <f t="shared" si="29"/>
        <v>0</v>
      </c>
      <c r="AK26" s="109">
        <f t="shared" si="29"/>
        <v>0</v>
      </c>
      <c r="AL26" s="109">
        <f t="shared" si="29"/>
        <v>0</v>
      </c>
      <c r="AM26" s="109">
        <f t="shared" si="29"/>
        <v>0</v>
      </c>
      <c r="AN26" s="109">
        <f t="shared" si="29"/>
        <v>0</v>
      </c>
      <c r="AO26" s="109">
        <f t="shared" si="29"/>
        <v>0</v>
      </c>
      <c r="AP26" s="109">
        <f t="shared" si="29"/>
        <v>0</v>
      </c>
      <c r="AQ26" s="109">
        <f t="shared" si="29"/>
        <v>0</v>
      </c>
      <c r="AR26" s="109">
        <f t="shared" si="29"/>
        <v>0</v>
      </c>
      <c r="AS26" s="108">
        <f t="shared" si="29"/>
        <v>1925583.34</v>
      </c>
      <c r="AT26" s="110">
        <f t="shared" si="29"/>
        <v>0</v>
      </c>
      <c r="AU26" s="109">
        <f t="shared" si="29"/>
        <v>0</v>
      </c>
      <c r="AV26" s="109">
        <f t="shared" si="29"/>
        <v>0</v>
      </c>
      <c r="AW26" s="109">
        <f t="shared" si="29"/>
        <v>0</v>
      </c>
      <c r="AX26" s="109">
        <f t="shared" si="29"/>
        <v>0</v>
      </c>
      <c r="AY26" s="109">
        <f t="shared" si="29"/>
        <v>0</v>
      </c>
      <c r="AZ26" s="109">
        <f t="shared" si="29"/>
        <v>0</v>
      </c>
      <c r="BA26" s="109">
        <f t="shared" si="29"/>
        <v>0</v>
      </c>
      <c r="BB26" s="109">
        <f t="shared" si="29"/>
        <v>0</v>
      </c>
      <c r="BC26" s="109">
        <f t="shared" si="29"/>
        <v>0</v>
      </c>
      <c r="BD26" s="109">
        <f t="shared" si="29"/>
        <v>0</v>
      </c>
      <c r="BE26" s="108">
        <f t="shared" si="29"/>
        <v>1925583.34</v>
      </c>
      <c r="BF26" s="110">
        <f t="shared" si="29"/>
        <v>0</v>
      </c>
      <c r="BG26" s="109">
        <f t="shared" si="29"/>
        <v>0</v>
      </c>
      <c r="BH26" s="109">
        <f t="shared" si="29"/>
        <v>0</v>
      </c>
      <c r="BI26" s="109">
        <f t="shared" si="29"/>
        <v>0</v>
      </c>
      <c r="BJ26" s="109">
        <f t="shared" si="29"/>
        <v>0</v>
      </c>
      <c r="BK26" s="109">
        <f t="shared" si="29"/>
        <v>0</v>
      </c>
      <c r="BL26" s="109">
        <f t="shared" si="29"/>
        <v>0</v>
      </c>
      <c r="BM26" s="109">
        <f t="shared" si="29"/>
        <v>0</v>
      </c>
      <c r="BN26" s="109">
        <f t="shared" si="29"/>
        <v>0</v>
      </c>
      <c r="BO26" s="109">
        <f t="shared" si="29"/>
        <v>0</v>
      </c>
      <c r="BP26" s="109">
        <f t="shared" si="29"/>
        <v>0</v>
      </c>
      <c r="BQ26" s="108">
        <f t="shared" si="29"/>
        <v>1925583.34</v>
      </c>
      <c r="BR26" s="110">
        <f t="shared" si="29"/>
        <v>0</v>
      </c>
      <c r="BS26" s="109">
        <f t="shared" si="29"/>
        <v>0</v>
      </c>
      <c r="BT26" s="109">
        <f t="shared" si="29"/>
        <v>0</v>
      </c>
      <c r="BU26" s="109">
        <f t="shared" si="29"/>
        <v>0</v>
      </c>
      <c r="BV26" s="109">
        <f t="shared" si="29"/>
        <v>0</v>
      </c>
      <c r="BW26" s="109">
        <f t="shared" ref="BW26:CC26" si="30">SUM(BW455,BW457,BW458,BW471:BW472,BW478:BW481,BW483,BW485,BW487:BW488)</f>
        <v>0</v>
      </c>
      <c r="BX26" s="109">
        <f t="shared" si="30"/>
        <v>0</v>
      </c>
      <c r="BY26" s="109">
        <f t="shared" si="30"/>
        <v>0</v>
      </c>
      <c r="BZ26" s="109">
        <f t="shared" si="30"/>
        <v>0</v>
      </c>
      <c r="CA26" s="109">
        <f t="shared" si="30"/>
        <v>0</v>
      </c>
      <c r="CB26" s="109">
        <f t="shared" si="30"/>
        <v>0</v>
      </c>
      <c r="CC26" s="108">
        <f t="shared" si="30"/>
        <v>1925583.3</v>
      </c>
      <c r="CD26"/>
    </row>
    <row r="27" spans="1:82" x14ac:dyDescent="0.75">
      <c r="A27" s="39"/>
      <c r="B27" s="54"/>
      <c r="C27" s="40"/>
      <c r="D27" s="41"/>
      <c r="E27" s="288"/>
      <c r="F27" s="287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  <c r="R27" s="111"/>
      <c r="S27" s="111"/>
      <c r="T27" s="111"/>
      <c r="U27" s="111"/>
      <c r="V27" s="111"/>
      <c r="W27" s="111"/>
      <c r="X27" s="111"/>
      <c r="Y27" s="111"/>
      <c r="Z27" s="111"/>
      <c r="AA27" s="111"/>
      <c r="AB27" s="111"/>
      <c r="AC27" s="111"/>
      <c r="AD27" s="111"/>
      <c r="AE27" s="111"/>
      <c r="AF27" s="111"/>
      <c r="AG27" s="111"/>
      <c r="AH27" s="111"/>
      <c r="AI27" s="111"/>
      <c r="AJ27" s="111"/>
      <c r="AK27" s="111"/>
      <c r="AL27" s="111"/>
      <c r="AM27" s="111"/>
      <c r="AN27" s="111"/>
      <c r="AO27" s="111"/>
      <c r="AP27" s="111"/>
      <c r="AQ27" s="111"/>
      <c r="AR27" s="111"/>
      <c r="AS27" s="111"/>
      <c r="AT27" s="111"/>
      <c r="AU27" s="111"/>
      <c r="AV27" s="111"/>
      <c r="AW27" s="111"/>
      <c r="AX27" s="111"/>
      <c r="AY27" s="111"/>
      <c r="AZ27" s="111"/>
      <c r="BA27" s="111"/>
      <c r="BB27" s="111"/>
      <c r="BC27" s="111"/>
      <c r="BD27" s="111"/>
      <c r="BE27" s="111"/>
      <c r="BF27" s="111"/>
      <c r="BG27" s="111"/>
      <c r="BH27" s="111"/>
      <c r="BI27" s="111"/>
      <c r="BJ27" s="111"/>
      <c r="BK27" s="111"/>
      <c r="BL27" s="111"/>
      <c r="BM27" s="111"/>
      <c r="BN27" s="111"/>
      <c r="BO27" s="111"/>
      <c r="BP27" s="111"/>
      <c r="BQ27" s="111"/>
      <c r="BR27" s="111"/>
      <c r="BS27" s="111"/>
      <c r="BT27" s="111"/>
      <c r="BU27" s="111"/>
      <c r="BV27" s="111"/>
      <c r="BW27" s="111"/>
      <c r="BX27" s="111"/>
      <c r="BY27" s="111"/>
      <c r="BZ27" s="111"/>
      <c r="CA27" s="111"/>
      <c r="CB27" s="111"/>
      <c r="CC27" s="112"/>
      <c r="CD27" s="39"/>
    </row>
    <row r="28" spans="1:82" x14ac:dyDescent="0.75">
      <c r="A28" s="39"/>
      <c r="B28" s="113" t="s">
        <v>46</v>
      </c>
      <c r="C28" s="114" t="s">
        <v>47</v>
      </c>
      <c r="D28" s="115"/>
      <c r="E28" s="293"/>
      <c r="F28" s="251"/>
      <c r="G28" s="116">
        <f t="shared" ref="G28:AL28" si="31">+SUM(G29,G55,G93,G103,G116,G148,G152,G164,G167,G169)</f>
        <v>97740000</v>
      </c>
      <c r="H28" s="117">
        <f t="shared" si="31"/>
        <v>0</v>
      </c>
      <c r="I28" s="118">
        <f t="shared" si="31"/>
        <v>0</v>
      </c>
      <c r="J28" s="117">
        <f t="shared" si="31"/>
        <v>152083.32999999999</v>
      </c>
      <c r="K28" s="119">
        <f t="shared" si="31"/>
        <v>152083.32999999999</v>
      </c>
      <c r="L28" s="119">
        <f t="shared" si="31"/>
        <v>152083.32999999999</v>
      </c>
      <c r="M28" s="119">
        <f t="shared" si="31"/>
        <v>152083.32999999999</v>
      </c>
      <c r="N28" s="119">
        <f t="shared" si="31"/>
        <v>152083.32999999999</v>
      </c>
      <c r="O28" s="119">
        <f t="shared" si="31"/>
        <v>152083.32999999999</v>
      </c>
      <c r="P28" s="119">
        <f t="shared" si="31"/>
        <v>152083.32999999999</v>
      </c>
      <c r="Q28" s="119">
        <f t="shared" si="31"/>
        <v>152083.32999999999</v>
      </c>
      <c r="R28" s="119">
        <f t="shared" si="31"/>
        <v>152083.32999999999</v>
      </c>
      <c r="S28" s="119">
        <f t="shared" si="31"/>
        <v>152083.32999999999</v>
      </c>
      <c r="T28" s="119">
        <f t="shared" si="31"/>
        <v>152083.32999999999</v>
      </c>
      <c r="U28" s="118">
        <f t="shared" si="31"/>
        <v>17767083.329999998</v>
      </c>
      <c r="V28" s="117">
        <f t="shared" si="31"/>
        <v>152083.32999999999</v>
      </c>
      <c r="W28" s="119">
        <f t="shared" si="31"/>
        <v>152083.32999999999</v>
      </c>
      <c r="X28" s="119">
        <f t="shared" si="31"/>
        <v>152083.32999999999</v>
      </c>
      <c r="Y28" s="119">
        <f t="shared" si="31"/>
        <v>152083.32999999999</v>
      </c>
      <c r="Z28" s="119">
        <f t="shared" si="31"/>
        <v>152083.32999999999</v>
      </c>
      <c r="AA28" s="119">
        <f t="shared" si="31"/>
        <v>152083.32999999999</v>
      </c>
      <c r="AB28" s="119">
        <f t="shared" si="31"/>
        <v>152083.32999999999</v>
      </c>
      <c r="AC28" s="119">
        <f t="shared" si="31"/>
        <v>152083.32999999999</v>
      </c>
      <c r="AD28" s="119">
        <f t="shared" si="31"/>
        <v>152083.32999999999</v>
      </c>
      <c r="AE28" s="119">
        <f t="shared" si="31"/>
        <v>152083.32999999999</v>
      </c>
      <c r="AF28" s="119">
        <f t="shared" si="31"/>
        <v>152083.32999999999</v>
      </c>
      <c r="AG28" s="118">
        <f t="shared" si="31"/>
        <v>15667083.33</v>
      </c>
      <c r="AH28" s="120">
        <f t="shared" si="31"/>
        <v>152083.32999999999</v>
      </c>
      <c r="AI28" s="119">
        <f t="shared" si="31"/>
        <v>152083.32999999999</v>
      </c>
      <c r="AJ28" s="119">
        <f t="shared" si="31"/>
        <v>152083.32999999999</v>
      </c>
      <c r="AK28" s="119">
        <f t="shared" si="31"/>
        <v>152083.32999999999</v>
      </c>
      <c r="AL28" s="119">
        <f t="shared" si="31"/>
        <v>152083.32999999999</v>
      </c>
      <c r="AM28" s="119">
        <f t="shared" ref="AM28:BR28" si="32">+SUM(AM29,AM55,AM93,AM103,AM116,AM148,AM152,AM164,AM167,AM169)</f>
        <v>152083.32999999999</v>
      </c>
      <c r="AN28" s="119">
        <f t="shared" si="32"/>
        <v>152083.32999999999</v>
      </c>
      <c r="AO28" s="119">
        <f t="shared" si="32"/>
        <v>152083.32999999999</v>
      </c>
      <c r="AP28" s="119">
        <f t="shared" si="32"/>
        <v>152083.32999999999</v>
      </c>
      <c r="AQ28" s="119">
        <f t="shared" si="32"/>
        <v>152083.32999999999</v>
      </c>
      <c r="AR28" s="119">
        <f t="shared" si="32"/>
        <v>152083.32999999999</v>
      </c>
      <c r="AS28" s="118">
        <f t="shared" si="32"/>
        <v>13567083.33</v>
      </c>
      <c r="AT28" s="120">
        <f t="shared" si="32"/>
        <v>152083.32999999999</v>
      </c>
      <c r="AU28" s="119">
        <f t="shared" si="32"/>
        <v>152083.32999999999</v>
      </c>
      <c r="AV28" s="119">
        <f t="shared" si="32"/>
        <v>152083.32999999999</v>
      </c>
      <c r="AW28" s="119">
        <f t="shared" si="32"/>
        <v>152083.32999999999</v>
      </c>
      <c r="AX28" s="119">
        <f t="shared" si="32"/>
        <v>152083.32999999999</v>
      </c>
      <c r="AY28" s="119">
        <f t="shared" si="32"/>
        <v>152083.32999999999</v>
      </c>
      <c r="AZ28" s="119">
        <f t="shared" si="32"/>
        <v>152083.32999999999</v>
      </c>
      <c r="BA28" s="119">
        <f t="shared" si="32"/>
        <v>152083.32999999999</v>
      </c>
      <c r="BB28" s="119">
        <f t="shared" si="32"/>
        <v>152083.32999999999</v>
      </c>
      <c r="BC28" s="119">
        <f t="shared" si="32"/>
        <v>152083.32999999999</v>
      </c>
      <c r="BD28" s="119">
        <f t="shared" si="32"/>
        <v>152083.32999999999</v>
      </c>
      <c r="BE28" s="118">
        <f t="shared" si="32"/>
        <v>13567083.33</v>
      </c>
      <c r="BF28" s="120">
        <f t="shared" si="32"/>
        <v>152083.32999999999</v>
      </c>
      <c r="BG28" s="119">
        <f t="shared" si="32"/>
        <v>152083.32999999999</v>
      </c>
      <c r="BH28" s="119">
        <f t="shared" si="32"/>
        <v>152083.32999999999</v>
      </c>
      <c r="BI28" s="119">
        <f t="shared" si="32"/>
        <v>152083.32999999999</v>
      </c>
      <c r="BJ28" s="119">
        <f t="shared" si="32"/>
        <v>152083.32999999999</v>
      </c>
      <c r="BK28" s="119">
        <f t="shared" si="32"/>
        <v>152083.32999999999</v>
      </c>
      <c r="BL28" s="119">
        <f t="shared" si="32"/>
        <v>152083.32999999999</v>
      </c>
      <c r="BM28" s="119">
        <f t="shared" si="32"/>
        <v>152083.32999999999</v>
      </c>
      <c r="BN28" s="119">
        <f t="shared" si="32"/>
        <v>152083.32999999999</v>
      </c>
      <c r="BO28" s="119">
        <f t="shared" si="32"/>
        <v>152083.32999999999</v>
      </c>
      <c r="BP28" s="119">
        <f t="shared" si="32"/>
        <v>152083.32999999999</v>
      </c>
      <c r="BQ28" s="118">
        <f t="shared" si="32"/>
        <v>13567083.33</v>
      </c>
      <c r="BR28" s="120">
        <f t="shared" si="32"/>
        <v>152083.32999999999</v>
      </c>
      <c r="BS28" s="119">
        <f t="shared" ref="BS28:CC28" si="33">+SUM(BS29,BS55,BS93,BS103,BS116,BS148,BS152,BS164,BS167,BS169)</f>
        <v>152083.32999999999</v>
      </c>
      <c r="BT28" s="119">
        <f t="shared" si="33"/>
        <v>152083.32999999999</v>
      </c>
      <c r="BU28" s="119">
        <f t="shared" si="33"/>
        <v>152083.32999999999</v>
      </c>
      <c r="BV28" s="119">
        <f t="shared" si="33"/>
        <v>152083.32999999999</v>
      </c>
      <c r="BW28" s="119">
        <f t="shared" si="33"/>
        <v>152083.32999999999</v>
      </c>
      <c r="BX28" s="119">
        <f t="shared" si="33"/>
        <v>152083.32999999999</v>
      </c>
      <c r="BY28" s="119">
        <f t="shared" si="33"/>
        <v>152083.32999999999</v>
      </c>
      <c r="BZ28" s="119">
        <f t="shared" si="33"/>
        <v>152083.32999999999</v>
      </c>
      <c r="CA28" s="119">
        <f t="shared" si="33"/>
        <v>152083.32999999999</v>
      </c>
      <c r="CB28" s="119">
        <f t="shared" si="33"/>
        <v>152083.32999999999</v>
      </c>
      <c r="CC28" s="118">
        <f t="shared" si="33"/>
        <v>13567083.57</v>
      </c>
      <c r="CD28" s="368"/>
    </row>
    <row r="29" spans="1:82" x14ac:dyDescent="0.75">
      <c r="A29" s="39"/>
      <c r="B29" s="121" t="s">
        <v>49</v>
      </c>
      <c r="C29" s="122" t="s">
        <v>50</v>
      </c>
      <c r="D29" s="123"/>
      <c r="E29" s="294"/>
      <c r="F29" s="249"/>
      <c r="G29" s="124">
        <f>SUM(G30:G54)</f>
        <v>0</v>
      </c>
      <c r="H29" s="125">
        <f t="shared" ref="H29:BS29" si="34">SUM(H30:H54)</f>
        <v>0</v>
      </c>
      <c r="I29" s="126">
        <f t="shared" si="34"/>
        <v>0</v>
      </c>
      <c r="J29" s="125">
        <f t="shared" si="34"/>
        <v>0</v>
      </c>
      <c r="K29" s="127">
        <f t="shared" si="34"/>
        <v>0</v>
      </c>
      <c r="L29" s="127">
        <f t="shared" si="34"/>
        <v>0</v>
      </c>
      <c r="M29" s="127">
        <f t="shared" si="34"/>
        <v>0</v>
      </c>
      <c r="N29" s="127">
        <f t="shared" si="34"/>
        <v>0</v>
      </c>
      <c r="O29" s="127">
        <f t="shared" si="34"/>
        <v>0</v>
      </c>
      <c r="P29" s="127">
        <f t="shared" si="34"/>
        <v>0</v>
      </c>
      <c r="Q29" s="127">
        <f t="shared" si="34"/>
        <v>0</v>
      </c>
      <c r="R29" s="127">
        <f t="shared" si="34"/>
        <v>0</v>
      </c>
      <c r="S29" s="127">
        <f t="shared" si="34"/>
        <v>0</v>
      </c>
      <c r="T29" s="127">
        <f t="shared" si="34"/>
        <v>0</v>
      </c>
      <c r="U29" s="126">
        <f t="shared" si="34"/>
        <v>0</v>
      </c>
      <c r="V29" s="125">
        <f t="shared" si="34"/>
        <v>0</v>
      </c>
      <c r="W29" s="127">
        <f t="shared" si="34"/>
        <v>0</v>
      </c>
      <c r="X29" s="127">
        <f t="shared" si="34"/>
        <v>0</v>
      </c>
      <c r="Y29" s="127">
        <f t="shared" si="34"/>
        <v>0</v>
      </c>
      <c r="Z29" s="127">
        <f t="shared" si="34"/>
        <v>0</v>
      </c>
      <c r="AA29" s="127">
        <f t="shared" si="34"/>
        <v>0</v>
      </c>
      <c r="AB29" s="127">
        <f t="shared" si="34"/>
        <v>0</v>
      </c>
      <c r="AC29" s="127">
        <f t="shared" si="34"/>
        <v>0</v>
      </c>
      <c r="AD29" s="127">
        <f t="shared" si="34"/>
        <v>0</v>
      </c>
      <c r="AE29" s="127">
        <f t="shared" si="34"/>
        <v>0</v>
      </c>
      <c r="AF29" s="127">
        <f t="shared" si="34"/>
        <v>0</v>
      </c>
      <c r="AG29" s="126">
        <f t="shared" si="34"/>
        <v>0</v>
      </c>
      <c r="AH29" s="128">
        <f t="shared" si="34"/>
        <v>0</v>
      </c>
      <c r="AI29" s="127">
        <f t="shared" si="34"/>
        <v>0</v>
      </c>
      <c r="AJ29" s="127">
        <f t="shared" si="34"/>
        <v>0</v>
      </c>
      <c r="AK29" s="127">
        <f t="shared" si="34"/>
        <v>0</v>
      </c>
      <c r="AL29" s="127">
        <f t="shared" si="34"/>
        <v>0</v>
      </c>
      <c r="AM29" s="127">
        <f t="shared" si="34"/>
        <v>0</v>
      </c>
      <c r="AN29" s="127">
        <f t="shared" si="34"/>
        <v>0</v>
      </c>
      <c r="AO29" s="127">
        <f t="shared" si="34"/>
        <v>0</v>
      </c>
      <c r="AP29" s="127">
        <f t="shared" si="34"/>
        <v>0</v>
      </c>
      <c r="AQ29" s="127">
        <f t="shared" si="34"/>
        <v>0</v>
      </c>
      <c r="AR29" s="127">
        <f t="shared" si="34"/>
        <v>0</v>
      </c>
      <c r="AS29" s="126">
        <f t="shared" si="34"/>
        <v>0</v>
      </c>
      <c r="AT29" s="128">
        <f t="shared" si="34"/>
        <v>0</v>
      </c>
      <c r="AU29" s="127">
        <f t="shared" si="34"/>
        <v>0</v>
      </c>
      <c r="AV29" s="127">
        <f t="shared" si="34"/>
        <v>0</v>
      </c>
      <c r="AW29" s="127">
        <f t="shared" si="34"/>
        <v>0</v>
      </c>
      <c r="AX29" s="127">
        <f t="shared" si="34"/>
        <v>0</v>
      </c>
      <c r="AY29" s="127">
        <f t="shared" si="34"/>
        <v>0</v>
      </c>
      <c r="AZ29" s="127">
        <f t="shared" si="34"/>
        <v>0</v>
      </c>
      <c r="BA29" s="127">
        <f t="shared" si="34"/>
        <v>0</v>
      </c>
      <c r="BB29" s="127">
        <f t="shared" si="34"/>
        <v>0</v>
      </c>
      <c r="BC29" s="127">
        <f t="shared" si="34"/>
        <v>0</v>
      </c>
      <c r="BD29" s="127">
        <f t="shared" si="34"/>
        <v>0</v>
      </c>
      <c r="BE29" s="126">
        <f t="shared" si="34"/>
        <v>0</v>
      </c>
      <c r="BF29" s="128">
        <f t="shared" si="34"/>
        <v>0</v>
      </c>
      <c r="BG29" s="127">
        <f t="shared" si="34"/>
        <v>0</v>
      </c>
      <c r="BH29" s="127">
        <f t="shared" si="34"/>
        <v>0</v>
      </c>
      <c r="BI29" s="127">
        <f t="shared" si="34"/>
        <v>0</v>
      </c>
      <c r="BJ29" s="127">
        <f t="shared" si="34"/>
        <v>0</v>
      </c>
      <c r="BK29" s="127">
        <f t="shared" si="34"/>
        <v>0</v>
      </c>
      <c r="BL29" s="127">
        <f t="shared" si="34"/>
        <v>0</v>
      </c>
      <c r="BM29" s="127">
        <f t="shared" si="34"/>
        <v>0</v>
      </c>
      <c r="BN29" s="127">
        <f t="shared" si="34"/>
        <v>0</v>
      </c>
      <c r="BO29" s="127">
        <f t="shared" si="34"/>
        <v>0</v>
      </c>
      <c r="BP29" s="127">
        <f t="shared" si="34"/>
        <v>0</v>
      </c>
      <c r="BQ29" s="126">
        <f t="shared" si="34"/>
        <v>0</v>
      </c>
      <c r="BR29" s="128">
        <f t="shared" si="34"/>
        <v>0</v>
      </c>
      <c r="BS29" s="127">
        <f t="shared" si="34"/>
        <v>0</v>
      </c>
      <c r="BT29" s="127">
        <f t="shared" ref="BT29:CC29" si="35">SUM(BT30:BT54)</f>
        <v>0</v>
      </c>
      <c r="BU29" s="127">
        <f t="shared" si="35"/>
        <v>0</v>
      </c>
      <c r="BV29" s="127">
        <f t="shared" si="35"/>
        <v>0</v>
      </c>
      <c r="BW29" s="127">
        <f t="shared" si="35"/>
        <v>0</v>
      </c>
      <c r="BX29" s="127">
        <f t="shared" si="35"/>
        <v>0</v>
      </c>
      <c r="BY29" s="127">
        <f t="shared" si="35"/>
        <v>0</v>
      </c>
      <c r="BZ29" s="127">
        <f t="shared" si="35"/>
        <v>0</v>
      </c>
      <c r="CA29" s="127">
        <f t="shared" si="35"/>
        <v>0</v>
      </c>
      <c r="CB29" s="127">
        <f t="shared" si="35"/>
        <v>0</v>
      </c>
      <c r="CC29" s="126">
        <f t="shared" si="35"/>
        <v>0</v>
      </c>
      <c r="CD29" s="368"/>
    </row>
    <row r="30" spans="1:82" x14ac:dyDescent="0.75">
      <c r="A30" s="39"/>
      <c r="B30" s="73" t="s">
        <v>51</v>
      </c>
      <c r="C30" s="129" t="s">
        <v>52</v>
      </c>
      <c r="D30" s="130"/>
      <c r="E30" s="255"/>
      <c r="F30" s="224"/>
      <c r="G30" s="217"/>
      <c r="H30" s="75"/>
      <c r="I30" s="76"/>
      <c r="J30" s="230"/>
      <c r="K30" s="231"/>
      <c r="L30" s="231"/>
      <c r="M30" s="231"/>
      <c r="N30" s="231"/>
      <c r="O30" s="231"/>
      <c r="P30" s="231"/>
      <c r="Q30" s="231"/>
      <c r="R30" s="231"/>
      <c r="S30" s="231"/>
      <c r="T30" s="231"/>
      <c r="U30" s="232"/>
      <c r="V30" s="230"/>
      <c r="W30" s="231"/>
      <c r="X30" s="231"/>
      <c r="Y30" s="231"/>
      <c r="Z30" s="231"/>
      <c r="AA30" s="231"/>
      <c r="AB30" s="231"/>
      <c r="AC30" s="231"/>
      <c r="AD30" s="231"/>
      <c r="AE30" s="231"/>
      <c r="AF30" s="231"/>
      <c r="AG30" s="232"/>
      <c r="AH30" s="233"/>
      <c r="AI30" s="231"/>
      <c r="AJ30" s="231"/>
      <c r="AK30" s="231"/>
      <c r="AL30" s="231"/>
      <c r="AM30" s="231"/>
      <c r="AN30" s="231"/>
      <c r="AO30" s="231"/>
      <c r="AP30" s="231"/>
      <c r="AQ30" s="231"/>
      <c r="AR30" s="231"/>
      <c r="AS30" s="232"/>
      <c r="AT30" s="233"/>
      <c r="AU30" s="231"/>
      <c r="AV30" s="231"/>
      <c r="AW30" s="231"/>
      <c r="AX30" s="231"/>
      <c r="AY30" s="231"/>
      <c r="AZ30" s="231"/>
      <c r="BA30" s="231"/>
      <c r="BB30" s="231"/>
      <c r="BC30" s="231"/>
      <c r="BD30" s="231"/>
      <c r="BE30" s="232"/>
      <c r="BF30" s="233"/>
      <c r="BG30" s="231"/>
      <c r="BH30" s="231"/>
      <c r="BI30" s="231"/>
      <c r="BJ30" s="231"/>
      <c r="BK30" s="231"/>
      <c r="BL30" s="231"/>
      <c r="BM30" s="231"/>
      <c r="BN30" s="231"/>
      <c r="BO30" s="231"/>
      <c r="BP30" s="231"/>
      <c r="BQ30" s="232"/>
      <c r="BR30" s="233"/>
      <c r="BS30" s="231"/>
      <c r="BT30" s="231"/>
      <c r="BU30" s="231"/>
      <c r="BV30" s="231"/>
      <c r="BW30" s="231"/>
      <c r="BX30" s="231"/>
      <c r="BY30" s="231"/>
      <c r="BZ30" s="231"/>
      <c r="CA30" s="231"/>
      <c r="CB30" s="231"/>
      <c r="CC30" s="232"/>
      <c r="CD30" s="368"/>
    </row>
    <row r="31" spans="1:82" ht="27" x14ac:dyDescent="0.75">
      <c r="A31" s="39"/>
      <c r="B31" s="73" t="s">
        <v>53</v>
      </c>
      <c r="C31" s="129" t="s">
        <v>54</v>
      </c>
      <c r="D31" s="130" t="s">
        <v>55</v>
      </c>
      <c r="E31" s="255">
        <v>6</v>
      </c>
      <c r="F31" s="224"/>
      <c r="G31" s="74">
        <f t="shared" ref="G31:G92" si="36">+SUM(H31:CC31)</f>
        <v>0</v>
      </c>
      <c r="H31" s="219"/>
      <c r="I31" s="218"/>
      <c r="J31" s="75"/>
      <c r="K31" s="77"/>
      <c r="L31" s="77"/>
      <c r="M31" s="77"/>
      <c r="N31" s="77"/>
      <c r="O31" s="77"/>
      <c r="P31" s="77"/>
      <c r="Q31" s="77"/>
      <c r="R31" s="77"/>
      <c r="S31" s="77"/>
      <c r="T31" s="77"/>
      <c r="U31" s="76"/>
      <c r="V31" s="75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6"/>
      <c r="AH31" s="78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6"/>
      <c r="AT31" s="78"/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6"/>
      <c r="BF31" s="78"/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6"/>
      <c r="BR31" s="78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6"/>
      <c r="CD31" s="368"/>
    </row>
    <row r="32" spans="1:82" ht="27" x14ac:dyDescent="0.75">
      <c r="A32" s="39"/>
      <c r="B32" s="73" t="s">
        <v>56</v>
      </c>
      <c r="C32" s="129" t="s">
        <v>57</v>
      </c>
      <c r="D32" s="130" t="s">
        <v>58</v>
      </c>
      <c r="E32" s="255">
        <v>48</v>
      </c>
      <c r="F32" s="224"/>
      <c r="G32" s="74">
        <f t="shared" si="36"/>
        <v>0</v>
      </c>
      <c r="H32" s="75"/>
      <c r="I32" s="76"/>
      <c r="J32" s="219"/>
      <c r="K32" s="220"/>
      <c r="L32" s="220"/>
      <c r="M32" s="220"/>
      <c r="N32" s="220"/>
      <c r="O32" s="220"/>
      <c r="P32" s="220"/>
      <c r="Q32" s="220"/>
      <c r="R32" s="220"/>
      <c r="S32" s="220"/>
      <c r="T32" s="220"/>
      <c r="U32" s="218"/>
      <c r="V32" s="219"/>
      <c r="W32" s="220"/>
      <c r="X32" s="220"/>
      <c r="Y32" s="220"/>
      <c r="Z32" s="220"/>
      <c r="AA32" s="220"/>
      <c r="AB32" s="220"/>
      <c r="AC32" s="220"/>
      <c r="AD32" s="220"/>
      <c r="AE32" s="220"/>
      <c r="AF32" s="220"/>
      <c r="AG32" s="218"/>
      <c r="AH32" s="221"/>
      <c r="AI32" s="220"/>
      <c r="AJ32" s="220"/>
      <c r="AK32" s="220"/>
      <c r="AL32" s="220"/>
      <c r="AM32" s="220"/>
      <c r="AN32" s="220"/>
      <c r="AO32" s="220"/>
      <c r="AP32" s="220"/>
      <c r="AQ32" s="220"/>
      <c r="AR32" s="220"/>
      <c r="AS32" s="218"/>
      <c r="AT32" s="221"/>
      <c r="AU32" s="220"/>
      <c r="AV32" s="220"/>
      <c r="AW32" s="220"/>
      <c r="AX32" s="220"/>
      <c r="AY32" s="220"/>
      <c r="AZ32" s="220"/>
      <c r="BA32" s="220"/>
      <c r="BB32" s="220"/>
      <c r="BC32" s="220"/>
      <c r="BD32" s="220"/>
      <c r="BE32" s="218"/>
      <c r="BF32" s="78"/>
      <c r="BG32" s="77"/>
      <c r="BH32" s="77"/>
      <c r="BI32" s="77"/>
      <c r="BJ32" s="77"/>
      <c r="BK32" s="77"/>
      <c r="BL32" s="77"/>
      <c r="BM32" s="77"/>
      <c r="BN32" s="77"/>
      <c r="BO32" s="77"/>
      <c r="BP32" s="77"/>
      <c r="BQ32" s="76"/>
      <c r="BR32" s="78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6"/>
      <c r="CD32" s="368"/>
    </row>
    <row r="33" spans="1:82" ht="27" x14ac:dyDescent="0.75">
      <c r="A33" s="39"/>
      <c r="B33" s="73" t="s">
        <v>59</v>
      </c>
      <c r="C33" s="129" t="s">
        <v>60</v>
      </c>
      <c r="D33" s="130" t="s">
        <v>58</v>
      </c>
      <c r="E33" s="255">
        <v>12</v>
      </c>
      <c r="F33" s="224"/>
      <c r="G33" s="74">
        <f t="shared" si="36"/>
        <v>0</v>
      </c>
      <c r="H33" s="75"/>
      <c r="I33" s="76"/>
      <c r="J33" s="75"/>
      <c r="K33" s="77"/>
      <c r="L33" s="77"/>
      <c r="M33" s="77"/>
      <c r="N33" s="77"/>
      <c r="O33" s="77"/>
      <c r="P33" s="77"/>
      <c r="Q33" s="77"/>
      <c r="R33" s="77"/>
      <c r="S33" s="77"/>
      <c r="T33" s="77"/>
      <c r="U33" s="76"/>
      <c r="V33" s="75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6"/>
      <c r="AH33" s="75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6"/>
      <c r="AT33" s="75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6"/>
      <c r="BF33" s="221"/>
      <c r="BG33" s="220"/>
      <c r="BH33" s="220"/>
      <c r="BI33" s="220"/>
      <c r="BJ33" s="220"/>
      <c r="BK33" s="220"/>
      <c r="BL33" s="220"/>
      <c r="BM33" s="220"/>
      <c r="BN33" s="220"/>
      <c r="BO33" s="220"/>
      <c r="BP33" s="220"/>
      <c r="BQ33" s="218"/>
      <c r="BR33" s="78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6"/>
      <c r="CD33" s="368"/>
    </row>
    <row r="34" spans="1:82" x14ac:dyDescent="0.75">
      <c r="A34" s="39"/>
      <c r="B34" s="73" t="s">
        <v>61</v>
      </c>
      <c r="C34" s="129" t="s">
        <v>62</v>
      </c>
      <c r="D34" s="130" t="s">
        <v>58</v>
      </c>
      <c r="E34" s="255">
        <v>6</v>
      </c>
      <c r="F34" s="224"/>
      <c r="G34" s="74">
        <f t="shared" si="36"/>
        <v>0</v>
      </c>
      <c r="H34" s="75"/>
      <c r="I34" s="76"/>
      <c r="J34" s="75"/>
      <c r="K34" s="77"/>
      <c r="L34" s="77"/>
      <c r="M34" s="77"/>
      <c r="N34" s="77"/>
      <c r="O34" s="77"/>
      <c r="P34" s="77"/>
      <c r="Q34" s="77"/>
      <c r="R34" s="77"/>
      <c r="S34" s="77"/>
      <c r="T34" s="77"/>
      <c r="U34" s="76"/>
      <c r="V34" s="75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6"/>
      <c r="AH34" s="78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6"/>
      <c r="AT34" s="78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6"/>
      <c r="BF34" s="78"/>
      <c r="BG34" s="227"/>
      <c r="BH34" s="227"/>
      <c r="BI34" s="227"/>
      <c r="BJ34" s="227"/>
      <c r="BK34" s="227"/>
      <c r="BL34" s="227"/>
      <c r="BM34" s="227"/>
      <c r="BN34" s="227"/>
      <c r="BO34" s="227"/>
      <c r="BP34" s="227"/>
      <c r="BQ34" s="226"/>
      <c r="BR34" s="221"/>
      <c r="BS34" s="220"/>
      <c r="BT34" s="220"/>
      <c r="BU34" s="220"/>
      <c r="BV34" s="220"/>
      <c r="BW34" s="220"/>
      <c r="BX34" s="77"/>
      <c r="BY34" s="77"/>
      <c r="BZ34" s="77"/>
      <c r="CA34" s="77"/>
      <c r="CB34" s="77"/>
      <c r="CC34" s="76"/>
      <c r="CD34" s="368"/>
    </row>
    <row r="35" spans="1:82" ht="27" x14ac:dyDescent="0.75">
      <c r="A35" s="175"/>
      <c r="B35" s="73" t="s">
        <v>63</v>
      </c>
      <c r="C35" s="129" t="s">
        <v>64</v>
      </c>
      <c r="D35" s="130" t="s">
        <v>58</v>
      </c>
      <c r="E35" s="255">
        <v>6</v>
      </c>
      <c r="F35" s="229"/>
      <c r="G35" s="74">
        <f t="shared" si="36"/>
        <v>0</v>
      </c>
      <c r="H35" s="225"/>
      <c r="I35" s="226"/>
      <c r="J35" s="225"/>
      <c r="K35" s="227"/>
      <c r="L35" s="227"/>
      <c r="M35" s="227"/>
      <c r="N35" s="227"/>
      <c r="O35" s="227"/>
      <c r="P35" s="227"/>
      <c r="Q35" s="227"/>
      <c r="R35" s="227"/>
      <c r="S35" s="227"/>
      <c r="T35" s="227"/>
      <c r="U35" s="226"/>
      <c r="V35" s="225"/>
      <c r="W35" s="227"/>
      <c r="X35" s="227"/>
      <c r="Y35" s="227"/>
      <c r="Z35" s="227"/>
      <c r="AA35" s="227"/>
      <c r="AB35" s="227"/>
      <c r="AC35" s="227"/>
      <c r="AD35" s="227"/>
      <c r="AE35" s="227"/>
      <c r="AF35" s="227"/>
      <c r="AG35" s="226"/>
      <c r="AH35" s="228"/>
      <c r="AI35" s="227"/>
      <c r="AJ35" s="227"/>
      <c r="AK35" s="227"/>
      <c r="AL35" s="227"/>
      <c r="AM35" s="227"/>
      <c r="AN35" s="227"/>
      <c r="AO35" s="227"/>
      <c r="AP35" s="227"/>
      <c r="AQ35" s="227"/>
      <c r="AR35" s="227"/>
      <c r="AS35" s="226"/>
      <c r="AT35" s="228"/>
      <c r="AU35" s="227"/>
      <c r="AV35" s="227"/>
      <c r="AW35" s="227"/>
      <c r="AX35" s="227"/>
      <c r="AY35" s="227"/>
      <c r="AZ35" s="227"/>
      <c r="BA35" s="227"/>
      <c r="BB35" s="227"/>
      <c r="BC35" s="227"/>
      <c r="BD35" s="227"/>
      <c r="BE35" s="226"/>
      <c r="BF35" s="228"/>
      <c r="BG35" s="227"/>
      <c r="BH35" s="227"/>
      <c r="BI35" s="227"/>
      <c r="BJ35" s="227"/>
      <c r="BK35" s="227"/>
      <c r="BL35" s="227"/>
      <c r="BM35" s="227"/>
      <c r="BN35" s="227"/>
      <c r="BO35" s="227"/>
      <c r="BP35" s="227"/>
      <c r="BQ35" s="226"/>
      <c r="BR35" s="228"/>
      <c r="BS35" s="77"/>
      <c r="BT35" s="77"/>
      <c r="BU35" s="77"/>
      <c r="BV35" s="77"/>
      <c r="BW35" s="77"/>
      <c r="BX35" s="220"/>
      <c r="BY35" s="220"/>
      <c r="BZ35" s="220"/>
      <c r="CA35" s="220"/>
      <c r="CB35" s="220"/>
      <c r="CC35" s="218"/>
      <c r="CD35" s="368"/>
    </row>
    <row r="36" spans="1:82" x14ac:dyDescent="0.75">
      <c r="A36" s="39"/>
      <c r="B36" s="73" t="s">
        <v>65</v>
      </c>
      <c r="C36" s="129" t="s">
        <v>66</v>
      </c>
      <c r="D36" s="130" t="s">
        <v>67</v>
      </c>
      <c r="E36" s="255">
        <v>6</v>
      </c>
      <c r="F36" s="224"/>
      <c r="G36" s="74">
        <f t="shared" si="36"/>
        <v>0</v>
      </c>
      <c r="H36" s="75"/>
      <c r="I36" s="76"/>
      <c r="J36" s="283"/>
      <c r="K36" s="77"/>
      <c r="L36" s="77"/>
      <c r="M36" s="77"/>
      <c r="N36" s="77"/>
      <c r="O36" s="77"/>
      <c r="P36" s="77"/>
      <c r="Q36" s="77"/>
      <c r="R36" s="77"/>
      <c r="S36" s="77"/>
      <c r="T36" s="77"/>
      <c r="U36" s="76"/>
      <c r="V36" s="283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6"/>
      <c r="AH36" s="283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6"/>
      <c r="AT36" s="283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6"/>
      <c r="BF36" s="283"/>
      <c r="BG36" s="77"/>
      <c r="BH36" s="77"/>
      <c r="BI36" s="77"/>
      <c r="BJ36" s="77"/>
      <c r="BK36" s="77"/>
      <c r="BL36" s="77"/>
      <c r="BM36" s="77"/>
      <c r="BN36" s="77"/>
      <c r="BO36" s="77"/>
      <c r="BP36" s="77"/>
      <c r="BQ36" s="76"/>
      <c r="BR36" s="283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6"/>
      <c r="CD36" s="368"/>
    </row>
    <row r="37" spans="1:82" x14ac:dyDescent="0.75">
      <c r="A37" s="39"/>
      <c r="B37" s="73" t="s">
        <v>68</v>
      </c>
      <c r="C37" s="129" t="s">
        <v>69</v>
      </c>
      <c r="D37" s="130" t="s">
        <v>58</v>
      </c>
      <c r="E37" s="255">
        <v>72</v>
      </c>
      <c r="F37" s="224"/>
      <c r="G37" s="74">
        <f t="shared" si="36"/>
        <v>0</v>
      </c>
      <c r="H37" s="75"/>
      <c r="I37" s="76"/>
      <c r="J37" s="219"/>
      <c r="K37" s="220"/>
      <c r="L37" s="220"/>
      <c r="M37" s="220"/>
      <c r="N37" s="220"/>
      <c r="O37" s="220"/>
      <c r="P37" s="220"/>
      <c r="Q37" s="220"/>
      <c r="R37" s="220"/>
      <c r="S37" s="220"/>
      <c r="T37" s="220"/>
      <c r="U37" s="218"/>
      <c r="V37" s="219"/>
      <c r="W37" s="220"/>
      <c r="X37" s="220"/>
      <c r="Y37" s="220"/>
      <c r="Z37" s="220"/>
      <c r="AA37" s="220"/>
      <c r="AB37" s="220"/>
      <c r="AC37" s="220"/>
      <c r="AD37" s="220"/>
      <c r="AE37" s="220"/>
      <c r="AF37" s="220"/>
      <c r="AG37" s="218"/>
      <c r="AH37" s="221"/>
      <c r="AI37" s="220"/>
      <c r="AJ37" s="220"/>
      <c r="AK37" s="220"/>
      <c r="AL37" s="220"/>
      <c r="AM37" s="220"/>
      <c r="AN37" s="220"/>
      <c r="AO37" s="220"/>
      <c r="AP37" s="220"/>
      <c r="AQ37" s="220"/>
      <c r="AR37" s="220"/>
      <c r="AS37" s="218"/>
      <c r="AT37" s="221"/>
      <c r="AU37" s="220"/>
      <c r="AV37" s="220"/>
      <c r="AW37" s="220"/>
      <c r="AX37" s="220"/>
      <c r="AY37" s="220"/>
      <c r="AZ37" s="220"/>
      <c r="BA37" s="220"/>
      <c r="BB37" s="220"/>
      <c r="BC37" s="220"/>
      <c r="BD37" s="220"/>
      <c r="BE37" s="218"/>
      <c r="BF37" s="221"/>
      <c r="BG37" s="220"/>
      <c r="BH37" s="220"/>
      <c r="BI37" s="220"/>
      <c r="BJ37" s="220"/>
      <c r="BK37" s="220"/>
      <c r="BL37" s="220"/>
      <c r="BM37" s="220"/>
      <c r="BN37" s="220"/>
      <c r="BO37" s="220"/>
      <c r="BP37" s="220"/>
      <c r="BQ37" s="218"/>
      <c r="BR37" s="221"/>
      <c r="BS37" s="220"/>
      <c r="BT37" s="220"/>
      <c r="BU37" s="220"/>
      <c r="BV37" s="220"/>
      <c r="BW37" s="220"/>
      <c r="BX37" s="220"/>
      <c r="BY37" s="220"/>
      <c r="BZ37" s="220"/>
      <c r="CA37" s="220"/>
      <c r="CB37" s="220"/>
      <c r="CC37" s="218"/>
      <c r="CD37" s="368"/>
    </row>
    <row r="38" spans="1:82" x14ac:dyDescent="0.75">
      <c r="A38" s="39"/>
      <c r="B38" s="73" t="s">
        <v>70</v>
      </c>
      <c r="C38" s="129" t="s">
        <v>71</v>
      </c>
      <c r="D38" s="130" t="s">
        <v>58</v>
      </c>
      <c r="E38" s="255">
        <v>72</v>
      </c>
      <c r="F38" s="224"/>
      <c r="G38" s="74">
        <f t="shared" si="36"/>
        <v>0</v>
      </c>
      <c r="H38" s="75"/>
      <c r="I38" s="76"/>
      <c r="J38" s="219"/>
      <c r="K38" s="220"/>
      <c r="L38" s="220"/>
      <c r="M38" s="220"/>
      <c r="N38" s="220"/>
      <c r="O38" s="220"/>
      <c r="P38" s="220"/>
      <c r="Q38" s="220"/>
      <c r="R38" s="220"/>
      <c r="S38" s="220"/>
      <c r="T38" s="220"/>
      <c r="U38" s="218"/>
      <c r="V38" s="219"/>
      <c r="W38" s="220"/>
      <c r="X38" s="220"/>
      <c r="Y38" s="220"/>
      <c r="Z38" s="220"/>
      <c r="AA38" s="220"/>
      <c r="AB38" s="220"/>
      <c r="AC38" s="220"/>
      <c r="AD38" s="220"/>
      <c r="AE38" s="220"/>
      <c r="AF38" s="220"/>
      <c r="AG38" s="218"/>
      <c r="AH38" s="221"/>
      <c r="AI38" s="220"/>
      <c r="AJ38" s="220"/>
      <c r="AK38" s="220"/>
      <c r="AL38" s="220"/>
      <c r="AM38" s="220"/>
      <c r="AN38" s="220"/>
      <c r="AO38" s="220"/>
      <c r="AP38" s="220"/>
      <c r="AQ38" s="220"/>
      <c r="AR38" s="220"/>
      <c r="AS38" s="218"/>
      <c r="AT38" s="221"/>
      <c r="AU38" s="220"/>
      <c r="AV38" s="220"/>
      <c r="AW38" s="220"/>
      <c r="AX38" s="220"/>
      <c r="AY38" s="220"/>
      <c r="AZ38" s="220"/>
      <c r="BA38" s="220"/>
      <c r="BB38" s="220"/>
      <c r="BC38" s="220"/>
      <c r="BD38" s="220"/>
      <c r="BE38" s="218"/>
      <c r="BF38" s="221"/>
      <c r="BG38" s="220"/>
      <c r="BH38" s="220"/>
      <c r="BI38" s="220"/>
      <c r="BJ38" s="220"/>
      <c r="BK38" s="220"/>
      <c r="BL38" s="220"/>
      <c r="BM38" s="220"/>
      <c r="BN38" s="220"/>
      <c r="BO38" s="220"/>
      <c r="BP38" s="220"/>
      <c r="BQ38" s="218"/>
      <c r="BR38" s="221"/>
      <c r="BS38" s="220"/>
      <c r="BT38" s="220"/>
      <c r="BU38" s="220"/>
      <c r="BV38" s="220"/>
      <c r="BW38" s="220"/>
      <c r="BX38" s="220"/>
      <c r="BY38" s="220"/>
      <c r="BZ38" s="220"/>
      <c r="CA38" s="220"/>
      <c r="CB38" s="220"/>
      <c r="CC38" s="218"/>
      <c r="CD38" s="368"/>
    </row>
    <row r="39" spans="1:82" x14ac:dyDescent="0.75">
      <c r="A39" s="39"/>
      <c r="B39" s="73" t="s">
        <v>72</v>
      </c>
      <c r="C39" s="129" t="s">
        <v>73</v>
      </c>
      <c r="D39" s="130" t="s">
        <v>58</v>
      </c>
      <c r="E39" s="255">
        <v>72</v>
      </c>
      <c r="F39" s="224"/>
      <c r="G39" s="74">
        <f t="shared" si="36"/>
        <v>0</v>
      </c>
      <c r="H39" s="75"/>
      <c r="I39" s="76"/>
      <c r="J39" s="219"/>
      <c r="K39" s="220"/>
      <c r="L39" s="220"/>
      <c r="M39" s="220"/>
      <c r="N39" s="220"/>
      <c r="O39" s="220"/>
      <c r="P39" s="220"/>
      <c r="Q39" s="220"/>
      <c r="R39" s="220"/>
      <c r="S39" s="220"/>
      <c r="T39" s="220"/>
      <c r="U39" s="218"/>
      <c r="V39" s="219"/>
      <c r="W39" s="220"/>
      <c r="X39" s="220"/>
      <c r="Y39" s="220"/>
      <c r="Z39" s="220"/>
      <c r="AA39" s="220"/>
      <c r="AB39" s="220"/>
      <c r="AC39" s="220"/>
      <c r="AD39" s="220"/>
      <c r="AE39" s="220"/>
      <c r="AF39" s="220"/>
      <c r="AG39" s="218"/>
      <c r="AH39" s="221"/>
      <c r="AI39" s="220"/>
      <c r="AJ39" s="220"/>
      <c r="AK39" s="220"/>
      <c r="AL39" s="220"/>
      <c r="AM39" s="220"/>
      <c r="AN39" s="220"/>
      <c r="AO39" s="220"/>
      <c r="AP39" s="220"/>
      <c r="AQ39" s="220"/>
      <c r="AR39" s="220"/>
      <c r="AS39" s="218"/>
      <c r="AT39" s="221"/>
      <c r="AU39" s="220"/>
      <c r="AV39" s="220"/>
      <c r="AW39" s="220"/>
      <c r="AX39" s="220"/>
      <c r="AY39" s="220"/>
      <c r="AZ39" s="220"/>
      <c r="BA39" s="220"/>
      <c r="BB39" s="220"/>
      <c r="BC39" s="220"/>
      <c r="BD39" s="220"/>
      <c r="BE39" s="218"/>
      <c r="BF39" s="221"/>
      <c r="BG39" s="220"/>
      <c r="BH39" s="220"/>
      <c r="BI39" s="220"/>
      <c r="BJ39" s="220"/>
      <c r="BK39" s="220"/>
      <c r="BL39" s="220"/>
      <c r="BM39" s="220"/>
      <c r="BN39" s="220"/>
      <c r="BO39" s="220"/>
      <c r="BP39" s="220"/>
      <c r="BQ39" s="218"/>
      <c r="BR39" s="221"/>
      <c r="BS39" s="220"/>
      <c r="BT39" s="220"/>
      <c r="BU39" s="220"/>
      <c r="BV39" s="220"/>
      <c r="BW39" s="220"/>
      <c r="BX39" s="220"/>
      <c r="BY39" s="220"/>
      <c r="BZ39" s="220"/>
      <c r="CA39" s="220"/>
      <c r="CB39" s="220"/>
      <c r="CC39" s="218"/>
      <c r="CD39" s="368"/>
    </row>
    <row r="40" spans="1:82" x14ac:dyDescent="0.75">
      <c r="A40" s="39"/>
      <c r="B40" s="73" t="s">
        <v>74</v>
      </c>
      <c r="C40" s="129" t="s">
        <v>75</v>
      </c>
      <c r="D40" s="130" t="s">
        <v>58</v>
      </c>
      <c r="E40" s="255">
        <v>72</v>
      </c>
      <c r="F40" s="224"/>
      <c r="G40" s="74">
        <f t="shared" si="36"/>
        <v>0</v>
      </c>
      <c r="H40" s="75"/>
      <c r="I40" s="76"/>
      <c r="J40" s="219"/>
      <c r="K40" s="220"/>
      <c r="L40" s="220"/>
      <c r="M40" s="220"/>
      <c r="N40" s="220"/>
      <c r="O40" s="220"/>
      <c r="P40" s="220"/>
      <c r="Q40" s="220"/>
      <c r="R40" s="220"/>
      <c r="S40" s="220"/>
      <c r="T40" s="220"/>
      <c r="U40" s="218"/>
      <c r="V40" s="219"/>
      <c r="W40" s="220"/>
      <c r="X40" s="220"/>
      <c r="Y40" s="220"/>
      <c r="Z40" s="220"/>
      <c r="AA40" s="220"/>
      <c r="AB40" s="220"/>
      <c r="AC40" s="220"/>
      <c r="AD40" s="220"/>
      <c r="AE40" s="220"/>
      <c r="AF40" s="220"/>
      <c r="AG40" s="218"/>
      <c r="AH40" s="221"/>
      <c r="AI40" s="220"/>
      <c r="AJ40" s="220"/>
      <c r="AK40" s="220"/>
      <c r="AL40" s="220"/>
      <c r="AM40" s="220"/>
      <c r="AN40" s="220"/>
      <c r="AO40" s="220"/>
      <c r="AP40" s="220"/>
      <c r="AQ40" s="220"/>
      <c r="AR40" s="220"/>
      <c r="AS40" s="218"/>
      <c r="AT40" s="221"/>
      <c r="AU40" s="220"/>
      <c r="AV40" s="220"/>
      <c r="AW40" s="220"/>
      <c r="AX40" s="220"/>
      <c r="AY40" s="220"/>
      <c r="AZ40" s="220"/>
      <c r="BA40" s="220"/>
      <c r="BB40" s="220"/>
      <c r="BC40" s="220"/>
      <c r="BD40" s="220"/>
      <c r="BE40" s="218"/>
      <c r="BF40" s="221"/>
      <c r="BG40" s="220"/>
      <c r="BH40" s="220"/>
      <c r="BI40" s="220"/>
      <c r="BJ40" s="220"/>
      <c r="BK40" s="220"/>
      <c r="BL40" s="220"/>
      <c r="BM40" s="220"/>
      <c r="BN40" s="220"/>
      <c r="BO40" s="220"/>
      <c r="BP40" s="220"/>
      <c r="BQ40" s="218"/>
      <c r="BR40" s="221"/>
      <c r="BS40" s="220"/>
      <c r="BT40" s="220"/>
      <c r="BU40" s="220"/>
      <c r="BV40" s="220"/>
      <c r="BW40" s="220"/>
      <c r="BX40" s="220"/>
      <c r="BY40" s="220"/>
      <c r="BZ40" s="220"/>
      <c r="CA40" s="220"/>
      <c r="CB40" s="220"/>
      <c r="CC40" s="218"/>
      <c r="CD40" s="368"/>
    </row>
    <row r="41" spans="1:82" x14ac:dyDescent="0.75">
      <c r="A41" s="39"/>
      <c r="B41" s="73" t="s">
        <v>76</v>
      </c>
      <c r="C41" s="129" t="s">
        <v>77</v>
      </c>
      <c r="D41" s="130" t="s">
        <v>58</v>
      </c>
      <c r="E41" s="255">
        <v>72</v>
      </c>
      <c r="F41" s="224"/>
      <c r="G41" s="74">
        <f t="shared" si="36"/>
        <v>0</v>
      </c>
      <c r="H41" s="75"/>
      <c r="I41" s="76"/>
      <c r="J41" s="219"/>
      <c r="K41" s="220"/>
      <c r="L41" s="220"/>
      <c r="M41" s="220"/>
      <c r="N41" s="220"/>
      <c r="O41" s="220"/>
      <c r="P41" s="220"/>
      <c r="Q41" s="220"/>
      <c r="R41" s="220"/>
      <c r="S41" s="220"/>
      <c r="T41" s="220"/>
      <c r="U41" s="218"/>
      <c r="V41" s="219"/>
      <c r="W41" s="220"/>
      <c r="X41" s="220"/>
      <c r="Y41" s="220"/>
      <c r="Z41" s="220"/>
      <c r="AA41" s="220"/>
      <c r="AB41" s="220"/>
      <c r="AC41" s="220"/>
      <c r="AD41" s="220"/>
      <c r="AE41" s="220"/>
      <c r="AF41" s="220"/>
      <c r="AG41" s="218"/>
      <c r="AH41" s="221"/>
      <c r="AI41" s="220"/>
      <c r="AJ41" s="220"/>
      <c r="AK41" s="220"/>
      <c r="AL41" s="220"/>
      <c r="AM41" s="220"/>
      <c r="AN41" s="220"/>
      <c r="AO41" s="220"/>
      <c r="AP41" s="220"/>
      <c r="AQ41" s="220"/>
      <c r="AR41" s="220"/>
      <c r="AS41" s="218"/>
      <c r="AT41" s="221"/>
      <c r="AU41" s="220"/>
      <c r="AV41" s="220"/>
      <c r="AW41" s="220"/>
      <c r="AX41" s="220"/>
      <c r="AY41" s="220"/>
      <c r="AZ41" s="220"/>
      <c r="BA41" s="220"/>
      <c r="BB41" s="220"/>
      <c r="BC41" s="220"/>
      <c r="BD41" s="220"/>
      <c r="BE41" s="218"/>
      <c r="BF41" s="221"/>
      <c r="BG41" s="220"/>
      <c r="BH41" s="220"/>
      <c r="BI41" s="220"/>
      <c r="BJ41" s="220"/>
      <c r="BK41" s="220"/>
      <c r="BL41" s="220"/>
      <c r="BM41" s="220"/>
      <c r="BN41" s="220"/>
      <c r="BO41" s="220"/>
      <c r="BP41" s="220"/>
      <c r="BQ41" s="218"/>
      <c r="BR41" s="221"/>
      <c r="BS41" s="220"/>
      <c r="BT41" s="220"/>
      <c r="BU41" s="220"/>
      <c r="BV41" s="220"/>
      <c r="BW41" s="220"/>
      <c r="BX41" s="220"/>
      <c r="BY41" s="220"/>
      <c r="BZ41" s="220"/>
      <c r="CA41" s="220"/>
      <c r="CB41" s="220"/>
      <c r="CC41" s="218"/>
      <c r="CD41" s="368"/>
    </row>
    <row r="42" spans="1:82" x14ac:dyDescent="0.75">
      <c r="A42" s="39"/>
      <c r="B42" s="73" t="s">
        <v>78</v>
      </c>
      <c r="C42" s="129" t="s">
        <v>79</v>
      </c>
      <c r="D42" s="130" t="s">
        <v>58</v>
      </c>
      <c r="E42" s="255">
        <v>72</v>
      </c>
      <c r="F42" s="224"/>
      <c r="G42" s="74">
        <f t="shared" si="36"/>
        <v>0</v>
      </c>
      <c r="H42" s="75"/>
      <c r="I42" s="76"/>
      <c r="J42" s="219"/>
      <c r="K42" s="220"/>
      <c r="L42" s="220"/>
      <c r="M42" s="220"/>
      <c r="N42" s="220"/>
      <c r="O42" s="220"/>
      <c r="P42" s="220"/>
      <c r="Q42" s="220"/>
      <c r="R42" s="220"/>
      <c r="S42" s="220"/>
      <c r="T42" s="220"/>
      <c r="U42" s="218"/>
      <c r="V42" s="219"/>
      <c r="W42" s="220"/>
      <c r="X42" s="220"/>
      <c r="Y42" s="220"/>
      <c r="Z42" s="220"/>
      <c r="AA42" s="220"/>
      <c r="AB42" s="220"/>
      <c r="AC42" s="220"/>
      <c r="AD42" s="220"/>
      <c r="AE42" s="220"/>
      <c r="AF42" s="220"/>
      <c r="AG42" s="218"/>
      <c r="AH42" s="221"/>
      <c r="AI42" s="220"/>
      <c r="AJ42" s="220"/>
      <c r="AK42" s="220"/>
      <c r="AL42" s="220"/>
      <c r="AM42" s="220"/>
      <c r="AN42" s="220"/>
      <c r="AO42" s="220"/>
      <c r="AP42" s="220"/>
      <c r="AQ42" s="220"/>
      <c r="AR42" s="220"/>
      <c r="AS42" s="218"/>
      <c r="AT42" s="221"/>
      <c r="AU42" s="220"/>
      <c r="AV42" s="220"/>
      <c r="AW42" s="220"/>
      <c r="AX42" s="220"/>
      <c r="AY42" s="220"/>
      <c r="AZ42" s="220"/>
      <c r="BA42" s="220"/>
      <c r="BB42" s="220"/>
      <c r="BC42" s="220"/>
      <c r="BD42" s="220"/>
      <c r="BE42" s="218"/>
      <c r="BF42" s="221"/>
      <c r="BG42" s="220"/>
      <c r="BH42" s="220"/>
      <c r="BI42" s="220"/>
      <c r="BJ42" s="220"/>
      <c r="BK42" s="220"/>
      <c r="BL42" s="220"/>
      <c r="BM42" s="220"/>
      <c r="BN42" s="220"/>
      <c r="BO42" s="220"/>
      <c r="BP42" s="220"/>
      <c r="BQ42" s="218"/>
      <c r="BR42" s="221"/>
      <c r="BS42" s="220"/>
      <c r="BT42" s="220"/>
      <c r="BU42" s="220"/>
      <c r="BV42" s="220"/>
      <c r="BW42" s="220"/>
      <c r="BX42" s="220"/>
      <c r="BY42" s="220"/>
      <c r="BZ42" s="220"/>
      <c r="CA42" s="220"/>
      <c r="CB42" s="220"/>
      <c r="CC42" s="218"/>
      <c r="CD42" s="368"/>
    </row>
    <row r="43" spans="1:82" x14ac:dyDescent="0.75">
      <c r="A43" s="39"/>
      <c r="B43" s="73" t="s">
        <v>80</v>
      </c>
      <c r="C43" s="129" t="s">
        <v>81</v>
      </c>
      <c r="D43" s="130" t="s">
        <v>58</v>
      </c>
      <c r="E43" s="255">
        <v>72</v>
      </c>
      <c r="F43" s="224"/>
      <c r="G43" s="74">
        <f t="shared" si="36"/>
        <v>0</v>
      </c>
      <c r="H43" s="75"/>
      <c r="I43" s="76"/>
      <c r="J43" s="219"/>
      <c r="K43" s="220"/>
      <c r="L43" s="220"/>
      <c r="M43" s="220"/>
      <c r="N43" s="220"/>
      <c r="O43" s="220"/>
      <c r="P43" s="220"/>
      <c r="Q43" s="220"/>
      <c r="R43" s="220"/>
      <c r="S43" s="220"/>
      <c r="T43" s="220"/>
      <c r="U43" s="218"/>
      <c r="V43" s="219"/>
      <c r="W43" s="220"/>
      <c r="X43" s="220"/>
      <c r="Y43" s="220"/>
      <c r="Z43" s="220"/>
      <c r="AA43" s="220"/>
      <c r="AB43" s="220"/>
      <c r="AC43" s="220"/>
      <c r="AD43" s="220"/>
      <c r="AE43" s="220"/>
      <c r="AF43" s="220"/>
      <c r="AG43" s="218"/>
      <c r="AH43" s="221"/>
      <c r="AI43" s="220"/>
      <c r="AJ43" s="220"/>
      <c r="AK43" s="220"/>
      <c r="AL43" s="220"/>
      <c r="AM43" s="220"/>
      <c r="AN43" s="220"/>
      <c r="AO43" s="220"/>
      <c r="AP43" s="220"/>
      <c r="AQ43" s="220"/>
      <c r="AR43" s="220"/>
      <c r="AS43" s="218"/>
      <c r="AT43" s="221"/>
      <c r="AU43" s="220"/>
      <c r="AV43" s="220"/>
      <c r="AW43" s="220"/>
      <c r="AX43" s="220"/>
      <c r="AY43" s="220"/>
      <c r="AZ43" s="220"/>
      <c r="BA43" s="220"/>
      <c r="BB43" s="220"/>
      <c r="BC43" s="220"/>
      <c r="BD43" s="220"/>
      <c r="BE43" s="218"/>
      <c r="BF43" s="221"/>
      <c r="BG43" s="220"/>
      <c r="BH43" s="220"/>
      <c r="BI43" s="220"/>
      <c r="BJ43" s="220"/>
      <c r="BK43" s="220"/>
      <c r="BL43" s="220"/>
      <c r="BM43" s="220"/>
      <c r="BN43" s="220"/>
      <c r="BO43" s="220"/>
      <c r="BP43" s="220"/>
      <c r="BQ43" s="218"/>
      <c r="BR43" s="221"/>
      <c r="BS43" s="220"/>
      <c r="BT43" s="220"/>
      <c r="BU43" s="220"/>
      <c r="BV43" s="220"/>
      <c r="BW43" s="220"/>
      <c r="BX43" s="220"/>
      <c r="BY43" s="220"/>
      <c r="BZ43" s="220"/>
      <c r="CA43" s="220"/>
      <c r="CB43" s="220"/>
      <c r="CC43" s="218"/>
      <c r="CD43" s="368"/>
    </row>
    <row r="44" spans="1:82" x14ac:dyDescent="0.75">
      <c r="A44" s="39"/>
      <c r="B44" s="73" t="s">
        <v>82</v>
      </c>
      <c r="C44" s="129" t="s">
        <v>83</v>
      </c>
      <c r="D44" s="130" t="s">
        <v>58</v>
      </c>
      <c r="E44" s="255">
        <v>72</v>
      </c>
      <c r="F44" s="224"/>
      <c r="G44" s="74">
        <f t="shared" si="36"/>
        <v>0</v>
      </c>
      <c r="H44" s="75"/>
      <c r="I44" s="76"/>
      <c r="J44" s="219"/>
      <c r="K44" s="220"/>
      <c r="L44" s="220"/>
      <c r="M44" s="220"/>
      <c r="N44" s="220"/>
      <c r="O44" s="220"/>
      <c r="P44" s="220"/>
      <c r="Q44" s="220"/>
      <c r="R44" s="220"/>
      <c r="S44" s="220"/>
      <c r="T44" s="220"/>
      <c r="U44" s="218"/>
      <c r="V44" s="219"/>
      <c r="W44" s="220"/>
      <c r="X44" s="220"/>
      <c r="Y44" s="220"/>
      <c r="Z44" s="220"/>
      <c r="AA44" s="220"/>
      <c r="AB44" s="220"/>
      <c r="AC44" s="220"/>
      <c r="AD44" s="220"/>
      <c r="AE44" s="220"/>
      <c r="AF44" s="220"/>
      <c r="AG44" s="218"/>
      <c r="AH44" s="221"/>
      <c r="AI44" s="220"/>
      <c r="AJ44" s="220"/>
      <c r="AK44" s="220"/>
      <c r="AL44" s="220"/>
      <c r="AM44" s="220"/>
      <c r="AN44" s="220"/>
      <c r="AO44" s="220"/>
      <c r="AP44" s="220"/>
      <c r="AQ44" s="220"/>
      <c r="AR44" s="220"/>
      <c r="AS44" s="218"/>
      <c r="AT44" s="221"/>
      <c r="AU44" s="220"/>
      <c r="AV44" s="220"/>
      <c r="AW44" s="220"/>
      <c r="AX44" s="220"/>
      <c r="AY44" s="220"/>
      <c r="AZ44" s="220"/>
      <c r="BA44" s="220"/>
      <c r="BB44" s="220"/>
      <c r="BC44" s="220"/>
      <c r="BD44" s="220"/>
      <c r="BE44" s="218"/>
      <c r="BF44" s="221"/>
      <c r="BG44" s="220"/>
      <c r="BH44" s="220"/>
      <c r="BI44" s="220"/>
      <c r="BJ44" s="220"/>
      <c r="BK44" s="220"/>
      <c r="BL44" s="220"/>
      <c r="BM44" s="220"/>
      <c r="BN44" s="220"/>
      <c r="BO44" s="220"/>
      <c r="BP44" s="220"/>
      <c r="BQ44" s="218"/>
      <c r="BR44" s="221"/>
      <c r="BS44" s="220"/>
      <c r="BT44" s="220"/>
      <c r="BU44" s="220"/>
      <c r="BV44" s="220"/>
      <c r="BW44" s="220"/>
      <c r="BX44" s="220"/>
      <c r="BY44" s="220"/>
      <c r="BZ44" s="220"/>
      <c r="CA44" s="220"/>
      <c r="CB44" s="220"/>
      <c r="CC44" s="218"/>
      <c r="CD44" s="368"/>
    </row>
    <row r="45" spans="1:82" x14ac:dyDescent="0.75">
      <c r="A45" s="39"/>
      <c r="B45" s="73" t="s">
        <v>84</v>
      </c>
      <c r="C45" s="129" t="s">
        <v>85</v>
      </c>
      <c r="D45" s="130" t="s">
        <v>86</v>
      </c>
      <c r="E45" s="255">
        <v>1</v>
      </c>
      <c r="F45" s="216"/>
      <c r="G45" s="74">
        <f>+E45*F45</f>
        <v>0</v>
      </c>
      <c r="H45" s="75"/>
      <c r="I45" s="76"/>
      <c r="J45" s="75"/>
      <c r="K45" s="77"/>
      <c r="L45" s="77"/>
      <c r="M45" s="77"/>
      <c r="N45" s="77"/>
      <c r="O45" s="77"/>
      <c r="P45" s="77"/>
      <c r="Q45" s="77"/>
      <c r="R45" s="77"/>
      <c r="S45" s="77"/>
      <c r="T45" s="77"/>
      <c r="U45" s="76"/>
      <c r="V45" s="75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6"/>
      <c r="AH45" s="78"/>
      <c r="AI45" s="77"/>
      <c r="AJ45" s="77"/>
      <c r="AK45" s="77"/>
      <c r="AL45" s="77"/>
      <c r="AM45" s="77"/>
      <c r="AN45" s="77"/>
      <c r="AO45" s="77"/>
      <c r="AP45" s="77"/>
      <c r="AQ45" s="77"/>
      <c r="AR45" s="77"/>
      <c r="AS45" s="76"/>
      <c r="AT45" s="78"/>
      <c r="AU45" s="77"/>
      <c r="AV45" s="77"/>
      <c r="AW45" s="77"/>
      <c r="AX45" s="77"/>
      <c r="AY45" s="77"/>
      <c r="AZ45" s="77"/>
      <c r="BA45" s="77"/>
      <c r="BB45" s="77"/>
      <c r="BC45" s="77"/>
      <c r="BD45" s="77"/>
      <c r="BE45" s="76"/>
      <c r="BF45" s="78"/>
      <c r="BG45" s="77"/>
      <c r="BH45" s="77"/>
      <c r="BI45" s="77"/>
      <c r="BJ45" s="77"/>
      <c r="BK45" s="77"/>
      <c r="BL45" s="77"/>
      <c r="BM45" s="77"/>
      <c r="BN45" s="77"/>
      <c r="BO45" s="77"/>
      <c r="BP45" s="77"/>
      <c r="BQ45" s="76"/>
      <c r="BR45" s="78"/>
      <c r="BS45" s="77"/>
      <c r="BT45" s="77"/>
      <c r="BU45" s="77"/>
      <c r="BV45" s="77"/>
      <c r="BW45" s="77"/>
      <c r="BX45" s="77"/>
      <c r="BY45" s="77"/>
      <c r="BZ45" s="77"/>
      <c r="CA45" s="77"/>
      <c r="CB45" s="77"/>
      <c r="CC45" s="232">
        <f>G45-SUM(J45:CB45)</f>
        <v>0</v>
      </c>
      <c r="CD45" s="368"/>
    </row>
    <row r="46" spans="1:82" x14ac:dyDescent="0.75">
      <c r="A46" s="39"/>
      <c r="B46" s="73" t="s">
        <v>87</v>
      </c>
      <c r="C46" s="129" t="s">
        <v>88</v>
      </c>
      <c r="D46" s="130" t="s">
        <v>86</v>
      </c>
      <c r="E46" s="255">
        <v>1</v>
      </c>
      <c r="F46" s="216"/>
      <c r="G46" s="74">
        <f>+E46*F46</f>
        <v>0</v>
      </c>
      <c r="H46" s="75"/>
      <c r="I46" s="76"/>
      <c r="J46" s="75"/>
      <c r="K46" s="77"/>
      <c r="L46" s="77"/>
      <c r="M46" s="77"/>
      <c r="N46" s="77"/>
      <c r="O46" s="77"/>
      <c r="P46" s="77"/>
      <c r="Q46" s="77"/>
      <c r="R46" s="77"/>
      <c r="S46" s="77"/>
      <c r="T46" s="77"/>
      <c r="U46" s="76">
        <f>G46/6</f>
        <v>0</v>
      </c>
      <c r="V46" s="75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6">
        <f>G46/6</f>
        <v>0</v>
      </c>
      <c r="AH46" s="78"/>
      <c r="AI46" s="77"/>
      <c r="AJ46" s="77"/>
      <c r="AK46" s="77"/>
      <c r="AL46" s="77"/>
      <c r="AM46" s="77"/>
      <c r="AN46" s="77"/>
      <c r="AO46" s="77"/>
      <c r="AP46" s="77"/>
      <c r="AQ46" s="77"/>
      <c r="AR46" s="77"/>
      <c r="AS46" s="76">
        <f>G46/6</f>
        <v>0</v>
      </c>
      <c r="AT46" s="78"/>
      <c r="AU46" s="77"/>
      <c r="AV46" s="77"/>
      <c r="AW46" s="77"/>
      <c r="AX46" s="77"/>
      <c r="AY46" s="77"/>
      <c r="AZ46" s="77"/>
      <c r="BA46" s="77"/>
      <c r="BB46" s="77"/>
      <c r="BC46" s="77"/>
      <c r="BD46" s="77"/>
      <c r="BE46" s="76">
        <f>G46/6</f>
        <v>0</v>
      </c>
      <c r="BF46" s="78"/>
      <c r="BG46" s="77"/>
      <c r="BH46" s="77"/>
      <c r="BI46" s="77"/>
      <c r="BJ46" s="77"/>
      <c r="BK46" s="77"/>
      <c r="BL46" s="77"/>
      <c r="BM46" s="77"/>
      <c r="BN46" s="77"/>
      <c r="BO46" s="77"/>
      <c r="BP46" s="77"/>
      <c r="BQ46" s="76">
        <f>G46/6</f>
        <v>0</v>
      </c>
      <c r="BR46" s="78"/>
      <c r="BS46" s="77"/>
      <c r="BT46" s="77"/>
      <c r="BU46" s="77"/>
      <c r="BV46" s="77"/>
      <c r="BW46" s="77"/>
      <c r="BX46" s="77"/>
      <c r="BY46" s="77"/>
      <c r="BZ46" s="77"/>
      <c r="CA46" s="77"/>
      <c r="CB46" s="77"/>
      <c r="CC46" s="76">
        <f>G46-SUM(J46:CB46)</f>
        <v>0</v>
      </c>
      <c r="CD46" s="368"/>
    </row>
    <row r="47" spans="1:82" x14ac:dyDescent="0.75">
      <c r="A47" s="39"/>
      <c r="B47" s="73" t="s">
        <v>89</v>
      </c>
      <c r="C47" s="129" t="s">
        <v>90</v>
      </c>
      <c r="D47" s="130" t="s">
        <v>58</v>
      </c>
      <c r="E47" s="255">
        <v>72</v>
      </c>
      <c r="F47" s="224"/>
      <c r="G47" s="74">
        <f t="shared" si="36"/>
        <v>0</v>
      </c>
      <c r="H47" s="75"/>
      <c r="I47" s="76"/>
      <c r="J47" s="219"/>
      <c r="K47" s="220"/>
      <c r="L47" s="220"/>
      <c r="M47" s="220"/>
      <c r="N47" s="220"/>
      <c r="O47" s="220"/>
      <c r="P47" s="220"/>
      <c r="Q47" s="220"/>
      <c r="R47" s="220"/>
      <c r="S47" s="220"/>
      <c r="T47" s="220"/>
      <c r="U47" s="218"/>
      <c r="V47" s="219"/>
      <c r="W47" s="220"/>
      <c r="X47" s="220"/>
      <c r="Y47" s="220"/>
      <c r="Z47" s="220"/>
      <c r="AA47" s="220"/>
      <c r="AB47" s="220"/>
      <c r="AC47" s="220"/>
      <c r="AD47" s="220"/>
      <c r="AE47" s="220"/>
      <c r="AF47" s="220"/>
      <c r="AG47" s="218"/>
      <c r="AH47" s="221"/>
      <c r="AI47" s="220"/>
      <c r="AJ47" s="220"/>
      <c r="AK47" s="220"/>
      <c r="AL47" s="220"/>
      <c r="AM47" s="220"/>
      <c r="AN47" s="220"/>
      <c r="AO47" s="220"/>
      <c r="AP47" s="220"/>
      <c r="AQ47" s="220"/>
      <c r="AR47" s="220"/>
      <c r="AS47" s="218"/>
      <c r="AT47" s="221"/>
      <c r="AU47" s="220"/>
      <c r="AV47" s="220"/>
      <c r="AW47" s="220"/>
      <c r="AX47" s="220"/>
      <c r="AY47" s="220"/>
      <c r="AZ47" s="220"/>
      <c r="BA47" s="220"/>
      <c r="BB47" s="220"/>
      <c r="BC47" s="220"/>
      <c r="BD47" s="220"/>
      <c r="BE47" s="218"/>
      <c r="BF47" s="221"/>
      <c r="BG47" s="220"/>
      <c r="BH47" s="220"/>
      <c r="BI47" s="220"/>
      <c r="BJ47" s="220"/>
      <c r="BK47" s="220"/>
      <c r="BL47" s="220"/>
      <c r="BM47" s="220"/>
      <c r="BN47" s="220"/>
      <c r="BO47" s="220"/>
      <c r="BP47" s="220"/>
      <c r="BQ47" s="218"/>
      <c r="BR47" s="221"/>
      <c r="BS47" s="220"/>
      <c r="BT47" s="220"/>
      <c r="BU47" s="220"/>
      <c r="BV47" s="220"/>
      <c r="BW47" s="220"/>
      <c r="BX47" s="220"/>
      <c r="BY47" s="220"/>
      <c r="BZ47" s="220"/>
      <c r="CA47" s="220"/>
      <c r="CB47" s="220"/>
      <c r="CC47" s="218"/>
      <c r="CD47" s="368"/>
    </row>
    <row r="48" spans="1:82" x14ac:dyDescent="0.75">
      <c r="A48" s="39"/>
      <c r="B48" s="73" t="s">
        <v>91</v>
      </c>
      <c r="C48" s="129" t="s">
        <v>92</v>
      </c>
      <c r="D48" s="130" t="s">
        <v>58</v>
      </c>
      <c r="E48" s="255">
        <v>72</v>
      </c>
      <c r="F48" s="224"/>
      <c r="G48" s="74">
        <f t="shared" si="36"/>
        <v>0</v>
      </c>
      <c r="H48" s="75"/>
      <c r="I48" s="76"/>
      <c r="J48" s="219"/>
      <c r="K48" s="220"/>
      <c r="L48" s="220"/>
      <c r="M48" s="220"/>
      <c r="N48" s="220"/>
      <c r="O48" s="220"/>
      <c r="P48" s="220"/>
      <c r="Q48" s="220"/>
      <c r="R48" s="220"/>
      <c r="S48" s="220"/>
      <c r="T48" s="220"/>
      <c r="U48" s="218"/>
      <c r="V48" s="219"/>
      <c r="W48" s="220"/>
      <c r="X48" s="220"/>
      <c r="Y48" s="220"/>
      <c r="Z48" s="220"/>
      <c r="AA48" s="220"/>
      <c r="AB48" s="220"/>
      <c r="AC48" s="220"/>
      <c r="AD48" s="220"/>
      <c r="AE48" s="220"/>
      <c r="AF48" s="220"/>
      <c r="AG48" s="218"/>
      <c r="AH48" s="221"/>
      <c r="AI48" s="220"/>
      <c r="AJ48" s="220"/>
      <c r="AK48" s="220"/>
      <c r="AL48" s="220"/>
      <c r="AM48" s="220"/>
      <c r="AN48" s="220"/>
      <c r="AO48" s="220"/>
      <c r="AP48" s="220"/>
      <c r="AQ48" s="220"/>
      <c r="AR48" s="220"/>
      <c r="AS48" s="218"/>
      <c r="AT48" s="221"/>
      <c r="AU48" s="220"/>
      <c r="AV48" s="220"/>
      <c r="AW48" s="220"/>
      <c r="AX48" s="220"/>
      <c r="AY48" s="220"/>
      <c r="AZ48" s="220"/>
      <c r="BA48" s="220"/>
      <c r="BB48" s="220"/>
      <c r="BC48" s="220"/>
      <c r="BD48" s="220"/>
      <c r="BE48" s="218"/>
      <c r="BF48" s="221"/>
      <c r="BG48" s="220"/>
      <c r="BH48" s="220"/>
      <c r="BI48" s="220"/>
      <c r="BJ48" s="220"/>
      <c r="BK48" s="220"/>
      <c r="BL48" s="220"/>
      <c r="BM48" s="220"/>
      <c r="BN48" s="220"/>
      <c r="BO48" s="220"/>
      <c r="BP48" s="220"/>
      <c r="BQ48" s="218"/>
      <c r="BR48" s="221"/>
      <c r="BS48" s="220"/>
      <c r="BT48" s="220"/>
      <c r="BU48" s="220"/>
      <c r="BV48" s="220"/>
      <c r="BW48" s="220"/>
      <c r="BX48" s="220"/>
      <c r="BY48" s="220"/>
      <c r="BZ48" s="220"/>
      <c r="CA48" s="220"/>
      <c r="CB48" s="220"/>
      <c r="CC48" s="218"/>
      <c r="CD48" s="368"/>
    </row>
    <row r="49" spans="1:82" x14ac:dyDescent="0.75">
      <c r="A49" s="39"/>
      <c r="B49" s="73" t="s">
        <v>93</v>
      </c>
      <c r="C49" s="129" t="s">
        <v>94</v>
      </c>
      <c r="D49" s="130" t="s">
        <v>58</v>
      </c>
      <c r="E49" s="255">
        <v>72</v>
      </c>
      <c r="F49" s="224"/>
      <c r="G49" s="74">
        <f t="shared" si="36"/>
        <v>0</v>
      </c>
      <c r="H49" s="75"/>
      <c r="I49" s="76"/>
      <c r="J49" s="219"/>
      <c r="K49" s="220"/>
      <c r="L49" s="220"/>
      <c r="M49" s="220"/>
      <c r="N49" s="220"/>
      <c r="O49" s="220"/>
      <c r="P49" s="220"/>
      <c r="Q49" s="220"/>
      <c r="R49" s="220"/>
      <c r="S49" s="220"/>
      <c r="T49" s="220"/>
      <c r="U49" s="218"/>
      <c r="V49" s="219"/>
      <c r="W49" s="220"/>
      <c r="X49" s="220"/>
      <c r="Y49" s="220"/>
      <c r="Z49" s="220"/>
      <c r="AA49" s="220"/>
      <c r="AB49" s="220"/>
      <c r="AC49" s="220"/>
      <c r="AD49" s="220"/>
      <c r="AE49" s="220"/>
      <c r="AF49" s="220"/>
      <c r="AG49" s="218"/>
      <c r="AH49" s="221"/>
      <c r="AI49" s="220"/>
      <c r="AJ49" s="220"/>
      <c r="AK49" s="220"/>
      <c r="AL49" s="220"/>
      <c r="AM49" s="220"/>
      <c r="AN49" s="220"/>
      <c r="AO49" s="220"/>
      <c r="AP49" s="220"/>
      <c r="AQ49" s="220"/>
      <c r="AR49" s="220"/>
      <c r="AS49" s="218"/>
      <c r="AT49" s="221"/>
      <c r="AU49" s="220"/>
      <c r="AV49" s="220"/>
      <c r="AW49" s="220"/>
      <c r="AX49" s="220"/>
      <c r="AY49" s="220"/>
      <c r="AZ49" s="220"/>
      <c r="BA49" s="220"/>
      <c r="BB49" s="220"/>
      <c r="BC49" s="220"/>
      <c r="BD49" s="220"/>
      <c r="BE49" s="218"/>
      <c r="BF49" s="221"/>
      <c r="BG49" s="220"/>
      <c r="BH49" s="220"/>
      <c r="BI49" s="220"/>
      <c r="BJ49" s="220"/>
      <c r="BK49" s="220"/>
      <c r="BL49" s="220"/>
      <c r="BM49" s="220"/>
      <c r="BN49" s="220"/>
      <c r="BO49" s="220"/>
      <c r="BP49" s="220"/>
      <c r="BQ49" s="218"/>
      <c r="BR49" s="221"/>
      <c r="BS49" s="220"/>
      <c r="BT49" s="220"/>
      <c r="BU49" s="220"/>
      <c r="BV49" s="220"/>
      <c r="BW49" s="220"/>
      <c r="BX49" s="220"/>
      <c r="BY49" s="220"/>
      <c r="BZ49" s="220"/>
      <c r="CA49" s="220"/>
      <c r="CB49" s="220"/>
      <c r="CC49" s="218"/>
      <c r="CD49" s="368"/>
    </row>
    <row r="50" spans="1:82" x14ac:dyDescent="0.75">
      <c r="A50" s="39"/>
      <c r="B50" s="73" t="s">
        <v>95</v>
      </c>
      <c r="C50" s="129" t="s">
        <v>96</v>
      </c>
      <c r="D50" s="130"/>
      <c r="E50" s="255"/>
      <c r="F50" s="224"/>
      <c r="G50" s="74"/>
      <c r="H50" s="75"/>
      <c r="I50" s="76"/>
      <c r="J50" s="75"/>
      <c r="K50" s="77"/>
      <c r="L50" s="77"/>
      <c r="M50" s="77"/>
      <c r="N50" s="77"/>
      <c r="O50" s="77"/>
      <c r="P50" s="77"/>
      <c r="Q50" s="77"/>
      <c r="R50" s="77"/>
      <c r="S50" s="77"/>
      <c r="T50" s="77"/>
      <c r="U50" s="76"/>
      <c r="V50" s="75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6"/>
      <c r="AH50" s="78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6"/>
      <c r="AT50" s="78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6"/>
      <c r="BF50" s="78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6"/>
      <c r="BR50" s="78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6"/>
      <c r="CD50" s="368"/>
    </row>
    <row r="51" spans="1:82" x14ac:dyDescent="0.75">
      <c r="A51" s="39"/>
      <c r="B51" s="73" t="s">
        <v>97</v>
      </c>
      <c r="C51" s="129" t="s">
        <v>98</v>
      </c>
      <c r="D51" s="130" t="s">
        <v>58</v>
      </c>
      <c r="E51" s="255">
        <v>12</v>
      </c>
      <c r="F51" s="224"/>
      <c r="G51" s="74">
        <f t="shared" si="36"/>
        <v>0</v>
      </c>
      <c r="H51" s="75"/>
      <c r="I51" s="76"/>
      <c r="J51" s="219"/>
      <c r="K51" s="220"/>
      <c r="L51" s="220"/>
      <c r="M51" s="220"/>
      <c r="N51" s="220"/>
      <c r="O51" s="220"/>
      <c r="P51" s="220"/>
      <c r="Q51" s="220"/>
      <c r="R51" s="220"/>
      <c r="S51" s="220"/>
      <c r="T51" s="220"/>
      <c r="U51" s="218"/>
      <c r="V51" s="75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6"/>
      <c r="AH51" s="78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6"/>
      <c r="AT51" s="78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6"/>
      <c r="BF51" s="78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6"/>
      <c r="BR51" s="78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6"/>
      <c r="CD51" s="368"/>
    </row>
    <row r="52" spans="1:82" x14ac:dyDescent="0.75">
      <c r="A52" s="39"/>
      <c r="B52" s="73" t="s">
        <v>99</v>
      </c>
      <c r="C52" s="129" t="s">
        <v>100</v>
      </c>
      <c r="D52" s="130" t="s">
        <v>58</v>
      </c>
      <c r="E52" s="255">
        <v>60</v>
      </c>
      <c r="F52" s="224"/>
      <c r="G52" s="74">
        <f t="shared" si="36"/>
        <v>0</v>
      </c>
      <c r="H52" s="75"/>
      <c r="I52" s="76"/>
      <c r="J52" s="75"/>
      <c r="K52" s="77"/>
      <c r="L52" s="77"/>
      <c r="M52" s="77"/>
      <c r="N52" s="77"/>
      <c r="O52" s="77"/>
      <c r="P52" s="77"/>
      <c r="Q52" s="77"/>
      <c r="R52" s="77"/>
      <c r="S52" s="77"/>
      <c r="T52" s="77"/>
      <c r="U52" s="76"/>
      <c r="V52" s="219"/>
      <c r="W52" s="220"/>
      <c r="X52" s="220"/>
      <c r="Y52" s="220"/>
      <c r="Z52" s="220"/>
      <c r="AA52" s="220"/>
      <c r="AB52" s="220"/>
      <c r="AC52" s="220"/>
      <c r="AD52" s="220"/>
      <c r="AE52" s="220"/>
      <c r="AF52" s="220"/>
      <c r="AG52" s="218"/>
      <c r="AH52" s="221"/>
      <c r="AI52" s="220"/>
      <c r="AJ52" s="220"/>
      <c r="AK52" s="220"/>
      <c r="AL52" s="220"/>
      <c r="AM52" s="220"/>
      <c r="AN52" s="220"/>
      <c r="AO52" s="220"/>
      <c r="AP52" s="220"/>
      <c r="AQ52" s="220"/>
      <c r="AR52" s="220"/>
      <c r="AS52" s="218"/>
      <c r="AT52" s="221"/>
      <c r="AU52" s="220"/>
      <c r="AV52" s="220"/>
      <c r="AW52" s="220"/>
      <c r="AX52" s="220"/>
      <c r="AY52" s="220"/>
      <c r="AZ52" s="220"/>
      <c r="BA52" s="220"/>
      <c r="BB52" s="220"/>
      <c r="BC52" s="220"/>
      <c r="BD52" s="220"/>
      <c r="BE52" s="218"/>
      <c r="BF52" s="221"/>
      <c r="BG52" s="220"/>
      <c r="BH52" s="220"/>
      <c r="BI52" s="220"/>
      <c r="BJ52" s="220"/>
      <c r="BK52" s="220"/>
      <c r="BL52" s="220"/>
      <c r="BM52" s="220"/>
      <c r="BN52" s="220"/>
      <c r="BO52" s="220"/>
      <c r="BP52" s="220"/>
      <c r="BQ52" s="218"/>
      <c r="BR52" s="221"/>
      <c r="BS52" s="220"/>
      <c r="BT52" s="220"/>
      <c r="BU52" s="220"/>
      <c r="BV52" s="220"/>
      <c r="BW52" s="220"/>
      <c r="BX52" s="220"/>
      <c r="BY52" s="220"/>
      <c r="BZ52" s="220"/>
      <c r="CA52" s="220"/>
      <c r="CB52" s="220"/>
      <c r="CC52" s="218"/>
      <c r="CD52" s="368"/>
    </row>
    <row r="53" spans="1:82" x14ac:dyDescent="0.75">
      <c r="A53" s="39"/>
      <c r="B53" s="73" t="s">
        <v>101</v>
      </c>
      <c r="C53" s="129" t="s">
        <v>102</v>
      </c>
      <c r="D53" s="130" t="s">
        <v>58</v>
      </c>
      <c r="E53" s="255">
        <v>72</v>
      </c>
      <c r="F53" s="224"/>
      <c r="G53" s="74">
        <f t="shared" ref="G53" si="37">+SUM(H53:CC53)</f>
        <v>0</v>
      </c>
      <c r="H53" s="75"/>
      <c r="I53" s="76"/>
      <c r="J53" s="219"/>
      <c r="K53" s="220"/>
      <c r="L53" s="220"/>
      <c r="M53" s="220"/>
      <c r="N53" s="220"/>
      <c r="O53" s="220"/>
      <c r="P53" s="220"/>
      <c r="Q53" s="220"/>
      <c r="R53" s="220"/>
      <c r="S53" s="220"/>
      <c r="T53" s="220"/>
      <c r="U53" s="218"/>
      <c r="V53" s="219"/>
      <c r="W53" s="220"/>
      <c r="X53" s="220"/>
      <c r="Y53" s="220"/>
      <c r="Z53" s="220"/>
      <c r="AA53" s="220"/>
      <c r="AB53" s="220"/>
      <c r="AC53" s="220"/>
      <c r="AD53" s="220"/>
      <c r="AE53" s="220"/>
      <c r="AF53" s="220"/>
      <c r="AG53" s="218"/>
      <c r="AH53" s="221"/>
      <c r="AI53" s="220"/>
      <c r="AJ53" s="220"/>
      <c r="AK53" s="220"/>
      <c r="AL53" s="220"/>
      <c r="AM53" s="220"/>
      <c r="AN53" s="220"/>
      <c r="AO53" s="220"/>
      <c r="AP53" s="220"/>
      <c r="AQ53" s="220"/>
      <c r="AR53" s="220"/>
      <c r="AS53" s="218"/>
      <c r="AT53" s="221"/>
      <c r="AU53" s="220"/>
      <c r="AV53" s="220"/>
      <c r="AW53" s="220"/>
      <c r="AX53" s="220"/>
      <c r="AY53" s="220"/>
      <c r="AZ53" s="220"/>
      <c r="BA53" s="220"/>
      <c r="BB53" s="220"/>
      <c r="BC53" s="220"/>
      <c r="BD53" s="220"/>
      <c r="BE53" s="218"/>
      <c r="BF53" s="221"/>
      <c r="BG53" s="220"/>
      <c r="BH53" s="220"/>
      <c r="BI53" s="220"/>
      <c r="BJ53" s="220"/>
      <c r="BK53" s="220"/>
      <c r="BL53" s="220"/>
      <c r="BM53" s="220"/>
      <c r="BN53" s="220"/>
      <c r="BO53" s="220"/>
      <c r="BP53" s="220"/>
      <c r="BQ53" s="218"/>
      <c r="BR53" s="221"/>
      <c r="BS53" s="220"/>
      <c r="BT53" s="220"/>
      <c r="BU53" s="220"/>
      <c r="BV53" s="220"/>
      <c r="BW53" s="220"/>
      <c r="BX53" s="220"/>
      <c r="BY53" s="220"/>
      <c r="BZ53" s="220"/>
      <c r="CA53" s="220"/>
      <c r="CB53" s="220"/>
      <c r="CC53" s="218"/>
      <c r="CD53" s="368"/>
    </row>
    <row r="54" spans="1:82" x14ac:dyDescent="0.75">
      <c r="A54" s="39"/>
      <c r="B54" s="328" t="s">
        <v>897</v>
      </c>
      <c r="C54" s="129" t="s">
        <v>898</v>
      </c>
      <c r="D54" s="130" t="s">
        <v>58</v>
      </c>
      <c r="E54" s="255">
        <v>18</v>
      </c>
      <c r="F54" s="224"/>
      <c r="G54" s="74">
        <f t="shared" ref="G54" si="38">+SUM(H54:CC54)</f>
        <v>0</v>
      </c>
      <c r="H54" s="230"/>
      <c r="I54" s="232"/>
      <c r="J54" s="371"/>
      <c r="K54" s="372"/>
      <c r="L54" s="372"/>
      <c r="M54" s="372"/>
      <c r="N54" s="372"/>
      <c r="O54" s="372"/>
      <c r="P54" s="372"/>
      <c r="Q54" s="372"/>
      <c r="R54" s="372"/>
      <c r="S54" s="372"/>
      <c r="T54" s="372"/>
      <c r="U54" s="373"/>
      <c r="V54" s="371"/>
      <c r="W54" s="372"/>
      <c r="X54" s="372"/>
      <c r="Y54" s="372"/>
      <c r="Z54" s="372"/>
      <c r="AA54" s="372"/>
      <c r="AB54" s="77"/>
      <c r="AC54" s="77"/>
      <c r="AD54" s="77"/>
      <c r="AE54" s="77"/>
      <c r="AF54" s="77"/>
      <c r="AG54" s="76"/>
      <c r="AH54" s="78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6"/>
      <c r="AT54" s="78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6"/>
      <c r="BF54" s="78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6"/>
      <c r="BR54" s="78"/>
      <c r="BS54" s="77"/>
      <c r="BT54" s="77"/>
      <c r="BU54" s="77"/>
      <c r="BV54" s="77"/>
      <c r="BW54" s="77"/>
      <c r="BX54" s="77"/>
      <c r="BY54" s="77"/>
      <c r="BZ54" s="77"/>
      <c r="CA54" s="77"/>
      <c r="CB54" s="77"/>
      <c r="CC54" s="76"/>
      <c r="CD54" s="368"/>
    </row>
    <row r="55" spans="1:82" x14ac:dyDescent="0.75">
      <c r="A55" s="39"/>
      <c r="B55" s="121" t="s">
        <v>103</v>
      </c>
      <c r="C55" s="122" t="s">
        <v>104</v>
      </c>
      <c r="D55" s="123"/>
      <c r="E55" s="294"/>
      <c r="F55" s="249"/>
      <c r="G55" s="124">
        <f>SUM(G56:G92)</f>
        <v>0</v>
      </c>
      <c r="H55" s="125">
        <f>SUM(H56:H92)</f>
        <v>0</v>
      </c>
      <c r="I55" s="126">
        <f t="shared" ref="I55:BT55" si="39">SUM(I56:I92)</f>
        <v>0</v>
      </c>
      <c r="J55" s="125">
        <f t="shared" si="39"/>
        <v>0</v>
      </c>
      <c r="K55" s="127">
        <f t="shared" si="39"/>
        <v>0</v>
      </c>
      <c r="L55" s="127">
        <f t="shared" si="39"/>
        <v>0</v>
      </c>
      <c r="M55" s="127">
        <f t="shared" si="39"/>
        <v>0</v>
      </c>
      <c r="N55" s="127">
        <f t="shared" si="39"/>
        <v>0</v>
      </c>
      <c r="O55" s="127">
        <f t="shared" si="39"/>
        <v>0</v>
      </c>
      <c r="P55" s="127">
        <f t="shared" si="39"/>
        <v>0</v>
      </c>
      <c r="Q55" s="127">
        <f t="shared" si="39"/>
        <v>0</v>
      </c>
      <c r="R55" s="127">
        <f>SUM(R56:R92)</f>
        <v>0</v>
      </c>
      <c r="S55" s="127">
        <f t="shared" si="39"/>
        <v>0</v>
      </c>
      <c r="T55" s="127">
        <f t="shared" si="39"/>
        <v>0</v>
      </c>
      <c r="U55" s="126">
        <f t="shared" si="39"/>
        <v>0</v>
      </c>
      <c r="V55" s="125">
        <f t="shared" si="39"/>
        <v>0</v>
      </c>
      <c r="W55" s="127">
        <f t="shared" si="39"/>
        <v>0</v>
      </c>
      <c r="X55" s="127">
        <f t="shared" si="39"/>
        <v>0</v>
      </c>
      <c r="Y55" s="127">
        <f t="shared" si="39"/>
        <v>0</v>
      </c>
      <c r="Z55" s="127">
        <f t="shared" si="39"/>
        <v>0</v>
      </c>
      <c r="AA55" s="127">
        <f t="shared" si="39"/>
        <v>0</v>
      </c>
      <c r="AB55" s="127">
        <f t="shared" si="39"/>
        <v>0</v>
      </c>
      <c r="AC55" s="127">
        <f t="shared" si="39"/>
        <v>0</v>
      </c>
      <c r="AD55" s="127">
        <f t="shared" si="39"/>
        <v>0</v>
      </c>
      <c r="AE55" s="127">
        <f t="shared" si="39"/>
        <v>0</v>
      </c>
      <c r="AF55" s="127">
        <f t="shared" si="39"/>
        <v>0</v>
      </c>
      <c r="AG55" s="126">
        <f t="shared" si="39"/>
        <v>0</v>
      </c>
      <c r="AH55" s="128">
        <f t="shared" si="39"/>
        <v>0</v>
      </c>
      <c r="AI55" s="127">
        <f t="shared" si="39"/>
        <v>0</v>
      </c>
      <c r="AJ55" s="127">
        <f t="shared" si="39"/>
        <v>0</v>
      </c>
      <c r="AK55" s="127">
        <f t="shared" si="39"/>
        <v>0</v>
      </c>
      <c r="AL55" s="127">
        <f t="shared" si="39"/>
        <v>0</v>
      </c>
      <c r="AM55" s="127">
        <f t="shared" si="39"/>
        <v>0</v>
      </c>
      <c r="AN55" s="127">
        <f t="shared" si="39"/>
        <v>0</v>
      </c>
      <c r="AO55" s="127">
        <f t="shared" si="39"/>
        <v>0</v>
      </c>
      <c r="AP55" s="127">
        <f t="shared" si="39"/>
        <v>0</v>
      </c>
      <c r="AQ55" s="127">
        <f t="shared" si="39"/>
        <v>0</v>
      </c>
      <c r="AR55" s="127">
        <f t="shared" si="39"/>
        <v>0</v>
      </c>
      <c r="AS55" s="126">
        <f t="shared" si="39"/>
        <v>0</v>
      </c>
      <c r="AT55" s="128">
        <f t="shared" si="39"/>
        <v>0</v>
      </c>
      <c r="AU55" s="127">
        <f t="shared" si="39"/>
        <v>0</v>
      </c>
      <c r="AV55" s="127">
        <f t="shared" si="39"/>
        <v>0</v>
      </c>
      <c r="AW55" s="127">
        <f t="shared" si="39"/>
        <v>0</v>
      </c>
      <c r="AX55" s="127">
        <f t="shared" si="39"/>
        <v>0</v>
      </c>
      <c r="AY55" s="127">
        <f t="shared" si="39"/>
        <v>0</v>
      </c>
      <c r="AZ55" s="127">
        <f t="shared" si="39"/>
        <v>0</v>
      </c>
      <c r="BA55" s="127">
        <f t="shared" si="39"/>
        <v>0</v>
      </c>
      <c r="BB55" s="127">
        <f t="shared" si="39"/>
        <v>0</v>
      </c>
      <c r="BC55" s="127">
        <f t="shared" si="39"/>
        <v>0</v>
      </c>
      <c r="BD55" s="127">
        <f t="shared" si="39"/>
        <v>0</v>
      </c>
      <c r="BE55" s="126">
        <f t="shared" si="39"/>
        <v>0</v>
      </c>
      <c r="BF55" s="128">
        <f t="shared" si="39"/>
        <v>0</v>
      </c>
      <c r="BG55" s="127">
        <f t="shared" si="39"/>
        <v>0</v>
      </c>
      <c r="BH55" s="127">
        <f t="shared" si="39"/>
        <v>0</v>
      </c>
      <c r="BI55" s="127">
        <f t="shared" si="39"/>
        <v>0</v>
      </c>
      <c r="BJ55" s="127">
        <f t="shared" si="39"/>
        <v>0</v>
      </c>
      <c r="BK55" s="127">
        <f t="shared" si="39"/>
        <v>0</v>
      </c>
      <c r="BL55" s="127">
        <f t="shared" si="39"/>
        <v>0</v>
      </c>
      <c r="BM55" s="127">
        <f t="shared" si="39"/>
        <v>0</v>
      </c>
      <c r="BN55" s="127">
        <f t="shared" si="39"/>
        <v>0</v>
      </c>
      <c r="BO55" s="127">
        <f t="shared" si="39"/>
        <v>0</v>
      </c>
      <c r="BP55" s="127">
        <f t="shared" si="39"/>
        <v>0</v>
      </c>
      <c r="BQ55" s="126">
        <f t="shared" si="39"/>
        <v>0</v>
      </c>
      <c r="BR55" s="128">
        <f t="shared" si="39"/>
        <v>0</v>
      </c>
      <c r="BS55" s="127">
        <f t="shared" si="39"/>
        <v>0</v>
      </c>
      <c r="BT55" s="127">
        <f t="shared" si="39"/>
        <v>0</v>
      </c>
      <c r="BU55" s="127">
        <f t="shared" ref="BU55:CC55" si="40">SUM(BU56:BU92)</f>
        <v>0</v>
      </c>
      <c r="BV55" s="127">
        <f t="shared" si="40"/>
        <v>0</v>
      </c>
      <c r="BW55" s="127">
        <f t="shared" si="40"/>
        <v>0</v>
      </c>
      <c r="BX55" s="127">
        <f t="shared" si="40"/>
        <v>0</v>
      </c>
      <c r="BY55" s="127">
        <f t="shared" si="40"/>
        <v>0</v>
      </c>
      <c r="BZ55" s="127">
        <f t="shared" si="40"/>
        <v>0</v>
      </c>
      <c r="CA55" s="127">
        <f t="shared" si="40"/>
        <v>0</v>
      </c>
      <c r="CB55" s="127">
        <f t="shared" si="40"/>
        <v>0</v>
      </c>
      <c r="CC55" s="126">
        <f t="shared" si="40"/>
        <v>0</v>
      </c>
      <c r="CD55" s="368"/>
    </row>
    <row r="56" spans="1:82" x14ac:dyDescent="0.75">
      <c r="A56" s="39"/>
      <c r="B56" s="73" t="s">
        <v>105</v>
      </c>
      <c r="C56" s="129" t="s">
        <v>106</v>
      </c>
      <c r="D56" s="130" t="s">
        <v>58</v>
      </c>
      <c r="E56" s="255">
        <v>72</v>
      </c>
      <c r="F56" s="224"/>
      <c r="G56" s="74">
        <f t="shared" si="36"/>
        <v>0</v>
      </c>
      <c r="H56" s="230"/>
      <c r="I56" s="232"/>
      <c r="J56" s="219"/>
      <c r="K56" s="220"/>
      <c r="L56" s="220"/>
      <c r="M56" s="220"/>
      <c r="N56" s="220"/>
      <c r="O56" s="220"/>
      <c r="P56" s="220"/>
      <c r="Q56" s="220"/>
      <c r="R56" s="220"/>
      <c r="S56" s="220"/>
      <c r="T56" s="220"/>
      <c r="U56" s="218"/>
      <c r="V56" s="219"/>
      <c r="W56" s="220"/>
      <c r="X56" s="220"/>
      <c r="Y56" s="220"/>
      <c r="Z56" s="220"/>
      <c r="AA56" s="220"/>
      <c r="AB56" s="220"/>
      <c r="AC56" s="220"/>
      <c r="AD56" s="220"/>
      <c r="AE56" s="220"/>
      <c r="AF56" s="220"/>
      <c r="AG56" s="218"/>
      <c r="AH56" s="221"/>
      <c r="AI56" s="220"/>
      <c r="AJ56" s="220"/>
      <c r="AK56" s="220"/>
      <c r="AL56" s="220"/>
      <c r="AM56" s="220"/>
      <c r="AN56" s="220"/>
      <c r="AO56" s="220"/>
      <c r="AP56" s="220"/>
      <c r="AQ56" s="220"/>
      <c r="AR56" s="220"/>
      <c r="AS56" s="218"/>
      <c r="AT56" s="221"/>
      <c r="AU56" s="220"/>
      <c r="AV56" s="220"/>
      <c r="AW56" s="220"/>
      <c r="AX56" s="220"/>
      <c r="AY56" s="220"/>
      <c r="AZ56" s="220"/>
      <c r="BA56" s="220"/>
      <c r="BB56" s="220"/>
      <c r="BC56" s="220"/>
      <c r="BD56" s="220"/>
      <c r="BE56" s="218"/>
      <c r="BF56" s="221"/>
      <c r="BG56" s="220"/>
      <c r="BH56" s="220"/>
      <c r="BI56" s="220"/>
      <c r="BJ56" s="220"/>
      <c r="BK56" s="220"/>
      <c r="BL56" s="220"/>
      <c r="BM56" s="220"/>
      <c r="BN56" s="220"/>
      <c r="BO56" s="220"/>
      <c r="BP56" s="220"/>
      <c r="BQ56" s="218"/>
      <c r="BR56" s="221"/>
      <c r="BS56" s="220"/>
      <c r="BT56" s="220"/>
      <c r="BU56" s="220"/>
      <c r="BV56" s="220"/>
      <c r="BW56" s="220"/>
      <c r="BX56" s="220"/>
      <c r="BY56" s="220"/>
      <c r="BZ56" s="220"/>
      <c r="CA56" s="220"/>
      <c r="CB56" s="220"/>
      <c r="CC56" s="218"/>
      <c r="CD56" s="368"/>
    </row>
    <row r="57" spans="1:82" x14ac:dyDescent="0.75">
      <c r="A57" s="39"/>
      <c r="B57" s="73" t="s">
        <v>107</v>
      </c>
      <c r="C57" s="129" t="s">
        <v>108</v>
      </c>
      <c r="D57" s="130" t="s">
        <v>58</v>
      </c>
      <c r="E57" s="255">
        <v>72</v>
      </c>
      <c r="F57" s="224"/>
      <c r="G57" s="74">
        <f t="shared" si="36"/>
        <v>0</v>
      </c>
      <c r="H57" s="230"/>
      <c r="I57" s="232"/>
      <c r="J57" s="219"/>
      <c r="K57" s="220"/>
      <c r="L57" s="220"/>
      <c r="M57" s="220"/>
      <c r="N57" s="220"/>
      <c r="O57" s="220"/>
      <c r="P57" s="220"/>
      <c r="Q57" s="220"/>
      <c r="R57" s="220"/>
      <c r="S57" s="220"/>
      <c r="T57" s="220"/>
      <c r="U57" s="218"/>
      <c r="V57" s="219"/>
      <c r="W57" s="220"/>
      <c r="X57" s="220"/>
      <c r="Y57" s="220"/>
      <c r="Z57" s="220"/>
      <c r="AA57" s="220"/>
      <c r="AB57" s="220"/>
      <c r="AC57" s="220"/>
      <c r="AD57" s="220"/>
      <c r="AE57" s="220"/>
      <c r="AF57" s="220"/>
      <c r="AG57" s="218"/>
      <c r="AH57" s="221"/>
      <c r="AI57" s="220"/>
      <c r="AJ57" s="220"/>
      <c r="AK57" s="220"/>
      <c r="AL57" s="220"/>
      <c r="AM57" s="220"/>
      <c r="AN57" s="220"/>
      <c r="AO57" s="220"/>
      <c r="AP57" s="220"/>
      <c r="AQ57" s="220"/>
      <c r="AR57" s="220"/>
      <c r="AS57" s="218"/>
      <c r="AT57" s="221"/>
      <c r="AU57" s="220"/>
      <c r="AV57" s="220"/>
      <c r="AW57" s="220"/>
      <c r="AX57" s="220"/>
      <c r="AY57" s="220"/>
      <c r="AZ57" s="220"/>
      <c r="BA57" s="220"/>
      <c r="BB57" s="220"/>
      <c r="BC57" s="220"/>
      <c r="BD57" s="220"/>
      <c r="BE57" s="218"/>
      <c r="BF57" s="221"/>
      <c r="BG57" s="220"/>
      <c r="BH57" s="220"/>
      <c r="BI57" s="220"/>
      <c r="BJ57" s="220"/>
      <c r="BK57" s="220"/>
      <c r="BL57" s="220"/>
      <c r="BM57" s="220"/>
      <c r="BN57" s="220"/>
      <c r="BO57" s="220"/>
      <c r="BP57" s="220"/>
      <c r="BQ57" s="218"/>
      <c r="BR57" s="221"/>
      <c r="BS57" s="220"/>
      <c r="BT57" s="220"/>
      <c r="BU57" s="220"/>
      <c r="BV57" s="220"/>
      <c r="BW57" s="220"/>
      <c r="BX57" s="220"/>
      <c r="BY57" s="220"/>
      <c r="BZ57" s="220"/>
      <c r="CA57" s="220"/>
      <c r="CB57" s="220"/>
      <c r="CC57" s="218"/>
      <c r="CD57" s="368"/>
    </row>
    <row r="58" spans="1:82" x14ac:dyDescent="0.75">
      <c r="A58" s="39"/>
      <c r="B58" s="73" t="s">
        <v>109</v>
      </c>
      <c r="C58" s="129" t="s">
        <v>110</v>
      </c>
      <c r="D58" s="130" t="s">
        <v>58</v>
      </c>
      <c r="E58" s="255">
        <v>72</v>
      </c>
      <c r="F58" s="224"/>
      <c r="G58" s="74">
        <f t="shared" si="36"/>
        <v>0</v>
      </c>
      <c r="H58" s="230"/>
      <c r="I58" s="232"/>
      <c r="J58" s="219"/>
      <c r="K58" s="220"/>
      <c r="L58" s="220"/>
      <c r="M58" s="220"/>
      <c r="N58" s="220"/>
      <c r="O58" s="220"/>
      <c r="P58" s="220"/>
      <c r="Q58" s="220"/>
      <c r="R58" s="220"/>
      <c r="S58" s="220"/>
      <c r="T58" s="220"/>
      <c r="U58" s="218"/>
      <c r="V58" s="219"/>
      <c r="W58" s="220"/>
      <c r="X58" s="220"/>
      <c r="Y58" s="220"/>
      <c r="Z58" s="220"/>
      <c r="AA58" s="220"/>
      <c r="AB58" s="220"/>
      <c r="AC58" s="220"/>
      <c r="AD58" s="220"/>
      <c r="AE58" s="220"/>
      <c r="AF58" s="220"/>
      <c r="AG58" s="218"/>
      <c r="AH58" s="221"/>
      <c r="AI58" s="220"/>
      <c r="AJ58" s="220"/>
      <c r="AK58" s="220"/>
      <c r="AL58" s="220"/>
      <c r="AM58" s="220"/>
      <c r="AN58" s="220"/>
      <c r="AO58" s="220"/>
      <c r="AP58" s="220"/>
      <c r="AQ58" s="220"/>
      <c r="AR58" s="220"/>
      <c r="AS58" s="218"/>
      <c r="AT58" s="221"/>
      <c r="AU58" s="220"/>
      <c r="AV58" s="220"/>
      <c r="AW58" s="220"/>
      <c r="AX58" s="220"/>
      <c r="AY58" s="220"/>
      <c r="AZ58" s="220"/>
      <c r="BA58" s="220"/>
      <c r="BB58" s="220"/>
      <c r="BC58" s="220"/>
      <c r="BD58" s="220"/>
      <c r="BE58" s="218"/>
      <c r="BF58" s="221"/>
      <c r="BG58" s="220"/>
      <c r="BH58" s="220"/>
      <c r="BI58" s="220"/>
      <c r="BJ58" s="220"/>
      <c r="BK58" s="220"/>
      <c r="BL58" s="220"/>
      <c r="BM58" s="220"/>
      <c r="BN58" s="220"/>
      <c r="BO58" s="220"/>
      <c r="BP58" s="220"/>
      <c r="BQ58" s="218"/>
      <c r="BR58" s="221"/>
      <c r="BS58" s="220"/>
      <c r="BT58" s="220"/>
      <c r="BU58" s="220"/>
      <c r="BV58" s="220"/>
      <c r="BW58" s="220"/>
      <c r="BX58" s="220"/>
      <c r="BY58" s="220"/>
      <c r="BZ58" s="220"/>
      <c r="CA58" s="220"/>
      <c r="CB58" s="220"/>
      <c r="CC58" s="218"/>
      <c r="CD58" s="368"/>
    </row>
    <row r="59" spans="1:82" x14ac:dyDescent="0.75">
      <c r="A59" s="39"/>
      <c r="B59" s="73" t="s">
        <v>111</v>
      </c>
      <c r="C59" s="129" t="s">
        <v>112</v>
      </c>
      <c r="D59" s="130" t="s">
        <v>58</v>
      </c>
      <c r="E59" s="255">
        <v>72</v>
      </c>
      <c r="F59" s="224"/>
      <c r="G59" s="74">
        <f t="shared" si="36"/>
        <v>0</v>
      </c>
      <c r="H59" s="230"/>
      <c r="I59" s="232"/>
      <c r="J59" s="219"/>
      <c r="K59" s="220"/>
      <c r="L59" s="220"/>
      <c r="M59" s="220"/>
      <c r="N59" s="220"/>
      <c r="O59" s="220"/>
      <c r="P59" s="220"/>
      <c r="Q59" s="220"/>
      <c r="R59" s="220"/>
      <c r="S59" s="220"/>
      <c r="T59" s="220"/>
      <c r="U59" s="218"/>
      <c r="V59" s="219"/>
      <c r="W59" s="220"/>
      <c r="X59" s="220"/>
      <c r="Y59" s="220"/>
      <c r="Z59" s="220"/>
      <c r="AA59" s="220"/>
      <c r="AB59" s="220"/>
      <c r="AC59" s="220"/>
      <c r="AD59" s="220"/>
      <c r="AE59" s="220"/>
      <c r="AF59" s="220"/>
      <c r="AG59" s="218"/>
      <c r="AH59" s="221"/>
      <c r="AI59" s="220"/>
      <c r="AJ59" s="220"/>
      <c r="AK59" s="220"/>
      <c r="AL59" s="220"/>
      <c r="AM59" s="220"/>
      <c r="AN59" s="220"/>
      <c r="AO59" s="220"/>
      <c r="AP59" s="220"/>
      <c r="AQ59" s="220"/>
      <c r="AR59" s="220"/>
      <c r="AS59" s="218"/>
      <c r="AT59" s="221"/>
      <c r="AU59" s="220"/>
      <c r="AV59" s="220"/>
      <c r="AW59" s="220"/>
      <c r="AX59" s="220"/>
      <c r="AY59" s="220"/>
      <c r="AZ59" s="220"/>
      <c r="BA59" s="220"/>
      <c r="BB59" s="220"/>
      <c r="BC59" s="220"/>
      <c r="BD59" s="220"/>
      <c r="BE59" s="218"/>
      <c r="BF59" s="221"/>
      <c r="BG59" s="220"/>
      <c r="BH59" s="220"/>
      <c r="BI59" s="220"/>
      <c r="BJ59" s="220"/>
      <c r="BK59" s="220"/>
      <c r="BL59" s="220"/>
      <c r="BM59" s="220"/>
      <c r="BN59" s="220"/>
      <c r="BO59" s="220"/>
      <c r="BP59" s="220"/>
      <c r="BQ59" s="218"/>
      <c r="BR59" s="221"/>
      <c r="BS59" s="220"/>
      <c r="BT59" s="220"/>
      <c r="BU59" s="220"/>
      <c r="BV59" s="220"/>
      <c r="BW59" s="220"/>
      <c r="BX59" s="220"/>
      <c r="BY59" s="220"/>
      <c r="BZ59" s="220"/>
      <c r="CA59" s="220"/>
      <c r="CB59" s="220"/>
      <c r="CC59" s="218"/>
      <c r="CD59" s="368"/>
    </row>
    <row r="60" spans="1:82" x14ac:dyDescent="0.75">
      <c r="A60" s="39"/>
      <c r="B60" s="73" t="s">
        <v>113</v>
      </c>
      <c r="C60" s="129" t="s">
        <v>114</v>
      </c>
      <c r="D60" s="130" t="s">
        <v>58</v>
      </c>
      <c r="E60" s="255">
        <v>72</v>
      </c>
      <c r="F60" s="224"/>
      <c r="G60" s="74">
        <f t="shared" si="36"/>
        <v>0</v>
      </c>
      <c r="H60" s="230"/>
      <c r="I60" s="232"/>
      <c r="J60" s="219"/>
      <c r="K60" s="220"/>
      <c r="L60" s="220"/>
      <c r="M60" s="220"/>
      <c r="N60" s="220"/>
      <c r="O60" s="220"/>
      <c r="P60" s="220"/>
      <c r="Q60" s="220"/>
      <c r="R60" s="220"/>
      <c r="S60" s="220"/>
      <c r="T60" s="220"/>
      <c r="U60" s="218"/>
      <c r="V60" s="219"/>
      <c r="W60" s="220"/>
      <c r="X60" s="220"/>
      <c r="Y60" s="220"/>
      <c r="Z60" s="220"/>
      <c r="AA60" s="220"/>
      <c r="AB60" s="220"/>
      <c r="AC60" s="220"/>
      <c r="AD60" s="220"/>
      <c r="AE60" s="220"/>
      <c r="AF60" s="220"/>
      <c r="AG60" s="218"/>
      <c r="AH60" s="221"/>
      <c r="AI60" s="220"/>
      <c r="AJ60" s="220"/>
      <c r="AK60" s="220"/>
      <c r="AL60" s="220"/>
      <c r="AM60" s="220"/>
      <c r="AN60" s="220"/>
      <c r="AO60" s="220"/>
      <c r="AP60" s="220"/>
      <c r="AQ60" s="220"/>
      <c r="AR60" s="220"/>
      <c r="AS60" s="218"/>
      <c r="AT60" s="221"/>
      <c r="AU60" s="220"/>
      <c r="AV60" s="220"/>
      <c r="AW60" s="220"/>
      <c r="AX60" s="220"/>
      <c r="AY60" s="220"/>
      <c r="AZ60" s="220"/>
      <c r="BA60" s="220"/>
      <c r="BB60" s="220"/>
      <c r="BC60" s="220"/>
      <c r="BD60" s="220"/>
      <c r="BE60" s="218"/>
      <c r="BF60" s="221"/>
      <c r="BG60" s="220"/>
      <c r="BH60" s="220"/>
      <c r="BI60" s="220"/>
      <c r="BJ60" s="220"/>
      <c r="BK60" s="220"/>
      <c r="BL60" s="220"/>
      <c r="BM60" s="220"/>
      <c r="BN60" s="220"/>
      <c r="BO60" s="220"/>
      <c r="BP60" s="220"/>
      <c r="BQ60" s="218"/>
      <c r="BR60" s="221"/>
      <c r="BS60" s="220"/>
      <c r="BT60" s="220"/>
      <c r="BU60" s="220"/>
      <c r="BV60" s="220"/>
      <c r="BW60" s="220"/>
      <c r="BX60" s="220"/>
      <c r="BY60" s="220"/>
      <c r="BZ60" s="220"/>
      <c r="CA60" s="220"/>
      <c r="CB60" s="220"/>
      <c r="CC60" s="218"/>
      <c r="CD60" s="368"/>
    </row>
    <row r="61" spans="1:82" x14ac:dyDescent="0.75">
      <c r="A61" s="39"/>
      <c r="B61" s="73" t="s">
        <v>115</v>
      </c>
      <c r="C61" s="129" t="s">
        <v>116</v>
      </c>
      <c r="D61" s="130" t="s">
        <v>58</v>
      </c>
      <c r="E61" s="255">
        <v>72</v>
      </c>
      <c r="F61" s="224"/>
      <c r="G61" s="74">
        <f t="shared" si="36"/>
        <v>0</v>
      </c>
      <c r="H61" s="230"/>
      <c r="I61" s="232"/>
      <c r="J61" s="219"/>
      <c r="K61" s="220"/>
      <c r="L61" s="220"/>
      <c r="M61" s="220"/>
      <c r="N61" s="220"/>
      <c r="O61" s="220"/>
      <c r="P61" s="220"/>
      <c r="Q61" s="220"/>
      <c r="R61" s="220"/>
      <c r="S61" s="220"/>
      <c r="T61" s="220"/>
      <c r="U61" s="218"/>
      <c r="V61" s="219"/>
      <c r="W61" s="220"/>
      <c r="X61" s="220"/>
      <c r="Y61" s="220"/>
      <c r="Z61" s="220"/>
      <c r="AA61" s="220"/>
      <c r="AB61" s="220"/>
      <c r="AC61" s="220"/>
      <c r="AD61" s="220"/>
      <c r="AE61" s="220"/>
      <c r="AF61" s="220"/>
      <c r="AG61" s="218"/>
      <c r="AH61" s="221"/>
      <c r="AI61" s="220"/>
      <c r="AJ61" s="220"/>
      <c r="AK61" s="220"/>
      <c r="AL61" s="220"/>
      <c r="AM61" s="220"/>
      <c r="AN61" s="220"/>
      <c r="AO61" s="220"/>
      <c r="AP61" s="220"/>
      <c r="AQ61" s="220"/>
      <c r="AR61" s="220"/>
      <c r="AS61" s="218"/>
      <c r="AT61" s="221"/>
      <c r="AU61" s="220"/>
      <c r="AV61" s="220"/>
      <c r="AW61" s="220"/>
      <c r="AX61" s="220"/>
      <c r="AY61" s="220"/>
      <c r="AZ61" s="220"/>
      <c r="BA61" s="220"/>
      <c r="BB61" s="220"/>
      <c r="BC61" s="220"/>
      <c r="BD61" s="220"/>
      <c r="BE61" s="218"/>
      <c r="BF61" s="221"/>
      <c r="BG61" s="220"/>
      <c r="BH61" s="220"/>
      <c r="BI61" s="220"/>
      <c r="BJ61" s="220"/>
      <c r="BK61" s="220"/>
      <c r="BL61" s="220"/>
      <c r="BM61" s="220"/>
      <c r="BN61" s="220"/>
      <c r="BO61" s="220"/>
      <c r="BP61" s="220"/>
      <c r="BQ61" s="218"/>
      <c r="BR61" s="221"/>
      <c r="BS61" s="220"/>
      <c r="BT61" s="220"/>
      <c r="BU61" s="220"/>
      <c r="BV61" s="220"/>
      <c r="BW61" s="220"/>
      <c r="BX61" s="220"/>
      <c r="BY61" s="220"/>
      <c r="BZ61" s="220"/>
      <c r="CA61" s="220"/>
      <c r="CB61" s="220"/>
      <c r="CC61" s="218"/>
      <c r="CD61" s="368"/>
    </row>
    <row r="62" spans="1:82" x14ac:dyDescent="0.75">
      <c r="A62" s="39"/>
      <c r="B62" s="73" t="s">
        <v>117</v>
      </c>
      <c r="C62" s="129" t="s">
        <v>118</v>
      </c>
      <c r="D62" s="130" t="s">
        <v>58</v>
      </c>
      <c r="E62" s="255">
        <v>72</v>
      </c>
      <c r="F62" s="224"/>
      <c r="G62" s="74">
        <f t="shared" si="36"/>
        <v>0</v>
      </c>
      <c r="H62" s="230"/>
      <c r="I62" s="232"/>
      <c r="J62" s="219"/>
      <c r="K62" s="220"/>
      <c r="L62" s="220"/>
      <c r="M62" s="220"/>
      <c r="N62" s="220"/>
      <c r="O62" s="220"/>
      <c r="P62" s="220"/>
      <c r="Q62" s="220"/>
      <c r="R62" s="220"/>
      <c r="S62" s="220"/>
      <c r="T62" s="220"/>
      <c r="U62" s="218"/>
      <c r="V62" s="219"/>
      <c r="W62" s="220"/>
      <c r="X62" s="220"/>
      <c r="Y62" s="220"/>
      <c r="Z62" s="220"/>
      <c r="AA62" s="220"/>
      <c r="AB62" s="220"/>
      <c r="AC62" s="220"/>
      <c r="AD62" s="220"/>
      <c r="AE62" s="220"/>
      <c r="AF62" s="220"/>
      <c r="AG62" s="218"/>
      <c r="AH62" s="221"/>
      <c r="AI62" s="220"/>
      <c r="AJ62" s="220"/>
      <c r="AK62" s="220"/>
      <c r="AL62" s="220"/>
      <c r="AM62" s="220"/>
      <c r="AN62" s="220"/>
      <c r="AO62" s="220"/>
      <c r="AP62" s="220"/>
      <c r="AQ62" s="220"/>
      <c r="AR62" s="220"/>
      <c r="AS62" s="218"/>
      <c r="AT62" s="221"/>
      <c r="AU62" s="220"/>
      <c r="AV62" s="220"/>
      <c r="AW62" s="220"/>
      <c r="AX62" s="220"/>
      <c r="AY62" s="220"/>
      <c r="AZ62" s="220"/>
      <c r="BA62" s="220"/>
      <c r="BB62" s="220"/>
      <c r="BC62" s="220"/>
      <c r="BD62" s="220"/>
      <c r="BE62" s="218"/>
      <c r="BF62" s="221"/>
      <c r="BG62" s="220"/>
      <c r="BH62" s="220"/>
      <c r="BI62" s="220"/>
      <c r="BJ62" s="220"/>
      <c r="BK62" s="220"/>
      <c r="BL62" s="220"/>
      <c r="BM62" s="220"/>
      <c r="BN62" s="220"/>
      <c r="BO62" s="220"/>
      <c r="BP62" s="220"/>
      <c r="BQ62" s="218"/>
      <c r="BR62" s="221"/>
      <c r="BS62" s="220"/>
      <c r="BT62" s="220"/>
      <c r="BU62" s="220"/>
      <c r="BV62" s="220"/>
      <c r="BW62" s="220"/>
      <c r="BX62" s="220"/>
      <c r="BY62" s="220"/>
      <c r="BZ62" s="220"/>
      <c r="CA62" s="220"/>
      <c r="CB62" s="220"/>
      <c r="CC62" s="218"/>
      <c r="CD62" s="368"/>
    </row>
    <row r="63" spans="1:82" x14ac:dyDescent="0.75">
      <c r="A63" s="39"/>
      <c r="B63" s="73" t="s">
        <v>119</v>
      </c>
      <c r="C63" s="129" t="s">
        <v>120</v>
      </c>
      <c r="D63" s="130" t="s">
        <v>58</v>
      </c>
      <c r="E63" s="255">
        <v>72</v>
      </c>
      <c r="F63" s="224"/>
      <c r="G63" s="74">
        <f t="shared" si="36"/>
        <v>0</v>
      </c>
      <c r="H63" s="230"/>
      <c r="I63" s="232"/>
      <c r="J63" s="219"/>
      <c r="K63" s="220"/>
      <c r="L63" s="220"/>
      <c r="M63" s="220"/>
      <c r="N63" s="220"/>
      <c r="O63" s="220"/>
      <c r="P63" s="220"/>
      <c r="Q63" s="220"/>
      <c r="R63" s="220"/>
      <c r="S63" s="220"/>
      <c r="T63" s="220"/>
      <c r="U63" s="218"/>
      <c r="V63" s="219"/>
      <c r="W63" s="220"/>
      <c r="X63" s="220"/>
      <c r="Y63" s="220"/>
      <c r="Z63" s="220"/>
      <c r="AA63" s="220"/>
      <c r="AB63" s="220"/>
      <c r="AC63" s="220"/>
      <c r="AD63" s="220"/>
      <c r="AE63" s="220"/>
      <c r="AF63" s="220"/>
      <c r="AG63" s="218"/>
      <c r="AH63" s="221"/>
      <c r="AI63" s="220"/>
      <c r="AJ63" s="220"/>
      <c r="AK63" s="220"/>
      <c r="AL63" s="220"/>
      <c r="AM63" s="220"/>
      <c r="AN63" s="220"/>
      <c r="AO63" s="220"/>
      <c r="AP63" s="220"/>
      <c r="AQ63" s="220"/>
      <c r="AR63" s="220"/>
      <c r="AS63" s="218"/>
      <c r="AT63" s="221"/>
      <c r="AU63" s="220"/>
      <c r="AV63" s="220"/>
      <c r="AW63" s="220"/>
      <c r="AX63" s="220"/>
      <c r="AY63" s="220"/>
      <c r="AZ63" s="220"/>
      <c r="BA63" s="220"/>
      <c r="BB63" s="220"/>
      <c r="BC63" s="220"/>
      <c r="BD63" s="220"/>
      <c r="BE63" s="218"/>
      <c r="BF63" s="221"/>
      <c r="BG63" s="220"/>
      <c r="BH63" s="220"/>
      <c r="BI63" s="220"/>
      <c r="BJ63" s="220"/>
      <c r="BK63" s="220"/>
      <c r="BL63" s="220"/>
      <c r="BM63" s="220"/>
      <c r="BN63" s="220"/>
      <c r="BO63" s="220"/>
      <c r="BP63" s="220"/>
      <c r="BQ63" s="218"/>
      <c r="BR63" s="221"/>
      <c r="BS63" s="220"/>
      <c r="BT63" s="220"/>
      <c r="BU63" s="220"/>
      <c r="BV63" s="220"/>
      <c r="BW63" s="220"/>
      <c r="BX63" s="220"/>
      <c r="BY63" s="220"/>
      <c r="BZ63" s="220"/>
      <c r="CA63" s="220"/>
      <c r="CB63" s="220"/>
      <c r="CC63" s="218"/>
      <c r="CD63" s="368"/>
    </row>
    <row r="64" spans="1:82" x14ac:dyDescent="0.75">
      <c r="A64" s="39"/>
      <c r="B64" s="73" t="s">
        <v>121</v>
      </c>
      <c r="C64" s="129" t="s">
        <v>122</v>
      </c>
      <c r="D64" s="130" t="s">
        <v>58</v>
      </c>
      <c r="E64" s="255">
        <v>72</v>
      </c>
      <c r="F64" s="224"/>
      <c r="G64" s="74">
        <f t="shared" si="36"/>
        <v>0</v>
      </c>
      <c r="H64" s="230"/>
      <c r="I64" s="232"/>
      <c r="J64" s="219"/>
      <c r="K64" s="220"/>
      <c r="L64" s="220"/>
      <c r="M64" s="220"/>
      <c r="N64" s="220"/>
      <c r="O64" s="220"/>
      <c r="P64" s="220"/>
      <c r="Q64" s="220"/>
      <c r="R64" s="220"/>
      <c r="S64" s="220"/>
      <c r="T64" s="220"/>
      <c r="U64" s="218"/>
      <c r="V64" s="219"/>
      <c r="W64" s="220"/>
      <c r="X64" s="220"/>
      <c r="Y64" s="220"/>
      <c r="Z64" s="220"/>
      <c r="AA64" s="220"/>
      <c r="AB64" s="220"/>
      <c r="AC64" s="220"/>
      <c r="AD64" s="220"/>
      <c r="AE64" s="220"/>
      <c r="AF64" s="220"/>
      <c r="AG64" s="218"/>
      <c r="AH64" s="221"/>
      <c r="AI64" s="220"/>
      <c r="AJ64" s="220"/>
      <c r="AK64" s="220"/>
      <c r="AL64" s="220"/>
      <c r="AM64" s="220"/>
      <c r="AN64" s="220"/>
      <c r="AO64" s="220"/>
      <c r="AP64" s="220"/>
      <c r="AQ64" s="220"/>
      <c r="AR64" s="220"/>
      <c r="AS64" s="218"/>
      <c r="AT64" s="221"/>
      <c r="AU64" s="220"/>
      <c r="AV64" s="220"/>
      <c r="AW64" s="220"/>
      <c r="AX64" s="220"/>
      <c r="AY64" s="220"/>
      <c r="AZ64" s="220"/>
      <c r="BA64" s="220"/>
      <c r="BB64" s="220"/>
      <c r="BC64" s="220"/>
      <c r="BD64" s="220"/>
      <c r="BE64" s="218"/>
      <c r="BF64" s="221"/>
      <c r="BG64" s="220"/>
      <c r="BH64" s="220"/>
      <c r="BI64" s="220"/>
      <c r="BJ64" s="220"/>
      <c r="BK64" s="220"/>
      <c r="BL64" s="220"/>
      <c r="BM64" s="220"/>
      <c r="BN64" s="220"/>
      <c r="BO64" s="220"/>
      <c r="BP64" s="220"/>
      <c r="BQ64" s="218"/>
      <c r="BR64" s="221"/>
      <c r="BS64" s="220"/>
      <c r="BT64" s="220"/>
      <c r="BU64" s="220"/>
      <c r="BV64" s="220"/>
      <c r="BW64" s="220"/>
      <c r="BX64" s="220"/>
      <c r="BY64" s="220"/>
      <c r="BZ64" s="220"/>
      <c r="CA64" s="220"/>
      <c r="CB64" s="220"/>
      <c r="CC64" s="218"/>
      <c r="CD64" s="368"/>
    </row>
    <row r="65" spans="1:82" x14ac:dyDescent="0.75">
      <c r="A65" s="39"/>
      <c r="B65" s="73" t="s">
        <v>123</v>
      </c>
      <c r="C65" s="129" t="s">
        <v>124</v>
      </c>
      <c r="D65" s="130" t="s">
        <v>58</v>
      </c>
      <c r="E65" s="255">
        <v>72</v>
      </c>
      <c r="F65" s="224"/>
      <c r="G65" s="74">
        <f t="shared" si="36"/>
        <v>0</v>
      </c>
      <c r="H65" s="230"/>
      <c r="I65" s="232"/>
      <c r="J65" s="219"/>
      <c r="K65" s="220"/>
      <c r="L65" s="220"/>
      <c r="M65" s="220"/>
      <c r="N65" s="220"/>
      <c r="O65" s="220"/>
      <c r="P65" s="220"/>
      <c r="Q65" s="220"/>
      <c r="R65" s="220"/>
      <c r="S65" s="220"/>
      <c r="T65" s="220"/>
      <c r="U65" s="218"/>
      <c r="V65" s="219"/>
      <c r="W65" s="220"/>
      <c r="X65" s="220"/>
      <c r="Y65" s="220"/>
      <c r="Z65" s="220"/>
      <c r="AA65" s="220"/>
      <c r="AB65" s="220"/>
      <c r="AC65" s="220"/>
      <c r="AD65" s="220"/>
      <c r="AE65" s="220"/>
      <c r="AF65" s="220"/>
      <c r="AG65" s="218"/>
      <c r="AH65" s="221"/>
      <c r="AI65" s="220"/>
      <c r="AJ65" s="220"/>
      <c r="AK65" s="220"/>
      <c r="AL65" s="220"/>
      <c r="AM65" s="220"/>
      <c r="AN65" s="220"/>
      <c r="AO65" s="220"/>
      <c r="AP65" s="220"/>
      <c r="AQ65" s="220"/>
      <c r="AR65" s="220"/>
      <c r="AS65" s="218"/>
      <c r="AT65" s="221"/>
      <c r="AU65" s="220"/>
      <c r="AV65" s="220"/>
      <c r="AW65" s="220"/>
      <c r="AX65" s="220"/>
      <c r="AY65" s="220"/>
      <c r="AZ65" s="220"/>
      <c r="BA65" s="220"/>
      <c r="BB65" s="220"/>
      <c r="BC65" s="220"/>
      <c r="BD65" s="220"/>
      <c r="BE65" s="218"/>
      <c r="BF65" s="221"/>
      <c r="BG65" s="220"/>
      <c r="BH65" s="220"/>
      <c r="BI65" s="220"/>
      <c r="BJ65" s="220"/>
      <c r="BK65" s="220"/>
      <c r="BL65" s="220"/>
      <c r="BM65" s="220"/>
      <c r="BN65" s="220"/>
      <c r="BO65" s="220"/>
      <c r="BP65" s="220"/>
      <c r="BQ65" s="218"/>
      <c r="BR65" s="221"/>
      <c r="BS65" s="220"/>
      <c r="BT65" s="220"/>
      <c r="BU65" s="220"/>
      <c r="BV65" s="220"/>
      <c r="BW65" s="220"/>
      <c r="BX65" s="220"/>
      <c r="BY65" s="220"/>
      <c r="BZ65" s="220"/>
      <c r="CA65" s="220"/>
      <c r="CB65" s="220"/>
      <c r="CC65" s="218"/>
      <c r="CD65" s="368"/>
    </row>
    <row r="66" spans="1:82" x14ac:dyDescent="0.75">
      <c r="A66" s="39"/>
      <c r="B66" s="101" t="s">
        <v>125</v>
      </c>
      <c r="C66" s="273" t="s">
        <v>126</v>
      </c>
      <c r="D66" s="130"/>
      <c r="E66" s="255"/>
      <c r="F66" s="224"/>
      <c r="G66" s="74"/>
      <c r="H66" s="230"/>
      <c r="I66" s="232"/>
      <c r="J66" s="225"/>
      <c r="K66" s="227"/>
      <c r="L66" s="227"/>
      <c r="M66" s="227"/>
      <c r="N66" s="227"/>
      <c r="O66" s="227"/>
      <c r="P66" s="227"/>
      <c r="Q66" s="227"/>
      <c r="R66" s="227"/>
      <c r="S66" s="227"/>
      <c r="T66" s="227"/>
      <c r="U66" s="226"/>
      <c r="V66" s="225"/>
      <c r="W66" s="227"/>
      <c r="X66" s="227"/>
      <c r="Y66" s="227"/>
      <c r="Z66" s="227"/>
      <c r="AA66" s="227"/>
      <c r="AB66" s="227"/>
      <c r="AC66" s="227"/>
      <c r="AD66" s="227"/>
      <c r="AE66" s="227"/>
      <c r="AF66" s="227"/>
      <c r="AG66" s="226"/>
      <c r="AH66" s="228"/>
      <c r="AI66" s="227"/>
      <c r="AJ66" s="227"/>
      <c r="AK66" s="227"/>
      <c r="AL66" s="227"/>
      <c r="AM66" s="227"/>
      <c r="AN66" s="227"/>
      <c r="AO66" s="227"/>
      <c r="AP66" s="227"/>
      <c r="AQ66" s="227"/>
      <c r="AR66" s="227"/>
      <c r="AS66" s="226"/>
      <c r="AT66" s="228"/>
      <c r="AU66" s="227"/>
      <c r="AV66" s="227"/>
      <c r="AW66" s="227"/>
      <c r="AX66" s="227"/>
      <c r="AY66" s="227"/>
      <c r="AZ66" s="227"/>
      <c r="BA66" s="227"/>
      <c r="BB66" s="227"/>
      <c r="BC66" s="227"/>
      <c r="BD66" s="227"/>
      <c r="BE66" s="226"/>
      <c r="BF66" s="228"/>
      <c r="BG66" s="227"/>
      <c r="BH66" s="227"/>
      <c r="BI66" s="227"/>
      <c r="BJ66" s="227"/>
      <c r="BK66" s="227"/>
      <c r="BL66" s="227"/>
      <c r="BM66" s="227"/>
      <c r="BN66" s="227"/>
      <c r="BO66" s="227"/>
      <c r="BP66" s="227"/>
      <c r="BQ66" s="226"/>
      <c r="BR66" s="228"/>
      <c r="BS66" s="227"/>
      <c r="BT66" s="227"/>
      <c r="BU66" s="227"/>
      <c r="BV66" s="227"/>
      <c r="BW66" s="227"/>
      <c r="BX66" s="227"/>
      <c r="BY66" s="227"/>
      <c r="BZ66" s="227"/>
      <c r="CA66" s="227"/>
      <c r="CB66" s="227"/>
      <c r="CC66" s="226"/>
      <c r="CD66" s="368"/>
    </row>
    <row r="67" spans="1:82" ht="27" x14ac:dyDescent="0.75">
      <c r="A67" s="39"/>
      <c r="B67" s="73" t="s">
        <v>127</v>
      </c>
      <c r="C67" s="129" t="s">
        <v>593</v>
      </c>
      <c r="D67" s="130" t="s">
        <v>58</v>
      </c>
      <c r="E67" s="255">
        <v>24</v>
      </c>
      <c r="F67" s="224"/>
      <c r="G67" s="74">
        <f>+SUM(H67:CC67)</f>
        <v>0</v>
      </c>
      <c r="H67" s="75"/>
      <c r="I67" s="76"/>
      <c r="J67" s="225"/>
      <c r="K67" s="227"/>
      <c r="L67" s="227"/>
      <c r="M67" s="227"/>
      <c r="N67" s="227"/>
      <c r="O67" s="227"/>
      <c r="P67" s="227"/>
      <c r="Q67" s="227"/>
      <c r="R67" s="227"/>
      <c r="S67" s="227"/>
      <c r="T67" s="227"/>
      <c r="U67" s="226"/>
      <c r="V67" s="225"/>
      <c r="W67" s="227"/>
      <c r="X67" s="227"/>
      <c r="Y67" s="227"/>
      <c r="Z67" s="227"/>
      <c r="AA67" s="227"/>
      <c r="AB67" s="227"/>
      <c r="AC67" s="227"/>
      <c r="AD67" s="227"/>
      <c r="AE67" s="227"/>
      <c r="AF67" s="227"/>
      <c r="AG67" s="226"/>
      <c r="AH67" s="228"/>
      <c r="AI67" s="227"/>
      <c r="AJ67" s="227"/>
      <c r="AK67" s="227"/>
      <c r="AL67" s="227"/>
      <c r="AM67" s="227"/>
      <c r="AN67" s="227"/>
      <c r="AO67" s="227"/>
      <c r="AP67" s="227"/>
      <c r="AQ67" s="227"/>
      <c r="AR67" s="227"/>
      <c r="AS67" s="226"/>
      <c r="AT67" s="228"/>
      <c r="AU67" s="227"/>
      <c r="AV67" s="227"/>
      <c r="AW67" s="227"/>
      <c r="AX67" s="227"/>
      <c r="AY67" s="227"/>
      <c r="AZ67" s="227"/>
      <c r="BA67" s="227"/>
      <c r="BB67" s="227"/>
      <c r="BC67" s="227"/>
      <c r="BD67" s="227"/>
      <c r="BE67" s="226"/>
      <c r="BF67" s="221"/>
      <c r="BG67" s="220"/>
      <c r="BH67" s="220"/>
      <c r="BI67" s="220"/>
      <c r="BJ67" s="220"/>
      <c r="BK67" s="220"/>
      <c r="BL67" s="220"/>
      <c r="BM67" s="220"/>
      <c r="BN67" s="220"/>
      <c r="BO67" s="220"/>
      <c r="BP67" s="220"/>
      <c r="BQ67" s="218"/>
      <c r="BR67" s="221"/>
      <c r="BS67" s="220"/>
      <c r="BT67" s="220"/>
      <c r="BU67" s="220"/>
      <c r="BV67" s="220"/>
      <c r="BW67" s="220"/>
      <c r="BX67" s="220"/>
      <c r="BY67" s="220"/>
      <c r="BZ67" s="220"/>
      <c r="CA67" s="220"/>
      <c r="CB67" s="220"/>
      <c r="CC67" s="218"/>
      <c r="CD67" s="368"/>
    </row>
    <row r="68" spans="1:82" ht="27" x14ac:dyDescent="0.75">
      <c r="A68" s="39"/>
      <c r="B68" s="73" t="s">
        <v>128</v>
      </c>
      <c r="C68" s="129" t="s">
        <v>594</v>
      </c>
      <c r="D68" s="130" t="s">
        <v>58</v>
      </c>
      <c r="E68" s="255" t="s">
        <v>423</v>
      </c>
      <c r="F68" s="275"/>
      <c r="G68" s="74">
        <f>+SUM(H68:CC68)</f>
        <v>0</v>
      </c>
      <c r="H68" s="75"/>
      <c r="I68" s="76"/>
      <c r="J68" s="225"/>
      <c r="K68" s="227"/>
      <c r="L68" s="227"/>
      <c r="M68" s="227"/>
      <c r="N68" s="227"/>
      <c r="O68" s="227"/>
      <c r="P68" s="227"/>
      <c r="Q68" s="227"/>
      <c r="R68" s="227"/>
      <c r="S68" s="227"/>
      <c r="T68" s="227"/>
      <c r="U68" s="226"/>
      <c r="V68" s="225"/>
      <c r="W68" s="227"/>
      <c r="X68" s="227"/>
      <c r="Y68" s="227"/>
      <c r="Z68" s="227"/>
      <c r="AA68" s="227"/>
      <c r="AB68" s="227"/>
      <c r="AC68" s="227"/>
      <c r="AD68" s="227"/>
      <c r="AE68" s="227"/>
      <c r="AF68" s="227"/>
      <c r="AG68" s="226"/>
      <c r="AH68" s="228"/>
      <c r="AI68" s="227"/>
      <c r="AJ68" s="227"/>
      <c r="AK68" s="227"/>
      <c r="AL68" s="227"/>
      <c r="AM68" s="227"/>
      <c r="AN68" s="227"/>
      <c r="AO68" s="227"/>
      <c r="AP68" s="227"/>
      <c r="AQ68" s="227"/>
      <c r="AR68" s="227"/>
      <c r="AS68" s="226"/>
      <c r="AT68" s="228"/>
      <c r="AU68" s="227"/>
      <c r="AV68" s="227"/>
      <c r="AW68" s="227"/>
      <c r="AX68" s="227"/>
      <c r="AY68" s="227"/>
      <c r="AZ68" s="227"/>
      <c r="BA68" s="227"/>
      <c r="BB68" s="227"/>
      <c r="BC68" s="227"/>
      <c r="BD68" s="227"/>
      <c r="BE68" s="226"/>
      <c r="BF68" s="228"/>
      <c r="BG68" s="227"/>
      <c r="BH68" s="227"/>
      <c r="BI68" s="227"/>
      <c r="BJ68" s="227"/>
      <c r="BK68" s="227"/>
      <c r="BL68" s="227"/>
      <c r="BM68" s="227"/>
      <c r="BN68" s="227"/>
      <c r="BO68" s="227"/>
      <c r="BP68" s="227"/>
      <c r="BQ68" s="226"/>
      <c r="BR68" s="228"/>
      <c r="BS68" s="227"/>
      <c r="BT68" s="227"/>
      <c r="BU68" s="227"/>
      <c r="BV68" s="227"/>
      <c r="BW68" s="227"/>
      <c r="BX68" s="227"/>
      <c r="BY68" s="227"/>
      <c r="BZ68" s="227"/>
      <c r="CA68" s="227"/>
      <c r="CB68" s="227"/>
      <c r="CC68" s="226"/>
      <c r="CD68" s="368"/>
    </row>
    <row r="69" spans="1:82" ht="27" x14ac:dyDescent="0.75">
      <c r="A69" s="39"/>
      <c r="B69" s="73" t="s">
        <v>129</v>
      </c>
      <c r="C69" s="129" t="s">
        <v>130</v>
      </c>
      <c r="D69" s="130" t="s">
        <v>58</v>
      </c>
      <c r="E69" s="255" t="s">
        <v>423</v>
      </c>
      <c r="F69" s="275"/>
      <c r="G69" s="74">
        <f t="shared" ref="G69:G70" si="41">+SUM(H69:CC69)</f>
        <v>0</v>
      </c>
      <c r="H69" s="75"/>
      <c r="I69" s="76"/>
      <c r="J69" s="225"/>
      <c r="K69" s="227"/>
      <c r="L69" s="227"/>
      <c r="M69" s="227"/>
      <c r="N69" s="227"/>
      <c r="O69" s="227"/>
      <c r="P69" s="227"/>
      <c r="Q69" s="227"/>
      <c r="R69" s="227"/>
      <c r="S69" s="227"/>
      <c r="T69" s="227"/>
      <c r="U69" s="226"/>
      <c r="V69" s="225"/>
      <c r="W69" s="227"/>
      <c r="X69" s="227"/>
      <c r="Y69" s="227"/>
      <c r="Z69" s="227"/>
      <c r="AA69" s="227"/>
      <c r="AB69" s="227"/>
      <c r="AC69" s="227"/>
      <c r="AD69" s="227"/>
      <c r="AE69" s="227"/>
      <c r="AF69" s="227"/>
      <c r="AG69" s="226"/>
      <c r="AH69" s="228"/>
      <c r="AI69" s="227"/>
      <c r="AJ69" s="227"/>
      <c r="AK69" s="227"/>
      <c r="AL69" s="227"/>
      <c r="AM69" s="227"/>
      <c r="AN69" s="227"/>
      <c r="AO69" s="227"/>
      <c r="AP69" s="227"/>
      <c r="AQ69" s="227"/>
      <c r="AR69" s="227"/>
      <c r="AS69" s="226"/>
      <c r="AT69" s="228"/>
      <c r="AU69" s="227"/>
      <c r="AV69" s="227"/>
      <c r="AW69" s="227"/>
      <c r="AX69" s="227"/>
      <c r="AY69" s="227"/>
      <c r="AZ69" s="227"/>
      <c r="BA69" s="227"/>
      <c r="BB69" s="227"/>
      <c r="BC69" s="227"/>
      <c r="BD69" s="227"/>
      <c r="BE69" s="226"/>
      <c r="BF69" s="228"/>
      <c r="BG69" s="227"/>
      <c r="BH69" s="227"/>
      <c r="BI69" s="227"/>
      <c r="BJ69" s="227"/>
      <c r="BK69" s="227"/>
      <c r="BL69" s="227"/>
      <c r="BM69" s="227"/>
      <c r="BN69" s="227"/>
      <c r="BO69" s="227"/>
      <c r="BP69" s="227"/>
      <c r="BQ69" s="226"/>
      <c r="BR69" s="228"/>
      <c r="BS69" s="227"/>
      <c r="BT69" s="227"/>
      <c r="BU69" s="227"/>
      <c r="BV69" s="227"/>
      <c r="BW69" s="227"/>
      <c r="BX69" s="227"/>
      <c r="BY69" s="227"/>
      <c r="BZ69" s="227"/>
      <c r="CA69" s="227"/>
      <c r="CB69" s="227"/>
      <c r="CC69" s="226"/>
      <c r="CD69" s="368"/>
    </row>
    <row r="70" spans="1:82" ht="27" x14ac:dyDescent="0.75">
      <c r="A70" s="39"/>
      <c r="B70" s="73" t="s">
        <v>131</v>
      </c>
      <c r="C70" s="129" t="s">
        <v>595</v>
      </c>
      <c r="D70" s="130" t="s">
        <v>58</v>
      </c>
      <c r="E70" s="255" t="s">
        <v>423</v>
      </c>
      <c r="F70" s="275"/>
      <c r="G70" s="74">
        <f t="shared" si="41"/>
        <v>0</v>
      </c>
      <c r="H70" s="230"/>
      <c r="I70" s="232"/>
      <c r="J70" s="225"/>
      <c r="K70" s="227"/>
      <c r="L70" s="227"/>
      <c r="M70" s="227"/>
      <c r="N70" s="227"/>
      <c r="O70" s="227"/>
      <c r="P70" s="227"/>
      <c r="Q70" s="227"/>
      <c r="R70" s="227"/>
      <c r="S70" s="227"/>
      <c r="T70" s="227"/>
      <c r="U70" s="226"/>
      <c r="V70" s="225"/>
      <c r="W70" s="227"/>
      <c r="X70" s="227"/>
      <c r="Y70" s="227"/>
      <c r="Z70" s="227"/>
      <c r="AA70" s="227"/>
      <c r="AB70" s="227"/>
      <c r="AC70" s="227"/>
      <c r="AD70" s="227"/>
      <c r="AE70" s="227"/>
      <c r="AF70" s="227"/>
      <c r="AG70" s="226"/>
      <c r="AH70" s="228"/>
      <c r="AI70" s="227"/>
      <c r="AJ70" s="227"/>
      <c r="AK70" s="227"/>
      <c r="AL70" s="227"/>
      <c r="AM70" s="227"/>
      <c r="AN70" s="227"/>
      <c r="AO70" s="227"/>
      <c r="AP70" s="227"/>
      <c r="AQ70" s="227"/>
      <c r="AR70" s="227"/>
      <c r="AS70" s="226"/>
      <c r="AT70" s="228"/>
      <c r="AU70" s="227"/>
      <c r="AV70" s="227"/>
      <c r="AW70" s="227"/>
      <c r="AX70" s="227"/>
      <c r="AY70" s="227"/>
      <c r="AZ70" s="227"/>
      <c r="BA70" s="227"/>
      <c r="BB70" s="227"/>
      <c r="BC70" s="227"/>
      <c r="BD70" s="227"/>
      <c r="BE70" s="226"/>
      <c r="BF70" s="228"/>
      <c r="BG70" s="227"/>
      <c r="BH70" s="227"/>
      <c r="BI70" s="227"/>
      <c r="BJ70" s="227"/>
      <c r="BK70" s="227"/>
      <c r="BL70" s="227"/>
      <c r="BM70" s="227"/>
      <c r="BN70" s="227"/>
      <c r="BO70" s="227"/>
      <c r="BP70" s="227"/>
      <c r="BQ70" s="226"/>
      <c r="BR70" s="228"/>
      <c r="BS70" s="227"/>
      <c r="BT70" s="227"/>
      <c r="BU70" s="227"/>
      <c r="BV70" s="227"/>
      <c r="BW70" s="227"/>
      <c r="BX70" s="227"/>
      <c r="BY70" s="227"/>
      <c r="BZ70" s="227"/>
      <c r="CA70" s="227"/>
      <c r="CB70" s="227"/>
      <c r="CC70" s="226"/>
      <c r="CD70" s="368"/>
    </row>
    <row r="71" spans="1:82" ht="27" x14ac:dyDescent="0.75">
      <c r="A71" s="39"/>
      <c r="B71" s="73" t="s">
        <v>132</v>
      </c>
      <c r="C71" s="129" t="s">
        <v>133</v>
      </c>
      <c r="D71" s="130" t="s">
        <v>58</v>
      </c>
      <c r="E71" s="255">
        <v>72</v>
      </c>
      <c r="F71" s="224"/>
      <c r="G71" s="74">
        <f t="shared" ref="G71" si="42">+SUM(H71:CC71)</f>
        <v>0</v>
      </c>
      <c r="H71" s="230"/>
      <c r="I71" s="232"/>
      <c r="J71" s="219"/>
      <c r="K71" s="220"/>
      <c r="L71" s="220"/>
      <c r="M71" s="220"/>
      <c r="N71" s="220"/>
      <c r="O71" s="220"/>
      <c r="P71" s="220"/>
      <c r="Q71" s="220"/>
      <c r="R71" s="220"/>
      <c r="S71" s="220"/>
      <c r="T71" s="220"/>
      <c r="U71" s="218"/>
      <c r="V71" s="219"/>
      <c r="W71" s="220"/>
      <c r="X71" s="220"/>
      <c r="Y71" s="220"/>
      <c r="Z71" s="220"/>
      <c r="AA71" s="220"/>
      <c r="AB71" s="220"/>
      <c r="AC71" s="220"/>
      <c r="AD71" s="220"/>
      <c r="AE71" s="220"/>
      <c r="AF71" s="220"/>
      <c r="AG71" s="218"/>
      <c r="AH71" s="221"/>
      <c r="AI71" s="220"/>
      <c r="AJ71" s="220"/>
      <c r="AK71" s="220"/>
      <c r="AL71" s="220"/>
      <c r="AM71" s="220"/>
      <c r="AN71" s="220"/>
      <c r="AO71" s="220"/>
      <c r="AP71" s="220"/>
      <c r="AQ71" s="220"/>
      <c r="AR71" s="220"/>
      <c r="AS71" s="218"/>
      <c r="AT71" s="221"/>
      <c r="AU71" s="220"/>
      <c r="AV71" s="220"/>
      <c r="AW71" s="220"/>
      <c r="AX71" s="220"/>
      <c r="AY71" s="220"/>
      <c r="AZ71" s="220"/>
      <c r="BA71" s="220"/>
      <c r="BB71" s="220"/>
      <c r="BC71" s="220"/>
      <c r="BD71" s="220"/>
      <c r="BE71" s="218"/>
      <c r="BF71" s="221"/>
      <c r="BG71" s="220"/>
      <c r="BH71" s="220"/>
      <c r="BI71" s="220"/>
      <c r="BJ71" s="220"/>
      <c r="BK71" s="220"/>
      <c r="BL71" s="220"/>
      <c r="BM71" s="220"/>
      <c r="BN71" s="220"/>
      <c r="BO71" s="220"/>
      <c r="BP71" s="220"/>
      <c r="BQ71" s="218"/>
      <c r="BR71" s="221"/>
      <c r="BS71" s="220"/>
      <c r="BT71" s="220"/>
      <c r="BU71" s="220"/>
      <c r="BV71" s="220"/>
      <c r="BW71" s="220"/>
      <c r="BX71" s="220"/>
      <c r="BY71" s="220"/>
      <c r="BZ71" s="220"/>
      <c r="CA71" s="220"/>
      <c r="CB71" s="220"/>
      <c r="CC71" s="218"/>
      <c r="CD71" s="368"/>
    </row>
    <row r="72" spans="1:82" ht="27" x14ac:dyDescent="0.75">
      <c r="A72" s="39"/>
      <c r="B72" s="101" t="s">
        <v>134</v>
      </c>
      <c r="C72" s="273" t="s">
        <v>135</v>
      </c>
      <c r="D72" s="130"/>
      <c r="E72" s="255"/>
      <c r="F72" s="224"/>
      <c r="G72" s="74"/>
      <c r="H72" s="230"/>
      <c r="I72" s="232"/>
      <c r="J72" s="225"/>
      <c r="K72" s="227"/>
      <c r="L72" s="227"/>
      <c r="M72" s="227"/>
      <c r="N72" s="227"/>
      <c r="O72" s="227"/>
      <c r="P72" s="227"/>
      <c r="Q72" s="227"/>
      <c r="R72" s="227"/>
      <c r="S72" s="227"/>
      <c r="T72" s="227"/>
      <c r="U72" s="226"/>
      <c r="V72" s="225"/>
      <c r="W72" s="227"/>
      <c r="X72" s="227"/>
      <c r="Y72" s="227"/>
      <c r="Z72" s="227"/>
      <c r="AA72" s="227"/>
      <c r="AB72" s="227"/>
      <c r="AC72" s="227"/>
      <c r="AD72" s="227"/>
      <c r="AE72" s="227"/>
      <c r="AF72" s="227"/>
      <c r="AG72" s="226"/>
      <c r="AH72" s="228"/>
      <c r="AI72" s="227"/>
      <c r="AJ72" s="227"/>
      <c r="AK72" s="227"/>
      <c r="AL72" s="227"/>
      <c r="AM72" s="227"/>
      <c r="AN72" s="227"/>
      <c r="AO72" s="227"/>
      <c r="AP72" s="227"/>
      <c r="AQ72" s="227"/>
      <c r="AR72" s="227"/>
      <c r="AS72" s="226"/>
      <c r="AT72" s="228"/>
      <c r="AU72" s="227"/>
      <c r="AV72" s="227"/>
      <c r="AW72" s="227"/>
      <c r="AX72" s="227"/>
      <c r="AY72" s="227"/>
      <c r="AZ72" s="227"/>
      <c r="BA72" s="227"/>
      <c r="BB72" s="227"/>
      <c r="BC72" s="227"/>
      <c r="BD72" s="227"/>
      <c r="BE72" s="226"/>
      <c r="BF72" s="228"/>
      <c r="BG72" s="227"/>
      <c r="BH72" s="227"/>
      <c r="BI72" s="227"/>
      <c r="BJ72" s="227"/>
      <c r="BK72" s="227"/>
      <c r="BL72" s="227"/>
      <c r="BM72" s="227"/>
      <c r="BN72" s="227"/>
      <c r="BO72" s="227"/>
      <c r="BP72" s="227"/>
      <c r="BQ72" s="226"/>
      <c r="BR72" s="228"/>
      <c r="BS72" s="227"/>
      <c r="BT72" s="227"/>
      <c r="BU72" s="227"/>
      <c r="BV72" s="227"/>
      <c r="BW72" s="227"/>
      <c r="BX72" s="227"/>
      <c r="BY72" s="227"/>
      <c r="BZ72" s="227"/>
      <c r="CA72" s="227"/>
      <c r="CB72" s="227"/>
      <c r="CC72" s="226"/>
      <c r="CD72" s="368"/>
    </row>
    <row r="73" spans="1:82" x14ac:dyDescent="0.75">
      <c r="A73" s="39"/>
      <c r="B73" s="73" t="s">
        <v>136</v>
      </c>
      <c r="C73" s="129" t="s">
        <v>596</v>
      </c>
      <c r="D73" s="130" t="s">
        <v>58</v>
      </c>
      <c r="E73" s="255">
        <v>72</v>
      </c>
      <c r="F73" s="224"/>
      <c r="G73" s="74">
        <f t="shared" si="36"/>
        <v>0</v>
      </c>
      <c r="H73" s="230"/>
      <c r="I73" s="232"/>
      <c r="J73" s="219"/>
      <c r="K73" s="220"/>
      <c r="L73" s="220"/>
      <c r="M73" s="220"/>
      <c r="N73" s="220"/>
      <c r="O73" s="220"/>
      <c r="P73" s="220"/>
      <c r="Q73" s="220"/>
      <c r="R73" s="220"/>
      <c r="S73" s="220"/>
      <c r="T73" s="220"/>
      <c r="U73" s="218"/>
      <c r="V73" s="219"/>
      <c r="W73" s="220"/>
      <c r="X73" s="220"/>
      <c r="Y73" s="220"/>
      <c r="Z73" s="220"/>
      <c r="AA73" s="220"/>
      <c r="AB73" s="220"/>
      <c r="AC73" s="220"/>
      <c r="AD73" s="220"/>
      <c r="AE73" s="220"/>
      <c r="AF73" s="220"/>
      <c r="AG73" s="218"/>
      <c r="AH73" s="221"/>
      <c r="AI73" s="220"/>
      <c r="AJ73" s="220"/>
      <c r="AK73" s="220"/>
      <c r="AL73" s="220"/>
      <c r="AM73" s="220"/>
      <c r="AN73" s="220"/>
      <c r="AO73" s="220"/>
      <c r="AP73" s="220"/>
      <c r="AQ73" s="220"/>
      <c r="AR73" s="220"/>
      <c r="AS73" s="218"/>
      <c r="AT73" s="221"/>
      <c r="AU73" s="220"/>
      <c r="AV73" s="220"/>
      <c r="AW73" s="220"/>
      <c r="AX73" s="220"/>
      <c r="AY73" s="220"/>
      <c r="AZ73" s="220"/>
      <c r="BA73" s="220"/>
      <c r="BB73" s="220"/>
      <c r="BC73" s="220"/>
      <c r="BD73" s="220"/>
      <c r="BE73" s="218"/>
      <c r="BF73" s="221"/>
      <c r="BG73" s="220"/>
      <c r="BH73" s="220"/>
      <c r="BI73" s="220"/>
      <c r="BJ73" s="220"/>
      <c r="BK73" s="220"/>
      <c r="BL73" s="220"/>
      <c r="BM73" s="220"/>
      <c r="BN73" s="220"/>
      <c r="BO73" s="220"/>
      <c r="BP73" s="220"/>
      <c r="BQ73" s="218"/>
      <c r="BR73" s="221"/>
      <c r="BS73" s="220"/>
      <c r="BT73" s="220"/>
      <c r="BU73" s="220"/>
      <c r="BV73" s="220"/>
      <c r="BW73" s="220"/>
      <c r="BX73" s="220"/>
      <c r="BY73" s="220"/>
      <c r="BZ73" s="220"/>
      <c r="CA73" s="220"/>
      <c r="CB73" s="220"/>
      <c r="CC73" s="218"/>
      <c r="CD73" s="368"/>
    </row>
    <row r="74" spans="1:82" x14ac:dyDescent="0.75">
      <c r="A74" s="39"/>
      <c r="B74" s="73" t="s">
        <v>137</v>
      </c>
      <c r="C74" s="129" t="s">
        <v>138</v>
      </c>
      <c r="D74" s="130" t="s">
        <v>58</v>
      </c>
      <c r="E74" s="255">
        <v>72</v>
      </c>
      <c r="F74" s="224"/>
      <c r="G74" s="74">
        <f t="shared" si="36"/>
        <v>0</v>
      </c>
      <c r="H74" s="230"/>
      <c r="I74" s="232"/>
      <c r="J74" s="219"/>
      <c r="K74" s="220"/>
      <c r="L74" s="220"/>
      <c r="M74" s="220"/>
      <c r="N74" s="220"/>
      <c r="O74" s="220"/>
      <c r="P74" s="220"/>
      <c r="Q74" s="220"/>
      <c r="R74" s="220"/>
      <c r="S74" s="220"/>
      <c r="T74" s="220"/>
      <c r="U74" s="218"/>
      <c r="V74" s="219"/>
      <c r="W74" s="220"/>
      <c r="X74" s="220"/>
      <c r="Y74" s="220"/>
      <c r="Z74" s="220"/>
      <c r="AA74" s="220"/>
      <c r="AB74" s="220"/>
      <c r="AC74" s="220"/>
      <c r="AD74" s="220"/>
      <c r="AE74" s="220"/>
      <c r="AF74" s="220"/>
      <c r="AG74" s="218"/>
      <c r="AH74" s="221"/>
      <c r="AI74" s="220"/>
      <c r="AJ74" s="220"/>
      <c r="AK74" s="220"/>
      <c r="AL74" s="220"/>
      <c r="AM74" s="220"/>
      <c r="AN74" s="220"/>
      <c r="AO74" s="220"/>
      <c r="AP74" s="220"/>
      <c r="AQ74" s="220"/>
      <c r="AR74" s="220"/>
      <c r="AS74" s="218"/>
      <c r="AT74" s="221"/>
      <c r="AU74" s="220"/>
      <c r="AV74" s="220"/>
      <c r="AW74" s="220"/>
      <c r="AX74" s="220"/>
      <c r="AY74" s="220"/>
      <c r="AZ74" s="220"/>
      <c r="BA74" s="220"/>
      <c r="BB74" s="220"/>
      <c r="BC74" s="220"/>
      <c r="BD74" s="220"/>
      <c r="BE74" s="218"/>
      <c r="BF74" s="221"/>
      <c r="BG74" s="220"/>
      <c r="BH74" s="220"/>
      <c r="BI74" s="220"/>
      <c r="BJ74" s="220"/>
      <c r="BK74" s="220"/>
      <c r="BL74" s="220"/>
      <c r="BM74" s="220"/>
      <c r="BN74" s="220"/>
      <c r="BO74" s="220"/>
      <c r="BP74" s="220"/>
      <c r="BQ74" s="218"/>
      <c r="BR74" s="221"/>
      <c r="BS74" s="220"/>
      <c r="BT74" s="220"/>
      <c r="BU74" s="220"/>
      <c r="BV74" s="220"/>
      <c r="BW74" s="220"/>
      <c r="BX74" s="220"/>
      <c r="BY74" s="220"/>
      <c r="BZ74" s="220"/>
      <c r="CA74" s="220"/>
      <c r="CB74" s="220"/>
      <c r="CC74" s="218"/>
      <c r="CD74" s="368"/>
    </row>
    <row r="75" spans="1:82" ht="40.5" x14ac:dyDescent="0.75">
      <c r="A75" s="39"/>
      <c r="B75" s="101" t="s">
        <v>139</v>
      </c>
      <c r="C75" s="273" t="s">
        <v>140</v>
      </c>
      <c r="D75" s="130"/>
      <c r="E75" s="255"/>
      <c r="F75" s="224"/>
      <c r="G75" s="74"/>
      <c r="H75" s="230"/>
      <c r="I75" s="232"/>
      <c r="J75" s="225"/>
      <c r="K75" s="227"/>
      <c r="L75" s="227"/>
      <c r="M75" s="227"/>
      <c r="N75" s="227"/>
      <c r="O75" s="227"/>
      <c r="P75" s="227"/>
      <c r="Q75" s="227"/>
      <c r="R75" s="227"/>
      <c r="S75" s="227"/>
      <c r="T75" s="227"/>
      <c r="U75" s="226"/>
      <c r="V75" s="225"/>
      <c r="W75" s="227"/>
      <c r="X75" s="227"/>
      <c r="Y75" s="227"/>
      <c r="Z75" s="227"/>
      <c r="AA75" s="227"/>
      <c r="AB75" s="227"/>
      <c r="AC75" s="227"/>
      <c r="AD75" s="227"/>
      <c r="AE75" s="227"/>
      <c r="AF75" s="227"/>
      <c r="AG75" s="226"/>
      <c r="AH75" s="228"/>
      <c r="AI75" s="227"/>
      <c r="AJ75" s="227"/>
      <c r="AK75" s="227"/>
      <c r="AL75" s="227"/>
      <c r="AM75" s="227"/>
      <c r="AN75" s="227"/>
      <c r="AO75" s="227"/>
      <c r="AP75" s="227"/>
      <c r="AQ75" s="227"/>
      <c r="AR75" s="227"/>
      <c r="AS75" s="226"/>
      <c r="AT75" s="228"/>
      <c r="AU75" s="227"/>
      <c r="AV75" s="227"/>
      <c r="AW75" s="227"/>
      <c r="AX75" s="227"/>
      <c r="AY75" s="227"/>
      <c r="AZ75" s="227"/>
      <c r="BA75" s="227"/>
      <c r="BB75" s="227"/>
      <c r="BC75" s="227"/>
      <c r="BD75" s="227"/>
      <c r="BE75" s="226"/>
      <c r="BF75" s="228"/>
      <c r="BG75" s="227"/>
      <c r="BH75" s="227"/>
      <c r="BI75" s="227"/>
      <c r="BJ75" s="227"/>
      <c r="BK75" s="227"/>
      <c r="BL75" s="227"/>
      <c r="BM75" s="227"/>
      <c r="BN75" s="227"/>
      <c r="BO75" s="227"/>
      <c r="BP75" s="227"/>
      <c r="BQ75" s="226"/>
      <c r="BR75" s="228"/>
      <c r="BS75" s="227"/>
      <c r="BT75" s="227"/>
      <c r="BU75" s="227"/>
      <c r="BV75" s="227"/>
      <c r="BW75" s="227"/>
      <c r="BX75" s="227"/>
      <c r="BY75" s="227"/>
      <c r="BZ75" s="227"/>
      <c r="CA75" s="227"/>
      <c r="CB75" s="227"/>
      <c r="CC75" s="226"/>
      <c r="CD75" s="368"/>
    </row>
    <row r="76" spans="1:82" x14ac:dyDescent="0.75">
      <c r="A76" s="39"/>
      <c r="B76" s="73" t="s">
        <v>141</v>
      </c>
      <c r="C76" s="129" t="s">
        <v>142</v>
      </c>
      <c r="D76" s="130" t="s">
        <v>58</v>
      </c>
      <c r="E76" s="255">
        <v>72</v>
      </c>
      <c r="F76" s="224"/>
      <c r="G76" s="74">
        <f t="shared" si="36"/>
        <v>0</v>
      </c>
      <c r="H76" s="230"/>
      <c r="I76" s="232"/>
      <c r="J76" s="219"/>
      <c r="K76" s="220"/>
      <c r="L76" s="220"/>
      <c r="M76" s="220"/>
      <c r="N76" s="220"/>
      <c r="O76" s="220"/>
      <c r="P76" s="220"/>
      <c r="Q76" s="220"/>
      <c r="R76" s="220"/>
      <c r="S76" s="220"/>
      <c r="T76" s="220"/>
      <c r="U76" s="218"/>
      <c r="V76" s="219"/>
      <c r="W76" s="220"/>
      <c r="X76" s="220"/>
      <c r="Y76" s="220"/>
      <c r="Z76" s="220"/>
      <c r="AA76" s="220"/>
      <c r="AB76" s="220"/>
      <c r="AC76" s="220"/>
      <c r="AD76" s="220"/>
      <c r="AE76" s="220"/>
      <c r="AF76" s="220"/>
      <c r="AG76" s="218"/>
      <c r="AH76" s="221"/>
      <c r="AI76" s="220"/>
      <c r="AJ76" s="220"/>
      <c r="AK76" s="220"/>
      <c r="AL76" s="220"/>
      <c r="AM76" s="220"/>
      <c r="AN76" s="220"/>
      <c r="AO76" s="220"/>
      <c r="AP76" s="220"/>
      <c r="AQ76" s="220"/>
      <c r="AR76" s="220"/>
      <c r="AS76" s="218"/>
      <c r="AT76" s="221"/>
      <c r="AU76" s="220"/>
      <c r="AV76" s="220"/>
      <c r="AW76" s="220"/>
      <c r="AX76" s="220"/>
      <c r="AY76" s="220"/>
      <c r="AZ76" s="220"/>
      <c r="BA76" s="220"/>
      <c r="BB76" s="220"/>
      <c r="BC76" s="220"/>
      <c r="BD76" s="220"/>
      <c r="BE76" s="218"/>
      <c r="BF76" s="221"/>
      <c r="BG76" s="220"/>
      <c r="BH76" s="220"/>
      <c r="BI76" s="220"/>
      <c r="BJ76" s="220"/>
      <c r="BK76" s="220"/>
      <c r="BL76" s="220"/>
      <c r="BM76" s="220"/>
      <c r="BN76" s="220"/>
      <c r="BO76" s="220"/>
      <c r="BP76" s="220"/>
      <c r="BQ76" s="218"/>
      <c r="BR76" s="221"/>
      <c r="BS76" s="220"/>
      <c r="BT76" s="220"/>
      <c r="BU76" s="220"/>
      <c r="BV76" s="220"/>
      <c r="BW76" s="220"/>
      <c r="BX76" s="220"/>
      <c r="BY76" s="220"/>
      <c r="BZ76" s="220"/>
      <c r="CA76" s="220"/>
      <c r="CB76" s="220"/>
      <c r="CC76" s="218"/>
      <c r="CD76" s="368"/>
    </row>
    <row r="77" spans="1:82" x14ac:dyDescent="0.75">
      <c r="A77" s="39"/>
      <c r="B77" s="73" t="s">
        <v>143</v>
      </c>
      <c r="C77" s="129" t="s">
        <v>144</v>
      </c>
      <c r="D77" s="130" t="s">
        <v>58</v>
      </c>
      <c r="E77" s="255">
        <v>72</v>
      </c>
      <c r="F77" s="224"/>
      <c r="G77" s="74">
        <f t="shared" si="36"/>
        <v>0</v>
      </c>
      <c r="H77" s="230"/>
      <c r="I77" s="232"/>
      <c r="J77" s="219"/>
      <c r="K77" s="220"/>
      <c r="L77" s="220"/>
      <c r="M77" s="220"/>
      <c r="N77" s="220"/>
      <c r="O77" s="220"/>
      <c r="P77" s="220"/>
      <c r="Q77" s="220"/>
      <c r="R77" s="220"/>
      <c r="S77" s="220"/>
      <c r="T77" s="220"/>
      <c r="U77" s="218"/>
      <c r="V77" s="219"/>
      <c r="W77" s="220"/>
      <c r="X77" s="220"/>
      <c r="Y77" s="220"/>
      <c r="Z77" s="220"/>
      <c r="AA77" s="220"/>
      <c r="AB77" s="220"/>
      <c r="AC77" s="220"/>
      <c r="AD77" s="220"/>
      <c r="AE77" s="220"/>
      <c r="AF77" s="220"/>
      <c r="AG77" s="218"/>
      <c r="AH77" s="221"/>
      <c r="AI77" s="220"/>
      <c r="AJ77" s="220"/>
      <c r="AK77" s="220"/>
      <c r="AL77" s="220"/>
      <c r="AM77" s="220"/>
      <c r="AN77" s="220"/>
      <c r="AO77" s="220"/>
      <c r="AP77" s="220"/>
      <c r="AQ77" s="220"/>
      <c r="AR77" s="220"/>
      <c r="AS77" s="218"/>
      <c r="AT77" s="221"/>
      <c r="AU77" s="220"/>
      <c r="AV77" s="220"/>
      <c r="AW77" s="220"/>
      <c r="AX77" s="220"/>
      <c r="AY77" s="220"/>
      <c r="AZ77" s="220"/>
      <c r="BA77" s="220"/>
      <c r="BB77" s="220"/>
      <c r="BC77" s="220"/>
      <c r="BD77" s="220"/>
      <c r="BE77" s="218"/>
      <c r="BF77" s="221"/>
      <c r="BG77" s="220"/>
      <c r="BH77" s="220"/>
      <c r="BI77" s="220"/>
      <c r="BJ77" s="220"/>
      <c r="BK77" s="220"/>
      <c r="BL77" s="220"/>
      <c r="BM77" s="220"/>
      <c r="BN77" s="220"/>
      <c r="BO77" s="220"/>
      <c r="BP77" s="220"/>
      <c r="BQ77" s="218"/>
      <c r="BR77" s="221"/>
      <c r="BS77" s="220"/>
      <c r="BT77" s="220"/>
      <c r="BU77" s="220"/>
      <c r="BV77" s="220"/>
      <c r="BW77" s="220"/>
      <c r="BX77" s="220"/>
      <c r="BY77" s="220"/>
      <c r="BZ77" s="220"/>
      <c r="CA77" s="220"/>
      <c r="CB77" s="220"/>
      <c r="CC77" s="218"/>
      <c r="CD77" s="368"/>
    </row>
    <row r="78" spans="1:82" x14ac:dyDescent="0.75">
      <c r="A78" s="39"/>
      <c r="B78" s="73" t="s">
        <v>145</v>
      </c>
      <c r="C78" s="129" t="s">
        <v>146</v>
      </c>
      <c r="D78" s="130" t="s">
        <v>58</v>
      </c>
      <c r="E78" s="255">
        <v>72</v>
      </c>
      <c r="F78" s="224"/>
      <c r="G78" s="74">
        <f t="shared" si="36"/>
        <v>0</v>
      </c>
      <c r="H78" s="230"/>
      <c r="I78" s="232"/>
      <c r="J78" s="219"/>
      <c r="K78" s="220"/>
      <c r="L78" s="220"/>
      <c r="M78" s="220"/>
      <c r="N78" s="220"/>
      <c r="O78" s="220"/>
      <c r="P78" s="220"/>
      <c r="Q78" s="220"/>
      <c r="R78" s="220"/>
      <c r="S78" s="220"/>
      <c r="T78" s="220"/>
      <c r="U78" s="218"/>
      <c r="V78" s="219"/>
      <c r="W78" s="220"/>
      <c r="X78" s="220"/>
      <c r="Y78" s="220"/>
      <c r="Z78" s="220"/>
      <c r="AA78" s="220"/>
      <c r="AB78" s="220"/>
      <c r="AC78" s="220"/>
      <c r="AD78" s="220"/>
      <c r="AE78" s="220"/>
      <c r="AF78" s="220"/>
      <c r="AG78" s="218"/>
      <c r="AH78" s="221"/>
      <c r="AI78" s="220"/>
      <c r="AJ78" s="220"/>
      <c r="AK78" s="220"/>
      <c r="AL78" s="220"/>
      <c r="AM78" s="220"/>
      <c r="AN78" s="220"/>
      <c r="AO78" s="220"/>
      <c r="AP78" s="220"/>
      <c r="AQ78" s="220"/>
      <c r="AR78" s="220"/>
      <c r="AS78" s="218"/>
      <c r="AT78" s="221"/>
      <c r="AU78" s="220"/>
      <c r="AV78" s="220"/>
      <c r="AW78" s="220"/>
      <c r="AX78" s="220"/>
      <c r="AY78" s="220"/>
      <c r="AZ78" s="220"/>
      <c r="BA78" s="220"/>
      <c r="BB78" s="220"/>
      <c r="BC78" s="220"/>
      <c r="BD78" s="220"/>
      <c r="BE78" s="218"/>
      <c r="BF78" s="221"/>
      <c r="BG78" s="220"/>
      <c r="BH78" s="220"/>
      <c r="BI78" s="220"/>
      <c r="BJ78" s="220"/>
      <c r="BK78" s="220"/>
      <c r="BL78" s="220"/>
      <c r="BM78" s="220"/>
      <c r="BN78" s="220"/>
      <c r="BO78" s="220"/>
      <c r="BP78" s="220"/>
      <c r="BQ78" s="218"/>
      <c r="BR78" s="221"/>
      <c r="BS78" s="220"/>
      <c r="BT78" s="220"/>
      <c r="BU78" s="220"/>
      <c r="BV78" s="220"/>
      <c r="BW78" s="220"/>
      <c r="BX78" s="220"/>
      <c r="BY78" s="220"/>
      <c r="BZ78" s="220"/>
      <c r="CA78" s="220"/>
      <c r="CB78" s="220"/>
      <c r="CC78" s="218"/>
      <c r="CD78" s="368"/>
    </row>
    <row r="79" spans="1:82" x14ac:dyDescent="0.75">
      <c r="A79" s="39"/>
      <c r="B79" s="73" t="s">
        <v>147</v>
      </c>
      <c r="C79" s="129" t="s">
        <v>148</v>
      </c>
      <c r="D79" s="130" t="s">
        <v>58</v>
      </c>
      <c r="E79" s="255">
        <v>72</v>
      </c>
      <c r="F79" s="224"/>
      <c r="G79" s="74">
        <f t="shared" si="36"/>
        <v>0</v>
      </c>
      <c r="H79" s="75"/>
      <c r="I79" s="76"/>
      <c r="J79" s="219"/>
      <c r="K79" s="220"/>
      <c r="L79" s="220"/>
      <c r="M79" s="220"/>
      <c r="N79" s="220"/>
      <c r="O79" s="220"/>
      <c r="P79" s="220"/>
      <c r="Q79" s="220"/>
      <c r="R79" s="220"/>
      <c r="S79" s="220"/>
      <c r="T79" s="220"/>
      <c r="U79" s="218"/>
      <c r="V79" s="219"/>
      <c r="W79" s="220"/>
      <c r="X79" s="220"/>
      <c r="Y79" s="220"/>
      <c r="Z79" s="220"/>
      <c r="AA79" s="220"/>
      <c r="AB79" s="220"/>
      <c r="AC79" s="220"/>
      <c r="AD79" s="220"/>
      <c r="AE79" s="220"/>
      <c r="AF79" s="220"/>
      <c r="AG79" s="218"/>
      <c r="AH79" s="221"/>
      <c r="AI79" s="220"/>
      <c r="AJ79" s="220"/>
      <c r="AK79" s="220"/>
      <c r="AL79" s="220"/>
      <c r="AM79" s="220"/>
      <c r="AN79" s="220"/>
      <c r="AO79" s="220"/>
      <c r="AP79" s="220"/>
      <c r="AQ79" s="220"/>
      <c r="AR79" s="220"/>
      <c r="AS79" s="218"/>
      <c r="AT79" s="221"/>
      <c r="AU79" s="220"/>
      <c r="AV79" s="220"/>
      <c r="AW79" s="220"/>
      <c r="AX79" s="220"/>
      <c r="AY79" s="220"/>
      <c r="AZ79" s="220"/>
      <c r="BA79" s="220"/>
      <c r="BB79" s="220"/>
      <c r="BC79" s="220"/>
      <c r="BD79" s="220"/>
      <c r="BE79" s="218"/>
      <c r="BF79" s="221"/>
      <c r="BG79" s="220"/>
      <c r="BH79" s="220"/>
      <c r="BI79" s="220"/>
      <c r="BJ79" s="220"/>
      <c r="BK79" s="220"/>
      <c r="BL79" s="220"/>
      <c r="BM79" s="220"/>
      <c r="BN79" s="220"/>
      <c r="BO79" s="220"/>
      <c r="BP79" s="220"/>
      <c r="BQ79" s="218"/>
      <c r="BR79" s="221"/>
      <c r="BS79" s="220"/>
      <c r="BT79" s="220"/>
      <c r="BU79" s="220"/>
      <c r="BV79" s="220"/>
      <c r="BW79" s="220"/>
      <c r="BX79" s="220"/>
      <c r="BY79" s="220"/>
      <c r="BZ79" s="220"/>
      <c r="CA79" s="220"/>
      <c r="CB79" s="220"/>
      <c r="CC79" s="218"/>
      <c r="CD79" s="368"/>
    </row>
    <row r="80" spans="1:82" x14ac:dyDescent="0.75">
      <c r="A80" s="39"/>
      <c r="B80" s="73" t="s">
        <v>149</v>
      </c>
      <c r="C80" s="129" t="s">
        <v>150</v>
      </c>
      <c r="D80" s="130" t="s">
        <v>58</v>
      </c>
      <c r="E80" s="255">
        <v>72</v>
      </c>
      <c r="F80" s="224"/>
      <c r="G80" s="74">
        <f t="shared" si="36"/>
        <v>0</v>
      </c>
      <c r="H80" s="75"/>
      <c r="I80" s="76"/>
      <c r="J80" s="219"/>
      <c r="K80" s="220"/>
      <c r="L80" s="220"/>
      <c r="M80" s="220"/>
      <c r="N80" s="220"/>
      <c r="O80" s="220"/>
      <c r="P80" s="220"/>
      <c r="Q80" s="220"/>
      <c r="R80" s="220"/>
      <c r="S80" s="220"/>
      <c r="T80" s="220"/>
      <c r="U80" s="218"/>
      <c r="V80" s="219"/>
      <c r="W80" s="220"/>
      <c r="X80" s="220"/>
      <c r="Y80" s="220"/>
      <c r="Z80" s="220"/>
      <c r="AA80" s="220"/>
      <c r="AB80" s="220"/>
      <c r="AC80" s="220"/>
      <c r="AD80" s="220"/>
      <c r="AE80" s="220"/>
      <c r="AF80" s="220"/>
      <c r="AG80" s="218"/>
      <c r="AH80" s="221"/>
      <c r="AI80" s="220"/>
      <c r="AJ80" s="220"/>
      <c r="AK80" s="220"/>
      <c r="AL80" s="220"/>
      <c r="AM80" s="220"/>
      <c r="AN80" s="220"/>
      <c r="AO80" s="220"/>
      <c r="AP80" s="220"/>
      <c r="AQ80" s="220"/>
      <c r="AR80" s="220"/>
      <c r="AS80" s="218"/>
      <c r="AT80" s="221"/>
      <c r="AU80" s="220"/>
      <c r="AV80" s="220"/>
      <c r="AW80" s="220"/>
      <c r="AX80" s="220"/>
      <c r="AY80" s="220"/>
      <c r="AZ80" s="220"/>
      <c r="BA80" s="220"/>
      <c r="BB80" s="220"/>
      <c r="BC80" s="220"/>
      <c r="BD80" s="220"/>
      <c r="BE80" s="218"/>
      <c r="BF80" s="221"/>
      <c r="BG80" s="220"/>
      <c r="BH80" s="220"/>
      <c r="BI80" s="220"/>
      <c r="BJ80" s="220"/>
      <c r="BK80" s="220"/>
      <c r="BL80" s="220"/>
      <c r="BM80" s="220"/>
      <c r="BN80" s="220"/>
      <c r="BO80" s="220"/>
      <c r="BP80" s="220"/>
      <c r="BQ80" s="218"/>
      <c r="BR80" s="221"/>
      <c r="BS80" s="220"/>
      <c r="BT80" s="220"/>
      <c r="BU80" s="220"/>
      <c r="BV80" s="220"/>
      <c r="BW80" s="220"/>
      <c r="BX80" s="220"/>
      <c r="BY80" s="220"/>
      <c r="BZ80" s="220"/>
      <c r="CA80" s="220"/>
      <c r="CB80" s="220"/>
      <c r="CC80" s="218"/>
      <c r="CD80" s="368"/>
    </row>
    <row r="81" spans="1:82" ht="27" x14ac:dyDescent="0.75">
      <c r="A81" s="39"/>
      <c r="B81" s="101" t="s">
        <v>151</v>
      </c>
      <c r="C81" s="273" t="s">
        <v>152</v>
      </c>
      <c r="D81" s="130"/>
      <c r="E81" s="255"/>
      <c r="F81" s="224"/>
      <c r="G81" s="74"/>
      <c r="H81" s="75"/>
      <c r="I81" s="76"/>
      <c r="J81" s="225"/>
      <c r="K81" s="227"/>
      <c r="L81" s="227"/>
      <c r="M81" s="227"/>
      <c r="N81" s="227"/>
      <c r="O81" s="227"/>
      <c r="P81" s="227"/>
      <c r="Q81" s="227"/>
      <c r="R81" s="227"/>
      <c r="S81" s="227"/>
      <c r="T81" s="227"/>
      <c r="U81" s="226"/>
      <c r="V81" s="225"/>
      <c r="W81" s="227"/>
      <c r="X81" s="227"/>
      <c r="Y81" s="227"/>
      <c r="Z81" s="227"/>
      <c r="AA81" s="227"/>
      <c r="AB81" s="227"/>
      <c r="AC81" s="227"/>
      <c r="AD81" s="227"/>
      <c r="AE81" s="227"/>
      <c r="AF81" s="227"/>
      <c r="AG81" s="226"/>
      <c r="AH81" s="228"/>
      <c r="AI81" s="227"/>
      <c r="AJ81" s="227"/>
      <c r="AK81" s="227"/>
      <c r="AL81" s="227"/>
      <c r="AM81" s="227"/>
      <c r="AN81" s="227"/>
      <c r="AO81" s="227"/>
      <c r="AP81" s="227"/>
      <c r="AQ81" s="227"/>
      <c r="AR81" s="227"/>
      <c r="AS81" s="226"/>
      <c r="AT81" s="228"/>
      <c r="AU81" s="227"/>
      <c r="AV81" s="227"/>
      <c r="AW81" s="227"/>
      <c r="AX81" s="227"/>
      <c r="AY81" s="227"/>
      <c r="AZ81" s="227"/>
      <c r="BA81" s="227"/>
      <c r="BB81" s="227"/>
      <c r="BC81" s="227"/>
      <c r="BD81" s="227"/>
      <c r="BE81" s="226"/>
      <c r="BF81" s="228"/>
      <c r="BG81" s="227"/>
      <c r="BH81" s="227"/>
      <c r="BI81" s="227"/>
      <c r="BJ81" s="227"/>
      <c r="BK81" s="227"/>
      <c r="BL81" s="227"/>
      <c r="BM81" s="227"/>
      <c r="BN81" s="227"/>
      <c r="BO81" s="227"/>
      <c r="BP81" s="227"/>
      <c r="BQ81" s="226"/>
      <c r="BR81" s="228"/>
      <c r="BS81" s="227"/>
      <c r="BT81" s="227"/>
      <c r="BU81" s="227"/>
      <c r="BV81" s="227"/>
      <c r="BW81" s="227"/>
      <c r="BX81" s="227"/>
      <c r="BY81" s="227"/>
      <c r="BZ81" s="227"/>
      <c r="CA81" s="227"/>
      <c r="CB81" s="227"/>
      <c r="CC81" s="226"/>
      <c r="CD81" s="368"/>
    </row>
    <row r="82" spans="1:82" ht="27" x14ac:dyDescent="0.75">
      <c r="A82" s="39"/>
      <c r="B82" s="73" t="s">
        <v>153</v>
      </c>
      <c r="C82" s="129" t="s">
        <v>889</v>
      </c>
      <c r="D82" s="130" t="s">
        <v>58</v>
      </c>
      <c r="E82" s="255">
        <v>72</v>
      </c>
      <c r="F82" s="224"/>
      <c r="G82" s="74">
        <f t="shared" si="36"/>
        <v>0</v>
      </c>
      <c r="H82" s="75"/>
      <c r="I82" s="76"/>
      <c r="J82" s="219"/>
      <c r="K82" s="220"/>
      <c r="L82" s="220"/>
      <c r="M82" s="220"/>
      <c r="N82" s="220"/>
      <c r="O82" s="220"/>
      <c r="P82" s="220"/>
      <c r="Q82" s="220"/>
      <c r="R82" s="220"/>
      <c r="S82" s="220"/>
      <c r="T82" s="220"/>
      <c r="U82" s="218"/>
      <c r="V82" s="219"/>
      <c r="W82" s="220"/>
      <c r="X82" s="220"/>
      <c r="Y82" s="220"/>
      <c r="Z82" s="220"/>
      <c r="AA82" s="220"/>
      <c r="AB82" s="220"/>
      <c r="AC82" s="220"/>
      <c r="AD82" s="220"/>
      <c r="AE82" s="220"/>
      <c r="AF82" s="220"/>
      <c r="AG82" s="218"/>
      <c r="AH82" s="221"/>
      <c r="AI82" s="220"/>
      <c r="AJ82" s="220"/>
      <c r="AK82" s="220"/>
      <c r="AL82" s="220"/>
      <c r="AM82" s="220"/>
      <c r="AN82" s="220"/>
      <c r="AO82" s="220"/>
      <c r="AP82" s="220"/>
      <c r="AQ82" s="220"/>
      <c r="AR82" s="220"/>
      <c r="AS82" s="218"/>
      <c r="AT82" s="221"/>
      <c r="AU82" s="220"/>
      <c r="AV82" s="220"/>
      <c r="AW82" s="220"/>
      <c r="AX82" s="220"/>
      <c r="AY82" s="220"/>
      <c r="AZ82" s="220"/>
      <c r="BA82" s="220"/>
      <c r="BB82" s="220"/>
      <c r="BC82" s="220"/>
      <c r="BD82" s="220"/>
      <c r="BE82" s="218"/>
      <c r="BF82" s="221"/>
      <c r="BG82" s="220"/>
      <c r="BH82" s="220"/>
      <c r="BI82" s="220"/>
      <c r="BJ82" s="220"/>
      <c r="BK82" s="220"/>
      <c r="BL82" s="220"/>
      <c r="BM82" s="220"/>
      <c r="BN82" s="220"/>
      <c r="BO82" s="220"/>
      <c r="BP82" s="220"/>
      <c r="BQ82" s="218"/>
      <c r="BR82" s="221"/>
      <c r="BS82" s="220"/>
      <c r="BT82" s="220"/>
      <c r="BU82" s="220"/>
      <c r="BV82" s="220"/>
      <c r="BW82" s="220"/>
      <c r="BX82" s="220"/>
      <c r="BY82" s="220"/>
      <c r="BZ82" s="220"/>
      <c r="CA82" s="220"/>
      <c r="CB82" s="220"/>
      <c r="CC82" s="218"/>
      <c r="CD82" s="368"/>
    </row>
    <row r="83" spans="1:82" ht="27" x14ac:dyDescent="0.75">
      <c r="A83" s="39"/>
      <c r="B83" s="73" t="s">
        <v>154</v>
      </c>
      <c r="C83" s="129" t="s">
        <v>610</v>
      </c>
      <c r="D83" s="130" t="s">
        <v>58</v>
      </c>
      <c r="E83" s="255">
        <v>72</v>
      </c>
      <c r="F83" s="224"/>
      <c r="G83" s="74">
        <f t="shared" si="36"/>
        <v>0</v>
      </c>
      <c r="H83" s="75"/>
      <c r="I83" s="76"/>
      <c r="J83" s="219"/>
      <c r="K83" s="220"/>
      <c r="L83" s="220"/>
      <c r="M83" s="220"/>
      <c r="N83" s="220"/>
      <c r="O83" s="220"/>
      <c r="P83" s="220"/>
      <c r="Q83" s="220"/>
      <c r="R83" s="220"/>
      <c r="S83" s="220"/>
      <c r="T83" s="220"/>
      <c r="U83" s="218"/>
      <c r="V83" s="219"/>
      <c r="W83" s="220"/>
      <c r="X83" s="220"/>
      <c r="Y83" s="220"/>
      <c r="Z83" s="220"/>
      <c r="AA83" s="220"/>
      <c r="AB83" s="220"/>
      <c r="AC83" s="220"/>
      <c r="AD83" s="220"/>
      <c r="AE83" s="220"/>
      <c r="AF83" s="220"/>
      <c r="AG83" s="218"/>
      <c r="AH83" s="221"/>
      <c r="AI83" s="220"/>
      <c r="AJ83" s="220"/>
      <c r="AK83" s="220"/>
      <c r="AL83" s="220"/>
      <c r="AM83" s="220"/>
      <c r="AN83" s="220"/>
      <c r="AO83" s="220"/>
      <c r="AP83" s="220"/>
      <c r="AQ83" s="220"/>
      <c r="AR83" s="220"/>
      <c r="AS83" s="218"/>
      <c r="AT83" s="221"/>
      <c r="AU83" s="220"/>
      <c r="AV83" s="220"/>
      <c r="AW83" s="220"/>
      <c r="AX83" s="220"/>
      <c r="AY83" s="220"/>
      <c r="AZ83" s="220"/>
      <c r="BA83" s="220"/>
      <c r="BB83" s="220"/>
      <c r="BC83" s="220"/>
      <c r="BD83" s="220"/>
      <c r="BE83" s="218"/>
      <c r="BF83" s="221"/>
      <c r="BG83" s="220"/>
      <c r="BH83" s="220"/>
      <c r="BI83" s="220"/>
      <c r="BJ83" s="220"/>
      <c r="BK83" s="220"/>
      <c r="BL83" s="220"/>
      <c r="BM83" s="220"/>
      <c r="BN83" s="220"/>
      <c r="BO83" s="220"/>
      <c r="BP83" s="220"/>
      <c r="BQ83" s="218"/>
      <c r="BR83" s="221"/>
      <c r="BS83" s="220"/>
      <c r="BT83" s="220"/>
      <c r="BU83" s="220"/>
      <c r="BV83" s="220"/>
      <c r="BW83" s="220"/>
      <c r="BX83" s="220"/>
      <c r="BY83" s="220"/>
      <c r="BZ83" s="220"/>
      <c r="CA83" s="220"/>
      <c r="CB83" s="220"/>
      <c r="CC83" s="218"/>
      <c r="CD83" s="368"/>
    </row>
    <row r="84" spans="1:82" ht="27" x14ac:dyDescent="0.75">
      <c r="A84" s="39"/>
      <c r="B84" s="73" t="s">
        <v>155</v>
      </c>
      <c r="C84" s="129" t="s">
        <v>611</v>
      </c>
      <c r="D84" s="130" t="s">
        <v>58</v>
      </c>
      <c r="E84" s="255">
        <v>72</v>
      </c>
      <c r="F84" s="224"/>
      <c r="G84" s="74">
        <f t="shared" si="36"/>
        <v>0</v>
      </c>
      <c r="H84" s="75"/>
      <c r="I84" s="76"/>
      <c r="J84" s="219"/>
      <c r="K84" s="220"/>
      <c r="L84" s="220"/>
      <c r="M84" s="220"/>
      <c r="N84" s="220"/>
      <c r="O84" s="220"/>
      <c r="P84" s="220"/>
      <c r="Q84" s="220"/>
      <c r="R84" s="220"/>
      <c r="S84" s="220"/>
      <c r="T84" s="220"/>
      <c r="U84" s="218"/>
      <c r="V84" s="219"/>
      <c r="W84" s="220"/>
      <c r="X84" s="220"/>
      <c r="Y84" s="220"/>
      <c r="Z84" s="220"/>
      <c r="AA84" s="220"/>
      <c r="AB84" s="220"/>
      <c r="AC84" s="220"/>
      <c r="AD84" s="220"/>
      <c r="AE84" s="220"/>
      <c r="AF84" s="220"/>
      <c r="AG84" s="218"/>
      <c r="AH84" s="221"/>
      <c r="AI84" s="220"/>
      <c r="AJ84" s="220"/>
      <c r="AK84" s="220"/>
      <c r="AL84" s="220"/>
      <c r="AM84" s="220"/>
      <c r="AN84" s="220"/>
      <c r="AO84" s="220"/>
      <c r="AP84" s="220"/>
      <c r="AQ84" s="220"/>
      <c r="AR84" s="220"/>
      <c r="AS84" s="218"/>
      <c r="AT84" s="221"/>
      <c r="AU84" s="220"/>
      <c r="AV84" s="220"/>
      <c r="AW84" s="220"/>
      <c r="AX84" s="220"/>
      <c r="AY84" s="220"/>
      <c r="AZ84" s="220"/>
      <c r="BA84" s="220"/>
      <c r="BB84" s="220"/>
      <c r="BC84" s="220"/>
      <c r="BD84" s="220"/>
      <c r="BE84" s="218"/>
      <c r="BF84" s="221"/>
      <c r="BG84" s="220"/>
      <c r="BH84" s="220"/>
      <c r="BI84" s="220"/>
      <c r="BJ84" s="220"/>
      <c r="BK84" s="220"/>
      <c r="BL84" s="220"/>
      <c r="BM84" s="220"/>
      <c r="BN84" s="220"/>
      <c r="BO84" s="220"/>
      <c r="BP84" s="220"/>
      <c r="BQ84" s="218"/>
      <c r="BR84" s="221"/>
      <c r="BS84" s="220"/>
      <c r="BT84" s="220"/>
      <c r="BU84" s="220"/>
      <c r="BV84" s="220"/>
      <c r="BW84" s="220"/>
      <c r="BX84" s="220"/>
      <c r="BY84" s="220"/>
      <c r="BZ84" s="220"/>
      <c r="CA84" s="220"/>
      <c r="CB84" s="220"/>
      <c r="CC84" s="218"/>
      <c r="CD84" s="368"/>
    </row>
    <row r="85" spans="1:82" x14ac:dyDescent="0.75">
      <c r="A85" s="175"/>
      <c r="B85" s="176" t="s">
        <v>156</v>
      </c>
      <c r="C85" s="177" t="s">
        <v>157</v>
      </c>
      <c r="D85" s="178" t="s">
        <v>58</v>
      </c>
      <c r="E85" s="300">
        <v>0</v>
      </c>
      <c r="F85" s="229"/>
      <c r="G85" s="174">
        <f>+E85*F85</f>
        <v>0</v>
      </c>
      <c r="H85" s="225"/>
      <c r="I85" s="226"/>
      <c r="J85" s="225"/>
      <c r="K85" s="227"/>
      <c r="L85" s="227"/>
      <c r="M85" s="227"/>
      <c r="N85" s="227"/>
      <c r="O85" s="227"/>
      <c r="P85" s="227"/>
      <c r="Q85" s="227"/>
      <c r="R85" s="227"/>
      <c r="S85" s="227"/>
      <c r="T85" s="227"/>
      <c r="U85" s="226"/>
      <c r="V85" s="225"/>
      <c r="W85" s="227"/>
      <c r="X85" s="227"/>
      <c r="Y85" s="227"/>
      <c r="Z85" s="227"/>
      <c r="AA85" s="227"/>
      <c r="AB85" s="227"/>
      <c r="AC85" s="227"/>
      <c r="AD85" s="227"/>
      <c r="AE85" s="227"/>
      <c r="AF85" s="227"/>
      <c r="AG85" s="226"/>
      <c r="AH85" s="228"/>
      <c r="AI85" s="227"/>
      <c r="AJ85" s="227"/>
      <c r="AK85" s="227"/>
      <c r="AL85" s="227"/>
      <c r="AM85" s="227"/>
      <c r="AN85" s="227"/>
      <c r="AO85" s="227"/>
      <c r="AP85" s="227"/>
      <c r="AQ85" s="227"/>
      <c r="AR85" s="227"/>
      <c r="AS85" s="226"/>
      <c r="AT85" s="228"/>
      <c r="AU85" s="227"/>
      <c r="AV85" s="227"/>
      <c r="AW85" s="227"/>
      <c r="AX85" s="227"/>
      <c r="AY85" s="227"/>
      <c r="AZ85" s="227"/>
      <c r="BA85" s="227"/>
      <c r="BB85" s="227"/>
      <c r="BC85" s="227"/>
      <c r="BD85" s="227"/>
      <c r="BE85" s="226"/>
      <c r="BF85" s="228"/>
      <c r="BG85" s="227"/>
      <c r="BH85" s="227"/>
      <c r="BI85" s="227"/>
      <c r="BJ85" s="227"/>
      <c r="BK85" s="227"/>
      <c r="BL85" s="227"/>
      <c r="BM85" s="227"/>
      <c r="BN85" s="227"/>
      <c r="BO85" s="227"/>
      <c r="BP85" s="227"/>
      <c r="BQ85" s="226"/>
      <c r="BR85" s="228"/>
      <c r="BS85" s="227"/>
      <c r="BT85" s="227"/>
      <c r="BU85" s="227"/>
      <c r="BV85" s="227"/>
      <c r="BW85" s="227"/>
      <c r="BX85" s="227"/>
      <c r="BY85" s="227"/>
      <c r="BZ85" s="227"/>
      <c r="CA85" s="227"/>
      <c r="CB85" s="227"/>
      <c r="CC85" s="226"/>
      <c r="CD85" s="368"/>
    </row>
    <row r="86" spans="1:82" x14ac:dyDescent="0.75">
      <c r="A86" s="39"/>
      <c r="B86" s="73" t="s">
        <v>158</v>
      </c>
      <c r="C86" s="129" t="s">
        <v>159</v>
      </c>
      <c r="D86" s="130" t="s">
        <v>58</v>
      </c>
      <c r="E86" s="255">
        <v>72</v>
      </c>
      <c r="F86" s="224"/>
      <c r="G86" s="74">
        <f t="shared" si="36"/>
        <v>0</v>
      </c>
      <c r="H86" s="75"/>
      <c r="I86" s="76"/>
      <c r="J86" s="219"/>
      <c r="K86" s="220"/>
      <c r="L86" s="220"/>
      <c r="M86" s="220"/>
      <c r="N86" s="220"/>
      <c r="O86" s="220"/>
      <c r="P86" s="220"/>
      <c r="Q86" s="220"/>
      <c r="R86" s="220"/>
      <c r="S86" s="220"/>
      <c r="T86" s="220"/>
      <c r="U86" s="218"/>
      <c r="V86" s="219"/>
      <c r="W86" s="220"/>
      <c r="X86" s="220"/>
      <c r="Y86" s="220"/>
      <c r="Z86" s="220"/>
      <c r="AA86" s="220"/>
      <c r="AB86" s="220"/>
      <c r="AC86" s="220"/>
      <c r="AD86" s="220"/>
      <c r="AE86" s="220"/>
      <c r="AF86" s="220"/>
      <c r="AG86" s="218"/>
      <c r="AH86" s="221"/>
      <c r="AI86" s="220"/>
      <c r="AJ86" s="220"/>
      <c r="AK86" s="220"/>
      <c r="AL86" s="220"/>
      <c r="AM86" s="220"/>
      <c r="AN86" s="220"/>
      <c r="AO86" s="220"/>
      <c r="AP86" s="220"/>
      <c r="AQ86" s="220"/>
      <c r="AR86" s="220"/>
      <c r="AS86" s="218"/>
      <c r="AT86" s="221"/>
      <c r="AU86" s="220"/>
      <c r="AV86" s="220"/>
      <c r="AW86" s="220"/>
      <c r="AX86" s="220"/>
      <c r="AY86" s="220"/>
      <c r="AZ86" s="220"/>
      <c r="BA86" s="220"/>
      <c r="BB86" s="220"/>
      <c r="BC86" s="220"/>
      <c r="BD86" s="220"/>
      <c r="BE86" s="218"/>
      <c r="BF86" s="221"/>
      <c r="BG86" s="220"/>
      <c r="BH86" s="220"/>
      <c r="BI86" s="220"/>
      <c r="BJ86" s="220"/>
      <c r="BK86" s="220"/>
      <c r="BL86" s="220"/>
      <c r="BM86" s="220"/>
      <c r="BN86" s="220"/>
      <c r="BO86" s="220"/>
      <c r="BP86" s="220"/>
      <c r="BQ86" s="218"/>
      <c r="BR86" s="221"/>
      <c r="BS86" s="220"/>
      <c r="BT86" s="220"/>
      <c r="BU86" s="220"/>
      <c r="BV86" s="220"/>
      <c r="BW86" s="220"/>
      <c r="BX86" s="220"/>
      <c r="BY86" s="220"/>
      <c r="BZ86" s="220"/>
      <c r="CA86" s="220"/>
      <c r="CB86" s="220"/>
      <c r="CC86" s="218"/>
      <c r="CD86" s="368"/>
    </row>
    <row r="87" spans="1:82" x14ac:dyDescent="0.75">
      <c r="A87" s="175"/>
      <c r="B87" s="176" t="s">
        <v>160</v>
      </c>
      <c r="C87" s="177" t="s">
        <v>161</v>
      </c>
      <c r="D87" s="178" t="s">
        <v>58</v>
      </c>
      <c r="E87" s="300">
        <v>0</v>
      </c>
      <c r="F87" s="229"/>
      <c r="G87" s="174">
        <f>+E87*F87</f>
        <v>0</v>
      </c>
      <c r="H87" s="225"/>
      <c r="I87" s="226"/>
      <c r="J87" s="225"/>
      <c r="K87" s="227"/>
      <c r="L87" s="227"/>
      <c r="M87" s="227"/>
      <c r="N87" s="227"/>
      <c r="O87" s="227"/>
      <c r="P87" s="227"/>
      <c r="Q87" s="227"/>
      <c r="R87" s="227"/>
      <c r="S87" s="227"/>
      <c r="T87" s="227"/>
      <c r="U87" s="226"/>
      <c r="V87" s="225"/>
      <c r="W87" s="227"/>
      <c r="X87" s="227"/>
      <c r="Y87" s="227"/>
      <c r="Z87" s="227"/>
      <c r="AA87" s="227"/>
      <c r="AB87" s="227"/>
      <c r="AC87" s="227"/>
      <c r="AD87" s="227"/>
      <c r="AE87" s="227"/>
      <c r="AF87" s="227"/>
      <c r="AG87" s="226"/>
      <c r="AH87" s="228"/>
      <c r="AI87" s="227"/>
      <c r="AJ87" s="227"/>
      <c r="AK87" s="227"/>
      <c r="AL87" s="227"/>
      <c r="AM87" s="227"/>
      <c r="AN87" s="227"/>
      <c r="AO87" s="227"/>
      <c r="AP87" s="227"/>
      <c r="AQ87" s="227"/>
      <c r="AR87" s="227"/>
      <c r="AS87" s="226"/>
      <c r="AT87" s="228"/>
      <c r="AU87" s="227"/>
      <c r="AV87" s="227"/>
      <c r="AW87" s="227"/>
      <c r="AX87" s="227"/>
      <c r="AY87" s="227"/>
      <c r="AZ87" s="227"/>
      <c r="BA87" s="227"/>
      <c r="BB87" s="227"/>
      <c r="BC87" s="227"/>
      <c r="BD87" s="227"/>
      <c r="BE87" s="226"/>
      <c r="BF87" s="228"/>
      <c r="BG87" s="227"/>
      <c r="BH87" s="227"/>
      <c r="BI87" s="227"/>
      <c r="BJ87" s="227"/>
      <c r="BK87" s="227"/>
      <c r="BL87" s="227"/>
      <c r="BM87" s="227"/>
      <c r="BN87" s="227"/>
      <c r="BO87" s="227"/>
      <c r="BP87" s="227"/>
      <c r="BQ87" s="226"/>
      <c r="BR87" s="228"/>
      <c r="BS87" s="227"/>
      <c r="BT87" s="227"/>
      <c r="BU87" s="227"/>
      <c r="BV87" s="227"/>
      <c r="BW87" s="227"/>
      <c r="BX87" s="227"/>
      <c r="BY87" s="227"/>
      <c r="BZ87" s="227"/>
      <c r="CA87" s="227"/>
      <c r="CB87" s="227"/>
      <c r="CC87" s="226"/>
      <c r="CD87" s="368"/>
    </row>
    <row r="88" spans="1:82" x14ac:dyDescent="0.75">
      <c r="A88" s="175"/>
      <c r="B88" s="176" t="s">
        <v>162</v>
      </c>
      <c r="C88" s="177" t="s">
        <v>163</v>
      </c>
      <c r="D88" s="178" t="s">
        <v>58</v>
      </c>
      <c r="E88" s="300">
        <v>0</v>
      </c>
      <c r="F88" s="229"/>
      <c r="G88" s="174">
        <f>+E88*F88</f>
        <v>0</v>
      </c>
      <c r="H88" s="225"/>
      <c r="I88" s="226"/>
      <c r="J88" s="225"/>
      <c r="K88" s="227"/>
      <c r="L88" s="227"/>
      <c r="M88" s="227"/>
      <c r="N88" s="227"/>
      <c r="O88" s="227"/>
      <c r="P88" s="227"/>
      <c r="Q88" s="227"/>
      <c r="R88" s="227"/>
      <c r="S88" s="227"/>
      <c r="T88" s="227"/>
      <c r="U88" s="226"/>
      <c r="V88" s="225"/>
      <c r="W88" s="227"/>
      <c r="X88" s="227"/>
      <c r="Y88" s="227"/>
      <c r="Z88" s="227"/>
      <c r="AA88" s="227"/>
      <c r="AB88" s="227"/>
      <c r="AC88" s="227"/>
      <c r="AD88" s="227"/>
      <c r="AE88" s="227"/>
      <c r="AF88" s="227"/>
      <c r="AG88" s="226"/>
      <c r="AH88" s="228"/>
      <c r="AI88" s="227"/>
      <c r="AJ88" s="227"/>
      <c r="AK88" s="227"/>
      <c r="AL88" s="227"/>
      <c r="AM88" s="227"/>
      <c r="AN88" s="227"/>
      <c r="AO88" s="227"/>
      <c r="AP88" s="227"/>
      <c r="AQ88" s="227"/>
      <c r="AR88" s="227"/>
      <c r="AS88" s="226"/>
      <c r="AT88" s="228"/>
      <c r="AU88" s="227"/>
      <c r="AV88" s="227"/>
      <c r="AW88" s="227"/>
      <c r="AX88" s="227"/>
      <c r="AY88" s="227"/>
      <c r="AZ88" s="227"/>
      <c r="BA88" s="227"/>
      <c r="BB88" s="227"/>
      <c r="BC88" s="227"/>
      <c r="BD88" s="227"/>
      <c r="BE88" s="226"/>
      <c r="BF88" s="228"/>
      <c r="BG88" s="227"/>
      <c r="BH88" s="227"/>
      <c r="BI88" s="227"/>
      <c r="BJ88" s="227"/>
      <c r="BK88" s="227"/>
      <c r="BL88" s="227"/>
      <c r="BM88" s="227"/>
      <c r="BN88" s="227"/>
      <c r="BO88" s="227"/>
      <c r="BP88" s="227"/>
      <c r="BQ88" s="226"/>
      <c r="BR88" s="228"/>
      <c r="BS88" s="227"/>
      <c r="BT88" s="227"/>
      <c r="BU88" s="227"/>
      <c r="BV88" s="227"/>
      <c r="BW88" s="227"/>
      <c r="BX88" s="227"/>
      <c r="BY88" s="227"/>
      <c r="BZ88" s="227"/>
      <c r="CA88" s="227"/>
      <c r="CB88" s="227"/>
      <c r="CC88" s="226"/>
      <c r="CD88" s="368"/>
    </row>
    <row r="89" spans="1:82" x14ac:dyDescent="0.75">
      <c r="A89" s="175"/>
      <c r="B89" s="176" t="s">
        <v>164</v>
      </c>
      <c r="C89" s="177" t="s">
        <v>165</v>
      </c>
      <c r="D89" s="178" t="s">
        <v>58</v>
      </c>
      <c r="E89" s="300">
        <v>0</v>
      </c>
      <c r="F89" s="229"/>
      <c r="G89" s="174">
        <f>+E89*F89</f>
        <v>0</v>
      </c>
      <c r="H89" s="225"/>
      <c r="I89" s="226"/>
      <c r="J89" s="225"/>
      <c r="K89" s="227"/>
      <c r="L89" s="227"/>
      <c r="M89" s="227"/>
      <c r="N89" s="227"/>
      <c r="O89" s="227"/>
      <c r="P89" s="227"/>
      <c r="Q89" s="227"/>
      <c r="R89" s="227"/>
      <c r="S89" s="227"/>
      <c r="T89" s="227"/>
      <c r="U89" s="226"/>
      <c r="V89" s="225"/>
      <c r="W89" s="227"/>
      <c r="X89" s="227"/>
      <c r="Y89" s="227"/>
      <c r="Z89" s="227"/>
      <c r="AA89" s="227"/>
      <c r="AB89" s="227"/>
      <c r="AC89" s="227"/>
      <c r="AD89" s="227"/>
      <c r="AE89" s="227"/>
      <c r="AF89" s="227"/>
      <c r="AG89" s="226"/>
      <c r="AH89" s="228"/>
      <c r="AI89" s="227"/>
      <c r="AJ89" s="227"/>
      <c r="AK89" s="227"/>
      <c r="AL89" s="227"/>
      <c r="AM89" s="227"/>
      <c r="AN89" s="227"/>
      <c r="AO89" s="227"/>
      <c r="AP89" s="227"/>
      <c r="AQ89" s="227"/>
      <c r="AR89" s="227"/>
      <c r="AS89" s="226"/>
      <c r="AT89" s="228"/>
      <c r="AU89" s="227"/>
      <c r="AV89" s="227"/>
      <c r="AW89" s="227"/>
      <c r="AX89" s="227"/>
      <c r="AY89" s="227"/>
      <c r="AZ89" s="227"/>
      <c r="BA89" s="227"/>
      <c r="BB89" s="227"/>
      <c r="BC89" s="227"/>
      <c r="BD89" s="227"/>
      <c r="BE89" s="226"/>
      <c r="BF89" s="228"/>
      <c r="BG89" s="227"/>
      <c r="BH89" s="227"/>
      <c r="BI89" s="227"/>
      <c r="BJ89" s="227"/>
      <c r="BK89" s="227"/>
      <c r="BL89" s="227"/>
      <c r="BM89" s="227"/>
      <c r="BN89" s="227"/>
      <c r="BO89" s="227"/>
      <c r="BP89" s="227"/>
      <c r="BQ89" s="226"/>
      <c r="BR89" s="228"/>
      <c r="BS89" s="227"/>
      <c r="BT89" s="227"/>
      <c r="BU89" s="227"/>
      <c r="BV89" s="227"/>
      <c r="BW89" s="227"/>
      <c r="BX89" s="227"/>
      <c r="BY89" s="227"/>
      <c r="BZ89" s="227"/>
      <c r="CA89" s="227"/>
      <c r="CB89" s="227"/>
      <c r="CC89" s="226"/>
      <c r="CD89" s="368"/>
    </row>
    <row r="90" spans="1:82" x14ac:dyDescent="0.75">
      <c r="A90" s="175"/>
      <c r="B90" s="176" t="s">
        <v>166</v>
      </c>
      <c r="C90" s="177" t="s">
        <v>167</v>
      </c>
      <c r="D90" s="178" t="s">
        <v>58</v>
      </c>
      <c r="E90" s="300">
        <v>0</v>
      </c>
      <c r="F90" s="229"/>
      <c r="G90" s="174">
        <f>+E90*F90</f>
        <v>0</v>
      </c>
      <c r="H90" s="225"/>
      <c r="I90" s="226"/>
      <c r="J90" s="225"/>
      <c r="K90" s="227"/>
      <c r="L90" s="227"/>
      <c r="M90" s="227"/>
      <c r="N90" s="227"/>
      <c r="O90" s="227"/>
      <c r="P90" s="227"/>
      <c r="Q90" s="227"/>
      <c r="R90" s="227"/>
      <c r="S90" s="227"/>
      <c r="T90" s="227"/>
      <c r="U90" s="226"/>
      <c r="V90" s="225"/>
      <c r="W90" s="227"/>
      <c r="X90" s="227"/>
      <c r="Y90" s="227"/>
      <c r="Z90" s="227"/>
      <c r="AA90" s="227"/>
      <c r="AB90" s="227"/>
      <c r="AC90" s="227"/>
      <c r="AD90" s="227"/>
      <c r="AE90" s="227"/>
      <c r="AF90" s="227"/>
      <c r="AG90" s="226"/>
      <c r="AH90" s="228"/>
      <c r="AI90" s="227"/>
      <c r="AJ90" s="227"/>
      <c r="AK90" s="227"/>
      <c r="AL90" s="227"/>
      <c r="AM90" s="227"/>
      <c r="AN90" s="227"/>
      <c r="AO90" s="227"/>
      <c r="AP90" s="227"/>
      <c r="AQ90" s="227"/>
      <c r="AR90" s="227"/>
      <c r="AS90" s="226"/>
      <c r="AT90" s="228"/>
      <c r="AU90" s="227"/>
      <c r="AV90" s="227"/>
      <c r="AW90" s="227"/>
      <c r="AX90" s="227"/>
      <c r="AY90" s="227"/>
      <c r="AZ90" s="227"/>
      <c r="BA90" s="227"/>
      <c r="BB90" s="227"/>
      <c r="BC90" s="227"/>
      <c r="BD90" s="227"/>
      <c r="BE90" s="226"/>
      <c r="BF90" s="228"/>
      <c r="BG90" s="227"/>
      <c r="BH90" s="227"/>
      <c r="BI90" s="227"/>
      <c r="BJ90" s="227"/>
      <c r="BK90" s="227"/>
      <c r="BL90" s="227"/>
      <c r="BM90" s="227"/>
      <c r="BN90" s="227"/>
      <c r="BO90" s="227"/>
      <c r="BP90" s="227"/>
      <c r="BQ90" s="226"/>
      <c r="BR90" s="228"/>
      <c r="BS90" s="227"/>
      <c r="BT90" s="227"/>
      <c r="BU90" s="227"/>
      <c r="BV90" s="227"/>
      <c r="BW90" s="227"/>
      <c r="BX90" s="227"/>
      <c r="BY90" s="227"/>
      <c r="BZ90" s="227"/>
      <c r="CA90" s="227"/>
      <c r="CB90" s="227"/>
      <c r="CC90" s="226"/>
      <c r="CD90" s="368"/>
    </row>
    <row r="91" spans="1:82" x14ac:dyDescent="0.75">
      <c r="A91" s="39"/>
      <c r="B91" s="73" t="s">
        <v>168</v>
      </c>
      <c r="C91" s="129" t="s">
        <v>169</v>
      </c>
      <c r="D91" s="130" t="s">
        <v>58</v>
      </c>
      <c r="E91" s="255">
        <v>72</v>
      </c>
      <c r="F91" s="224"/>
      <c r="G91" s="74">
        <f t="shared" ref="G91" si="43">+SUM(H91:CC91)</f>
        <v>0</v>
      </c>
      <c r="H91" s="230"/>
      <c r="I91" s="232"/>
      <c r="J91" s="219"/>
      <c r="K91" s="220"/>
      <c r="L91" s="220"/>
      <c r="M91" s="220"/>
      <c r="N91" s="220"/>
      <c r="O91" s="220"/>
      <c r="P91" s="220"/>
      <c r="Q91" s="220"/>
      <c r="R91" s="220"/>
      <c r="S91" s="220"/>
      <c r="T91" s="220"/>
      <c r="U91" s="218"/>
      <c r="V91" s="219"/>
      <c r="W91" s="220"/>
      <c r="X91" s="220"/>
      <c r="Y91" s="220"/>
      <c r="Z91" s="220"/>
      <c r="AA91" s="220"/>
      <c r="AB91" s="220"/>
      <c r="AC91" s="220"/>
      <c r="AD91" s="220"/>
      <c r="AE91" s="220"/>
      <c r="AF91" s="220"/>
      <c r="AG91" s="218"/>
      <c r="AH91" s="221"/>
      <c r="AI91" s="220"/>
      <c r="AJ91" s="220"/>
      <c r="AK91" s="220"/>
      <c r="AL91" s="220"/>
      <c r="AM91" s="220"/>
      <c r="AN91" s="220"/>
      <c r="AO91" s="220"/>
      <c r="AP91" s="220"/>
      <c r="AQ91" s="220"/>
      <c r="AR91" s="220"/>
      <c r="AS91" s="218"/>
      <c r="AT91" s="221"/>
      <c r="AU91" s="220"/>
      <c r="AV91" s="220"/>
      <c r="AW91" s="220"/>
      <c r="AX91" s="220"/>
      <c r="AY91" s="220"/>
      <c r="AZ91" s="220"/>
      <c r="BA91" s="220"/>
      <c r="BB91" s="220"/>
      <c r="BC91" s="220"/>
      <c r="BD91" s="220"/>
      <c r="BE91" s="218"/>
      <c r="BF91" s="221"/>
      <c r="BG91" s="220"/>
      <c r="BH91" s="220"/>
      <c r="BI91" s="220"/>
      <c r="BJ91" s="220"/>
      <c r="BK91" s="220"/>
      <c r="BL91" s="220"/>
      <c r="BM91" s="220"/>
      <c r="BN91" s="220"/>
      <c r="BO91" s="220"/>
      <c r="BP91" s="220"/>
      <c r="BQ91" s="218"/>
      <c r="BR91" s="221"/>
      <c r="BS91" s="220"/>
      <c r="BT91" s="220"/>
      <c r="BU91" s="220"/>
      <c r="BV91" s="220"/>
      <c r="BW91" s="220"/>
      <c r="BX91" s="220"/>
      <c r="BY91" s="220"/>
      <c r="BZ91" s="220"/>
      <c r="CA91" s="220"/>
      <c r="CB91" s="220"/>
      <c r="CC91" s="218"/>
      <c r="CD91" s="368"/>
    </row>
    <row r="92" spans="1:82" x14ac:dyDescent="0.75">
      <c r="A92" s="39"/>
      <c r="B92" s="73" t="s">
        <v>170</v>
      </c>
      <c r="C92" s="129" t="s">
        <v>171</v>
      </c>
      <c r="D92" s="130" t="s">
        <v>58</v>
      </c>
      <c r="E92" s="255">
        <v>72</v>
      </c>
      <c r="F92" s="224"/>
      <c r="G92" s="74">
        <f t="shared" si="36"/>
        <v>0</v>
      </c>
      <c r="H92" s="230"/>
      <c r="I92" s="232"/>
      <c r="J92" s="219"/>
      <c r="K92" s="220"/>
      <c r="L92" s="220"/>
      <c r="M92" s="220"/>
      <c r="N92" s="220"/>
      <c r="O92" s="220"/>
      <c r="P92" s="220"/>
      <c r="Q92" s="220"/>
      <c r="R92" s="220"/>
      <c r="S92" s="220"/>
      <c r="T92" s="220"/>
      <c r="U92" s="218"/>
      <c r="V92" s="219"/>
      <c r="W92" s="220"/>
      <c r="X92" s="220"/>
      <c r="Y92" s="220"/>
      <c r="Z92" s="220"/>
      <c r="AA92" s="220"/>
      <c r="AB92" s="220"/>
      <c r="AC92" s="220"/>
      <c r="AD92" s="220"/>
      <c r="AE92" s="220"/>
      <c r="AF92" s="220"/>
      <c r="AG92" s="218"/>
      <c r="AH92" s="221"/>
      <c r="AI92" s="220"/>
      <c r="AJ92" s="220"/>
      <c r="AK92" s="220"/>
      <c r="AL92" s="220"/>
      <c r="AM92" s="220"/>
      <c r="AN92" s="220"/>
      <c r="AO92" s="220"/>
      <c r="AP92" s="220"/>
      <c r="AQ92" s="220"/>
      <c r="AR92" s="220"/>
      <c r="AS92" s="218"/>
      <c r="AT92" s="221"/>
      <c r="AU92" s="220"/>
      <c r="AV92" s="220"/>
      <c r="AW92" s="220"/>
      <c r="AX92" s="220"/>
      <c r="AY92" s="220"/>
      <c r="AZ92" s="220"/>
      <c r="BA92" s="220"/>
      <c r="BB92" s="220"/>
      <c r="BC92" s="220"/>
      <c r="BD92" s="220"/>
      <c r="BE92" s="218"/>
      <c r="BF92" s="221"/>
      <c r="BG92" s="220"/>
      <c r="BH92" s="220"/>
      <c r="BI92" s="220"/>
      <c r="BJ92" s="220"/>
      <c r="BK92" s="220"/>
      <c r="BL92" s="220"/>
      <c r="BM92" s="220"/>
      <c r="BN92" s="220"/>
      <c r="BO92" s="220"/>
      <c r="BP92" s="220"/>
      <c r="BQ92" s="218"/>
      <c r="BR92" s="221"/>
      <c r="BS92" s="220"/>
      <c r="BT92" s="220"/>
      <c r="BU92" s="220"/>
      <c r="BV92" s="220"/>
      <c r="BW92" s="220"/>
      <c r="BX92" s="220"/>
      <c r="BY92" s="220"/>
      <c r="BZ92" s="220"/>
      <c r="CA92" s="220"/>
      <c r="CB92" s="220"/>
      <c r="CC92" s="218"/>
      <c r="CD92" s="368"/>
    </row>
    <row r="93" spans="1:82" x14ac:dyDescent="0.75">
      <c r="A93" s="39"/>
      <c r="B93" s="121" t="s">
        <v>172</v>
      </c>
      <c r="C93" s="122" t="s">
        <v>173</v>
      </c>
      <c r="D93" s="123"/>
      <c r="E93" s="294"/>
      <c r="F93" s="249"/>
      <c r="G93" s="124">
        <f>SUM(G94:G102)</f>
        <v>0</v>
      </c>
      <c r="H93" s="125">
        <f>SUM(H94:H102)</f>
        <v>0</v>
      </c>
      <c r="I93" s="126">
        <f t="shared" ref="I93:BT93" si="44">SUM(I94:I102)</f>
        <v>0</v>
      </c>
      <c r="J93" s="125">
        <f t="shared" si="44"/>
        <v>0</v>
      </c>
      <c r="K93" s="127">
        <f t="shared" si="44"/>
        <v>0</v>
      </c>
      <c r="L93" s="127">
        <f t="shared" si="44"/>
        <v>0</v>
      </c>
      <c r="M93" s="127">
        <f t="shared" si="44"/>
        <v>0</v>
      </c>
      <c r="N93" s="127">
        <f t="shared" si="44"/>
        <v>0</v>
      </c>
      <c r="O93" s="127">
        <f t="shared" si="44"/>
        <v>0</v>
      </c>
      <c r="P93" s="127">
        <f t="shared" si="44"/>
        <v>0</v>
      </c>
      <c r="Q93" s="127">
        <f t="shared" si="44"/>
        <v>0</v>
      </c>
      <c r="R93" s="127">
        <f>SUM(R94:R102)</f>
        <v>0</v>
      </c>
      <c r="S93" s="127">
        <f t="shared" si="44"/>
        <v>0</v>
      </c>
      <c r="T93" s="127">
        <f t="shared" si="44"/>
        <v>0</v>
      </c>
      <c r="U93" s="126">
        <f t="shared" si="44"/>
        <v>0</v>
      </c>
      <c r="V93" s="125">
        <f t="shared" si="44"/>
        <v>0</v>
      </c>
      <c r="W93" s="127">
        <f t="shared" si="44"/>
        <v>0</v>
      </c>
      <c r="X93" s="127">
        <f t="shared" si="44"/>
        <v>0</v>
      </c>
      <c r="Y93" s="127">
        <f t="shared" si="44"/>
        <v>0</v>
      </c>
      <c r="Z93" s="127">
        <f t="shared" si="44"/>
        <v>0</v>
      </c>
      <c r="AA93" s="127">
        <f t="shared" si="44"/>
        <v>0</v>
      </c>
      <c r="AB93" s="127">
        <f t="shared" si="44"/>
        <v>0</v>
      </c>
      <c r="AC93" s="127">
        <f t="shared" si="44"/>
        <v>0</v>
      </c>
      <c r="AD93" s="127">
        <f t="shared" si="44"/>
        <v>0</v>
      </c>
      <c r="AE93" s="127">
        <f t="shared" si="44"/>
        <v>0</v>
      </c>
      <c r="AF93" s="127">
        <f t="shared" si="44"/>
        <v>0</v>
      </c>
      <c r="AG93" s="126">
        <f t="shared" si="44"/>
        <v>0</v>
      </c>
      <c r="AH93" s="128">
        <f t="shared" si="44"/>
        <v>0</v>
      </c>
      <c r="AI93" s="127">
        <f t="shared" si="44"/>
        <v>0</v>
      </c>
      <c r="AJ93" s="127">
        <f t="shared" si="44"/>
        <v>0</v>
      </c>
      <c r="AK93" s="127">
        <f t="shared" si="44"/>
        <v>0</v>
      </c>
      <c r="AL93" s="127">
        <f t="shared" si="44"/>
        <v>0</v>
      </c>
      <c r="AM93" s="127">
        <f t="shared" si="44"/>
        <v>0</v>
      </c>
      <c r="AN93" s="127">
        <f t="shared" si="44"/>
        <v>0</v>
      </c>
      <c r="AO93" s="127">
        <f t="shared" si="44"/>
        <v>0</v>
      </c>
      <c r="AP93" s="127">
        <f t="shared" si="44"/>
        <v>0</v>
      </c>
      <c r="AQ93" s="127">
        <f t="shared" si="44"/>
        <v>0</v>
      </c>
      <c r="AR93" s="127">
        <f t="shared" si="44"/>
        <v>0</v>
      </c>
      <c r="AS93" s="126">
        <f t="shared" si="44"/>
        <v>0</v>
      </c>
      <c r="AT93" s="128">
        <f t="shared" si="44"/>
        <v>0</v>
      </c>
      <c r="AU93" s="127">
        <f t="shared" si="44"/>
        <v>0</v>
      </c>
      <c r="AV93" s="127">
        <f t="shared" si="44"/>
        <v>0</v>
      </c>
      <c r="AW93" s="127">
        <f t="shared" si="44"/>
        <v>0</v>
      </c>
      <c r="AX93" s="127">
        <f t="shared" si="44"/>
        <v>0</v>
      </c>
      <c r="AY93" s="127">
        <f t="shared" si="44"/>
        <v>0</v>
      </c>
      <c r="AZ93" s="127">
        <f t="shared" si="44"/>
        <v>0</v>
      </c>
      <c r="BA93" s="127">
        <f t="shared" si="44"/>
        <v>0</v>
      </c>
      <c r="BB93" s="127">
        <f t="shared" si="44"/>
        <v>0</v>
      </c>
      <c r="BC93" s="127">
        <f t="shared" si="44"/>
        <v>0</v>
      </c>
      <c r="BD93" s="127">
        <f t="shared" si="44"/>
        <v>0</v>
      </c>
      <c r="BE93" s="126">
        <f t="shared" si="44"/>
        <v>0</v>
      </c>
      <c r="BF93" s="128">
        <f t="shared" si="44"/>
        <v>0</v>
      </c>
      <c r="BG93" s="127">
        <f t="shared" si="44"/>
        <v>0</v>
      </c>
      <c r="BH93" s="127">
        <f t="shared" si="44"/>
        <v>0</v>
      </c>
      <c r="BI93" s="127">
        <f t="shared" si="44"/>
        <v>0</v>
      </c>
      <c r="BJ93" s="127">
        <f t="shared" si="44"/>
        <v>0</v>
      </c>
      <c r="BK93" s="127">
        <f t="shared" si="44"/>
        <v>0</v>
      </c>
      <c r="BL93" s="127">
        <f t="shared" si="44"/>
        <v>0</v>
      </c>
      <c r="BM93" s="127">
        <f t="shared" si="44"/>
        <v>0</v>
      </c>
      <c r="BN93" s="127">
        <f t="shared" si="44"/>
        <v>0</v>
      </c>
      <c r="BO93" s="127">
        <f t="shared" si="44"/>
        <v>0</v>
      </c>
      <c r="BP93" s="127">
        <f t="shared" si="44"/>
        <v>0</v>
      </c>
      <c r="BQ93" s="126">
        <f t="shared" si="44"/>
        <v>0</v>
      </c>
      <c r="BR93" s="128">
        <f t="shared" si="44"/>
        <v>0</v>
      </c>
      <c r="BS93" s="127">
        <f t="shared" si="44"/>
        <v>0</v>
      </c>
      <c r="BT93" s="127">
        <f t="shared" si="44"/>
        <v>0</v>
      </c>
      <c r="BU93" s="127">
        <f t="shared" ref="BU93:CC93" si="45">SUM(BU94:BU102)</f>
        <v>0</v>
      </c>
      <c r="BV93" s="127">
        <f t="shared" si="45"/>
        <v>0</v>
      </c>
      <c r="BW93" s="127">
        <f t="shared" si="45"/>
        <v>0</v>
      </c>
      <c r="BX93" s="127">
        <f t="shared" si="45"/>
        <v>0</v>
      </c>
      <c r="BY93" s="127">
        <f t="shared" si="45"/>
        <v>0</v>
      </c>
      <c r="BZ93" s="127">
        <f t="shared" si="45"/>
        <v>0</v>
      </c>
      <c r="CA93" s="127">
        <f t="shared" si="45"/>
        <v>0</v>
      </c>
      <c r="CB93" s="127">
        <f t="shared" si="45"/>
        <v>0</v>
      </c>
      <c r="CC93" s="126">
        <f t="shared" si="45"/>
        <v>0</v>
      </c>
      <c r="CD93" s="368"/>
    </row>
    <row r="94" spans="1:82" x14ac:dyDescent="0.75">
      <c r="A94" s="39"/>
      <c r="B94" s="73" t="s">
        <v>174</v>
      </c>
      <c r="C94" s="129" t="s">
        <v>175</v>
      </c>
      <c r="D94" s="130" t="s">
        <v>58</v>
      </c>
      <c r="E94" s="255">
        <v>72</v>
      </c>
      <c r="F94" s="224"/>
      <c r="G94" s="74">
        <f t="shared" ref="G94:G102" si="46">+SUM(H94:CC94)</f>
        <v>0</v>
      </c>
      <c r="H94" s="230"/>
      <c r="I94" s="232"/>
      <c r="J94" s="219"/>
      <c r="K94" s="220"/>
      <c r="L94" s="220"/>
      <c r="M94" s="220"/>
      <c r="N94" s="220"/>
      <c r="O94" s="220"/>
      <c r="P94" s="220"/>
      <c r="Q94" s="220"/>
      <c r="R94" s="220"/>
      <c r="S94" s="220"/>
      <c r="T94" s="220"/>
      <c r="U94" s="218"/>
      <c r="V94" s="219"/>
      <c r="W94" s="220"/>
      <c r="X94" s="220"/>
      <c r="Y94" s="220"/>
      <c r="Z94" s="220"/>
      <c r="AA94" s="220"/>
      <c r="AB94" s="220"/>
      <c r="AC94" s="220"/>
      <c r="AD94" s="220"/>
      <c r="AE94" s="220"/>
      <c r="AF94" s="220"/>
      <c r="AG94" s="218"/>
      <c r="AH94" s="221"/>
      <c r="AI94" s="220"/>
      <c r="AJ94" s="220"/>
      <c r="AK94" s="220"/>
      <c r="AL94" s="220"/>
      <c r="AM94" s="220"/>
      <c r="AN94" s="220"/>
      <c r="AO94" s="220"/>
      <c r="AP94" s="220"/>
      <c r="AQ94" s="220"/>
      <c r="AR94" s="220"/>
      <c r="AS94" s="218"/>
      <c r="AT94" s="221"/>
      <c r="AU94" s="220"/>
      <c r="AV94" s="220"/>
      <c r="AW94" s="220"/>
      <c r="AX94" s="220"/>
      <c r="AY94" s="220"/>
      <c r="AZ94" s="220"/>
      <c r="BA94" s="220"/>
      <c r="BB94" s="220"/>
      <c r="BC94" s="220"/>
      <c r="BD94" s="220"/>
      <c r="BE94" s="218"/>
      <c r="BF94" s="221"/>
      <c r="BG94" s="220"/>
      <c r="BH94" s="220"/>
      <c r="BI94" s="220"/>
      <c r="BJ94" s="220"/>
      <c r="BK94" s="220"/>
      <c r="BL94" s="220"/>
      <c r="BM94" s="220"/>
      <c r="BN94" s="220"/>
      <c r="BO94" s="220"/>
      <c r="BP94" s="220"/>
      <c r="BQ94" s="218"/>
      <c r="BR94" s="221"/>
      <c r="BS94" s="220"/>
      <c r="BT94" s="220"/>
      <c r="BU94" s="220"/>
      <c r="BV94" s="220"/>
      <c r="BW94" s="220"/>
      <c r="BX94" s="220"/>
      <c r="BY94" s="220"/>
      <c r="BZ94" s="220"/>
      <c r="CA94" s="220"/>
      <c r="CB94" s="220"/>
      <c r="CC94" s="218"/>
      <c r="CD94" s="368"/>
    </row>
    <row r="95" spans="1:82" x14ac:dyDescent="0.75">
      <c r="A95" s="39"/>
      <c r="B95" s="73" t="s">
        <v>176</v>
      </c>
      <c r="C95" s="129" t="s">
        <v>177</v>
      </c>
      <c r="D95" s="130" t="s">
        <v>58</v>
      </c>
      <c r="E95" s="255">
        <v>72</v>
      </c>
      <c r="F95" s="224"/>
      <c r="G95" s="74">
        <f t="shared" si="46"/>
        <v>0</v>
      </c>
      <c r="H95" s="230"/>
      <c r="I95" s="232"/>
      <c r="J95" s="219"/>
      <c r="K95" s="220"/>
      <c r="L95" s="220"/>
      <c r="M95" s="220"/>
      <c r="N95" s="220"/>
      <c r="O95" s="220"/>
      <c r="P95" s="220"/>
      <c r="Q95" s="220"/>
      <c r="R95" s="220"/>
      <c r="S95" s="220"/>
      <c r="T95" s="220"/>
      <c r="U95" s="218"/>
      <c r="V95" s="219"/>
      <c r="W95" s="220"/>
      <c r="X95" s="220"/>
      <c r="Y95" s="220"/>
      <c r="Z95" s="220"/>
      <c r="AA95" s="220"/>
      <c r="AB95" s="220"/>
      <c r="AC95" s="220"/>
      <c r="AD95" s="220"/>
      <c r="AE95" s="220"/>
      <c r="AF95" s="220"/>
      <c r="AG95" s="218"/>
      <c r="AH95" s="221"/>
      <c r="AI95" s="220"/>
      <c r="AJ95" s="220"/>
      <c r="AK95" s="220"/>
      <c r="AL95" s="220"/>
      <c r="AM95" s="220"/>
      <c r="AN95" s="220"/>
      <c r="AO95" s="220"/>
      <c r="AP95" s="220"/>
      <c r="AQ95" s="220"/>
      <c r="AR95" s="220"/>
      <c r="AS95" s="218"/>
      <c r="AT95" s="221"/>
      <c r="AU95" s="220"/>
      <c r="AV95" s="220"/>
      <c r="AW95" s="220"/>
      <c r="AX95" s="220"/>
      <c r="AY95" s="220"/>
      <c r="AZ95" s="220"/>
      <c r="BA95" s="220"/>
      <c r="BB95" s="220"/>
      <c r="BC95" s="220"/>
      <c r="BD95" s="220"/>
      <c r="BE95" s="218"/>
      <c r="BF95" s="221"/>
      <c r="BG95" s="220"/>
      <c r="BH95" s="220"/>
      <c r="BI95" s="220"/>
      <c r="BJ95" s="220"/>
      <c r="BK95" s="220"/>
      <c r="BL95" s="220"/>
      <c r="BM95" s="220"/>
      <c r="BN95" s="220"/>
      <c r="BO95" s="220"/>
      <c r="BP95" s="220"/>
      <c r="BQ95" s="218"/>
      <c r="BR95" s="221"/>
      <c r="BS95" s="220"/>
      <c r="BT95" s="220"/>
      <c r="BU95" s="220"/>
      <c r="BV95" s="220"/>
      <c r="BW95" s="220"/>
      <c r="BX95" s="220"/>
      <c r="BY95" s="220"/>
      <c r="BZ95" s="220"/>
      <c r="CA95" s="220"/>
      <c r="CB95" s="220"/>
      <c r="CC95" s="218"/>
      <c r="CD95" s="368"/>
    </row>
    <row r="96" spans="1:82" x14ac:dyDescent="0.75">
      <c r="A96" s="39"/>
      <c r="B96" s="73" t="s">
        <v>178</v>
      </c>
      <c r="C96" s="129" t="s">
        <v>179</v>
      </c>
      <c r="D96" s="130" t="s">
        <v>58</v>
      </c>
      <c r="E96" s="255">
        <v>72</v>
      </c>
      <c r="F96" s="224"/>
      <c r="G96" s="74">
        <f t="shared" si="46"/>
        <v>0</v>
      </c>
      <c r="H96" s="230"/>
      <c r="I96" s="232"/>
      <c r="J96" s="219"/>
      <c r="K96" s="220"/>
      <c r="L96" s="220"/>
      <c r="M96" s="220"/>
      <c r="N96" s="220"/>
      <c r="O96" s="220"/>
      <c r="P96" s="220"/>
      <c r="Q96" s="220"/>
      <c r="R96" s="220"/>
      <c r="S96" s="220"/>
      <c r="T96" s="220"/>
      <c r="U96" s="218"/>
      <c r="V96" s="219"/>
      <c r="W96" s="220"/>
      <c r="X96" s="220"/>
      <c r="Y96" s="220"/>
      <c r="Z96" s="220"/>
      <c r="AA96" s="220"/>
      <c r="AB96" s="220"/>
      <c r="AC96" s="220"/>
      <c r="AD96" s="220"/>
      <c r="AE96" s="220"/>
      <c r="AF96" s="220"/>
      <c r="AG96" s="218"/>
      <c r="AH96" s="221"/>
      <c r="AI96" s="220"/>
      <c r="AJ96" s="220"/>
      <c r="AK96" s="220"/>
      <c r="AL96" s="220"/>
      <c r="AM96" s="220"/>
      <c r="AN96" s="220"/>
      <c r="AO96" s="220"/>
      <c r="AP96" s="220"/>
      <c r="AQ96" s="220"/>
      <c r="AR96" s="220"/>
      <c r="AS96" s="218"/>
      <c r="AT96" s="221"/>
      <c r="AU96" s="220"/>
      <c r="AV96" s="220"/>
      <c r="AW96" s="220"/>
      <c r="AX96" s="220"/>
      <c r="AY96" s="220"/>
      <c r="AZ96" s="220"/>
      <c r="BA96" s="220"/>
      <c r="BB96" s="220"/>
      <c r="BC96" s="220"/>
      <c r="BD96" s="220"/>
      <c r="BE96" s="218"/>
      <c r="BF96" s="221"/>
      <c r="BG96" s="220"/>
      <c r="BH96" s="220"/>
      <c r="BI96" s="220"/>
      <c r="BJ96" s="220"/>
      <c r="BK96" s="220"/>
      <c r="BL96" s="220"/>
      <c r="BM96" s="220"/>
      <c r="BN96" s="220"/>
      <c r="BO96" s="220"/>
      <c r="BP96" s="220"/>
      <c r="BQ96" s="218"/>
      <c r="BR96" s="221"/>
      <c r="BS96" s="220"/>
      <c r="BT96" s="220"/>
      <c r="BU96" s="220"/>
      <c r="BV96" s="220"/>
      <c r="BW96" s="220"/>
      <c r="BX96" s="220"/>
      <c r="BY96" s="220"/>
      <c r="BZ96" s="220"/>
      <c r="CA96" s="220"/>
      <c r="CB96" s="220"/>
      <c r="CC96" s="218"/>
      <c r="CD96" s="368"/>
    </row>
    <row r="97" spans="1:82" x14ac:dyDescent="0.75">
      <c r="A97" s="175"/>
      <c r="B97" s="176" t="s">
        <v>180</v>
      </c>
      <c r="C97" s="177" t="s">
        <v>181</v>
      </c>
      <c r="D97" s="178" t="s">
        <v>58</v>
      </c>
      <c r="E97" s="300">
        <v>0</v>
      </c>
      <c r="F97" s="229"/>
      <c r="G97" s="183">
        <f t="shared" si="46"/>
        <v>0</v>
      </c>
      <c r="H97" s="225"/>
      <c r="I97" s="226"/>
      <c r="J97" s="225"/>
      <c r="K97" s="227"/>
      <c r="L97" s="227"/>
      <c r="M97" s="227"/>
      <c r="N97" s="227"/>
      <c r="O97" s="227"/>
      <c r="P97" s="227"/>
      <c r="Q97" s="227"/>
      <c r="R97" s="227"/>
      <c r="S97" s="227"/>
      <c r="T97" s="227"/>
      <c r="U97" s="226"/>
      <c r="V97" s="225"/>
      <c r="W97" s="227"/>
      <c r="X97" s="227"/>
      <c r="Y97" s="227"/>
      <c r="Z97" s="227"/>
      <c r="AA97" s="227"/>
      <c r="AB97" s="227"/>
      <c r="AC97" s="227"/>
      <c r="AD97" s="227"/>
      <c r="AE97" s="227"/>
      <c r="AF97" s="227"/>
      <c r="AG97" s="226"/>
      <c r="AH97" s="228"/>
      <c r="AI97" s="227"/>
      <c r="AJ97" s="227"/>
      <c r="AK97" s="227"/>
      <c r="AL97" s="227"/>
      <c r="AM97" s="227"/>
      <c r="AN97" s="227"/>
      <c r="AO97" s="227"/>
      <c r="AP97" s="227"/>
      <c r="AQ97" s="227"/>
      <c r="AR97" s="227"/>
      <c r="AS97" s="226"/>
      <c r="AT97" s="228"/>
      <c r="AU97" s="227"/>
      <c r="AV97" s="227"/>
      <c r="AW97" s="227"/>
      <c r="AX97" s="227"/>
      <c r="AY97" s="227"/>
      <c r="AZ97" s="227"/>
      <c r="BA97" s="227"/>
      <c r="BB97" s="227"/>
      <c r="BC97" s="227"/>
      <c r="BD97" s="227"/>
      <c r="BE97" s="226"/>
      <c r="BF97" s="228"/>
      <c r="BG97" s="227"/>
      <c r="BH97" s="227"/>
      <c r="BI97" s="227"/>
      <c r="BJ97" s="227"/>
      <c r="BK97" s="227"/>
      <c r="BL97" s="227"/>
      <c r="BM97" s="227"/>
      <c r="BN97" s="227"/>
      <c r="BO97" s="227"/>
      <c r="BP97" s="227"/>
      <c r="BQ97" s="226"/>
      <c r="BR97" s="228"/>
      <c r="BS97" s="227"/>
      <c r="BT97" s="227"/>
      <c r="BU97" s="227"/>
      <c r="BV97" s="227"/>
      <c r="BW97" s="227"/>
      <c r="BX97" s="227"/>
      <c r="BY97" s="227"/>
      <c r="BZ97" s="227"/>
      <c r="CA97" s="227"/>
      <c r="CB97" s="227"/>
      <c r="CC97" s="226"/>
      <c r="CD97" s="368"/>
    </row>
    <row r="98" spans="1:82" x14ac:dyDescent="0.75">
      <c r="A98" s="175"/>
      <c r="B98" s="176" t="s">
        <v>182</v>
      </c>
      <c r="C98" s="177" t="s">
        <v>183</v>
      </c>
      <c r="D98" s="178" t="s">
        <v>58</v>
      </c>
      <c r="E98" s="300">
        <v>0</v>
      </c>
      <c r="F98" s="229"/>
      <c r="G98" s="183">
        <f t="shared" si="46"/>
        <v>0</v>
      </c>
      <c r="H98" s="225"/>
      <c r="I98" s="226"/>
      <c r="J98" s="225"/>
      <c r="K98" s="227"/>
      <c r="L98" s="227"/>
      <c r="M98" s="227"/>
      <c r="N98" s="227"/>
      <c r="O98" s="227"/>
      <c r="P98" s="227"/>
      <c r="Q98" s="227"/>
      <c r="R98" s="227"/>
      <c r="S98" s="227"/>
      <c r="T98" s="227"/>
      <c r="U98" s="226"/>
      <c r="V98" s="225"/>
      <c r="W98" s="227"/>
      <c r="X98" s="227"/>
      <c r="Y98" s="227"/>
      <c r="Z98" s="227"/>
      <c r="AA98" s="227"/>
      <c r="AB98" s="227"/>
      <c r="AC98" s="227"/>
      <c r="AD98" s="227"/>
      <c r="AE98" s="227"/>
      <c r="AF98" s="227"/>
      <c r="AG98" s="226"/>
      <c r="AH98" s="228"/>
      <c r="AI98" s="227"/>
      <c r="AJ98" s="227"/>
      <c r="AK98" s="227"/>
      <c r="AL98" s="227"/>
      <c r="AM98" s="227"/>
      <c r="AN98" s="227"/>
      <c r="AO98" s="227"/>
      <c r="AP98" s="227"/>
      <c r="AQ98" s="227"/>
      <c r="AR98" s="227"/>
      <c r="AS98" s="226"/>
      <c r="AT98" s="228"/>
      <c r="AU98" s="227"/>
      <c r="AV98" s="227"/>
      <c r="AW98" s="227"/>
      <c r="AX98" s="227"/>
      <c r="AY98" s="227"/>
      <c r="AZ98" s="227"/>
      <c r="BA98" s="227"/>
      <c r="BB98" s="227"/>
      <c r="BC98" s="227"/>
      <c r="BD98" s="227"/>
      <c r="BE98" s="226"/>
      <c r="BF98" s="228"/>
      <c r="BG98" s="227"/>
      <c r="BH98" s="227"/>
      <c r="BI98" s="227"/>
      <c r="BJ98" s="227"/>
      <c r="BK98" s="227"/>
      <c r="BL98" s="227"/>
      <c r="BM98" s="227"/>
      <c r="BN98" s="227"/>
      <c r="BO98" s="227"/>
      <c r="BP98" s="227"/>
      <c r="BQ98" s="226"/>
      <c r="BR98" s="228"/>
      <c r="BS98" s="227"/>
      <c r="BT98" s="227"/>
      <c r="BU98" s="227"/>
      <c r="BV98" s="227"/>
      <c r="BW98" s="227"/>
      <c r="BX98" s="227"/>
      <c r="BY98" s="227"/>
      <c r="BZ98" s="227"/>
      <c r="CA98" s="227"/>
      <c r="CB98" s="227"/>
      <c r="CC98" s="226"/>
      <c r="CD98" s="368"/>
    </row>
    <row r="99" spans="1:82" x14ac:dyDescent="0.75">
      <c r="A99" s="39"/>
      <c r="B99" s="129" t="s">
        <v>184</v>
      </c>
      <c r="C99" s="222" t="s">
        <v>185</v>
      </c>
      <c r="D99" s="130" t="s">
        <v>58</v>
      </c>
      <c r="E99" s="255">
        <v>72</v>
      </c>
      <c r="F99" s="224"/>
      <c r="G99" s="74">
        <f t="shared" si="46"/>
        <v>0</v>
      </c>
      <c r="H99" s="230"/>
      <c r="I99" s="232"/>
      <c r="J99" s="219"/>
      <c r="K99" s="220"/>
      <c r="L99" s="220"/>
      <c r="M99" s="220"/>
      <c r="N99" s="220"/>
      <c r="O99" s="220"/>
      <c r="P99" s="220"/>
      <c r="Q99" s="220"/>
      <c r="R99" s="220"/>
      <c r="S99" s="220"/>
      <c r="T99" s="220"/>
      <c r="U99" s="218"/>
      <c r="V99" s="219"/>
      <c r="W99" s="220"/>
      <c r="X99" s="220"/>
      <c r="Y99" s="220"/>
      <c r="Z99" s="220"/>
      <c r="AA99" s="220"/>
      <c r="AB99" s="220"/>
      <c r="AC99" s="220"/>
      <c r="AD99" s="220"/>
      <c r="AE99" s="220"/>
      <c r="AF99" s="220"/>
      <c r="AG99" s="218"/>
      <c r="AH99" s="221"/>
      <c r="AI99" s="220"/>
      <c r="AJ99" s="220"/>
      <c r="AK99" s="220"/>
      <c r="AL99" s="220"/>
      <c r="AM99" s="220"/>
      <c r="AN99" s="220"/>
      <c r="AO99" s="220"/>
      <c r="AP99" s="220"/>
      <c r="AQ99" s="220"/>
      <c r="AR99" s="220"/>
      <c r="AS99" s="218"/>
      <c r="AT99" s="221"/>
      <c r="AU99" s="220"/>
      <c r="AV99" s="220"/>
      <c r="AW99" s="220"/>
      <c r="AX99" s="220"/>
      <c r="AY99" s="220"/>
      <c r="AZ99" s="220"/>
      <c r="BA99" s="220"/>
      <c r="BB99" s="220"/>
      <c r="BC99" s="220"/>
      <c r="BD99" s="220"/>
      <c r="BE99" s="218"/>
      <c r="BF99" s="221"/>
      <c r="BG99" s="220"/>
      <c r="BH99" s="220"/>
      <c r="BI99" s="220"/>
      <c r="BJ99" s="220"/>
      <c r="BK99" s="220"/>
      <c r="BL99" s="220"/>
      <c r="BM99" s="220"/>
      <c r="BN99" s="220"/>
      <c r="BO99" s="220"/>
      <c r="BP99" s="220"/>
      <c r="BQ99" s="218"/>
      <c r="BR99" s="221"/>
      <c r="BS99" s="220"/>
      <c r="BT99" s="220"/>
      <c r="BU99" s="220"/>
      <c r="BV99" s="220"/>
      <c r="BW99" s="220"/>
      <c r="BX99" s="220"/>
      <c r="BY99" s="220"/>
      <c r="BZ99" s="220"/>
      <c r="CA99" s="220"/>
      <c r="CB99" s="220"/>
      <c r="CC99" s="218"/>
      <c r="CD99" s="368"/>
    </row>
    <row r="100" spans="1:82" x14ac:dyDescent="0.75">
      <c r="A100" s="39"/>
      <c r="B100" s="129" t="s">
        <v>186</v>
      </c>
      <c r="C100" s="222" t="s">
        <v>187</v>
      </c>
      <c r="D100" s="130" t="s">
        <v>58</v>
      </c>
      <c r="E100" s="255">
        <v>72</v>
      </c>
      <c r="F100" s="224"/>
      <c r="G100" s="74">
        <f t="shared" si="46"/>
        <v>0</v>
      </c>
      <c r="H100" s="75"/>
      <c r="I100" s="76"/>
      <c r="J100" s="219"/>
      <c r="K100" s="220"/>
      <c r="L100" s="220"/>
      <c r="M100" s="220"/>
      <c r="N100" s="220"/>
      <c r="O100" s="220"/>
      <c r="P100" s="220"/>
      <c r="Q100" s="220"/>
      <c r="R100" s="220"/>
      <c r="S100" s="220"/>
      <c r="T100" s="220"/>
      <c r="U100" s="218"/>
      <c r="V100" s="219"/>
      <c r="W100" s="220"/>
      <c r="X100" s="220"/>
      <c r="Y100" s="220"/>
      <c r="Z100" s="220"/>
      <c r="AA100" s="220"/>
      <c r="AB100" s="220"/>
      <c r="AC100" s="220"/>
      <c r="AD100" s="220"/>
      <c r="AE100" s="220"/>
      <c r="AF100" s="220"/>
      <c r="AG100" s="218"/>
      <c r="AH100" s="221"/>
      <c r="AI100" s="220"/>
      <c r="AJ100" s="220"/>
      <c r="AK100" s="220"/>
      <c r="AL100" s="220"/>
      <c r="AM100" s="220"/>
      <c r="AN100" s="220"/>
      <c r="AO100" s="220"/>
      <c r="AP100" s="220"/>
      <c r="AQ100" s="220"/>
      <c r="AR100" s="220"/>
      <c r="AS100" s="218"/>
      <c r="AT100" s="221"/>
      <c r="AU100" s="220"/>
      <c r="AV100" s="220"/>
      <c r="AW100" s="220"/>
      <c r="AX100" s="220"/>
      <c r="AY100" s="220"/>
      <c r="AZ100" s="220"/>
      <c r="BA100" s="220"/>
      <c r="BB100" s="220"/>
      <c r="BC100" s="220"/>
      <c r="BD100" s="220"/>
      <c r="BE100" s="218"/>
      <c r="BF100" s="221"/>
      <c r="BG100" s="220"/>
      <c r="BH100" s="220"/>
      <c r="BI100" s="220"/>
      <c r="BJ100" s="220"/>
      <c r="BK100" s="220"/>
      <c r="BL100" s="220"/>
      <c r="BM100" s="220"/>
      <c r="BN100" s="220"/>
      <c r="BO100" s="220"/>
      <c r="BP100" s="220"/>
      <c r="BQ100" s="218"/>
      <c r="BR100" s="221"/>
      <c r="BS100" s="220"/>
      <c r="BT100" s="220"/>
      <c r="BU100" s="220"/>
      <c r="BV100" s="220"/>
      <c r="BW100" s="220"/>
      <c r="BX100" s="220"/>
      <c r="BY100" s="220"/>
      <c r="BZ100" s="220"/>
      <c r="CA100" s="220"/>
      <c r="CB100" s="220"/>
      <c r="CC100" s="218"/>
      <c r="CD100" s="368"/>
    </row>
    <row r="101" spans="1:82" x14ac:dyDescent="0.75">
      <c r="A101" s="39"/>
      <c r="B101" s="129" t="s">
        <v>188</v>
      </c>
      <c r="C101" s="129" t="s">
        <v>189</v>
      </c>
      <c r="D101" s="130" t="s">
        <v>58</v>
      </c>
      <c r="E101" s="255">
        <v>72</v>
      </c>
      <c r="F101" s="224"/>
      <c r="G101" s="74">
        <f t="shared" si="46"/>
        <v>0</v>
      </c>
      <c r="H101" s="75"/>
      <c r="I101" s="76"/>
      <c r="J101" s="219"/>
      <c r="K101" s="220"/>
      <c r="L101" s="220"/>
      <c r="M101" s="220"/>
      <c r="N101" s="220"/>
      <c r="O101" s="220"/>
      <c r="P101" s="220"/>
      <c r="Q101" s="220"/>
      <c r="R101" s="220"/>
      <c r="S101" s="220"/>
      <c r="T101" s="220"/>
      <c r="U101" s="218"/>
      <c r="V101" s="219"/>
      <c r="W101" s="220"/>
      <c r="X101" s="220"/>
      <c r="Y101" s="220"/>
      <c r="Z101" s="220"/>
      <c r="AA101" s="220"/>
      <c r="AB101" s="220"/>
      <c r="AC101" s="220"/>
      <c r="AD101" s="220"/>
      <c r="AE101" s="220"/>
      <c r="AF101" s="220"/>
      <c r="AG101" s="218"/>
      <c r="AH101" s="221"/>
      <c r="AI101" s="220"/>
      <c r="AJ101" s="220"/>
      <c r="AK101" s="220"/>
      <c r="AL101" s="220"/>
      <c r="AM101" s="220"/>
      <c r="AN101" s="220"/>
      <c r="AO101" s="220"/>
      <c r="AP101" s="220"/>
      <c r="AQ101" s="220"/>
      <c r="AR101" s="220"/>
      <c r="AS101" s="218"/>
      <c r="AT101" s="221"/>
      <c r="AU101" s="220"/>
      <c r="AV101" s="220"/>
      <c r="AW101" s="220"/>
      <c r="AX101" s="220"/>
      <c r="AY101" s="220"/>
      <c r="AZ101" s="220"/>
      <c r="BA101" s="220"/>
      <c r="BB101" s="220"/>
      <c r="BC101" s="220"/>
      <c r="BD101" s="220"/>
      <c r="BE101" s="218"/>
      <c r="BF101" s="221"/>
      <c r="BG101" s="220"/>
      <c r="BH101" s="220"/>
      <c r="BI101" s="220"/>
      <c r="BJ101" s="220"/>
      <c r="BK101" s="220"/>
      <c r="BL101" s="220"/>
      <c r="BM101" s="220"/>
      <c r="BN101" s="220"/>
      <c r="BO101" s="220"/>
      <c r="BP101" s="220"/>
      <c r="BQ101" s="218"/>
      <c r="BR101" s="221"/>
      <c r="BS101" s="220"/>
      <c r="BT101" s="220"/>
      <c r="BU101" s="220"/>
      <c r="BV101" s="220"/>
      <c r="BW101" s="220"/>
      <c r="BX101" s="220"/>
      <c r="BY101" s="220"/>
      <c r="BZ101" s="220"/>
      <c r="CA101" s="220"/>
      <c r="CB101" s="220"/>
      <c r="CC101" s="218"/>
      <c r="CD101" s="368"/>
    </row>
    <row r="102" spans="1:82" x14ac:dyDescent="0.75">
      <c r="A102" s="39"/>
      <c r="B102" s="129" t="s">
        <v>190</v>
      </c>
      <c r="C102" s="129" t="s">
        <v>597</v>
      </c>
      <c r="D102" s="130" t="s">
        <v>58</v>
      </c>
      <c r="E102" s="255">
        <v>72</v>
      </c>
      <c r="F102" s="224"/>
      <c r="G102" s="74">
        <f t="shared" si="46"/>
        <v>0</v>
      </c>
      <c r="H102" s="230"/>
      <c r="I102" s="232"/>
      <c r="J102" s="219"/>
      <c r="K102" s="220"/>
      <c r="L102" s="220"/>
      <c r="M102" s="220"/>
      <c r="N102" s="220"/>
      <c r="O102" s="220"/>
      <c r="P102" s="220"/>
      <c r="Q102" s="220"/>
      <c r="R102" s="220"/>
      <c r="S102" s="220"/>
      <c r="T102" s="220"/>
      <c r="U102" s="218"/>
      <c r="V102" s="219"/>
      <c r="W102" s="220"/>
      <c r="X102" s="220"/>
      <c r="Y102" s="220"/>
      <c r="Z102" s="220"/>
      <c r="AA102" s="220"/>
      <c r="AB102" s="220"/>
      <c r="AC102" s="220"/>
      <c r="AD102" s="220"/>
      <c r="AE102" s="220"/>
      <c r="AF102" s="220"/>
      <c r="AG102" s="218"/>
      <c r="AH102" s="221"/>
      <c r="AI102" s="220"/>
      <c r="AJ102" s="220"/>
      <c r="AK102" s="220"/>
      <c r="AL102" s="220"/>
      <c r="AM102" s="220"/>
      <c r="AN102" s="220"/>
      <c r="AO102" s="220"/>
      <c r="AP102" s="220"/>
      <c r="AQ102" s="220"/>
      <c r="AR102" s="220"/>
      <c r="AS102" s="218"/>
      <c r="AT102" s="221"/>
      <c r="AU102" s="220"/>
      <c r="AV102" s="220"/>
      <c r="AW102" s="220"/>
      <c r="AX102" s="220"/>
      <c r="AY102" s="220"/>
      <c r="AZ102" s="220"/>
      <c r="BA102" s="220"/>
      <c r="BB102" s="220"/>
      <c r="BC102" s="220"/>
      <c r="BD102" s="220"/>
      <c r="BE102" s="218"/>
      <c r="BF102" s="221"/>
      <c r="BG102" s="220"/>
      <c r="BH102" s="220"/>
      <c r="BI102" s="220"/>
      <c r="BJ102" s="220"/>
      <c r="BK102" s="220"/>
      <c r="BL102" s="220"/>
      <c r="BM102" s="220"/>
      <c r="BN102" s="220"/>
      <c r="BO102" s="220"/>
      <c r="BP102" s="220"/>
      <c r="BQ102" s="218"/>
      <c r="BR102" s="221"/>
      <c r="BS102" s="220"/>
      <c r="BT102" s="220"/>
      <c r="BU102" s="220"/>
      <c r="BV102" s="220"/>
      <c r="BW102" s="220"/>
      <c r="BX102" s="220"/>
      <c r="BY102" s="220"/>
      <c r="BZ102" s="220"/>
      <c r="CA102" s="220"/>
      <c r="CB102" s="220"/>
      <c r="CC102" s="218"/>
      <c r="CD102" s="368"/>
    </row>
    <row r="103" spans="1:82" x14ac:dyDescent="0.75">
      <c r="A103" s="39"/>
      <c r="B103" s="121" t="s">
        <v>192</v>
      </c>
      <c r="C103" s="122" t="s">
        <v>193</v>
      </c>
      <c r="D103" s="123"/>
      <c r="E103" s="294"/>
      <c r="F103" s="249"/>
      <c r="G103" s="124">
        <f t="shared" ref="G103:AL103" si="47">SUM(G104:G115)</f>
        <v>10950000</v>
      </c>
      <c r="H103" s="125">
        <f t="shared" si="47"/>
        <v>0</v>
      </c>
      <c r="I103" s="126">
        <f t="shared" si="47"/>
        <v>0</v>
      </c>
      <c r="J103" s="125">
        <f t="shared" si="47"/>
        <v>152083.32999999999</v>
      </c>
      <c r="K103" s="127">
        <f t="shared" si="47"/>
        <v>152083.32999999999</v>
      </c>
      <c r="L103" s="127">
        <f t="shared" si="47"/>
        <v>152083.32999999999</v>
      </c>
      <c r="M103" s="127">
        <f t="shared" si="47"/>
        <v>152083.32999999999</v>
      </c>
      <c r="N103" s="127">
        <f t="shared" si="47"/>
        <v>152083.32999999999</v>
      </c>
      <c r="O103" s="127">
        <f t="shared" si="47"/>
        <v>152083.32999999999</v>
      </c>
      <c r="P103" s="127">
        <f t="shared" si="47"/>
        <v>152083.32999999999</v>
      </c>
      <c r="Q103" s="127">
        <f>SUM(Q104:Q115)</f>
        <v>152083.32999999999</v>
      </c>
      <c r="R103" s="127">
        <f t="shared" si="47"/>
        <v>152083.32999999999</v>
      </c>
      <c r="S103" s="127">
        <f t="shared" si="47"/>
        <v>152083.32999999999</v>
      </c>
      <c r="T103" s="127">
        <f t="shared" si="47"/>
        <v>152083.32999999999</v>
      </c>
      <c r="U103" s="126">
        <f t="shared" si="47"/>
        <v>152083.32999999999</v>
      </c>
      <c r="V103" s="125">
        <f t="shared" si="47"/>
        <v>152083.32999999999</v>
      </c>
      <c r="W103" s="127">
        <f t="shared" si="47"/>
        <v>152083.32999999999</v>
      </c>
      <c r="X103" s="127">
        <f t="shared" si="47"/>
        <v>152083.32999999999</v>
      </c>
      <c r="Y103" s="127">
        <f t="shared" si="47"/>
        <v>152083.32999999999</v>
      </c>
      <c r="Z103" s="127">
        <f t="shared" si="47"/>
        <v>152083.32999999999</v>
      </c>
      <c r="AA103" s="127">
        <f t="shared" si="47"/>
        <v>152083.32999999999</v>
      </c>
      <c r="AB103" s="127">
        <f t="shared" si="47"/>
        <v>152083.32999999999</v>
      </c>
      <c r="AC103" s="127">
        <f t="shared" si="47"/>
        <v>152083.32999999999</v>
      </c>
      <c r="AD103" s="127">
        <f t="shared" si="47"/>
        <v>152083.32999999999</v>
      </c>
      <c r="AE103" s="127">
        <f t="shared" si="47"/>
        <v>152083.32999999999</v>
      </c>
      <c r="AF103" s="127">
        <f t="shared" si="47"/>
        <v>152083.32999999999</v>
      </c>
      <c r="AG103" s="126">
        <f t="shared" si="47"/>
        <v>152083.32999999999</v>
      </c>
      <c r="AH103" s="128">
        <f t="shared" si="47"/>
        <v>152083.32999999999</v>
      </c>
      <c r="AI103" s="127">
        <f t="shared" si="47"/>
        <v>152083.32999999999</v>
      </c>
      <c r="AJ103" s="127">
        <f t="shared" si="47"/>
        <v>152083.32999999999</v>
      </c>
      <c r="AK103" s="127">
        <f t="shared" si="47"/>
        <v>152083.32999999999</v>
      </c>
      <c r="AL103" s="127">
        <f t="shared" si="47"/>
        <v>152083.32999999999</v>
      </c>
      <c r="AM103" s="127">
        <f t="shared" ref="AM103:BR103" si="48">SUM(AM104:AM115)</f>
        <v>152083.32999999999</v>
      </c>
      <c r="AN103" s="127">
        <f t="shared" si="48"/>
        <v>152083.32999999999</v>
      </c>
      <c r="AO103" s="127">
        <f t="shared" si="48"/>
        <v>152083.32999999999</v>
      </c>
      <c r="AP103" s="127">
        <f t="shared" si="48"/>
        <v>152083.32999999999</v>
      </c>
      <c r="AQ103" s="127">
        <f t="shared" si="48"/>
        <v>152083.32999999999</v>
      </c>
      <c r="AR103" s="127">
        <f t="shared" si="48"/>
        <v>152083.32999999999</v>
      </c>
      <c r="AS103" s="126">
        <f t="shared" si="48"/>
        <v>152083.32999999999</v>
      </c>
      <c r="AT103" s="128">
        <f t="shared" si="48"/>
        <v>152083.32999999999</v>
      </c>
      <c r="AU103" s="127">
        <f t="shared" si="48"/>
        <v>152083.32999999999</v>
      </c>
      <c r="AV103" s="127">
        <f t="shared" si="48"/>
        <v>152083.32999999999</v>
      </c>
      <c r="AW103" s="127">
        <f t="shared" si="48"/>
        <v>152083.32999999999</v>
      </c>
      <c r="AX103" s="127">
        <f t="shared" si="48"/>
        <v>152083.32999999999</v>
      </c>
      <c r="AY103" s="127">
        <f t="shared" si="48"/>
        <v>152083.32999999999</v>
      </c>
      <c r="AZ103" s="127">
        <f t="shared" si="48"/>
        <v>152083.32999999999</v>
      </c>
      <c r="BA103" s="127">
        <f t="shared" si="48"/>
        <v>152083.32999999999</v>
      </c>
      <c r="BB103" s="127">
        <f t="shared" si="48"/>
        <v>152083.32999999999</v>
      </c>
      <c r="BC103" s="127">
        <f t="shared" si="48"/>
        <v>152083.32999999999</v>
      </c>
      <c r="BD103" s="127">
        <f t="shared" si="48"/>
        <v>152083.32999999999</v>
      </c>
      <c r="BE103" s="126">
        <f t="shared" si="48"/>
        <v>152083.32999999999</v>
      </c>
      <c r="BF103" s="128">
        <f t="shared" si="48"/>
        <v>152083.32999999999</v>
      </c>
      <c r="BG103" s="127">
        <f t="shared" si="48"/>
        <v>152083.32999999999</v>
      </c>
      <c r="BH103" s="127">
        <f t="shared" si="48"/>
        <v>152083.32999999999</v>
      </c>
      <c r="BI103" s="127">
        <f t="shared" si="48"/>
        <v>152083.32999999999</v>
      </c>
      <c r="BJ103" s="127">
        <f t="shared" si="48"/>
        <v>152083.32999999999</v>
      </c>
      <c r="BK103" s="127">
        <f t="shared" si="48"/>
        <v>152083.32999999999</v>
      </c>
      <c r="BL103" s="127">
        <f t="shared" si="48"/>
        <v>152083.32999999999</v>
      </c>
      <c r="BM103" s="127">
        <f t="shared" si="48"/>
        <v>152083.32999999999</v>
      </c>
      <c r="BN103" s="127">
        <f t="shared" si="48"/>
        <v>152083.32999999999</v>
      </c>
      <c r="BO103" s="127">
        <f t="shared" si="48"/>
        <v>152083.32999999999</v>
      </c>
      <c r="BP103" s="127">
        <f t="shared" si="48"/>
        <v>152083.32999999999</v>
      </c>
      <c r="BQ103" s="126">
        <f t="shared" si="48"/>
        <v>152083.32999999999</v>
      </c>
      <c r="BR103" s="128">
        <f t="shared" si="48"/>
        <v>152083.32999999999</v>
      </c>
      <c r="BS103" s="127">
        <f t="shared" ref="BS103:CC103" si="49">SUM(BS104:BS115)</f>
        <v>152083.32999999999</v>
      </c>
      <c r="BT103" s="127">
        <f t="shared" si="49"/>
        <v>152083.32999999999</v>
      </c>
      <c r="BU103" s="127">
        <f t="shared" si="49"/>
        <v>152083.32999999999</v>
      </c>
      <c r="BV103" s="127">
        <f t="shared" si="49"/>
        <v>152083.32999999999</v>
      </c>
      <c r="BW103" s="127">
        <f t="shared" si="49"/>
        <v>152083.32999999999</v>
      </c>
      <c r="BX103" s="127">
        <f t="shared" si="49"/>
        <v>152083.32999999999</v>
      </c>
      <c r="BY103" s="127">
        <f t="shared" si="49"/>
        <v>152083.32999999999</v>
      </c>
      <c r="BZ103" s="127">
        <f t="shared" si="49"/>
        <v>152083.32999999999</v>
      </c>
      <c r="CA103" s="127">
        <f t="shared" si="49"/>
        <v>152083.32999999999</v>
      </c>
      <c r="CB103" s="127">
        <f t="shared" si="49"/>
        <v>152083.32999999999</v>
      </c>
      <c r="CC103" s="126">
        <f t="shared" si="49"/>
        <v>152083.57</v>
      </c>
      <c r="CD103" s="368"/>
    </row>
    <row r="104" spans="1:82" x14ac:dyDescent="0.75">
      <c r="A104" s="39"/>
      <c r="B104" s="129" t="s">
        <v>607</v>
      </c>
      <c r="C104" s="129" t="s">
        <v>194</v>
      </c>
      <c r="D104" s="130" t="s">
        <v>58</v>
      </c>
      <c r="E104" s="255">
        <v>72</v>
      </c>
      <c r="F104" s="224"/>
      <c r="G104" s="74">
        <f t="shared" ref="G104:G106" si="50">+SUM(H104:CC104)</f>
        <v>6900000</v>
      </c>
      <c r="H104" s="230"/>
      <c r="I104" s="232"/>
      <c r="J104" s="75">
        <f>6900000/72</f>
        <v>95833.33</v>
      </c>
      <c r="K104" s="77">
        <f t="shared" ref="K104:BV104" si="51">6900000/72</f>
        <v>95833.33</v>
      </c>
      <c r="L104" s="77">
        <f t="shared" si="51"/>
        <v>95833.33</v>
      </c>
      <c r="M104" s="77">
        <f t="shared" si="51"/>
        <v>95833.33</v>
      </c>
      <c r="N104" s="77">
        <f t="shared" si="51"/>
        <v>95833.33</v>
      </c>
      <c r="O104" s="77">
        <f t="shared" si="51"/>
        <v>95833.33</v>
      </c>
      <c r="P104" s="77">
        <f t="shared" si="51"/>
        <v>95833.33</v>
      </c>
      <c r="Q104" s="77">
        <f t="shared" si="51"/>
        <v>95833.33</v>
      </c>
      <c r="R104" s="77">
        <f t="shared" si="51"/>
        <v>95833.33</v>
      </c>
      <c r="S104" s="77">
        <f t="shared" si="51"/>
        <v>95833.33</v>
      </c>
      <c r="T104" s="77">
        <f t="shared" si="51"/>
        <v>95833.33</v>
      </c>
      <c r="U104" s="76">
        <f t="shared" si="51"/>
        <v>95833.33</v>
      </c>
      <c r="V104" s="75">
        <f t="shared" si="51"/>
        <v>95833.33</v>
      </c>
      <c r="W104" s="77">
        <f t="shared" si="51"/>
        <v>95833.33</v>
      </c>
      <c r="X104" s="77">
        <f t="shared" si="51"/>
        <v>95833.33</v>
      </c>
      <c r="Y104" s="77">
        <f t="shared" si="51"/>
        <v>95833.33</v>
      </c>
      <c r="Z104" s="77">
        <f t="shared" si="51"/>
        <v>95833.33</v>
      </c>
      <c r="AA104" s="77">
        <f t="shared" si="51"/>
        <v>95833.33</v>
      </c>
      <c r="AB104" s="77">
        <f t="shared" si="51"/>
        <v>95833.33</v>
      </c>
      <c r="AC104" s="77">
        <f t="shared" si="51"/>
        <v>95833.33</v>
      </c>
      <c r="AD104" s="77">
        <f t="shared" si="51"/>
        <v>95833.33</v>
      </c>
      <c r="AE104" s="77">
        <f t="shared" si="51"/>
        <v>95833.33</v>
      </c>
      <c r="AF104" s="77">
        <f t="shared" si="51"/>
        <v>95833.33</v>
      </c>
      <c r="AG104" s="76">
        <f t="shared" si="51"/>
        <v>95833.33</v>
      </c>
      <c r="AH104" s="78">
        <f t="shared" si="51"/>
        <v>95833.33</v>
      </c>
      <c r="AI104" s="77">
        <f t="shared" si="51"/>
        <v>95833.33</v>
      </c>
      <c r="AJ104" s="77">
        <f t="shared" si="51"/>
        <v>95833.33</v>
      </c>
      <c r="AK104" s="77">
        <f t="shared" si="51"/>
        <v>95833.33</v>
      </c>
      <c r="AL104" s="77">
        <f t="shared" si="51"/>
        <v>95833.33</v>
      </c>
      <c r="AM104" s="77">
        <f t="shared" si="51"/>
        <v>95833.33</v>
      </c>
      <c r="AN104" s="77">
        <f t="shared" si="51"/>
        <v>95833.33</v>
      </c>
      <c r="AO104" s="77">
        <f t="shared" si="51"/>
        <v>95833.33</v>
      </c>
      <c r="AP104" s="77">
        <f t="shared" si="51"/>
        <v>95833.33</v>
      </c>
      <c r="AQ104" s="77">
        <f t="shared" si="51"/>
        <v>95833.33</v>
      </c>
      <c r="AR104" s="77">
        <f t="shared" si="51"/>
        <v>95833.33</v>
      </c>
      <c r="AS104" s="76">
        <f t="shared" si="51"/>
        <v>95833.33</v>
      </c>
      <c r="AT104" s="78">
        <f t="shared" si="51"/>
        <v>95833.33</v>
      </c>
      <c r="AU104" s="77">
        <f t="shared" si="51"/>
        <v>95833.33</v>
      </c>
      <c r="AV104" s="77">
        <f t="shared" si="51"/>
        <v>95833.33</v>
      </c>
      <c r="AW104" s="77">
        <f t="shared" si="51"/>
        <v>95833.33</v>
      </c>
      <c r="AX104" s="77">
        <f t="shared" si="51"/>
        <v>95833.33</v>
      </c>
      <c r="AY104" s="77">
        <f t="shared" si="51"/>
        <v>95833.33</v>
      </c>
      <c r="AZ104" s="77">
        <f t="shared" si="51"/>
        <v>95833.33</v>
      </c>
      <c r="BA104" s="77">
        <f t="shared" si="51"/>
        <v>95833.33</v>
      </c>
      <c r="BB104" s="77">
        <f t="shared" si="51"/>
        <v>95833.33</v>
      </c>
      <c r="BC104" s="77">
        <f t="shared" si="51"/>
        <v>95833.33</v>
      </c>
      <c r="BD104" s="77">
        <f t="shared" si="51"/>
        <v>95833.33</v>
      </c>
      <c r="BE104" s="76">
        <f t="shared" si="51"/>
        <v>95833.33</v>
      </c>
      <c r="BF104" s="78">
        <f t="shared" si="51"/>
        <v>95833.33</v>
      </c>
      <c r="BG104" s="77">
        <f t="shared" si="51"/>
        <v>95833.33</v>
      </c>
      <c r="BH104" s="77">
        <f t="shared" si="51"/>
        <v>95833.33</v>
      </c>
      <c r="BI104" s="77">
        <f t="shared" si="51"/>
        <v>95833.33</v>
      </c>
      <c r="BJ104" s="77">
        <f t="shared" si="51"/>
        <v>95833.33</v>
      </c>
      <c r="BK104" s="77">
        <f t="shared" si="51"/>
        <v>95833.33</v>
      </c>
      <c r="BL104" s="77">
        <f t="shared" si="51"/>
        <v>95833.33</v>
      </c>
      <c r="BM104" s="77">
        <f t="shared" si="51"/>
        <v>95833.33</v>
      </c>
      <c r="BN104" s="77">
        <f t="shared" si="51"/>
        <v>95833.33</v>
      </c>
      <c r="BO104" s="77">
        <f t="shared" si="51"/>
        <v>95833.33</v>
      </c>
      <c r="BP104" s="77">
        <f t="shared" si="51"/>
        <v>95833.33</v>
      </c>
      <c r="BQ104" s="76">
        <f t="shared" si="51"/>
        <v>95833.33</v>
      </c>
      <c r="BR104" s="78">
        <f t="shared" si="51"/>
        <v>95833.33</v>
      </c>
      <c r="BS104" s="77">
        <f t="shared" si="51"/>
        <v>95833.33</v>
      </c>
      <c r="BT104" s="77">
        <f t="shared" si="51"/>
        <v>95833.33</v>
      </c>
      <c r="BU104" s="77">
        <f t="shared" si="51"/>
        <v>95833.33</v>
      </c>
      <c r="BV104" s="77">
        <f t="shared" si="51"/>
        <v>95833.33</v>
      </c>
      <c r="BW104" s="77">
        <f t="shared" ref="BW104:CB104" si="52">6900000/72</f>
        <v>95833.33</v>
      </c>
      <c r="BX104" s="77">
        <f t="shared" si="52"/>
        <v>95833.33</v>
      </c>
      <c r="BY104" s="77">
        <f t="shared" si="52"/>
        <v>95833.33</v>
      </c>
      <c r="BZ104" s="77">
        <f t="shared" si="52"/>
        <v>95833.33</v>
      </c>
      <c r="CA104" s="77">
        <f t="shared" si="52"/>
        <v>95833.33</v>
      </c>
      <c r="CB104" s="77">
        <f t="shared" si="52"/>
        <v>95833.33</v>
      </c>
      <c r="CC104" s="76">
        <f>6900000/72+0.24</f>
        <v>95833.57</v>
      </c>
      <c r="CD104" s="368"/>
    </row>
    <row r="105" spans="1:82" x14ac:dyDescent="0.75">
      <c r="A105" s="39"/>
      <c r="B105" s="145" t="s">
        <v>605</v>
      </c>
      <c r="C105" s="146" t="str">
        <f>"Provision for overhead charges + profit in respect to A-4001-a"</f>
        <v>Provision for overhead charges + profit in respect to A-4001-a</v>
      </c>
      <c r="D105" s="147" t="s">
        <v>320</v>
      </c>
      <c r="E105" s="317">
        <f>+G104</f>
        <v>6900000</v>
      </c>
      <c r="F105" s="318"/>
      <c r="G105" s="74">
        <f>+E105*F105</f>
        <v>0</v>
      </c>
      <c r="H105" s="234"/>
      <c r="I105" s="235"/>
      <c r="J105" s="230">
        <f>J104*$F$105</f>
        <v>0</v>
      </c>
      <c r="K105" s="231">
        <f t="shared" ref="K105:BV105" si="53">K104*$F$105</f>
        <v>0</v>
      </c>
      <c r="L105" s="231">
        <f t="shared" si="53"/>
        <v>0</v>
      </c>
      <c r="M105" s="231">
        <f t="shared" si="53"/>
        <v>0</v>
      </c>
      <c r="N105" s="231">
        <f t="shared" si="53"/>
        <v>0</v>
      </c>
      <c r="O105" s="231">
        <f t="shared" si="53"/>
        <v>0</v>
      </c>
      <c r="P105" s="231">
        <f t="shared" si="53"/>
        <v>0</v>
      </c>
      <c r="Q105" s="231">
        <f t="shared" si="53"/>
        <v>0</v>
      </c>
      <c r="R105" s="231">
        <f t="shared" si="53"/>
        <v>0</v>
      </c>
      <c r="S105" s="231">
        <f t="shared" si="53"/>
        <v>0</v>
      </c>
      <c r="T105" s="231">
        <f t="shared" si="53"/>
        <v>0</v>
      </c>
      <c r="U105" s="232">
        <f t="shared" si="53"/>
        <v>0</v>
      </c>
      <c r="V105" s="230">
        <f t="shared" si="53"/>
        <v>0</v>
      </c>
      <c r="W105" s="231">
        <f t="shared" si="53"/>
        <v>0</v>
      </c>
      <c r="X105" s="231">
        <f t="shared" si="53"/>
        <v>0</v>
      </c>
      <c r="Y105" s="231">
        <f t="shared" si="53"/>
        <v>0</v>
      </c>
      <c r="Z105" s="231">
        <f t="shared" si="53"/>
        <v>0</v>
      </c>
      <c r="AA105" s="231">
        <f t="shared" si="53"/>
        <v>0</v>
      </c>
      <c r="AB105" s="231">
        <f t="shared" si="53"/>
        <v>0</v>
      </c>
      <c r="AC105" s="231">
        <f t="shared" si="53"/>
        <v>0</v>
      </c>
      <c r="AD105" s="231">
        <f t="shared" si="53"/>
        <v>0</v>
      </c>
      <c r="AE105" s="231">
        <f t="shared" si="53"/>
        <v>0</v>
      </c>
      <c r="AF105" s="231">
        <f t="shared" si="53"/>
        <v>0</v>
      </c>
      <c r="AG105" s="232">
        <f t="shared" si="53"/>
        <v>0</v>
      </c>
      <c r="AH105" s="233">
        <f t="shared" si="53"/>
        <v>0</v>
      </c>
      <c r="AI105" s="231">
        <f t="shared" si="53"/>
        <v>0</v>
      </c>
      <c r="AJ105" s="231">
        <f t="shared" si="53"/>
        <v>0</v>
      </c>
      <c r="AK105" s="231">
        <f t="shared" si="53"/>
        <v>0</v>
      </c>
      <c r="AL105" s="231">
        <f t="shared" si="53"/>
        <v>0</v>
      </c>
      <c r="AM105" s="231">
        <f t="shared" si="53"/>
        <v>0</v>
      </c>
      <c r="AN105" s="231">
        <f t="shared" si="53"/>
        <v>0</v>
      </c>
      <c r="AO105" s="231">
        <f t="shared" si="53"/>
        <v>0</v>
      </c>
      <c r="AP105" s="231">
        <f t="shared" si="53"/>
        <v>0</v>
      </c>
      <c r="AQ105" s="231">
        <f t="shared" si="53"/>
        <v>0</v>
      </c>
      <c r="AR105" s="231">
        <f t="shared" si="53"/>
        <v>0</v>
      </c>
      <c r="AS105" s="232">
        <f t="shared" si="53"/>
        <v>0</v>
      </c>
      <c r="AT105" s="233">
        <f t="shared" si="53"/>
        <v>0</v>
      </c>
      <c r="AU105" s="231">
        <f t="shared" si="53"/>
        <v>0</v>
      </c>
      <c r="AV105" s="231">
        <f t="shared" si="53"/>
        <v>0</v>
      </c>
      <c r="AW105" s="231">
        <f t="shared" si="53"/>
        <v>0</v>
      </c>
      <c r="AX105" s="231">
        <f t="shared" si="53"/>
        <v>0</v>
      </c>
      <c r="AY105" s="231">
        <f t="shared" si="53"/>
        <v>0</v>
      </c>
      <c r="AZ105" s="231">
        <f t="shared" si="53"/>
        <v>0</v>
      </c>
      <c r="BA105" s="231">
        <f t="shared" si="53"/>
        <v>0</v>
      </c>
      <c r="BB105" s="231">
        <f t="shared" si="53"/>
        <v>0</v>
      </c>
      <c r="BC105" s="231">
        <f t="shared" si="53"/>
        <v>0</v>
      </c>
      <c r="BD105" s="231">
        <f t="shared" si="53"/>
        <v>0</v>
      </c>
      <c r="BE105" s="232">
        <f t="shared" si="53"/>
        <v>0</v>
      </c>
      <c r="BF105" s="233">
        <f t="shared" si="53"/>
        <v>0</v>
      </c>
      <c r="BG105" s="231">
        <f t="shared" si="53"/>
        <v>0</v>
      </c>
      <c r="BH105" s="231">
        <f t="shared" si="53"/>
        <v>0</v>
      </c>
      <c r="BI105" s="231">
        <f t="shared" si="53"/>
        <v>0</v>
      </c>
      <c r="BJ105" s="231">
        <f t="shared" si="53"/>
        <v>0</v>
      </c>
      <c r="BK105" s="231">
        <f t="shared" si="53"/>
        <v>0</v>
      </c>
      <c r="BL105" s="231">
        <f t="shared" si="53"/>
        <v>0</v>
      </c>
      <c r="BM105" s="231">
        <f t="shared" si="53"/>
        <v>0</v>
      </c>
      <c r="BN105" s="231">
        <f t="shared" si="53"/>
        <v>0</v>
      </c>
      <c r="BO105" s="231">
        <f t="shared" si="53"/>
        <v>0</v>
      </c>
      <c r="BP105" s="231">
        <f t="shared" si="53"/>
        <v>0</v>
      </c>
      <c r="BQ105" s="232">
        <f t="shared" si="53"/>
        <v>0</v>
      </c>
      <c r="BR105" s="233">
        <f t="shared" si="53"/>
        <v>0</v>
      </c>
      <c r="BS105" s="231">
        <f t="shared" si="53"/>
        <v>0</v>
      </c>
      <c r="BT105" s="231">
        <f t="shared" si="53"/>
        <v>0</v>
      </c>
      <c r="BU105" s="231">
        <f t="shared" si="53"/>
        <v>0</v>
      </c>
      <c r="BV105" s="231">
        <f t="shared" si="53"/>
        <v>0</v>
      </c>
      <c r="BW105" s="231">
        <f t="shared" ref="BW105:CB105" si="54">BW104*$F$105</f>
        <v>0</v>
      </c>
      <c r="BX105" s="231">
        <f t="shared" si="54"/>
        <v>0</v>
      </c>
      <c r="BY105" s="231">
        <f t="shared" si="54"/>
        <v>0</v>
      </c>
      <c r="BZ105" s="231">
        <f t="shared" si="54"/>
        <v>0</v>
      </c>
      <c r="CA105" s="231">
        <f t="shared" si="54"/>
        <v>0</v>
      </c>
      <c r="CB105" s="231">
        <f t="shared" si="54"/>
        <v>0</v>
      </c>
      <c r="CC105" s="232">
        <f>G105-SUM(H105:CB105)</f>
        <v>0</v>
      </c>
      <c r="CD105" s="368"/>
    </row>
    <row r="106" spans="1:82" x14ac:dyDescent="0.75">
      <c r="A106" s="39"/>
      <c r="B106" s="129" t="s">
        <v>608</v>
      </c>
      <c r="C106" s="129" t="s">
        <v>195</v>
      </c>
      <c r="D106" s="130" t="s">
        <v>58</v>
      </c>
      <c r="E106" s="255">
        <v>72</v>
      </c>
      <c r="F106" s="224"/>
      <c r="G106" s="74">
        <f t="shared" si="50"/>
        <v>4050000</v>
      </c>
      <c r="H106" s="230"/>
      <c r="I106" s="232"/>
      <c r="J106" s="75">
        <f t="shared" ref="J106:BU106" si="55">4050000/72</f>
        <v>56250</v>
      </c>
      <c r="K106" s="77">
        <f t="shared" si="55"/>
        <v>56250</v>
      </c>
      <c r="L106" s="77">
        <f t="shared" si="55"/>
        <v>56250</v>
      </c>
      <c r="M106" s="77">
        <f t="shared" si="55"/>
        <v>56250</v>
      </c>
      <c r="N106" s="77">
        <f t="shared" si="55"/>
        <v>56250</v>
      </c>
      <c r="O106" s="77">
        <f t="shared" si="55"/>
        <v>56250</v>
      </c>
      <c r="P106" s="77">
        <f t="shared" si="55"/>
        <v>56250</v>
      </c>
      <c r="Q106" s="77">
        <f t="shared" si="55"/>
        <v>56250</v>
      </c>
      <c r="R106" s="77">
        <f t="shared" si="55"/>
        <v>56250</v>
      </c>
      <c r="S106" s="77">
        <f t="shared" si="55"/>
        <v>56250</v>
      </c>
      <c r="T106" s="77">
        <f t="shared" si="55"/>
        <v>56250</v>
      </c>
      <c r="U106" s="76">
        <f t="shared" si="55"/>
        <v>56250</v>
      </c>
      <c r="V106" s="75">
        <f t="shared" si="55"/>
        <v>56250</v>
      </c>
      <c r="W106" s="77">
        <f t="shared" si="55"/>
        <v>56250</v>
      </c>
      <c r="X106" s="77">
        <f t="shared" si="55"/>
        <v>56250</v>
      </c>
      <c r="Y106" s="77">
        <f t="shared" si="55"/>
        <v>56250</v>
      </c>
      <c r="Z106" s="77">
        <f t="shared" si="55"/>
        <v>56250</v>
      </c>
      <c r="AA106" s="77">
        <f t="shared" si="55"/>
        <v>56250</v>
      </c>
      <c r="AB106" s="77">
        <f t="shared" si="55"/>
        <v>56250</v>
      </c>
      <c r="AC106" s="77">
        <f t="shared" si="55"/>
        <v>56250</v>
      </c>
      <c r="AD106" s="77">
        <f t="shared" si="55"/>
        <v>56250</v>
      </c>
      <c r="AE106" s="77">
        <f t="shared" si="55"/>
        <v>56250</v>
      </c>
      <c r="AF106" s="77">
        <f t="shared" si="55"/>
        <v>56250</v>
      </c>
      <c r="AG106" s="76">
        <f t="shared" si="55"/>
        <v>56250</v>
      </c>
      <c r="AH106" s="78">
        <f t="shared" si="55"/>
        <v>56250</v>
      </c>
      <c r="AI106" s="77">
        <f t="shared" si="55"/>
        <v>56250</v>
      </c>
      <c r="AJ106" s="77">
        <f t="shared" si="55"/>
        <v>56250</v>
      </c>
      <c r="AK106" s="77">
        <f t="shared" si="55"/>
        <v>56250</v>
      </c>
      <c r="AL106" s="77">
        <f t="shared" si="55"/>
        <v>56250</v>
      </c>
      <c r="AM106" s="77">
        <f t="shared" si="55"/>
        <v>56250</v>
      </c>
      <c r="AN106" s="77">
        <f t="shared" si="55"/>
        <v>56250</v>
      </c>
      <c r="AO106" s="77">
        <f t="shared" si="55"/>
        <v>56250</v>
      </c>
      <c r="AP106" s="77">
        <f t="shared" si="55"/>
        <v>56250</v>
      </c>
      <c r="AQ106" s="77">
        <f t="shared" si="55"/>
        <v>56250</v>
      </c>
      <c r="AR106" s="77">
        <f t="shared" si="55"/>
        <v>56250</v>
      </c>
      <c r="AS106" s="76">
        <f t="shared" si="55"/>
        <v>56250</v>
      </c>
      <c r="AT106" s="78">
        <f t="shared" si="55"/>
        <v>56250</v>
      </c>
      <c r="AU106" s="77">
        <f t="shared" si="55"/>
        <v>56250</v>
      </c>
      <c r="AV106" s="77">
        <f t="shared" si="55"/>
        <v>56250</v>
      </c>
      <c r="AW106" s="77">
        <f t="shared" si="55"/>
        <v>56250</v>
      </c>
      <c r="AX106" s="77">
        <f t="shared" si="55"/>
        <v>56250</v>
      </c>
      <c r="AY106" s="77">
        <f t="shared" si="55"/>
        <v>56250</v>
      </c>
      <c r="AZ106" s="77">
        <f t="shared" si="55"/>
        <v>56250</v>
      </c>
      <c r="BA106" s="77">
        <f t="shared" si="55"/>
        <v>56250</v>
      </c>
      <c r="BB106" s="77">
        <f t="shared" si="55"/>
        <v>56250</v>
      </c>
      <c r="BC106" s="77">
        <f t="shared" si="55"/>
        <v>56250</v>
      </c>
      <c r="BD106" s="77">
        <f t="shared" si="55"/>
        <v>56250</v>
      </c>
      <c r="BE106" s="76">
        <f t="shared" si="55"/>
        <v>56250</v>
      </c>
      <c r="BF106" s="78">
        <f t="shared" si="55"/>
        <v>56250</v>
      </c>
      <c r="BG106" s="77">
        <f t="shared" si="55"/>
        <v>56250</v>
      </c>
      <c r="BH106" s="77">
        <f t="shared" si="55"/>
        <v>56250</v>
      </c>
      <c r="BI106" s="77">
        <f t="shared" si="55"/>
        <v>56250</v>
      </c>
      <c r="BJ106" s="77">
        <f t="shared" si="55"/>
        <v>56250</v>
      </c>
      <c r="BK106" s="77">
        <f t="shared" si="55"/>
        <v>56250</v>
      </c>
      <c r="BL106" s="77">
        <f t="shared" si="55"/>
        <v>56250</v>
      </c>
      <c r="BM106" s="77">
        <f t="shared" si="55"/>
        <v>56250</v>
      </c>
      <c r="BN106" s="77">
        <f t="shared" si="55"/>
        <v>56250</v>
      </c>
      <c r="BO106" s="77">
        <f t="shared" si="55"/>
        <v>56250</v>
      </c>
      <c r="BP106" s="77">
        <f t="shared" si="55"/>
        <v>56250</v>
      </c>
      <c r="BQ106" s="76">
        <f t="shared" si="55"/>
        <v>56250</v>
      </c>
      <c r="BR106" s="78">
        <f t="shared" si="55"/>
        <v>56250</v>
      </c>
      <c r="BS106" s="77">
        <f t="shared" si="55"/>
        <v>56250</v>
      </c>
      <c r="BT106" s="77">
        <f t="shared" si="55"/>
        <v>56250</v>
      </c>
      <c r="BU106" s="77">
        <f t="shared" si="55"/>
        <v>56250</v>
      </c>
      <c r="BV106" s="77">
        <f t="shared" ref="BV106:CB106" si="56">4050000/72</f>
        <v>56250</v>
      </c>
      <c r="BW106" s="77">
        <f t="shared" si="56"/>
        <v>56250</v>
      </c>
      <c r="BX106" s="77">
        <f t="shared" si="56"/>
        <v>56250</v>
      </c>
      <c r="BY106" s="77">
        <f t="shared" si="56"/>
        <v>56250</v>
      </c>
      <c r="BZ106" s="77">
        <f t="shared" si="56"/>
        <v>56250</v>
      </c>
      <c r="CA106" s="77">
        <f t="shared" si="56"/>
        <v>56250</v>
      </c>
      <c r="CB106" s="77">
        <f t="shared" si="56"/>
        <v>56250</v>
      </c>
      <c r="CC106" s="76">
        <f>4050000/72</f>
        <v>56250</v>
      </c>
      <c r="CD106" s="368"/>
    </row>
    <row r="107" spans="1:82" x14ac:dyDescent="0.75">
      <c r="A107" s="39"/>
      <c r="B107" s="145" t="s">
        <v>606</v>
      </c>
      <c r="C107" s="146" t="str">
        <f>"Provision for overhead charges + profit in respect to A-4002-a"</f>
        <v>Provision for overhead charges + profit in respect to A-4002-a</v>
      </c>
      <c r="D107" s="147" t="s">
        <v>320</v>
      </c>
      <c r="E107" s="317">
        <f>+G106</f>
        <v>4050000</v>
      </c>
      <c r="F107" s="318"/>
      <c r="G107" s="74">
        <f>+E107*F107</f>
        <v>0</v>
      </c>
      <c r="H107" s="234"/>
      <c r="I107" s="235"/>
      <c r="J107" s="230">
        <f>J106*$F$107</f>
        <v>0</v>
      </c>
      <c r="K107" s="231">
        <f t="shared" ref="K107:BV107" si="57">K106*$F$107</f>
        <v>0</v>
      </c>
      <c r="L107" s="231">
        <f t="shared" si="57"/>
        <v>0</v>
      </c>
      <c r="M107" s="231">
        <f t="shared" si="57"/>
        <v>0</v>
      </c>
      <c r="N107" s="231">
        <f t="shared" si="57"/>
        <v>0</v>
      </c>
      <c r="O107" s="231">
        <f t="shared" si="57"/>
        <v>0</v>
      </c>
      <c r="P107" s="231">
        <f t="shared" si="57"/>
        <v>0</v>
      </c>
      <c r="Q107" s="231">
        <f t="shared" si="57"/>
        <v>0</v>
      </c>
      <c r="R107" s="231">
        <f t="shared" si="57"/>
        <v>0</v>
      </c>
      <c r="S107" s="231">
        <f t="shared" si="57"/>
        <v>0</v>
      </c>
      <c r="T107" s="231">
        <f t="shared" si="57"/>
        <v>0</v>
      </c>
      <c r="U107" s="232">
        <f t="shared" si="57"/>
        <v>0</v>
      </c>
      <c r="V107" s="230">
        <f t="shared" si="57"/>
        <v>0</v>
      </c>
      <c r="W107" s="231">
        <f t="shared" si="57"/>
        <v>0</v>
      </c>
      <c r="X107" s="231">
        <f t="shared" si="57"/>
        <v>0</v>
      </c>
      <c r="Y107" s="231">
        <f t="shared" si="57"/>
        <v>0</v>
      </c>
      <c r="Z107" s="231">
        <f t="shared" si="57"/>
        <v>0</v>
      </c>
      <c r="AA107" s="231">
        <f t="shared" si="57"/>
        <v>0</v>
      </c>
      <c r="AB107" s="231">
        <f t="shared" si="57"/>
        <v>0</v>
      </c>
      <c r="AC107" s="231">
        <f t="shared" si="57"/>
        <v>0</v>
      </c>
      <c r="AD107" s="231">
        <f t="shared" si="57"/>
        <v>0</v>
      </c>
      <c r="AE107" s="231">
        <f t="shared" si="57"/>
        <v>0</v>
      </c>
      <c r="AF107" s="231">
        <f t="shared" si="57"/>
        <v>0</v>
      </c>
      <c r="AG107" s="232">
        <f t="shared" si="57"/>
        <v>0</v>
      </c>
      <c r="AH107" s="233">
        <f t="shared" si="57"/>
        <v>0</v>
      </c>
      <c r="AI107" s="231">
        <f t="shared" si="57"/>
        <v>0</v>
      </c>
      <c r="AJ107" s="231">
        <f t="shared" si="57"/>
        <v>0</v>
      </c>
      <c r="AK107" s="231">
        <f t="shared" si="57"/>
        <v>0</v>
      </c>
      <c r="AL107" s="231">
        <f t="shared" si="57"/>
        <v>0</v>
      </c>
      <c r="AM107" s="231">
        <f t="shared" si="57"/>
        <v>0</v>
      </c>
      <c r="AN107" s="231">
        <f t="shared" si="57"/>
        <v>0</v>
      </c>
      <c r="AO107" s="231">
        <f t="shared" si="57"/>
        <v>0</v>
      </c>
      <c r="AP107" s="231">
        <f t="shared" si="57"/>
        <v>0</v>
      </c>
      <c r="AQ107" s="231">
        <f t="shared" si="57"/>
        <v>0</v>
      </c>
      <c r="AR107" s="231">
        <f t="shared" si="57"/>
        <v>0</v>
      </c>
      <c r="AS107" s="232">
        <f t="shared" si="57"/>
        <v>0</v>
      </c>
      <c r="AT107" s="233">
        <f t="shared" si="57"/>
        <v>0</v>
      </c>
      <c r="AU107" s="231">
        <f t="shared" si="57"/>
        <v>0</v>
      </c>
      <c r="AV107" s="231">
        <f t="shared" si="57"/>
        <v>0</v>
      </c>
      <c r="AW107" s="231">
        <f t="shared" si="57"/>
        <v>0</v>
      </c>
      <c r="AX107" s="231">
        <f t="shared" si="57"/>
        <v>0</v>
      </c>
      <c r="AY107" s="231">
        <f t="shared" si="57"/>
        <v>0</v>
      </c>
      <c r="AZ107" s="231">
        <f t="shared" si="57"/>
        <v>0</v>
      </c>
      <c r="BA107" s="231">
        <f t="shared" si="57"/>
        <v>0</v>
      </c>
      <c r="BB107" s="231">
        <f t="shared" si="57"/>
        <v>0</v>
      </c>
      <c r="BC107" s="231">
        <f t="shared" si="57"/>
        <v>0</v>
      </c>
      <c r="BD107" s="231">
        <f t="shared" si="57"/>
        <v>0</v>
      </c>
      <c r="BE107" s="232">
        <f t="shared" si="57"/>
        <v>0</v>
      </c>
      <c r="BF107" s="233">
        <f t="shared" si="57"/>
        <v>0</v>
      </c>
      <c r="BG107" s="231">
        <f t="shared" si="57"/>
        <v>0</v>
      </c>
      <c r="BH107" s="231">
        <f t="shared" si="57"/>
        <v>0</v>
      </c>
      <c r="BI107" s="231">
        <f t="shared" si="57"/>
        <v>0</v>
      </c>
      <c r="BJ107" s="231">
        <f t="shared" si="57"/>
        <v>0</v>
      </c>
      <c r="BK107" s="231">
        <f t="shared" si="57"/>
        <v>0</v>
      </c>
      <c r="BL107" s="231">
        <f t="shared" si="57"/>
        <v>0</v>
      </c>
      <c r="BM107" s="231">
        <f t="shared" si="57"/>
        <v>0</v>
      </c>
      <c r="BN107" s="231">
        <f t="shared" si="57"/>
        <v>0</v>
      </c>
      <c r="BO107" s="231">
        <f t="shared" si="57"/>
        <v>0</v>
      </c>
      <c r="BP107" s="231">
        <f t="shared" si="57"/>
        <v>0</v>
      </c>
      <c r="BQ107" s="232">
        <f t="shared" si="57"/>
        <v>0</v>
      </c>
      <c r="BR107" s="233">
        <f t="shared" si="57"/>
        <v>0</v>
      </c>
      <c r="BS107" s="231">
        <f t="shared" si="57"/>
        <v>0</v>
      </c>
      <c r="BT107" s="231">
        <f t="shared" si="57"/>
        <v>0</v>
      </c>
      <c r="BU107" s="231">
        <f t="shared" si="57"/>
        <v>0</v>
      </c>
      <c r="BV107" s="231">
        <f t="shared" si="57"/>
        <v>0</v>
      </c>
      <c r="BW107" s="231">
        <f t="shared" ref="BW107:CB107" si="58">BW106*$F$107</f>
        <v>0</v>
      </c>
      <c r="BX107" s="231">
        <f t="shared" si="58"/>
        <v>0</v>
      </c>
      <c r="BY107" s="231">
        <f t="shared" si="58"/>
        <v>0</v>
      </c>
      <c r="BZ107" s="231">
        <f t="shared" si="58"/>
        <v>0</v>
      </c>
      <c r="CA107" s="231">
        <f t="shared" si="58"/>
        <v>0</v>
      </c>
      <c r="CB107" s="231">
        <f t="shared" si="58"/>
        <v>0</v>
      </c>
      <c r="CC107" s="232">
        <f>G107-SUM(H107:CB107)</f>
        <v>0</v>
      </c>
      <c r="CD107" s="368"/>
    </row>
    <row r="108" spans="1:82" x14ac:dyDescent="0.75">
      <c r="A108" s="39"/>
      <c r="B108" s="129" t="s">
        <v>196</v>
      </c>
      <c r="C108" s="129" t="s">
        <v>197</v>
      </c>
      <c r="D108" s="130" t="s">
        <v>58</v>
      </c>
      <c r="E108" s="255">
        <v>72</v>
      </c>
      <c r="F108" s="224"/>
      <c r="G108" s="74">
        <f t="shared" ref="G108:G114" si="59">+SUM(H108:CC108)</f>
        <v>0</v>
      </c>
      <c r="H108" s="230"/>
      <c r="I108" s="232"/>
      <c r="J108" s="219"/>
      <c r="K108" s="220"/>
      <c r="L108" s="220"/>
      <c r="M108" s="220"/>
      <c r="N108" s="220"/>
      <c r="O108" s="220"/>
      <c r="P108" s="220"/>
      <c r="Q108" s="220"/>
      <c r="R108" s="220"/>
      <c r="S108" s="220"/>
      <c r="T108" s="220"/>
      <c r="U108" s="218"/>
      <c r="V108" s="219"/>
      <c r="W108" s="220"/>
      <c r="X108" s="220"/>
      <c r="Y108" s="220"/>
      <c r="Z108" s="220"/>
      <c r="AA108" s="220"/>
      <c r="AB108" s="220"/>
      <c r="AC108" s="220"/>
      <c r="AD108" s="220"/>
      <c r="AE108" s="220"/>
      <c r="AF108" s="220"/>
      <c r="AG108" s="218"/>
      <c r="AH108" s="221"/>
      <c r="AI108" s="220"/>
      <c r="AJ108" s="220"/>
      <c r="AK108" s="220"/>
      <c r="AL108" s="220"/>
      <c r="AM108" s="220"/>
      <c r="AN108" s="220"/>
      <c r="AO108" s="220"/>
      <c r="AP108" s="220"/>
      <c r="AQ108" s="220"/>
      <c r="AR108" s="220"/>
      <c r="AS108" s="218"/>
      <c r="AT108" s="221"/>
      <c r="AU108" s="220"/>
      <c r="AV108" s="220"/>
      <c r="AW108" s="220"/>
      <c r="AX108" s="220"/>
      <c r="AY108" s="220"/>
      <c r="AZ108" s="220"/>
      <c r="BA108" s="220"/>
      <c r="BB108" s="220"/>
      <c r="BC108" s="220"/>
      <c r="BD108" s="220"/>
      <c r="BE108" s="218"/>
      <c r="BF108" s="221"/>
      <c r="BG108" s="220"/>
      <c r="BH108" s="220"/>
      <c r="BI108" s="220"/>
      <c r="BJ108" s="220"/>
      <c r="BK108" s="220"/>
      <c r="BL108" s="220"/>
      <c r="BM108" s="220"/>
      <c r="BN108" s="220"/>
      <c r="BO108" s="220"/>
      <c r="BP108" s="220"/>
      <c r="BQ108" s="218"/>
      <c r="BR108" s="221"/>
      <c r="BS108" s="220"/>
      <c r="BT108" s="220"/>
      <c r="BU108" s="220"/>
      <c r="BV108" s="220"/>
      <c r="BW108" s="220"/>
      <c r="BX108" s="220"/>
      <c r="BY108" s="220"/>
      <c r="BZ108" s="220"/>
      <c r="CA108" s="220"/>
      <c r="CB108" s="220"/>
      <c r="CC108" s="218"/>
      <c r="CD108" s="368"/>
    </row>
    <row r="109" spans="1:82" x14ac:dyDescent="0.75">
      <c r="A109" s="39"/>
      <c r="B109" s="129" t="s">
        <v>198</v>
      </c>
      <c r="C109" s="129" t="s">
        <v>199</v>
      </c>
      <c r="D109" s="130" t="s">
        <v>58</v>
      </c>
      <c r="E109" s="255">
        <v>72</v>
      </c>
      <c r="F109" s="224"/>
      <c r="G109" s="74">
        <f t="shared" si="59"/>
        <v>0</v>
      </c>
      <c r="H109" s="230"/>
      <c r="I109" s="232"/>
      <c r="J109" s="219"/>
      <c r="K109" s="220"/>
      <c r="L109" s="220"/>
      <c r="M109" s="220"/>
      <c r="N109" s="220"/>
      <c r="O109" s="220"/>
      <c r="P109" s="220"/>
      <c r="Q109" s="220"/>
      <c r="R109" s="220"/>
      <c r="S109" s="220"/>
      <c r="T109" s="220"/>
      <c r="U109" s="218"/>
      <c r="V109" s="219"/>
      <c r="W109" s="220"/>
      <c r="X109" s="220"/>
      <c r="Y109" s="220"/>
      <c r="Z109" s="220"/>
      <c r="AA109" s="220"/>
      <c r="AB109" s="220"/>
      <c r="AC109" s="220"/>
      <c r="AD109" s="220"/>
      <c r="AE109" s="220"/>
      <c r="AF109" s="220"/>
      <c r="AG109" s="218"/>
      <c r="AH109" s="221"/>
      <c r="AI109" s="220"/>
      <c r="AJ109" s="220"/>
      <c r="AK109" s="220"/>
      <c r="AL109" s="220"/>
      <c r="AM109" s="220"/>
      <c r="AN109" s="220"/>
      <c r="AO109" s="220"/>
      <c r="AP109" s="220"/>
      <c r="AQ109" s="220"/>
      <c r="AR109" s="220"/>
      <c r="AS109" s="218"/>
      <c r="AT109" s="221"/>
      <c r="AU109" s="220"/>
      <c r="AV109" s="220"/>
      <c r="AW109" s="220"/>
      <c r="AX109" s="220"/>
      <c r="AY109" s="220"/>
      <c r="AZ109" s="220"/>
      <c r="BA109" s="220"/>
      <c r="BB109" s="220"/>
      <c r="BC109" s="220"/>
      <c r="BD109" s="220"/>
      <c r="BE109" s="218"/>
      <c r="BF109" s="221"/>
      <c r="BG109" s="220"/>
      <c r="BH109" s="220"/>
      <c r="BI109" s="220"/>
      <c r="BJ109" s="220"/>
      <c r="BK109" s="220"/>
      <c r="BL109" s="220"/>
      <c r="BM109" s="220"/>
      <c r="BN109" s="220"/>
      <c r="BO109" s="220"/>
      <c r="BP109" s="220"/>
      <c r="BQ109" s="218"/>
      <c r="BR109" s="221"/>
      <c r="BS109" s="220"/>
      <c r="BT109" s="220"/>
      <c r="BU109" s="220"/>
      <c r="BV109" s="220"/>
      <c r="BW109" s="220"/>
      <c r="BX109" s="220"/>
      <c r="BY109" s="220"/>
      <c r="BZ109" s="220"/>
      <c r="CA109" s="220"/>
      <c r="CB109" s="220"/>
      <c r="CC109" s="218"/>
      <c r="CD109" s="368"/>
    </row>
    <row r="110" spans="1:82" x14ac:dyDescent="0.75">
      <c r="A110" s="39"/>
      <c r="B110" s="129" t="s">
        <v>200</v>
      </c>
      <c r="C110" s="129" t="s">
        <v>201</v>
      </c>
      <c r="D110" s="130" t="s">
        <v>58</v>
      </c>
      <c r="E110" s="255">
        <v>72</v>
      </c>
      <c r="F110" s="224"/>
      <c r="G110" s="74">
        <f t="shared" si="59"/>
        <v>0</v>
      </c>
      <c r="H110" s="230"/>
      <c r="I110" s="232"/>
      <c r="J110" s="219"/>
      <c r="K110" s="220"/>
      <c r="L110" s="220"/>
      <c r="M110" s="220"/>
      <c r="N110" s="220"/>
      <c r="O110" s="220"/>
      <c r="P110" s="220"/>
      <c r="Q110" s="220"/>
      <c r="R110" s="220"/>
      <c r="S110" s="220"/>
      <c r="T110" s="220"/>
      <c r="U110" s="218"/>
      <c r="V110" s="219"/>
      <c r="W110" s="220"/>
      <c r="X110" s="220"/>
      <c r="Y110" s="220"/>
      <c r="Z110" s="220"/>
      <c r="AA110" s="220"/>
      <c r="AB110" s="220"/>
      <c r="AC110" s="220"/>
      <c r="AD110" s="220"/>
      <c r="AE110" s="220"/>
      <c r="AF110" s="220"/>
      <c r="AG110" s="218"/>
      <c r="AH110" s="221"/>
      <c r="AI110" s="220"/>
      <c r="AJ110" s="220"/>
      <c r="AK110" s="220"/>
      <c r="AL110" s="220"/>
      <c r="AM110" s="220"/>
      <c r="AN110" s="220"/>
      <c r="AO110" s="220"/>
      <c r="AP110" s="220"/>
      <c r="AQ110" s="220"/>
      <c r="AR110" s="220"/>
      <c r="AS110" s="218"/>
      <c r="AT110" s="221"/>
      <c r="AU110" s="220"/>
      <c r="AV110" s="220"/>
      <c r="AW110" s="220"/>
      <c r="AX110" s="220"/>
      <c r="AY110" s="220"/>
      <c r="AZ110" s="220"/>
      <c r="BA110" s="220"/>
      <c r="BB110" s="220"/>
      <c r="BC110" s="220"/>
      <c r="BD110" s="220"/>
      <c r="BE110" s="218"/>
      <c r="BF110" s="221"/>
      <c r="BG110" s="220"/>
      <c r="BH110" s="220"/>
      <c r="BI110" s="220"/>
      <c r="BJ110" s="220"/>
      <c r="BK110" s="220"/>
      <c r="BL110" s="220"/>
      <c r="BM110" s="220"/>
      <c r="BN110" s="220"/>
      <c r="BO110" s="220"/>
      <c r="BP110" s="220"/>
      <c r="BQ110" s="218"/>
      <c r="BR110" s="221"/>
      <c r="BS110" s="220"/>
      <c r="BT110" s="220"/>
      <c r="BU110" s="220"/>
      <c r="BV110" s="220"/>
      <c r="BW110" s="220"/>
      <c r="BX110" s="220"/>
      <c r="BY110" s="220"/>
      <c r="BZ110" s="220"/>
      <c r="CA110" s="220"/>
      <c r="CB110" s="220"/>
      <c r="CC110" s="218"/>
      <c r="CD110" s="368"/>
    </row>
    <row r="111" spans="1:82" x14ac:dyDescent="0.75">
      <c r="A111" s="39"/>
      <c r="B111" s="129" t="s">
        <v>202</v>
      </c>
      <c r="C111" s="129" t="s">
        <v>203</v>
      </c>
      <c r="D111" s="130" t="s">
        <v>58</v>
      </c>
      <c r="E111" s="255">
        <v>72</v>
      </c>
      <c r="F111" s="224"/>
      <c r="G111" s="74">
        <f t="shared" si="59"/>
        <v>0</v>
      </c>
      <c r="H111" s="75"/>
      <c r="I111" s="76"/>
      <c r="J111" s="219"/>
      <c r="K111" s="220"/>
      <c r="L111" s="220"/>
      <c r="M111" s="220"/>
      <c r="N111" s="220"/>
      <c r="O111" s="220"/>
      <c r="P111" s="220"/>
      <c r="Q111" s="220"/>
      <c r="R111" s="220"/>
      <c r="S111" s="220"/>
      <c r="T111" s="220"/>
      <c r="U111" s="218"/>
      <c r="V111" s="219"/>
      <c r="W111" s="220"/>
      <c r="X111" s="220"/>
      <c r="Y111" s="220"/>
      <c r="Z111" s="220"/>
      <c r="AA111" s="220"/>
      <c r="AB111" s="220"/>
      <c r="AC111" s="220"/>
      <c r="AD111" s="220"/>
      <c r="AE111" s="220"/>
      <c r="AF111" s="220"/>
      <c r="AG111" s="218"/>
      <c r="AH111" s="221"/>
      <c r="AI111" s="220"/>
      <c r="AJ111" s="220"/>
      <c r="AK111" s="220"/>
      <c r="AL111" s="220"/>
      <c r="AM111" s="220"/>
      <c r="AN111" s="220"/>
      <c r="AO111" s="220"/>
      <c r="AP111" s="220"/>
      <c r="AQ111" s="220"/>
      <c r="AR111" s="220"/>
      <c r="AS111" s="218"/>
      <c r="AT111" s="221"/>
      <c r="AU111" s="220"/>
      <c r="AV111" s="220"/>
      <c r="AW111" s="220"/>
      <c r="AX111" s="220"/>
      <c r="AY111" s="220"/>
      <c r="AZ111" s="220"/>
      <c r="BA111" s="220"/>
      <c r="BB111" s="220"/>
      <c r="BC111" s="220"/>
      <c r="BD111" s="220"/>
      <c r="BE111" s="218"/>
      <c r="BF111" s="221"/>
      <c r="BG111" s="220"/>
      <c r="BH111" s="220"/>
      <c r="BI111" s="220"/>
      <c r="BJ111" s="220"/>
      <c r="BK111" s="220"/>
      <c r="BL111" s="220"/>
      <c r="BM111" s="220"/>
      <c r="BN111" s="220"/>
      <c r="BO111" s="220"/>
      <c r="BP111" s="220"/>
      <c r="BQ111" s="218"/>
      <c r="BR111" s="221"/>
      <c r="BS111" s="220"/>
      <c r="BT111" s="220"/>
      <c r="BU111" s="220"/>
      <c r="BV111" s="220"/>
      <c r="BW111" s="220"/>
      <c r="BX111" s="220"/>
      <c r="BY111" s="220"/>
      <c r="BZ111" s="220"/>
      <c r="CA111" s="220"/>
      <c r="CB111" s="220"/>
      <c r="CC111" s="218"/>
      <c r="CD111" s="368"/>
    </row>
    <row r="112" spans="1:82" x14ac:dyDescent="0.75">
      <c r="A112" s="39"/>
      <c r="B112" s="129" t="s">
        <v>204</v>
      </c>
      <c r="C112" s="129" t="s">
        <v>205</v>
      </c>
      <c r="D112" s="130" t="s">
        <v>58</v>
      </c>
      <c r="E112" s="255">
        <v>72</v>
      </c>
      <c r="F112" s="224"/>
      <c r="G112" s="74">
        <f t="shared" si="59"/>
        <v>0</v>
      </c>
      <c r="H112" s="75"/>
      <c r="I112" s="76"/>
      <c r="J112" s="219"/>
      <c r="K112" s="220"/>
      <c r="L112" s="220"/>
      <c r="M112" s="220"/>
      <c r="N112" s="220"/>
      <c r="O112" s="220"/>
      <c r="P112" s="220"/>
      <c r="Q112" s="220"/>
      <c r="R112" s="220"/>
      <c r="S112" s="220"/>
      <c r="T112" s="220"/>
      <c r="U112" s="218"/>
      <c r="V112" s="219"/>
      <c r="W112" s="220"/>
      <c r="X112" s="220"/>
      <c r="Y112" s="220"/>
      <c r="Z112" s="220"/>
      <c r="AA112" s="220"/>
      <c r="AB112" s="220"/>
      <c r="AC112" s="220"/>
      <c r="AD112" s="220"/>
      <c r="AE112" s="220"/>
      <c r="AF112" s="220"/>
      <c r="AG112" s="218"/>
      <c r="AH112" s="221"/>
      <c r="AI112" s="220"/>
      <c r="AJ112" s="220"/>
      <c r="AK112" s="220"/>
      <c r="AL112" s="220"/>
      <c r="AM112" s="220"/>
      <c r="AN112" s="220"/>
      <c r="AO112" s="220"/>
      <c r="AP112" s="220"/>
      <c r="AQ112" s="220"/>
      <c r="AR112" s="220"/>
      <c r="AS112" s="218"/>
      <c r="AT112" s="221"/>
      <c r="AU112" s="220"/>
      <c r="AV112" s="220"/>
      <c r="AW112" s="220"/>
      <c r="AX112" s="220"/>
      <c r="AY112" s="220"/>
      <c r="AZ112" s="220"/>
      <c r="BA112" s="220"/>
      <c r="BB112" s="220"/>
      <c r="BC112" s="220"/>
      <c r="BD112" s="220"/>
      <c r="BE112" s="218"/>
      <c r="BF112" s="221"/>
      <c r="BG112" s="220"/>
      <c r="BH112" s="220"/>
      <c r="BI112" s="220"/>
      <c r="BJ112" s="220"/>
      <c r="BK112" s="220"/>
      <c r="BL112" s="220"/>
      <c r="BM112" s="220"/>
      <c r="BN112" s="220"/>
      <c r="BO112" s="220"/>
      <c r="BP112" s="220"/>
      <c r="BQ112" s="218"/>
      <c r="BR112" s="221"/>
      <c r="BS112" s="220"/>
      <c r="BT112" s="220"/>
      <c r="BU112" s="220"/>
      <c r="BV112" s="220"/>
      <c r="BW112" s="220"/>
      <c r="BX112" s="220"/>
      <c r="BY112" s="220"/>
      <c r="BZ112" s="220"/>
      <c r="CA112" s="220"/>
      <c r="CB112" s="220"/>
      <c r="CC112" s="218"/>
      <c r="CD112" s="368"/>
    </row>
    <row r="113" spans="1:82" x14ac:dyDescent="0.75">
      <c r="A113" s="39"/>
      <c r="B113" s="129" t="s">
        <v>206</v>
      </c>
      <c r="C113" s="129" t="s">
        <v>207</v>
      </c>
      <c r="D113" s="130" t="s">
        <v>58</v>
      </c>
      <c r="E113" s="255">
        <v>72</v>
      </c>
      <c r="F113" s="224"/>
      <c r="G113" s="74">
        <f t="shared" si="59"/>
        <v>0</v>
      </c>
      <c r="H113" s="75"/>
      <c r="I113" s="76"/>
      <c r="J113" s="219"/>
      <c r="K113" s="220"/>
      <c r="L113" s="220"/>
      <c r="M113" s="220"/>
      <c r="N113" s="220"/>
      <c r="O113" s="220"/>
      <c r="P113" s="220"/>
      <c r="Q113" s="220"/>
      <c r="R113" s="220"/>
      <c r="S113" s="220"/>
      <c r="T113" s="220"/>
      <c r="U113" s="218"/>
      <c r="V113" s="219"/>
      <c r="W113" s="220"/>
      <c r="X113" s="220"/>
      <c r="Y113" s="220"/>
      <c r="Z113" s="220"/>
      <c r="AA113" s="220"/>
      <c r="AB113" s="220"/>
      <c r="AC113" s="220"/>
      <c r="AD113" s="220"/>
      <c r="AE113" s="220"/>
      <c r="AF113" s="220"/>
      <c r="AG113" s="218"/>
      <c r="AH113" s="221"/>
      <c r="AI113" s="220"/>
      <c r="AJ113" s="220"/>
      <c r="AK113" s="220"/>
      <c r="AL113" s="220"/>
      <c r="AM113" s="220"/>
      <c r="AN113" s="220"/>
      <c r="AO113" s="220"/>
      <c r="AP113" s="220"/>
      <c r="AQ113" s="220"/>
      <c r="AR113" s="220"/>
      <c r="AS113" s="218"/>
      <c r="AT113" s="221"/>
      <c r="AU113" s="220"/>
      <c r="AV113" s="220"/>
      <c r="AW113" s="220"/>
      <c r="AX113" s="220"/>
      <c r="AY113" s="220"/>
      <c r="AZ113" s="220"/>
      <c r="BA113" s="220"/>
      <c r="BB113" s="220"/>
      <c r="BC113" s="220"/>
      <c r="BD113" s="220"/>
      <c r="BE113" s="218"/>
      <c r="BF113" s="221"/>
      <c r="BG113" s="220"/>
      <c r="BH113" s="220"/>
      <c r="BI113" s="220"/>
      <c r="BJ113" s="220"/>
      <c r="BK113" s="220"/>
      <c r="BL113" s="220"/>
      <c r="BM113" s="220"/>
      <c r="BN113" s="220"/>
      <c r="BO113" s="220"/>
      <c r="BP113" s="220"/>
      <c r="BQ113" s="218"/>
      <c r="BR113" s="221"/>
      <c r="BS113" s="220"/>
      <c r="BT113" s="220"/>
      <c r="BU113" s="220"/>
      <c r="BV113" s="220"/>
      <c r="BW113" s="220"/>
      <c r="BX113" s="220"/>
      <c r="BY113" s="220"/>
      <c r="BZ113" s="220"/>
      <c r="CA113" s="220"/>
      <c r="CB113" s="220"/>
      <c r="CC113" s="218"/>
      <c r="CD113" s="368"/>
    </row>
    <row r="114" spans="1:82" x14ac:dyDescent="0.75">
      <c r="A114" s="39"/>
      <c r="B114" s="129" t="s">
        <v>208</v>
      </c>
      <c r="C114" s="129" t="s">
        <v>209</v>
      </c>
      <c r="D114" s="130" t="s">
        <v>58</v>
      </c>
      <c r="E114" s="255">
        <v>72</v>
      </c>
      <c r="F114" s="224"/>
      <c r="G114" s="74">
        <f t="shared" si="59"/>
        <v>0</v>
      </c>
      <c r="H114" s="75"/>
      <c r="I114" s="76"/>
      <c r="J114" s="219"/>
      <c r="K114" s="220"/>
      <c r="L114" s="220"/>
      <c r="M114" s="220"/>
      <c r="N114" s="220"/>
      <c r="O114" s="220"/>
      <c r="P114" s="220"/>
      <c r="Q114" s="220"/>
      <c r="R114" s="220"/>
      <c r="S114" s="220"/>
      <c r="T114" s="220"/>
      <c r="U114" s="218"/>
      <c r="V114" s="219"/>
      <c r="W114" s="220"/>
      <c r="X114" s="220"/>
      <c r="Y114" s="220"/>
      <c r="Z114" s="220"/>
      <c r="AA114" s="220"/>
      <c r="AB114" s="220"/>
      <c r="AC114" s="220"/>
      <c r="AD114" s="220"/>
      <c r="AE114" s="220"/>
      <c r="AF114" s="220"/>
      <c r="AG114" s="218"/>
      <c r="AH114" s="221"/>
      <c r="AI114" s="220"/>
      <c r="AJ114" s="220"/>
      <c r="AK114" s="220"/>
      <c r="AL114" s="220"/>
      <c r="AM114" s="220"/>
      <c r="AN114" s="220"/>
      <c r="AO114" s="220"/>
      <c r="AP114" s="220"/>
      <c r="AQ114" s="220"/>
      <c r="AR114" s="220"/>
      <c r="AS114" s="218"/>
      <c r="AT114" s="221"/>
      <c r="AU114" s="220"/>
      <c r="AV114" s="220"/>
      <c r="AW114" s="220"/>
      <c r="AX114" s="220"/>
      <c r="AY114" s="220"/>
      <c r="AZ114" s="220"/>
      <c r="BA114" s="220"/>
      <c r="BB114" s="220"/>
      <c r="BC114" s="220"/>
      <c r="BD114" s="220"/>
      <c r="BE114" s="218"/>
      <c r="BF114" s="221"/>
      <c r="BG114" s="220"/>
      <c r="BH114" s="220"/>
      <c r="BI114" s="220"/>
      <c r="BJ114" s="220"/>
      <c r="BK114" s="220"/>
      <c r="BL114" s="220"/>
      <c r="BM114" s="220"/>
      <c r="BN114" s="220"/>
      <c r="BO114" s="220"/>
      <c r="BP114" s="220"/>
      <c r="BQ114" s="218"/>
      <c r="BR114" s="221"/>
      <c r="BS114" s="220"/>
      <c r="BT114" s="220"/>
      <c r="BU114" s="220"/>
      <c r="BV114" s="220"/>
      <c r="BW114" s="220"/>
      <c r="BX114" s="220"/>
      <c r="BY114" s="220"/>
      <c r="BZ114" s="220"/>
      <c r="CA114" s="220"/>
      <c r="CB114" s="220"/>
      <c r="CC114" s="218"/>
      <c r="CD114" s="368"/>
    </row>
    <row r="115" spans="1:82" ht="27" x14ac:dyDescent="0.75">
      <c r="A115" s="39"/>
      <c r="B115" s="129" t="s">
        <v>210</v>
      </c>
      <c r="C115" s="129" t="s">
        <v>211</v>
      </c>
      <c r="D115" s="130" t="s">
        <v>58</v>
      </c>
      <c r="E115" s="255">
        <v>72</v>
      </c>
      <c r="F115" s="224"/>
      <c r="G115" s="74">
        <f t="shared" ref="G115" si="60">+SUM(H115:CC115)</f>
        <v>0</v>
      </c>
      <c r="H115" s="230"/>
      <c r="I115" s="232"/>
      <c r="J115" s="219"/>
      <c r="K115" s="220"/>
      <c r="L115" s="220"/>
      <c r="M115" s="220"/>
      <c r="N115" s="220"/>
      <c r="O115" s="220"/>
      <c r="P115" s="220"/>
      <c r="Q115" s="220"/>
      <c r="R115" s="220"/>
      <c r="S115" s="220"/>
      <c r="T115" s="220"/>
      <c r="U115" s="218"/>
      <c r="V115" s="219"/>
      <c r="W115" s="220"/>
      <c r="X115" s="220"/>
      <c r="Y115" s="220"/>
      <c r="Z115" s="220"/>
      <c r="AA115" s="220"/>
      <c r="AB115" s="220"/>
      <c r="AC115" s="220"/>
      <c r="AD115" s="220"/>
      <c r="AE115" s="220"/>
      <c r="AF115" s="220"/>
      <c r="AG115" s="218"/>
      <c r="AH115" s="221"/>
      <c r="AI115" s="220"/>
      <c r="AJ115" s="220"/>
      <c r="AK115" s="220"/>
      <c r="AL115" s="220"/>
      <c r="AM115" s="220"/>
      <c r="AN115" s="220"/>
      <c r="AO115" s="220"/>
      <c r="AP115" s="220"/>
      <c r="AQ115" s="220"/>
      <c r="AR115" s="220"/>
      <c r="AS115" s="218"/>
      <c r="AT115" s="221"/>
      <c r="AU115" s="220"/>
      <c r="AV115" s="220"/>
      <c r="AW115" s="220"/>
      <c r="AX115" s="220"/>
      <c r="AY115" s="220"/>
      <c r="AZ115" s="220"/>
      <c r="BA115" s="220"/>
      <c r="BB115" s="220"/>
      <c r="BC115" s="220"/>
      <c r="BD115" s="220"/>
      <c r="BE115" s="218"/>
      <c r="BF115" s="221"/>
      <c r="BG115" s="220"/>
      <c r="BH115" s="220"/>
      <c r="BI115" s="220"/>
      <c r="BJ115" s="220"/>
      <c r="BK115" s="220"/>
      <c r="BL115" s="220"/>
      <c r="BM115" s="220"/>
      <c r="BN115" s="220"/>
      <c r="BO115" s="220"/>
      <c r="BP115" s="220"/>
      <c r="BQ115" s="218"/>
      <c r="BR115" s="221"/>
      <c r="BS115" s="220"/>
      <c r="BT115" s="220"/>
      <c r="BU115" s="220"/>
      <c r="BV115" s="220"/>
      <c r="BW115" s="220"/>
      <c r="BX115" s="220"/>
      <c r="BY115" s="220"/>
      <c r="BZ115" s="220"/>
      <c r="CA115" s="220"/>
      <c r="CB115" s="220"/>
      <c r="CC115" s="218"/>
      <c r="CD115" s="368"/>
    </row>
    <row r="116" spans="1:82" x14ac:dyDescent="0.75">
      <c r="A116" s="39"/>
      <c r="B116" s="121" t="s">
        <v>212</v>
      </c>
      <c r="C116" s="122" t="s">
        <v>213</v>
      </c>
      <c r="D116" s="123"/>
      <c r="E116" s="294"/>
      <c r="F116" s="249"/>
      <c r="G116" s="124">
        <f t="shared" ref="G116:AL116" si="61">+G117+G128+G138</f>
        <v>0</v>
      </c>
      <c r="H116" s="125">
        <f t="shared" si="61"/>
        <v>0</v>
      </c>
      <c r="I116" s="126">
        <f t="shared" si="61"/>
        <v>0</v>
      </c>
      <c r="J116" s="125">
        <f t="shared" si="61"/>
        <v>0</v>
      </c>
      <c r="K116" s="127">
        <f t="shared" si="61"/>
        <v>0</v>
      </c>
      <c r="L116" s="127">
        <f t="shared" si="61"/>
        <v>0</v>
      </c>
      <c r="M116" s="127">
        <f t="shared" si="61"/>
        <v>0</v>
      </c>
      <c r="N116" s="127">
        <f t="shared" si="61"/>
        <v>0</v>
      </c>
      <c r="O116" s="127">
        <f t="shared" si="61"/>
        <v>0</v>
      </c>
      <c r="P116" s="127">
        <f t="shared" si="61"/>
        <v>0</v>
      </c>
      <c r="Q116" s="127">
        <f t="shared" si="61"/>
        <v>0</v>
      </c>
      <c r="R116" s="127">
        <f t="shared" si="61"/>
        <v>0</v>
      </c>
      <c r="S116" s="127">
        <f t="shared" si="61"/>
        <v>0</v>
      </c>
      <c r="T116" s="127">
        <f t="shared" si="61"/>
        <v>0</v>
      </c>
      <c r="U116" s="126">
        <f t="shared" si="61"/>
        <v>0</v>
      </c>
      <c r="V116" s="125">
        <f t="shared" si="61"/>
        <v>0</v>
      </c>
      <c r="W116" s="127">
        <f t="shared" si="61"/>
        <v>0</v>
      </c>
      <c r="X116" s="127">
        <f t="shared" si="61"/>
        <v>0</v>
      </c>
      <c r="Y116" s="127">
        <f t="shared" si="61"/>
        <v>0</v>
      </c>
      <c r="Z116" s="127">
        <f t="shared" si="61"/>
        <v>0</v>
      </c>
      <c r="AA116" s="127">
        <f t="shared" si="61"/>
        <v>0</v>
      </c>
      <c r="AB116" s="127">
        <f t="shared" si="61"/>
        <v>0</v>
      </c>
      <c r="AC116" s="127">
        <f t="shared" si="61"/>
        <v>0</v>
      </c>
      <c r="AD116" s="127">
        <f t="shared" si="61"/>
        <v>0</v>
      </c>
      <c r="AE116" s="127">
        <f t="shared" si="61"/>
        <v>0</v>
      </c>
      <c r="AF116" s="127">
        <f t="shared" si="61"/>
        <v>0</v>
      </c>
      <c r="AG116" s="126">
        <f t="shared" si="61"/>
        <v>0</v>
      </c>
      <c r="AH116" s="128">
        <f t="shared" si="61"/>
        <v>0</v>
      </c>
      <c r="AI116" s="127">
        <f t="shared" si="61"/>
        <v>0</v>
      </c>
      <c r="AJ116" s="127">
        <f t="shared" si="61"/>
        <v>0</v>
      </c>
      <c r="AK116" s="127">
        <f t="shared" si="61"/>
        <v>0</v>
      </c>
      <c r="AL116" s="127">
        <f t="shared" si="61"/>
        <v>0</v>
      </c>
      <c r="AM116" s="127">
        <f t="shared" ref="AM116:BR116" si="62">+AM117+AM128+AM138</f>
        <v>0</v>
      </c>
      <c r="AN116" s="127">
        <f t="shared" si="62"/>
        <v>0</v>
      </c>
      <c r="AO116" s="127">
        <f t="shared" si="62"/>
        <v>0</v>
      </c>
      <c r="AP116" s="127">
        <f t="shared" si="62"/>
        <v>0</v>
      </c>
      <c r="AQ116" s="127">
        <f t="shared" si="62"/>
        <v>0</v>
      </c>
      <c r="AR116" s="127">
        <f t="shared" si="62"/>
        <v>0</v>
      </c>
      <c r="AS116" s="126">
        <f t="shared" si="62"/>
        <v>0</v>
      </c>
      <c r="AT116" s="128">
        <f t="shared" si="62"/>
        <v>0</v>
      </c>
      <c r="AU116" s="127">
        <f t="shared" si="62"/>
        <v>0</v>
      </c>
      <c r="AV116" s="127">
        <f t="shared" si="62"/>
        <v>0</v>
      </c>
      <c r="AW116" s="127">
        <f t="shared" si="62"/>
        <v>0</v>
      </c>
      <c r="AX116" s="127">
        <f t="shared" si="62"/>
        <v>0</v>
      </c>
      <c r="AY116" s="127">
        <f t="shared" si="62"/>
        <v>0</v>
      </c>
      <c r="AZ116" s="127">
        <f t="shared" si="62"/>
        <v>0</v>
      </c>
      <c r="BA116" s="127">
        <f t="shared" si="62"/>
        <v>0</v>
      </c>
      <c r="BB116" s="127">
        <f t="shared" si="62"/>
        <v>0</v>
      </c>
      <c r="BC116" s="127">
        <f t="shared" si="62"/>
        <v>0</v>
      </c>
      <c r="BD116" s="127">
        <f t="shared" si="62"/>
        <v>0</v>
      </c>
      <c r="BE116" s="126">
        <f t="shared" si="62"/>
        <v>0</v>
      </c>
      <c r="BF116" s="128">
        <f t="shared" si="62"/>
        <v>0</v>
      </c>
      <c r="BG116" s="127">
        <f t="shared" si="62"/>
        <v>0</v>
      </c>
      <c r="BH116" s="127">
        <f t="shared" si="62"/>
        <v>0</v>
      </c>
      <c r="BI116" s="127">
        <f t="shared" si="62"/>
        <v>0</v>
      </c>
      <c r="BJ116" s="127">
        <f t="shared" si="62"/>
        <v>0</v>
      </c>
      <c r="BK116" s="127">
        <f t="shared" si="62"/>
        <v>0</v>
      </c>
      <c r="BL116" s="127">
        <f t="shared" si="62"/>
        <v>0</v>
      </c>
      <c r="BM116" s="127">
        <f t="shared" si="62"/>
        <v>0</v>
      </c>
      <c r="BN116" s="127">
        <f t="shared" si="62"/>
        <v>0</v>
      </c>
      <c r="BO116" s="127">
        <f t="shared" si="62"/>
        <v>0</v>
      </c>
      <c r="BP116" s="127">
        <f t="shared" si="62"/>
        <v>0</v>
      </c>
      <c r="BQ116" s="126">
        <f t="shared" si="62"/>
        <v>0</v>
      </c>
      <c r="BR116" s="128">
        <f t="shared" si="62"/>
        <v>0</v>
      </c>
      <c r="BS116" s="127">
        <f t="shared" ref="BS116:CC116" si="63">+BS117+BS128+BS138</f>
        <v>0</v>
      </c>
      <c r="BT116" s="127">
        <f t="shared" si="63"/>
        <v>0</v>
      </c>
      <c r="BU116" s="127">
        <f t="shared" si="63"/>
        <v>0</v>
      </c>
      <c r="BV116" s="127">
        <f t="shared" si="63"/>
        <v>0</v>
      </c>
      <c r="BW116" s="127">
        <f t="shared" si="63"/>
        <v>0</v>
      </c>
      <c r="BX116" s="127">
        <f t="shared" si="63"/>
        <v>0</v>
      </c>
      <c r="BY116" s="127">
        <f t="shared" si="63"/>
        <v>0</v>
      </c>
      <c r="BZ116" s="127">
        <f t="shared" si="63"/>
        <v>0</v>
      </c>
      <c r="CA116" s="127">
        <f t="shared" si="63"/>
        <v>0</v>
      </c>
      <c r="CB116" s="127">
        <f t="shared" si="63"/>
        <v>0</v>
      </c>
      <c r="CC116" s="126">
        <f t="shared" si="63"/>
        <v>0</v>
      </c>
      <c r="CD116" s="368"/>
    </row>
    <row r="117" spans="1:82" x14ac:dyDescent="0.75">
      <c r="A117" s="39"/>
      <c r="B117" s="131" t="s">
        <v>214</v>
      </c>
      <c r="C117" s="132" t="s">
        <v>215</v>
      </c>
      <c r="D117" s="133"/>
      <c r="E117" s="296"/>
      <c r="F117" s="250"/>
      <c r="G117" s="134">
        <f t="shared" ref="G117:AL117" si="64">SUM(G118:G127)</f>
        <v>0</v>
      </c>
      <c r="H117" s="135">
        <f t="shared" si="64"/>
        <v>0</v>
      </c>
      <c r="I117" s="136">
        <f t="shared" si="64"/>
        <v>0</v>
      </c>
      <c r="J117" s="135">
        <f t="shared" si="64"/>
        <v>0</v>
      </c>
      <c r="K117" s="137">
        <f t="shared" si="64"/>
        <v>0</v>
      </c>
      <c r="L117" s="137">
        <f t="shared" si="64"/>
        <v>0</v>
      </c>
      <c r="M117" s="137">
        <f t="shared" si="64"/>
        <v>0</v>
      </c>
      <c r="N117" s="137">
        <f t="shared" si="64"/>
        <v>0</v>
      </c>
      <c r="O117" s="137">
        <f t="shared" si="64"/>
        <v>0</v>
      </c>
      <c r="P117" s="137">
        <f t="shared" si="64"/>
        <v>0</v>
      </c>
      <c r="Q117" s="137">
        <f>SUM(Q118:Q127)</f>
        <v>0</v>
      </c>
      <c r="R117" s="137">
        <f t="shared" si="64"/>
        <v>0</v>
      </c>
      <c r="S117" s="137">
        <f t="shared" si="64"/>
        <v>0</v>
      </c>
      <c r="T117" s="137">
        <f t="shared" si="64"/>
        <v>0</v>
      </c>
      <c r="U117" s="136">
        <f t="shared" si="64"/>
        <v>0</v>
      </c>
      <c r="V117" s="135">
        <f t="shared" si="64"/>
        <v>0</v>
      </c>
      <c r="W117" s="137">
        <f t="shared" si="64"/>
        <v>0</v>
      </c>
      <c r="X117" s="137">
        <f t="shared" si="64"/>
        <v>0</v>
      </c>
      <c r="Y117" s="137">
        <f t="shared" si="64"/>
        <v>0</v>
      </c>
      <c r="Z117" s="137">
        <f t="shared" si="64"/>
        <v>0</v>
      </c>
      <c r="AA117" s="137">
        <f t="shared" si="64"/>
        <v>0</v>
      </c>
      <c r="AB117" s="137">
        <f t="shared" si="64"/>
        <v>0</v>
      </c>
      <c r="AC117" s="137">
        <f t="shared" si="64"/>
        <v>0</v>
      </c>
      <c r="AD117" s="137">
        <f t="shared" si="64"/>
        <v>0</v>
      </c>
      <c r="AE117" s="137">
        <f t="shared" si="64"/>
        <v>0</v>
      </c>
      <c r="AF117" s="137">
        <f t="shared" si="64"/>
        <v>0</v>
      </c>
      <c r="AG117" s="136">
        <f t="shared" si="64"/>
        <v>0</v>
      </c>
      <c r="AH117" s="138">
        <f t="shared" si="64"/>
        <v>0</v>
      </c>
      <c r="AI117" s="137">
        <f t="shared" si="64"/>
        <v>0</v>
      </c>
      <c r="AJ117" s="137">
        <f t="shared" si="64"/>
        <v>0</v>
      </c>
      <c r="AK117" s="137">
        <f t="shared" si="64"/>
        <v>0</v>
      </c>
      <c r="AL117" s="137">
        <f t="shared" si="64"/>
        <v>0</v>
      </c>
      <c r="AM117" s="137">
        <f t="shared" ref="AM117:BR117" si="65">SUM(AM118:AM127)</f>
        <v>0</v>
      </c>
      <c r="AN117" s="137">
        <f t="shared" si="65"/>
        <v>0</v>
      </c>
      <c r="AO117" s="137">
        <f t="shared" si="65"/>
        <v>0</v>
      </c>
      <c r="AP117" s="137">
        <f t="shared" si="65"/>
        <v>0</v>
      </c>
      <c r="AQ117" s="137">
        <f t="shared" si="65"/>
        <v>0</v>
      </c>
      <c r="AR117" s="137">
        <f t="shared" si="65"/>
        <v>0</v>
      </c>
      <c r="AS117" s="136">
        <f t="shared" si="65"/>
        <v>0</v>
      </c>
      <c r="AT117" s="138">
        <f t="shared" si="65"/>
        <v>0</v>
      </c>
      <c r="AU117" s="137">
        <f t="shared" si="65"/>
        <v>0</v>
      </c>
      <c r="AV117" s="137">
        <f t="shared" si="65"/>
        <v>0</v>
      </c>
      <c r="AW117" s="137">
        <f t="shared" si="65"/>
        <v>0</v>
      </c>
      <c r="AX117" s="137">
        <f t="shared" si="65"/>
        <v>0</v>
      </c>
      <c r="AY117" s="137">
        <f t="shared" si="65"/>
        <v>0</v>
      </c>
      <c r="AZ117" s="137">
        <f t="shared" si="65"/>
        <v>0</v>
      </c>
      <c r="BA117" s="137">
        <f t="shared" si="65"/>
        <v>0</v>
      </c>
      <c r="BB117" s="137">
        <f t="shared" si="65"/>
        <v>0</v>
      </c>
      <c r="BC117" s="137">
        <f t="shared" si="65"/>
        <v>0</v>
      </c>
      <c r="BD117" s="137">
        <f t="shared" si="65"/>
        <v>0</v>
      </c>
      <c r="BE117" s="136">
        <f t="shared" si="65"/>
        <v>0</v>
      </c>
      <c r="BF117" s="138">
        <f t="shared" si="65"/>
        <v>0</v>
      </c>
      <c r="BG117" s="137">
        <f t="shared" si="65"/>
        <v>0</v>
      </c>
      <c r="BH117" s="137">
        <f t="shared" si="65"/>
        <v>0</v>
      </c>
      <c r="BI117" s="137">
        <f t="shared" si="65"/>
        <v>0</v>
      </c>
      <c r="BJ117" s="137">
        <f t="shared" si="65"/>
        <v>0</v>
      </c>
      <c r="BK117" s="137">
        <f t="shared" si="65"/>
        <v>0</v>
      </c>
      <c r="BL117" s="137">
        <f t="shared" si="65"/>
        <v>0</v>
      </c>
      <c r="BM117" s="137">
        <f t="shared" si="65"/>
        <v>0</v>
      </c>
      <c r="BN117" s="137">
        <f t="shared" si="65"/>
        <v>0</v>
      </c>
      <c r="BO117" s="137">
        <f t="shared" si="65"/>
        <v>0</v>
      </c>
      <c r="BP117" s="137">
        <f t="shared" si="65"/>
        <v>0</v>
      </c>
      <c r="BQ117" s="136">
        <f t="shared" si="65"/>
        <v>0</v>
      </c>
      <c r="BR117" s="138">
        <f t="shared" si="65"/>
        <v>0</v>
      </c>
      <c r="BS117" s="137">
        <f t="shared" ref="BS117:CC117" si="66">SUM(BS118:BS127)</f>
        <v>0</v>
      </c>
      <c r="BT117" s="137">
        <f t="shared" si="66"/>
        <v>0</v>
      </c>
      <c r="BU117" s="137">
        <f t="shared" si="66"/>
        <v>0</v>
      </c>
      <c r="BV117" s="137">
        <f t="shared" si="66"/>
        <v>0</v>
      </c>
      <c r="BW117" s="137">
        <f t="shared" si="66"/>
        <v>0</v>
      </c>
      <c r="BX117" s="137">
        <f t="shared" si="66"/>
        <v>0</v>
      </c>
      <c r="BY117" s="137">
        <f t="shared" si="66"/>
        <v>0</v>
      </c>
      <c r="BZ117" s="137">
        <f t="shared" si="66"/>
        <v>0</v>
      </c>
      <c r="CA117" s="137">
        <f t="shared" si="66"/>
        <v>0</v>
      </c>
      <c r="CB117" s="137">
        <f t="shared" si="66"/>
        <v>0</v>
      </c>
      <c r="CC117" s="136">
        <f t="shared" si="66"/>
        <v>0</v>
      </c>
      <c r="CD117" s="368"/>
    </row>
    <row r="118" spans="1:82" x14ac:dyDescent="0.75">
      <c r="A118" s="39"/>
      <c r="B118" s="73" t="s">
        <v>216</v>
      </c>
      <c r="C118" s="129" t="s">
        <v>217</v>
      </c>
      <c r="D118" s="130" t="s">
        <v>58</v>
      </c>
      <c r="E118" s="255">
        <v>72</v>
      </c>
      <c r="F118" s="224"/>
      <c r="G118" s="74">
        <f t="shared" ref="G118:G126" si="67">+SUM(H118:CC118)</f>
        <v>0</v>
      </c>
      <c r="H118" s="230"/>
      <c r="I118" s="232"/>
      <c r="J118" s="219"/>
      <c r="K118" s="220"/>
      <c r="L118" s="220"/>
      <c r="M118" s="220"/>
      <c r="N118" s="220"/>
      <c r="O118" s="220"/>
      <c r="P118" s="220"/>
      <c r="Q118" s="220"/>
      <c r="R118" s="220"/>
      <c r="S118" s="220"/>
      <c r="T118" s="220"/>
      <c r="U118" s="218"/>
      <c r="V118" s="219"/>
      <c r="W118" s="220"/>
      <c r="X118" s="220"/>
      <c r="Y118" s="220"/>
      <c r="Z118" s="220"/>
      <c r="AA118" s="220"/>
      <c r="AB118" s="220"/>
      <c r="AC118" s="220"/>
      <c r="AD118" s="220"/>
      <c r="AE118" s="220"/>
      <c r="AF118" s="220"/>
      <c r="AG118" s="218"/>
      <c r="AH118" s="221"/>
      <c r="AI118" s="220"/>
      <c r="AJ118" s="220"/>
      <c r="AK118" s="220"/>
      <c r="AL118" s="220"/>
      <c r="AM118" s="220"/>
      <c r="AN118" s="220"/>
      <c r="AO118" s="220"/>
      <c r="AP118" s="220"/>
      <c r="AQ118" s="220"/>
      <c r="AR118" s="220"/>
      <c r="AS118" s="218"/>
      <c r="AT118" s="221"/>
      <c r="AU118" s="220"/>
      <c r="AV118" s="220"/>
      <c r="AW118" s="220"/>
      <c r="AX118" s="220"/>
      <c r="AY118" s="220"/>
      <c r="AZ118" s="220"/>
      <c r="BA118" s="220"/>
      <c r="BB118" s="220"/>
      <c r="BC118" s="220"/>
      <c r="BD118" s="220"/>
      <c r="BE118" s="218"/>
      <c r="BF118" s="221"/>
      <c r="BG118" s="220"/>
      <c r="BH118" s="220"/>
      <c r="BI118" s="220"/>
      <c r="BJ118" s="220"/>
      <c r="BK118" s="220"/>
      <c r="BL118" s="220"/>
      <c r="BM118" s="220"/>
      <c r="BN118" s="220"/>
      <c r="BO118" s="220"/>
      <c r="BP118" s="220"/>
      <c r="BQ118" s="218"/>
      <c r="BR118" s="221"/>
      <c r="BS118" s="220"/>
      <c r="BT118" s="220"/>
      <c r="BU118" s="220"/>
      <c r="BV118" s="220"/>
      <c r="BW118" s="220"/>
      <c r="BX118" s="220"/>
      <c r="BY118" s="220"/>
      <c r="BZ118" s="220"/>
      <c r="CA118" s="220"/>
      <c r="CB118" s="220"/>
      <c r="CC118" s="218"/>
      <c r="CD118" s="368"/>
    </row>
    <row r="119" spans="1:82" x14ac:dyDescent="0.75">
      <c r="A119" s="39"/>
      <c r="B119" s="73" t="s">
        <v>218</v>
      </c>
      <c r="C119" s="129" t="s">
        <v>219</v>
      </c>
      <c r="D119" s="130" t="s">
        <v>58</v>
      </c>
      <c r="E119" s="255">
        <v>72</v>
      </c>
      <c r="F119" s="224"/>
      <c r="G119" s="74">
        <f t="shared" si="67"/>
        <v>0</v>
      </c>
      <c r="H119" s="230"/>
      <c r="I119" s="232"/>
      <c r="J119" s="219"/>
      <c r="K119" s="220"/>
      <c r="L119" s="220"/>
      <c r="M119" s="220"/>
      <c r="N119" s="220"/>
      <c r="O119" s="220"/>
      <c r="P119" s="220"/>
      <c r="Q119" s="220"/>
      <c r="R119" s="220"/>
      <c r="S119" s="220"/>
      <c r="T119" s="220"/>
      <c r="U119" s="218"/>
      <c r="V119" s="219"/>
      <c r="W119" s="220"/>
      <c r="X119" s="220"/>
      <c r="Y119" s="220"/>
      <c r="Z119" s="220"/>
      <c r="AA119" s="220"/>
      <c r="AB119" s="220"/>
      <c r="AC119" s="220"/>
      <c r="AD119" s="220"/>
      <c r="AE119" s="220"/>
      <c r="AF119" s="220"/>
      <c r="AG119" s="218"/>
      <c r="AH119" s="221"/>
      <c r="AI119" s="220"/>
      <c r="AJ119" s="220"/>
      <c r="AK119" s="220"/>
      <c r="AL119" s="220"/>
      <c r="AM119" s="220"/>
      <c r="AN119" s="220"/>
      <c r="AO119" s="220"/>
      <c r="AP119" s="220"/>
      <c r="AQ119" s="220"/>
      <c r="AR119" s="220"/>
      <c r="AS119" s="218"/>
      <c r="AT119" s="221"/>
      <c r="AU119" s="220"/>
      <c r="AV119" s="220"/>
      <c r="AW119" s="220"/>
      <c r="AX119" s="220"/>
      <c r="AY119" s="220"/>
      <c r="AZ119" s="220"/>
      <c r="BA119" s="220"/>
      <c r="BB119" s="220"/>
      <c r="BC119" s="220"/>
      <c r="BD119" s="220"/>
      <c r="BE119" s="218"/>
      <c r="BF119" s="221"/>
      <c r="BG119" s="220"/>
      <c r="BH119" s="220"/>
      <c r="BI119" s="220"/>
      <c r="BJ119" s="220"/>
      <c r="BK119" s="220"/>
      <c r="BL119" s="220"/>
      <c r="BM119" s="220"/>
      <c r="BN119" s="220"/>
      <c r="BO119" s="220"/>
      <c r="BP119" s="220"/>
      <c r="BQ119" s="218"/>
      <c r="BR119" s="221"/>
      <c r="BS119" s="220"/>
      <c r="BT119" s="220"/>
      <c r="BU119" s="220"/>
      <c r="BV119" s="220"/>
      <c r="BW119" s="220"/>
      <c r="BX119" s="220"/>
      <c r="BY119" s="220"/>
      <c r="BZ119" s="220"/>
      <c r="CA119" s="220"/>
      <c r="CB119" s="220"/>
      <c r="CC119" s="218"/>
      <c r="CD119" s="368"/>
    </row>
    <row r="120" spans="1:82" x14ac:dyDescent="0.75">
      <c r="A120" s="39"/>
      <c r="B120" s="73" t="s">
        <v>220</v>
      </c>
      <c r="C120" s="129" t="s">
        <v>221</v>
      </c>
      <c r="D120" s="130" t="s">
        <v>58</v>
      </c>
      <c r="E120" s="255">
        <v>72</v>
      </c>
      <c r="F120" s="224"/>
      <c r="G120" s="74">
        <f t="shared" si="67"/>
        <v>0</v>
      </c>
      <c r="H120" s="230"/>
      <c r="I120" s="232"/>
      <c r="J120" s="219"/>
      <c r="K120" s="220"/>
      <c r="L120" s="220"/>
      <c r="M120" s="220"/>
      <c r="N120" s="220"/>
      <c r="O120" s="220"/>
      <c r="P120" s="220"/>
      <c r="Q120" s="220"/>
      <c r="R120" s="220"/>
      <c r="S120" s="220"/>
      <c r="T120" s="220"/>
      <c r="U120" s="218"/>
      <c r="V120" s="219"/>
      <c r="W120" s="220"/>
      <c r="X120" s="220"/>
      <c r="Y120" s="220"/>
      <c r="Z120" s="220"/>
      <c r="AA120" s="220"/>
      <c r="AB120" s="220"/>
      <c r="AC120" s="220"/>
      <c r="AD120" s="220"/>
      <c r="AE120" s="220"/>
      <c r="AF120" s="220"/>
      <c r="AG120" s="218"/>
      <c r="AH120" s="221"/>
      <c r="AI120" s="220"/>
      <c r="AJ120" s="220"/>
      <c r="AK120" s="220"/>
      <c r="AL120" s="220"/>
      <c r="AM120" s="220"/>
      <c r="AN120" s="220"/>
      <c r="AO120" s="220"/>
      <c r="AP120" s="220"/>
      <c r="AQ120" s="220"/>
      <c r="AR120" s="220"/>
      <c r="AS120" s="218"/>
      <c r="AT120" s="221"/>
      <c r="AU120" s="220"/>
      <c r="AV120" s="220"/>
      <c r="AW120" s="220"/>
      <c r="AX120" s="220"/>
      <c r="AY120" s="220"/>
      <c r="AZ120" s="220"/>
      <c r="BA120" s="220"/>
      <c r="BB120" s="220"/>
      <c r="BC120" s="220"/>
      <c r="BD120" s="220"/>
      <c r="BE120" s="218"/>
      <c r="BF120" s="221"/>
      <c r="BG120" s="220"/>
      <c r="BH120" s="220"/>
      <c r="BI120" s="220"/>
      <c r="BJ120" s="220"/>
      <c r="BK120" s="220"/>
      <c r="BL120" s="220"/>
      <c r="BM120" s="220"/>
      <c r="BN120" s="220"/>
      <c r="BO120" s="220"/>
      <c r="BP120" s="220"/>
      <c r="BQ120" s="218"/>
      <c r="BR120" s="221"/>
      <c r="BS120" s="220"/>
      <c r="BT120" s="220"/>
      <c r="BU120" s="220"/>
      <c r="BV120" s="220"/>
      <c r="BW120" s="220"/>
      <c r="BX120" s="220"/>
      <c r="BY120" s="220"/>
      <c r="BZ120" s="220"/>
      <c r="CA120" s="220"/>
      <c r="CB120" s="220"/>
      <c r="CC120" s="218"/>
      <c r="CD120" s="368"/>
    </row>
    <row r="121" spans="1:82" x14ac:dyDescent="0.75">
      <c r="A121" s="39"/>
      <c r="B121" s="73" t="s">
        <v>222</v>
      </c>
      <c r="C121" s="129" t="s">
        <v>223</v>
      </c>
      <c r="D121" s="130" t="s">
        <v>58</v>
      </c>
      <c r="E121" s="255">
        <v>72</v>
      </c>
      <c r="F121" s="224"/>
      <c r="G121" s="74">
        <f t="shared" si="67"/>
        <v>0</v>
      </c>
      <c r="H121" s="230"/>
      <c r="I121" s="232"/>
      <c r="J121" s="219"/>
      <c r="K121" s="220"/>
      <c r="L121" s="220"/>
      <c r="M121" s="220"/>
      <c r="N121" s="220"/>
      <c r="O121" s="220"/>
      <c r="P121" s="220"/>
      <c r="Q121" s="220"/>
      <c r="R121" s="220"/>
      <c r="S121" s="220"/>
      <c r="T121" s="220"/>
      <c r="U121" s="218"/>
      <c r="V121" s="219"/>
      <c r="W121" s="220"/>
      <c r="X121" s="220"/>
      <c r="Y121" s="220"/>
      <c r="Z121" s="220"/>
      <c r="AA121" s="220"/>
      <c r="AB121" s="220"/>
      <c r="AC121" s="220"/>
      <c r="AD121" s="220"/>
      <c r="AE121" s="220"/>
      <c r="AF121" s="220"/>
      <c r="AG121" s="218"/>
      <c r="AH121" s="221"/>
      <c r="AI121" s="220"/>
      <c r="AJ121" s="220"/>
      <c r="AK121" s="220"/>
      <c r="AL121" s="220"/>
      <c r="AM121" s="220"/>
      <c r="AN121" s="220"/>
      <c r="AO121" s="220"/>
      <c r="AP121" s="220"/>
      <c r="AQ121" s="220"/>
      <c r="AR121" s="220"/>
      <c r="AS121" s="218"/>
      <c r="AT121" s="221"/>
      <c r="AU121" s="220"/>
      <c r="AV121" s="220"/>
      <c r="AW121" s="220"/>
      <c r="AX121" s="220"/>
      <c r="AY121" s="220"/>
      <c r="AZ121" s="220"/>
      <c r="BA121" s="220"/>
      <c r="BB121" s="220"/>
      <c r="BC121" s="220"/>
      <c r="BD121" s="220"/>
      <c r="BE121" s="218"/>
      <c r="BF121" s="221"/>
      <c r="BG121" s="220"/>
      <c r="BH121" s="220"/>
      <c r="BI121" s="220"/>
      <c r="BJ121" s="220"/>
      <c r="BK121" s="220"/>
      <c r="BL121" s="220"/>
      <c r="BM121" s="220"/>
      <c r="BN121" s="220"/>
      <c r="BO121" s="220"/>
      <c r="BP121" s="220"/>
      <c r="BQ121" s="218"/>
      <c r="BR121" s="221"/>
      <c r="BS121" s="220"/>
      <c r="BT121" s="220"/>
      <c r="BU121" s="220"/>
      <c r="BV121" s="220"/>
      <c r="BW121" s="220"/>
      <c r="BX121" s="220"/>
      <c r="BY121" s="220"/>
      <c r="BZ121" s="220"/>
      <c r="CA121" s="220"/>
      <c r="CB121" s="220"/>
      <c r="CC121" s="218"/>
      <c r="CD121" s="368"/>
    </row>
    <row r="122" spans="1:82" x14ac:dyDescent="0.75">
      <c r="A122" s="39"/>
      <c r="B122" s="73" t="s">
        <v>224</v>
      </c>
      <c r="C122" s="129" t="s">
        <v>609</v>
      </c>
      <c r="D122" s="130" t="s">
        <v>58</v>
      </c>
      <c r="E122" s="255">
        <v>72</v>
      </c>
      <c r="F122" s="224"/>
      <c r="G122" s="74">
        <f t="shared" si="67"/>
        <v>0</v>
      </c>
      <c r="H122" s="75"/>
      <c r="I122" s="76"/>
      <c r="J122" s="219"/>
      <c r="K122" s="220"/>
      <c r="L122" s="220"/>
      <c r="M122" s="220"/>
      <c r="N122" s="220"/>
      <c r="O122" s="220"/>
      <c r="P122" s="220"/>
      <c r="Q122" s="220"/>
      <c r="R122" s="220"/>
      <c r="S122" s="220"/>
      <c r="T122" s="220"/>
      <c r="U122" s="218"/>
      <c r="V122" s="219"/>
      <c r="W122" s="220"/>
      <c r="X122" s="220"/>
      <c r="Y122" s="220"/>
      <c r="Z122" s="220"/>
      <c r="AA122" s="220"/>
      <c r="AB122" s="220"/>
      <c r="AC122" s="220"/>
      <c r="AD122" s="220"/>
      <c r="AE122" s="220"/>
      <c r="AF122" s="220"/>
      <c r="AG122" s="218"/>
      <c r="AH122" s="221"/>
      <c r="AI122" s="220"/>
      <c r="AJ122" s="220"/>
      <c r="AK122" s="220"/>
      <c r="AL122" s="220"/>
      <c r="AM122" s="220"/>
      <c r="AN122" s="220"/>
      <c r="AO122" s="220"/>
      <c r="AP122" s="220"/>
      <c r="AQ122" s="220"/>
      <c r="AR122" s="220"/>
      <c r="AS122" s="218"/>
      <c r="AT122" s="221"/>
      <c r="AU122" s="220"/>
      <c r="AV122" s="220"/>
      <c r="AW122" s="220"/>
      <c r="AX122" s="220"/>
      <c r="AY122" s="220"/>
      <c r="AZ122" s="220"/>
      <c r="BA122" s="220"/>
      <c r="BB122" s="220"/>
      <c r="BC122" s="220"/>
      <c r="BD122" s="220"/>
      <c r="BE122" s="218"/>
      <c r="BF122" s="221"/>
      <c r="BG122" s="220"/>
      <c r="BH122" s="220"/>
      <c r="BI122" s="220"/>
      <c r="BJ122" s="220"/>
      <c r="BK122" s="220"/>
      <c r="BL122" s="220"/>
      <c r="BM122" s="220"/>
      <c r="BN122" s="220"/>
      <c r="BO122" s="220"/>
      <c r="BP122" s="220"/>
      <c r="BQ122" s="218"/>
      <c r="BR122" s="221"/>
      <c r="BS122" s="220"/>
      <c r="BT122" s="220"/>
      <c r="BU122" s="220"/>
      <c r="BV122" s="220"/>
      <c r="BW122" s="220"/>
      <c r="BX122" s="220"/>
      <c r="BY122" s="220"/>
      <c r="BZ122" s="220"/>
      <c r="CA122" s="220"/>
      <c r="CB122" s="220"/>
      <c r="CC122" s="218"/>
      <c r="CD122" s="368"/>
    </row>
    <row r="123" spans="1:82" x14ac:dyDescent="0.75">
      <c r="A123" s="39"/>
      <c r="B123" s="73" t="s">
        <v>225</v>
      </c>
      <c r="C123" s="129" t="s">
        <v>911</v>
      </c>
      <c r="D123" s="130" t="s">
        <v>226</v>
      </c>
      <c r="E123" s="255">
        <v>6</v>
      </c>
      <c r="F123" s="275"/>
      <c r="G123" s="74">
        <f>+E123*F123</f>
        <v>0</v>
      </c>
      <c r="H123" s="75"/>
      <c r="I123" s="76"/>
      <c r="J123" s="230"/>
      <c r="K123" s="227"/>
      <c r="L123" s="231"/>
      <c r="M123" s="231"/>
      <c r="N123" s="231"/>
      <c r="O123" s="231"/>
      <c r="P123" s="231"/>
      <c r="Q123" s="231"/>
      <c r="R123" s="231"/>
      <c r="S123" s="231"/>
      <c r="T123" s="231"/>
      <c r="U123" s="232">
        <f>G123/6</f>
        <v>0</v>
      </c>
      <c r="V123" s="230"/>
      <c r="W123" s="231"/>
      <c r="X123" s="231"/>
      <c r="Y123" s="231"/>
      <c r="Z123" s="231"/>
      <c r="AA123" s="231"/>
      <c r="AB123" s="231"/>
      <c r="AC123" s="231"/>
      <c r="AD123" s="231"/>
      <c r="AE123" s="231"/>
      <c r="AF123" s="231"/>
      <c r="AG123" s="232">
        <f>G123/6</f>
        <v>0</v>
      </c>
      <c r="AH123" s="233"/>
      <c r="AI123" s="231"/>
      <c r="AJ123" s="231"/>
      <c r="AK123" s="231"/>
      <c r="AL123" s="231"/>
      <c r="AM123" s="231"/>
      <c r="AN123" s="231"/>
      <c r="AO123" s="231"/>
      <c r="AP123" s="231"/>
      <c r="AQ123" s="231"/>
      <c r="AR123" s="231"/>
      <c r="AS123" s="232">
        <f>G123/6</f>
        <v>0</v>
      </c>
      <c r="AT123" s="233"/>
      <c r="AU123" s="231"/>
      <c r="AV123" s="231"/>
      <c r="AW123" s="231"/>
      <c r="AX123" s="231"/>
      <c r="AY123" s="231"/>
      <c r="AZ123" s="231"/>
      <c r="BA123" s="231"/>
      <c r="BB123" s="231"/>
      <c r="BC123" s="231"/>
      <c r="BD123" s="231"/>
      <c r="BE123" s="232">
        <f>G123/6</f>
        <v>0</v>
      </c>
      <c r="BF123" s="233"/>
      <c r="BG123" s="231"/>
      <c r="BH123" s="231"/>
      <c r="BI123" s="231"/>
      <c r="BJ123" s="231"/>
      <c r="BK123" s="231"/>
      <c r="BL123" s="231"/>
      <c r="BM123" s="231"/>
      <c r="BN123" s="231"/>
      <c r="BO123" s="231"/>
      <c r="BP123" s="231"/>
      <c r="BQ123" s="232">
        <f>G123/6</f>
        <v>0</v>
      </c>
      <c r="BR123" s="233"/>
      <c r="BS123" s="231"/>
      <c r="BT123" s="231"/>
      <c r="BU123" s="231"/>
      <c r="BV123" s="231"/>
      <c r="BW123" s="231"/>
      <c r="BX123" s="231"/>
      <c r="BY123" s="231"/>
      <c r="BZ123" s="231"/>
      <c r="CA123" s="231"/>
      <c r="CB123" s="231"/>
      <c r="CC123" s="232">
        <f>G123-SUM(H123:CB123)</f>
        <v>0</v>
      </c>
      <c r="CD123" s="368"/>
    </row>
    <row r="124" spans="1:82" x14ac:dyDescent="0.75">
      <c r="A124" s="39"/>
      <c r="B124" s="73" t="s">
        <v>227</v>
      </c>
      <c r="C124" s="129" t="s">
        <v>228</v>
      </c>
      <c r="D124" s="130" t="s">
        <v>58</v>
      </c>
      <c r="E124" s="255">
        <v>72</v>
      </c>
      <c r="F124" s="224"/>
      <c r="G124" s="74">
        <f t="shared" si="67"/>
        <v>0</v>
      </c>
      <c r="H124" s="75"/>
      <c r="I124" s="76"/>
      <c r="J124" s="219"/>
      <c r="K124" s="220"/>
      <c r="L124" s="220"/>
      <c r="M124" s="220"/>
      <c r="N124" s="220"/>
      <c r="O124" s="220"/>
      <c r="P124" s="220"/>
      <c r="Q124" s="220"/>
      <c r="R124" s="220"/>
      <c r="S124" s="220"/>
      <c r="T124" s="220"/>
      <c r="U124" s="218"/>
      <c r="V124" s="219"/>
      <c r="W124" s="220"/>
      <c r="X124" s="220"/>
      <c r="Y124" s="220"/>
      <c r="Z124" s="220"/>
      <c r="AA124" s="220"/>
      <c r="AB124" s="220"/>
      <c r="AC124" s="220"/>
      <c r="AD124" s="220"/>
      <c r="AE124" s="220"/>
      <c r="AF124" s="220"/>
      <c r="AG124" s="218"/>
      <c r="AH124" s="221"/>
      <c r="AI124" s="220"/>
      <c r="AJ124" s="220"/>
      <c r="AK124" s="220"/>
      <c r="AL124" s="220"/>
      <c r="AM124" s="220"/>
      <c r="AN124" s="220"/>
      <c r="AO124" s="220"/>
      <c r="AP124" s="220"/>
      <c r="AQ124" s="220"/>
      <c r="AR124" s="220"/>
      <c r="AS124" s="218"/>
      <c r="AT124" s="221"/>
      <c r="AU124" s="220"/>
      <c r="AV124" s="220"/>
      <c r="AW124" s="220"/>
      <c r="AX124" s="220"/>
      <c r="AY124" s="220"/>
      <c r="AZ124" s="220"/>
      <c r="BA124" s="220"/>
      <c r="BB124" s="220"/>
      <c r="BC124" s="220"/>
      <c r="BD124" s="220"/>
      <c r="BE124" s="218"/>
      <c r="BF124" s="221"/>
      <c r="BG124" s="220"/>
      <c r="BH124" s="220"/>
      <c r="BI124" s="220"/>
      <c r="BJ124" s="220"/>
      <c r="BK124" s="220"/>
      <c r="BL124" s="220"/>
      <c r="BM124" s="220"/>
      <c r="BN124" s="220"/>
      <c r="BO124" s="220"/>
      <c r="BP124" s="220"/>
      <c r="BQ124" s="218"/>
      <c r="BR124" s="221"/>
      <c r="BS124" s="220"/>
      <c r="BT124" s="220"/>
      <c r="BU124" s="220"/>
      <c r="BV124" s="220"/>
      <c r="BW124" s="220"/>
      <c r="BX124" s="220"/>
      <c r="BY124" s="220"/>
      <c r="BZ124" s="220"/>
      <c r="CA124" s="220"/>
      <c r="CB124" s="220"/>
      <c r="CC124" s="218"/>
      <c r="CD124" s="368"/>
    </row>
    <row r="125" spans="1:82" x14ac:dyDescent="0.75">
      <c r="A125" s="39"/>
      <c r="B125" s="73" t="s">
        <v>229</v>
      </c>
      <c r="C125" s="129" t="s">
        <v>230</v>
      </c>
      <c r="D125" s="130" t="s">
        <v>479</v>
      </c>
      <c r="E125" s="255">
        <v>300</v>
      </c>
      <c r="F125" s="275"/>
      <c r="G125" s="74">
        <f>+E125*F125</f>
        <v>0</v>
      </c>
      <c r="H125" s="75"/>
      <c r="I125" s="76"/>
      <c r="J125" s="230"/>
      <c r="K125" s="227"/>
      <c r="L125" s="231"/>
      <c r="M125" s="231"/>
      <c r="N125" s="231"/>
      <c r="O125" s="231"/>
      <c r="P125" s="231"/>
      <c r="Q125" s="231"/>
      <c r="R125" s="231"/>
      <c r="S125" s="231"/>
      <c r="T125" s="231"/>
      <c r="U125" s="232">
        <f>G125/6</f>
        <v>0</v>
      </c>
      <c r="V125" s="230"/>
      <c r="W125" s="231"/>
      <c r="X125" s="231"/>
      <c r="Y125" s="231"/>
      <c r="Z125" s="231"/>
      <c r="AA125" s="231"/>
      <c r="AB125" s="231"/>
      <c r="AC125" s="231"/>
      <c r="AD125" s="231"/>
      <c r="AE125" s="231"/>
      <c r="AF125" s="231"/>
      <c r="AG125" s="232">
        <f>G125/6</f>
        <v>0</v>
      </c>
      <c r="AH125" s="233"/>
      <c r="AI125" s="231"/>
      <c r="AJ125" s="231"/>
      <c r="AK125" s="231"/>
      <c r="AL125" s="231"/>
      <c r="AM125" s="231"/>
      <c r="AN125" s="231"/>
      <c r="AO125" s="231"/>
      <c r="AP125" s="231"/>
      <c r="AQ125" s="231"/>
      <c r="AR125" s="231"/>
      <c r="AS125" s="232">
        <f>G125/6</f>
        <v>0</v>
      </c>
      <c r="AT125" s="233"/>
      <c r="AU125" s="231"/>
      <c r="AV125" s="231"/>
      <c r="AW125" s="231"/>
      <c r="AX125" s="231"/>
      <c r="AY125" s="231"/>
      <c r="AZ125" s="231"/>
      <c r="BA125" s="231"/>
      <c r="BB125" s="231"/>
      <c r="BC125" s="231"/>
      <c r="BD125" s="231"/>
      <c r="BE125" s="232">
        <f>G125/6</f>
        <v>0</v>
      </c>
      <c r="BF125" s="233"/>
      <c r="BG125" s="231"/>
      <c r="BH125" s="231"/>
      <c r="BI125" s="231"/>
      <c r="BJ125" s="231"/>
      <c r="BK125" s="231"/>
      <c r="BL125" s="231"/>
      <c r="BM125" s="231"/>
      <c r="BN125" s="231"/>
      <c r="BO125" s="231"/>
      <c r="BP125" s="231"/>
      <c r="BQ125" s="232">
        <f>G125/6</f>
        <v>0</v>
      </c>
      <c r="BR125" s="233"/>
      <c r="BS125" s="231"/>
      <c r="BT125" s="231"/>
      <c r="BU125" s="231"/>
      <c r="BV125" s="231"/>
      <c r="BW125" s="231"/>
      <c r="BX125" s="231"/>
      <c r="BY125" s="231"/>
      <c r="BZ125" s="231"/>
      <c r="CA125" s="231"/>
      <c r="CB125" s="231"/>
      <c r="CC125" s="232">
        <f>G125-SUM(H125:CB125)</f>
        <v>0</v>
      </c>
      <c r="CD125" s="368"/>
    </row>
    <row r="126" spans="1:82" x14ac:dyDescent="0.75">
      <c r="A126" s="39"/>
      <c r="B126" s="73" t="s">
        <v>232</v>
      </c>
      <c r="C126" s="129" t="s">
        <v>233</v>
      </c>
      <c r="D126" s="130" t="s">
        <v>58</v>
      </c>
      <c r="E126" s="255">
        <v>72</v>
      </c>
      <c r="F126" s="224"/>
      <c r="G126" s="74">
        <f t="shared" si="67"/>
        <v>0</v>
      </c>
      <c r="H126" s="230"/>
      <c r="I126" s="232"/>
      <c r="J126" s="219"/>
      <c r="K126" s="220"/>
      <c r="L126" s="220"/>
      <c r="M126" s="220"/>
      <c r="N126" s="220"/>
      <c r="O126" s="220"/>
      <c r="P126" s="220"/>
      <c r="Q126" s="220"/>
      <c r="R126" s="220"/>
      <c r="S126" s="220"/>
      <c r="T126" s="220"/>
      <c r="U126" s="218"/>
      <c r="V126" s="219"/>
      <c r="W126" s="220"/>
      <c r="X126" s="220"/>
      <c r="Y126" s="220"/>
      <c r="Z126" s="220"/>
      <c r="AA126" s="220"/>
      <c r="AB126" s="220"/>
      <c r="AC126" s="220"/>
      <c r="AD126" s="220"/>
      <c r="AE126" s="220"/>
      <c r="AF126" s="220"/>
      <c r="AG126" s="218"/>
      <c r="AH126" s="221"/>
      <c r="AI126" s="220"/>
      <c r="AJ126" s="220"/>
      <c r="AK126" s="220"/>
      <c r="AL126" s="220"/>
      <c r="AM126" s="220"/>
      <c r="AN126" s="220"/>
      <c r="AO126" s="220"/>
      <c r="AP126" s="220"/>
      <c r="AQ126" s="220"/>
      <c r="AR126" s="220"/>
      <c r="AS126" s="218"/>
      <c r="AT126" s="221"/>
      <c r="AU126" s="220"/>
      <c r="AV126" s="220"/>
      <c r="AW126" s="220"/>
      <c r="AX126" s="220"/>
      <c r="AY126" s="220"/>
      <c r="AZ126" s="220"/>
      <c r="BA126" s="220"/>
      <c r="BB126" s="220"/>
      <c r="BC126" s="220"/>
      <c r="BD126" s="220"/>
      <c r="BE126" s="218"/>
      <c r="BF126" s="221"/>
      <c r="BG126" s="220"/>
      <c r="BH126" s="220"/>
      <c r="BI126" s="220"/>
      <c r="BJ126" s="220"/>
      <c r="BK126" s="220"/>
      <c r="BL126" s="220"/>
      <c r="BM126" s="220"/>
      <c r="BN126" s="220"/>
      <c r="BO126" s="220"/>
      <c r="BP126" s="220"/>
      <c r="BQ126" s="218"/>
      <c r="BR126" s="221"/>
      <c r="BS126" s="220"/>
      <c r="BT126" s="220"/>
      <c r="BU126" s="220"/>
      <c r="BV126" s="220"/>
      <c r="BW126" s="220"/>
      <c r="BX126" s="220"/>
      <c r="BY126" s="220"/>
      <c r="BZ126" s="220"/>
      <c r="CA126" s="220"/>
      <c r="CB126" s="220"/>
      <c r="CC126" s="218"/>
      <c r="CD126" s="368"/>
    </row>
    <row r="127" spans="1:82" x14ac:dyDescent="0.75">
      <c r="A127" s="39"/>
      <c r="B127" s="73" t="s">
        <v>234</v>
      </c>
      <c r="C127" s="129" t="s">
        <v>235</v>
      </c>
      <c r="D127" s="130" t="s">
        <v>86</v>
      </c>
      <c r="E127" s="255">
        <v>1</v>
      </c>
      <c r="F127" s="216"/>
      <c r="G127" s="74">
        <f>+E127*F127</f>
        <v>0</v>
      </c>
      <c r="H127" s="230"/>
      <c r="I127" s="232"/>
      <c r="J127" s="230"/>
      <c r="K127" s="227"/>
      <c r="L127" s="231"/>
      <c r="M127" s="231"/>
      <c r="N127" s="231"/>
      <c r="O127" s="231"/>
      <c r="P127" s="231"/>
      <c r="Q127" s="231"/>
      <c r="R127" s="231"/>
      <c r="S127" s="231"/>
      <c r="T127" s="231"/>
      <c r="U127" s="232">
        <f>G127/6</f>
        <v>0</v>
      </c>
      <c r="V127" s="230"/>
      <c r="W127" s="231"/>
      <c r="X127" s="231"/>
      <c r="Y127" s="231"/>
      <c r="Z127" s="231"/>
      <c r="AA127" s="231"/>
      <c r="AB127" s="231"/>
      <c r="AC127" s="231"/>
      <c r="AD127" s="231"/>
      <c r="AE127" s="231"/>
      <c r="AF127" s="231"/>
      <c r="AG127" s="232">
        <f>G127/6</f>
        <v>0</v>
      </c>
      <c r="AH127" s="233"/>
      <c r="AI127" s="231"/>
      <c r="AJ127" s="231"/>
      <c r="AK127" s="231"/>
      <c r="AL127" s="231"/>
      <c r="AM127" s="231"/>
      <c r="AN127" s="231"/>
      <c r="AO127" s="231"/>
      <c r="AP127" s="231"/>
      <c r="AQ127" s="231"/>
      <c r="AR127" s="231"/>
      <c r="AS127" s="232">
        <f>G127/6</f>
        <v>0</v>
      </c>
      <c r="AT127" s="233"/>
      <c r="AU127" s="231"/>
      <c r="AV127" s="231"/>
      <c r="AW127" s="231"/>
      <c r="AX127" s="231"/>
      <c r="AY127" s="231"/>
      <c r="AZ127" s="231"/>
      <c r="BA127" s="231"/>
      <c r="BB127" s="231"/>
      <c r="BC127" s="231"/>
      <c r="BD127" s="231"/>
      <c r="BE127" s="232">
        <f>G127/6</f>
        <v>0</v>
      </c>
      <c r="BF127" s="233"/>
      <c r="BG127" s="231"/>
      <c r="BH127" s="231"/>
      <c r="BI127" s="231"/>
      <c r="BJ127" s="231"/>
      <c r="BK127" s="231"/>
      <c r="BL127" s="231"/>
      <c r="BM127" s="231"/>
      <c r="BN127" s="231"/>
      <c r="BO127" s="231"/>
      <c r="BP127" s="231"/>
      <c r="BQ127" s="232">
        <f>G127/6</f>
        <v>0</v>
      </c>
      <c r="BR127" s="233"/>
      <c r="BS127" s="231"/>
      <c r="BT127" s="231"/>
      <c r="BU127" s="231"/>
      <c r="BV127" s="231"/>
      <c r="BW127" s="231"/>
      <c r="BX127" s="231"/>
      <c r="BY127" s="231"/>
      <c r="BZ127" s="231"/>
      <c r="CA127" s="231"/>
      <c r="CB127" s="231"/>
      <c r="CC127" s="232">
        <f>G127-SUM(J127:CB127)</f>
        <v>0</v>
      </c>
      <c r="CD127" s="368"/>
    </row>
    <row r="128" spans="1:82" x14ac:dyDescent="0.75">
      <c r="A128" s="39"/>
      <c r="B128" s="131" t="s">
        <v>236</v>
      </c>
      <c r="C128" s="132" t="s">
        <v>237</v>
      </c>
      <c r="D128" s="133"/>
      <c r="E128" s="296"/>
      <c r="F128" s="250"/>
      <c r="G128" s="134">
        <f t="shared" ref="G128:AL128" si="68">SUM(G129:G137)</f>
        <v>0</v>
      </c>
      <c r="H128" s="135">
        <f t="shared" si="68"/>
        <v>0</v>
      </c>
      <c r="I128" s="136">
        <f t="shared" si="68"/>
        <v>0</v>
      </c>
      <c r="J128" s="135">
        <f t="shared" si="68"/>
        <v>0</v>
      </c>
      <c r="K128" s="137">
        <f t="shared" si="68"/>
        <v>0</v>
      </c>
      <c r="L128" s="137">
        <f t="shared" si="68"/>
        <v>0</v>
      </c>
      <c r="M128" s="137">
        <f t="shared" si="68"/>
        <v>0</v>
      </c>
      <c r="N128" s="137">
        <f t="shared" si="68"/>
        <v>0</v>
      </c>
      <c r="O128" s="137">
        <f t="shared" si="68"/>
        <v>0</v>
      </c>
      <c r="P128" s="137">
        <f t="shared" si="68"/>
        <v>0</v>
      </c>
      <c r="Q128" s="137">
        <f>SUM(Q129:Q137)</f>
        <v>0</v>
      </c>
      <c r="R128" s="137">
        <f t="shared" si="68"/>
        <v>0</v>
      </c>
      <c r="S128" s="137">
        <f t="shared" si="68"/>
        <v>0</v>
      </c>
      <c r="T128" s="137">
        <f t="shared" si="68"/>
        <v>0</v>
      </c>
      <c r="U128" s="136">
        <f t="shared" si="68"/>
        <v>0</v>
      </c>
      <c r="V128" s="135">
        <f t="shared" si="68"/>
        <v>0</v>
      </c>
      <c r="W128" s="137">
        <f t="shared" si="68"/>
        <v>0</v>
      </c>
      <c r="X128" s="137">
        <f t="shared" si="68"/>
        <v>0</v>
      </c>
      <c r="Y128" s="137">
        <f t="shared" si="68"/>
        <v>0</v>
      </c>
      <c r="Z128" s="137">
        <f t="shared" si="68"/>
        <v>0</v>
      </c>
      <c r="AA128" s="137">
        <f t="shared" si="68"/>
        <v>0</v>
      </c>
      <c r="AB128" s="137">
        <f t="shared" si="68"/>
        <v>0</v>
      </c>
      <c r="AC128" s="137">
        <f t="shared" si="68"/>
        <v>0</v>
      </c>
      <c r="AD128" s="137">
        <f t="shared" si="68"/>
        <v>0</v>
      </c>
      <c r="AE128" s="137">
        <f t="shared" si="68"/>
        <v>0</v>
      </c>
      <c r="AF128" s="137">
        <f t="shared" si="68"/>
        <v>0</v>
      </c>
      <c r="AG128" s="136">
        <f t="shared" si="68"/>
        <v>0</v>
      </c>
      <c r="AH128" s="138">
        <f t="shared" si="68"/>
        <v>0</v>
      </c>
      <c r="AI128" s="137">
        <f t="shared" si="68"/>
        <v>0</v>
      </c>
      <c r="AJ128" s="137">
        <f t="shared" si="68"/>
        <v>0</v>
      </c>
      <c r="AK128" s="137">
        <f t="shared" si="68"/>
        <v>0</v>
      </c>
      <c r="AL128" s="137">
        <f t="shared" si="68"/>
        <v>0</v>
      </c>
      <c r="AM128" s="137">
        <f t="shared" ref="AM128:BR128" si="69">SUM(AM129:AM137)</f>
        <v>0</v>
      </c>
      <c r="AN128" s="137">
        <f t="shared" si="69"/>
        <v>0</v>
      </c>
      <c r="AO128" s="137">
        <f t="shared" si="69"/>
        <v>0</v>
      </c>
      <c r="AP128" s="137">
        <f t="shared" si="69"/>
        <v>0</v>
      </c>
      <c r="AQ128" s="137">
        <f t="shared" si="69"/>
        <v>0</v>
      </c>
      <c r="AR128" s="137">
        <f t="shared" si="69"/>
        <v>0</v>
      </c>
      <c r="AS128" s="136">
        <f t="shared" si="69"/>
        <v>0</v>
      </c>
      <c r="AT128" s="138">
        <f t="shared" si="69"/>
        <v>0</v>
      </c>
      <c r="AU128" s="137">
        <f t="shared" si="69"/>
        <v>0</v>
      </c>
      <c r="AV128" s="137">
        <f t="shared" si="69"/>
        <v>0</v>
      </c>
      <c r="AW128" s="137">
        <f t="shared" si="69"/>
        <v>0</v>
      </c>
      <c r="AX128" s="137">
        <f t="shared" si="69"/>
        <v>0</v>
      </c>
      <c r="AY128" s="137">
        <f t="shared" si="69"/>
        <v>0</v>
      </c>
      <c r="AZ128" s="137">
        <f t="shared" si="69"/>
        <v>0</v>
      </c>
      <c r="BA128" s="137">
        <f t="shared" si="69"/>
        <v>0</v>
      </c>
      <c r="BB128" s="137">
        <f t="shared" si="69"/>
        <v>0</v>
      </c>
      <c r="BC128" s="137">
        <f t="shared" si="69"/>
        <v>0</v>
      </c>
      <c r="BD128" s="137">
        <f t="shared" si="69"/>
        <v>0</v>
      </c>
      <c r="BE128" s="136">
        <f t="shared" si="69"/>
        <v>0</v>
      </c>
      <c r="BF128" s="138">
        <f t="shared" si="69"/>
        <v>0</v>
      </c>
      <c r="BG128" s="137">
        <f t="shared" si="69"/>
        <v>0</v>
      </c>
      <c r="BH128" s="137">
        <f t="shared" si="69"/>
        <v>0</v>
      </c>
      <c r="BI128" s="137">
        <f t="shared" si="69"/>
        <v>0</v>
      </c>
      <c r="BJ128" s="137">
        <f t="shared" si="69"/>
        <v>0</v>
      </c>
      <c r="BK128" s="137">
        <f t="shared" si="69"/>
        <v>0</v>
      </c>
      <c r="BL128" s="137">
        <f t="shared" si="69"/>
        <v>0</v>
      </c>
      <c r="BM128" s="137">
        <f t="shared" si="69"/>
        <v>0</v>
      </c>
      <c r="BN128" s="137">
        <f t="shared" si="69"/>
        <v>0</v>
      </c>
      <c r="BO128" s="137">
        <f t="shared" si="69"/>
        <v>0</v>
      </c>
      <c r="BP128" s="137">
        <f t="shared" si="69"/>
        <v>0</v>
      </c>
      <c r="BQ128" s="136">
        <f t="shared" si="69"/>
        <v>0</v>
      </c>
      <c r="BR128" s="138">
        <f t="shared" si="69"/>
        <v>0</v>
      </c>
      <c r="BS128" s="137">
        <f t="shared" ref="BS128:CC128" si="70">SUM(BS129:BS137)</f>
        <v>0</v>
      </c>
      <c r="BT128" s="137">
        <f t="shared" si="70"/>
        <v>0</v>
      </c>
      <c r="BU128" s="137">
        <f t="shared" si="70"/>
        <v>0</v>
      </c>
      <c r="BV128" s="137">
        <f t="shared" si="70"/>
        <v>0</v>
      </c>
      <c r="BW128" s="137">
        <f t="shared" si="70"/>
        <v>0</v>
      </c>
      <c r="BX128" s="137">
        <f t="shared" si="70"/>
        <v>0</v>
      </c>
      <c r="BY128" s="137">
        <f t="shared" si="70"/>
        <v>0</v>
      </c>
      <c r="BZ128" s="137">
        <f t="shared" si="70"/>
        <v>0</v>
      </c>
      <c r="CA128" s="137">
        <f t="shared" si="70"/>
        <v>0</v>
      </c>
      <c r="CB128" s="137">
        <f t="shared" si="70"/>
        <v>0</v>
      </c>
      <c r="CC128" s="136">
        <f t="shared" si="70"/>
        <v>0</v>
      </c>
      <c r="CD128" s="368"/>
    </row>
    <row r="129" spans="1:82" x14ac:dyDescent="0.75">
      <c r="A129" s="39"/>
      <c r="B129" s="73" t="s">
        <v>238</v>
      </c>
      <c r="C129" s="129" t="s">
        <v>239</v>
      </c>
      <c r="D129" s="139" t="s">
        <v>58</v>
      </c>
      <c r="E129" s="255">
        <v>72</v>
      </c>
      <c r="F129" s="224"/>
      <c r="G129" s="74">
        <f t="shared" ref="G129:G137" si="71">+SUM(H129:CC129)</f>
        <v>0</v>
      </c>
      <c r="H129" s="230"/>
      <c r="I129" s="232"/>
      <c r="J129" s="219"/>
      <c r="K129" s="220"/>
      <c r="L129" s="220"/>
      <c r="M129" s="220"/>
      <c r="N129" s="220"/>
      <c r="O129" s="220"/>
      <c r="P129" s="220"/>
      <c r="Q129" s="220"/>
      <c r="R129" s="220"/>
      <c r="S129" s="220"/>
      <c r="T129" s="220"/>
      <c r="U129" s="218"/>
      <c r="V129" s="219"/>
      <c r="W129" s="220"/>
      <c r="X129" s="220"/>
      <c r="Y129" s="220"/>
      <c r="Z129" s="220"/>
      <c r="AA129" s="220"/>
      <c r="AB129" s="220"/>
      <c r="AC129" s="220"/>
      <c r="AD129" s="220"/>
      <c r="AE129" s="220"/>
      <c r="AF129" s="220"/>
      <c r="AG129" s="218"/>
      <c r="AH129" s="221"/>
      <c r="AI129" s="220"/>
      <c r="AJ129" s="220"/>
      <c r="AK129" s="220"/>
      <c r="AL129" s="220"/>
      <c r="AM129" s="220"/>
      <c r="AN129" s="220"/>
      <c r="AO129" s="220"/>
      <c r="AP129" s="220"/>
      <c r="AQ129" s="220"/>
      <c r="AR129" s="220"/>
      <c r="AS129" s="218"/>
      <c r="AT129" s="221"/>
      <c r="AU129" s="220"/>
      <c r="AV129" s="220"/>
      <c r="AW129" s="220"/>
      <c r="AX129" s="220"/>
      <c r="AY129" s="220"/>
      <c r="AZ129" s="220"/>
      <c r="BA129" s="220"/>
      <c r="BB129" s="220"/>
      <c r="BC129" s="220"/>
      <c r="BD129" s="220"/>
      <c r="BE129" s="218"/>
      <c r="BF129" s="221"/>
      <c r="BG129" s="220"/>
      <c r="BH129" s="220"/>
      <c r="BI129" s="220"/>
      <c r="BJ129" s="220"/>
      <c r="BK129" s="220"/>
      <c r="BL129" s="220"/>
      <c r="BM129" s="220"/>
      <c r="BN129" s="220"/>
      <c r="BO129" s="220"/>
      <c r="BP129" s="220"/>
      <c r="BQ129" s="218"/>
      <c r="BR129" s="221"/>
      <c r="BS129" s="220"/>
      <c r="BT129" s="220"/>
      <c r="BU129" s="220"/>
      <c r="BV129" s="220"/>
      <c r="BW129" s="220"/>
      <c r="BX129" s="220"/>
      <c r="BY129" s="220"/>
      <c r="BZ129" s="220"/>
      <c r="CA129" s="220"/>
      <c r="CB129" s="220"/>
      <c r="CC129" s="218"/>
      <c r="CD129" s="368"/>
    </row>
    <row r="130" spans="1:82" x14ac:dyDescent="0.75">
      <c r="A130" s="39"/>
      <c r="B130" s="73" t="s">
        <v>240</v>
      </c>
      <c r="C130" s="129" t="s">
        <v>241</v>
      </c>
      <c r="D130" s="139" t="s">
        <v>58</v>
      </c>
      <c r="E130" s="255">
        <v>72</v>
      </c>
      <c r="F130" s="224"/>
      <c r="G130" s="74">
        <f t="shared" si="71"/>
        <v>0</v>
      </c>
      <c r="H130" s="230"/>
      <c r="I130" s="232"/>
      <c r="J130" s="219"/>
      <c r="K130" s="220"/>
      <c r="L130" s="220"/>
      <c r="M130" s="220"/>
      <c r="N130" s="220"/>
      <c r="O130" s="220"/>
      <c r="P130" s="220"/>
      <c r="Q130" s="220"/>
      <c r="R130" s="220"/>
      <c r="S130" s="220"/>
      <c r="T130" s="220"/>
      <c r="U130" s="218"/>
      <c r="V130" s="219"/>
      <c r="W130" s="220"/>
      <c r="X130" s="220"/>
      <c r="Y130" s="220"/>
      <c r="Z130" s="220"/>
      <c r="AA130" s="220"/>
      <c r="AB130" s="220"/>
      <c r="AC130" s="220"/>
      <c r="AD130" s="220"/>
      <c r="AE130" s="220"/>
      <c r="AF130" s="220"/>
      <c r="AG130" s="218"/>
      <c r="AH130" s="221"/>
      <c r="AI130" s="220"/>
      <c r="AJ130" s="220"/>
      <c r="AK130" s="220"/>
      <c r="AL130" s="220"/>
      <c r="AM130" s="220"/>
      <c r="AN130" s="220"/>
      <c r="AO130" s="220"/>
      <c r="AP130" s="220"/>
      <c r="AQ130" s="220"/>
      <c r="AR130" s="220"/>
      <c r="AS130" s="218"/>
      <c r="AT130" s="221"/>
      <c r="AU130" s="220"/>
      <c r="AV130" s="220"/>
      <c r="AW130" s="220"/>
      <c r="AX130" s="220"/>
      <c r="AY130" s="220"/>
      <c r="AZ130" s="220"/>
      <c r="BA130" s="220"/>
      <c r="BB130" s="220"/>
      <c r="BC130" s="220"/>
      <c r="BD130" s="220"/>
      <c r="BE130" s="218"/>
      <c r="BF130" s="221"/>
      <c r="BG130" s="220"/>
      <c r="BH130" s="220"/>
      <c r="BI130" s="220"/>
      <c r="BJ130" s="220"/>
      <c r="BK130" s="220"/>
      <c r="BL130" s="220"/>
      <c r="BM130" s="220"/>
      <c r="BN130" s="220"/>
      <c r="BO130" s="220"/>
      <c r="BP130" s="220"/>
      <c r="BQ130" s="218"/>
      <c r="BR130" s="221"/>
      <c r="BS130" s="220"/>
      <c r="BT130" s="220"/>
      <c r="BU130" s="220"/>
      <c r="BV130" s="220"/>
      <c r="BW130" s="220"/>
      <c r="BX130" s="220"/>
      <c r="BY130" s="220"/>
      <c r="BZ130" s="220"/>
      <c r="CA130" s="220"/>
      <c r="CB130" s="220"/>
      <c r="CC130" s="218"/>
      <c r="CD130" s="368"/>
    </row>
    <row r="131" spans="1:82" x14ac:dyDescent="0.75">
      <c r="A131" s="39"/>
      <c r="B131" s="73" t="s">
        <v>242</v>
      </c>
      <c r="C131" s="129" t="s">
        <v>243</v>
      </c>
      <c r="D131" s="139" t="s">
        <v>58</v>
      </c>
      <c r="E131" s="255">
        <v>72</v>
      </c>
      <c r="F131" s="224"/>
      <c r="G131" s="74">
        <f t="shared" si="71"/>
        <v>0</v>
      </c>
      <c r="H131" s="230"/>
      <c r="I131" s="232"/>
      <c r="J131" s="219"/>
      <c r="K131" s="220"/>
      <c r="L131" s="220"/>
      <c r="M131" s="220"/>
      <c r="N131" s="220"/>
      <c r="O131" s="220"/>
      <c r="P131" s="220"/>
      <c r="Q131" s="220"/>
      <c r="R131" s="220"/>
      <c r="S131" s="220"/>
      <c r="T131" s="220"/>
      <c r="U131" s="218"/>
      <c r="V131" s="219"/>
      <c r="W131" s="220"/>
      <c r="X131" s="220"/>
      <c r="Y131" s="220"/>
      <c r="Z131" s="220"/>
      <c r="AA131" s="220"/>
      <c r="AB131" s="220"/>
      <c r="AC131" s="220"/>
      <c r="AD131" s="220"/>
      <c r="AE131" s="220"/>
      <c r="AF131" s="220"/>
      <c r="AG131" s="218"/>
      <c r="AH131" s="221"/>
      <c r="AI131" s="220"/>
      <c r="AJ131" s="220"/>
      <c r="AK131" s="220"/>
      <c r="AL131" s="220"/>
      <c r="AM131" s="220"/>
      <c r="AN131" s="220"/>
      <c r="AO131" s="220"/>
      <c r="AP131" s="220"/>
      <c r="AQ131" s="220"/>
      <c r="AR131" s="220"/>
      <c r="AS131" s="218"/>
      <c r="AT131" s="221"/>
      <c r="AU131" s="220"/>
      <c r="AV131" s="220"/>
      <c r="AW131" s="220"/>
      <c r="AX131" s="220"/>
      <c r="AY131" s="220"/>
      <c r="AZ131" s="220"/>
      <c r="BA131" s="220"/>
      <c r="BB131" s="220"/>
      <c r="BC131" s="220"/>
      <c r="BD131" s="220"/>
      <c r="BE131" s="218"/>
      <c r="BF131" s="221"/>
      <c r="BG131" s="220"/>
      <c r="BH131" s="220"/>
      <c r="BI131" s="220"/>
      <c r="BJ131" s="220"/>
      <c r="BK131" s="220"/>
      <c r="BL131" s="220"/>
      <c r="BM131" s="220"/>
      <c r="BN131" s="220"/>
      <c r="BO131" s="220"/>
      <c r="BP131" s="220"/>
      <c r="BQ131" s="218"/>
      <c r="BR131" s="221"/>
      <c r="BS131" s="220"/>
      <c r="BT131" s="220"/>
      <c r="BU131" s="220"/>
      <c r="BV131" s="220"/>
      <c r="BW131" s="220"/>
      <c r="BX131" s="220"/>
      <c r="BY131" s="220"/>
      <c r="BZ131" s="220"/>
      <c r="CA131" s="220"/>
      <c r="CB131" s="220"/>
      <c r="CC131" s="218"/>
      <c r="CD131" s="368"/>
    </row>
    <row r="132" spans="1:82" x14ac:dyDescent="0.75">
      <c r="A132" s="39"/>
      <c r="B132" s="73" t="s">
        <v>244</v>
      </c>
      <c r="C132" s="129" t="s">
        <v>245</v>
      </c>
      <c r="D132" s="139" t="s">
        <v>58</v>
      </c>
      <c r="E132" s="255">
        <v>72</v>
      </c>
      <c r="F132" s="224"/>
      <c r="G132" s="74">
        <f t="shared" si="71"/>
        <v>0</v>
      </c>
      <c r="H132" s="230"/>
      <c r="I132" s="232"/>
      <c r="J132" s="219"/>
      <c r="K132" s="220"/>
      <c r="L132" s="220"/>
      <c r="M132" s="220"/>
      <c r="N132" s="220"/>
      <c r="O132" s="220"/>
      <c r="P132" s="220"/>
      <c r="Q132" s="220"/>
      <c r="R132" s="220"/>
      <c r="S132" s="220"/>
      <c r="T132" s="220"/>
      <c r="U132" s="218"/>
      <c r="V132" s="219"/>
      <c r="W132" s="220"/>
      <c r="X132" s="220"/>
      <c r="Y132" s="220"/>
      <c r="Z132" s="220"/>
      <c r="AA132" s="220"/>
      <c r="AB132" s="220"/>
      <c r="AC132" s="220"/>
      <c r="AD132" s="220"/>
      <c r="AE132" s="220"/>
      <c r="AF132" s="220"/>
      <c r="AG132" s="218"/>
      <c r="AH132" s="221"/>
      <c r="AI132" s="220"/>
      <c r="AJ132" s="220"/>
      <c r="AK132" s="220"/>
      <c r="AL132" s="220"/>
      <c r="AM132" s="220"/>
      <c r="AN132" s="220"/>
      <c r="AO132" s="220"/>
      <c r="AP132" s="220"/>
      <c r="AQ132" s="220"/>
      <c r="AR132" s="220"/>
      <c r="AS132" s="218"/>
      <c r="AT132" s="221"/>
      <c r="AU132" s="220"/>
      <c r="AV132" s="220"/>
      <c r="AW132" s="220"/>
      <c r="AX132" s="220"/>
      <c r="AY132" s="220"/>
      <c r="AZ132" s="220"/>
      <c r="BA132" s="220"/>
      <c r="BB132" s="220"/>
      <c r="BC132" s="220"/>
      <c r="BD132" s="220"/>
      <c r="BE132" s="218"/>
      <c r="BF132" s="221"/>
      <c r="BG132" s="220"/>
      <c r="BH132" s="220"/>
      <c r="BI132" s="220"/>
      <c r="BJ132" s="220"/>
      <c r="BK132" s="220"/>
      <c r="BL132" s="220"/>
      <c r="BM132" s="220"/>
      <c r="BN132" s="220"/>
      <c r="BO132" s="220"/>
      <c r="BP132" s="220"/>
      <c r="BQ132" s="218"/>
      <c r="BR132" s="221"/>
      <c r="BS132" s="220"/>
      <c r="BT132" s="220"/>
      <c r="BU132" s="220"/>
      <c r="BV132" s="220"/>
      <c r="BW132" s="220"/>
      <c r="BX132" s="220"/>
      <c r="BY132" s="220"/>
      <c r="BZ132" s="220"/>
      <c r="CA132" s="220"/>
      <c r="CB132" s="220"/>
      <c r="CC132" s="218"/>
      <c r="CD132" s="368"/>
    </row>
    <row r="133" spans="1:82" x14ac:dyDescent="0.75">
      <c r="A133" s="39"/>
      <c r="B133" s="73" t="s">
        <v>246</v>
      </c>
      <c r="C133" s="129" t="s">
        <v>247</v>
      </c>
      <c r="D133" s="139" t="s">
        <v>58</v>
      </c>
      <c r="E133" s="255">
        <v>72</v>
      </c>
      <c r="F133" s="224"/>
      <c r="G133" s="74">
        <f t="shared" si="71"/>
        <v>0</v>
      </c>
      <c r="H133" s="230"/>
      <c r="I133" s="232"/>
      <c r="J133" s="219"/>
      <c r="K133" s="220"/>
      <c r="L133" s="220"/>
      <c r="M133" s="220"/>
      <c r="N133" s="220"/>
      <c r="O133" s="220"/>
      <c r="P133" s="220"/>
      <c r="Q133" s="220"/>
      <c r="R133" s="220"/>
      <c r="S133" s="220"/>
      <c r="T133" s="220"/>
      <c r="U133" s="218"/>
      <c r="V133" s="219"/>
      <c r="W133" s="220"/>
      <c r="X133" s="220"/>
      <c r="Y133" s="220"/>
      <c r="Z133" s="220"/>
      <c r="AA133" s="220"/>
      <c r="AB133" s="220"/>
      <c r="AC133" s="220"/>
      <c r="AD133" s="220"/>
      <c r="AE133" s="220"/>
      <c r="AF133" s="220"/>
      <c r="AG133" s="218"/>
      <c r="AH133" s="221"/>
      <c r="AI133" s="220"/>
      <c r="AJ133" s="220"/>
      <c r="AK133" s="220"/>
      <c r="AL133" s="220"/>
      <c r="AM133" s="220"/>
      <c r="AN133" s="220"/>
      <c r="AO133" s="220"/>
      <c r="AP133" s="220"/>
      <c r="AQ133" s="220"/>
      <c r="AR133" s="220"/>
      <c r="AS133" s="218"/>
      <c r="AT133" s="221"/>
      <c r="AU133" s="220"/>
      <c r="AV133" s="220"/>
      <c r="AW133" s="220"/>
      <c r="AX133" s="220"/>
      <c r="AY133" s="220"/>
      <c r="AZ133" s="220"/>
      <c r="BA133" s="220"/>
      <c r="BB133" s="220"/>
      <c r="BC133" s="220"/>
      <c r="BD133" s="220"/>
      <c r="BE133" s="218"/>
      <c r="BF133" s="221"/>
      <c r="BG133" s="220"/>
      <c r="BH133" s="220"/>
      <c r="BI133" s="220"/>
      <c r="BJ133" s="220"/>
      <c r="BK133" s="220"/>
      <c r="BL133" s="220"/>
      <c r="BM133" s="220"/>
      <c r="BN133" s="220"/>
      <c r="BO133" s="220"/>
      <c r="BP133" s="220"/>
      <c r="BQ133" s="218"/>
      <c r="BR133" s="221"/>
      <c r="BS133" s="220"/>
      <c r="BT133" s="220"/>
      <c r="BU133" s="220"/>
      <c r="BV133" s="220"/>
      <c r="BW133" s="220"/>
      <c r="BX133" s="220"/>
      <c r="BY133" s="220"/>
      <c r="BZ133" s="220"/>
      <c r="CA133" s="220"/>
      <c r="CB133" s="220"/>
      <c r="CC133" s="218"/>
      <c r="CD133" s="368"/>
    </row>
    <row r="134" spans="1:82" x14ac:dyDescent="0.75">
      <c r="A134" s="39"/>
      <c r="B134" s="73" t="s">
        <v>248</v>
      </c>
      <c r="C134" s="129" t="s">
        <v>249</v>
      </c>
      <c r="D134" s="139" t="s">
        <v>58</v>
      </c>
      <c r="E134" s="255">
        <v>72</v>
      </c>
      <c r="F134" s="224"/>
      <c r="G134" s="74">
        <f t="shared" si="71"/>
        <v>0</v>
      </c>
      <c r="H134" s="230"/>
      <c r="I134" s="232"/>
      <c r="J134" s="219"/>
      <c r="K134" s="220"/>
      <c r="L134" s="220"/>
      <c r="M134" s="220"/>
      <c r="N134" s="220"/>
      <c r="O134" s="220"/>
      <c r="P134" s="220"/>
      <c r="Q134" s="220"/>
      <c r="R134" s="220"/>
      <c r="S134" s="220"/>
      <c r="T134" s="220"/>
      <c r="U134" s="218"/>
      <c r="V134" s="219"/>
      <c r="W134" s="220"/>
      <c r="X134" s="220"/>
      <c r="Y134" s="220"/>
      <c r="Z134" s="220"/>
      <c r="AA134" s="220"/>
      <c r="AB134" s="220"/>
      <c r="AC134" s="220"/>
      <c r="AD134" s="220"/>
      <c r="AE134" s="220"/>
      <c r="AF134" s="220"/>
      <c r="AG134" s="218"/>
      <c r="AH134" s="221"/>
      <c r="AI134" s="220"/>
      <c r="AJ134" s="220"/>
      <c r="AK134" s="220"/>
      <c r="AL134" s="220"/>
      <c r="AM134" s="220"/>
      <c r="AN134" s="220"/>
      <c r="AO134" s="220"/>
      <c r="AP134" s="220"/>
      <c r="AQ134" s="220"/>
      <c r="AR134" s="220"/>
      <c r="AS134" s="218"/>
      <c r="AT134" s="221"/>
      <c r="AU134" s="220"/>
      <c r="AV134" s="220"/>
      <c r="AW134" s="220"/>
      <c r="AX134" s="220"/>
      <c r="AY134" s="220"/>
      <c r="AZ134" s="220"/>
      <c r="BA134" s="220"/>
      <c r="BB134" s="220"/>
      <c r="BC134" s="220"/>
      <c r="BD134" s="220"/>
      <c r="BE134" s="218"/>
      <c r="BF134" s="221"/>
      <c r="BG134" s="220"/>
      <c r="BH134" s="220"/>
      <c r="BI134" s="220"/>
      <c r="BJ134" s="220"/>
      <c r="BK134" s="220"/>
      <c r="BL134" s="220"/>
      <c r="BM134" s="220"/>
      <c r="BN134" s="220"/>
      <c r="BO134" s="220"/>
      <c r="BP134" s="220"/>
      <c r="BQ134" s="218"/>
      <c r="BR134" s="221"/>
      <c r="BS134" s="220"/>
      <c r="BT134" s="220"/>
      <c r="BU134" s="220"/>
      <c r="BV134" s="220"/>
      <c r="BW134" s="220"/>
      <c r="BX134" s="220"/>
      <c r="BY134" s="220"/>
      <c r="BZ134" s="220"/>
      <c r="CA134" s="220"/>
      <c r="CB134" s="220"/>
      <c r="CC134" s="218"/>
      <c r="CD134" s="368"/>
    </row>
    <row r="135" spans="1:82" x14ac:dyDescent="0.75">
      <c r="A135" s="39"/>
      <c r="B135" s="73" t="s">
        <v>250</v>
      </c>
      <c r="C135" s="129" t="s">
        <v>251</v>
      </c>
      <c r="D135" s="139" t="s">
        <v>58</v>
      </c>
      <c r="E135" s="255">
        <v>72</v>
      </c>
      <c r="F135" s="224"/>
      <c r="G135" s="74">
        <f t="shared" si="71"/>
        <v>0</v>
      </c>
      <c r="H135" s="230"/>
      <c r="I135" s="232"/>
      <c r="J135" s="219"/>
      <c r="K135" s="220"/>
      <c r="L135" s="220"/>
      <c r="M135" s="220"/>
      <c r="N135" s="220"/>
      <c r="O135" s="220"/>
      <c r="P135" s="220"/>
      <c r="Q135" s="220"/>
      <c r="R135" s="220"/>
      <c r="S135" s="220"/>
      <c r="T135" s="220"/>
      <c r="U135" s="218"/>
      <c r="V135" s="219"/>
      <c r="W135" s="220"/>
      <c r="X135" s="220"/>
      <c r="Y135" s="220"/>
      <c r="Z135" s="220"/>
      <c r="AA135" s="220"/>
      <c r="AB135" s="220"/>
      <c r="AC135" s="220"/>
      <c r="AD135" s="220"/>
      <c r="AE135" s="220"/>
      <c r="AF135" s="220"/>
      <c r="AG135" s="218"/>
      <c r="AH135" s="221"/>
      <c r="AI135" s="220"/>
      <c r="AJ135" s="220"/>
      <c r="AK135" s="220"/>
      <c r="AL135" s="220"/>
      <c r="AM135" s="220"/>
      <c r="AN135" s="220"/>
      <c r="AO135" s="220"/>
      <c r="AP135" s="220"/>
      <c r="AQ135" s="220"/>
      <c r="AR135" s="220"/>
      <c r="AS135" s="218"/>
      <c r="AT135" s="221"/>
      <c r="AU135" s="220"/>
      <c r="AV135" s="220"/>
      <c r="AW135" s="220"/>
      <c r="AX135" s="220"/>
      <c r="AY135" s="220"/>
      <c r="AZ135" s="220"/>
      <c r="BA135" s="220"/>
      <c r="BB135" s="220"/>
      <c r="BC135" s="220"/>
      <c r="BD135" s="220"/>
      <c r="BE135" s="218"/>
      <c r="BF135" s="221"/>
      <c r="BG135" s="220"/>
      <c r="BH135" s="220"/>
      <c r="BI135" s="220"/>
      <c r="BJ135" s="220"/>
      <c r="BK135" s="220"/>
      <c r="BL135" s="220"/>
      <c r="BM135" s="220"/>
      <c r="BN135" s="220"/>
      <c r="BO135" s="220"/>
      <c r="BP135" s="220"/>
      <c r="BQ135" s="218"/>
      <c r="BR135" s="221"/>
      <c r="BS135" s="220"/>
      <c r="BT135" s="220"/>
      <c r="BU135" s="220"/>
      <c r="BV135" s="220"/>
      <c r="BW135" s="220"/>
      <c r="BX135" s="220"/>
      <c r="BY135" s="220"/>
      <c r="BZ135" s="220"/>
      <c r="CA135" s="220"/>
      <c r="CB135" s="220"/>
      <c r="CC135" s="218"/>
      <c r="CD135" s="368"/>
    </row>
    <row r="136" spans="1:82" x14ac:dyDescent="0.75">
      <c r="A136" s="39"/>
      <c r="B136" s="73" t="s">
        <v>252</v>
      </c>
      <c r="C136" s="129" t="s">
        <v>253</v>
      </c>
      <c r="D136" s="130" t="s">
        <v>58</v>
      </c>
      <c r="E136" s="255">
        <v>72</v>
      </c>
      <c r="F136" s="224"/>
      <c r="G136" s="74">
        <f t="shared" si="71"/>
        <v>0</v>
      </c>
      <c r="H136" s="230"/>
      <c r="I136" s="232"/>
      <c r="J136" s="219"/>
      <c r="K136" s="220"/>
      <c r="L136" s="220"/>
      <c r="M136" s="220"/>
      <c r="N136" s="220"/>
      <c r="O136" s="220"/>
      <c r="P136" s="220"/>
      <c r="Q136" s="220"/>
      <c r="R136" s="220"/>
      <c r="S136" s="220"/>
      <c r="T136" s="220"/>
      <c r="U136" s="218"/>
      <c r="V136" s="219"/>
      <c r="W136" s="220"/>
      <c r="X136" s="220"/>
      <c r="Y136" s="220"/>
      <c r="Z136" s="220"/>
      <c r="AA136" s="220"/>
      <c r="AB136" s="220"/>
      <c r="AC136" s="220"/>
      <c r="AD136" s="220"/>
      <c r="AE136" s="220"/>
      <c r="AF136" s="220"/>
      <c r="AG136" s="218"/>
      <c r="AH136" s="221"/>
      <c r="AI136" s="220"/>
      <c r="AJ136" s="220"/>
      <c r="AK136" s="220"/>
      <c r="AL136" s="220"/>
      <c r="AM136" s="220"/>
      <c r="AN136" s="220"/>
      <c r="AO136" s="220"/>
      <c r="AP136" s="220"/>
      <c r="AQ136" s="220"/>
      <c r="AR136" s="220"/>
      <c r="AS136" s="218"/>
      <c r="AT136" s="221"/>
      <c r="AU136" s="220"/>
      <c r="AV136" s="220"/>
      <c r="AW136" s="220"/>
      <c r="AX136" s="220"/>
      <c r="AY136" s="220"/>
      <c r="AZ136" s="220"/>
      <c r="BA136" s="220"/>
      <c r="BB136" s="220"/>
      <c r="BC136" s="220"/>
      <c r="BD136" s="220"/>
      <c r="BE136" s="218"/>
      <c r="BF136" s="221"/>
      <c r="BG136" s="220"/>
      <c r="BH136" s="220"/>
      <c r="BI136" s="220"/>
      <c r="BJ136" s="220"/>
      <c r="BK136" s="220"/>
      <c r="BL136" s="220"/>
      <c r="BM136" s="220"/>
      <c r="BN136" s="220"/>
      <c r="BO136" s="220"/>
      <c r="BP136" s="220"/>
      <c r="BQ136" s="218"/>
      <c r="BR136" s="221"/>
      <c r="BS136" s="220"/>
      <c r="BT136" s="220"/>
      <c r="BU136" s="220"/>
      <c r="BV136" s="220"/>
      <c r="BW136" s="220"/>
      <c r="BX136" s="220"/>
      <c r="BY136" s="220"/>
      <c r="BZ136" s="220"/>
      <c r="CA136" s="220"/>
      <c r="CB136" s="220"/>
      <c r="CC136" s="218"/>
      <c r="CD136" s="368"/>
    </row>
    <row r="137" spans="1:82" ht="27" x14ac:dyDescent="0.75">
      <c r="A137" s="39"/>
      <c r="B137" s="73" t="s">
        <v>254</v>
      </c>
      <c r="C137" s="129" t="s">
        <v>255</v>
      </c>
      <c r="D137" s="139" t="s">
        <v>58</v>
      </c>
      <c r="E137" s="255">
        <v>72</v>
      </c>
      <c r="F137" s="224"/>
      <c r="G137" s="74">
        <f t="shared" si="71"/>
        <v>0</v>
      </c>
      <c r="H137" s="230"/>
      <c r="I137" s="232"/>
      <c r="J137" s="219"/>
      <c r="K137" s="220"/>
      <c r="L137" s="220"/>
      <c r="M137" s="220"/>
      <c r="N137" s="220"/>
      <c r="O137" s="220"/>
      <c r="P137" s="220"/>
      <c r="Q137" s="220"/>
      <c r="R137" s="220"/>
      <c r="S137" s="220"/>
      <c r="T137" s="220"/>
      <c r="U137" s="218"/>
      <c r="V137" s="219"/>
      <c r="W137" s="220"/>
      <c r="X137" s="220"/>
      <c r="Y137" s="220"/>
      <c r="Z137" s="220"/>
      <c r="AA137" s="220"/>
      <c r="AB137" s="220"/>
      <c r="AC137" s="220"/>
      <c r="AD137" s="220"/>
      <c r="AE137" s="220"/>
      <c r="AF137" s="220"/>
      <c r="AG137" s="218"/>
      <c r="AH137" s="221"/>
      <c r="AI137" s="220"/>
      <c r="AJ137" s="220"/>
      <c r="AK137" s="220"/>
      <c r="AL137" s="220"/>
      <c r="AM137" s="220"/>
      <c r="AN137" s="220"/>
      <c r="AO137" s="220"/>
      <c r="AP137" s="220"/>
      <c r="AQ137" s="220"/>
      <c r="AR137" s="220"/>
      <c r="AS137" s="218"/>
      <c r="AT137" s="221"/>
      <c r="AU137" s="220"/>
      <c r="AV137" s="220"/>
      <c r="AW137" s="220"/>
      <c r="AX137" s="220"/>
      <c r="AY137" s="220"/>
      <c r="AZ137" s="220"/>
      <c r="BA137" s="220"/>
      <c r="BB137" s="220"/>
      <c r="BC137" s="220"/>
      <c r="BD137" s="220"/>
      <c r="BE137" s="218"/>
      <c r="BF137" s="221"/>
      <c r="BG137" s="220"/>
      <c r="BH137" s="220"/>
      <c r="BI137" s="220"/>
      <c r="BJ137" s="220"/>
      <c r="BK137" s="220"/>
      <c r="BL137" s="220"/>
      <c r="BM137" s="220"/>
      <c r="BN137" s="220"/>
      <c r="BO137" s="220"/>
      <c r="BP137" s="220"/>
      <c r="BQ137" s="218"/>
      <c r="BR137" s="221"/>
      <c r="BS137" s="220"/>
      <c r="BT137" s="220"/>
      <c r="BU137" s="220"/>
      <c r="BV137" s="220"/>
      <c r="BW137" s="220"/>
      <c r="BX137" s="220"/>
      <c r="BY137" s="220"/>
      <c r="BZ137" s="220"/>
      <c r="CA137" s="220"/>
      <c r="CB137" s="220"/>
      <c r="CC137" s="218"/>
      <c r="CD137" s="368"/>
    </row>
    <row r="138" spans="1:82" x14ac:dyDescent="0.75">
      <c r="A138" s="175"/>
      <c r="B138" s="131" t="s">
        <v>256</v>
      </c>
      <c r="C138" s="132" t="s">
        <v>257</v>
      </c>
      <c r="D138" s="133"/>
      <c r="E138" s="296"/>
      <c r="F138" s="250"/>
      <c r="G138" s="134">
        <f t="shared" ref="G138:AL138" si="72">SUM(G139:G147)</f>
        <v>0</v>
      </c>
      <c r="H138" s="135">
        <f t="shared" si="72"/>
        <v>0</v>
      </c>
      <c r="I138" s="136">
        <f t="shared" si="72"/>
        <v>0</v>
      </c>
      <c r="J138" s="135">
        <f t="shared" si="72"/>
        <v>0</v>
      </c>
      <c r="K138" s="137">
        <f t="shared" si="72"/>
        <v>0</v>
      </c>
      <c r="L138" s="137">
        <f t="shared" si="72"/>
        <v>0</v>
      </c>
      <c r="M138" s="137">
        <f t="shared" si="72"/>
        <v>0</v>
      </c>
      <c r="N138" s="137">
        <f t="shared" si="72"/>
        <v>0</v>
      </c>
      <c r="O138" s="137">
        <f t="shared" si="72"/>
        <v>0</v>
      </c>
      <c r="P138" s="137">
        <f t="shared" si="72"/>
        <v>0</v>
      </c>
      <c r="Q138" s="137">
        <f>SUM(Q139:Q147)</f>
        <v>0</v>
      </c>
      <c r="R138" s="137">
        <f t="shared" si="72"/>
        <v>0</v>
      </c>
      <c r="S138" s="137">
        <f t="shared" si="72"/>
        <v>0</v>
      </c>
      <c r="T138" s="137">
        <f t="shared" si="72"/>
        <v>0</v>
      </c>
      <c r="U138" s="136">
        <f t="shared" si="72"/>
        <v>0</v>
      </c>
      <c r="V138" s="135">
        <f t="shared" si="72"/>
        <v>0</v>
      </c>
      <c r="W138" s="137">
        <f t="shared" si="72"/>
        <v>0</v>
      </c>
      <c r="X138" s="137">
        <f t="shared" si="72"/>
        <v>0</v>
      </c>
      <c r="Y138" s="137">
        <f t="shared" si="72"/>
        <v>0</v>
      </c>
      <c r="Z138" s="137">
        <f t="shared" si="72"/>
        <v>0</v>
      </c>
      <c r="AA138" s="137">
        <f t="shared" si="72"/>
        <v>0</v>
      </c>
      <c r="AB138" s="137">
        <f t="shared" si="72"/>
        <v>0</v>
      </c>
      <c r="AC138" s="137">
        <f t="shared" si="72"/>
        <v>0</v>
      </c>
      <c r="AD138" s="137">
        <f t="shared" si="72"/>
        <v>0</v>
      </c>
      <c r="AE138" s="137">
        <f t="shared" si="72"/>
        <v>0</v>
      </c>
      <c r="AF138" s="137">
        <f t="shared" si="72"/>
        <v>0</v>
      </c>
      <c r="AG138" s="136">
        <f t="shared" si="72"/>
        <v>0</v>
      </c>
      <c r="AH138" s="138">
        <f t="shared" si="72"/>
        <v>0</v>
      </c>
      <c r="AI138" s="137">
        <f t="shared" si="72"/>
        <v>0</v>
      </c>
      <c r="AJ138" s="137">
        <f t="shared" si="72"/>
        <v>0</v>
      </c>
      <c r="AK138" s="137">
        <f t="shared" si="72"/>
        <v>0</v>
      </c>
      <c r="AL138" s="137">
        <f t="shared" si="72"/>
        <v>0</v>
      </c>
      <c r="AM138" s="137">
        <f t="shared" ref="AM138:BR138" si="73">SUM(AM139:AM147)</f>
        <v>0</v>
      </c>
      <c r="AN138" s="137">
        <f t="shared" si="73"/>
        <v>0</v>
      </c>
      <c r="AO138" s="137">
        <f t="shared" si="73"/>
        <v>0</v>
      </c>
      <c r="AP138" s="137">
        <f t="shared" si="73"/>
        <v>0</v>
      </c>
      <c r="AQ138" s="137">
        <f t="shared" si="73"/>
        <v>0</v>
      </c>
      <c r="AR138" s="137">
        <f t="shared" si="73"/>
        <v>0</v>
      </c>
      <c r="AS138" s="136">
        <f t="shared" si="73"/>
        <v>0</v>
      </c>
      <c r="AT138" s="138">
        <f t="shared" si="73"/>
        <v>0</v>
      </c>
      <c r="AU138" s="137">
        <f t="shared" si="73"/>
        <v>0</v>
      </c>
      <c r="AV138" s="137">
        <f t="shared" si="73"/>
        <v>0</v>
      </c>
      <c r="AW138" s="137">
        <f t="shared" si="73"/>
        <v>0</v>
      </c>
      <c r="AX138" s="137">
        <f t="shared" si="73"/>
        <v>0</v>
      </c>
      <c r="AY138" s="137">
        <f t="shared" si="73"/>
        <v>0</v>
      </c>
      <c r="AZ138" s="137">
        <f t="shared" si="73"/>
        <v>0</v>
      </c>
      <c r="BA138" s="137">
        <f t="shared" si="73"/>
        <v>0</v>
      </c>
      <c r="BB138" s="137">
        <f t="shared" si="73"/>
        <v>0</v>
      </c>
      <c r="BC138" s="137">
        <f t="shared" si="73"/>
        <v>0</v>
      </c>
      <c r="BD138" s="137">
        <f t="shared" si="73"/>
        <v>0</v>
      </c>
      <c r="BE138" s="136">
        <f t="shared" si="73"/>
        <v>0</v>
      </c>
      <c r="BF138" s="138">
        <f t="shared" si="73"/>
        <v>0</v>
      </c>
      <c r="BG138" s="137">
        <f t="shared" si="73"/>
        <v>0</v>
      </c>
      <c r="BH138" s="137">
        <f t="shared" si="73"/>
        <v>0</v>
      </c>
      <c r="BI138" s="137">
        <f t="shared" si="73"/>
        <v>0</v>
      </c>
      <c r="BJ138" s="137">
        <f t="shared" si="73"/>
        <v>0</v>
      </c>
      <c r="BK138" s="137">
        <f t="shared" si="73"/>
        <v>0</v>
      </c>
      <c r="BL138" s="137">
        <f t="shared" si="73"/>
        <v>0</v>
      </c>
      <c r="BM138" s="137">
        <f t="shared" si="73"/>
        <v>0</v>
      </c>
      <c r="BN138" s="137">
        <f t="shared" si="73"/>
        <v>0</v>
      </c>
      <c r="BO138" s="137">
        <f t="shared" si="73"/>
        <v>0</v>
      </c>
      <c r="BP138" s="137">
        <f t="shared" si="73"/>
        <v>0</v>
      </c>
      <c r="BQ138" s="136">
        <f t="shared" si="73"/>
        <v>0</v>
      </c>
      <c r="BR138" s="138">
        <f t="shared" si="73"/>
        <v>0</v>
      </c>
      <c r="BS138" s="137">
        <f t="shared" ref="BS138:CC138" si="74">SUM(BS139:BS147)</f>
        <v>0</v>
      </c>
      <c r="BT138" s="137">
        <f t="shared" si="74"/>
        <v>0</v>
      </c>
      <c r="BU138" s="137">
        <f t="shared" si="74"/>
        <v>0</v>
      </c>
      <c r="BV138" s="137">
        <f t="shared" si="74"/>
        <v>0</v>
      </c>
      <c r="BW138" s="137">
        <f t="shared" si="74"/>
        <v>0</v>
      </c>
      <c r="BX138" s="137">
        <f t="shared" si="74"/>
        <v>0</v>
      </c>
      <c r="BY138" s="137">
        <f t="shared" si="74"/>
        <v>0</v>
      </c>
      <c r="BZ138" s="137">
        <f t="shared" si="74"/>
        <v>0</v>
      </c>
      <c r="CA138" s="137">
        <f t="shared" si="74"/>
        <v>0</v>
      </c>
      <c r="CB138" s="137">
        <f t="shared" si="74"/>
        <v>0</v>
      </c>
      <c r="CC138" s="136">
        <f t="shared" si="74"/>
        <v>0</v>
      </c>
      <c r="CD138" s="368"/>
    </row>
    <row r="139" spans="1:82" x14ac:dyDescent="0.75">
      <c r="A139" s="175"/>
      <c r="B139" s="176" t="s">
        <v>258</v>
      </c>
      <c r="C139" s="177" t="s">
        <v>259</v>
      </c>
      <c r="D139" s="178" t="s">
        <v>58</v>
      </c>
      <c r="E139" s="300">
        <v>0</v>
      </c>
      <c r="F139" s="229"/>
      <c r="G139" s="183">
        <f>+E139*F139</f>
        <v>0</v>
      </c>
      <c r="H139" s="225"/>
      <c r="I139" s="226"/>
      <c r="J139" s="225"/>
      <c r="K139" s="227"/>
      <c r="L139" s="227"/>
      <c r="M139" s="227"/>
      <c r="N139" s="227"/>
      <c r="O139" s="227"/>
      <c r="P139" s="227"/>
      <c r="Q139" s="227"/>
      <c r="R139" s="227"/>
      <c r="S139" s="227"/>
      <c r="T139" s="227"/>
      <c r="U139" s="226"/>
      <c r="V139" s="225"/>
      <c r="W139" s="227"/>
      <c r="X139" s="227"/>
      <c r="Y139" s="227"/>
      <c r="Z139" s="227"/>
      <c r="AA139" s="227"/>
      <c r="AB139" s="227"/>
      <c r="AC139" s="227"/>
      <c r="AD139" s="227"/>
      <c r="AE139" s="227"/>
      <c r="AF139" s="227"/>
      <c r="AG139" s="226"/>
      <c r="AH139" s="228"/>
      <c r="AI139" s="227"/>
      <c r="AJ139" s="227"/>
      <c r="AK139" s="227"/>
      <c r="AL139" s="227"/>
      <c r="AM139" s="227"/>
      <c r="AN139" s="227"/>
      <c r="AO139" s="227"/>
      <c r="AP139" s="227"/>
      <c r="AQ139" s="227"/>
      <c r="AR139" s="227"/>
      <c r="AS139" s="226"/>
      <c r="AT139" s="228"/>
      <c r="AU139" s="227"/>
      <c r="AV139" s="227"/>
      <c r="AW139" s="227"/>
      <c r="AX139" s="227"/>
      <c r="AY139" s="227"/>
      <c r="AZ139" s="227"/>
      <c r="BA139" s="227"/>
      <c r="BB139" s="227"/>
      <c r="BC139" s="227"/>
      <c r="BD139" s="227"/>
      <c r="BE139" s="226"/>
      <c r="BF139" s="228"/>
      <c r="BG139" s="227"/>
      <c r="BH139" s="227"/>
      <c r="BI139" s="227"/>
      <c r="BJ139" s="227"/>
      <c r="BK139" s="227"/>
      <c r="BL139" s="227"/>
      <c r="BM139" s="227"/>
      <c r="BN139" s="227"/>
      <c r="BO139" s="227"/>
      <c r="BP139" s="227"/>
      <c r="BQ139" s="226"/>
      <c r="BR139" s="228"/>
      <c r="BS139" s="227"/>
      <c r="BT139" s="227"/>
      <c r="BU139" s="227"/>
      <c r="BV139" s="227"/>
      <c r="BW139" s="227"/>
      <c r="BX139" s="227"/>
      <c r="BY139" s="227"/>
      <c r="BZ139" s="227"/>
      <c r="CA139" s="227"/>
      <c r="CB139" s="227"/>
      <c r="CC139" s="226"/>
      <c r="CD139" s="368"/>
    </row>
    <row r="140" spans="1:82" x14ac:dyDescent="0.75">
      <c r="A140" s="175"/>
      <c r="B140" s="176" t="s">
        <v>260</v>
      </c>
      <c r="C140" s="177" t="s">
        <v>261</v>
      </c>
      <c r="D140" s="178" t="s">
        <v>58</v>
      </c>
      <c r="E140" s="300">
        <v>0</v>
      </c>
      <c r="F140" s="229"/>
      <c r="G140" s="183">
        <f>+E140*F140</f>
        <v>0</v>
      </c>
      <c r="H140" s="225"/>
      <c r="I140" s="226"/>
      <c r="J140" s="225"/>
      <c r="K140" s="227"/>
      <c r="L140" s="227"/>
      <c r="M140" s="227"/>
      <c r="N140" s="227"/>
      <c r="O140" s="227"/>
      <c r="P140" s="227"/>
      <c r="Q140" s="227"/>
      <c r="R140" s="227"/>
      <c r="S140" s="227"/>
      <c r="T140" s="227"/>
      <c r="U140" s="226"/>
      <c r="V140" s="225"/>
      <c r="W140" s="227"/>
      <c r="X140" s="227"/>
      <c r="Y140" s="227"/>
      <c r="Z140" s="227"/>
      <c r="AA140" s="227"/>
      <c r="AB140" s="227"/>
      <c r="AC140" s="227"/>
      <c r="AD140" s="227"/>
      <c r="AE140" s="227"/>
      <c r="AF140" s="227"/>
      <c r="AG140" s="226"/>
      <c r="AH140" s="228"/>
      <c r="AI140" s="227"/>
      <c r="AJ140" s="227"/>
      <c r="AK140" s="227"/>
      <c r="AL140" s="227"/>
      <c r="AM140" s="227"/>
      <c r="AN140" s="227"/>
      <c r="AO140" s="227"/>
      <c r="AP140" s="227"/>
      <c r="AQ140" s="227"/>
      <c r="AR140" s="227"/>
      <c r="AS140" s="226"/>
      <c r="AT140" s="228"/>
      <c r="AU140" s="227"/>
      <c r="AV140" s="227"/>
      <c r="AW140" s="227"/>
      <c r="AX140" s="227"/>
      <c r="AY140" s="227"/>
      <c r="AZ140" s="227"/>
      <c r="BA140" s="227"/>
      <c r="BB140" s="227"/>
      <c r="BC140" s="227"/>
      <c r="BD140" s="227"/>
      <c r="BE140" s="226"/>
      <c r="BF140" s="228"/>
      <c r="BG140" s="227"/>
      <c r="BH140" s="227"/>
      <c r="BI140" s="227"/>
      <c r="BJ140" s="227"/>
      <c r="BK140" s="227"/>
      <c r="BL140" s="227"/>
      <c r="BM140" s="227"/>
      <c r="BN140" s="227"/>
      <c r="BO140" s="227"/>
      <c r="BP140" s="227"/>
      <c r="BQ140" s="226"/>
      <c r="BR140" s="228"/>
      <c r="BS140" s="227"/>
      <c r="BT140" s="227"/>
      <c r="BU140" s="227"/>
      <c r="BV140" s="227"/>
      <c r="BW140" s="227"/>
      <c r="BX140" s="227"/>
      <c r="BY140" s="227"/>
      <c r="BZ140" s="227"/>
      <c r="CA140" s="227"/>
      <c r="CB140" s="227"/>
      <c r="CC140" s="226"/>
      <c r="CD140" s="368"/>
    </row>
    <row r="141" spans="1:82" x14ac:dyDescent="0.75">
      <c r="A141" s="39"/>
      <c r="B141" s="176" t="s">
        <v>262</v>
      </c>
      <c r="C141" s="177" t="s">
        <v>263</v>
      </c>
      <c r="D141" s="178" t="s">
        <v>58</v>
      </c>
      <c r="E141" s="300">
        <v>0</v>
      </c>
      <c r="F141" s="229"/>
      <c r="G141" s="183">
        <f>+E141*F141</f>
        <v>0</v>
      </c>
      <c r="H141" s="225"/>
      <c r="I141" s="226"/>
      <c r="J141" s="225"/>
      <c r="K141" s="227"/>
      <c r="L141" s="227"/>
      <c r="M141" s="227"/>
      <c r="N141" s="227"/>
      <c r="O141" s="227"/>
      <c r="P141" s="227"/>
      <c r="Q141" s="227"/>
      <c r="R141" s="227"/>
      <c r="S141" s="227"/>
      <c r="T141" s="227"/>
      <c r="U141" s="226"/>
      <c r="V141" s="225"/>
      <c r="W141" s="227"/>
      <c r="X141" s="227"/>
      <c r="Y141" s="227"/>
      <c r="Z141" s="227"/>
      <c r="AA141" s="227"/>
      <c r="AB141" s="227"/>
      <c r="AC141" s="227"/>
      <c r="AD141" s="227"/>
      <c r="AE141" s="227"/>
      <c r="AF141" s="227"/>
      <c r="AG141" s="226"/>
      <c r="AH141" s="228"/>
      <c r="AI141" s="227"/>
      <c r="AJ141" s="227"/>
      <c r="AK141" s="227"/>
      <c r="AL141" s="227"/>
      <c r="AM141" s="227"/>
      <c r="AN141" s="227"/>
      <c r="AO141" s="227"/>
      <c r="AP141" s="227"/>
      <c r="AQ141" s="227"/>
      <c r="AR141" s="227"/>
      <c r="AS141" s="226"/>
      <c r="AT141" s="228"/>
      <c r="AU141" s="227"/>
      <c r="AV141" s="227"/>
      <c r="AW141" s="227"/>
      <c r="AX141" s="227"/>
      <c r="AY141" s="227"/>
      <c r="AZ141" s="227"/>
      <c r="BA141" s="227"/>
      <c r="BB141" s="227"/>
      <c r="BC141" s="227"/>
      <c r="BD141" s="227"/>
      <c r="BE141" s="226"/>
      <c r="BF141" s="228"/>
      <c r="BG141" s="227"/>
      <c r="BH141" s="227"/>
      <c r="BI141" s="227"/>
      <c r="BJ141" s="227"/>
      <c r="BK141" s="227"/>
      <c r="BL141" s="227"/>
      <c r="BM141" s="227"/>
      <c r="BN141" s="227"/>
      <c r="BO141" s="227"/>
      <c r="BP141" s="227"/>
      <c r="BQ141" s="226"/>
      <c r="BR141" s="228"/>
      <c r="BS141" s="227"/>
      <c r="BT141" s="227"/>
      <c r="BU141" s="227"/>
      <c r="BV141" s="227"/>
      <c r="BW141" s="227"/>
      <c r="BX141" s="227"/>
      <c r="BY141" s="227"/>
      <c r="BZ141" s="227"/>
      <c r="CA141" s="227"/>
      <c r="CB141" s="227"/>
      <c r="CC141" s="226"/>
      <c r="CD141" s="368"/>
    </row>
    <row r="142" spans="1:82" x14ac:dyDescent="0.75">
      <c r="A142" s="39"/>
      <c r="B142" s="176" t="s">
        <v>264</v>
      </c>
      <c r="C142" s="177" t="s">
        <v>265</v>
      </c>
      <c r="D142" s="178" t="s">
        <v>58</v>
      </c>
      <c r="E142" s="300">
        <v>0</v>
      </c>
      <c r="F142" s="229"/>
      <c r="G142" s="183">
        <f>+E142*F142</f>
        <v>0</v>
      </c>
      <c r="H142" s="225"/>
      <c r="I142" s="226"/>
      <c r="J142" s="225"/>
      <c r="K142" s="227"/>
      <c r="L142" s="227"/>
      <c r="M142" s="227"/>
      <c r="N142" s="227"/>
      <c r="O142" s="227"/>
      <c r="P142" s="227"/>
      <c r="Q142" s="227"/>
      <c r="R142" s="227"/>
      <c r="S142" s="227"/>
      <c r="T142" s="227"/>
      <c r="U142" s="226"/>
      <c r="V142" s="225"/>
      <c r="W142" s="227"/>
      <c r="X142" s="227"/>
      <c r="Y142" s="227"/>
      <c r="Z142" s="227"/>
      <c r="AA142" s="227"/>
      <c r="AB142" s="227"/>
      <c r="AC142" s="227"/>
      <c r="AD142" s="227"/>
      <c r="AE142" s="227"/>
      <c r="AF142" s="227"/>
      <c r="AG142" s="226"/>
      <c r="AH142" s="228"/>
      <c r="AI142" s="227"/>
      <c r="AJ142" s="227"/>
      <c r="AK142" s="227"/>
      <c r="AL142" s="227"/>
      <c r="AM142" s="227"/>
      <c r="AN142" s="227"/>
      <c r="AO142" s="227"/>
      <c r="AP142" s="227"/>
      <c r="AQ142" s="227"/>
      <c r="AR142" s="227"/>
      <c r="AS142" s="226"/>
      <c r="AT142" s="228"/>
      <c r="AU142" s="227"/>
      <c r="AV142" s="227"/>
      <c r="AW142" s="227"/>
      <c r="AX142" s="227"/>
      <c r="AY142" s="227"/>
      <c r="AZ142" s="227"/>
      <c r="BA142" s="227"/>
      <c r="BB142" s="227"/>
      <c r="BC142" s="227"/>
      <c r="BD142" s="227"/>
      <c r="BE142" s="226"/>
      <c r="BF142" s="228"/>
      <c r="BG142" s="227"/>
      <c r="BH142" s="227"/>
      <c r="BI142" s="227"/>
      <c r="BJ142" s="227"/>
      <c r="BK142" s="227"/>
      <c r="BL142" s="227"/>
      <c r="BM142" s="227"/>
      <c r="BN142" s="227"/>
      <c r="BO142" s="227"/>
      <c r="BP142" s="227"/>
      <c r="BQ142" s="226"/>
      <c r="BR142" s="228"/>
      <c r="BS142" s="227"/>
      <c r="BT142" s="227"/>
      <c r="BU142" s="227"/>
      <c r="BV142" s="227"/>
      <c r="BW142" s="227"/>
      <c r="BX142" s="227"/>
      <c r="BY142" s="227"/>
      <c r="BZ142" s="227"/>
      <c r="CA142" s="227"/>
      <c r="CB142" s="227"/>
      <c r="CC142" s="226"/>
      <c r="CD142" s="368"/>
    </row>
    <row r="143" spans="1:82" x14ac:dyDescent="0.75">
      <c r="A143" s="175"/>
      <c r="B143" s="176" t="s">
        <v>266</v>
      </c>
      <c r="C143" s="177" t="s">
        <v>267</v>
      </c>
      <c r="D143" s="178" t="s">
        <v>58</v>
      </c>
      <c r="E143" s="300">
        <v>0</v>
      </c>
      <c r="F143" s="229"/>
      <c r="G143" s="183">
        <f>+E143*F143</f>
        <v>0</v>
      </c>
      <c r="H143" s="225"/>
      <c r="I143" s="226"/>
      <c r="J143" s="225"/>
      <c r="K143" s="227"/>
      <c r="L143" s="227"/>
      <c r="M143" s="227"/>
      <c r="N143" s="227"/>
      <c r="O143" s="227"/>
      <c r="P143" s="227"/>
      <c r="Q143" s="227"/>
      <c r="R143" s="227"/>
      <c r="S143" s="227"/>
      <c r="T143" s="227"/>
      <c r="U143" s="226"/>
      <c r="V143" s="225"/>
      <c r="W143" s="227"/>
      <c r="X143" s="227"/>
      <c r="Y143" s="227"/>
      <c r="Z143" s="227"/>
      <c r="AA143" s="227"/>
      <c r="AB143" s="227"/>
      <c r="AC143" s="227"/>
      <c r="AD143" s="227"/>
      <c r="AE143" s="227"/>
      <c r="AF143" s="227"/>
      <c r="AG143" s="226"/>
      <c r="AH143" s="228"/>
      <c r="AI143" s="227"/>
      <c r="AJ143" s="227"/>
      <c r="AK143" s="227"/>
      <c r="AL143" s="227"/>
      <c r="AM143" s="227"/>
      <c r="AN143" s="227"/>
      <c r="AO143" s="227"/>
      <c r="AP143" s="227"/>
      <c r="AQ143" s="227"/>
      <c r="AR143" s="227"/>
      <c r="AS143" s="226"/>
      <c r="AT143" s="228"/>
      <c r="AU143" s="227"/>
      <c r="AV143" s="227"/>
      <c r="AW143" s="227"/>
      <c r="AX143" s="227"/>
      <c r="AY143" s="227"/>
      <c r="AZ143" s="227"/>
      <c r="BA143" s="227"/>
      <c r="BB143" s="227"/>
      <c r="BC143" s="227"/>
      <c r="BD143" s="227"/>
      <c r="BE143" s="226"/>
      <c r="BF143" s="228"/>
      <c r="BG143" s="227"/>
      <c r="BH143" s="227"/>
      <c r="BI143" s="227"/>
      <c r="BJ143" s="227"/>
      <c r="BK143" s="227"/>
      <c r="BL143" s="227"/>
      <c r="BM143" s="227"/>
      <c r="BN143" s="227"/>
      <c r="BO143" s="227"/>
      <c r="BP143" s="227"/>
      <c r="BQ143" s="226"/>
      <c r="BR143" s="228"/>
      <c r="BS143" s="227"/>
      <c r="BT143" s="227"/>
      <c r="BU143" s="227"/>
      <c r="BV143" s="227"/>
      <c r="BW143" s="227"/>
      <c r="BX143" s="227"/>
      <c r="BY143" s="227"/>
      <c r="BZ143" s="227"/>
      <c r="CA143" s="227"/>
      <c r="CB143" s="227"/>
      <c r="CC143" s="226"/>
      <c r="CD143" s="368"/>
    </row>
    <row r="144" spans="1:82" x14ac:dyDescent="0.75">
      <c r="A144" s="39"/>
      <c r="B144" s="73" t="s">
        <v>268</v>
      </c>
      <c r="C144" s="129" t="s">
        <v>269</v>
      </c>
      <c r="D144" s="130" t="s">
        <v>58</v>
      </c>
      <c r="E144" s="255">
        <v>72</v>
      </c>
      <c r="F144" s="224"/>
      <c r="G144" s="74">
        <f t="shared" ref="G144:G145" si="75">+SUM(H144:CC144)</f>
        <v>0</v>
      </c>
      <c r="H144" s="230"/>
      <c r="I144" s="232"/>
      <c r="J144" s="219"/>
      <c r="K144" s="220"/>
      <c r="L144" s="220"/>
      <c r="M144" s="220"/>
      <c r="N144" s="220"/>
      <c r="O144" s="220"/>
      <c r="P144" s="220"/>
      <c r="Q144" s="220"/>
      <c r="R144" s="220"/>
      <c r="S144" s="220"/>
      <c r="T144" s="220"/>
      <c r="U144" s="218"/>
      <c r="V144" s="219"/>
      <c r="W144" s="220"/>
      <c r="X144" s="220"/>
      <c r="Y144" s="220"/>
      <c r="Z144" s="220"/>
      <c r="AA144" s="220"/>
      <c r="AB144" s="220"/>
      <c r="AC144" s="220"/>
      <c r="AD144" s="220"/>
      <c r="AE144" s="220"/>
      <c r="AF144" s="220"/>
      <c r="AG144" s="218"/>
      <c r="AH144" s="221"/>
      <c r="AI144" s="220"/>
      <c r="AJ144" s="220"/>
      <c r="AK144" s="220"/>
      <c r="AL144" s="220"/>
      <c r="AM144" s="220"/>
      <c r="AN144" s="220"/>
      <c r="AO144" s="220"/>
      <c r="AP144" s="220"/>
      <c r="AQ144" s="220"/>
      <c r="AR144" s="220"/>
      <c r="AS144" s="218"/>
      <c r="AT144" s="221"/>
      <c r="AU144" s="220"/>
      <c r="AV144" s="220"/>
      <c r="AW144" s="220"/>
      <c r="AX144" s="220"/>
      <c r="AY144" s="220"/>
      <c r="AZ144" s="220"/>
      <c r="BA144" s="220"/>
      <c r="BB144" s="220"/>
      <c r="BC144" s="220"/>
      <c r="BD144" s="220"/>
      <c r="BE144" s="218"/>
      <c r="BF144" s="221"/>
      <c r="BG144" s="220"/>
      <c r="BH144" s="220"/>
      <c r="BI144" s="220"/>
      <c r="BJ144" s="220"/>
      <c r="BK144" s="220"/>
      <c r="BL144" s="220"/>
      <c r="BM144" s="220"/>
      <c r="BN144" s="220"/>
      <c r="BO144" s="220"/>
      <c r="BP144" s="220"/>
      <c r="BQ144" s="218"/>
      <c r="BR144" s="221"/>
      <c r="BS144" s="220"/>
      <c r="BT144" s="220"/>
      <c r="BU144" s="220"/>
      <c r="BV144" s="220"/>
      <c r="BW144" s="220"/>
      <c r="BX144" s="220"/>
      <c r="BY144" s="220"/>
      <c r="BZ144" s="220"/>
      <c r="CA144" s="220"/>
      <c r="CB144" s="220"/>
      <c r="CC144" s="218"/>
      <c r="CD144" s="368"/>
    </row>
    <row r="145" spans="1:82" x14ac:dyDescent="0.75">
      <c r="A145" s="39"/>
      <c r="B145" s="73" t="s">
        <v>270</v>
      </c>
      <c r="C145" s="129" t="s">
        <v>271</v>
      </c>
      <c r="D145" s="130" t="s">
        <v>58</v>
      </c>
      <c r="E145" s="255">
        <v>72</v>
      </c>
      <c r="F145" s="224"/>
      <c r="G145" s="74">
        <f t="shared" si="75"/>
        <v>0</v>
      </c>
      <c r="H145" s="230"/>
      <c r="I145" s="232"/>
      <c r="J145" s="219"/>
      <c r="K145" s="220"/>
      <c r="L145" s="220"/>
      <c r="M145" s="220"/>
      <c r="N145" s="220"/>
      <c r="O145" s="220"/>
      <c r="P145" s="220"/>
      <c r="Q145" s="220"/>
      <c r="R145" s="220"/>
      <c r="S145" s="220"/>
      <c r="T145" s="220"/>
      <c r="U145" s="218"/>
      <c r="V145" s="219"/>
      <c r="W145" s="220"/>
      <c r="X145" s="220"/>
      <c r="Y145" s="220"/>
      <c r="Z145" s="220"/>
      <c r="AA145" s="220"/>
      <c r="AB145" s="220"/>
      <c r="AC145" s="220"/>
      <c r="AD145" s="220"/>
      <c r="AE145" s="220"/>
      <c r="AF145" s="220"/>
      <c r="AG145" s="218"/>
      <c r="AH145" s="221"/>
      <c r="AI145" s="220"/>
      <c r="AJ145" s="220"/>
      <c r="AK145" s="220"/>
      <c r="AL145" s="220"/>
      <c r="AM145" s="220"/>
      <c r="AN145" s="220"/>
      <c r="AO145" s="220"/>
      <c r="AP145" s="220"/>
      <c r="AQ145" s="220"/>
      <c r="AR145" s="220"/>
      <c r="AS145" s="218"/>
      <c r="AT145" s="221"/>
      <c r="AU145" s="220"/>
      <c r="AV145" s="220"/>
      <c r="AW145" s="220"/>
      <c r="AX145" s="220"/>
      <c r="AY145" s="220"/>
      <c r="AZ145" s="220"/>
      <c r="BA145" s="220"/>
      <c r="BB145" s="220"/>
      <c r="BC145" s="220"/>
      <c r="BD145" s="220"/>
      <c r="BE145" s="218"/>
      <c r="BF145" s="221"/>
      <c r="BG145" s="220"/>
      <c r="BH145" s="220"/>
      <c r="BI145" s="220"/>
      <c r="BJ145" s="220"/>
      <c r="BK145" s="220"/>
      <c r="BL145" s="220"/>
      <c r="BM145" s="220"/>
      <c r="BN145" s="220"/>
      <c r="BO145" s="220"/>
      <c r="BP145" s="220"/>
      <c r="BQ145" s="218"/>
      <c r="BR145" s="221"/>
      <c r="BS145" s="220"/>
      <c r="BT145" s="220"/>
      <c r="BU145" s="220"/>
      <c r="BV145" s="220"/>
      <c r="BW145" s="220"/>
      <c r="BX145" s="220"/>
      <c r="BY145" s="220"/>
      <c r="BZ145" s="220"/>
      <c r="CA145" s="220"/>
      <c r="CB145" s="220"/>
      <c r="CC145" s="218"/>
      <c r="CD145" s="368"/>
    </row>
    <row r="146" spans="1:82" x14ac:dyDescent="0.75">
      <c r="A146" s="175"/>
      <c r="B146" s="176" t="s">
        <v>272</v>
      </c>
      <c r="C146" s="177" t="s">
        <v>273</v>
      </c>
      <c r="D146" s="178" t="s">
        <v>86</v>
      </c>
      <c r="E146" s="300">
        <v>0</v>
      </c>
      <c r="F146" s="229"/>
      <c r="G146" s="183">
        <f>+E146*F146</f>
        <v>0</v>
      </c>
      <c r="H146" s="225"/>
      <c r="I146" s="226"/>
      <c r="J146" s="225"/>
      <c r="K146" s="227"/>
      <c r="L146" s="227"/>
      <c r="M146" s="227"/>
      <c r="N146" s="227"/>
      <c r="O146" s="227"/>
      <c r="P146" s="227"/>
      <c r="Q146" s="227"/>
      <c r="R146" s="227"/>
      <c r="S146" s="227"/>
      <c r="T146" s="227"/>
      <c r="U146" s="226">
        <f>G146/2.5</f>
        <v>0</v>
      </c>
      <c r="V146" s="225"/>
      <c r="W146" s="227"/>
      <c r="X146" s="227"/>
      <c r="Y146" s="227"/>
      <c r="Z146" s="227"/>
      <c r="AA146" s="227"/>
      <c r="AB146" s="227"/>
      <c r="AC146" s="227"/>
      <c r="AD146" s="227"/>
      <c r="AE146" s="227"/>
      <c r="AF146" s="227"/>
      <c r="AG146" s="226">
        <f>G146/2.5</f>
        <v>0</v>
      </c>
      <c r="AH146" s="228"/>
      <c r="AI146" s="227"/>
      <c r="AJ146" s="227"/>
      <c r="AK146" s="227"/>
      <c r="AL146" s="227"/>
      <c r="AM146" s="227">
        <f>G146-SUM(J146:AL146)</f>
        <v>0</v>
      </c>
      <c r="AN146" s="227"/>
      <c r="AO146" s="227"/>
      <c r="AP146" s="227"/>
      <c r="AQ146" s="227"/>
      <c r="AR146" s="227"/>
      <c r="AS146" s="226"/>
      <c r="AT146" s="228"/>
      <c r="AU146" s="227"/>
      <c r="AV146" s="227"/>
      <c r="AW146" s="227"/>
      <c r="AX146" s="227"/>
      <c r="AY146" s="227"/>
      <c r="AZ146" s="227"/>
      <c r="BA146" s="227"/>
      <c r="BB146" s="227"/>
      <c r="BC146" s="227"/>
      <c r="BD146" s="227"/>
      <c r="BE146" s="226"/>
      <c r="BF146" s="228"/>
      <c r="BG146" s="227"/>
      <c r="BH146" s="227"/>
      <c r="BI146" s="227"/>
      <c r="BJ146" s="227"/>
      <c r="BK146" s="227"/>
      <c r="BL146" s="227"/>
      <c r="BM146" s="227"/>
      <c r="BN146" s="227"/>
      <c r="BO146" s="227"/>
      <c r="BP146" s="227"/>
      <c r="BQ146" s="226"/>
      <c r="BR146" s="228"/>
      <c r="BS146" s="227"/>
      <c r="BT146" s="227"/>
      <c r="BU146" s="227"/>
      <c r="BV146" s="227"/>
      <c r="BW146" s="227"/>
      <c r="BX146" s="227"/>
      <c r="BY146" s="227"/>
      <c r="BZ146" s="227"/>
      <c r="CA146" s="227"/>
      <c r="CB146" s="227"/>
      <c r="CC146" s="232">
        <f>G146-SUM(J146:CB146)</f>
        <v>0</v>
      </c>
      <c r="CD146" s="368"/>
    </row>
    <row r="147" spans="1:82" x14ac:dyDescent="0.75">
      <c r="A147" s="39"/>
      <c r="B147" s="73" t="s">
        <v>274</v>
      </c>
      <c r="C147" s="129" t="s">
        <v>275</v>
      </c>
      <c r="D147" s="130" t="s">
        <v>86</v>
      </c>
      <c r="E147" s="255">
        <v>1</v>
      </c>
      <c r="F147" s="216"/>
      <c r="G147" s="74">
        <f>+E147*F147</f>
        <v>0</v>
      </c>
      <c r="H147" s="230"/>
      <c r="I147" s="232"/>
      <c r="J147" s="230"/>
      <c r="K147" s="227"/>
      <c r="L147" s="231"/>
      <c r="M147" s="231"/>
      <c r="N147" s="231"/>
      <c r="O147" s="231"/>
      <c r="P147" s="231"/>
      <c r="Q147" s="231"/>
      <c r="R147" s="231"/>
      <c r="S147" s="231"/>
      <c r="T147" s="231"/>
      <c r="U147" s="232"/>
      <c r="V147" s="230"/>
      <c r="W147" s="231"/>
      <c r="X147" s="231"/>
      <c r="Y147" s="231"/>
      <c r="Z147" s="231"/>
      <c r="AA147" s="231"/>
      <c r="AB147" s="231"/>
      <c r="AC147" s="231"/>
      <c r="AD147" s="231"/>
      <c r="AE147" s="231"/>
      <c r="AF147" s="231"/>
      <c r="AG147" s="232"/>
      <c r="AH147" s="233"/>
      <c r="AI147" s="231"/>
      <c r="AJ147" s="231"/>
      <c r="AK147" s="231"/>
      <c r="AL147" s="231"/>
      <c r="AM147" s="231"/>
      <c r="AN147" s="231"/>
      <c r="AO147" s="231"/>
      <c r="AP147" s="231"/>
      <c r="AQ147" s="231"/>
      <c r="AR147" s="231"/>
      <c r="AS147" s="232"/>
      <c r="AT147" s="233"/>
      <c r="AU147" s="231"/>
      <c r="AV147" s="231"/>
      <c r="AW147" s="231"/>
      <c r="AX147" s="231"/>
      <c r="AY147" s="231"/>
      <c r="AZ147" s="231"/>
      <c r="BA147" s="231"/>
      <c r="BB147" s="231"/>
      <c r="BC147" s="231"/>
      <c r="BD147" s="231"/>
      <c r="BE147" s="232"/>
      <c r="BF147" s="233"/>
      <c r="BG147" s="231"/>
      <c r="BH147" s="231"/>
      <c r="BI147" s="231"/>
      <c r="BJ147" s="231"/>
      <c r="BK147" s="231"/>
      <c r="BL147" s="231"/>
      <c r="BM147" s="231"/>
      <c r="BN147" s="231"/>
      <c r="BO147" s="231"/>
      <c r="BP147" s="231"/>
      <c r="BQ147" s="232"/>
      <c r="BR147" s="233"/>
      <c r="BS147" s="231"/>
      <c r="BT147" s="231"/>
      <c r="BU147" s="231"/>
      <c r="BV147" s="231"/>
      <c r="BW147" s="231"/>
      <c r="BX147" s="231"/>
      <c r="BY147" s="231"/>
      <c r="BZ147" s="231"/>
      <c r="CA147" s="231"/>
      <c r="CB147" s="231"/>
      <c r="CC147" s="232">
        <f>G147-SUM(J147:CB147)</f>
        <v>0</v>
      </c>
      <c r="CD147" s="368"/>
    </row>
    <row r="148" spans="1:82" x14ac:dyDescent="0.75">
      <c r="A148" s="39"/>
      <c r="B148" s="121" t="s">
        <v>276</v>
      </c>
      <c r="C148" s="122" t="s">
        <v>277</v>
      </c>
      <c r="D148" s="123"/>
      <c r="E148" s="294"/>
      <c r="F148" s="249"/>
      <c r="G148" s="124">
        <f>SUM(G149:G151)</f>
        <v>0</v>
      </c>
      <c r="H148" s="125">
        <f>SUM(H149:H151)</f>
        <v>0</v>
      </c>
      <c r="I148" s="126">
        <f t="shared" ref="I148:BT148" si="76">SUM(I149:I151)</f>
        <v>0</v>
      </c>
      <c r="J148" s="125">
        <f t="shared" si="76"/>
        <v>0</v>
      </c>
      <c r="K148" s="127">
        <f t="shared" si="76"/>
        <v>0</v>
      </c>
      <c r="L148" s="127">
        <f t="shared" si="76"/>
        <v>0</v>
      </c>
      <c r="M148" s="127">
        <f t="shared" si="76"/>
        <v>0</v>
      </c>
      <c r="N148" s="127">
        <f t="shared" si="76"/>
        <v>0</v>
      </c>
      <c r="O148" s="127">
        <f t="shared" si="76"/>
        <v>0</v>
      </c>
      <c r="P148" s="127">
        <f t="shared" si="76"/>
        <v>0</v>
      </c>
      <c r="Q148" s="127">
        <f>SUM(Q149:Q151)</f>
        <v>0</v>
      </c>
      <c r="R148" s="127">
        <f>SUM(R149:R151)</f>
        <v>0</v>
      </c>
      <c r="S148" s="127">
        <f t="shared" si="76"/>
        <v>0</v>
      </c>
      <c r="T148" s="127">
        <f t="shared" si="76"/>
        <v>0</v>
      </c>
      <c r="U148" s="126">
        <f>SUM(U149:U151)</f>
        <v>0</v>
      </c>
      <c r="V148" s="125">
        <f t="shared" si="76"/>
        <v>0</v>
      </c>
      <c r="W148" s="127">
        <f t="shared" si="76"/>
        <v>0</v>
      </c>
      <c r="X148" s="127">
        <f t="shared" si="76"/>
        <v>0</v>
      </c>
      <c r="Y148" s="127">
        <f t="shared" si="76"/>
        <v>0</v>
      </c>
      <c r="Z148" s="127">
        <f t="shared" si="76"/>
        <v>0</v>
      </c>
      <c r="AA148" s="127">
        <f t="shared" si="76"/>
        <v>0</v>
      </c>
      <c r="AB148" s="127">
        <f t="shared" si="76"/>
        <v>0</v>
      </c>
      <c r="AC148" s="127">
        <f t="shared" si="76"/>
        <v>0</v>
      </c>
      <c r="AD148" s="127">
        <f t="shared" si="76"/>
        <v>0</v>
      </c>
      <c r="AE148" s="127">
        <f t="shared" si="76"/>
        <v>0</v>
      </c>
      <c r="AF148" s="127">
        <f t="shared" si="76"/>
        <v>0</v>
      </c>
      <c r="AG148" s="126">
        <f t="shared" si="76"/>
        <v>0</v>
      </c>
      <c r="AH148" s="128">
        <f t="shared" si="76"/>
        <v>0</v>
      </c>
      <c r="AI148" s="127">
        <f t="shared" si="76"/>
        <v>0</v>
      </c>
      <c r="AJ148" s="127">
        <f t="shared" si="76"/>
        <v>0</v>
      </c>
      <c r="AK148" s="127">
        <f t="shared" si="76"/>
        <v>0</v>
      </c>
      <c r="AL148" s="127">
        <f t="shared" si="76"/>
        <v>0</v>
      </c>
      <c r="AM148" s="127">
        <f t="shared" si="76"/>
        <v>0</v>
      </c>
      <c r="AN148" s="127">
        <f t="shared" si="76"/>
        <v>0</v>
      </c>
      <c r="AO148" s="127">
        <f t="shared" si="76"/>
        <v>0</v>
      </c>
      <c r="AP148" s="127">
        <f t="shared" si="76"/>
        <v>0</v>
      </c>
      <c r="AQ148" s="127">
        <f t="shared" si="76"/>
        <v>0</v>
      </c>
      <c r="AR148" s="127">
        <f t="shared" si="76"/>
        <v>0</v>
      </c>
      <c r="AS148" s="126">
        <f t="shared" si="76"/>
        <v>0</v>
      </c>
      <c r="AT148" s="128">
        <f t="shared" si="76"/>
        <v>0</v>
      </c>
      <c r="AU148" s="127">
        <f t="shared" si="76"/>
        <v>0</v>
      </c>
      <c r="AV148" s="127">
        <f t="shared" si="76"/>
        <v>0</v>
      </c>
      <c r="AW148" s="127">
        <f t="shared" si="76"/>
        <v>0</v>
      </c>
      <c r="AX148" s="127">
        <f t="shared" si="76"/>
        <v>0</v>
      </c>
      <c r="AY148" s="127">
        <f t="shared" si="76"/>
        <v>0</v>
      </c>
      <c r="AZ148" s="127">
        <f t="shared" si="76"/>
        <v>0</v>
      </c>
      <c r="BA148" s="127">
        <f t="shared" si="76"/>
        <v>0</v>
      </c>
      <c r="BB148" s="127">
        <f t="shared" si="76"/>
        <v>0</v>
      </c>
      <c r="BC148" s="127">
        <f t="shared" si="76"/>
        <v>0</v>
      </c>
      <c r="BD148" s="127">
        <f t="shared" si="76"/>
        <v>0</v>
      </c>
      <c r="BE148" s="126">
        <f t="shared" si="76"/>
        <v>0</v>
      </c>
      <c r="BF148" s="128">
        <f t="shared" si="76"/>
        <v>0</v>
      </c>
      <c r="BG148" s="127">
        <f t="shared" si="76"/>
        <v>0</v>
      </c>
      <c r="BH148" s="127">
        <f t="shared" si="76"/>
        <v>0</v>
      </c>
      <c r="BI148" s="127">
        <f t="shared" si="76"/>
        <v>0</v>
      </c>
      <c r="BJ148" s="127">
        <f t="shared" si="76"/>
        <v>0</v>
      </c>
      <c r="BK148" s="127">
        <f t="shared" si="76"/>
        <v>0</v>
      </c>
      <c r="BL148" s="127">
        <f t="shared" si="76"/>
        <v>0</v>
      </c>
      <c r="BM148" s="127">
        <f t="shared" si="76"/>
        <v>0</v>
      </c>
      <c r="BN148" s="127">
        <f t="shared" si="76"/>
        <v>0</v>
      </c>
      <c r="BO148" s="127">
        <f t="shared" si="76"/>
        <v>0</v>
      </c>
      <c r="BP148" s="127">
        <f t="shared" si="76"/>
        <v>0</v>
      </c>
      <c r="BQ148" s="126">
        <f t="shared" si="76"/>
        <v>0</v>
      </c>
      <c r="BR148" s="128">
        <f t="shared" si="76"/>
        <v>0</v>
      </c>
      <c r="BS148" s="127">
        <f t="shared" si="76"/>
        <v>0</v>
      </c>
      <c r="BT148" s="127">
        <f t="shared" si="76"/>
        <v>0</v>
      </c>
      <c r="BU148" s="127">
        <f t="shared" ref="BU148:CC148" si="77">SUM(BU149:BU151)</f>
        <v>0</v>
      </c>
      <c r="BV148" s="127">
        <f t="shared" si="77"/>
        <v>0</v>
      </c>
      <c r="BW148" s="127">
        <f t="shared" si="77"/>
        <v>0</v>
      </c>
      <c r="BX148" s="127">
        <f t="shared" si="77"/>
        <v>0</v>
      </c>
      <c r="BY148" s="127">
        <f t="shared" si="77"/>
        <v>0</v>
      </c>
      <c r="BZ148" s="127">
        <f t="shared" si="77"/>
        <v>0</v>
      </c>
      <c r="CA148" s="127">
        <f t="shared" si="77"/>
        <v>0</v>
      </c>
      <c r="CB148" s="127">
        <f t="shared" si="77"/>
        <v>0</v>
      </c>
      <c r="CC148" s="126">
        <f t="shared" si="77"/>
        <v>0</v>
      </c>
      <c r="CD148" s="368"/>
    </row>
    <row r="149" spans="1:82" x14ac:dyDescent="0.75">
      <c r="A149" s="39"/>
      <c r="B149" s="73" t="s">
        <v>278</v>
      </c>
      <c r="C149" s="129" t="s">
        <v>279</v>
      </c>
      <c r="D149" s="139" t="s">
        <v>58</v>
      </c>
      <c r="E149" s="255">
        <v>72</v>
      </c>
      <c r="F149" s="224"/>
      <c r="G149" s="74">
        <f t="shared" ref="G149:G151" si="78">+SUM(H149:CC149)</f>
        <v>0</v>
      </c>
      <c r="H149" s="230"/>
      <c r="I149" s="232"/>
      <c r="J149" s="219"/>
      <c r="K149" s="220"/>
      <c r="L149" s="220"/>
      <c r="M149" s="220"/>
      <c r="N149" s="220"/>
      <c r="O149" s="220"/>
      <c r="P149" s="220"/>
      <c r="Q149" s="220"/>
      <c r="R149" s="220"/>
      <c r="S149" s="220"/>
      <c r="T149" s="220"/>
      <c r="U149" s="218"/>
      <c r="V149" s="219"/>
      <c r="W149" s="220"/>
      <c r="X149" s="220"/>
      <c r="Y149" s="220"/>
      <c r="Z149" s="220"/>
      <c r="AA149" s="220"/>
      <c r="AB149" s="220"/>
      <c r="AC149" s="220"/>
      <c r="AD149" s="220"/>
      <c r="AE149" s="220"/>
      <c r="AF149" s="220"/>
      <c r="AG149" s="218"/>
      <c r="AH149" s="221"/>
      <c r="AI149" s="220"/>
      <c r="AJ149" s="220"/>
      <c r="AK149" s="220"/>
      <c r="AL149" s="220"/>
      <c r="AM149" s="220"/>
      <c r="AN149" s="220"/>
      <c r="AO149" s="220"/>
      <c r="AP149" s="220"/>
      <c r="AQ149" s="220"/>
      <c r="AR149" s="220"/>
      <c r="AS149" s="218"/>
      <c r="AT149" s="221"/>
      <c r="AU149" s="220"/>
      <c r="AV149" s="220"/>
      <c r="AW149" s="220"/>
      <c r="AX149" s="220"/>
      <c r="AY149" s="220"/>
      <c r="AZ149" s="220"/>
      <c r="BA149" s="220"/>
      <c r="BB149" s="220"/>
      <c r="BC149" s="220"/>
      <c r="BD149" s="220"/>
      <c r="BE149" s="218"/>
      <c r="BF149" s="221"/>
      <c r="BG149" s="220"/>
      <c r="BH149" s="220"/>
      <c r="BI149" s="220"/>
      <c r="BJ149" s="220"/>
      <c r="BK149" s="220"/>
      <c r="BL149" s="220"/>
      <c r="BM149" s="220"/>
      <c r="BN149" s="220"/>
      <c r="BO149" s="220"/>
      <c r="BP149" s="220"/>
      <c r="BQ149" s="218"/>
      <c r="BR149" s="221"/>
      <c r="BS149" s="220"/>
      <c r="BT149" s="220"/>
      <c r="BU149" s="220"/>
      <c r="BV149" s="220"/>
      <c r="BW149" s="220"/>
      <c r="BX149" s="220"/>
      <c r="BY149" s="220"/>
      <c r="BZ149" s="220"/>
      <c r="CA149" s="220"/>
      <c r="CB149" s="220"/>
      <c r="CC149" s="218"/>
      <c r="CD149" s="368"/>
    </row>
    <row r="150" spans="1:82" x14ac:dyDescent="0.75">
      <c r="A150" s="39"/>
      <c r="B150" s="25" t="s">
        <v>280</v>
      </c>
      <c r="C150" s="140" t="s">
        <v>281</v>
      </c>
      <c r="D150" s="139" t="s">
        <v>58</v>
      </c>
      <c r="E150" s="255">
        <v>72</v>
      </c>
      <c r="F150" s="224"/>
      <c r="G150" s="74">
        <f t="shared" si="78"/>
        <v>0</v>
      </c>
      <c r="H150" s="230"/>
      <c r="I150" s="232"/>
      <c r="J150" s="219"/>
      <c r="K150" s="220"/>
      <c r="L150" s="220"/>
      <c r="M150" s="220"/>
      <c r="N150" s="220"/>
      <c r="O150" s="220"/>
      <c r="P150" s="220"/>
      <c r="Q150" s="220"/>
      <c r="R150" s="220"/>
      <c r="S150" s="220"/>
      <c r="T150" s="220"/>
      <c r="U150" s="218"/>
      <c r="V150" s="219"/>
      <c r="W150" s="220"/>
      <c r="X150" s="220"/>
      <c r="Y150" s="220"/>
      <c r="Z150" s="220"/>
      <c r="AA150" s="220"/>
      <c r="AB150" s="220"/>
      <c r="AC150" s="220"/>
      <c r="AD150" s="220"/>
      <c r="AE150" s="220"/>
      <c r="AF150" s="220"/>
      <c r="AG150" s="218"/>
      <c r="AH150" s="221"/>
      <c r="AI150" s="220"/>
      <c r="AJ150" s="220"/>
      <c r="AK150" s="220"/>
      <c r="AL150" s="220"/>
      <c r="AM150" s="220"/>
      <c r="AN150" s="220"/>
      <c r="AO150" s="220"/>
      <c r="AP150" s="220"/>
      <c r="AQ150" s="220"/>
      <c r="AR150" s="220"/>
      <c r="AS150" s="218"/>
      <c r="AT150" s="221"/>
      <c r="AU150" s="220"/>
      <c r="AV150" s="220"/>
      <c r="AW150" s="220"/>
      <c r="AX150" s="220"/>
      <c r="AY150" s="220"/>
      <c r="AZ150" s="220"/>
      <c r="BA150" s="220"/>
      <c r="BB150" s="220"/>
      <c r="BC150" s="220"/>
      <c r="BD150" s="220"/>
      <c r="BE150" s="218"/>
      <c r="BF150" s="221"/>
      <c r="BG150" s="220"/>
      <c r="BH150" s="220"/>
      <c r="BI150" s="220"/>
      <c r="BJ150" s="220"/>
      <c r="BK150" s="220"/>
      <c r="BL150" s="220"/>
      <c r="BM150" s="220"/>
      <c r="BN150" s="220"/>
      <c r="BO150" s="220"/>
      <c r="BP150" s="220"/>
      <c r="BQ150" s="218"/>
      <c r="BR150" s="221"/>
      <c r="BS150" s="220"/>
      <c r="BT150" s="220"/>
      <c r="BU150" s="220"/>
      <c r="BV150" s="220"/>
      <c r="BW150" s="220"/>
      <c r="BX150" s="220"/>
      <c r="BY150" s="220"/>
      <c r="BZ150" s="220"/>
      <c r="CA150" s="220"/>
      <c r="CB150" s="220"/>
      <c r="CC150" s="218"/>
      <c r="CD150" s="368"/>
    </row>
    <row r="151" spans="1:82" ht="27" x14ac:dyDescent="0.75">
      <c r="A151" s="39"/>
      <c r="B151" s="25" t="s">
        <v>282</v>
      </c>
      <c r="C151" s="140" t="s">
        <v>283</v>
      </c>
      <c r="D151" s="139" t="s">
        <v>58</v>
      </c>
      <c r="E151" s="255">
        <v>72</v>
      </c>
      <c r="F151" s="224"/>
      <c r="G151" s="74">
        <f t="shared" si="78"/>
        <v>0</v>
      </c>
      <c r="H151" s="230"/>
      <c r="I151" s="232"/>
      <c r="J151" s="219"/>
      <c r="K151" s="220"/>
      <c r="L151" s="220"/>
      <c r="M151" s="220"/>
      <c r="N151" s="220"/>
      <c r="O151" s="220"/>
      <c r="P151" s="220"/>
      <c r="Q151" s="220"/>
      <c r="R151" s="220"/>
      <c r="S151" s="220"/>
      <c r="T151" s="220"/>
      <c r="U151" s="218"/>
      <c r="V151" s="219"/>
      <c r="W151" s="220"/>
      <c r="X151" s="220"/>
      <c r="Y151" s="220"/>
      <c r="Z151" s="220"/>
      <c r="AA151" s="220"/>
      <c r="AB151" s="220"/>
      <c r="AC151" s="220"/>
      <c r="AD151" s="220"/>
      <c r="AE151" s="220"/>
      <c r="AF151" s="220"/>
      <c r="AG151" s="218"/>
      <c r="AH151" s="221"/>
      <c r="AI151" s="220"/>
      <c r="AJ151" s="220"/>
      <c r="AK151" s="220"/>
      <c r="AL151" s="220"/>
      <c r="AM151" s="220"/>
      <c r="AN151" s="220"/>
      <c r="AO151" s="220"/>
      <c r="AP151" s="220"/>
      <c r="AQ151" s="220"/>
      <c r="AR151" s="220"/>
      <c r="AS151" s="218"/>
      <c r="AT151" s="221"/>
      <c r="AU151" s="220"/>
      <c r="AV151" s="220"/>
      <c r="AW151" s="220"/>
      <c r="AX151" s="220"/>
      <c r="AY151" s="220"/>
      <c r="AZ151" s="220"/>
      <c r="BA151" s="220"/>
      <c r="BB151" s="220"/>
      <c r="BC151" s="220"/>
      <c r="BD151" s="220"/>
      <c r="BE151" s="218"/>
      <c r="BF151" s="221"/>
      <c r="BG151" s="220"/>
      <c r="BH151" s="220"/>
      <c r="BI151" s="220"/>
      <c r="BJ151" s="220"/>
      <c r="BK151" s="220"/>
      <c r="BL151" s="220"/>
      <c r="BM151" s="220"/>
      <c r="BN151" s="220"/>
      <c r="BO151" s="220"/>
      <c r="BP151" s="220"/>
      <c r="BQ151" s="218"/>
      <c r="BR151" s="221"/>
      <c r="BS151" s="220"/>
      <c r="BT151" s="220"/>
      <c r="BU151" s="220"/>
      <c r="BV151" s="220"/>
      <c r="BW151" s="220"/>
      <c r="BX151" s="220"/>
      <c r="BY151" s="220"/>
      <c r="BZ151" s="220"/>
      <c r="CA151" s="220"/>
      <c r="CB151" s="220"/>
      <c r="CC151" s="218"/>
      <c r="CD151" s="368"/>
    </row>
    <row r="152" spans="1:82" x14ac:dyDescent="0.75">
      <c r="A152" s="39"/>
      <c r="B152" s="121" t="s">
        <v>284</v>
      </c>
      <c r="C152" s="122" t="s">
        <v>285</v>
      </c>
      <c r="D152" s="123"/>
      <c r="E152" s="294"/>
      <c r="F152" s="249"/>
      <c r="G152" s="124">
        <f>SUM(G153:G163)</f>
        <v>0</v>
      </c>
      <c r="H152" s="125">
        <f t="shared" ref="H152:T152" si="79">SUM(H153:H163)</f>
        <v>0</v>
      </c>
      <c r="I152" s="126">
        <f t="shared" si="79"/>
        <v>0</v>
      </c>
      <c r="J152" s="125">
        <f t="shared" si="79"/>
        <v>0</v>
      </c>
      <c r="K152" s="127">
        <f t="shared" si="79"/>
        <v>0</v>
      </c>
      <c r="L152" s="127">
        <f t="shared" si="79"/>
        <v>0</v>
      </c>
      <c r="M152" s="127">
        <f t="shared" si="79"/>
        <v>0</v>
      </c>
      <c r="N152" s="127">
        <f t="shared" si="79"/>
        <v>0</v>
      </c>
      <c r="O152" s="127">
        <f t="shared" si="79"/>
        <v>0</v>
      </c>
      <c r="P152" s="127">
        <f t="shared" si="79"/>
        <v>0</v>
      </c>
      <c r="Q152" s="127">
        <f t="shared" si="79"/>
        <v>0</v>
      </c>
      <c r="R152" s="127">
        <f t="shared" si="79"/>
        <v>0</v>
      </c>
      <c r="S152" s="127">
        <f t="shared" si="79"/>
        <v>0</v>
      </c>
      <c r="T152" s="127">
        <f t="shared" si="79"/>
        <v>0</v>
      </c>
      <c r="U152" s="126">
        <f>SUM(U153:U163)</f>
        <v>0</v>
      </c>
      <c r="V152" s="125">
        <f t="shared" ref="V152:CC152" si="80">SUM(V153:V163)</f>
        <v>0</v>
      </c>
      <c r="W152" s="127">
        <f t="shared" si="80"/>
        <v>0</v>
      </c>
      <c r="X152" s="127">
        <f t="shared" si="80"/>
        <v>0</v>
      </c>
      <c r="Y152" s="127">
        <f t="shared" si="80"/>
        <v>0</v>
      </c>
      <c r="Z152" s="127">
        <f t="shared" si="80"/>
        <v>0</v>
      </c>
      <c r="AA152" s="127">
        <f t="shared" si="80"/>
        <v>0</v>
      </c>
      <c r="AB152" s="127">
        <f t="shared" si="80"/>
        <v>0</v>
      </c>
      <c r="AC152" s="127">
        <f t="shared" si="80"/>
        <v>0</v>
      </c>
      <c r="AD152" s="127">
        <f t="shared" si="80"/>
        <v>0</v>
      </c>
      <c r="AE152" s="127">
        <f t="shared" si="80"/>
        <v>0</v>
      </c>
      <c r="AF152" s="127">
        <f t="shared" si="80"/>
        <v>0</v>
      </c>
      <c r="AG152" s="126">
        <f t="shared" si="80"/>
        <v>0</v>
      </c>
      <c r="AH152" s="128">
        <f t="shared" si="80"/>
        <v>0</v>
      </c>
      <c r="AI152" s="127">
        <f t="shared" si="80"/>
        <v>0</v>
      </c>
      <c r="AJ152" s="127">
        <f t="shared" si="80"/>
        <v>0</v>
      </c>
      <c r="AK152" s="127">
        <f t="shared" si="80"/>
        <v>0</v>
      </c>
      <c r="AL152" s="127">
        <f t="shared" si="80"/>
        <v>0</v>
      </c>
      <c r="AM152" s="127">
        <f t="shared" si="80"/>
        <v>0</v>
      </c>
      <c r="AN152" s="127">
        <f t="shared" si="80"/>
        <v>0</v>
      </c>
      <c r="AO152" s="127">
        <f t="shared" si="80"/>
        <v>0</v>
      </c>
      <c r="AP152" s="127">
        <f t="shared" si="80"/>
        <v>0</v>
      </c>
      <c r="AQ152" s="127">
        <f t="shared" si="80"/>
        <v>0</v>
      </c>
      <c r="AR152" s="127">
        <f t="shared" si="80"/>
        <v>0</v>
      </c>
      <c r="AS152" s="126">
        <f t="shared" si="80"/>
        <v>0</v>
      </c>
      <c r="AT152" s="128">
        <f t="shared" si="80"/>
        <v>0</v>
      </c>
      <c r="AU152" s="127">
        <f t="shared" si="80"/>
        <v>0</v>
      </c>
      <c r="AV152" s="127">
        <f t="shared" si="80"/>
        <v>0</v>
      </c>
      <c r="AW152" s="127">
        <f t="shared" si="80"/>
        <v>0</v>
      </c>
      <c r="AX152" s="127">
        <f t="shared" si="80"/>
        <v>0</v>
      </c>
      <c r="AY152" s="127">
        <f t="shared" si="80"/>
        <v>0</v>
      </c>
      <c r="AZ152" s="127">
        <f t="shared" si="80"/>
        <v>0</v>
      </c>
      <c r="BA152" s="127">
        <f t="shared" si="80"/>
        <v>0</v>
      </c>
      <c r="BB152" s="127">
        <f t="shared" si="80"/>
        <v>0</v>
      </c>
      <c r="BC152" s="127">
        <f t="shared" si="80"/>
        <v>0</v>
      </c>
      <c r="BD152" s="127">
        <f t="shared" si="80"/>
        <v>0</v>
      </c>
      <c r="BE152" s="126">
        <f t="shared" si="80"/>
        <v>0</v>
      </c>
      <c r="BF152" s="128">
        <f t="shared" si="80"/>
        <v>0</v>
      </c>
      <c r="BG152" s="127">
        <f t="shared" si="80"/>
        <v>0</v>
      </c>
      <c r="BH152" s="127">
        <f t="shared" si="80"/>
        <v>0</v>
      </c>
      <c r="BI152" s="127">
        <f t="shared" si="80"/>
        <v>0</v>
      </c>
      <c r="BJ152" s="127">
        <f t="shared" si="80"/>
        <v>0</v>
      </c>
      <c r="BK152" s="127">
        <f t="shared" si="80"/>
        <v>0</v>
      </c>
      <c r="BL152" s="127">
        <f t="shared" si="80"/>
        <v>0</v>
      </c>
      <c r="BM152" s="127">
        <f t="shared" si="80"/>
        <v>0</v>
      </c>
      <c r="BN152" s="127">
        <f t="shared" si="80"/>
        <v>0</v>
      </c>
      <c r="BO152" s="127">
        <f t="shared" si="80"/>
        <v>0</v>
      </c>
      <c r="BP152" s="127">
        <f t="shared" si="80"/>
        <v>0</v>
      </c>
      <c r="BQ152" s="126">
        <f t="shared" si="80"/>
        <v>0</v>
      </c>
      <c r="BR152" s="128">
        <f t="shared" si="80"/>
        <v>0</v>
      </c>
      <c r="BS152" s="127">
        <f t="shared" si="80"/>
        <v>0</v>
      </c>
      <c r="BT152" s="127">
        <f t="shared" si="80"/>
        <v>0</v>
      </c>
      <c r="BU152" s="127">
        <f t="shared" si="80"/>
        <v>0</v>
      </c>
      <c r="BV152" s="127">
        <f t="shared" si="80"/>
        <v>0</v>
      </c>
      <c r="BW152" s="127">
        <f t="shared" si="80"/>
        <v>0</v>
      </c>
      <c r="BX152" s="127">
        <f t="shared" si="80"/>
        <v>0</v>
      </c>
      <c r="BY152" s="127">
        <f t="shared" si="80"/>
        <v>0</v>
      </c>
      <c r="BZ152" s="127">
        <f t="shared" si="80"/>
        <v>0</v>
      </c>
      <c r="CA152" s="127">
        <f t="shared" si="80"/>
        <v>0</v>
      </c>
      <c r="CB152" s="127">
        <f t="shared" si="80"/>
        <v>0</v>
      </c>
      <c r="CC152" s="126">
        <f t="shared" si="80"/>
        <v>0</v>
      </c>
      <c r="CD152" s="368"/>
    </row>
    <row r="153" spans="1:82" ht="27" x14ac:dyDescent="0.75">
      <c r="A153" s="39"/>
      <c r="B153" s="73" t="s">
        <v>286</v>
      </c>
      <c r="C153" s="129" t="s">
        <v>287</v>
      </c>
      <c r="D153" s="139" t="s">
        <v>58</v>
      </c>
      <c r="E153" s="255">
        <v>72</v>
      </c>
      <c r="F153" s="224"/>
      <c r="G153" s="74">
        <f t="shared" ref="G153:G157" si="81">+SUM(H153:CC153)</f>
        <v>0</v>
      </c>
      <c r="H153" s="230"/>
      <c r="I153" s="232"/>
      <c r="J153" s="219"/>
      <c r="K153" s="220"/>
      <c r="L153" s="220"/>
      <c r="M153" s="220"/>
      <c r="N153" s="220"/>
      <c r="O153" s="220"/>
      <c r="P153" s="220"/>
      <c r="Q153" s="220"/>
      <c r="R153" s="220"/>
      <c r="S153" s="220"/>
      <c r="T153" s="220"/>
      <c r="U153" s="218"/>
      <c r="V153" s="219"/>
      <c r="W153" s="220"/>
      <c r="X153" s="220"/>
      <c r="Y153" s="220"/>
      <c r="Z153" s="220"/>
      <c r="AA153" s="220"/>
      <c r="AB153" s="220"/>
      <c r="AC153" s="220"/>
      <c r="AD153" s="220"/>
      <c r="AE153" s="220"/>
      <c r="AF153" s="220"/>
      <c r="AG153" s="218"/>
      <c r="AH153" s="221"/>
      <c r="AI153" s="220"/>
      <c r="AJ153" s="220"/>
      <c r="AK153" s="220"/>
      <c r="AL153" s="220"/>
      <c r="AM153" s="220"/>
      <c r="AN153" s="220"/>
      <c r="AO153" s="220"/>
      <c r="AP153" s="220"/>
      <c r="AQ153" s="220"/>
      <c r="AR153" s="220"/>
      <c r="AS153" s="218"/>
      <c r="AT153" s="221"/>
      <c r="AU153" s="220"/>
      <c r="AV153" s="220"/>
      <c r="AW153" s="220"/>
      <c r="AX153" s="220"/>
      <c r="AY153" s="220"/>
      <c r="AZ153" s="220"/>
      <c r="BA153" s="220"/>
      <c r="BB153" s="220"/>
      <c r="BC153" s="220"/>
      <c r="BD153" s="220"/>
      <c r="BE153" s="218"/>
      <c r="BF153" s="221"/>
      <c r="BG153" s="220"/>
      <c r="BH153" s="220"/>
      <c r="BI153" s="220"/>
      <c r="BJ153" s="220"/>
      <c r="BK153" s="220"/>
      <c r="BL153" s="220"/>
      <c r="BM153" s="220"/>
      <c r="BN153" s="220"/>
      <c r="BO153" s="220"/>
      <c r="BP153" s="220"/>
      <c r="BQ153" s="218"/>
      <c r="BR153" s="221"/>
      <c r="BS153" s="220"/>
      <c r="BT153" s="220"/>
      <c r="BU153" s="220"/>
      <c r="BV153" s="220"/>
      <c r="BW153" s="220"/>
      <c r="BX153" s="220"/>
      <c r="BY153" s="220"/>
      <c r="BZ153" s="220"/>
      <c r="CA153" s="220"/>
      <c r="CB153" s="220"/>
      <c r="CC153" s="218"/>
      <c r="CD153" s="368"/>
    </row>
    <row r="154" spans="1:82" ht="27" x14ac:dyDescent="0.75">
      <c r="A154" s="39"/>
      <c r="B154" s="73" t="s">
        <v>288</v>
      </c>
      <c r="C154" s="129" t="s">
        <v>289</v>
      </c>
      <c r="D154" s="139" t="s">
        <v>58</v>
      </c>
      <c r="E154" s="255">
        <v>72</v>
      </c>
      <c r="F154" s="224"/>
      <c r="G154" s="74">
        <f t="shared" si="81"/>
        <v>0</v>
      </c>
      <c r="H154" s="230"/>
      <c r="I154" s="232"/>
      <c r="J154" s="219"/>
      <c r="K154" s="220"/>
      <c r="L154" s="220"/>
      <c r="M154" s="220"/>
      <c r="N154" s="220"/>
      <c r="O154" s="220"/>
      <c r="P154" s="220"/>
      <c r="Q154" s="220"/>
      <c r="R154" s="220"/>
      <c r="S154" s="220"/>
      <c r="T154" s="220"/>
      <c r="U154" s="218"/>
      <c r="V154" s="219"/>
      <c r="W154" s="220"/>
      <c r="X154" s="220"/>
      <c r="Y154" s="220"/>
      <c r="Z154" s="220"/>
      <c r="AA154" s="220"/>
      <c r="AB154" s="220"/>
      <c r="AC154" s="220"/>
      <c r="AD154" s="220"/>
      <c r="AE154" s="220"/>
      <c r="AF154" s="220"/>
      <c r="AG154" s="218"/>
      <c r="AH154" s="221"/>
      <c r="AI154" s="220"/>
      <c r="AJ154" s="220"/>
      <c r="AK154" s="220"/>
      <c r="AL154" s="220"/>
      <c r="AM154" s="220"/>
      <c r="AN154" s="220"/>
      <c r="AO154" s="220"/>
      <c r="AP154" s="220"/>
      <c r="AQ154" s="220"/>
      <c r="AR154" s="220"/>
      <c r="AS154" s="218"/>
      <c r="AT154" s="221"/>
      <c r="AU154" s="220"/>
      <c r="AV154" s="220"/>
      <c r="AW154" s="220"/>
      <c r="AX154" s="220"/>
      <c r="AY154" s="220"/>
      <c r="AZ154" s="220"/>
      <c r="BA154" s="220"/>
      <c r="BB154" s="220"/>
      <c r="BC154" s="220"/>
      <c r="BD154" s="220"/>
      <c r="BE154" s="218"/>
      <c r="BF154" s="221"/>
      <c r="BG154" s="220"/>
      <c r="BH154" s="220"/>
      <c r="BI154" s="220"/>
      <c r="BJ154" s="220"/>
      <c r="BK154" s="220"/>
      <c r="BL154" s="220"/>
      <c r="BM154" s="220"/>
      <c r="BN154" s="220"/>
      <c r="BO154" s="220"/>
      <c r="BP154" s="220"/>
      <c r="BQ154" s="218"/>
      <c r="BR154" s="221"/>
      <c r="BS154" s="220"/>
      <c r="BT154" s="220"/>
      <c r="BU154" s="220"/>
      <c r="BV154" s="220"/>
      <c r="BW154" s="220"/>
      <c r="BX154" s="220"/>
      <c r="BY154" s="220"/>
      <c r="BZ154" s="220"/>
      <c r="CA154" s="220"/>
      <c r="CB154" s="220"/>
      <c r="CC154" s="218"/>
      <c r="CD154" s="368"/>
    </row>
    <row r="155" spans="1:82" ht="27" x14ac:dyDescent="0.75">
      <c r="A155" s="39"/>
      <c r="B155" s="73" t="s">
        <v>290</v>
      </c>
      <c r="C155" s="129" t="s">
        <v>291</v>
      </c>
      <c r="D155" s="130" t="s">
        <v>58</v>
      </c>
      <c r="E155" s="255">
        <v>72</v>
      </c>
      <c r="F155" s="224"/>
      <c r="G155" s="74">
        <f t="shared" si="81"/>
        <v>0</v>
      </c>
      <c r="H155" s="230"/>
      <c r="I155" s="232"/>
      <c r="J155" s="219"/>
      <c r="K155" s="220"/>
      <c r="L155" s="220"/>
      <c r="M155" s="220"/>
      <c r="N155" s="220"/>
      <c r="O155" s="220"/>
      <c r="P155" s="220"/>
      <c r="Q155" s="220"/>
      <c r="R155" s="220"/>
      <c r="S155" s="220"/>
      <c r="T155" s="220"/>
      <c r="U155" s="218"/>
      <c r="V155" s="219"/>
      <c r="W155" s="220"/>
      <c r="X155" s="220"/>
      <c r="Y155" s="220"/>
      <c r="Z155" s="220"/>
      <c r="AA155" s="220"/>
      <c r="AB155" s="220"/>
      <c r="AC155" s="220"/>
      <c r="AD155" s="220"/>
      <c r="AE155" s="220"/>
      <c r="AF155" s="220"/>
      <c r="AG155" s="218"/>
      <c r="AH155" s="221"/>
      <c r="AI155" s="220"/>
      <c r="AJ155" s="220"/>
      <c r="AK155" s="220"/>
      <c r="AL155" s="220"/>
      <c r="AM155" s="220"/>
      <c r="AN155" s="220"/>
      <c r="AO155" s="220"/>
      <c r="AP155" s="220"/>
      <c r="AQ155" s="220"/>
      <c r="AR155" s="220"/>
      <c r="AS155" s="218"/>
      <c r="AT155" s="221"/>
      <c r="AU155" s="220"/>
      <c r="AV155" s="220"/>
      <c r="AW155" s="220"/>
      <c r="AX155" s="220"/>
      <c r="AY155" s="220"/>
      <c r="AZ155" s="220"/>
      <c r="BA155" s="220"/>
      <c r="BB155" s="220"/>
      <c r="BC155" s="220"/>
      <c r="BD155" s="220"/>
      <c r="BE155" s="218"/>
      <c r="BF155" s="221"/>
      <c r="BG155" s="220"/>
      <c r="BH155" s="220"/>
      <c r="BI155" s="220"/>
      <c r="BJ155" s="220"/>
      <c r="BK155" s="220"/>
      <c r="BL155" s="220"/>
      <c r="BM155" s="220"/>
      <c r="BN155" s="220"/>
      <c r="BO155" s="220"/>
      <c r="BP155" s="220"/>
      <c r="BQ155" s="218"/>
      <c r="BR155" s="221"/>
      <c r="BS155" s="220"/>
      <c r="BT155" s="220"/>
      <c r="BU155" s="220"/>
      <c r="BV155" s="220"/>
      <c r="BW155" s="220"/>
      <c r="BX155" s="220"/>
      <c r="BY155" s="220"/>
      <c r="BZ155" s="220"/>
      <c r="CA155" s="220"/>
      <c r="CB155" s="220"/>
      <c r="CC155" s="218"/>
      <c r="CD155" s="368"/>
    </row>
    <row r="156" spans="1:82" x14ac:dyDescent="0.75">
      <c r="A156" s="39"/>
      <c r="B156" s="101" t="s">
        <v>292</v>
      </c>
      <c r="C156" s="273" t="s">
        <v>293</v>
      </c>
      <c r="D156" s="139"/>
      <c r="E156" s="255"/>
      <c r="F156" s="224"/>
      <c r="G156" s="74"/>
      <c r="H156" s="230"/>
      <c r="I156" s="232"/>
      <c r="J156" s="225"/>
      <c r="K156" s="227"/>
      <c r="L156" s="227"/>
      <c r="M156" s="227"/>
      <c r="N156" s="227"/>
      <c r="O156" s="227"/>
      <c r="P156" s="227"/>
      <c r="Q156" s="227"/>
      <c r="R156" s="227"/>
      <c r="S156" s="227"/>
      <c r="T156" s="227"/>
      <c r="U156" s="226"/>
      <c r="V156" s="225"/>
      <c r="W156" s="227"/>
      <c r="X156" s="227"/>
      <c r="Y156" s="227"/>
      <c r="Z156" s="227"/>
      <c r="AA156" s="227"/>
      <c r="AB156" s="227"/>
      <c r="AC156" s="227"/>
      <c r="AD156" s="227"/>
      <c r="AE156" s="227"/>
      <c r="AF156" s="227"/>
      <c r="AG156" s="226"/>
      <c r="AH156" s="228"/>
      <c r="AI156" s="227"/>
      <c r="AJ156" s="227"/>
      <c r="AK156" s="227"/>
      <c r="AL156" s="227"/>
      <c r="AM156" s="227"/>
      <c r="AN156" s="227"/>
      <c r="AO156" s="227"/>
      <c r="AP156" s="227"/>
      <c r="AQ156" s="227"/>
      <c r="AR156" s="227"/>
      <c r="AS156" s="226"/>
      <c r="AT156" s="228"/>
      <c r="AU156" s="227"/>
      <c r="AV156" s="227"/>
      <c r="AW156" s="227"/>
      <c r="AX156" s="227"/>
      <c r="AY156" s="227"/>
      <c r="AZ156" s="227"/>
      <c r="BA156" s="227"/>
      <c r="BB156" s="227"/>
      <c r="BC156" s="227"/>
      <c r="BD156" s="227"/>
      <c r="BE156" s="226"/>
      <c r="BF156" s="228"/>
      <c r="BG156" s="227"/>
      <c r="BH156" s="227"/>
      <c r="BI156" s="227"/>
      <c r="BJ156" s="227"/>
      <c r="BK156" s="227"/>
      <c r="BL156" s="227"/>
      <c r="BM156" s="227"/>
      <c r="BN156" s="227"/>
      <c r="BO156" s="227"/>
      <c r="BP156" s="227"/>
      <c r="BQ156" s="226"/>
      <c r="BR156" s="228"/>
      <c r="BS156" s="227"/>
      <c r="BT156" s="227"/>
      <c r="BU156" s="227"/>
      <c r="BV156" s="227"/>
      <c r="BW156" s="227"/>
      <c r="BX156" s="227"/>
      <c r="BY156" s="227"/>
      <c r="BZ156" s="227"/>
      <c r="CA156" s="227"/>
      <c r="CB156" s="227"/>
      <c r="CC156" s="226"/>
      <c r="CD156" s="368"/>
    </row>
    <row r="157" spans="1:82" x14ac:dyDescent="0.75">
      <c r="A157" s="39"/>
      <c r="B157" s="73" t="s">
        <v>294</v>
      </c>
      <c r="C157" s="129" t="s">
        <v>293</v>
      </c>
      <c r="D157" s="139" t="s">
        <v>58</v>
      </c>
      <c r="E157" s="255">
        <v>72</v>
      </c>
      <c r="F157" s="224"/>
      <c r="G157" s="74">
        <f t="shared" si="81"/>
        <v>0</v>
      </c>
      <c r="H157" s="230"/>
      <c r="I157" s="232"/>
      <c r="J157" s="219"/>
      <c r="K157" s="220"/>
      <c r="L157" s="220"/>
      <c r="M157" s="220"/>
      <c r="N157" s="220"/>
      <c r="O157" s="220"/>
      <c r="P157" s="220"/>
      <c r="Q157" s="220"/>
      <c r="R157" s="220"/>
      <c r="S157" s="220"/>
      <c r="T157" s="220"/>
      <c r="U157" s="218"/>
      <c r="V157" s="219"/>
      <c r="W157" s="220"/>
      <c r="X157" s="220"/>
      <c r="Y157" s="220"/>
      <c r="Z157" s="220"/>
      <c r="AA157" s="220"/>
      <c r="AB157" s="220"/>
      <c r="AC157" s="220"/>
      <c r="AD157" s="220"/>
      <c r="AE157" s="220"/>
      <c r="AF157" s="220"/>
      <c r="AG157" s="218"/>
      <c r="AH157" s="221"/>
      <c r="AI157" s="220"/>
      <c r="AJ157" s="220"/>
      <c r="AK157" s="220"/>
      <c r="AL157" s="220"/>
      <c r="AM157" s="220"/>
      <c r="AN157" s="220"/>
      <c r="AO157" s="220"/>
      <c r="AP157" s="220"/>
      <c r="AQ157" s="220"/>
      <c r="AR157" s="220"/>
      <c r="AS157" s="218"/>
      <c r="AT157" s="221"/>
      <c r="AU157" s="220"/>
      <c r="AV157" s="220"/>
      <c r="AW157" s="220"/>
      <c r="AX157" s="220"/>
      <c r="AY157" s="220"/>
      <c r="AZ157" s="220"/>
      <c r="BA157" s="220"/>
      <c r="BB157" s="220"/>
      <c r="BC157" s="220"/>
      <c r="BD157" s="220"/>
      <c r="BE157" s="218"/>
      <c r="BF157" s="221"/>
      <c r="BG157" s="220"/>
      <c r="BH157" s="220"/>
      <c r="BI157" s="220"/>
      <c r="BJ157" s="220"/>
      <c r="BK157" s="220"/>
      <c r="BL157" s="220"/>
      <c r="BM157" s="220"/>
      <c r="BN157" s="220"/>
      <c r="BO157" s="220"/>
      <c r="BP157" s="220"/>
      <c r="BQ157" s="218"/>
      <c r="BR157" s="221"/>
      <c r="BS157" s="220"/>
      <c r="BT157" s="220"/>
      <c r="BU157" s="220"/>
      <c r="BV157" s="220"/>
      <c r="BW157" s="220"/>
      <c r="BX157" s="220"/>
      <c r="BY157" s="220"/>
      <c r="BZ157" s="220"/>
      <c r="CA157" s="220"/>
      <c r="CB157" s="220"/>
      <c r="CC157" s="218"/>
      <c r="CD157" s="368"/>
    </row>
    <row r="158" spans="1:82" x14ac:dyDescent="0.75">
      <c r="A158" s="39"/>
      <c r="B158" s="73" t="s">
        <v>295</v>
      </c>
      <c r="C158" s="129" t="s">
        <v>296</v>
      </c>
      <c r="D158" s="130" t="s">
        <v>297</v>
      </c>
      <c r="E158" s="255">
        <v>672</v>
      </c>
      <c r="F158" s="275"/>
      <c r="G158" s="74">
        <f t="shared" ref="G158:G163" si="82">+E158*F158</f>
        <v>0</v>
      </c>
      <c r="H158" s="230"/>
      <c r="I158" s="232"/>
      <c r="J158" s="230"/>
      <c r="K158" s="231"/>
      <c r="L158" s="231"/>
      <c r="M158" s="231"/>
      <c r="N158" s="231"/>
      <c r="O158" s="231"/>
      <c r="P158" s="231"/>
      <c r="Q158" s="231"/>
      <c r="R158" s="231"/>
      <c r="S158" s="231"/>
      <c r="T158" s="231"/>
      <c r="U158" s="232">
        <f t="shared" ref="U158:U162" si="83">G158/6</f>
        <v>0</v>
      </c>
      <c r="V158" s="230"/>
      <c r="W158" s="231"/>
      <c r="X158" s="231"/>
      <c r="Y158" s="231"/>
      <c r="Z158" s="231"/>
      <c r="AA158" s="231"/>
      <c r="AB158" s="231"/>
      <c r="AC158" s="231"/>
      <c r="AD158" s="231"/>
      <c r="AE158" s="231"/>
      <c r="AF158" s="231"/>
      <c r="AG158" s="232">
        <f t="shared" ref="AG158:AG162" si="84">G158/6</f>
        <v>0</v>
      </c>
      <c r="AH158" s="233"/>
      <c r="AI158" s="231"/>
      <c r="AJ158" s="231"/>
      <c r="AK158" s="231"/>
      <c r="AL158" s="231"/>
      <c r="AM158" s="231"/>
      <c r="AN158" s="231"/>
      <c r="AO158" s="231"/>
      <c r="AP158" s="231"/>
      <c r="AQ158" s="231"/>
      <c r="AR158" s="231"/>
      <c r="AS158" s="232">
        <f t="shared" ref="AS158:AS162" si="85">G158/6</f>
        <v>0</v>
      </c>
      <c r="AT158" s="233"/>
      <c r="AU158" s="231"/>
      <c r="AV158" s="231"/>
      <c r="AW158" s="231"/>
      <c r="AX158" s="231"/>
      <c r="AY158" s="231"/>
      <c r="AZ158" s="231"/>
      <c r="BA158" s="231"/>
      <c r="BB158" s="231"/>
      <c r="BC158" s="231"/>
      <c r="BD158" s="231"/>
      <c r="BE158" s="232">
        <f t="shared" ref="BE158:BE162" si="86">G158/6</f>
        <v>0</v>
      </c>
      <c r="BF158" s="233"/>
      <c r="BG158" s="231"/>
      <c r="BH158" s="231"/>
      <c r="BI158" s="231"/>
      <c r="BJ158" s="231"/>
      <c r="BK158" s="231"/>
      <c r="BL158" s="231"/>
      <c r="BM158" s="231"/>
      <c r="BN158" s="231"/>
      <c r="BO158" s="231"/>
      <c r="BP158" s="231"/>
      <c r="BQ158" s="232">
        <f t="shared" ref="BQ158:BQ162" si="87">G158/6</f>
        <v>0</v>
      </c>
      <c r="BR158" s="233"/>
      <c r="BS158" s="231"/>
      <c r="BT158" s="231"/>
      <c r="BU158" s="231"/>
      <c r="BV158" s="231"/>
      <c r="BW158" s="231"/>
      <c r="BX158" s="231"/>
      <c r="BY158" s="231"/>
      <c r="BZ158" s="231"/>
      <c r="CA158" s="231"/>
      <c r="CB158" s="231"/>
      <c r="CC158" s="232">
        <f t="shared" ref="CC158:CC162" si="88">G158-SUM(H158:CB158)</f>
        <v>0</v>
      </c>
      <c r="CD158" s="368"/>
    </row>
    <row r="159" spans="1:82" x14ac:dyDescent="0.75">
      <c r="A159" s="39"/>
      <c r="B159" s="73" t="s">
        <v>298</v>
      </c>
      <c r="C159" s="129" t="s">
        <v>299</v>
      </c>
      <c r="D159" s="130" t="s">
        <v>297</v>
      </c>
      <c r="E159" s="255">
        <v>366</v>
      </c>
      <c r="F159" s="275"/>
      <c r="G159" s="74">
        <f t="shared" si="82"/>
        <v>0</v>
      </c>
      <c r="H159" s="230"/>
      <c r="I159" s="232"/>
      <c r="J159" s="230"/>
      <c r="K159" s="231"/>
      <c r="L159" s="231"/>
      <c r="M159" s="231"/>
      <c r="N159" s="231"/>
      <c r="O159" s="231"/>
      <c r="P159" s="231"/>
      <c r="Q159" s="231"/>
      <c r="R159" s="231"/>
      <c r="S159" s="231"/>
      <c r="T159" s="231"/>
      <c r="U159" s="232">
        <f t="shared" si="83"/>
        <v>0</v>
      </c>
      <c r="V159" s="230"/>
      <c r="W159" s="231"/>
      <c r="X159" s="231"/>
      <c r="Y159" s="231"/>
      <c r="Z159" s="231"/>
      <c r="AA159" s="231"/>
      <c r="AB159" s="231"/>
      <c r="AC159" s="231"/>
      <c r="AD159" s="231"/>
      <c r="AE159" s="231"/>
      <c r="AF159" s="231"/>
      <c r="AG159" s="232">
        <f t="shared" si="84"/>
        <v>0</v>
      </c>
      <c r="AH159" s="233"/>
      <c r="AI159" s="231"/>
      <c r="AJ159" s="231"/>
      <c r="AK159" s="231"/>
      <c r="AL159" s="231"/>
      <c r="AM159" s="231"/>
      <c r="AN159" s="231"/>
      <c r="AO159" s="231"/>
      <c r="AP159" s="231"/>
      <c r="AQ159" s="231"/>
      <c r="AR159" s="231"/>
      <c r="AS159" s="232">
        <f t="shared" si="85"/>
        <v>0</v>
      </c>
      <c r="AT159" s="233"/>
      <c r="AU159" s="231"/>
      <c r="AV159" s="231"/>
      <c r="AW159" s="231"/>
      <c r="AX159" s="231"/>
      <c r="AY159" s="231"/>
      <c r="AZ159" s="231"/>
      <c r="BA159" s="231"/>
      <c r="BB159" s="231"/>
      <c r="BC159" s="231"/>
      <c r="BD159" s="231"/>
      <c r="BE159" s="232">
        <f t="shared" si="86"/>
        <v>0</v>
      </c>
      <c r="BF159" s="233"/>
      <c r="BG159" s="231"/>
      <c r="BH159" s="231"/>
      <c r="BI159" s="231"/>
      <c r="BJ159" s="231"/>
      <c r="BK159" s="231"/>
      <c r="BL159" s="231"/>
      <c r="BM159" s="231"/>
      <c r="BN159" s="231"/>
      <c r="BO159" s="231"/>
      <c r="BP159" s="231"/>
      <c r="BQ159" s="232">
        <f t="shared" si="87"/>
        <v>0</v>
      </c>
      <c r="BR159" s="233"/>
      <c r="BS159" s="231"/>
      <c r="BT159" s="231"/>
      <c r="BU159" s="231"/>
      <c r="BV159" s="231"/>
      <c r="BW159" s="231"/>
      <c r="BX159" s="231"/>
      <c r="BY159" s="231"/>
      <c r="BZ159" s="231"/>
      <c r="CA159" s="231"/>
      <c r="CB159" s="231"/>
      <c r="CC159" s="232">
        <f t="shared" si="88"/>
        <v>0</v>
      </c>
      <c r="CD159" s="368"/>
    </row>
    <row r="160" spans="1:82" x14ac:dyDescent="0.75">
      <c r="A160" s="39"/>
      <c r="B160" s="73" t="s">
        <v>300</v>
      </c>
      <c r="C160" s="129" t="s">
        <v>301</v>
      </c>
      <c r="D160" s="130" t="s">
        <v>297</v>
      </c>
      <c r="E160" s="255">
        <v>180</v>
      </c>
      <c r="F160" s="275"/>
      <c r="G160" s="74">
        <f t="shared" si="82"/>
        <v>0</v>
      </c>
      <c r="H160" s="230"/>
      <c r="I160" s="232"/>
      <c r="J160" s="230"/>
      <c r="K160" s="231"/>
      <c r="L160" s="231"/>
      <c r="M160" s="231"/>
      <c r="N160" s="231"/>
      <c r="O160" s="231"/>
      <c r="P160" s="231"/>
      <c r="Q160" s="231"/>
      <c r="R160" s="231"/>
      <c r="S160" s="231"/>
      <c r="T160" s="231"/>
      <c r="U160" s="232">
        <f t="shared" si="83"/>
        <v>0</v>
      </c>
      <c r="V160" s="230"/>
      <c r="W160" s="231"/>
      <c r="X160" s="231"/>
      <c r="Y160" s="231"/>
      <c r="Z160" s="231"/>
      <c r="AA160" s="231"/>
      <c r="AB160" s="231"/>
      <c r="AC160" s="231"/>
      <c r="AD160" s="231"/>
      <c r="AE160" s="231"/>
      <c r="AF160" s="231"/>
      <c r="AG160" s="232">
        <f t="shared" si="84"/>
        <v>0</v>
      </c>
      <c r="AH160" s="233"/>
      <c r="AI160" s="231"/>
      <c r="AJ160" s="231"/>
      <c r="AK160" s="231"/>
      <c r="AL160" s="231"/>
      <c r="AM160" s="231"/>
      <c r="AN160" s="231"/>
      <c r="AO160" s="231"/>
      <c r="AP160" s="231"/>
      <c r="AQ160" s="231"/>
      <c r="AR160" s="231"/>
      <c r="AS160" s="232">
        <f t="shared" si="85"/>
        <v>0</v>
      </c>
      <c r="AT160" s="233"/>
      <c r="AU160" s="231"/>
      <c r="AV160" s="231"/>
      <c r="AW160" s="231"/>
      <c r="AX160" s="231"/>
      <c r="AY160" s="231"/>
      <c r="AZ160" s="231"/>
      <c r="BA160" s="231"/>
      <c r="BB160" s="231"/>
      <c r="BC160" s="231"/>
      <c r="BD160" s="231"/>
      <c r="BE160" s="232">
        <f t="shared" si="86"/>
        <v>0</v>
      </c>
      <c r="BF160" s="233"/>
      <c r="BG160" s="231"/>
      <c r="BH160" s="231"/>
      <c r="BI160" s="231"/>
      <c r="BJ160" s="231"/>
      <c r="BK160" s="231"/>
      <c r="BL160" s="231"/>
      <c r="BM160" s="231"/>
      <c r="BN160" s="231"/>
      <c r="BO160" s="231"/>
      <c r="BP160" s="231"/>
      <c r="BQ160" s="232">
        <f t="shared" si="87"/>
        <v>0</v>
      </c>
      <c r="BR160" s="233"/>
      <c r="BS160" s="231"/>
      <c r="BT160" s="231"/>
      <c r="BU160" s="231"/>
      <c r="BV160" s="231"/>
      <c r="BW160" s="231"/>
      <c r="BX160" s="231"/>
      <c r="BY160" s="231"/>
      <c r="BZ160" s="231"/>
      <c r="CA160" s="231"/>
      <c r="CB160" s="231"/>
      <c r="CC160" s="232">
        <f t="shared" si="88"/>
        <v>0</v>
      </c>
      <c r="CD160" s="368"/>
    </row>
    <row r="161" spans="1:82" x14ac:dyDescent="0.75">
      <c r="A161" s="39"/>
      <c r="B161" s="73" t="s">
        <v>302</v>
      </c>
      <c r="C161" s="129" t="s">
        <v>303</v>
      </c>
      <c r="D161" s="130" t="s">
        <v>297</v>
      </c>
      <c r="E161" s="255">
        <v>180</v>
      </c>
      <c r="F161" s="275"/>
      <c r="G161" s="74">
        <f t="shared" si="82"/>
        <v>0</v>
      </c>
      <c r="H161" s="230"/>
      <c r="I161" s="232"/>
      <c r="J161" s="230"/>
      <c r="K161" s="231"/>
      <c r="L161" s="231"/>
      <c r="M161" s="231"/>
      <c r="N161" s="231"/>
      <c r="O161" s="231"/>
      <c r="P161" s="231"/>
      <c r="Q161" s="231"/>
      <c r="R161" s="231"/>
      <c r="S161" s="231"/>
      <c r="T161" s="231"/>
      <c r="U161" s="232">
        <f t="shared" si="83"/>
        <v>0</v>
      </c>
      <c r="V161" s="230"/>
      <c r="W161" s="231"/>
      <c r="X161" s="231"/>
      <c r="Y161" s="231"/>
      <c r="Z161" s="231"/>
      <c r="AA161" s="231"/>
      <c r="AB161" s="231"/>
      <c r="AC161" s="231"/>
      <c r="AD161" s="231"/>
      <c r="AE161" s="231"/>
      <c r="AF161" s="231"/>
      <c r="AG161" s="232">
        <f t="shared" si="84"/>
        <v>0</v>
      </c>
      <c r="AH161" s="233"/>
      <c r="AI161" s="231"/>
      <c r="AJ161" s="231"/>
      <c r="AK161" s="231"/>
      <c r="AL161" s="231"/>
      <c r="AM161" s="231"/>
      <c r="AN161" s="231"/>
      <c r="AO161" s="231"/>
      <c r="AP161" s="231"/>
      <c r="AQ161" s="231"/>
      <c r="AR161" s="231"/>
      <c r="AS161" s="232">
        <f t="shared" si="85"/>
        <v>0</v>
      </c>
      <c r="AT161" s="233"/>
      <c r="AU161" s="231"/>
      <c r="AV161" s="231"/>
      <c r="AW161" s="231"/>
      <c r="AX161" s="231"/>
      <c r="AY161" s="231"/>
      <c r="AZ161" s="231"/>
      <c r="BA161" s="231"/>
      <c r="BB161" s="231"/>
      <c r="BC161" s="231"/>
      <c r="BD161" s="231"/>
      <c r="BE161" s="232">
        <f t="shared" si="86"/>
        <v>0</v>
      </c>
      <c r="BF161" s="233"/>
      <c r="BG161" s="231"/>
      <c r="BH161" s="231"/>
      <c r="BI161" s="231"/>
      <c r="BJ161" s="231"/>
      <c r="BK161" s="231"/>
      <c r="BL161" s="231"/>
      <c r="BM161" s="231"/>
      <c r="BN161" s="231"/>
      <c r="BO161" s="231"/>
      <c r="BP161" s="231"/>
      <c r="BQ161" s="232">
        <f t="shared" si="87"/>
        <v>0</v>
      </c>
      <c r="BR161" s="233"/>
      <c r="BS161" s="231"/>
      <c r="BT161" s="231"/>
      <c r="BU161" s="231"/>
      <c r="BV161" s="231"/>
      <c r="BW161" s="231"/>
      <c r="BX161" s="231"/>
      <c r="BY161" s="231"/>
      <c r="BZ161" s="231"/>
      <c r="CA161" s="231"/>
      <c r="CB161" s="231"/>
      <c r="CC161" s="232">
        <f t="shared" si="88"/>
        <v>0</v>
      </c>
      <c r="CD161" s="368"/>
    </row>
    <row r="162" spans="1:82" x14ac:dyDescent="0.75">
      <c r="A162" s="39"/>
      <c r="B162" s="73" t="s">
        <v>304</v>
      </c>
      <c r="C162" s="129" t="s">
        <v>305</v>
      </c>
      <c r="D162" s="130" t="s">
        <v>297</v>
      </c>
      <c r="E162" s="255">
        <v>180</v>
      </c>
      <c r="F162" s="275"/>
      <c r="G162" s="74">
        <f t="shared" si="82"/>
        <v>0</v>
      </c>
      <c r="H162" s="230"/>
      <c r="I162" s="232"/>
      <c r="J162" s="230"/>
      <c r="K162" s="231"/>
      <c r="L162" s="231"/>
      <c r="M162" s="231"/>
      <c r="N162" s="231"/>
      <c r="O162" s="231"/>
      <c r="P162" s="231"/>
      <c r="Q162" s="231"/>
      <c r="R162" s="231"/>
      <c r="S162" s="231"/>
      <c r="T162" s="231"/>
      <c r="U162" s="232">
        <f t="shared" si="83"/>
        <v>0</v>
      </c>
      <c r="V162" s="230"/>
      <c r="W162" s="231"/>
      <c r="X162" s="231"/>
      <c r="Y162" s="231"/>
      <c r="Z162" s="231"/>
      <c r="AA162" s="231"/>
      <c r="AB162" s="231"/>
      <c r="AC162" s="231"/>
      <c r="AD162" s="231"/>
      <c r="AE162" s="231"/>
      <c r="AF162" s="231"/>
      <c r="AG162" s="232">
        <f t="shared" si="84"/>
        <v>0</v>
      </c>
      <c r="AH162" s="233"/>
      <c r="AI162" s="231"/>
      <c r="AJ162" s="231"/>
      <c r="AK162" s="231"/>
      <c r="AL162" s="231"/>
      <c r="AM162" s="231"/>
      <c r="AN162" s="231"/>
      <c r="AO162" s="231"/>
      <c r="AP162" s="231"/>
      <c r="AQ162" s="231"/>
      <c r="AR162" s="231"/>
      <c r="AS162" s="232">
        <f t="shared" si="85"/>
        <v>0</v>
      </c>
      <c r="AT162" s="233"/>
      <c r="AU162" s="231"/>
      <c r="AV162" s="231"/>
      <c r="AW162" s="231"/>
      <c r="AX162" s="231"/>
      <c r="AY162" s="231"/>
      <c r="AZ162" s="231"/>
      <c r="BA162" s="231"/>
      <c r="BB162" s="231"/>
      <c r="BC162" s="231"/>
      <c r="BD162" s="231"/>
      <c r="BE162" s="232">
        <f t="shared" si="86"/>
        <v>0</v>
      </c>
      <c r="BF162" s="233"/>
      <c r="BG162" s="231"/>
      <c r="BH162" s="231"/>
      <c r="BI162" s="231"/>
      <c r="BJ162" s="231"/>
      <c r="BK162" s="231"/>
      <c r="BL162" s="231"/>
      <c r="BM162" s="231"/>
      <c r="BN162" s="231"/>
      <c r="BO162" s="231"/>
      <c r="BP162" s="231"/>
      <c r="BQ162" s="232">
        <f t="shared" si="87"/>
        <v>0</v>
      </c>
      <c r="BR162" s="233"/>
      <c r="BS162" s="231"/>
      <c r="BT162" s="231"/>
      <c r="BU162" s="231"/>
      <c r="BV162" s="231"/>
      <c r="BW162" s="231"/>
      <c r="BX162" s="231"/>
      <c r="BY162" s="231"/>
      <c r="BZ162" s="231"/>
      <c r="CA162" s="231"/>
      <c r="CB162" s="231"/>
      <c r="CC162" s="232">
        <f t="shared" si="88"/>
        <v>0</v>
      </c>
      <c r="CD162" s="368"/>
    </row>
    <row r="163" spans="1:82" s="39" customFormat="1" ht="13.5" x14ac:dyDescent="0.75">
      <c r="B163" s="345" t="s">
        <v>612</v>
      </c>
      <c r="C163" s="346" t="s">
        <v>306</v>
      </c>
      <c r="D163" s="139" t="s">
        <v>297</v>
      </c>
      <c r="E163" s="139">
        <v>180</v>
      </c>
      <c r="F163" s="347"/>
      <c r="G163" s="348">
        <f t="shared" si="82"/>
        <v>0</v>
      </c>
      <c r="H163" s="349"/>
      <c r="I163" s="265"/>
      <c r="J163" s="264">
        <f>$G163/72</f>
        <v>0</v>
      </c>
      <c r="K163" s="231">
        <f t="shared" ref="K163:BV163" si="89">$G163/72</f>
        <v>0</v>
      </c>
      <c r="L163" s="231">
        <f t="shared" si="89"/>
        <v>0</v>
      </c>
      <c r="M163" s="231">
        <f t="shared" si="89"/>
        <v>0</v>
      </c>
      <c r="N163" s="231">
        <f t="shared" si="89"/>
        <v>0</v>
      </c>
      <c r="O163" s="231">
        <f t="shared" si="89"/>
        <v>0</v>
      </c>
      <c r="P163" s="231">
        <f t="shared" si="89"/>
        <v>0</v>
      </c>
      <c r="Q163" s="231">
        <f t="shared" si="89"/>
        <v>0</v>
      </c>
      <c r="R163" s="350">
        <f t="shared" si="89"/>
        <v>0</v>
      </c>
      <c r="S163" s="350">
        <f t="shared" si="89"/>
        <v>0</v>
      </c>
      <c r="T163" s="350">
        <f t="shared" si="89"/>
        <v>0</v>
      </c>
      <c r="U163" s="351">
        <f t="shared" si="89"/>
        <v>0</v>
      </c>
      <c r="V163" s="352">
        <f t="shared" si="89"/>
        <v>0</v>
      </c>
      <c r="W163" s="350">
        <f t="shared" si="89"/>
        <v>0</v>
      </c>
      <c r="X163" s="350">
        <f t="shared" si="89"/>
        <v>0</v>
      </c>
      <c r="Y163" s="350">
        <f t="shared" si="89"/>
        <v>0</v>
      </c>
      <c r="Z163" s="350">
        <f t="shared" si="89"/>
        <v>0</v>
      </c>
      <c r="AA163" s="350">
        <f t="shared" si="89"/>
        <v>0</v>
      </c>
      <c r="AB163" s="350">
        <f t="shared" si="89"/>
        <v>0</v>
      </c>
      <c r="AC163" s="350">
        <f t="shared" si="89"/>
        <v>0</v>
      </c>
      <c r="AD163" s="350">
        <f t="shared" si="89"/>
        <v>0</v>
      </c>
      <c r="AE163" s="350">
        <f t="shared" si="89"/>
        <v>0</v>
      </c>
      <c r="AF163" s="350">
        <f t="shared" si="89"/>
        <v>0</v>
      </c>
      <c r="AG163" s="351">
        <f t="shared" si="89"/>
        <v>0</v>
      </c>
      <c r="AH163" s="352">
        <f t="shared" si="89"/>
        <v>0</v>
      </c>
      <c r="AI163" s="350">
        <f t="shared" si="89"/>
        <v>0</v>
      </c>
      <c r="AJ163" s="350">
        <f t="shared" si="89"/>
        <v>0</v>
      </c>
      <c r="AK163" s="350">
        <f t="shared" si="89"/>
        <v>0</v>
      </c>
      <c r="AL163" s="350">
        <f t="shared" si="89"/>
        <v>0</v>
      </c>
      <c r="AM163" s="350">
        <f t="shared" si="89"/>
        <v>0</v>
      </c>
      <c r="AN163" s="350">
        <f t="shared" si="89"/>
        <v>0</v>
      </c>
      <c r="AO163" s="350">
        <f t="shared" si="89"/>
        <v>0</v>
      </c>
      <c r="AP163" s="350">
        <f t="shared" si="89"/>
        <v>0</v>
      </c>
      <c r="AQ163" s="350">
        <f t="shared" si="89"/>
        <v>0</v>
      </c>
      <c r="AR163" s="350">
        <f t="shared" si="89"/>
        <v>0</v>
      </c>
      <c r="AS163" s="351">
        <f t="shared" si="89"/>
        <v>0</v>
      </c>
      <c r="AT163" s="352">
        <f t="shared" si="89"/>
        <v>0</v>
      </c>
      <c r="AU163" s="350">
        <f t="shared" si="89"/>
        <v>0</v>
      </c>
      <c r="AV163" s="350">
        <f t="shared" si="89"/>
        <v>0</v>
      </c>
      <c r="AW163" s="350">
        <f t="shared" si="89"/>
        <v>0</v>
      </c>
      <c r="AX163" s="350">
        <f t="shared" si="89"/>
        <v>0</v>
      </c>
      <c r="AY163" s="350">
        <f t="shared" si="89"/>
        <v>0</v>
      </c>
      <c r="AZ163" s="350">
        <f t="shared" si="89"/>
        <v>0</v>
      </c>
      <c r="BA163" s="350">
        <f t="shared" si="89"/>
        <v>0</v>
      </c>
      <c r="BB163" s="350">
        <f t="shared" si="89"/>
        <v>0</v>
      </c>
      <c r="BC163" s="350">
        <f t="shared" si="89"/>
        <v>0</v>
      </c>
      <c r="BD163" s="350">
        <f t="shared" si="89"/>
        <v>0</v>
      </c>
      <c r="BE163" s="351">
        <f t="shared" si="89"/>
        <v>0</v>
      </c>
      <c r="BF163" s="352">
        <f t="shared" si="89"/>
        <v>0</v>
      </c>
      <c r="BG163" s="350">
        <f t="shared" si="89"/>
        <v>0</v>
      </c>
      <c r="BH163" s="350">
        <f t="shared" si="89"/>
        <v>0</v>
      </c>
      <c r="BI163" s="350">
        <f t="shared" si="89"/>
        <v>0</v>
      </c>
      <c r="BJ163" s="350">
        <f t="shared" si="89"/>
        <v>0</v>
      </c>
      <c r="BK163" s="350">
        <f t="shared" si="89"/>
        <v>0</v>
      </c>
      <c r="BL163" s="350">
        <f t="shared" si="89"/>
        <v>0</v>
      </c>
      <c r="BM163" s="350">
        <f t="shared" si="89"/>
        <v>0</v>
      </c>
      <c r="BN163" s="350">
        <f t="shared" si="89"/>
        <v>0</v>
      </c>
      <c r="BO163" s="350">
        <f t="shared" si="89"/>
        <v>0</v>
      </c>
      <c r="BP163" s="350">
        <f t="shared" si="89"/>
        <v>0</v>
      </c>
      <c r="BQ163" s="351">
        <f t="shared" si="89"/>
        <v>0</v>
      </c>
      <c r="BR163" s="352">
        <f t="shared" si="89"/>
        <v>0</v>
      </c>
      <c r="BS163" s="350">
        <f t="shared" si="89"/>
        <v>0</v>
      </c>
      <c r="BT163" s="350">
        <f t="shared" si="89"/>
        <v>0</v>
      </c>
      <c r="BU163" s="350">
        <f t="shared" si="89"/>
        <v>0</v>
      </c>
      <c r="BV163" s="350">
        <f t="shared" si="89"/>
        <v>0</v>
      </c>
      <c r="BW163" s="350">
        <f t="shared" ref="BW163:CB163" si="90">$G163/72</f>
        <v>0</v>
      </c>
      <c r="BX163" s="350">
        <f t="shared" si="90"/>
        <v>0</v>
      </c>
      <c r="BY163" s="350">
        <f t="shared" si="90"/>
        <v>0</v>
      </c>
      <c r="BZ163" s="350">
        <f t="shared" si="90"/>
        <v>0</v>
      </c>
      <c r="CA163" s="350">
        <f t="shared" si="90"/>
        <v>0</v>
      </c>
      <c r="CB163" s="350">
        <f t="shared" si="90"/>
        <v>0</v>
      </c>
      <c r="CC163" s="351">
        <f t="shared" ref="CC163" si="91">G163-SUM(J163:CB163)</f>
        <v>0</v>
      </c>
      <c r="CD163" s="368"/>
    </row>
    <row r="164" spans="1:82" x14ac:dyDescent="0.75">
      <c r="A164" s="39"/>
      <c r="B164" s="121" t="s">
        <v>307</v>
      </c>
      <c r="C164" s="122" t="s">
        <v>308</v>
      </c>
      <c r="D164" s="123"/>
      <c r="E164" s="294"/>
      <c r="F164" s="249"/>
      <c r="G164" s="124">
        <f>SUM(G165:G166)</f>
        <v>0</v>
      </c>
      <c r="H164" s="125">
        <f>SUM(H165:H166)</f>
        <v>0</v>
      </c>
      <c r="I164" s="126">
        <f t="shared" ref="I164:BT164" si="92">SUM(I165:I166)</f>
        <v>0</v>
      </c>
      <c r="J164" s="125">
        <f t="shared" si="92"/>
        <v>0</v>
      </c>
      <c r="K164" s="127">
        <f t="shared" si="92"/>
        <v>0</v>
      </c>
      <c r="L164" s="127">
        <f t="shared" si="92"/>
        <v>0</v>
      </c>
      <c r="M164" s="127">
        <f t="shared" si="92"/>
        <v>0</v>
      </c>
      <c r="N164" s="127">
        <f t="shared" si="92"/>
        <v>0</v>
      </c>
      <c r="O164" s="127">
        <f t="shared" si="92"/>
        <v>0</v>
      </c>
      <c r="P164" s="127">
        <f t="shared" si="92"/>
        <v>0</v>
      </c>
      <c r="Q164" s="127">
        <f t="shared" si="92"/>
        <v>0</v>
      </c>
      <c r="R164" s="127">
        <f t="shared" si="92"/>
        <v>0</v>
      </c>
      <c r="S164" s="127">
        <f t="shared" si="92"/>
        <v>0</v>
      </c>
      <c r="T164" s="127">
        <f t="shared" si="92"/>
        <v>0</v>
      </c>
      <c r="U164" s="126">
        <f>SUM(U165:U166)</f>
        <v>0</v>
      </c>
      <c r="V164" s="125">
        <f t="shared" si="92"/>
        <v>0</v>
      </c>
      <c r="W164" s="127">
        <f t="shared" si="92"/>
        <v>0</v>
      </c>
      <c r="X164" s="127">
        <f t="shared" si="92"/>
        <v>0</v>
      </c>
      <c r="Y164" s="127">
        <f t="shared" si="92"/>
        <v>0</v>
      </c>
      <c r="Z164" s="127">
        <f t="shared" si="92"/>
        <v>0</v>
      </c>
      <c r="AA164" s="127">
        <f t="shared" si="92"/>
        <v>0</v>
      </c>
      <c r="AB164" s="127">
        <f t="shared" si="92"/>
        <v>0</v>
      </c>
      <c r="AC164" s="127">
        <f t="shared" si="92"/>
        <v>0</v>
      </c>
      <c r="AD164" s="127">
        <f t="shared" si="92"/>
        <v>0</v>
      </c>
      <c r="AE164" s="127">
        <f t="shared" si="92"/>
        <v>0</v>
      </c>
      <c r="AF164" s="127">
        <f t="shared" si="92"/>
        <v>0</v>
      </c>
      <c r="AG164" s="126">
        <f t="shared" si="92"/>
        <v>0</v>
      </c>
      <c r="AH164" s="128">
        <f t="shared" si="92"/>
        <v>0</v>
      </c>
      <c r="AI164" s="127">
        <f t="shared" si="92"/>
        <v>0</v>
      </c>
      <c r="AJ164" s="127">
        <f t="shared" si="92"/>
        <v>0</v>
      </c>
      <c r="AK164" s="127">
        <f t="shared" si="92"/>
        <v>0</v>
      </c>
      <c r="AL164" s="127">
        <f t="shared" si="92"/>
        <v>0</v>
      </c>
      <c r="AM164" s="127">
        <f t="shared" si="92"/>
        <v>0</v>
      </c>
      <c r="AN164" s="127">
        <f t="shared" si="92"/>
        <v>0</v>
      </c>
      <c r="AO164" s="127">
        <f t="shared" si="92"/>
        <v>0</v>
      </c>
      <c r="AP164" s="127">
        <f t="shared" si="92"/>
        <v>0</v>
      </c>
      <c r="AQ164" s="127">
        <f t="shared" si="92"/>
        <v>0</v>
      </c>
      <c r="AR164" s="127">
        <f t="shared" si="92"/>
        <v>0</v>
      </c>
      <c r="AS164" s="126">
        <f t="shared" si="92"/>
        <v>0</v>
      </c>
      <c r="AT164" s="128">
        <f t="shared" si="92"/>
        <v>0</v>
      </c>
      <c r="AU164" s="127">
        <f t="shared" si="92"/>
        <v>0</v>
      </c>
      <c r="AV164" s="127">
        <f t="shared" si="92"/>
        <v>0</v>
      </c>
      <c r="AW164" s="127">
        <f t="shared" si="92"/>
        <v>0</v>
      </c>
      <c r="AX164" s="127">
        <f t="shared" si="92"/>
        <v>0</v>
      </c>
      <c r="AY164" s="127">
        <f t="shared" si="92"/>
        <v>0</v>
      </c>
      <c r="AZ164" s="127">
        <f t="shared" si="92"/>
        <v>0</v>
      </c>
      <c r="BA164" s="127">
        <f t="shared" si="92"/>
        <v>0</v>
      </c>
      <c r="BB164" s="127">
        <f t="shared" si="92"/>
        <v>0</v>
      </c>
      <c r="BC164" s="127">
        <f t="shared" si="92"/>
        <v>0</v>
      </c>
      <c r="BD164" s="127">
        <f t="shared" si="92"/>
        <v>0</v>
      </c>
      <c r="BE164" s="126">
        <f t="shared" si="92"/>
        <v>0</v>
      </c>
      <c r="BF164" s="128">
        <f t="shared" si="92"/>
        <v>0</v>
      </c>
      <c r="BG164" s="127">
        <f t="shared" si="92"/>
        <v>0</v>
      </c>
      <c r="BH164" s="127">
        <f t="shared" si="92"/>
        <v>0</v>
      </c>
      <c r="BI164" s="127">
        <f t="shared" si="92"/>
        <v>0</v>
      </c>
      <c r="BJ164" s="127">
        <f t="shared" si="92"/>
        <v>0</v>
      </c>
      <c r="BK164" s="127">
        <f t="shared" si="92"/>
        <v>0</v>
      </c>
      <c r="BL164" s="127">
        <f t="shared" si="92"/>
        <v>0</v>
      </c>
      <c r="BM164" s="127">
        <f t="shared" si="92"/>
        <v>0</v>
      </c>
      <c r="BN164" s="127">
        <f t="shared" si="92"/>
        <v>0</v>
      </c>
      <c r="BO164" s="127">
        <f t="shared" si="92"/>
        <v>0</v>
      </c>
      <c r="BP164" s="127">
        <f t="shared" si="92"/>
        <v>0</v>
      </c>
      <c r="BQ164" s="126">
        <f t="shared" si="92"/>
        <v>0</v>
      </c>
      <c r="BR164" s="128">
        <f t="shared" si="92"/>
        <v>0</v>
      </c>
      <c r="BS164" s="127">
        <f t="shared" si="92"/>
        <v>0</v>
      </c>
      <c r="BT164" s="127">
        <f t="shared" si="92"/>
        <v>0</v>
      </c>
      <c r="BU164" s="127">
        <f t="shared" ref="BU164:CC164" si="93">SUM(BU165:BU166)</f>
        <v>0</v>
      </c>
      <c r="BV164" s="127">
        <f t="shared" si="93"/>
        <v>0</v>
      </c>
      <c r="BW164" s="127">
        <f t="shared" si="93"/>
        <v>0</v>
      </c>
      <c r="BX164" s="127">
        <f t="shared" si="93"/>
        <v>0</v>
      </c>
      <c r="BY164" s="127">
        <f t="shared" si="93"/>
        <v>0</v>
      </c>
      <c r="BZ164" s="127">
        <f t="shared" si="93"/>
        <v>0</v>
      </c>
      <c r="CA164" s="127">
        <f t="shared" si="93"/>
        <v>0</v>
      </c>
      <c r="CB164" s="127">
        <f t="shared" si="93"/>
        <v>0</v>
      </c>
      <c r="CC164" s="126">
        <f t="shared" si="93"/>
        <v>0</v>
      </c>
      <c r="CD164" s="368"/>
    </row>
    <row r="165" spans="1:82" x14ac:dyDescent="0.75">
      <c r="A165" s="39"/>
      <c r="B165" s="73" t="s">
        <v>309</v>
      </c>
      <c r="C165" s="129" t="s">
        <v>310</v>
      </c>
      <c r="D165" s="130" t="s">
        <v>86</v>
      </c>
      <c r="E165" s="255">
        <v>1</v>
      </c>
      <c r="F165" s="216"/>
      <c r="G165" s="74">
        <f>+E165*F165</f>
        <v>0</v>
      </c>
      <c r="H165" s="230"/>
      <c r="I165" s="232"/>
      <c r="J165" s="230"/>
      <c r="K165" s="231"/>
      <c r="L165" s="231"/>
      <c r="M165" s="231"/>
      <c r="N165" s="231"/>
      <c r="O165" s="231"/>
      <c r="P165" s="231"/>
      <c r="Q165" s="231"/>
      <c r="R165" s="231"/>
      <c r="S165" s="231"/>
      <c r="T165" s="231"/>
      <c r="U165" s="232">
        <f>G165/2.5</f>
        <v>0</v>
      </c>
      <c r="V165" s="230"/>
      <c r="W165" s="231"/>
      <c r="X165" s="231"/>
      <c r="Y165" s="231"/>
      <c r="Z165" s="231"/>
      <c r="AA165" s="231"/>
      <c r="AB165" s="231"/>
      <c r="AC165" s="231"/>
      <c r="AD165" s="231"/>
      <c r="AE165" s="231"/>
      <c r="AF165" s="231"/>
      <c r="AG165" s="232">
        <f>G165/2.5</f>
        <v>0</v>
      </c>
      <c r="AH165" s="233"/>
      <c r="AI165" s="231"/>
      <c r="AJ165" s="231"/>
      <c r="AK165" s="231"/>
      <c r="AL165" s="231"/>
      <c r="AM165" s="231">
        <f>G165-SUM(J165:AL165)</f>
        <v>0</v>
      </c>
      <c r="AN165" s="231"/>
      <c r="AO165" s="231"/>
      <c r="AP165" s="231"/>
      <c r="AQ165" s="231"/>
      <c r="AR165" s="231"/>
      <c r="AS165" s="232"/>
      <c r="AT165" s="233"/>
      <c r="AU165" s="231"/>
      <c r="AV165" s="231"/>
      <c r="AW165" s="231"/>
      <c r="AX165" s="231"/>
      <c r="AY165" s="231"/>
      <c r="AZ165" s="231"/>
      <c r="BA165" s="231"/>
      <c r="BB165" s="231"/>
      <c r="BC165" s="231"/>
      <c r="BD165" s="231"/>
      <c r="BE165" s="232"/>
      <c r="BF165" s="233"/>
      <c r="BG165" s="231"/>
      <c r="BH165" s="231"/>
      <c r="BI165" s="231"/>
      <c r="BJ165" s="231"/>
      <c r="BK165" s="231"/>
      <c r="BL165" s="231"/>
      <c r="BM165" s="231"/>
      <c r="BN165" s="231"/>
      <c r="BO165" s="231"/>
      <c r="BP165" s="231"/>
      <c r="BQ165" s="232"/>
      <c r="BR165" s="233"/>
      <c r="BS165" s="231"/>
      <c r="BT165" s="231"/>
      <c r="BU165" s="231"/>
      <c r="BV165" s="231"/>
      <c r="BW165" s="231"/>
      <c r="BX165" s="231"/>
      <c r="BY165" s="231"/>
      <c r="BZ165" s="231"/>
      <c r="CA165" s="231"/>
      <c r="CB165" s="231"/>
      <c r="CC165" s="232">
        <f>G165-SUM(J165:CB165)</f>
        <v>0</v>
      </c>
      <c r="CD165" s="368"/>
    </row>
    <row r="166" spans="1:82" x14ac:dyDescent="0.75">
      <c r="A166" s="148"/>
      <c r="B166" s="141" t="s">
        <v>311</v>
      </c>
      <c r="C166" s="142" t="s">
        <v>312</v>
      </c>
      <c r="D166" s="139" t="s">
        <v>58</v>
      </c>
      <c r="E166" s="255">
        <v>72</v>
      </c>
      <c r="F166" s="224"/>
      <c r="G166" s="74">
        <f t="shared" ref="G166" si="94">+SUM(H166:CC166)</f>
        <v>0</v>
      </c>
      <c r="H166" s="230"/>
      <c r="I166" s="232"/>
      <c r="J166" s="219"/>
      <c r="K166" s="220"/>
      <c r="L166" s="220"/>
      <c r="M166" s="220"/>
      <c r="N166" s="220"/>
      <c r="O166" s="220"/>
      <c r="P166" s="220"/>
      <c r="Q166" s="220"/>
      <c r="R166" s="220"/>
      <c r="S166" s="220"/>
      <c r="T166" s="220"/>
      <c r="U166" s="218"/>
      <c r="V166" s="219"/>
      <c r="W166" s="220"/>
      <c r="X166" s="220"/>
      <c r="Y166" s="220"/>
      <c r="Z166" s="220"/>
      <c r="AA166" s="220"/>
      <c r="AB166" s="220"/>
      <c r="AC166" s="220"/>
      <c r="AD166" s="220"/>
      <c r="AE166" s="220"/>
      <c r="AF166" s="220"/>
      <c r="AG166" s="218"/>
      <c r="AH166" s="221"/>
      <c r="AI166" s="220"/>
      <c r="AJ166" s="220"/>
      <c r="AK166" s="220"/>
      <c r="AL166" s="220"/>
      <c r="AM166" s="220"/>
      <c r="AN166" s="220"/>
      <c r="AO166" s="220"/>
      <c r="AP166" s="220"/>
      <c r="AQ166" s="220"/>
      <c r="AR166" s="220"/>
      <c r="AS166" s="218"/>
      <c r="AT166" s="221"/>
      <c r="AU166" s="220"/>
      <c r="AV166" s="220"/>
      <c r="AW166" s="220"/>
      <c r="AX166" s="220"/>
      <c r="AY166" s="220"/>
      <c r="AZ166" s="220"/>
      <c r="BA166" s="220"/>
      <c r="BB166" s="220"/>
      <c r="BC166" s="220"/>
      <c r="BD166" s="220"/>
      <c r="BE166" s="218"/>
      <c r="BF166" s="221"/>
      <c r="BG166" s="220"/>
      <c r="BH166" s="220"/>
      <c r="BI166" s="220"/>
      <c r="BJ166" s="220"/>
      <c r="BK166" s="220"/>
      <c r="BL166" s="220"/>
      <c r="BM166" s="220"/>
      <c r="BN166" s="220"/>
      <c r="BO166" s="220"/>
      <c r="BP166" s="220"/>
      <c r="BQ166" s="218"/>
      <c r="BR166" s="221"/>
      <c r="BS166" s="220"/>
      <c r="BT166" s="220"/>
      <c r="BU166" s="220"/>
      <c r="BV166" s="220"/>
      <c r="BW166" s="220"/>
      <c r="BX166" s="220"/>
      <c r="BY166" s="220"/>
      <c r="BZ166" s="220"/>
      <c r="CA166" s="220"/>
      <c r="CB166" s="220"/>
      <c r="CC166" s="218"/>
      <c r="CD166" s="368"/>
    </row>
    <row r="167" spans="1:82" x14ac:dyDescent="0.75">
      <c r="A167" s="39"/>
      <c r="B167" s="121" t="s">
        <v>313</v>
      </c>
      <c r="C167" s="122" t="s">
        <v>314</v>
      </c>
      <c r="D167" s="123"/>
      <c r="E167" s="294"/>
      <c r="F167" s="249"/>
      <c r="G167" s="124">
        <f>G168</f>
        <v>0</v>
      </c>
      <c r="H167" s="125">
        <f>H168</f>
        <v>0</v>
      </c>
      <c r="I167" s="126">
        <f t="shared" ref="I167:BT167" si="95">I168</f>
        <v>0</v>
      </c>
      <c r="J167" s="125">
        <f t="shared" si="95"/>
        <v>0</v>
      </c>
      <c r="K167" s="127">
        <f t="shared" si="95"/>
        <v>0</v>
      </c>
      <c r="L167" s="127">
        <f t="shared" si="95"/>
        <v>0</v>
      </c>
      <c r="M167" s="127">
        <f t="shared" si="95"/>
        <v>0</v>
      </c>
      <c r="N167" s="127">
        <f t="shared" si="95"/>
        <v>0</v>
      </c>
      <c r="O167" s="127">
        <f t="shared" si="95"/>
        <v>0</v>
      </c>
      <c r="P167" s="127">
        <f t="shared" si="95"/>
        <v>0</v>
      </c>
      <c r="Q167" s="127">
        <f t="shared" si="95"/>
        <v>0</v>
      </c>
      <c r="R167" s="127">
        <f t="shared" si="95"/>
        <v>0</v>
      </c>
      <c r="S167" s="127">
        <f t="shared" si="95"/>
        <v>0</v>
      </c>
      <c r="T167" s="127">
        <f t="shared" si="95"/>
        <v>0</v>
      </c>
      <c r="U167" s="126">
        <f>U168</f>
        <v>0</v>
      </c>
      <c r="V167" s="125">
        <f t="shared" si="95"/>
        <v>0</v>
      </c>
      <c r="W167" s="127">
        <f t="shared" si="95"/>
        <v>0</v>
      </c>
      <c r="X167" s="127">
        <f t="shared" si="95"/>
        <v>0</v>
      </c>
      <c r="Y167" s="127">
        <f t="shared" si="95"/>
        <v>0</v>
      </c>
      <c r="Z167" s="127">
        <f t="shared" si="95"/>
        <v>0</v>
      </c>
      <c r="AA167" s="127">
        <f t="shared" si="95"/>
        <v>0</v>
      </c>
      <c r="AB167" s="127">
        <f t="shared" si="95"/>
        <v>0</v>
      </c>
      <c r="AC167" s="127">
        <f t="shared" si="95"/>
        <v>0</v>
      </c>
      <c r="AD167" s="127">
        <f t="shared" si="95"/>
        <v>0</v>
      </c>
      <c r="AE167" s="127">
        <f t="shared" si="95"/>
        <v>0</v>
      </c>
      <c r="AF167" s="127">
        <f t="shared" si="95"/>
        <v>0</v>
      </c>
      <c r="AG167" s="126">
        <f t="shared" si="95"/>
        <v>0</v>
      </c>
      <c r="AH167" s="128">
        <f t="shared" si="95"/>
        <v>0</v>
      </c>
      <c r="AI167" s="127">
        <f t="shared" si="95"/>
        <v>0</v>
      </c>
      <c r="AJ167" s="127">
        <f t="shared" si="95"/>
        <v>0</v>
      </c>
      <c r="AK167" s="127">
        <f t="shared" si="95"/>
        <v>0</v>
      </c>
      <c r="AL167" s="127">
        <f t="shared" si="95"/>
        <v>0</v>
      </c>
      <c r="AM167" s="127">
        <f t="shared" si="95"/>
        <v>0</v>
      </c>
      <c r="AN167" s="127">
        <f t="shared" si="95"/>
        <v>0</v>
      </c>
      <c r="AO167" s="127">
        <f t="shared" si="95"/>
        <v>0</v>
      </c>
      <c r="AP167" s="127">
        <f t="shared" si="95"/>
        <v>0</v>
      </c>
      <c r="AQ167" s="127">
        <f t="shared" si="95"/>
        <v>0</v>
      </c>
      <c r="AR167" s="127">
        <f t="shared" si="95"/>
        <v>0</v>
      </c>
      <c r="AS167" s="126">
        <f t="shared" si="95"/>
        <v>0</v>
      </c>
      <c r="AT167" s="128">
        <f t="shared" si="95"/>
        <v>0</v>
      </c>
      <c r="AU167" s="127">
        <f t="shared" si="95"/>
        <v>0</v>
      </c>
      <c r="AV167" s="127">
        <f t="shared" si="95"/>
        <v>0</v>
      </c>
      <c r="AW167" s="127">
        <f t="shared" si="95"/>
        <v>0</v>
      </c>
      <c r="AX167" s="127">
        <f t="shared" si="95"/>
        <v>0</v>
      </c>
      <c r="AY167" s="127">
        <f t="shared" si="95"/>
        <v>0</v>
      </c>
      <c r="AZ167" s="127">
        <f t="shared" si="95"/>
        <v>0</v>
      </c>
      <c r="BA167" s="127">
        <f t="shared" si="95"/>
        <v>0</v>
      </c>
      <c r="BB167" s="127">
        <f t="shared" si="95"/>
        <v>0</v>
      </c>
      <c r="BC167" s="127">
        <f t="shared" si="95"/>
        <v>0</v>
      </c>
      <c r="BD167" s="127">
        <f t="shared" si="95"/>
        <v>0</v>
      </c>
      <c r="BE167" s="126">
        <f t="shared" si="95"/>
        <v>0</v>
      </c>
      <c r="BF167" s="128">
        <f t="shared" si="95"/>
        <v>0</v>
      </c>
      <c r="BG167" s="127">
        <f t="shared" si="95"/>
        <v>0</v>
      </c>
      <c r="BH167" s="127">
        <f t="shared" si="95"/>
        <v>0</v>
      </c>
      <c r="BI167" s="127">
        <f t="shared" si="95"/>
        <v>0</v>
      </c>
      <c r="BJ167" s="127">
        <f t="shared" si="95"/>
        <v>0</v>
      </c>
      <c r="BK167" s="127">
        <f t="shared" si="95"/>
        <v>0</v>
      </c>
      <c r="BL167" s="127">
        <f t="shared" si="95"/>
        <v>0</v>
      </c>
      <c r="BM167" s="127">
        <f t="shared" si="95"/>
        <v>0</v>
      </c>
      <c r="BN167" s="127">
        <f t="shared" si="95"/>
        <v>0</v>
      </c>
      <c r="BO167" s="127">
        <f t="shared" si="95"/>
        <v>0</v>
      </c>
      <c r="BP167" s="127">
        <f t="shared" si="95"/>
        <v>0</v>
      </c>
      <c r="BQ167" s="126">
        <f t="shared" si="95"/>
        <v>0</v>
      </c>
      <c r="BR167" s="128">
        <f t="shared" si="95"/>
        <v>0</v>
      </c>
      <c r="BS167" s="127">
        <f t="shared" si="95"/>
        <v>0</v>
      </c>
      <c r="BT167" s="127">
        <f t="shared" si="95"/>
        <v>0</v>
      </c>
      <c r="BU167" s="127">
        <f t="shared" ref="BU167:CC167" si="96">BU168</f>
        <v>0</v>
      </c>
      <c r="BV167" s="127">
        <f t="shared" si="96"/>
        <v>0</v>
      </c>
      <c r="BW167" s="127">
        <f t="shared" si="96"/>
        <v>0</v>
      </c>
      <c r="BX167" s="127">
        <f t="shared" si="96"/>
        <v>0</v>
      </c>
      <c r="BY167" s="127">
        <f t="shared" si="96"/>
        <v>0</v>
      </c>
      <c r="BZ167" s="127">
        <f t="shared" si="96"/>
        <v>0</v>
      </c>
      <c r="CA167" s="127">
        <f t="shared" si="96"/>
        <v>0</v>
      </c>
      <c r="CB167" s="127">
        <f t="shared" si="96"/>
        <v>0</v>
      </c>
      <c r="CC167" s="126">
        <f t="shared" si="96"/>
        <v>0</v>
      </c>
      <c r="CD167" s="368"/>
    </row>
    <row r="168" spans="1:82" x14ac:dyDescent="0.75">
      <c r="A168" s="148"/>
      <c r="B168" s="141" t="s">
        <v>315</v>
      </c>
      <c r="C168" s="142" t="s">
        <v>314</v>
      </c>
      <c r="D168" s="139" t="s">
        <v>58</v>
      </c>
      <c r="E168" s="255">
        <v>72</v>
      </c>
      <c r="F168" s="224"/>
      <c r="G168" s="74">
        <f>+SUM(H168:CC168)</f>
        <v>0</v>
      </c>
      <c r="H168" s="230"/>
      <c r="I168" s="232"/>
      <c r="J168" s="219"/>
      <c r="K168" s="220"/>
      <c r="L168" s="220"/>
      <c r="M168" s="220"/>
      <c r="N168" s="220"/>
      <c r="O168" s="220"/>
      <c r="P168" s="220"/>
      <c r="Q168" s="220"/>
      <c r="R168" s="220"/>
      <c r="S168" s="220"/>
      <c r="T168" s="220"/>
      <c r="U168" s="218"/>
      <c r="V168" s="219"/>
      <c r="W168" s="220"/>
      <c r="X168" s="220"/>
      <c r="Y168" s="220"/>
      <c r="Z168" s="220"/>
      <c r="AA168" s="220"/>
      <c r="AB168" s="220"/>
      <c r="AC168" s="220"/>
      <c r="AD168" s="220"/>
      <c r="AE168" s="220"/>
      <c r="AF168" s="220"/>
      <c r="AG168" s="218"/>
      <c r="AH168" s="221"/>
      <c r="AI168" s="220"/>
      <c r="AJ168" s="220"/>
      <c r="AK168" s="220"/>
      <c r="AL168" s="220"/>
      <c r="AM168" s="220"/>
      <c r="AN168" s="220"/>
      <c r="AO168" s="220"/>
      <c r="AP168" s="220"/>
      <c r="AQ168" s="220"/>
      <c r="AR168" s="220"/>
      <c r="AS168" s="218"/>
      <c r="AT168" s="221"/>
      <c r="AU168" s="220"/>
      <c r="AV168" s="220"/>
      <c r="AW168" s="220"/>
      <c r="AX168" s="220"/>
      <c r="AY168" s="220"/>
      <c r="AZ168" s="220"/>
      <c r="BA168" s="220"/>
      <c r="BB168" s="220"/>
      <c r="BC168" s="220"/>
      <c r="BD168" s="220"/>
      <c r="BE168" s="218"/>
      <c r="BF168" s="221"/>
      <c r="BG168" s="220"/>
      <c r="BH168" s="220"/>
      <c r="BI168" s="220"/>
      <c r="BJ168" s="220"/>
      <c r="BK168" s="220"/>
      <c r="BL168" s="220"/>
      <c r="BM168" s="220"/>
      <c r="BN168" s="220"/>
      <c r="BO168" s="220"/>
      <c r="BP168" s="220"/>
      <c r="BQ168" s="218"/>
      <c r="BR168" s="221"/>
      <c r="BS168" s="220"/>
      <c r="BT168" s="220"/>
      <c r="BU168" s="220"/>
      <c r="BV168" s="220"/>
      <c r="BW168" s="220"/>
      <c r="BX168" s="220"/>
      <c r="BY168" s="220"/>
      <c r="BZ168" s="220"/>
      <c r="CA168" s="220"/>
      <c r="CB168" s="220"/>
      <c r="CC168" s="218"/>
      <c r="CD168" s="368"/>
    </row>
    <row r="169" spans="1:82" x14ac:dyDescent="0.75">
      <c r="A169" s="39"/>
      <c r="B169" s="121" t="s">
        <v>316</v>
      </c>
      <c r="C169" s="122" t="s">
        <v>39</v>
      </c>
      <c r="D169" s="123"/>
      <c r="E169" s="294"/>
      <c r="F169" s="249"/>
      <c r="G169" s="124">
        <f>SUM(G170:G198)</f>
        <v>86790000</v>
      </c>
      <c r="H169" s="125">
        <f t="shared" ref="H169:BS169" si="97">SUM(H170:H198)</f>
        <v>0</v>
      </c>
      <c r="I169" s="126">
        <f t="shared" si="97"/>
        <v>0</v>
      </c>
      <c r="J169" s="125">
        <f t="shared" si="97"/>
        <v>0</v>
      </c>
      <c r="K169" s="127">
        <f t="shared" si="97"/>
        <v>0</v>
      </c>
      <c r="L169" s="127">
        <f t="shared" si="97"/>
        <v>0</v>
      </c>
      <c r="M169" s="127">
        <f t="shared" si="97"/>
        <v>0</v>
      </c>
      <c r="N169" s="127">
        <f t="shared" si="97"/>
        <v>0</v>
      </c>
      <c r="O169" s="127">
        <f t="shared" si="97"/>
        <v>0</v>
      </c>
      <c r="P169" s="127">
        <f t="shared" si="97"/>
        <v>0</v>
      </c>
      <c r="Q169" s="127">
        <f t="shared" si="97"/>
        <v>0</v>
      </c>
      <c r="R169" s="127">
        <f t="shared" si="97"/>
        <v>0</v>
      </c>
      <c r="S169" s="127">
        <f t="shared" si="97"/>
        <v>0</v>
      </c>
      <c r="T169" s="127">
        <f t="shared" si="97"/>
        <v>0</v>
      </c>
      <c r="U169" s="126">
        <f t="shared" si="97"/>
        <v>17615000</v>
      </c>
      <c r="V169" s="125">
        <f t="shared" si="97"/>
        <v>0</v>
      </c>
      <c r="W169" s="127">
        <f t="shared" si="97"/>
        <v>0</v>
      </c>
      <c r="X169" s="127">
        <f t="shared" si="97"/>
        <v>0</v>
      </c>
      <c r="Y169" s="127">
        <f t="shared" si="97"/>
        <v>0</v>
      </c>
      <c r="Z169" s="127">
        <f t="shared" si="97"/>
        <v>0</v>
      </c>
      <c r="AA169" s="127">
        <f t="shared" si="97"/>
        <v>0</v>
      </c>
      <c r="AB169" s="127">
        <f t="shared" si="97"/>
        <v>0</v>
      </c>
      <c r="AC169" s="127">
        <f t="shared" si="97"/>
        <v>0</v>
      </c>
      <c r="AD169" s="127">
        <f t="shared" si="97"/>
        <v>0</v>
      </c>
      <c r="AE169" s="127">
        <f t="shared" si="97"/>
        <v>0</v>
      </c>
      <c r="AF169" s="127">
        <f t="shared" si="97"/>
        <v>0</v>
      </c>
      <c r="AG169" s="126">
        <f t="shared" si="97"/>
        <v>15515000</v>
      </c>
      <c r="AH169" s="128">
        <f t="shared" si="97"/>
        <v>0</v>
      </c>
      <c r="AI169" s="127">
        <f t="shared" si="97"/>
        <v>0</v>
      </c>
      <c r="AJ169" s="127">
        <f t="shared" si="97"/>
        <v>0</v>
      </c>
      <c r="AK169" s="127">
        <f t="shared" si="97"/>
        <v>0</v>
      </c>
      <c r="AL169" s="127">
        <f t="shared" si="97"/>
        <v>0</v>
      </c>
      <c r="AM169" s="127">
        <f t="shared" si="97"/>
        <v>0</v>
      </c>
      <c r="AN169" s="127">
        <f t="shared" si="97"/>
        <v>0</v>
      </c>
      <c r="AO169" s="127">
        <f t="shared" si="97"/>
        <v>0</v>
      </c>
      <c r="AP169" s="127">
        <f t="shared" si="97"/>
        <v>0</v>
      </c>
      <c r="AQ169" s="127">
        <f t="shared" si="97"/>
        <v>0</v>
      </c>
      <c r="AR169" s="127">
        <f t="shared" si="97"/>
        <v>0</v>
      </c>
      <c r="AS169" s="126">
        <f t="shared" si="97"/>
        <v>13415000</v>
      </c>
      <c r="AT169" s="128">
        <f t="shared" si="97"/>
        <v>0</v>
      </c>
      <c r="AU169" s="127">
        <f t="shared" si="97"/>
        <v>0</v>
      </c>
      <c r="AV169" s="127">
        <f t="shared" si="97"/>
        <v>0</v>
      </c>
      <c r="AW169" s="127">
        <f t="shared" si="97"/>
        <v>0</v>
      </c>
      <c r="AX169" s="127">
        <f t="shared" si="97"/>
        <v>0</v>
      </c>
      <c r="AY169" s="127">
        <f t="shared" si="97"/>
        <v>0</v>
      </c>
      <c r="AZ169" s="127">
        <f t="shared" si="97"/>
        <v>0</v>
      </c>
      <c r="BA169" s="127">
        <f t="shared" si="97"/>
        <v>0</v>
      </c>
      <c r="BB169" s="127">
        <f t="shared" si="97"/>
        <v>0</v>
      </c>
      <c r="BC169" s="127">
        <f t="shared" si="97"/>
        <v>0</v>
      </c>
      <c r="BD169" s="127">
        <f t="shared" si="97"/>
        <v>0</v>
      </c>
      <c r="BE169" s="126">
        <f t="shared" si="97"/>
        <v>13415000</v>
      </c>
      <c r="BF169" s="128">
        <f t="shared" si="97"/>
        <v>0</v>
      </c>
      <c r="BG169" s="127">
        <f t="shared" si="97"/>
        <v>0</v>
      </c>
      <c r="BH169" s="127">
        <f t="shared" si="97"/>
        <v>0</v>
      </c>
      <c r="BI169" s="127">
        <f t="shared" si="97"/>
        <v>0</v>
      </c>
      <c r="BJ169" s="127">
        <f t="shared" si="97"/>
        <v>0</v>
      </c>
      <c r="BK169" s="127">
        <f t="shared" si="97"/>
        <v>0</v>
      </c>
      <c r="BL169" s="127">
        <f t="shared" si="97"/>
        <v>0</v>
      </c>
      <c r="BM169" s="127">
        <f t="shared" si="97"/>
        <v>0</v>
      </c>
      <c r="BN169" s="127">
        <f t="shared" si="97"/>
        <v>0</v>
      </c>
      <c r="BO169" s="127">
        <f t="shared" si="97"/>
        <v>0</v>
      </c>
      <c r="BP169" s="127">
        <f t="shared" si="97"/>
        <v>0</v>
      </c>
      <c r="BQ169" s="126">
        <f t="shared" si="97"/>
        <v>13415000</v>
      </c>
      <c r="BR169" s="128">
        <f t="shared" si="97"/>
        <v>0</v>
      </c>
      <c r="BS169" s="127">
        <f t="shared" si="97"/>
        <v>0</v>
      </c>
      <c r="BT169" s="127">
        <f t="shared" ref="BT169:CC169" si="98">SUM(BT170:BT198)</f>
        <v>0</v>
      </c>
      <c r="BU169" s="127">
        <f t="shared" si="98"/>
        <v>0</v>
      </c>
      <c r="BV169" s="127">
        <f t="shared" si="98"/>
        <v>0</v>
      </c>
      <c r="BW169" s="127">
        <f t="shared" si="98"/>
        <v>0</v>
      </c>
      <c r="BX169" s="127">
        <f t="shared" si="98"/>
        <v>0</v>
      </c>
      <c r="BY169" s="127">
        <f>SUM(BY170:BY198)</f>
        <v>0</v>
      </c>
      <c r="BZ169" s="127">
        <f t="shared" si="98"/>
        <v>0</v>
      </c>
      <c r="CA169" s="127">
        <f t="shared" si="98"/>
        <v>0</v>
      </c>
      <c r="CB169" s="127">
        <f t="shared" si="98"/>
        <v>0</v>
      </c>
      <c r="CC169" s="126">
        <f t="shared" si="98"/>
        <v>13415000</v>
      </c>
      <c r="CD169" s="368"/>
    </row>
    <row r="170" spans="1:82" x14ac:dyDescent="0.75">
      <c r="A170" s="148"/>
      <c r="B170" s="73" t="s">
        <v>317</v>
      </c>
      <c r="C170" s="143" t="str">
        <f>"Provisional Sum for the repair of Employer's Assets (" &amp; TEXT(F170,"### ###") &amp;")"</f>
        <v>Provisional Sum for the repair of Employer's Assets (4 050 000)</v>
      </c>
      <c r="D170" s="144" t="s">
        <v>318</v>
      </c>
      <c r="E170" s="301">
        <v>1</v>
      </c>
      <c r="F170" s="76">
        <v>4050000</v>
      </c>
      <c r="G170" s="74">
        <f t="shared" ref="G170:G197" si="99">+E170*F170</f>
        <v>4050000</v>
      </c>
      <c r="H170" s="234"/>
      <c r="I170" s="235"/>
      <c r="J170" s="230"/>
      <c r="K170" s="231"/>
      <c r="L170" s="231"/>
      <c r="M170" s="231"/>
      <c r="N170" s="231"/>
      <c r="O170" s="231"/>
      <c r="P170" s="231"/>
      <c r="Q170" s="231"/>
      <c r="R170" s="231"/>
      <c r="S170" s="231"/>
      <c r="T170" s="231"/>
      <c r="U170" s="232">
        <f t="shared" ref="U170" si="100">G170/6</f>
        <v>675000</v>
      </c>
      <c r="V170" s="230"/>
      <c r="W170" s="231"/>
      <c r="X170" s="231"/>
      <c r="Y170" s="231"/>
      <c r="Z170" s="231"/>
      <c r="AA170" s="231"/>
      <c r="AB170" s="231"/>
      <c r="AC170" s="231"/>
      <c r="AD170" s="231"/>
      <c r="AE170" s="231"/>
      <c r="AF170" s="231"/>
      <c r="AG170" s="232">
        <f t="shared" ref="AG170" si="101">G170/6</f>
        <v>675000</v>
      </c>
      <c r="AH170" s="233"/>
      <c r="AI170" s="231"/>
      <c r="AJ170" s="231"/>
      <c r="AK170" s="231"/>
      <c r="AL170" s="231"/>
      <c r="AM170" s="231"/>
      <c r="AN170" s="231"/>
      <c r="AO170" s="231"/>
      <c r="AP170" s="231"/>
      <c r="AQ170" s="231"/>
      <c r="AR170" s="231"/>
      <c r="AS170" s="232">
        <f t="shared" ref="AS170" si="102">G170/6</f>
        <v>675000</v>
      </c>
      <c r="AT170" s="233"/>
      <c r="AU170" s="231"/>
      <c r="AV170" s="231"/>
      <c r="AW170" s="231"/>
      <c r="AX170" s="231"/>
      <c r="AY170" s="231"/>
      <c r="AZ170" s="231"/>
      <c r="BA170" s="231"/>
      <c r="BB170" s="231"/>
      <c r="BC170" s="231"/>
      <c r="BD170" s="231"/>
      <c r="BE170" s="232">
        <f t="shared" ref="BE170" si="103">G170/6</f>
        <v>675000</v>
      </c>
      <c r="BF170" s="233"/>
      <c r="BG170" s="231"/>
      <c r="BH170" s="231"/>
      <c r="BI170" s="231"/>
      <c r="BJ170" s="231"/>
      <c r="BK170" s="231"/>
      <c r="BL170" s="231"/>
      <c r="BM170" s="231"/>
      <c r="BN170" s="231"/>
      <c r="BO170" s="231"/>
      <c r="BP170" s="231"/>
      <c r="BQ170" s="232">
        <f t="shared" ref="BQ170" si="104">G170/6</f>
        <v>675000</v>
      </c>
      <c r="BR170" s="233"/>
      <c r="BS170" s="231"/>
      <c r="BT170" s="231"/>
      <c r="BU170" s="231"/>
      <c r="BV170" s="231"/>
      <c r="BW170" s="231"/>
      <c r="BX170" s="231"/>
      <c r="BY170" s="231"/>
      <c r="BZ170" s="231"/>
      <c r="CA170" s="231"/>
      <c r="CB170" s="231"/>
      <c r="CC170" s="232">
        <f t="shared" ref="CC170" si="105">G170-SUM(H170:CB170)</f>
        <v>675000</v>
      </c>
      <c r="CD170" s="368"/>
    </row>
    <row r="171" spans="1:82" x14ac:dyDescent="0.75">
      <c r="A171" s="39"/>
      <c r="B171" s="145" t="s">
        <v>319</v>
      </c>
      <c r="C171" s="146" t="str">
        <f>"Provision for overhead charges + profit in respect to A-10001-a (" &amp; TEXT(F171,"#.##%") &amp; ")"</f>
        <v>Provision for overhead charges + profit in respect to A-10001-a (.%)</v>
      </c>
      <c r="D171" s="147" t="s">
        <v>320</v>
      </c>
      <c r="E171" s="302">
        <f>+G170</f>
        <v>4050000</v>
      </c>
      <c r="F171" s="312"/>
      <c r="G171" s="74">
        <f>+E171*F171</f>
        <v>0</v>
      </c>
      <c r="H171" s="234"/>
      <c r="I171" s="235"/>
      <c r="J171" s="230"/>
      <c r="K171" s="231"/>
      <c r="L171" s="231"/>
      <c r="M171" s="231"/>
      <c r="N171" s="231"/>
      <c r="O171" s="231"/>
      <c r="P171" s="231"/>
      <c r="Q171" s="231"/>
      <c r="R171" s="231"/>
      <c r="S171" s="231"/>
      <c r="T171" s="231"/>
      <c r="U171" s="232">
        <f>G171/6</f>
        <v>0</v>
      </c>
      <c r="V171" s="230"/>
      <c r="W171" s="231"/>
      <c r="X171" s="231"/>
      <c r="Y171" s="231"/>
      <c r="Z171" s="231"/>
      <c r="AA171" s="231"/>
      <c r="AB171" s="231"/>
      <c r="AC171" s="231"/>
      <c r="AD171" s="231"/>
      <c r="AE171" s="231"/>
      <c r="AF171" s="231"/>
      <c r="AG171" s="232">
        <f>G171/6</f>
        <v>0</v>
      </c>
      <c r="AH171" s="233"/>
      <c r="AI171" s="231"/>
      <c r="AJ171" s="231"/>
      <c r="AK171" s="231"/>
      <c r="AL171" s="231"/>
      <c r="AM171" s="231"/>
      <c r="AN171" s="231"/>
      <c r="AO171" s="231"/>
      <c r="AP171" s="231"/>
      <c r="AQ171" s="231"/>
      <c r="AR171" s="231"/>
      <c r="AS171" s="232">
        <f>G171/6</f>
        <v>0</v>
      </c>
      <c r="AT171" s="233"/>
      <c r="AU171" s="231"/>
      <c r="AV171" s="231"/>
      <c r="AW171" s="231"/>
      <c r="AX171" s="231"/>
      <c r="AY171" s="231"/>
      <c r="AZ171" s="231"/>
      <c r="BA171" s="231"/>
      <c r="BB171" s="231"/>
      <c r="BC171" s="231"/>
      <c r="BD171" s="231"/>
      <c r="BE171" s="232">
        <f>G171/6</f>
        <v>0</v>
      </c>
      <c r="BF171" s="233"/>
      <c r="BG171" s="231"/>
      <c r="BH171" s="231"/>
      <c r="BI171" s="231"/>
      <c r="BJ171" s="231"/>
      <c r="BK171" s="231"/>
      <c r="BL171" s="231"/>
      <c r="BM171" s="231"/>
      <c r="BN171" s="231"/>
      <c r="BO171" s="231"/>
      <c r="BP171" s="231"/>
      <c r="BQ171" s="232">
        <f>G171/6</f>
        <v>0</v>
      </c>
      <c r="BR171" s="233"/>
      <c r="BS171" s="231"/>
      <c r="BT171" s="231"/>
      <c r="BU171" s="231"/>
      <c r="BV171" s="231"/>
      <c r="BW171" s="231"/>
      <c r="BX171" s="231"/>
      <c r="BY171" s="231"/>
      <c r="BZ171" s="231"/>
      <c r="CA171" s="231"/>
      <c r="CB171" s="231"/>
      <c r="CC171" s="232">
        <f>G171-SUM(H171:CB171)</f>
        <v>0</v>
      </c>
      <c r="CD171" s="368"/>
    </row>
    <row r="172" spans="1:82" x14ac:dyDescent="0.75">
      <c r="A172" s="148"/>
      <c r="B172" s="73" t="s">
        <v>321</v>
      </c>
      <c r="C172" s="143" t="str">
        <f>"Provisional Sum for the repair of Electrical and Mechanical Assets (" &amp; TEXT(F172,"# ### ###") &amp;")"</f>
        <v>Provisional Sum for the repair of Electrical and Mechanical Assets (2 100 000)</v>
      </c>
      <c r="D172" s="144" t="s">
        <v>318</v>
      </c>
      <c r="E172" s="301">
        <v>1</v>
      </c>
      <c r="F172" s="76">
        <v>2100000</v>
      </c>
      <c r="G172" s="74">
        <f t="shared" si="99"/>
        <v>2100000</v>
      </c>
      <c r="H172" s="234"/>
      <c r="I172" s="235"/>
      <c r="J172" s="230"/>
      <c r="K172" s="231"/>
      <c r="L172" s="231"/>
      <c r="M172" s="231"/>
      <c r="N172" s="231"/>
      <c r="O172" s="231"/>
      <c r="P172" s="231"/>
      <c r="Q172" s="231"/>
      <c r="R172" s="231"/>
      <c r="S172" s="231"/>
      <c r="T172" s="231"/>
      <c r="U172" s="232">
        <f t="shared" ref="U172" si="106">G172/6</f>
        <v>350000</v>
      </c>
      <c r="V172" s="230"/>
      <c r="W172" s="231"/>
      <c r="X172" s="231"/>
      <c r="Y172" s="231"/>
      <c r="Z172" s="231"/>
      <c r="AA172" s="231"/>
      <c r="AB172" s="231"/>
      <c r="AC172" s="231"/>
      <c r="AD172" s="231"/>
      <c r="AE172" s="231"/>
      <c r="AF172" s="231"/>
      <c r="AG172" s="232">
        <f t="shared" ref="AG172" si="107">G172/6</f>
        <v>350000</v>
      </c>
      <c r="AH172" s="233"/>
      <c r="AI172" s="231"/>
      <c r="AJ172" s="231"/>
      <c r="AK172" s="231"/>
      <c r="AL172" s="231"/>
      <c r="AM172" s="231"/>
      <c r="AN172" s="231"/>
      <c r="AO172" s="231"/>
      <c r="AP172" s="231"/>
      <c r="AQ172" s="231"/>
      <c r="AR172" s="231"/>
      <c r="AS172" s="232">
        <f t="shared" ref="AS172" si="108">G172/6</f>
        <v>350000</v>
      </c>
      <c r="AT172" s="233"/>
      <c r="AU172" s="231"/>
      <c r="AV172" s="231"/>
      <c r="AW172" s="231"/>
      <c r="AX172" s="231"/>
      <c r="AY172" s="231"/>
      <c r="AZ172" s="231"/>
      <c r="BA172" s="231"/>
      <c r="BB172" s="231"/>
      <c r="BC172" s="231"/>
      <c r="BD172" s="231"/>
      <c r="BE172" s="232">
        <f t="shared" ref="BE172" si="109">G172/6</f>
        <v>350000</v>
      </c>
      <c r="BF172" s="233"/>
      <c r="BG172" s="231"/>
      <c r="BH172" s="231"/>
      <c r="BI172" s="231"/>
      <c r="BJ172" s="231"/>
      <c r="BK172" s="231"/>
      <c r="BL172" s="231"/>
      <c r="BM172" s="231"/>
      <c r="BN172" s="231"/>
      <c r="BO172" s="231"/>
      <c r="BP172" s="231"/>
      <c r="BQ172" s="232">
        <f t="shared" ref="BQ172" si="110">G172/6</f>
        <v>350000</v>
      </c>
      <c r="BR172" s="233"/>
      <c r="BS172" s="231"/>
      <c r="BT172" s="231"/>
      <c r="BU172" s="231"/>
      <c r="BV172" s="231"/>
      <c r="BW172" s="231"/>
      <c r="BX172" s="231"/>
      <c r="BY172" s="231"/>
      <c r="BZ172" s="231"/>
      <c r="CA172" s="231"/>
      <c r="CB172" s="231"/>
      <c r="CC172" s="232">
        <f t="shared" ref="CC172" si="111">G172-SUM(H172:CB172)</f>
        <v>350000</v>
      </c>
      <c r="CD172" s="368"/>
    </row>
    <row r="173" spans="1:82" x14ac:dyDescent="0.75">
      <c r="A173" s="39"/>
      <c r="B173" s="145" t="s">
        <v>322</v>
      </c>
      <c r="C173" s="146" t="str">
        <f>"Provision for the overhead charges + profit in respect to A-10002-a (" &amp; TEXT(F173,"#.##%") &amp; ")"</f>
        <v>Provision for the overhead charges + profit in respect to A-10002-a (.%)</v>
      </c>
      <c r="D173" s="147" t="s">
        <v>320</v>
      </c>
      <c r="E173" s="302">
        <f t="shared" ref="E173" si="112">+G172</f>
        <v>2100000</v>
      </c>
      <c r="F173" s="312"/>
      <c r="G173" s="74">
        <f>+E173*F173</f>
        <v>0</v>
      </c>
      <c r="H173" s="234"/>
      <c r="I173" s="235"/>
      <c r="J173" s="230"/>
      <c r="K173" s="231"/>
      <c r="L173" s="231"/>
      <c r="M173" s="231"/>
      <c r="N173" s="231"/>
      <c r="O173" s="231"/>
      <c r="P173" s="231"/>
      <c r="Q173" s="231"/>
      <c r="R173" s="231"/>
      <c r="S173" s="231"/>
      <c r="T173" s="231"/>
      <c r="U173" s="232">
        <f>G173/6</f>
        <v>0</v>
      </c>
      <c r="V173" s="230"/>
      <c r="W173" s="231"/>
      <c r="X173" s="231"/>
      <c r="Y173" s="231"/>
      <c r="Z173" s="231"/>
      <c r="AA173" s="231"/>
      <c r="AB173" s="231"/>
      <c r="AC173" s="231"/>
      <c r="AD173" s="231"/>
      <c r="AE173" s="231"/>
      <c r="AF173" s="231"/>
      <c r="AG173" s="232">
        <f>G173/6</f>
        <v>0</v>
      </c>
      <c r="AH173" s="233"/>
      <c r="AI173" s="231"/>
      <c r="AJ173" s="231"/>
      <c r="AK173" s="231"/>
      <c r="AL173" s="231"/>
      <c r="AM173" s="231"/>
      <c r="AN173" s="231"/>
      <c r="AO173" s="231"/>
      <c r="AP173" s="231"/>
      <c r="AQ173" s="231"/>
      <c r="AR173" s="231"/>
      <c r="AS173" s="232">
        <f>G173/6</f>
        <v>0</v>
      </c>
      <c r="AT173" s="233"/>
      <c r="AU173" s="231"/>
      <c r="AV173" s="231"/>
      <c r="AW173" s="231"/>
      <c r="AX173" s="231"/>
      <c r="AY173" s="231"/>
      <c r="AZ173" s="231"/>
      <c r="BA173" s="231"/>
      <c r="BB173" s="231"/>
      <c r="BC173" s="231"/>
      <c r="BD173" s="231"/>
      <c r="BE173" s="232">
        <f>G173/6</f>
        <v>0</v>
      </c>
      <c r="BF173" s="233"/>
      <c r="BG173" s="231"/>
      <c r="BH173" s="231"/>
      <c r="BI173" s="231"/>
      <c r="BJ173" s="231"/>
      <c r="BK173" s="231"/>
      <c r="BL173" s="231"/>
      <c r="BM173" s="231"/>
      <c r="BN173" s="231"/>
      <c r="BO173" s="231"/>
      <c r="BP173" s="231"/>
      <c r="BQ173" s="232">
        <f>G173/6</f>
        <v>0</v>
      </c>
      <c r="BR173" s="233"/>
      <c r="BS173" s="231"/>
      <c r="BT173" s="231"/>
      <c r="BU173" s="231"/>
      <c r="BV173" s="231"/>
      <c r="BW173" s="231"/>
      <c r="BX173" s="231"/>
      <c r="BY173" s="231"/>
      <c r="BZ173" s="231"/>
      <c r="CA173" s="231"/>
      <c r="CB173" s="231"/>
      <c r="CC173" s="232">
        <f>G173-SUM(H173:CB173)</f>
        <v>0</v>
      </c>
      <c r="CD173" s="368"/>
    </row>
    <row r="174" spans="1:82" x14ac:dyDescent="0.75">
      <c r="A174" s="39"/>
      <c r="B174" s="176" t="s">
        <v>323</v>
      </c>
      <c r="C174" s="177" t="str">
        <f>"Provisional Sum for the repair of Toll System Assets (" &amp; TEXT(F174,"### ###") &amp;")"</f>
        <v>Provisional Sum for the repair of Toll System Assets ()</v>
      </c>
      <c r="D174" s="178" t="s">
        <v>318</v>
      </c>
      <c r="E174" s="300">
        <v>0</v>
      </c>
      <c r="F174" s="229">
        <v>0</v>
      </c>
      <c r="G174" s="183">
        <f t="shared" si="99"/>
        <v>0</v>
      </c>
      <c r="H174" s="225"/>
      <c r="I174" s="226"/>
      <c r="J174" s="225"/>
      <c r="K174" s="227"/>
      <c r="L174" s="227"/>
      <c r="M174" s="227"/>
      <c r="N174" s="227"/>
      <c r="O174" s="227"/>
      <c r="P174" s="227"/>
      <c r="Q174" s="227"/>
      <c r="R174" s="227"/>
      <c r="S174" s="227"/>
      <c r="T174" s="227"/>
      <c r="U174" s="226">
        <f t="shared" ref="U174" si="113">G174/6</f>
        <v>0</v>
      </c>
      <c r="V174" s="225"/>
      <c r="W174" s="227"/>
      <c r="X174" s="227"/>
      <c r="Y174" s="227"/>
      <c r="Z174" s="227"/>
      <c r="AA174" s="227"/>
      <c r="AB174" s="227"/>
      <c r="AC174" s="227"/>
      <c r="AD174" s="227"/>
      <c r="AE174" s="227"/>
      <c r="AF174" s="227"/>
      <c r="AG174" s="226">
        <f t="shared" ref="AG174" si="114">G174/6</f>
        <v>0</v>
      </c>
      <c r="AH174" s="228"/>
      <c r="AI174" s="227"/>
      <c r="AJ174" s="227"/>
      <c r="AK174" s="227"/>
      <c r="AL174" s="227"/>
      <c r="AM174" s="227"/>
      <c r="AN174" s="227"/>
      <c r="AO174" s="227"/>
      <c r="AP174" s="227"/>
      <c r="AQ174" s="227"/>
      <c r="AR174" s="227"/>
      <c r="AS174" s="226">
        <f t="shared" ref="AS174" si="115">G174/6</f>
        <v>0</v>
      </c>
      <c r="AT174" s="228"/>
      <c r="AU174" s="227"/>
      <c r="AV174" s="227"/>
      <c r="AW174" s="227"/>
      <c r="AX174" s="227"/>
      <c r="AY174" s="227"/>
      <c r="AZ174" s="227"/>
      <c r="BA174" s="227"/>
      <c r="BB174" s="227"/>
      <c r="BC174" s="227"/>
      <c r="BD174" s="227"/>
      <c r="BE174" s="226">
        <f t="shared" ref="BE174" si="116">G174/6</f>
        <v>0</v>
      </c>
      <c r="BF174" s="228"/>
      <c r="BG174" s="227"/>
      <c r="BH174" s="227"/>
      <c r="BI174" s="227"/>
      <c r="BJ174" s="227"/>
      <c r="BK174" s="227"/>
      <c r="BL174" s="227"/>
      <c r="BM174" s="227"/>
      <c r="BN174" s="227"/>
      <c r="BO174" s="227"/>
      <c r="BP174" s="227"/>
      <c r="BQ174" s="226">
        <f t="shared" ref="BQ174" si="117">G174/6</f>
        <v>0</v>
      </c>
      <c r="BR174" s="228"/>
      <c r="BS174" s="227"/>
      <c r="BT174" s="227"/>
      <c r="BU174" s="227"/>
      <c r="BV174" s="227"/>
      <c r="BW174" s="227"/>
      <c r="BX174" s="227"/>
      <c r="BY174" s="227"/>
      <c r="BZ174" s="227"/>
      <c r="CA174" s="227"/>
      <c r="CB174" s="227"/>
      <c r="CC174" s="226">
        <f t="shared" ref="CC174" si="118">G174-SUM(H174:CB174)</f>
        <v>0</v>
      </c>
      <c r="CD174" s="368"/>
    </row>
    <row r="175" spans="1:82" x14ac:dyDescent="0.75">
      <c r="A175" s="39"/>
      <c r="B175" s="176" t="s">
        <v>324</v>
      </c>
      <c r="C175" s="177" t="str">
        <f>"Provision for the overhead charges + profit in respect to A-10003-a (" &amp; TEXT(F175,"#.##%") &amp; ")"</f>
        <v>Provision for the overhead charges + profit in respect to A-10003-a (.%)</v>
      </c>
      <c r="D175" s="178" t="s">
        <v>320</v>
      </c>
      <c r="E175" s="300">
        <f t="shared" ref="E175" si="119">+G174</f>
        <v>0</v>
      </c>
      <c r="F175" s="229"/>
      <c r="G175" s="183">
        <f>+E175*F175</f>
        <v>0</v>
      </c>
      <c r="H175" s="225"/>
      <c r="I175" s="226"/>
      <c r="J175" s="225"/>
      <c r="K175" s="227"/>
      <c r="L175" s="227"/>
      <c r="M175" s="227"/>
      <c r="N175" s="227"/>
      <c r="O175" s="227"/>
      <c r="P175" s="227"/>
      <c r="Q175" s="227"/>
      <c r="R175" s="227"/>
      <c r="S175" s="227"/>
      <c r="T175" s="227"/>
      <c r="U175" s="226">
        <f>G175/6</f>
        <v>0</v>
      </c>
      <c r="V175" s="225"/>
      <c r="W175" s="227"/>
      <c r="X175" s="227"/>
      <c r="Y175" s="227"/>
      <c r="Z175" s="227"/>
      <c r="AA175" s="227"/>
      <c r="AB175" s="227"/>
      <c r="AC175" s="227"/>
      <c r="AD175" s="227"/>
      <c r="AE175" s="227"/>
      <c r="AF175" s="227"/>
      <c r="AG175" s="226">
        <f>G175/6</f>
        <v>0</v>
      </c>
      <c r="AH175" s="228"/>
      <c r="AI175" s="227"/>
      <c r="AJ175" s="227"/>
      <c r="AK175" s="227"/>
      <c r="AL175" s="227"/>
      <c r="AM175" s="227"/>
      <c r="AN175" s="227"/>
      <c r="AO175" s="227"/>
      <c r="AP175" s="227"/>
      <c r="AQ175" s="227"/>
      <c r="AR175" s="227"/>
      <c r="AS175" s="226">
        <f>G175/6</f>
        <v>0</v>
      </c>
      <c r="AT175" s="228"/>
      <c r="AU175" s="227"/>
      <c r="AV175" s="227"/>
      <c r="AW175" s="227"/>
      <c r="AX175" s="227"/>
      <c r="AY175" s="227"/>
      <c r="AZ175" s="227"/>
      <c r="BA175" s="227"/>
      <c r="BB175" s="227"/>
      <c r="BC175" s="227"/>
      <c r="BD175" s="227"/>
      <c r="BE175" s="226">
        <f>G175/6</f>
        <v>0</v>
      </c>
      <c r="BF175" s="228"/>
      <c r="BG175" s="227"/>
      <c r="BH175" s="227"/>
      <c r="BI175" s="227"/>
      <c r="BJ175" s="227"/>
      <c r="BK175" s="227"/>
      <c r="BL175" s="227"/>
      <c r="BM175" s="227"/>
      <c r="BN175" s="227"/>
      <c r="BO175" s="227"/>
      <c r="BP175" s="227"/>
      <c r="BQ175" s="226">
        <f>G175/6</f>
        <v>0</v>
      </c>
      <c r="BR175" s="228"/>
      <c r="BS175" s="227"/>
      <c r="BT175" s="227"/>
      <c r="BU175" s="227"/>
      <c r="BV175" s="227"/>
      <c r="BW175" s="227"/>
      <c r="BX175" s="227"/>
      <c r="BY175" s="227"/>
      <c r="BZ175" s="227"/>
      <c r="CA175" s="227"/>
      <c r="CB175" s="227"/>
      <c r="CC175" s="226">
        <f>G175-SUM(H175:CB175)</f>
        <v>0</v>
      </c>
      <c r="CD175" s="368"/>
    </row>
    <row r="176" spans="1:82" ht="27" x14ac:dyDescent="0.75">
      <c r="A176" s="148"/>
      <c r="B176" s="73" t="s">
        <v>325</v>
      </c>
      <c r="C176" s="143" t="str">
        <f>"Provisional Sum for Community Participation as described in project document (Volume 3 Book 1)(if triggered)  (" &amp; TEXT(F176,"### ###") &amp;")"</f>
        <v>Provisional Sum for Community Participation as described in project document (Volume 3 Book 1)(if triggered)  (120 000)</v>
      </c>
      <c r="D176" s="144" t="s">
        <v>318</v>
      </c>
      <c r="E176" s="301">
        <v>1</v>
      </c>
      <c r="F176" s="76">
        <v>120000</v>
      </c>
      <c r="G176" s="74">
        <f t="shared" si="99"/>
        <v>120000</v>
      </c>
      <c r="H176" s="234"/>
      <c r="I176" s="235"/>
      <c r="J176" s="230"/>
      <c r="K176" s="231"/>
      <c r="L176" s="231"/>
      <c r="M176" s="231"/>
      <c r="N176" s="231"/>
      <c r="O176" s="231"/>
      <c r="P176" s="231"/>
      <c r="Q176" s="231"/>
      <c r="R176" s="231"/>
      <c r="S176" s="231"/>
      <c r="T176" s="231"/>
      <c r="U176" s="232">
        <f t="shared" ref="U176" si="120">G176/6</f>
        <v>20000</v>
      </c>
      <c r="V176" s="230"/>
      <c r="W176" s="231"/>
      <c r="X176" s="231"/>
      <c r="Y176" s="231"/>
      <c r="Z176" s="231"/>
      <c r="AA176" s="231"/>
      <c r="AB176" s="231"/>
      <c r="AC176" s="231"/>
      <c r="AD176" s="231"/>
      <c r="AE176" s="231"/>
      <c r="AF176" s="231"/>
      <c r="AG176" s="232">
        <f t="shared" ref="AG176" si="121">G176/6</f>
        <v>20000</v>
      </c>
      <c r="AH176" s="233"/>
      <c r="AI176" s="231"/>
      <c r="AJ176" s="231"/>
      <c r="AK176" s="231"/>
      <c r="AL176" s="231"/>
      <c r="AM176" s="231"/>
      <c r="AN176" s="231"/>
      <c r="AO176" s="231"/>
      <c r="AP176" s="231"/>
      <c r="AQ176" s="231"/>
      <c r="AR176" s="231"/>
      <c r="AS176" s="232">
        <f t="shared" ref="AS176" si="122">G176/6</f>
        <v>20000</v>
      </c>
      <c r="AT176" s="233"/>
      <c r="AU176" s="231"/>
      <c r="AV176" s="231"/>
      <c r="AW176" s="231"/>
      <c r="AX176" s="231"/>
      <c r="AY176" s="231"/>
      <c r="AZ176" s="231"/>
      <c r="BA176" s="231"/>
      <c r="BB176" s="231"/>
      <c r="BC176" s="231"/>
      <c r="BD176" s="231"/>
      <c r="BE176" s="232">
        <f t="shared" ref="BE176" si="123">G176/6</f>
        <v>20000</v>
      </c>
      <c r="BF176" s="233"/>
      <c r="BG176" s="231"/>
      <c r="BH176" s="231"/>
      <c r="BI176" s="231"/>
      <c r="BJ176" s="231"/>
      <c r="BK176" s="231"/>
      <c r="BL176" s="231"/>
      <c r="BM176" s="231"/>
      <c r="BN176" s="231"/>
      <c r="BO176" s="231"/>
      <c r="BP176" s="231"/>
      <c r="BQ176" s="232">
        <f t="shared" ref="BQ176" si="124">G176/6</f>
        <v>20000</v>
      </c>
      <c r="BR176" s="233"/>
      <c r="BS176" s="231"/>
      <c r="BT176" s="231"/>
      <c r="BU176" s="231"/>
      <c r="BV176" s="231"/>
      <c r="BW176" s="231"/>
      <c r="BX176" s="231"/>
      <c r="BY176" s="231"/>
      <c r="BZ176" s="231"/>
      <c r="CA176" s="231"/>
      <c r="CB176" s="231"/>
      <c r="CC176" s="232">
        <f t="shared" ref="CC176" si="125">G176-SUM(H176:CB176)</f>
        <v>20000</v>
      </c>
      <c r="CD176" s="368"/>
    </row>
    <row r="177" spans="1:83" x14ac:dyDescent="0.75">
      <c r="A177" s="39"/>
      <c r="B177" s="145" t="s">
        <v>326</v>
      </c>
      <c r="C177" s="146" t="str">
        <f>"Provision for overhead charges + profit in respect to A-10004-a ("&amp; TEXT(F177,"#.##%") &amp; ") (if triggered) "</f>
        <v xml:space="preserve">Provision for overhead charges + profit in respect to A-10004-a (.%) (if triggered) </v>
      </c>
      <c r="D177" s="147" t="s">
        <v>320</v>
      </c>
      <c r="E177" s="302">
        <f t="shared" ref="E177" si="126">+G176</f>
        <v>120000</v>
      </c>
      <c r="F177" s="312"/>
      <c r="G177" s="74">
        <f>+E177*F177</f>
        <v>0</v>
      </c>
      <c r="H177" s="234"/>
      <c r="I177" s="235"/>
      <c r="J177" s="230"/>
      <c r="K177" s="231"/>
      <c r="L177" s="231"/>
      <c r="M177" s="231"/>
      <c r="N177" s="231"/>
      <c r="O177" s="231"/>
      <c r="P177" s="231"/>
      <c r="Q177" s="231"/>
      <c r="R177" s="231"/>
      <c r="S177" s="231"/>
      <c r="T177" s="231"/>
      <c r="U177" s="232">
        <f>G177/6</f>
        <v>0</v>
      </c>
      <c r="V177" s="230"/>
      <c r="W177" s="231"/>
      <c r="X177" s="231"/>
      <c r="Y177" s="231"/>
      <c r="Z177" s="231"/>
      <c r="AA177" s="231"/>
      <c r="AB177" s="231"/>
      <c r="AC177" s="231"/>
      <c r="AD177" s="231"/>
      <c r="AE177" s="231"/>
      <c r="AF177" s="231"/>
      <c r="AG177" s="232">
        <f>G177/6</f>
        <v>0</v>
      </c>
      <c r="AH177" s="233"/>
      <c r="AI177" s="231"/>
      <c r="AJ177" s="231"/>
      <c r="AK177" s="231"/>
      <c r="AL177" s="231"/>
      <c r="AM177" s="231"/>
      <c r="AN177" s="231"/>
      <c r="AO177" s="231"/>
      <c r="AP177" s="231"/>
      <c r="AQ177" s="231"/>
      <c r="AR177" s="231"/>
      <c r="AS177" s="232">
        <f>G177/6</f>
        <v>0</v>
      </c>
      <c r="AT177" s="233"/>
      <c r="AU177" s="231"/>
      <c r="AV177" s="231"/>
      <c r="AW177" s="231"/>
      <c r="AX177" s="231"/>
      <c r="AY177" s="231"/>
      <c r="AZ177" s="231"/>
      <c r="BA177" s="231"/>
      <c r="BB177" s="231"/>
      <c r="BC177" s="231"/>
      <c r="BD177" s="231"/>
      <c r="BE177" s="232">
        <f>G177/6</f>
        <v>0</v>
      </c>
      <c r="BF177" s="233"/>
      <c r="BG177" s="231"/>
      <c r="BH177" s="231"/>
      <c r="BI177" s="231"/>
      <c r="BJ177" s="231"/>
      <c r="BK177" s="231"/>
      <c r="BL177" s="231"/>
      <c r="BM177" s="231"/>
      <c r="BN177" s="231"/>
      <c r="BO177" s="231"/>
      <c r="BP177" s="231"/>
      <c r="BQ177" s="232">
        <f>G177/6</f>
        <v>0</v>
      </c>
      <c r="BR177" s="233"/>
      <c r="BS177" s="231"/>
      <c r="BT177" s="231"/>
      <c r="BU177" s="231"/>
      <c r="BV177" s="231"/>
      <c r="BW177" s="231"/>
      <c r="BX177" s="231"/>
      <c r="BY177" s="231"/>
      <c r="BZ177" s="231"/>
      <c r="CA177" s="231"/>
      <c r="CB177" s="231"/>
      <c r="CC177" s="232">
        <f>G177-SUM(H177:CB177)</f>
        <v>0</v>
      </c>
      <c r="CD177" s="368"/>
    </row>
    <row r="178" spans="1:83" ht="27" x14ac:dyDescent="0.75">
      <c r="A178" s="148"/>
      <c r="B178" s="73" t="s">
        <v>327</v>
      </c>
      <c r="C178" s="143" t="str">
        <f>"Provisional Sum for Telecommunication services - Broadband service for remote access to QLS (" &amp; TEXT(F178,"### ###") &amp;")"</f>
        <v>Provisional Sum for Telecommunication services - Broadband service for remote access to QLS (600 000)</v>
      </c>
      <c r="D178" s="144" t="s">
        <v>318</v>
      </c>
      <c r="E178" s="301">
        <v>1</v>
      </c>
      <c r="F178" s="76">
        <v>600000</v>
      </c>
      <c r="G178" s="234">
        <f t="shared" si="99"/>
        <v>600000</v>
      </c>
      <c r="H178" s="234"/>
      <c r="I178" s="235"/>
      <c r="J178" s="230"/>
      <c r="K178" s="231"/>
      <c r="L178" s="231"/>
      <c r="M178" s="231"/>
      <c r="N178" s="231"/>
      <c r="O178" s="231"/>
      <c r="P178" s="231"/>
      <c r="Q178" s="231"/>
      <c r="R178" s="231"/>
      <c r="S178" s="231"/>
      <c r="T178" s="231"/>
      <c r="U178" s="232">
        <f t="shared" ref="U178" si="127">G178/6</f>
        <v>100000</v>
      </c>
      <c r="V178" s="230"/>
      <c r="W178" s="231"/>
      <c r="X178" s="231"/>
      <c r="Y178" s="231"/>
      <c r="Z178" s="231"/>
      <c r="AA178" s="231"/>
      <c r="AB178" s="231"/>
      <c r="AC178" s="231"/>
      <c r="AD178" s="231"/>
      <c r="AE178" s="231"/>
      <c r="AF178" s="231"/>
      <c r="AG178" s="232">
        <f t="shared" ref="AG178" si="128">G178/6</f>
        <v>100000</v>
      </c>
      <c r="AH178" s="233"/>
      <c r="AI178" s="231"/>
      <c r="AJ178" s="231"/>
      <c r="AK178" s="231"/>
      <c r="AL178" s="231"/>
      <c r="AM178" s="231"/>
      <c r="AN178" s="231"/>
      <c r="AO178" s="231"/>
      <c r="AP178" s="231"/>
      <c r="AQ178" s="231"/>
      <c r="AR178" s="231"/>
      <c r="AS178" s="232">
        <f t="shared" ref="AS178" si="129">G178/6</f>
        <v>100000</v>
      </c>
      <c r="AT178" s="233"/>
      <c r="AU178" s="231"/>
      <c r="AV178" s="231"/>
      <c r="AW178" s="231"/>
      <c r="AX178" s="231"/>
      <c r="AY178" s="231"/>
      <c r="AZ178" s="231"/>
      <c r="BA178" s="231"/>
      <c r="BB178" s="231"/>
      <c r="BC178" s="231"/>
      <c r="BD178" s="231"/>
      <c r="BE178" s="232">
        <f t="shared" ref="BE178" si="130">G178/6</f>
        <v>100000</v>
      </c>
      <c r="BF178" s="233"/>
      <c r="BG178" s="231"/>
      <c r="BH178" s="231"/>
      <c r="BI178" s="231"/>
      <c r="BJ178" s="231"/>
      <c r="BK178" s="231"/>
      <c r="BL178" s="231"/>
      <c r="BM178" s="231"/>
      <c r="BN178" s="231"/>
      <c r="BO178" s="231"/>
      <c r="BP178" s="231"/>
      <c r="BQ178" s="232">
        <f t="shared" ref="BQ178" si="131">G178/6</f>
        <v>100000</v>
      </c>
      <c r="BR178" s="233"/>
      <c r="BS178" s="231"/>
      <c r="BT178" s="231"/>
      <c r="BU178" s="231"/>
      <c r="BV178" s="231"/>
      <c r="BW178" s="231"/>
      <c r="BX178" s="231"/>
      <c r="BY178" s="231"/>
      <c r="BZ178" s="231"/>
      <c r="CA178" s="231"/>
      <c r="CB178" s="231"/>
      <c r="CC178" s="232">
        <f t="shared" ref="CC178" si="132">G178-SUM(H178:CB178)</f>
        <v>100000</v>
      </c>
      <c r="CD178" s="368"/>
    </row>
    <row r="179" spans="1:83" x14ac:dyDescent="0.75">
      <c r="A179" s="39"/>
      <c r="B179" s="145" t="s">
        <v>328</v>
      </c>
      <c r="C179" s="146" t="str">
        <f>"Provision for overhead charges + profit in respect to A-10005-a ("&amp; TEXT(F179,"#.##%") &amp; ") (if triggered)"</f>
        <v>Provision for overhead charges + profit in respect to A-10005-a (.%) (if triggered)</v>
      </c>
      <c r="D179" s="147" t="s">
        <v>320</v>
      </c>
      <c r="E179" s="302">
        <f t="shared" ref="E179" si="133">+G178</f>
        <v>600000</v>
      </c>
      <c r="F179" s="312"/>
      <c r="G179" s="74">
        <f>+E179*F179</f>
        <v>0</v>
      </c>
      <c r="H179" s="234"/>
      <c r="I179" s="235"/>
      <c r="J179" s="230"/>
      <c r="K179" s="231"/>
      <c r="L179" s="231"/>
      <c r="M179" s="231"/>
      <c r="N179" s="231"/>
      <c r="O179" s="231"/>
      <c r="P179" s="231"/>
      <c r="Q179" s="231"/>
      <c r="R179" s="231"/>
      <c r="S179" s="231"/>
      <c r="T179" s="231"/>
      <c r="U179" s="232">
        <f>G179/6</f>
        <v>0</v>
      </c>
      <c r="V179" s="230"/>
      <c r="W179" s="231"/>
      <c r="X179" s="231"/>
      <c r="Y179" s="231"/>
      <c r="Z179" s="231"/>
      <c r="AA179" s="231"/>
      <c r="AB179" s="231"/>
      <c r="AC179" s="231"/>
      <c r="AD179" s="231"/>
      <c r="AE179" s="231"/>
      <c r="AF179" s="231"/>
      <c r="AG179" s="232">
        <f>G179/6</f>
        <v>0</v>
      </c>
      <c r="AH179" s="233"/>
      <c r="AI179" s="231"/>
      <c r="AJ179" s="231"/>
      <c r="AK179" s="231"/>
      <c r="AL179" s="231"/>
      <c r="AM179" s="231"/>
      <c r="AN179" s="231"/>
      <c r="AO179" s="231"/>
      <c r="AP179" s="231"/>
      <c r="AQ179" s="231"/>
      <c r="AR179" s="231"/>
      <c r="AS179" s="232">
        <f>G179/6</f>
        <v>0</v>
      </c>
      <c r="AT179" s="233"/>
      <c r="AU179" s="231"/>
      <c r="AV179" s="231"/>
      <c r="AW179" s="231"/>
      <c r="AX179" s="231"/>
      <c r="AY179" s="231"/>
      <c r="AZ179" s="231"/>
      <c r="BA179" s="231"/>
      <c r="BB179" s="231"/>
      <c r="BC179" s="231"/>
      <c r="BD179" s="231"/>
      <c r="BE179" s="232">
        <f>G179/6</f>
        <v>0</v>
      </c>
      <c r="BF179" s="233"/>
      <c r="BG179" s="231"/>
      <c r="BH179" s="231"/>
      <c r="BI179" s="231"/>
      <c r="BJ179" s="231"/>
      <c r="BK179" s="231"/>
      <c r="BL179" s="231"/>
      <c r="BM179" s="231"/>
      <c r="BN179" s="231"/>
      <c r="BO179" s="231"/>
      <c r="BP179" s="231"/>
      <c r="BQ179" s="232">
        <f>G179/6</f>
        <v>0</v>
      </c>
      <c r="BR179" s="233"/>
      <c r="BS179" s="231"/>
      <c r="BT179" s="231"/>
      <c r="BU179" s="231"/>
      <c r="BV179" s="231"/>
      <c r="BW179" s="231"/>
      <c r="BX179" s="231"/>
      <c r="BY179" s="231"/>
      <c r="BZ179" s="231"/>
      <c r="CA179" s="231"/>
      <c r="CB179" s="231"/>
      <c r="CC179" s="232">
        <f>G179-SUM(H179:CB179)</f>
        <v>0</v>
      </c>
      <c r="CD179" s="368"/>
    </row>
    <row r="180" spans="1:83" x14ac:dyDescent="0.75">
      <c r="A180" s="148"/>
      <c r="B180" s="73" t="s">
        <v>329</v>
      </c>
      <c r="C180" s="143" t="str">
        <f>"Provisional Sum for ETC related Marketing (" &amp; TEXT(F180,"### ###") &amp;")"</f>
        <v>Provisional Sum for ETC related Marketing (120 000)</v>
      </c>
      <c r="D180" s="144" t="s">
        <v>318</v>
      </c>
      <c r="E180" s="301">
        <v>1</v>
      </c>
      <c r="F180" s="76">
        <v>120000</v>
      </c>
      <c r="G180" s="74">
        <f t="shared" si="99"/>
        <v>120000</v>
      </c>
      <c r="H180" s="234"/>
      <c r="I180" s="235"/>
      <c r="J180" s="230"/>
      <c r="K180" s="231"/>
      <c r="L180" s="231"/>
      <c r="M180" s="231"/>
      <c r="N180" s="231"/>
      <c r="O180" s="231"/>
      <c r="P180" s="231"/>
      <c r="Q180" s="231"/>
      <c r="R180" s="231"/>
      <c r="S180" s="231"/>
      <c r="T180" s="231"/>
      <c r="U180" s="232">
        <f t="shared" ref="U180" si="134">G180/6</f>
        <v>20000</v>
      </c>
      <c r="V180" s="230"/>
      <c r="W180" s="231"/>
      <c r="X180" s="231"/>
      <c r="Y180" s="231"/>
      <c r="Z180" s="231"/>
      <c r="AA180" s="231"/>
      <c r="AB180" s="231"/>
      <c r="AC180" s="231"/>
      <c r="AD180" s="231"/>
      <c r="AE180" s="231"/>
      <c r="AF180" s="231"/>
      <c r="AG180" s="232">
        <f t="shared" ref="AG180" si="135">G180/6</f>
        <v>20000</v>
      </c>
      <c r="AH180" s="233"/>
      <c r="AI180" s="231"/>
      <c r="AJ180" s="231"/>
      <c r="AK180" s="231"/>
      <c r="AL180" s="231"/>
      <c r="AM180" s="231"/>
      <c r="AN180" s="231"/>
      <c r="AO180" s="231"/>
      <c r="AP180" s="231"/>
      <c r="AQ180" s="231"/>
      <c r="AR180" s="231"/>
      <c r="AS180" s="232">
        <f t="shared" ref="AS180" si="136">G180/6</f>
        <v>20000</v>
      </c>
      <c r="AT180" s="233"/>
      <c r="AU180" s="231"/>
      <c r="AV180" s="231"/>
      <c r="AW180" s="231"/>
      <c r="AX180" s="231"/>
      <c r="AY180" s="231"/>
      <c r="AZ180" s="231"/>
      <c r="BA180" s="231"/>
      <c r="BB180" s="231"/>
      <c r="BC180" s="231"/>
      <c r="BD180" s="231"/>
      <c r="BE180" s="232">
        <f t="shared" ref="BE180" si="137">G180/6</f>
        <v>20000</v>
      </c>
      <c r="BF180" s="233"/>
      <c r="BG180" s="231"/>
      <c r="BH180" s="231"/>
      <c r="BI180" s="231"/>
      <c r="BJ180" s="231"/>
      <c r="BK180" s="231"/>
      <c r="BL180" s="231"/>
      <c r="BM180" s="231"/>
      <c r="BN180" s="231"/>
      <c r="BO180" s="231"/>
      <c r="BP180" s="231"/>
      <c r="BQ180" s="232">
        <f t="shared" ref="BQ180" si="138">G180/6</f>
        <v>20000</v>
      </c>
      <c r="BR180" s="233"/>
      <c r="BS180" s="231"/>
      <c r="BT180" s="231"/>
      <c r="BU180" s="231"/>
      <c r="BV180" s="231"/>
      <c r="BW180" s="231"/>
      <c r="BX180" s="231"/>
      <c r="BY180" s="231"/>
      <c r="BZ180" s="231"/>
      <c r="CA180" s="231"/>
      <c r="CB180" s="231"/>
      <c r="CC180" s="232">
        <f t="shared" ref="CC180" si="139">G180-SUM(H180:CB180)</f>
        <v>20000</v>
      </c>
      <c r="CD180" s="368"/>
    </row>
    <row r="181" spans="1:83" x14ac:dyDescent="0.75">
      <c r="A181" s="148"/>
      <c r="B181" s="145" t="s">
        <v>330</v>
      </c>
      <c r="C181" s="146" t="str">
        <f>"Provision for overhead charges + profit in respect to A-10006-a ("&amp; TEXT(F181,"#.##%") &amp; ")"</f>
        <v>Provision for overhead charges + profit in respect to A-10006-a (.%)</v>
      </c>
      <c r="D181" s="147" t="s">
        <v>320</v>
      </c>
      <c r="E181" s="302">
        <f t="shared" ref="E181" si="140">+G180</f>
        <v>120000</v>
      </c>
      <c r="F181" s="312"/>
      <c r="G181" s="74">
        <f>+E181*F181</f>
        <v>0</v>
      </c>
      <c r="H181" s="234"/>
      <c r="I181" s="235"/>
      <c r="J181" s="230"/>
      <c r="K181" s="231"/>
      <c r="L181" s="231"/>
      <c r="M181" s="231"/>
      <c r="N181" s="231"/>
      <c r="O181" s="231"/>
      <c r="P181" s="231"/>
      <c r="Q181" s="231"/>
      <c r="R181" s="231"/>
      <c r="S181" s="231"/>
      <c r="T181" s="231"/>
      <c r="U181" s="232">
        <f>G181/6</f>
        <v>0</v>
      </c>
      <c r="V181" s="230"/>
      <c r="W181" s="231"/>
      <c r="X181" s="231"/>
      <c r="Y181" s="231"/>
      <c r="Z181" s="231"/>
      <c r="AA181" s="231"/>
      <c r="AB181" s="231"/>
      <c r="AC181" s="231"/>
      <c r="AD181" s="231"/>
      <c r="AE181" s="231"/>
      <c r="AF181" s="231"/>
      <c r="AG181" s="232">
        <f>G181/6</f>
        <v>0</v>
      </c>
      <c r="AH181" s="233"/>
      <c r="AI181" s="231"/>
      <c r="AJ181" s="231"/>
      <c r="AK181" s="231"/>
      <c r="AL181" s="231"/>
      <c r="AM181" s="231"/>
      <c r="AN181" s="231"/>
      <c r="AO181" s="231"/>
      <c r="AP181" s="231"/>
      <c r="AQ181" s="231"/>
      <c r="AR181" s="231"/>
      <c r="AS181" s="232">
        <f>G181/6</f>
        <v>0</v>
      </c>
      <c r="AT181" s="233"/>
      <c r="AU181" s="231"/>
      <c r="AV181" s="231"/>
      <c r="AW181" s="231"/>
      <c r="AX181" s="231"/>
      <c r="AY181" s="231"/>
      <c r="AZ181" s="231"/>
      <c r="BA181" s="231"/>
      <c r="BB181" s="231"/>
      <c r="BC181" s="231"/>
      <c r="BD181" s="231"/>
      <c r="BE181" s="232">
        <f>G181/6</f>
        <v>0</v>
      </c>
      <c r="BF181" s="233"/>
      <c r="BG181" s="231"/>
      <c r="BH181" s="231"/>
      <c r="BI181" s="231"/>
      <c r="BJ181" s="231"/>
      <c r="BK181" s="231"/>
      <c r="BL181" s="231"/>
      <c r="BM181" s="231"/>
      <c r="BN181" s="231"/>
      <c r="BO181" s="231"/>
      <c r="BP181" s="231"/>
      <c r="BQ181" s="232">
        <f>G181/6</f>
        <v>0</v>
      </c>
      <c r="BR181" s="233"/>
      <c r="BS181" s="231"/>
      <c r="BT181" s="231"/>
      <c r="BU181" s="231"/>
      <c r="BV181" s="231"/>
      <c r="BW181" s="231"/>
      <c r="BX181" s="231"/>
      <c r="BY181" s="231"/>
      <c r="BZ181" s="231"/>
      <c r="CA181" s="231"/>
      <c r="CB181" s="231"/>
      <c r="CC181" s="232">
        <f>G181-SUM(H181:CB181)</f>
        <v>0</v>
      </c>
      <c r="CD181" s="368"/>
    </row>
    <row r="182" spans="1:83" x14ac:dyDescent="0.75">
      <c r="A182" s="148"/>
      <c r="B182" s="73" t="s">
        <v>331</v>
      </c>
      <c r="C182" s="143" t="str">
        <f>"Provision of transportation and depositing of cash from Customer Service Kiosks (" &amp; TEXT(F182,"### ###") &amp;")"</f>
        <v>Provision of transportation and depositing of cash from Customer Service Kiosks (300 000)</v>
      </c>
      <c r="D182" s="144" t="s">
        <v>318</v>
      </c>
      <c r="E182" s="301">
        <v>1</v>
      </c>
      <c r="F182" s="76">
        <v>300000</v>
      </c>
      <c r="G182" s="234">
        <f t="shared" si="99"/>
        <v>300000</v>
      </c>
      <c r="H182" s="234"/>
      <c r="I182" s="235"/>
      <c r="J182" s="230"/>
      <c r="K182" s="231"/>
      <c r="L182" s="231"/>
      <c r="M182" s="231"/>
      <c r="N182" s="231"/>
      <c r="O182" s="231"/>
      <c r="P182" s="231"/>
      <c r="Q182" s="231"/>
      <c r="R182" s="231"/>
      <c r="S182" s="231"/>
      <c r="T182" s="231"/>
      <c r="U182" s="232">
        <f t="shared" ref="U182" si="141">G182/6</f>
        <v>50000</v>
      </c>
      <c r="V182" s="230"/>
      <c r="W182" s="231"/>
      <c r="X182" s="231"/>
      <c r="Y182" s="231"/>
      <c r="Z182" s="231"/>
      <c r="AA182" s="231"/>
      <c r="AB182" s="231"/>
      <c r="AC182" s="231"/>
      <c r="AD182" s="231"/>
      <c r="AE182" s="231"/>
      <c r="AF182" s="231"/>
      <c r="AG182" s="232">
        <f t="shared" ref="AG182" si="142">G182/6</f>
        <v>50000</v>
      </c>
      <c r="AH182" s="233"/>
      <c r="AI182" s="231"/>
      <c r="AJ182" s="231"/>
      <c r="AK182" s="231"/>
      <c r="AL182" s="231"/>
      <c r="AM182" s="231"/>
      <c r="AN182" s="231"/>
      <c r="AO182" s="231"/>
      <c r="AP182" s="231"/>
      <c r="AQ182" s="231"/>
      <c r="AR182" s="231"/>
      <c r="AS182" s="232">
        <f t="shared" ref="AS182" si="143">G182/6</f>
        <v>50000</v>
      </c>
      <c r="AT182" s="233"/>
      <c r="AU182" s="231"/>
      <c r="AV182" s="231"/>
      <c r="AW182" s="231"/>
      <c r="AX182" s="231"/>
      <c r="AY182" s="231"/>
      <c r="AZ182" s="231"/>
      <c r="BA182" s="231"/>
      <c r="BB182" s="231"/>
      <c r="BC182" s="231"/>
      <c r="BD182" s="231"/>
      <c r="BE182" s="232">
        <f t="shared" ref="BE182" si="144">G182/6</f>
        <v>50000</v>
      </c>
      <c r="BF182" s="233"/>
      <c r="BG182" s="231"/>
      <c r="BH182" s="231"/>
      <c r="BI182" s="231"/>
      <c r="BJ182" s="231"/>
      <c r="BK182" s="231"/>
      <c r="BL182" s="231"/>
      <c r="BM182" s="231"/>
      <c r="BN182" s="231"/>
      <c r="BO182" s="231"/>
      <c r="BP182" s="231"/>
      <c r="BQ182" s="232">
        <f t="shared" ref="BQ182" si="145">G182/6</f>
        <v>50000</v>
      </c>
      <c r="BR182" s="233"/>
      <c r="BS182" s="231"/>
      <c r="BT182" s="231"/>
      <c r="BU182" s="231"/>
      <c r="BV182" s="231"/>
      <c r="BW182" s="231"/>
      <c r="BX182" s="231"/>
      <c r="BY182" s="231"/>
      <c r="BZ182" s="231"/>
      <c r="CA182" s="231"/>
      <c r="CB182" s="231"/>
      <c r="CC182" s="232">
        <f t="shared" ref="CC182" si="146">G182-SUM(H182:CB182)</f>
        <v>50000</v>
      </c>
      <c r="CD182" s="368"/>
    </row>
    <row r="183" spans="1:83" ht="27" x14ac:dyDescent="0.75">
      <c r="A183" s="39"/>
      <c r="B183" s="145" t="s">
        <v>332</v>
      </c>
      <c r="C183" s="146" t="str">
        <f>"Provision of transportation and Depositing of Cash from Customer Service Kiosks - Overhead charges and profit in respect to item A-10007-a ("&amp; TEXT(F183,"#.##%") &amp; ")"</f>
        <v>Provision of transportation and Depositing of Cash from Customer Service Kiosks - Overhead charges and profit in respect to item A-10007-a (.%)</v>
      </c>
      <c r="D183" s="147" t="s">
        <v>320</v>
      </c>
      <c r="E183" s="302">
        <f t="shared" ref="E183" si="147">+G182</f>
        <v>300000</v>
      </c>
      <c r="F183" s="312"/>
      <c r="G183" s="74">
        <f>+E183*F183</f>
        <v>0</v>
      </c>
      <c r="H183" s="234"/>
      <c r="I183" s="235"/>
      <c r="J183" s="230"/>
      <c r="K183" s="231"/>
      <c r="L183" s="231"/>
      <c r="M183" s="231"/>
      <c r="N183" s="231"/>
      <c r="O183" s="231"/>
      <c r="P183" s="231"/>
      <c r="Q183" s="231"/>
      <c r="R183" s="231"/>
      <c r="S183" s="231"/>
      <c r="T183" s="231"/>
      <c r="U183" s="232">
        <f>G183/6</f>
        <v>0</v>
      </c>
      <c r="V183" s="230"/>
      <c r="W183" s="231"/>
      <c r="X183" s="231"/>
      <c r="Y183" s="231"/>
      <c r="Z183" s="231"/>
      <c r="AA183" s="231"/>
      <c r="AB183" s="231"/>
      <c r="AC183" s="231"/>
      <c r="AD183" s="231"/>
      <c r="AE183" s="231"/>
      <c r="AF183" s="231"/>
      <c r="AG183" s="232">
        <f>G183/6</f>
        <v>0</v>
      </c>
      <c r="AH183" s="233"/>
      <c r="AI183" s="231"/>
      <c r="AJ183" s="231"/>
      <c r="AK183" s="231"/>
      <c r="AL183" s="231"/>
      <c r="AM183" s="231"/>
      <c r="AN183" s="231"/>
      <c r="AO183" s="231"/>
      <c r="AP183" s="231"/>
      <c r="AQ183" s="231"/>
      <c r="AR183" s="231"/>
      <c r="AS183" s="232">
        <f>G183/6</f>
        <v>0</v>
      </c>
      <c r="AT183" s="233"/>
      <c r="AU183" s="231"/>
      <c r="AV183" s="231"/>
      <c r="AW183" s="231"/>
      <c r="AX183" s="231"/>
      <c r="AY183" s="231"/>
      <c r="AZ183" s="231"/>
      <c r="BA183" s="231"/>
      <c r="BB183" s="231"/>
      <c r="BC183" s="231"/>
      <c r="BD183" s="231"/>
      <c r="BE183" s="232">
        <f>G183/6</f>
        <v>0</v>
      </c>
      <c r="BF183" s="233"/>
      <c r="BG183" s="231"/>
      <c r="BH183" s="231"/>
      <c r="BI183" s="231"/>
      <c r="BJ183" s="231"/>
      <c r="BK183" s="231"/>
      <c r="BL183" s="231"/>
      <c r="BM183" s="231"/>
      <c r="BN183" s="231"/>
      <c r="BO183" s="231"/>
      <c r="BP183" s="231"/>
      <c r="BQ183" s="232">
        <f>G183/6</f>
        <v>0</v>
      </c>
      <c r="BR183" s="233"/>
      <c r="BS183" s="231"/>
      <c r="BT183" s="231"/>
      <c r="BU183" s="231"/>
      <c r="BV183" s="231"/>
      <c r="BW183" s="231"/>
      <c r="BX183" s="231"/>
      <c r="BY183" s="231"/>
      <c r="BZ183" s="231"/>
      <c r="CA183" s="231"/>
      <c r="CB183" s="231"/>
      <c r="CC183" s="232">
        <f>G183-SUM(H183:CB183)</f>
        <v>0</v>
      </c>
      <c r="CD183" s="368"/>
    </row>
    <row r="184" spans="1:83" x14ac:dyDescent="0.75">
      <c r="A184" s="148"/>
      <c r="B184" s="73" t="s">
        <v>333</v>
      </c>
      <c r="C184" s="143" t="str">
        <f>"Space Rental for Permanent and Temporary Customer Service Kiosks (" &amp; TEXT(F184,"### ###") &amp;")"</f>
        <v>Space Rental for Permanent and Temporary Customer Service Kiosks (1 500 000)</v>
      </c>
      <c r="D184" s="144" t="s">
        <v>318</v>
      </c>
      <c r="E184" s="301">
        <v>1</v>
      </c>
      <c r="F184" s="76">
        <v>1500000</v>
      </c>
      <c r="G184" s="74">
        <f t="shared" si="99"/>
        <v>1500000</v>
      </c>
      <c r="H184" s="234"/>
      <c r="I184" s="235"/>
      <c r="J184" s="230"/>
      <c r="K184" s="231"/>
      <c r="L184" s="231"/>
      <c r="M184" s="231"/>
      <c r="N184" s="231"/>
      <c r="O184" s="231"/>
      <c r="P184" s="231"/>
      <c r="Q184" s="231"/>
      <c r="R184" s="231"/>
      <c r="S184" s="231"/>
      <c r="T184" s="231"/>
      <c r="U184" s="232">
        <f t="shared" ref="U184" si="148">G184/6</f>
        <v>250000</v>
      </c>
      <c r="V184" s="230"/>
      <c r="W184" s="231"/>
      <c r="X184" s="231"/>
      <c r="Y184" s="231"/>
      <c r="Z184" s="231"/>
      <c r="AA184" s="231"/>
      <c r="AB184" s="231"/>
      <c r="AC184" s="231"/>
      <c r="AD184" s="231"/>
      <c r="AE184" s="231"/>
      <c r="AF184" s="231"/>
      <c r="AG184" s="232">
        <f t="shared" ref="AG184" si="149">G184/6</f>
        <v>250000</v>
      </c>
      <c r="AH184" s="233"/>
      <c r="AI184" s="231"/>
      <c r="AJ184" s="231"/>
      <c r="AK184" s="231"/>
      <c r="AL184" s="231"/>
      <c r="AM184" s="231"/>
      <c r="AN184" s="231"/>
      <c r="AO184" s="231"/>
      <c r="AP184" s="231"/>
      <c r="AQ184" s="231"/>
      <c r="AR184" s="231"/>
      <c r="AS184" s="232">
        <f t="shared" ref="AS184" si="150">G184/6</f>
        <v>250000</v>
      </c>
      <c r="AT184" s="233"/>
      <c r="AU184" s="231"/>
      <c r="AV184" s="231"/>
      <c r="AW184" s="231"/>
      <c r="AX184" s="231"/>
      <c r="AY184" s="231"/>
      <c r="AZ184" s="231"/>
      <c r="BA184" s="231"/>
      <c r="BB184" s="231"/>
      <c r="BC184" s="231"/>
      <c r="BD184" s="231"/>
      <c r="BE184" s="232">
        <f t="shared" ref="BE184" si="151">G184/6</f>
        <v>250000</v>
      </c>
      <c r="BF184" s="233"/>
      <c r="BG184" s="231"/>
      <c r="BH184" s="231"/>
      <c r="BI184" s="231"/>
      <c r="BJ184" s="231"/>
      <c r="BK184" s="231"/>
      <c r="BL184" s="231"/>
      <c r="BM184" s="231"/>
      <c r="BN184" s="231"/>
      <c r="BO184" s="231"/>
      <c r="BP184" s="231"/>
      <c r="BQ184" s="232">
        <f t="shared" ref="BQ184" si="152">G184/6</f>
        <v>250000</v>
      </c>
      <c r="BR184" s="233"/>
      <c r="BS184" s="231"/>
      <c r="BT184" s="231"/>
      <c r="BU184" s="231"/>
      <c r="BV184" s="231"/>
      <c r="BW184" s="231"/>
      <c r="BX184" s="231"/>
      <c r="BY184" s="231"/>
      <c r="BZ184" s="231"/>
      <c r="CA184" s="231"/>
      <c r="CB184" s="231"/>
      <c r="CC184" s="232">
        <f t="shared" ref="CC184" si="153">G184-SUM(H184:CB184)</f>
        <v>250000</v>
      </c>
      <c r="CD184" s="368"/>
    </row>
    <row r="185" spans="1:83" ht="27" x14ac:dyDescent="0.75">
      <c r="A185" s="148"/>
      <c r="B185" s="26" t="s">
        <v>334</v>
      </c>
      <c r="C185" s="27" t="str">
        <f>"Space Rental for Permanent and Temporary Customer Service Kiosks - Overhead charge and profit in respect to A-10008-a ("&amp; TEXT(F185,"#.##%") &amp; ")"</f>
        <v>Space Rental for Permanent and Temporary Customer Service Kiosks - Overhead charge and profit in respect to A-10008-a (.%)</v>
      </c>
      <c r="D185" s="147" t="s">
        <v>320</v>
      </c>
      <c r="E185" s="302">
        <f t="shared" ref="E185" si="154">+G184</f>
        <v>1500000</v>
      </c>
      <c r="F185" s="312"/>
      <c r="G185" s="74">
        <f>+E185*F185</f>
        <v>0</v>
      </c>
      <c r="H185" s="234"/>
      <c r="I185" s="235"/>
      <c r="J185" s="230"/>
      <c r="K185" s="231"/>
      <c r="L185" s="231"/>
      <c r="M185" s="231"/>
      <c r="N185" s="231"/>
      <c r="O185" s="231"/>
      <c r="P185" s="231"/>
      <c r="Q185" s="231"/>
      <c r="R185" s="231"/>
      <c r="S185" s="231"/>
      <c r="T185" s="231"/>
      <c r="U185" s="232">
        <f>G185/6</f>
        <v>0</v>
      </c>
      <c r="V185" s="230"/>
      <c r="W185" s="231"/>
      <c r="X185" s="231"/>
      <c r="Y185" s="231"/>
      <c r="Z185" s="231"/>
      <c r="AA185" s="231"/>
      <c r="AB185" s="231"/>
      <c r="AC185" s="231"/>
      <c r="AD185" s="231"/>
      <c r="AE185" s="231"/>
      <c r="AF185" s="231"/>
      <c r="AG185" s="232">
        <f>G185/6</f>
        <v>0</v>
      </c>
      <c r="AH185" s="233"/>
      <c r="AI185" s="231"/>
      <c r="AJ185" s="231"/>
      <c r="AK185" s="231"/>
      <c r="AL185" s="231"/>
      <c r="AM185" s="231"/>
      <c r="AN185" s="231"/>
      <c r="AO185" s="231"/>
      <c r="AP185" s="231"/>
      <c r="AQ185" s="231"/>
      <c r="AR185" s="231"/>
      <c r="AS185" s="232">
        <f>G185/6</f>
        <v>0</v>
      </c>
      <c r="AT185" s="233"/>
      <c r="AU185" s="231"/>
      <c r="AV185" s="231"/>
      <c r="AW185" s="231"/>
      <c r="AX185" s="231"/>
      <c r="AY185" s="231"/>
      <c r="AZ185" s="231"/>
      <c r="BA185" s="231"/>
      <c r="BB185" s="231"/>
      <c r="BC185" s="231"/>
      <c r="BD185" s="231"/>
      <c r="BE185" s="232">
        <f>G185/6</f>
        <v>0</v>
      </c>
      <c r="BF185" s="233"/>
      <c r="BG185" s="231"/>
      <c r="BH185" s="231"/>
      <c r="BI185" s="231"/>
      <c r="BJ185" s="231"/>
      <c r="BK185" s="231"/>
      <c r="BL185" s="231"/>
      <c r="BM185" s="231"/>
      <c r="BN185" s="231"/>
      <c r="BO185" s="231"/>
      <c r="BP185" s="231"/>
      <c r="BQ185" s="232">
        <f>G185/6</f>
        <v>0</v>
      </c>
      <c r="BR185" s="233"/>
      <c r="BS185" s="231"/>
      <c r="BT185" s="231"/>
      <c r="BU185" s="231"/>
      <c r="BV185" s="231"/>
      <c r="BW185" s="231"/>
      <c r="BX185" s="231"/>
      <c r="BY185" s="231"/>
      <c r="BZ185" s="231"/>
      <c r="CA185" s="231"/>
      <c r="CB185" s="231"/>
      <c r="CC185" s="232">
        <f>G185-SUM(H185:CB185)</f>
        <v>0</v>
      </c>
      <c r="CD185" s="368"/>
    </row>
    <row r="186" spans="1:83" ht="27" x14ac:dyDescent="0.75">
      <c r="A186" s="148"/>
      <c r="B186" s="145" t="s">
        <v>335</v>
      </c>
      <c r="C186" s="146" t="str">
        <f>"Manual Lanes Credit Card transactions: Fees/ commissions related to Bank for Credit Card transactions during the Operations Service Period - Fees and Commissions (" &amp; TEXT(F186,"## ### ###") &amp;")"</f>
        <v>Manual Lanes Credit Card transactions: Fees/ commissions related to Bank for Credit Card transactions during the Operations Service Period - Fees and Commissions (28 500 000)</v>
      </c>
      <c r="D186" s="144" t="s">
        <v>318</v>
      </c>
      <c r="E186" s="301">
        <v>1</v>
      </c>
      <c r="F186" s="76">
        <v>28500000</v>
      </c>
      <c r="G186" s="74">
        <f t="shared" si="99"/>
        <v>28500000</v>
      </c>
      <c r="H186" s="234"/>
      <c r="I186" s="235"/>
      <c r="J186" s="230"/>
      <c r="K186" s="231"/>
      <c r="L186" s="231"/>
      <c r="M186" s="231"/>
      <c r="N186" s="231"/>
      <c r="O186" s="231"/>
      <c r="P186" s="231"/>
      <c r="Q186" s="231"/>
      <c r="R186" s="231"/>
      <c r="S186" s="231"/>
      <c r="T186" s="231"/>
      <c r="U186" s="232">
        <f t="shared" ref="U186" si="155">G186/6</f>
        <v>4750000</v>
      </c>
      <c r="V186" s="230"/>
      <c r="W186" s="231"/>
      <c r="X186" s="231"/>
      <c r="Y186" s="231"/>
      <c r="Z186" s="231"/>
      <c r="AA186" s="231"/>
      <c r="AB186" s="231"/>
      <c r="AC186" s="231"/>
      <c r="AD186" s="231"/>
      <c r="AE186" s="231"/>
      <c r="AF186" s="231"/>
      <c r="AG186" s="232">
        <f t="shared" ref="AG186" si="156">G186/6</f>
        <v>4750000</v>
      </c>
      <c r="AH186" s="233"/>
      <c r="AI186" s="231"/>
      <c r="AJ186" s="231"/>
      <c r="AK186" s="231"/>
      <c r="AL186" s="231"/>
      <c r="AM186" s="231"/>
      <c r="AN186" s="231"/>
      <c r="AO186" s="231"/>
      <c r="AP186" s="231"/>
      <c r="AQ186" s="231"/>
      <c r="AR186" s="231"/>
      <c r="AS186" s="232">
        <f t="shared" ref="AS186" si="157">G186/6</f>
        <v>4750000</v>
      </c>
      <c r="AT186" s="233"/>
      <c r="AU186" s="231"/>
      <c r="AV186" s="231"/>
      <c r="AW186" s="231"/>
      <c r="AX186" s="231"/>
      <c r="AY186" s="231"/>
      <c r="AZ186" s="231"/>
      <c r="BA186" s="231"/>
      <c r="BB186" s="231"/>
      <c r="BC186" s="231"/>
      <c r="BD186" s="231"/>
      <c r="BE186" s="232">
        <f t="shared" ref="BE186" si="158">G186/6</f>
        <v>4750000</v>
      </c>
      <c r="BF186" s="233"/>
      <c r="BG186" s="231"/>
      <c r="BH186" s="231"/>
      <c r="BI186" s="231"/>
      <c r="BJ186" s="231"/>
      <c r="BK186" s="231"/>
      <c r="BL186" s="231"/>
      <c r="BM186" s="231"/>
      <c r="BN186" s="231"/>
      <c r="BO186" s="231"/>
      <c r="BP186" s="231"/>
      <c r="BQ186" s="232">
        <f t="shared" ref="BQ186" si="159">G186/6</f>
        <v>4750000</v>
      </c>
      <c r="BR186" s="233"/>
      <c r="BS186" s="231"/>
      <c r="BT186" s="231"/>
      <c r="BU186" s="231"/>
      <c r="BV186" s="231"/>
      <c r="BW186" s="231"/>
      <c r="BX186" s="231"/>
      <c r="BY186" s="231"/>
      <c r="BZ186" s="231"/>
      <c r="CA186" s="231"/>
      <c r="CB186" s="231"/>
      <c r="CC186" s="232">
        <f t="shared" ref="CC186" si="160">G186-SUM(H186:CB186)</f>
        <v>4750000</v>
      </c>
      <c r="CD186" s="368"/>
    </row>
    <row r="187" spans="1:83" ht="40.5" x14ac:dyDescent="0.75">
      <c r="A187" s="148"/>
      <c r="B187" s="145" t="s">
        <v>336</v>
      </c>
      <c r="C187" s="146" t="str">
        <f>"Manual Lanes Credit Card transactions: Fees/ commissions related to Bank for Credit Card transactions during the Operations Service Period - Overhead charge and profit in respect to A-10009-a ("&amp; TEXT(F187,"#.##%") &amp; ")"</f>
        <v>Manual Lanes Credit Card transactions: Fees/ commissions related to Bank for Credit Card transactions during the Operations Service Period - Overhead charge and profit in respect to A-10009-a (.%)</v>
      </c>
      <c r="D187" s="147" t="s">
        <v>320</v>
      </c>
      <c r="E187" s="302">
        <f t="shared" ref="E187" si="161">+G186</f>
        <v>28500000</v>
      </c>
      <c r="F187" s="312"/>
      <c r="G187" s="74">
        <f>+E187*F187</f>
        <v>0</v>
      </c>
      <c r="H187" s="234"/>
      <c r="I187" s="235"/>
      <c r="J187" s="230"/>
      <c r="K187" s="231"/>
      <c r="L187" s="231"/>
      <c r="M187" s="231"/>
      <c r="N187" s="231"/>
      <c r="O187" s="231"/>
      <c r="P187" s="231"/>
      <c r="Q187" s="231"/>
      <c r="R187" s="231"/>
      <c r="S187" s="231"/>
      <c r="T187" s="231"/>
      <c r="U187" s="232">
        <f>G187/6</f>
        <v>0</v>
      </c>
      <c r="V187" s="230"/>
      <c r="W187" s="231"/>
      <c r="X187" s="231"/>
      <c r="Y187" s="231"/>
      <c r="Z187" s="231"/>
      <c r="AA187" s="231"/>
      <c r="AB187" s="231"/>
      <c r="AC187" s="231"/>
      <c r="AD187" s="231"/>
      <c r="AE187" s="231"/>
      <c r="AF187" s="231"/>
      <c r="AG187" s="232">
        <f>G187/6</f>
        <v>0</v>
      </c>
      <c r="AH187" s="233"/>
      <c r="AI187" s="231"/>
      <c r="AJ187" s="231"/>
      <c r="AK187" s="231"/>
      <c r="AL187" s="231"/>
      <c r="AM187" s="231"/>
      <c r="AN187" s="231"/>
      <c r="AO187" s="231"/>
      <c r="AP187" s="231"/>
      <c r="AQ187" s="231"/>
      <c r="AR187" s="231"/>
      <c r="AS187" s="232">
        <f>G187/6</f>
        <v>0</v>
      </c>
      <c r="AT187" s="233"/>
      <c r="AU187" s="231"/>
      <c r="AV187" s="231"/>
      <c r="AW187" s="231"/>
      <c r="AX187" s="231"/>
      <c r="AY187" s="231"/>
      <c r="AZ187" s="231"/>
      <c r="BA187" s="231"/>
      <c r="BB187" s="231"/>
      <c r="BC187" s="231"/>
      <c r="BD187" s="231"/>
      <c r="BE187" s="232">
        <f>G187/6</f>
        <v>0</v>
      </c>
      <c r="BF187" s="233"/>
      <c r="BG187" s="231"/>
      <c r="BH187" s="231"/>
      <c r="BI187" s="231"/>
      <c r="BJ187" s="231"/>
      <c r="BK187" s="231"/>
      <c r="BL187" s="231"/>
      <c r="BM187" s="231"/>
      <c r="BN187" s="231"/>
      <c r="BO187" s="231"/>
      <c r="BP187" s="231"/>
      <c r="BQ187" s="232">
        <f>G187/6</f>
        <v>0</v>
      </c>
      <c r="BR187" s="233"/>
      <c r="BS187" s="231"/>
      <c r="BT187" s="231"/>
      <c r="BU187" s="231"/>
      <c r="BV187" s="231"/>
      <c r="BW187" s="231"/>
      <c r="BX187" s="231"/>
      <c r="BY187" s="231"/>
      <c r="BZ187" s="231"/>
      <c r="CA187" s="231"/>
      <c r="CB187" s="231"/>
      <c r="CC187" s="232">
        <f>G187-SUM(H187:CB187)</f>
        <v>0</v>
      </c>
      <c r="CD187" s="368"/>
    </row>
    <row r="188" spans="1:83" ht="27" x14ac:dyDescent="0.75">
      <c r="A188" s="193"/>
      <c r="B188" s="25" t="s">
        <v>337</v>
      </c>
      <c r="C188" s="28" t="str">
        <f>"ETC Account Payments: Fees/ commissions related to banks and other providers of Payment means during Operation Service Period- Fees and Commissions (" &amp; TEXT(F188,"## ### ###") &amp;")"</f>
        <v>ETC Account Payments: Fees/ commissions related to banks and other providers of Payment means during Operation Service Period- Fees and Commissions (1 500 000)</v>
      </c>
      <c r="D188" s="144" t="s">
        <v>318</v>
      </c>
      <c r="E188" s="301">
        <v>1</v>
      </c>
      <c r="F188" s="76">
        <v>1500000</v>
      </c>
      <c r="G188" s="74">
        <f t="shared" si="99"/>
        <v>1500000</v>
      </c>
      <c r="H188" s="234"/>
      <c r="I188" s="235"/>
      <c r="J188" s="230"/>
      <c r="K188" s="231"/>
      <c r="L188" s="231"/>
      <c r="M188" s="231"/>
      <c r="N188" s="231"/>
      <c r="O188" s="231"/>
      <c r="P188" s="231"/>
      <c r="Q188" s="231"/>
      <c r="R188" s="231"/>
      <c r="S188" s="231"/>
      <c r="T188" s="231"/>
      <c r="U188" s="232">
        <f t="shared" ref="U188" si="162">G188/6</f>
        <v>250000</v>
      </c>
      <c r="V188" s="230"/>
      <c r="W188" s="231"/>
      <c r="X188" s="231"/>
      <c r="Y188" s="231"/>
      <c r="Z188" s="231"/>
      <c r="AA188" s="231"/>
      <c r="AB188" s="231"/>
      <c r="AC188" s="231"/>
      <c r="AD188" s="231"/>
      <c r="AE188" s="231"/>
      <c r="AF188" s="231"/>
      <c r="AG188" s="232">
        <f t="shared" ref="AG188" si="163">G188/6</f>
        <v>250000</v>
      </c>
      <c r="AH188" s="233"/>
      <c r="AI188" s="231"/>
      <c r="AJ188" s="231"/>
      <c r="AK188" s="231"/>
      <c r="AL188" s="231"/>
      <c r="AM188" s="231"/>
      <c r="AN188" s="231"/>
      <c r="AO188" s="231"/>
      <c r="AP188" s="231"/>
      <c r="AQ188" s="231"/>
      <c r="AR188" s="231"/>
      <c r="AS188" s="232">
        <f t="shared" ref="AS188" si="164">G188/6</f>
        <v>250000</v>
      </c>
      <c r="AT188" s="233"/>
      <c r="AU188" s="231"/>
      <c r="AV188" s="231"/>
      <c r="AW188" s="231"/>
      <c r="AX188" s="231"/>
      <c r="AY188" s="231"/>
      <c r="AZ188" s="231"/>
      <c r="BA188" s="231"/>
      <c r="BB188" s="231"/>
      <c r="BC188" s="231"/>
      <c r="BD188" s="231"/>
      <c r="BE188" s="232">
        <f t="shared" ref="BE188" si="165">G188/6</f>
        <v>250000</v>
      </c>
      <c r="BF188" s="233"/>
      <c r="BG188" s="231"/>
      <c r="BH188" s="231"/>
      <c r="BI188" s="231"/>
      <c r="BJ188" s="231"/>
      <c r="BK188" s="231"/>
      <c r="BL188" s="231"/>
      <c r="BM188" s="231"/>
      <c r="BN188" s="231"/>
      <c r="BO188" s="231"/>
      <c r="BP188" s="231"/>
      <c r="BQ188" s="232">
        <f t="shared" ref="BQ188" si="166">G188/6</f>
        <v>250000</v>
      </c>
      <c r="BR188" s="233"/>
      <c r="BS188" s="231"/>
      <c r="BT188" s="231"/>
      <c r="BU188" s="231"/>
      <c r="BV188" s="231"/>
      <c r="BW188" s="231"/>
      <c r="BX188" s="231"/>
      <c r="BY188" s="231"/>
      <c r="BZ188" s="231"/>
      <c r="CA188" s="231"/>
      <c r="CB188" s="231"/>
      <c r="CC188" s="232">
        <f t="shared" ref="CC188" si="167">G188-SUM(H188:CB188)</f>
        <v>250000</v>
      </c>
      <c r="CD188" s="368"/>
    </row>
    <row r="189" spans="1:83" ht="27" x14ac:dyDescent="0.75">
      <c r="A189" s="39"/>
      <c r="B189" s="145" t="s">
        <v>338</v>
      </c>
      <c r="C189" s="146" t="str">
        <f>"ETC Account Payments: Fees/ commissions related to banks and other providers of Payment means during Operation Service Period - Overhead charge and profit in respect to A-10010-a ("&amp; TEXT(F189,"#.##%") &amp; ")"</f>
        <v>ETC Account Payments: Fees/ commissions related to banks and other providers of Payment means during Operation Service Period - Overhead charge and profit in respect to A-10010-a (.%)</v>
      </c>
      <c r="D189" s="147" t="s">
        <v>320</v>
      </c>
      <c r="E189" s="302">
        <f t="shared" ref="E189" si="168">+G188</f>
        <v>1500000</v>
      </c>
      <c r="F189" s="312"/>
      <c r="G189" s="74">
        <f>+E189*F189</f>
        <v>0</v>
      </c>
      <c r="H189" s="234"/>
      <c r="I189" s="235"/>
      <c r="J189" s="230"/>
      <c r="K189" s="231"/>
      <c r="L189" s="231"/>
      <c r="M189" s="231"/>
      <c r="N189" s="231"/>
      <c r="O189" s="231"/>
      <c r="P189" s="231"/>
      <c r="Q189" s="231"/>
      <c r="R189" s="231"/>
      <c r="S189" s="231"/>
      <c r="T189" s="231"/>
      <c r="U189" s="232">
        <f>G189/6</f>
        <v>0</v>
      </c>
      <c r="V189" s="230"/>
      <c r="W189" s="231"/>
      <c r="X189" s="231"/>
      <c r="Y189" s="231"/>
      <c r="Z189" s="231"/>
      <c r="AA189" s="231"/>
      <c r="AB189" s="231"/>
      <c r="AC189" s="231"/>
      <c r="AD189" s="231"/>
      <c r="AE189" s="231"/>
      <c r="AF189" s="231"/>
      <c r="AG189" s="232">
        <f>G189/6</f>
        <v>0</v>
      </c>
      <c r="AH189" s="233"/>
      <c r="AI189" s="231"/>
      <c r="AJ189" s="231"/>
      <c r="AK189" s="231"/>
      <c r="AL189" s="231"/>
      <c r="AM189" s="231"/>
      <c r="AN189" s="231"/>
      <c r="AO189" s="231"/>
      <c r="AP189" s="231"/>
      <c r="AQ189" s="231"/>
      <c r="AR189" s="231"/>
      <c r="AS189" s="232">
        <f>G189/6</f>
        <v>0</v>
      </c>
      <c r="AT189" s="233"/>
      <c r="AU189" s="231"/>
      <c r="AV189" s="231"/>
      <c r="AW189" s="231"/>
      <c r="AX189" s="231"/>
      <c r="AY189" s="231"/>
      <c r="AZ189" s="231"/>
      <c r="BA189" s="231"/>
      <c r="BB189" s="231"/>
      <c r="BC189" s="231"/>
      <c r="BD189" s="231"/>
      <c r="BE189" s="232">
        <f>G189/6</f>
        <v>0</v>
      </c>
      <c r="BF189" s="233"/>
      <c r="BG189" s="231"/>
      <c r="BH189" s="231"/>
      <c r="BI189" s="231"/>
      <c r="BJ189" s="231"/>
      <c r="BK189" s="231"/>
      <c r="BL189" s="231"/>
      <c r="BM189" s="231"/>
      <c r="BN189" s="231"/>
      <c r="BO189" s="231"/>
      <c r="BP189" s="231"/>
      <c r="BQ189" s="232">
        <f>G189/6</f>
        <v>0</v>
      </c>
      <c r="BR189" s="233"/>
      <c r="BS189" s="231"/>
      <c r="BT189" s="231"/>
      <c r="BU189" s="231"/>
      <c r="BV189" s="231"/>
      <c r="BW189" s="231"/>
      <c r="BX189" s="231"/>
      <c r="BY189" s="231"/>
      <c r="BZ189" s="231"/>
      <c r="CA189" s="231"/>
      <c r="CB189" s="231"/>
      <c r="CC189" s="232">
        <f>G189-SUM(H189:CB189)</f>
        <v>0</v>
      </c>
      <c r="CD189" s="368"/>
    </row>
    <row r="190" spans="1:83" x14ac:dyDescent="0.75">
      <c r="A190" s="39"/>
      <c r="B190" s="145" t="s">
        <v>339</v>
      </c>
      <c r="C190" s="146" t="str">
        <f>"Fees related to TCH Service - Fees (" &amp; TEXT(F190,"### ###") &amp;")"</f>
        <v>Fees related to TCH Service - Fees (11 700 000)</v>
      </c>
      <c r="D190" s="144" t="s">
        <v>318</v>
      </c>
      <c r="E190" s="301">
        <v>1</v>
      </c>
      <c r="F190" s="76">
        <v>11700000</v>
      </c>
      <c r="G190" s="74">
        <f t="shared" si="99"/>
        <v>11700000</v>
      </c>
      <c r="H190" s="234"/>
      <c r="I190" s="235"/>
      <c r="J190" s="230"/>
      <c r="K190" s="231"/>
      <c r="L190" s="231"/>
      <c r="M190" s="231"/>
      <c r="N190" s="231"/>
      <c r="O190" s="231"/>
      <c r="P190" s="231"/>
      <c r="Q190" s="231"/>
      <c r="R190" s="231"/>
      <c r="S190" s="231"/>
      <c r="T190" s="231"/>
      <c r="U190" s="232">
        <f t="shared" ref="U190" si="169">G190/6</f>
        <v>1950000</v>
      </c>
      <c r="V190" s="230"/>
      <c r="W190" s="231"/>
      <c r="X190" s="231"/>
      <c r="Y190" s="231"/>
      <c r="Z190" s="231"/>
      <c r="AA190" s="231"/>
      <c r="AB190" s="231"/>
      <c r="AC190" s="231"/>
      <c r="AD190" s="231"/>
      <c r="AE190" s="231"/>
      <c r="AF190" s="231"/>
      <c r="AG190" s="232">
        <f t="shared" ref="AG190" si="170">G190/6</f>
        <v>1950000</v>
      </c>
      <c r="AH190" s="233"/>
      <c r="AI190" s="231"/>
      <c r="AJ190" s="231"/>
      <c r="AK190" s="231"/>
      <c r="AL190" s="231"/>
      <c r="AM190" s="231"/>
      <c r="AN190" s="231"/>
      <c r="AO190" s="231"/>
      <c r="AP190" s="231"/>
      <c r="AQ190" s="231"/>
      <c r="AR190" s="231"/>
      <c r="AS190" s="232">
        <f t="shared" ref="AS190" si="171">G190/6</f>
        <v>1950000</v>
      </c>
      <c r="AT190" s="233"/>
      <c r="AU190" s="231"/>
      <c r="AV190" s="231"/>
      <c r="AW190" s="231"/>
      <c r="AX190" s="231"/>
      <c r="AY190" s="231"/>
      <c r="AZ190" s="231"/>
      <c r="BA190" s="231"/>
      <c r="BB190" s="231"/>
      <c r="BC190" s="231"/>
      <c r="BD190" s="231"/>
      <c r="BE190" s="232">
        <f t="shared" ref="BE190" si="172">G190/6</f>
        <v>1950000</v>
      </c>
      <c r="BF190" s="233"/>
      <c r="BG190" s="231"/>
      <c r="BH190" s="231"/>
      <c r="BI190" s="231"/>
      <c r="BJ190" s="231"/>
      <c r="BK190" s="231"/>
      <c r="BL190" s="231"/>
      <c r="BM190" s="231"/>
      <c r="BN190" s="231"/>
      <c r="BO190" s="231"/>
      <c r="BP190" s="231"/>
      <c r="BQ190" s="232">
        <f t="shared" ref="BQ190" si="173">G190/6</f>
        <v>1950000</v>
      </c>
      <c r="BR190" s="233"/>
      <c r="BS190" s="231"/>
      <c r="BT190" s="231"/>
      <c r="BU190" s="231"/>
      <c r="BV190" s="231"/>
      <c r="BW190" s="231"/>
      <c r="BX190" s="231"/>
      <c r="BY190" s="231"/>
      <c r="BZ190" s="231"/>
      <c r="CA190" s="231"/>
      <c r="CB190" s="231"/>
      <c r="CC190" s="232">
        <f t="shared" ref="CC190" si="174">G190-SUM(H190:CB190)</f>
        <v>1950000</v>
      </c>
      <c r="CD190" s="368"/>
    </row>
    <row r="191" spans="1:83" x14ac:dyDescent="0.75">
      <c r="A191" s="39"/>
      <c r="B191" s="145" t="s">
        <v>340</v>
      </c>
      <c r="C191" s="146" t="str">
        <f>"Fees related to TCH Service - Overhead charge and profit in respect to A-10011-a ("&amp; TEXT(F191,"#.##%") &amp; ")"</f>
        <v>Fees related to TCH Service - Overhead charge and profit in respect to A-10011-a (.%)</v>
      </c>
      <c r="D191" s="147" t="s">
        <v>320</v>
      </c>
      <c r="E191" s="302">
        <f t="shared" ref="E191" si="175">+G190</f>
        <v>11700000</v>
      </c>
      <c r="F191" s="312"/>
      <c r="G191" s="74">
        <f>+E191*F191</f>
        <v>0</v>
      </c>
      <c r="H191" s="234"/>
      <c r="I191" s="235"/>
      <c r="J191" s="230"/>
      <c r="K191" s="231"/>
      <c r="L191" s="231"/>
      <c r="M191" s="231"/>
      <c r="N191" s="231"/>
      <c r="O191" s="231"/>
      <c r="P191" s="231"/>
      <c r="Q191" s="231"/>
      <c r="R191" s="231"/>
      <c r="S191" s="231"/>
      <c r="T191" s="231"/>
      <c r="U191" s="232">
        <f>G191/6</f>
        <v>0</v>
      </c>
      <c r="V191" s="230"/>
      <c r="W191" s="231"/>
      <c r="X191" s="231"/>
      <c r="Y191" s="231"/>
      <c r="Z191" s="231"/>
      <c r="AA191" s="231"/>
      <c r="AB191" s="231"/>
      <c r="AC191" s="231"/>
      <c r="AD191" s="231"/>
      <c r="AE191" s="231"/>
      <c r="AF191" s="231"/>
      <c r="AG191" s="232">
        <f>G191/6</f>
        <v>0</v>
      </c>
      <c r="AH191" s="233"/>
      <c r="AI191" s="231"/>
      <c r="AJ191" s="231"/>
      <c r="AK191" s="231"/>
      <c r="AL191" s="231"/>
      <c r="AM191" s="231"/>
      <c r="AN191" s="231"/>
      <c r="AO191" s="231"/>
      <c r="AP191" s="231"/>
      <c r="AQ191" s="231"/>
      <c r="AR191" s="231"/>
      <c r="AS191" s="232">
        <f>G191/6</f>
        <v>0</v>
      </c>
      <c r="AT191" s="233"/>
      <c r="AU191" s="231"/>
      <c r="AV191" s="231"/>
      <c r="AW191" s="231"/>
      <c r="AX191" s="231"/>
      <c r="AY191" s="231"/>
      <c r="AZ191" s="231"/>
      <c r="BA191" s="231"/>
      <c r="BB191" s="231"/>
      <c r="BC191" s="231"/>
      <c r="BD191" s="231"/>
      <c r="BE191" s="232">
        <f>G191/6</f>
        <v>0</v>
      </c>
      <c r="BF191" s="233"/>
      <c r="BG191" s="231"/>
      <c r="BH191" s="231"/>
      <c r="BI191" s="231"/>
      <c r="BJ191" s="231"/>
      <c r="BK191" s="231"/>
      <c r="BL191" s="231"/>
      <c r="BM191" s="231"/>
      <c r="BN191" s="231"/>
      <c r="BO191" s="231"/>
      <c r="BP191" s="231"/>
      <c r="BQ191" s="232">
        <f>G191/6</f>
        <v>0</v>
      </c>
      <c r="BR191" s="233"/>
      <c r="BS191" s="231"/>
      <c r="BT191" s="231"/>
      <c r="BU191" s="231"/>
      <c r="BV191" s="231"/>
      <c r="BW191" s="231"/>
      <c r="BX191" s="231"/>
      <c r="BY191" s="231"/>
      <c r="BZ191" s="231"/>
      <c r="CA191" s="231"/>
      <c r="CB191" s="231"/>
      <c r="CC191" s="232">
        <f>G191-SUM(H191:CB191)</f>
        <v>0</v>
      </c>
      <c r="CD191" s="368"/>
    </row>
    <row r="192" spans="1:83" ht="27" x14ac:dyDescent="0.75">
      <c r="A192" s="175"/>
      <c r="B192" s="73" t="s">
        <v>341</v>
      </c>
      <c r="C192" s="143" t="str">
        <f>"Nominated Subcontract Works and Services (including Provisional Sums and allowances in the Nominated Subcontract (" &amp; TEXT(G192,"##### ####") &amp;")"</f>
        <v>Nominated Subcontract Works and Services (including Provisional Sums and allowances in the Nominated Subcontract (30 000 000)</v>
      </c>
      <c r="D192" s="144" t="s">
        <v>318</v>
      </c>
      <c r="E192" s="301">
        <v>1</v>
      </c>
      <c r="F192" s="76">
        <v>30000000</v>
      </c>
      <c r="G192" s="74">
        <f t="shared" ref="G192:G193" si="176">+E192*F192</f>
        <v>30000000</v>
      </c>
      <c r="H192" s="234"/>
      <c r="I192" s="235"/>
      <c r="J192" s="230"/>
      <c r="K192" s="231"/>
      <c r="L192" s="231"/>
      <c r="M192" s="231"/>
      <c r="N192" s="231"/>
      <c r="O192" s="231"/>
      <c r="P192" s="231"/>
      <c r="Q192" s="231"/>
      <c r="R192" s="231"/>
      <c r="S192" s="231"/>
      <c r="T192" s="231"/>
      <c r="U192" s="232">
        <f t="shared" ref="U192" si="177">G192/6</f>
        <v>5000000</v>
      </c>
      <c r="V192" s="230"/>
      <c r="W192" s="231"/>
      <c r="X192" s="231"/>
      <c r="Y192" s="231"/>
      <c r="Z192" s="231"/>
      <c r="AA192" s="231"/>
      <c r="AB192" s="231"/>
      <c r="AC192" s="231"/>
      <c r="AD192" s="231"/>
      <c r="AE192" s="231"/>
      <c r="AF192" s="231"/>
      <c r="AG192" s="232">
        <f t="shared" ref="AG192" si="178">G192/6</f>
        <v>5000000</v>
      </c>
      <c r="AH192" s="233"/>
      <c r="AI192" s="231"/>
      <c r="AJ192" s="231"/>
      <c r="AK192" s="231"/>
      <c r="AL192" s="231"/>
      <c r="AM192" s="231"/>
      <c r="AN192" s="231"/>
      <c r="AO192" s="231"/>
      <c r="AP192" s="231"/>
      <c r="AQ192" s="231"/>
      <c r="AR192" s="231"/>
      <c r="AS192" s="232">
        <f t="shared" ref="AS192" si="179">G192/6</f>
        <v>5000000</v>
      </c>
      <c r="AT192" s="233"/>
      <c r="AU192" s="231"/>
      <c r="AV192" s="231"/>
      <c r="AW192" s="231"/>
      <c r="AX192" s="231"/>
      <c r="AY192" s="231"/>
      <c r="AZ192" s="231"/>
      <c r="BA192" s="231"/>
      <c r="BB192" s="231"/>
      <c r="BC192" s="231"/>
      <c r="BD192" s="231"/>
      <c r="BE192" s="232">
        <f t="shared" ref="BE192" si="180">G192/6</f>
        <v>5000000</v>
      </c>
      <c r="BF192" s="233"/>
      <c r="BG192" s="231"/>
      <c r="BH192" s="231"/>
      <c r="BI192" s="231"/>
      <c r="BJ192" s="231"/>
      <c r="BK192" s="231"/>
      <c r="BL192" s="231"/>
      <c r="BM192" s="231"/>
      <c r="BN192" s="231"/>
      <c r="BO192" s="231"/>
      <c r="BP192" s="231"/>
      <c r="BQ192" s="232">
        <f t="shared" ref="BQ192" si="181">G192/6</f>
        <v>5000000</v>
      </c>
      <c r="BR192" s="233"/>
      <c r="BS192" s="231"/>
      <c r="BT192" s="231"/>
      <c r="BU192" s="231"/>
      <c r="BV192" s="231"/>
      <c r="BW192" s="231"/>
      <c r="BX192" s="231"/>
      <c r="BY192" s="231"/>
      <c r="BZ192" s="231"/>
      <c r="CA192" s="231"/>
      <c r="CB192" s="231"/>
      <c r="CC192" s="232">
        <f t="shared" ref="CC192" si="182">G192-SUM(H192:CB192)</f>
        <v>5000000</v>
      </c>
      <c r="CD192" s="368"/>
      <c r="CE192" s="32"/>
    </row>
    <row r="193" spans="1:82" x14ac:dyDescent="0.75">
      <c r="A193" s="39"/>
      <c r="B193" s="145" t="s">
        <v>342</v>
      </c>
      <c r="C193" s="146" t="str">
        <f>"Overhead charges and profit in respect of the above-mentioned item ("&amp; TEXT(F193,"#.##%") &amp; ")"</f>
        <v>Overhead charges and profit in respect of the above-mentioned item (.%)</v>
      </c>
      <c r="D193" s="147" t="s">
        <v>320</v>
      </c>
      <c r="E193" s="302">
        <f t="shared" ref="E193" si="183">+G192</f>
        <v>30000000</v>
      </c>
      <c r="F193" s="312"/>
      <c r="G193" s="74">
        <f t="shared" si="176"/>
        <v>0</v>
      </c>
      <c r="H193" s="234"/>
      <c r="I193" s="235"/>
      <c r="J193" s="230"/>
      <c r="K193" s="231"/>
      <c r="L193" s="231"/>
      <c r="M193" s="231"/>
      <c r="N193" s="231"/>
      <c r="O193" s="231"/>
      <c r="P193" s="231"/>
      <c r="Q193" s="231"/>
      <c r="R193" s="231"/>
      <c r="S193" s="231"/>
      <c r="T193" s="231"/>
      <c r="U193" s="232">
        <f>G193/6</f>
        <v>0</v>
      </c>
      <c r="V193" s="230"/>
      <c r="W193" s="231"/>
      <c r="X193" s="231"/>
      <c r="Y193" s="231"/>
      <c r="Z193" s="231"/>
      <c r="AA193" s="231"/>
      <c r="AB193" s="231"/>
      <c r="AC193" s="231"/>
      <c r="AD193" s="231"/>
      <c r="AE193" s="231"/>
      <c r="AF193" s="231"/>
      <c r="AG193" s="232">
        <f>G193/6</f>
        <v>0</v>
      </c>
      <c r="AH193" s="233"/>
      <c r="AI193" s="231"/>
      <c r="AJ193" s="231"/>
      <c r="AK193" s="231"/>
      <c r="AL193" s="231"/>
      <c r="AM193" s="231"/>
      <c r="AN193" s="231"/>
      <c r="AO193" s="231"/>
      <c r="AP193" s="231"/>
      <c r="AQ193" s="231"/>
      <c r="AR193" s="231"/>
      <c r="AS193" s="232">
        <f>G193/6</f>
        <v>0</v>
      </c>
      <c r="AT193" s="233"/>
      <c r="AU193" s="231"/>
      <c r="AV193" s="231"/>
      <c r="AW193" s="231"/>
      <c r="AX193" s="231"/>
      <c r="AY193" s="231"/>
      <c r="AZ193" s="231"/>
      <c r="BA193" s="231"/>
      <c r="BB193" s="231"/>
      <c r="BC193" s="231"/>
      <c r="BD193" s="231"/>
      <c r="BE193" s="232">
        <f>G193/6</f>
        <v>0</v>
      </c>
      <c r="BF193" s="233"/>
      <c r="BG193" s="231"/>
      <c r="BH193" s="231"/>
      <c r="BI193" s="231"/>
      <c r="BJ193" s="231"/>
      <c r="BK193" s="231"/>
      <c r="BL193" s="231"/>
      <c r="BM193" s="231"/>
      <c r="BN193" s="231"/>
      <c r="BO193" s="231"/>
      <c r="BP193" s="231"/>
      <c r="BQ193" s="232">
        <f>G193/6</f>
        <v>0</v>
      </c>
      <c r="BR193" s="233"/>
      <c r="BS193" s="231"/>
      <c r="BT193" s="231"/>
      <c r="BU193" s="231"/>
      <c r="BV193" s="231"/>
      <c r="BW193" s="231"/>
      <c r="BX193" s="231"/>
      <c r="BY193" s="231"/>
      <c r="BZ193" s="231"/>
      <c r="CA193" s="231"/>
      <c r="CB193" s="231"/>
      <c r="CC193" s="232">
        <f>G193-SUM(H193:CB193)</f>
        <v>0</v>
      </c>
      <c r="CD193" s="368"/>
    </row>
    <row r="194" spans="1:82" x14ac:dyDescent="0.75">
      <c r="A194" s="175"/>
      <c r="B194" s="176" t="s">
        <v>890</v>
      </c>
      <c r="C194" s="177" t="str">
        <f>"Provision of Toll Operations and Maintenance at Beitbridge - Operations (" &amp; TEXT(G192,"##### ####") &amp;")"</f>
        <v>Provision of Toll Operations and Maintenance at Beitbridge - Operations (30 000 000)</v>
      </c>
      <c r="D194" s="178" t="s">
        <v>318</v>
      </c>
      <c r="E194" s="300">
        <v>0</v>
      </c>
      <c r="F194" s="229"/>
      <c r="G194" s="174">
        <f t="shared" si="99"/>
        <v>0</v>
      </c>
      <c r="H194" s="225"/>
      <c r="I194" s="226"/>
      <c r="J194" s="225"/>
      <c r="K194" s="227"/>
      <c r="L194" s="227"/>
      <c r="M194" s="227"/>
      <c r="N194" s="227"/>
      <c r="O194" s="227"/>
      <c r="P194" s="227"/>
      <c r="Q194" s="227"/>
      <c r="R194" s="227"/>
      <c r="S194" s="227"/>
      <c r="T194" s="227"/>
      <c r="U194" s="226">
        <f t="shared" ref="U194" si="184">G194/6</f>
        <v>0</v>
      </c>
      <c r="V194" s="225"/>
      <c r="W194" s="227"/>
      <c r="X194" s="227"/>
      <c r="Y194" s="227"/>
      <c r="Z194" s="227"/>
      <c r="AA194" s="227"/>
      <c r="AB194" s="227"/>
      <c r="AC194" s="227"/>
      <c r="AD194" s="227"/>
      <c r="AE194" s="227"/>
      <c r="AF194" s="227"/>
      <c r="AG194" s="226">
        <f t="shared" ref="AG194" si="185">G194/6</f>
        <v>0</v>
      </c>
      <c r="AH194" s="228"/>
      <c r="AI194" s="227"/>
      <c r="AJ194" s="227"/>
      <c r="AK194" s="227"/>
      <c r="AL194" s="227"/>
      <c r="AM194" s="227"/>
      <c r="AN194" s="227"/>
      <c r="AO194" s="227"/>
      <c r="AP194" s="227"/>
      <c r="AQ194" s="227"/>
      <c r="AR194" s="227"/>
      <c r="AS194" s="226">
        <f t="shared" ref="AS194" si="186">G194/6</f>
        <v>0</v>
      </c>
      <c r="AT194" s="228"/>
      <c r="AU194" s="227"/>
      <c r="AV194" s="227"/>
      <c r="AW194" s="227"/>
      <c r="AX194" s="227"/>
      <c r="AY194" s="227"/>
      <c r="AZ194" s="227"/>
      <c r="BA194" s="227"/>
      <c r="BB194" s="227"/>
      <c r="BC194" s="227"/>
      <c r="BD194" s="227"/>
      <c r="BE194" s="226">
        <f t="shared" ref="BE194" si="187">G194/6</f>
        <v>0</v>
      </c>
      <c r="BF194" s="228"/>
      <c r="BG194" s="227"/>
      <c r="BH194" s="227"/>
      <c r="BI194" s="227"/>
      <c r="BJ194" s="227"/>
      <c r="BK194" s="227"/>
      <c r="BL194" s="227"/>
      <c r="BM194" s="227"/>
      <c r="BN194" s="227"/>
      <c r="BO194" s="227"/>
      <c r="BP194" s="227"/>
      <c r="BQ194" s="226">
        <f t="shared" ref="BQ194" si="188">G194/6</f>
        <v>0</v>
      </c>
      <c r="BR194" s="228"/>
      <c r="BS194" s="227"/>
      <c r="BT194" s="227"/>
      <c r="BU194" s="227"/>
      <c r="BV194" s="227"/>
      <c r="BW194" s="227"/>
      <c r="BX194" s="227"/>
      <c r="BY194" s="227"/>
      <c r="BZ194" s="227"/>
      <c r="CA194" s="227"/>
      <c r="CB194" s="227"/>
      <c r="CC194" s="232">
        <f t="shared" ref="CC194" si="189">G194-SUM(H194:CB194)</f>
        <v>0</v>
      </c>
      <c r="CD194" s="368"/>
    </row>
    <row r="195" spans="1:82" x14ac:dyDescent="0.75">
      <c r="A195" s="175"/>
      <c r="B195" s="176" t="s">
        <v>891</v>
      </c>
      <c r="C195" s="177" t="str">
        <f>"Overhead charges and profit in respect of the above-mentioned item ("&amp; TEXT(F193,"#.##%") &amp; ")"</f>
        <v>Overhead charges and profit in respect of the above-mentioned item (.%)</v>
      </c>
      <c r="D195" s="178" t="s">
        <v>320</v>
      </c>
      <c r="E195" s="300">
        <v>0</v>
      </c>
      <c r="F195" s="229"/>
      <c r="G195" s="174">
        <f t="shared" si="99"/>
        <v>0</v>
      </c>
      <c r="H195" s="225"/>
      <c r="I195" s="226"/>
      <c r="J195" s="225"/>
      <c r="K195" s="227"/>
      <c r="L195" s="227"/>
      <c r="M195" s="227"/>
      <c r="N195" s="227"/>
      <c r="O195" s="227"/>
      <c r="P195" s="227"/>
      <c r="Q195" s="227"/>
      <c r="R195" s="227"/>
      <c r="S195" s="227"/>
      <c r="T195" s="227"/>
      <c r="U195" s="226">
        <f>G195/6</f>
        <v>0</v>
      </c>
      <c r="V195" s="225"/>
      <c r="W195" s="227"/>
      <c r="X195" s="227"/>
      <c r="Y195" s="227"/>
      <c r="Z195" s="227"/>
      <c r="AA195" s="227"/>
      <c r="AB195" s="227"/>
      <c r="AC195" s="227"/>
      <c r="AD195" s="227"/>
      <c r="AE195" s="227"/>
      <c r="AF195" s="227"/>
      <c r="AG195" s="226">
        <f>G195/6</f>
        <v>0</v>
      </c>
      <c r="AH195" s="228"/>
      <c r="AI195" s="227"/>
      <c r="AJ195" s="227"/>
      <c r="AK195" s="227"/>
      <c r="AL195" s="227"/>
      <c r="AM195" s="227"/>
      <c r="AN195" s="227"/>
      <c r="AO195" s="227"/>
      <c r="AP195" s="227"/>
      <c r="AQ195" s="227"/>
      <c r="AR195" s="227"/>
      <c r="AS195" s="226">
        <f>G195/6</f>
        <v>0</v>
      </c>
      <c r="AT195" s="228"/>
      <c r="AU195" s="227"/>
      <c r="AV195" s="227"/>
      <c r="AW195" s="227"/>
      <c r="AX195" s="227"/>
      <c r="AY195" s="227"/>
      <c r="AZ195" s="227"/>
      <c r="BA195" s="227"/>
      <c r="BB195" s="227"/>
      <c r="BC195" s="227"/>
      <c r="BD195" s="227"/>
      <c r="BE195" s="226">
        <f>G195/6</f>
        <v>0</v>
      </c>
      <c r="BF195" s="228"/>
      <c r="BG195" s="227"/>
      <c r="BH195" s="227"/>
      <c r="BI195" s="227"/>
      <c r="BJ195" s="227"/>
      <c r="BK195" s="227"/>
      <c r="BL195" s="227"/>
      <c r="BM195" s="227"/>
      <c r="BN195" s="227"/>
      <c r="BO195" s="227"/>
      <c r="BP195" s="227"/>
      <c r="BQ195" s="226">
        <f>G195/6</f>
        <v>0</v>
      </c>
      <c r="BR195" s="228"/>
      <c r="BS195" s="227"/>
      <c r="BT195" s="227"/>
      <c r="BU195" s="227"/>
      <c r="BV195" s="227"/>
      <c r="BW195" s="227"/>
      <c r="BX195" s="227"/>
      <c r="BY195" s="227"/>
      <c r="BZ195" s="227"/>
      <c r="CA195" s="227"/>
      <c r="CB195" s="227"/>
      <c r="CC195" s="232">
        <f>G195-SUM(H195:CB195)</f>
        <v>0</v>
      </c>
      <c r="CD195" s="368"/>
    </row>
    <row r="196" spans="1:82" ht="27" x14ac:dyDescent="0.75">
      <c r="A196" s="175"/>
      <c r="B196" s="73" t="s">
        <v>899</v>
      </c>
      <c r="C196" s="143" t="s">
        <v>901</v>
      </c>
      <c r="D196" s="144" t="s">
        <v>318</v>
      </c>
      <c r="E196" s="301">
        <v>1</v>
      </c>
      <c r="F196" s="76">
        <f>350000*18</f>
        <v>6300000</v>
      </c>
      <c r="G196" s="74">
        <f t="shared" si="99"/>
        <v>6300000</v>
      </c>
      <c r="H196" s="234"/>
      <c r="I196" s="235"/>
      <c r="J196" s="230"/>
      <c r="K196" s="231"/>
      <c r="L196" s="231"/>
      <c r="M196" s="231"/>
      <c r="N196" s="231"/>
      <c r="O196" s="231"/>
      <c r="P196" s="231"/>
      <c r="Q196" s="231"/>
      <c r="R196" s="231"/>
      <c r="S196" s="231"/>
      <c r="T196" s="231"/>
      <c r="U196" s="232">
        <f>G196*(12/18)</f>
        <v>4200000</v>
      </c>
      <c r="V196" s="230"/>
      <c r="W196" s="231"/>
      <c r="X196" s="231"/>
      <c r="Y196" s="231"/>
      <c r="Z196" s="231"/>
      <c r="AA196" s="231"/>
      <c r="AB196" s="231"/>
      <c r="AC196" s="231"/>
      <c r="AD196" s="231"/>
      <c r="AE196" s="231"/>
      <c r="AF196" s="231"/>
      <c r="AG196" s="232">
        <f>G196*6/18</f>
        <v>2100000</v>
      </c>
      <c r="AH196" s="233"/>
      <c r="AI196" s="231"/>
      <c r="AJ196" s="231"/>
      <c r="AK196" s="231"/>
      <c r="AL196" s="231"/>
      <c r="AM196" s="231"/>
      <c r="AN196" s="231"/>
      <c r="AO196" s="231"/>
      <c r="AP196" s="231"/>
      <c r="AQ196" s="231"/>
      <c r="AR196" s="231"/>
      <c r="AS196" s="232">
        <v>0</v>
      </c>
      <c r="AT196" s="233"/>
      <c r="AU196" s="231"/>
      <c r="AV196" s="231"/>
      <c r="AW196" s="231"/>
      <c r="AX196" s="231"/>
      <c r="AY196" s="231"/>
      <c r="AZ196" s="231"/>
      <c r="BA196" s="231"/>
      <c r="BB196" s="231"/>
      <c r="BC196" s="231"/>
      <c r="BD196" s="231"/>
      <c r="BE196" s="232">
        <v>0</v>
      </c>
      <c r="BF196" s="233"/>
      <c r="BG196" s="231"/>
      <c r="BH196" s="231"/>
      <c r="BI196" s="231"/>
      <c r="BJ196" s="231"/>
      <c r="BK196" s="231"/>
      <c r="BL196" s="231"/>
      <c r="BM196" s="231"/>
      <c r="BN196" s="231"/>
      <c r="BO196" s="231"/>
      <c r="BP196" s="231"/>
      <c r="BQ196" s="232">
        <v>0</v>
      </c>
      <c r="BR196" s="233"/>
      <c r="BS196" s="231"/>
      <c r="BT196" s="231"/>
      <c r="BU196" s="231"/>
      <c r="BV196" s="231"/>
      <c r="BW196" s="231"/>
      <c r="BX196" s="231"/>
      <c r="BY196" s="231"/>
      <c r="BZ196" s="231"/>
      <c r="CA196" s="231"/>
      <c r="CB196" s="231"/>
      <c r="CC196" s="232">
        <f t="shared" ref="CC196" si="190">G196-SUM(H196:CB196)</f>
        <v>0</v>
      </c>
      <c r="CD196" s="368"/>
    </row>
    <row r="197" spans="1:82" x14ac:dyDescent="0.75">
      <c r="A197" s="175"/>
      <c r="B197" s="278" t="s">
        <v>900</v>
      </c>
      <c r="C197" s="279" t="s">
        <v>902</v>
      </c>
      <c r="D197" s="377" t="s">
        <v>320</v>
      </c>
      <c r="E197" s="378">
        <f t="shared" ref="E197" si="191">+G196</f>
        <v>6300000</v>
      </c>
      <c r="F197" s="379"/>
      <c r="G197" s="106">
        <f t="shared" si="99"/>
        <v>0</v>
      </c>
      <c r="H197" s="236"/>
      <c r="I197" s="280"/>
      <c r="J197" s="165"/>
      <c r="K197" s="109"/>
      <c r="L197" s="109"/>
      <c r="M197" s="109"/>
      <c r="N197" s="109"/>
      <c r="O197" s="109"/>
      <c r="P197" s="109"/>
      <c r="Q197" s="109"/>
      <c r="R197" s="109"/>
      <c r="S197" s="109"/>
      <c r="T197" s="109"/>
      <c r="U197" s="166">
        <f>G197/6</f>
        <v>0</v>
      </c>
      <c r="V197" s="165"/>
      <c r="W197" s="109"/>
      <c r="X197" s="109"/>
      <c r="Y197" s="109"/>
      <c r="Z197" s="109"/>
      <c r="AA197" s="109"/>
      <c r="AB197" s="109"/>
      <c r="AC197" s="109"/>
      <c r="AD197" s="109"/>
      <c r="AE197" s="109"/>
      <c r="AF197" s="109"/>
      <c r="AG197" s="166">
        <f>G197/6</f>
        <v>0</v>
      </c>
      <c r="AH197" s="167"/>
      <c r="AI197" s="109"/>
      <c r="AJ197" s="109"/>
      <c r="AK197" s="109"/>
      <c r="AL197" s="109"/>
      <c r="AM197" s="109"/>
      <c r="AN197" s="109"/>
      <c r="AO197" s="109"/>
      <c r="AP197" s="109"/>
      <c r="AQ197" s="109"/>
      <c r="AR197" s="109"/>
      <c r="AS197" s="166">
        <f>G197/6</f>
        <v>0</v>
      </c>
      <c r="AT197" s="167"/>
      <c r="AU197" s="109"/>
      <c r="AV197" s="109"/>
      <c r="AW197" s="109"/>
      <c r="AX197" s="109"/>
      <c r="AY197" s="109"/>
      <c r="AZ197" s="109"/>
      <c r="BA197" s="109"/>
      <c r="BB197" s="109"/>
      <c r="BC197" s="109"/>
      <c r="BD197" s="109"/>
      <c r="BE197" s="166">
        <f>G197/6</f>
        <v>0</v>
      </c>
      <c r="BF197" s="167"/>
      <c r="BG197" s="109"/>
      <c r="BH197" s="109"/>
      <c r="BI197" s="109"/>
      <c r="BJ197" s="109"/>
      <c r="BK197" s="109"/>
      <c r="BL197" s="109"/>
      <c r="BM197" s="109"/>
      <c r="BN197" s="109"/>
      <c r="BO197" s="109"/>
      <c r="BP197" s="109"/>
      <c r="BQ197" s="166">
        <f>G197/6</f>
        <v>0</v>
      </c>
      <c r="BR197" s="167"/>
      <c r="BS197" s="109"/>
      <c r="BT197" s="109"/>
      <c r="BU197" s="109"/>
      <c r="BV197" s="109"/>
      <c r="BW197" s="109"/>
      <c r="BX197" s="109"/>
      <c r="BY197" s="109"/>
      <c r="BZ197" s="109"/>
      <c r="CA197" s="109"/>
      <c r="CB197" s="109"/>
      <c r="CC197" s="166">
        <f>G197-SUM(H197:CB197)</f>
        <v>0</v>
      </c>
      <c r="CD197" s="368"/>
    </row>
    <row r="198" spans="1:82" x14ac:dyDescent="0.75">
      <c r="A198" s="39"/>
      <c r="B198" s="54"/>
      <c r="C198" s="192"/>
      <c r="D198" s="41" t="s">
        <v>374</v>
      </c>
      <c r="E198" s="288"/>
      <c r="F198" s="287"/>
      <c r="G198" s="42"/>
      <c r="H198" s="42"/>
      <c r="I198" s="57"/>
      <c r="J198" s="57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149"/>
      <c r="CD198" s="368"/>
    </row>
    <row r="199" spans="1:82" x14ac:dyDescent="0.75">
      <c r="A199" s="175"/>
      <c r="B199" s="113" t="s">
        <v>343</v>
      </c>
      <c r="C199" s="114" t="s">
        <v>344</v>
      </c>
      <c r="D199" s="115" t="s">
        <v>374</v>
      </c>
      <c r="E199" s="293"/>
      <c r="F199" s="251"/>
      <c r="G199" s="116">
        <f t="shared" ref="G199:AL199" si="192">G200+G215+G248+G264+G408+G412</f>
        <v>74170000</v>
      </c>
      <c r="H199" s="117">
        <f t="shared" si="192"/>
        <v>0</v>
      </c>
      <c r="I199" s="118">
        <f t="shared" si="192"/>
        <v>0</v>
      </c>
      <c r="J199" s="117">
        <f t="shared" si="192"/>
        <v>68055.56</v>
      </c>
      <c r="K199" s="119">
        <f t="shared" si="192"/>
        <v>68055.56</v>
      </c>
      <c r="L199" s="119">
        <f t="shared" si="192"/>
        <v>68055.56</v>
      </c>
      <c r="M199" s="119">
        <f t="shared" si="192"/>
        <v>68055.56</v>
      </c>
      <c r="N199" s="119">
        <f t="shared" si="192"/>
        <v>68055.56</v>
      </c>
      <c r="O199" s="119">
        <f t="shared" si="192"/>
        <v>68055.56</v>
      </c>
      <c r="P199" s="119">
        <f t="shared" si="192"/>
        <v>68055.56</v>
      </c>
      <c r="Q199" s="119">
        <f t="shared" si="192"/>
        <v>68055.56</v>
      </c>
      <c r="R199" s="119">
        <f t="shared" si="192"/>
        <v>68055.56</v>
      </c>
      <c r="S199" s="119">
        <f t="shared" si="192"/>
        <v>68055.56</v>
      </c>
      <c r="T199" s="119">
        <f t="shared" si="192"/>
        <v>68055.56</v>
      </c>
      <c r="U199" s="118">
        <f t="shared" si="192"/>
        <v>20613055.559999999</v>
      </c>
      <c r="V199" s="117">
        <f t="shared" si="192"/>
        <v>68055.56</v>
      </c>
      <c r="W199" s="119">
        <f t="shared" si="192"/>
        <v>68055.56</v>
      </c>
      <c r="X199" s="119">
        <f t="shared" si="192"/>
        <v>68055.56</v>
      </c>
      <c r="Y199" s="119">
        <f t="shared" si="192"/>
        <v>68055.56</v>
      </c>
      <c r="Z199" s="119">
        <f t="shared" si="192"/>
        <v>68055.56</v>
      </c>
      <c r="AA199" s="119">
        <f t="shared" si="192"/>
        <v>68055.56</v>
      </c>
      <c r="AB199" s="119">
        <f t="shared" si="192"/>
        <v>68055.56</v>
      </c>
      <c r="AC199" s="119">
        <f t="shared" si="192"/>
        <v>68055.56</v>
      </c>
      <c r="AD199" s="119">
        <f t="shared" si="192"/>
        <v>68055.56</v>
      </c>
      <c r="AE199" s="119">
        <f t="shared" si="192"/>
        <v>68055.56</v>
      </c>
      <c r="AF199" s="119">
        <f t="shared" si="192"/>
        <v>68055.56</v>
      </c>
      <c r="AG199" s="118">
        <f t="shared" si="192"/>
        <v>14613055.560000001</v>
      </c>
      <c r="AH199" s="120">
        <f t="shared" si="192"/>
        <v>68055.56</v>
      </c>
      <c r="AI199" s="119">
        <f t="shared" si="192"/>
        <v>68055.56</v>
      </c>
      <c r="AJ199" s="119">
        <f t="shared" si="192"/>
        <v>68055.56</v>
      </c>
      <c r="AK199" s="119">
        <f t="shared" si="192"/>
        <v>68055.56</v>
      </c>
      <c r="AL199" s="119">
        <f t="shared" si="192"/>
        <v>68055.56</v>
      </c>
      <c r="AM199" s="119">
        <f t="shared" ref="AM199:BR199" si="193">AM200+AM215+AM248+AM264+AM408+AM412</f>
        <v>68055.56</v>
      </c>
      <c r="AN199" s="119">
        <f t="shared" si="193"/>
        <v>68055.56</v>
      </c>
      <c r="AO199" s="119">
        <f t="shared" si="193"/>
        <v>68055.56</v>
      </c>
      <c r="AP199" s="119">
        <f t="shared" si="193"/>
        <v>68055.56</v>
      </c>
      <c r="AQ199" s="119">
        <f t="shared" si="193"/>
        <v>68055.56</v>
      </c>
      <c r="AR199" s="119">
        <f t="shared" si="193"/>
        <v>68055.56</v>
      </c>
      <c r="AS199" s="118">
        <f t="shared" si="193"/>
        <v>8613055.5600000005</v>
      </c>
      <c r="AT199" s="120">
        <f t="shared" si="193"/>
        <v>68055.56</v>
      </c>
      <c r="AU199" s="119">
        <f t="shared" si="193"/>
        <v>68055.56</v>
      </c>
      <c r="AV199" s="119">
        <f t="shared" si="193"/>
        <v>68055.56</v>
      </c>
      <c r="AW199" s="119">
        <f t="shared" si="193"/>
        <v>68055.56</v>
      </c>
      <c r="AX199" s="119">
        <f t="shared" si="193"/>
        <v>68055.56</v>
      </c>
      <c r="AY199" s="119">
        <f t="shared" si="193"/>
        <v>68055.56</v>
      </c>
      <c r="AZ199" s="119">
        <f t="shared" si="193"/>
        <v>68055.56</v>
      </c>
      <c r="BA199" s="119">
        <f t="shared" si="193"/>
        <v>68055.56</v>
      </c>
      <c r="BB199" s="119">
        <f t="shared" si="193"/>
        <v>68055.56</v>
      </c>
      <c r="BC199" s="119">
        <f t="shared" si="193"/>
        <v>68055.56</v>
      </c>
      <c r="BD199" s="119">
        <f t="shared" si="193"/>
        <v>68055.56</v>
      </c>
      <c r="BE199" s="118">
        <f t="shared" si="193"/>
        <v>8613055.5600000005</v>
      </c>
      <c r="BF199" s="120">
        <f t="shared" si="193"/>
        <v>68055.56</v>
      </c>
      <c r="BG199" s="119">
        <f t="shared" si="193"/>
        <v>68055.56</v>
      </c>
      <c r="BH199" s="119">
        <f t="shared" si="193"/>
        <v>68055.56</v>
      </c>
      <c r="BI199" s="119">
        <f t="shared" si="193"/>
        <v>68055.56</v>
      </c>
      <c r="BJ199" s="119">
        <f t="shared" si="193"/>
        <v>68055.56</v>
      </c>
      <c r="BK199" s="119">
        <f t="shared" si="193"/>
        <v>68055.56</v>
      </c>
      <c r="BL199" s="119">
        <f t="shared" si="193"/>
        <v>68055.56</v>
      </c>
      <c r="BM199" s="119">
        <f t="shared" si="193"/>
        <v>68055.56</v>
      </c>
      <c r="BN199" s="119">
        <f t="shared" si="193"/>
        <v>68055.56</v>
      </c>
      <c r="BO199" s="119">
        <f t="shared" si="193"/>
        <v>68055.56</v>
      </c>
      <c r="BP199" s="119">
        <f t="shared" si="193"/>
        <v>68055.56</v>
      </c>
      <c r="BQ199" s="118">
        <f t="shared" si="193"/>
        <v>8613055.5600000005</v>
      </c>
      <c r="BR199" s="120">
        <f t="shared" si="193"/>
        <v>68055.56</v>
      </c>
      <c r="BS199" s="119">
        <f t="shared" ref="BS199:CC199" si="194">BS200+BS215+BS248+BS264+BS408+BS412</f>
        <v>68055.56</v>
      </c>
      <c r="BT199" s="119">
        <f t="shared" si="194"/>
        <v>68055.56</v>
      </c>
      <c r="BU199" s="119">
        <f t="shared" si="194"/>
        <v>68055.56</v>
      </c>
      <c r="BV199" s="119">
        <f t="shared" si="194"/>
        <v>68055.56</v>
      </c>
      <c r="BW199" s="119">
        <f t="shared" si="194"/>
        <v>68055.56</v>
      </c>
      <c r="BX199" s="119">
        <f t="shared" si="194"/>
        <v>68055.56</v>
      </c>
      <c r="BY199" s="119">
        <f t="shared" si="194"/>
        <v>68055.56</v>
      </c>
      <c r="BZ199" s="119">
        <f t="shared" si="194"/>
        <v>68055.56</v>
      </c>
      <c r="CA199" s="119">
        <f t="shared" si="194"/>
        <v>68055.56</v>
      </c>
      <c r="CB199" s="119">
        <f t="shared" si="194"/>
        <v>68055.56</v>
      </c>
      <c r="CC199" s="118">
        <f t="shared" si="194"/>
        <v>8613055.2400000002</v>
      </c>
      <c r="CD199" s="368"/>
    </row>
    <row r="200" spans="1:82" x14ac:dyDescent="0.75">
      <c r="A200" s="175"/>
      <c r="B200" s="121" t="s">
        <v>345</v>
      </c>
      <c r="C200" s="122" t="s">
        <v>346</v>
      </c>
      <c r="D200" s="123" t="s">
        <v>374</v>
      </c>
      <c r="E200" s="294"/>
      <c r="F200" s="249"/>
      <c r="G200" s="124">
        <f>SUM(G201:G214)</f>
        <v>0</v>
      </c>
      <c r="H200" s="125">
        <f t="shared" ref="H200:AL200" si="195">SUM(H201:H214)</f>
        <v>0</v>
      </c>
      <c r="I200" s="126">
        <f t="shared" si="195"/>
        <v>0</v>
      </c>
      <c r="J200" s="125">
        <f t="shared" si="195"/>
        <v>0</v>
      </c>
      <c r="K200" s="127">
        <f t="shared" si="195"/>
        <v>0</v>
      </c>
      <c r="L200" s="127">
        <f t="shared" si="195"/>
        <v>0</v>
      </c>
      <c r="M200" s="127">
        <f t="shared" si="195"/>
        <v>0</v>
      </c>
      <c r="N200" s="127">
        <f t="shared" si="195"/>
        <v>0</v>
      </c>
      <c r="O200" s="127">
        <f t="shared" si="195"/>
        <v>0</v>
      </c>
      <c r="P200" s="127">
        <f t="shared" si="195"/>
        <v>0</v>
      </c>
      <c r="Q200" s="127">
        <f>SUM(Q201:Q214)</f>
        <v>0</v>
      </c>
      <c r="R200" s="127">
        <f t="shared" si="195"/>
        <v>0</v>
      </c>
      <c r="S200" s="127">
        <f t="shared" si="195"/>
        <v>0</v>
      </c>
      <c r="T200" s="127">
        <f t="shared" si="195"/>
        <v>0</v>
      </c>
      <c r="U200" s="126">
        <f>SUM(U201:U214)</f>
        <v>0</v>
      </c>
      <c r="V200" s="125">
        <f t="shared" si="195"/>
        <v>0</v>
      </c>
      <c r="W200" s="127">
        <f t="shared" si="195"/>
        <v>0</v>
      </c>
      <c r="X200" s="127">
        <f t="shared" si="195"/>
        <v>0</v>
      </c>
      <c r="Y200" s="127">
        <f t="shared" si="195"/>
        <v>0</v>
      </c>
      <c r="Z200" s="127">
        <f t="shared" si="195"/>
        <v>0</v>
      </c>
      <c r="AA200" s="127">
        <f t="shared" si="195"/>
        <v>0</v>
      </c>
      <c r="AB200" s="127">
        <f t="shared" si="195"/>
        <v>0</v>
      </c>
      <c r="AC200" s="127">
        <f t="shared" si="195"/>
        <v>0</v>
      </c>
      <c r="AD200" s="127">
        <f t="shared" si="195"/>
        <v>0</v>
      </c>
      <c r="AE200" s="127">
        <f t="shared" si="195"/>
        <v>0</v>
      </c>
      <c r="AF200" s="127">
        <f t="shared" si="195"/>
        <v>0</v>
      </c>
      <c r="AG200" s="126">
        <f t="shared" si="195"/>
        <v>0</v>
      </c>
      <c r="AH200" s="128">
        <f t="shared" si="195"/>
        <v>0</v>
      </c>
      <c r="AI200" s="127">
        <f t="shared" si="195"/>
        <v>0</v>
      </c>
      <c r="AJ200" s="127">
        <f t="shared" si="195"/>
        <v>0</v>
      </c>
      <c r="AK200" s="127">
        <f t="shared" si="195"/>
        <v>0</v>
      </c>
      <c r="AL200" s="127">
        <f t="shared" si="195"/>
        <v>0</v>
      </c>
      <c r="AM200" s="127">
        <f t="shared" ref="AM200:CC200" si="196">SUM(AM201:AM214)</f>
        <v>0</v>
      </c>
      <c r="AN200" s="127">
        <f t="shared" si="196"/>
        <v>0</v>
      </c>
      <c r="AO200" s="127">
        <f t="shared" si="196"/>
        <v>0</v>
      </c>
      <c r="AP200" s="127">
        <f t="shared" si="196"/>
        <v>0</v>
      </c>
      <c r="AQ200" s="127">
        <f t="shared" si="196"/>
        <v>0</v>
      </c>
      <c r="AR200" s="127">
        <f t="shared" si="196"/>
        <v>0</v>
      </c>
      <c r="AS200" s="126">
        <f t="shared" si="196"/>
        <v>0</v>
      </c>
      <c r="AT200" s="128">
        <f t="shared" si="196"/>
        <v>0</v>
      </c>
      <c r="AU200" s="127">
        <f t="shared" si="196"/>
        <v>0</v>
      </c>
      <c r="AV200" s="127">
        <f t="shared" si="196"/>
        <v>0</v>
      </c>
      <c r="AW200" s="127">
        <f t="shared" si="196"/>
        <v>0</v>
      </c>
      <c r="AX200" s="127">
        <f t="shared" si="196"/>
        <v>0</v>
      </c>
      <c r="AY200" s="127">
        <f t="shared" si="196"/>
        <v>0</v>
      </c>
      <c r="AZ200" s="127">
        <f t="shared" si="196"/>
        <v>0</v>
      </c>
      <c r="BA200" s="127">
        <f t="shared" si="196"/>
        <v>0</v>
      </c>
      <c r="BB200" s="127">
        <f t="shared" si="196"/>
        <v>0</v>
      </c>
      <c r="BC200" s="127">
        <f t="shared" si="196"/>
        <v>0</v>
      </c>
      <c r="BD200" s="127">
        <f t="shared" si="196"/>
        <v>0</v>
      </c>
      <c r="BE200" s="126">
        <f t="shared" si="196"/>
        <v>0</v>
      </c>
      <c r="BF200" s="128">
        <f t="shared" si="196"/>
        <v>0</v>
      </c>
      <c r="BG200" s="127">
        <f t="shared" si="196"/>
        <v>0</v>
      </c>
      <c r="BH200" s="127">
        <f t="shared" si="196"/>
        <v>0</v>
      </c>
      <c r="BI200" s="127">
        <f t="shared" si="196"/>
        <v>0</v>
      </c>
      <c r="BJ200" s="127">
        <f t="shared" si="196"/>
        <v>0</v>
      </c>
      <c r="BK200" s="127">
        <f t="shared" si="196"/>
        <v>0</v>
      </c>
      <c r="BL200" s="127">
        <f t="shared" si="196"/>
        <v>0</v>
      </c>
      <c r="BM200" s="127">
        <f t="shared" si="196"/>
        <v>0</v>
      </c>
      <c r="BN200" s="127">
        <f t="shared" si="196"/>
        <v>0</v>
      </c>
      <c r="BO200" s="127">
        <f t="shared" si="196"/>
        <v>0</v>
      </c>
      <c r="BP200" s="127">
        <f t="shared" si="196"/>
        <v>0</v>
      </c>
      <c r="BQ200" s="126">
        <f t="shared" si="196"/>
        <v>0</v>
      </c>
      <c r="BR200" s="128">
        <f t="shared" si="196"/>
        <v>0</v>
      </c>
      <c r="BS200" s="127">
        <f t="shared" si="196"/>
        <v>0</v>
      </c>
      <c r="BT200" s="127">
        <f t="shared" si="196"/>
        <v>0</v>
      </c>
      <c r="BU200" s="127">
        <f t="shared" si="196"/>
        <v>0</v>
      </c>
      <c r="BV200" s="127">
        <f t="shared" si="196"/>
        <v>0</v>
      </c>
      <c r="BW200" s="127">
        <f t="shared" si="196"/>
        <v>0</v>
      </c>
      <c r="BX200" s="127">
        <f t="shared" si="196"/>
        <v>0</v>
      </c>
      <c r="BY200" s="127">
        <f t="shared" si="196"/>
        <v>0</v>
      </c>
      <c r="BZ200" s="127">
        <f t="shared" si="196"/>
        <v>0</v>
      </c>
      <c r="CA200" s="127">
        <f t="shared" si="196"/>
        <v>0</v>
      </c>
      <c r="CB200" s="127">
        <f t="shared" si="196"/>
        <v>0</v>
      </c>
      <c r="CC200" s="126">
        <f t="shared" si="196"/>
        <v>0</v>
      </c>
      <c r="CD200" s="368"/>
    </row>
    <row r="201" spans="1:82" ht="27" x14ac:dyDescent="0.75">
      <c r="A201" s="175"/>
      <c r="B201" s="176" t="s">
        <v>347</v>
      </c>
      <c r="C201" s="177" t="s">
        <v>598</v>
      </c>
      <c r="D201" s="178" t="s">
        <v>86</v>
      </c>
      <c r="E201" s="300">
        <v>0</v>
      </c>
      <c r="F201" s="229"/>
      <c r="G201" s="174">
        <f>+E201*F201</f>
        <v>0</v>
      </c>
      <c r="H201" s="225"/>
      <c r="I201" s="226"/>
      <c r="J201" s="225"/>
      <c r="K201" s="227"/>
      <c r="L201" s="227"/>
      <c r="M201" s="227"/>
      <c r="N201" s="227"/>
      <c r="O201" s="227"/>
      <c r="P201" s="227"/>
      <c r="Q201" s="227"/>
      <c r="R201" s="227"/>
      <c r="S201" s="227"/>
      <c r="T201" s="227"/>
      <c r="U201" s="226">
        <f>G201/2.5</f>
        <v>0</v>
      </c>
      <c r="V201" s="225"/>
      <c r="W201" s="227"/>
      <c r="X201" s="227"/>
      <c r="Y201" s="227"/>
      <c r="Z201" s="227"/>
      <c r="AA201" s="227"/>
      <c r="AB201" s="227"/>
      <c r="AC201" s="227"/>
      <c r="AD201" s="227"/>
      <c r="AE201" s="227"/>
      <c r="AF201" s="227"/>
      <c r="AG201" s="226">
        <f>G201/2.5</f>
        <v>0</v>
      </c>
      <c r="AH201" s="228"/>
      <c r="AI201" s="227"/>
      <c r="AJ201" s="227"/>
      <c r="AK201" s="227"/>
      <c r="AL201" s="227"/>
      <c r="AM201" s="227">
        <f>G201-SUM(J201:AL201)</f>
        <v>0</v>
      </c>
      <c r="AN201" s="227"/>
      <c r="AO201" s="227"/>
      <c r="AP201" s="227"/>
      <c r="AQ201" s="227"/>
      <c r="AR201" s="227"/>
      <c r="AS201" s="226"/>
      <c r="AT201" s="228"/>
      <c r="AU201" s="227"/>
      <c r="AV201" s="227"/>
      <c r="AW201" s="227"/>
      <c r="AX201" s="227"/>
      <c r="AY201" s="227"/>
      <c r="AZ201" s="227"/>
      <c r="BA201" s="227"/>
      <c r="BB201" s="227"/>
      <c r="BC201" s="227"/>
      <c r="BD201" s="227"/>
      <c r="BE201" s="226"/>
      <c r="BF201" s="228"/>
      <c r="BG201" s="227"/>
      <c r="BH201" s="227"/>
      <c r="BI201" s="227"/>
      <c r="BJ201" s="227"/>
      <c r="BK201" s="227"/>
      <c r="BL201" s="227"/>
      <c r="BM201" s="227"/>
      <c r="BN201" s="227"/>
      <c r="BO201" s="227"/>
      <c r="BP201" s="227"/>
      <c r="BQ201" s="226"/>
      <c r="BR201" s="228"/>
      <c r="BS201" s="227"/>
      <c r="BT201" s="227"/>
      <c r="BU201" s="227"/>
      <c r="BV201" s="227"/>
      <c r="BW201" s="227"/>
      <c r="BX201" s="227"/>
      <c r="BY201" s="227"/>
      <c r="BZ201" s="227"/>
      <c r="CA201" s="227"/>
      <c r="CB201" s="227"/>
      <c r="CC201" s="232">
        <f>G201-SUM(J201:CB201)</f>
        <v>0</v>
      </c>
      <c r="CD201" s="368"/>
    </row>
    <row r="202" spans="1:82" ht="27" x14ac:dyDescent="0.75">
      <c r="A202" s="175"/>
      <c r="B202" s="176" t="s">
        <v>348</v>
      </c>
      <c r="C202" s="177" t="s">
        <v>599</v>
      </c>
      <c r="D202" s="178" t="s">
        <v>58</v>
      </c>
      <c r="E202" s="300">
        <v>0</v>
      </c>
      <c r="F202" s="229"/>
      <c r="G202" s="174">
        <f>+E202*F202</f>
        <v>0</v>
      </c>
      <c r="H202" s="225"/>
      <c r="I202" s="226"/>
      <c r="J202" s="225"/>
      <c r="K202" s="227"/>
      <c r="L202" s="227"/>
      <c r="M202" s="227"/>
      <c r="N202" s="227"/>
      <c r="O202" s="227"/>
      <c r="P202" s="227"/>
      <c r="Q202" s="227"/>
      <c r="R202" s="227"/>
      <c r="S202" s="227"/>
      <c r="T202" s="227"/>
      <c r="U202" s="226"/>
      <c r="V202" s="225"/>
      <c r="W202" s="227"/>
      <c r="X202" s="227"/>
      <c r="Y202" s="227"/>
      <c r="Z202" s="227"/>
      <c r="AA202" s="227"/>
      <c r="AB202" s="227"/>
      <c r="AC202" s="227"/>
      <c r="AD202" s="227"/>
      <c r="AE202" s="227"/>
      <c r="AF202" s="227"/>
      <c r="AG202" s="226"/>
      <c r="AH202" s="228"/>
      <c r="AI202" s="227"/>
      <c r="AJ202" s="227"/>
      <c r="AK202" s="227"/>
      <c r="AL202" s="227"/>
      <c r="AM202" s="227"/>
      <c r="AN202" s="227"/>
      <c r="AO202" s="227"/>
      <c r="AP202" s="227"/>
      <c r="AQ202" s="227"/>
      <c r="AR202" s="227"/>
      <c r="AS202" s="226"/>
      <c r="AT202" s="228"/>
      <c r="AU202" s="227"/>
      <c r="AV202" s="227"/>
      <c r="AW202" s="227"/>
      <c r="AX202" s="227"/>
      <c r="AY202" s="227"/>
      <c r="AZ202" s="227"/>
      <c r="BA202" s="227"/>
      <c r="BB202" s="227"/>
      <c r="BC202" s="227"/>
      <c r="BD202" s="227"/>
      <c r="BE202" s="226"/>
      <c r="BF202" s="228"/>
      <c r="BG202" s="227"/>
      <c r="BH202" s="227"/>
      <c r="BI202" s="227"/>
      <c r="BJ202" s="227"/>
      <c r="BK202" s="227"/>
      <c r="BL202" s="227"/>
      <c r="BM202" s="227"/>
      <c r="BN202" s="227"/>
      <c r="BO202" s="227"/>
      <c r="BP202" s="227"/>
      <c r="BQ202" s="226"/>
      <c r="BR202" s="228"/>
      <c r="BS202" s="227"/>
      <c r="BT202" s="227"/>
      <c r="BU202" s="227"/>
      <c r="BV202" s="227"/>
      <c r="BW202" s="227"/>
      <c r="BX202" s="227"/>
      <c r="BY202" s="227"/>
      <c r="BZ202" s="227"/>
      <c r="CA202" s="227"/>
      <c r="CB202" s="227"/>
      <c r="CC202" s="226"/>
      <c r="CD202" s="368"/>
    </row>
    <row r="203" spans="1:82" x14ac:dyDescent="0.75">
      <c r="A203" s="39"/>
      <c r="B203" s="73" t="s">
        <v>349</v>
      </c>
      <c r="C203" s="129" t="str">
        <f>"Allowance for person- hours for variations -Project Manager ("&amp;E203&amp;" hours)"</f>
        <v>Allowance for person- hours for variations -Project Manager (100 hours)</v>
      </c>
      <c r="D203" s="139" t="s">
        <v>600</v>
      </c>
      <c r="E203" s="255">
        <v>100</v>
      </c>
      <c r="F203" s="275"/>
      <c r="G203" s="74">
        <f t="shared" ref="G203" si="197">+E203*F203</f>
        <v>0</v>
      </c>
      <c r="H203" s="230"/>
      <c r="I203" s="232"/>
      <c r="J203" s="230"/>
      <c r="K203" s="231"/>
      <c r="L203" s="231"/>
      <c r="M203" s="231"/>
      <c r="N203" s="231"/>
      <c r="O203" s="231"/>
      <c r="P203" s="231"/>
      <c r="Q203" s="231"/>
      <c r="R203" s="231"/>
      <c r="S203" s="231"/>
      <c r="T203" s="231"/>
      <c r="U203" s="232">
        <f>G203/6</f>
        <v>0</v>
      </c>
      <c r="V203" s="230"/>
      <c r="W203" s="231"/>
      <c r="X203" s="231"/>
      <c r="Y203" s="231"/>
      <c r="Z203" s="231"/>
      <c r="AA203" s="231"/>
      <c r="AB203" s="231"/>
      <c r="AC203" s="231"/>
      <c r="AD203" s="231"/>
      <c r="AE203" s="231"/>
      <c r="AF203" s="231"/>
      <c r="AG203" s="232">
        <f>G203/6</f>
        <v>0</v>
      </c>
      <c r="AH203" s="233"/>
      <c r="AI203" s="231"/>
      <c r="AJ203" s="231"/>
      <c r="AK203" s="231"/>
      <c r="AL203" s="231"/>
      <c r="AM203" s="231"/>
      <c r="AN203" s="231"/>
      <c r="AO203" s="231"/>
      <c r="AP203" s="231"/>
      <c r="AQ203" s="231"/>
      <c r="AR203" s="231"/>
      <c r="AS203" s="232">
        <f>G203/6</f>
        <v>0</v>
      </c>
      <c r="AT203" s="233"/>
      <c r="AU203" s="231"/>
      <c r="AV203" s="231"/>
      <c r="AW203" s="231"/>
      <c r="AX203" s="231"/>
      <c r="AY203" s="231"/>
      <c r="AZ203" s="231"/>
      <c r="BA203" s="231"/>
      <c r="BB203" s="231"/>
      <c r="BC203" s="231"/>
      <c r="BD203" s="231"/>
      <c r="BE203" s="232">
        <f>G203/6</f>
        <v>0</v>
      </c>
      <c r="BF203" s="233"/>
      <c r="BG203" s="231"/>
      <c r="BH203" s="231"/>
      <c r="BI203" s="231"/>
      <c r="BJ203" s="231"/>
      <c r="BK203" s="231"/>
      <c r="BL203" s="231"/>
      <c r="BM203" s="231"/>
      <c r="BN203" s="231"/>
      <c r="BO203" s="231"/>
      <c r="BP203" s="231"/>
      <c r="BQ203" s="232">
        <f>G203/6</f>
        <v>0</v>
      </c>
      <c r="BR203" s="233"/>
      <c r="BS203" s="231"/>
      <c r="BT203" s="231"/>
      <c r="BU203" s="231"/>
      <c r="BV203" s="231"/>
      <c r="BW203" s="231"/>
      <c r="BX203" s="231"/>
      <c r="BY203" s="231"/>
      <c r="BZ203" s="231"/>
      <c r="CA203" s="231"/>
      <c r="CB203" s="231"/>
      <c r="CC203" s="232">
        <f>G203-SUM(H203:CB203)</f>
        <v>0</v>
      </c>
      <c r="CD203" s="368"/>
    </row>
    <row r="204" spans="1:82" ht="27" x14ac:dyDescent="0.75">
      <c r="A204" s="39"/>
      <c r="B204" s="176" t="s">
        <v>352</v>
      </c>
      <c r="C204" s="177" t="s">
        <v>353</v>
      </c>
      <c r="D204" s="178" t="s">
        <v>351</v>
      </c>
      <c r="E204" s="300">
        <v>0</v>
      </c>
      <c r="F204" s="229"/>
      <c r="G204" s="174">
        <f>+E204*F204</f>
        <v>0</v>
      </c>
      <c r="H204" s="225"/>
      <c r="I204" s="226"/>
      <c r="J204" s="225"/>
      <c r="K204" s="227"/>
      <c r="L204" s="227"/>
      <c r="M204" s="227"/>
      <c r="N204" s="227"/>
      <c r="O204" s="227"/>
      <c r="P204" s="227"/>
      <c r="Q204" s="227"/>
      <c r="R204" s="227"/>
      <c r="S204" s="227"/>
      <c r="T204" s="227"/>
      <c r="U204" s="226"/>
      <c r="V204" s="225"/>
      <c r="W204" s="227"/>
      <c r="X204" s="227"/>
      <c r="Y204" s="227"/>
      <c r="Z204" s="227"/>
      <c r="AA204" s="227"/>
      <c r="AB204" s="227"/>
      <c r="AC204" s="227"/>
      <c r="AD204" s="227"/>
      <c r="AE204" s="227"/>
      <c r="AF204" s="227"/>
      <c r="AG204" s="226"/>
      <c r="AH204" s="228"/>
      <c r="AI204" s="227"/>
      <c r="AJ204" s="227"/>
      <c r="AK204" s="227"/>
      <c r="AL204" s="227"/>
      <c r="AM204" s="227"/>
      <c r="AN204" s="227"/>
      <c r="AO204" s="227"/>
      <c r="AP204" s="227"/>
      <c r="AQ204" s="227"/>
      <c r="AR204" s="227"/>
      <c r="AS204" s="226"/>
      <c r="AT204" s="228"/>
      <c r="AU204" s="227"/>
      <c r="AV204" s="227"/>
      <c r="AW204" s="227"/>
      <c r="AX204" s="227"/>
      <c r="AY204" s="227"/>
      <c r="AZ204" s="227"/>
      <c r="BA204" s="227"/>
      <c r="BB204" s="227"/>
      <c r="BC204" s="227"/>
      <c r="BD204" s="227"/>
      <c r="BE204" s="226"/>
      <c r="BF204" s="228"/>
      <c r="BG204" s="227"/>
      <c r="BH204" s="227"/>
      <c r="BI204" s="227"/>
      <c r="BJ204" s="227"/>
      <c r="BK204" s="227"/>
      <c r="BL204" s="227"/>
      <c r="BM204" s="227"/>
      <c r="BN204" s="227"/>
      <c r="BO204" s="227"/>
      <c r="BP204" s="227"/>
      <c r="BQ204" s="226"/>
      <c r="BR204" s="228"/>
      <c r="BS204" s="227"/>
      <c r="BT204" s="227"/>
      <c r="BU204" s="227"/>
      <c r="BV204" s="227"/>
      <c r="BW204" s="227"/>
      <c r="BX204" s="227"/>
      <c r="BY204" s="227"/>
      <c r="BZ204" s="227"/>
      <c r="CA204" s="227"/>
      <c r="CB204" s="227"/>
      <c r="CC204" s="232">
        <f t="shared" ref="CC204:CC207" si="198">G204-SUM(J204:CB204)</f>
        <v>0</v>
      </c>
      <c r="CD204" s="368"/>
    </row>
    <row r="205" spans="1:82" ht="27" x14ac:dyDescent="0.75">
      <c r="A205" s="39"/>
      <c r="B205" s="176" t="s">
        <v>354</v>
      </c>
      <c r="C205" s="177" t="s">
        <v>355</v>
      </c>
      <c r="D205" s="178" t="s">
        <v>351</v>
      </c>
      <c r="E205" s="300">
        <v>0</v>
      </c>
      <c r="F205" s="229"/>
      <c r="G205" s="174">
        <f>+E205*F205</f>
        <v>0</v>
      </c>
      <c r="H205" s="225"/>
      <c r="I205" s="226"/>
      <c r="J205" s="225"/>
      <c r="K205" s="227"/>
      <c r="L205" s="227"/>
      <c r="M205" s="227"/>
      <c r="N205" s="227"/>
      <c r="O205" s="227"/>
      <c r="P205" s="227"/>
      <c r="Q205" s="227"/>
      <c r="R205" s="227"/>
      <c r="S205" s="227"/>
      <c r="T205" s="227"/>
      <c r="U205" s="226"/>
      <c r="V205" s="225"/>
      <c r="W205" s="227"/>
      <c r="X205" s="227"/>
      <c r="Y205" s="227"/>
      <c r="Z205" s="227"/>
      <c r="AA205" s="227"/>
      <c r="AB205" s="227"/>
      <c r="AC205" s="227"/>
      <c r="AD205" s="227"/>
      <c r="AE205" s="227"/>
      <c r="AF205" s="227"/>
      <c r="AG205" s="226"/>
      <c r="AH205" s="228"/>
      <c r="AI205" s="227"/>
      <c r="AJ205" s="227"/>
      <c r="AK205" s="227"/>
      <c r="AL205" s="227"/>
      <c r="AM205" s="227"/>
      <c r="AN205" s="227"/>
      <c r="AO205" s="227"/>
      <c r="AP205" s="227"/>
      <c r="AQ205" s="227"/>
      <c r="AR205" s="227"/>
      <c r="AS205" s="226"/>
      <c r="AT205" s="228"/>
      <c r="AU205" s="227"/>
      <c r="AV205" s="227"/>
      <c r="AW205" s="227"/>
      <c r="AX205" s="227"/>
      <c r="AY205" s="227"/>
      <c r="AZ205" s="227"/>
      <c r="BA205" s="227"/>
      <c r="BB205" s="227"/>
      <c r="BC205" s="227"/>
      <c r="BD205" s="227"/>
      <c r="BE205" s="226"/>
      <c r="BF205" s="228"/>
      <c r="BG205" s="227"/>
      <c r="BH205" s="227"/>
      <c r="BI205" s="227"/>
      <c r="BJ205" s="227"/>
      <c r="BK205" s="227"/>
      <c r="BL205" s="227"/>
      <c r="BM205" s="227"/>
      <c r="BN205" s="227"/>
      <c r="BO205" s="227"/>
      <c r="BP205" s="227"/>
      <c r="BQ205" s="226"/>
      <c r="BR205" s="228"/>
      <c r="BS205" s="227"/>
      <c r="BT205" s="227"/>
      <c r="BU205" s="227"/>
      <c r="BV205" s="227"/>
      <c r="BW205" s="227"/>
      <c r="BX205" s="227"/>
      <c r="BY205" s="227"/>
      <c r="BZ205" s="227"/>
      <c r="CA205" s="227"/>
      <c r="CB205" s="227"/>
      <c r="CC205" s="232">
        <f t="shared" si="198"/>
        <v>0</v>
      </c>
      <c r="CD205" s="368"/>
    </row>
    <row r="206" spans="1:82" x14ac:dyDescent="0.75">
      <c r="A206" s="39"/>
      <c r="B206" s="176" t="s">
        <v>356</v>
      </c>
      <c r="C206" s="177" t="s">
        <v>357</v>
      </c>
      <c r="D206" s="178" t="s">
        <v>351</v>
      </c>
      <c r="E206" s="300">
        <v>0</v>
      </c>
      <c r="F206" s="229"/>
      <c r="G206" s="174">
        <f>+E206*F206</f>
        <v>0</v>
      </c>
      <c r="H206" s="225"/>
      <c r="I206" s="226"/>
      <c r="J206" s="225"/>
      <c r="K206" s="227"/>
      <c r="L206" s="227"/>
      <c r="M206" s="227"/>
      <c r="N206" s="227"/>
      <c r="O206" s="227"/>
      <c r="P206" s="227"/>
      <c r="Q206" s="227"/>
      <c r="R206" s="227"/>
      <c r="S206" s="227"/>
      <c r="T206" s="227"/>
      <c r="U206" s="226"/>
      <c r="V206" s="225"/>
      <c r="W206" s="227"/>
      <c r="X206" s="227"/>
      <c r="Y206" s="227"/>
      <c r="Z206" s="227"/>
      <c r="AA206" s="227"/>
      <c r="AB206" s="227"/>
      <c r="AC206" s="227"/>
      <c r="AD206" s="227"/>
      <c r="AE206" s="227"/>
      <c r="AF206" s="227"/>
      <c r="AG206" s="226"/>
      <c r="AH206" s="228"/>
      <c r="AI206" s="227"/>
      <c r="AJ206" s="227"/>
      <c r="AK206" s="227"/>
      <c r="AL206" s="227"/>
      <c r="AM206" s="227"/>
      <c r="AN206" s="227"/>
      <c r="AO206" s="227"/>
      <c r="AP206" s="227"/>
      <c r="AQ206" s="227"/>
      <c r="AR206" s="227"/>
      <c r="AS206" s="226"/>
      <c r="AT206" s="228"/>
      <c r="AU206" s="227"/>
      <c r="AV206" s="227"/>
      <c r="AW206" s="227"/>
      <c r="AX206" s="227"/>
      <c r="AY206" s="227"/>
      <c r="AZ206" s="227"/>
      <c r="BA206" s="227"/>
      <c r="BB206" s="227"/>
      <c r="BC206" s="227"/>
      <c r="BD206" s="227"/>
      <c r="BE206" s="226"/>
      <c r="BF206" s="228"/>
      <c r="BG206" s="227"/>
      <c r="BH206" s="227"/>
      <c r="BI206" s="227"/>
      <c r="BJ206" s="227"/>
      <c r="BK206" s="227"/>
      <c r="BL206" s="227"/>
      <c r="BM206" s="227"/>
      <c r="BN206" s="227"/>
      <c r="BO206" s="227"/>
      <c r="BP206" s="227"/>
      <c r="BQ206" s="226"/>
      <c r="BR206" s="228"/>
      <c r="BS206" s="227"/>
      <c r="BT206" s="227"/>
      <c r="BU206" s="227"/>
      <c r="BV206" s="227"/>
      <c r="BW206" s="227"/>
      <c r="BX206" s="227"/>
      <c r="BY206" s="227"/>
      <c r="BZ206" s="227"/>
      <c r="CA206" s="227"/>
      <c r="CB206" s="227"/>
      <c r="CC206" s="232">
        <f t="shared" si="198"/>
        <v>0</v>
      </c>
      <c r="CD206" s="368"/>
    </row>
    <row r="207" spans="1:82" x14ac:dyDescent="0.75">
      <c r="A207" s="39"/>
      <c r="B207" s="176" t="s">
        <v>358</v>
      </c>
      <c r="C207" s="177" t="s">
        <v>359</v>
      </c>
      <c r="D207" s="178" t="s">
        <v>351</v>
      </c>
      <c r="E207" s="300">
        <v>0</v>
      </c>
      <c r="F207" s="229"/>
      <c r="G207" s="174">
        <f>+E207*F207</f>
        <v>0</v>
      </c>
      <c r="H207" s="225"/>
      <c r="I207" s="226"/>
      <c r="J207" s="225"/>
      <c r="K207" s="227"/>
      <c r="L207" s="227"/>
      <c r="M207" s="227"/>
      <c r="N207" s="227"/>
      <c r="O207" s="227"/>
      <c r="P207" s="227"/>
      <c r="Q207" s="227"/>
      <c r="R207" s="227"/>
      <c r="S207" s="227"/>
      <c r="T207" s="227"/>
      <c r="U207" s="226"/>
      <c r="V207" s="225"/>
      <c r="W207" s="227"/>
      <c r="X207" s="227"/>
      <c r="Y207" s="227"/>
      <c r="Z207" s="227"/>
      <c r="AA207" s="227"/>
      <c r="AB207" s="227"/>
      <c r="AC207" s="227"/>
      <c r="AD207" s="227"/>
      <c r="AE207" s="227"/>
      <c r="AF207" s="227"/>
      <c r="AG207" s="226"/>
      <c r="AH207" s="228"/>
      <c r="AI207" s="227"/>
      <c r="AJ207" s="227"/>
      <c r="AK207" s="227"/>
      <c r="AL207" s="227"/>
      <c r="AM207" s="227"/>
      <c r="AN207" s="227"/>
      <c r="AO207" s="227"/>
      <c r="AP207" s="227"/>
      <c r="AQ207" s="227"/>
      <c r="AR207" s="227"/>
      <c r="AS207" s="226"/>
      <c r="AT207" s="228"/>
      <c r="AU207" s="227"/>
      <c r="AV207" s="227"/>
      <c r="AW207" s="227"/>
      <c r="AX207" s="227"/>
      <c r="AY207" s="227"/>
      <c r="AZ207" s="227"/>
      <c r="BA207" s="227"/>
      <c r="BB207" s="227"/>
      <c r="BC207" s="227"/>
      <c r="BD207" s="227"/>
      <c r="BE207" s="226"/>
      <c r="BF207" s="228"/>
      <c r="BG207" s="227"/>
      <c r="BH207" s="227"/>
      <c r="BI207" s="227"/>
      <c r="BJ207" s="227"/>
      <c r="BK207" s="227"/>
      <c r="BL207" s="227"/>
      <c r="BM207" s="227"/>
      <c r="BN207" s="227"/>
      <c r="BO207" s="227"/>
      <c r="BP207" s="227"/>
      <c r="BQ207" s="226"/>
      <c r="BR207" s="228"/>
      <c r="BS207" s="227"/>
      <c r="BT207" s="227"/>
      <c r="BU207" s="227"/>
      <c r="BV207" s="227"/>
      <c r="BW207" s="227"/>
      <c r="BX207" s="227"/>
      <c r="BY207" s="227"/>
      <c r="BZ207" s="227"/>
      <c r="CA207" s="227"/>
      <c r="CB207" s="227"/>
      <c r="CC207" s="232">
        <f t="shared" si="198"/>
        <v>0</v>
      </c>
      <c r="CD207" s="368"/>
    </row>
    <row r="208" spans="1:82" x14ac:dyDescent="0.75">
      <c r="A208" s="175"/>
      <c r="B208" s="73" t="s">
        <v>360</v>
      </c>
      <c r="C208" s="129" t="str">
        <f>"Allowance for person- hours for variations -Labourer ("&amp;E208&amp;" hours)"</f>
        <v>Allowance for person- hours for variations -Labourer (100 hours)</v>
      </c>
      <c r="D208" s="139" t="s">
        <v>600</v>
      </c>
      <c r="E208" s="255">
        <v>100</v>
      </c>
      <c r="F208" s="275"/>
      <c r="G208" s="74">
        <f t="shared" ref="G208:G212" si="199">+E208*F208</f>
        <v>0</v>
      </c>
      <c r="H208" s="230"/>
      <c r="I208" s="232"/>
      <c r="J208" s="230"/>
      <c r="K208" s="231"/>
      <c r="L208" s="231"/>
      <c r="M208" s="231"/>
      <c r="N208" s="231"/>
      <c r="O208" s="231"/>
      <c r="P208" s="231"/>
      <c r="Q208" s="231"/>
      <c r="R208" s="231"/>
      <c r="S208" s="231"/>
      <c r="T208" s="231"/>
      <c r="U208" s="232">
        <f>G208/6</f>
        <v>0</v>
      </c>
      <c r="V208" s="230"/>
      <c r="W208" s="231"/>
      <c r="X208" s="231"/>
      <c r="Y208" s="231"/>
      <c r="Z208" s="231"/>
      <c r="AA208" s="231"/>
      <c r="AB208" s="231"/>
      <c r="AC208" s="231"/>
      <c r="AD208" s="231"/>
      <c r="AE208" s="231"/>
      <c r="AF208" s="231"/>
      <c r="AG208" s="232">
        <f>G208/6</f>
        <v>0</v>
      </c>
      <c r="AH208" s="233"/>
      <c r="AI208" s="231"/>
      <c r="AJ208" s="231"/>
      <c r="AK208" s="231"/>
      <c r="AL208" s="231"/>
      <c r="AM208" s="231"/>
      <c r="AN208" s="231"/>
      <c r="AO208" s="231"/>
      <c r="AP208" s="231"/>
      <c r="AQ208" s="231"/>
      <c r="AR208" s="231"/>
      <c r="AS208" s="232">
        <f>G208/6</f>
        <v>0</v>
      </c>
      <c r="AT208" s="233"/>
      <c r="AU208" s="231"/>
      <c r="AV208" s="231"/>
      <c r="AW208" s="231"/>
      <c r="AX208" s="231"/>
      <c r="AY208" s="231"/>
      <c r="AZ208" s="231"/>
      <c r="BA208" s="231"/>
      <c r="BB208" s="231"/>
      <c r="BC208" s="231"/>
      <c r="BD208" s="231"/>
      <c r="BE208" s="232">
        <f>G208/6</f>
        <v>0</v>
      </c>
      <c r="BF208" s="233"/>
      <c r="BG208" s="231"/>
      <c r="BH208" s="231"/>
      <c r="BI208" s="231"/>
      <c r="BJ208" s="231"/>
      <c r="BK208" s="231"/>
      <c r="BL208" s="231"/>
      <c r="BM208" s="231"/>
      <c r="BN208" s="231"/>
      <c r="BO208" s="231"/>
      <c r="BP208" s="231"/>
      <c r="BQ208" s="232">
        <f>G208/6</f>
        <v>0</v>
      </c>
      <c r="BR208" s="233"/>
      <c r="BS208" s="231"/>
      <c r="BT208" s="231"/>
      <c r="BU208" s="231"/>
      <c r="BV208" s="231"/>
      <c r="BW208" s="231"/>
      <c r="BX208" s="231"/>
      <c r="BY208" s="231"/>
      <c r="BZ208" s="231"/>
      <c r="CA208" s="231"/>
      <c r="CB208" s="231"/>
      <c r="CC208" s="232">
        <f>G208-SUM(H208:CB208)</f>
        <v>0</v>
      </c>
      <c r="CD208" s="368"/>
    </row>
    <row r="209" spans="1:82" x14ac:dyDescent="0.75">
      <c r="A209" s="252"/>
      <c r="B209" s="73" t="s">
        <v>362</v>
      </c>
      <c r="C209" s="129" t="str">
        <f>"Allowance for person- hours for variations -Maintenance Technician ("&amp;E209&amp;" hours)"</f>
        <v>Allowance for person- hours for variations -Maintenance Technician (100 hours)</v>
      </c>
      <c r="D209" s="139" t="s">
        <v>600</v>
      </c>
      <c r="E209" s="255">
        <v>100</v>
      </c>
      <c r="F209" s="275"/>
      <c r="G209" s="74">
        <f t="shared" si="199"/>
        <v>0</v>
      </c>
      <c r="H209" s="230"/>
      <c r="I209" s="232"/>
      <c r="J209" s="230"/>
      <c r="K209" s="231"/>
      <c r="L209" s="231"/>
      <c r="M209" s="231"/>
      <c r="N209" s="231"/>
      <c r="O209" s="231"/>
      <c r="P209" s="231"/>
      <c r="Q209" s="231"/>
      <c r="R209" s="231"/>
      <c r="S209" s="231"/>
      <c r="T209" s="231"/>
      <c r="U209" s="232">
        <f>G209/6</f>
        <v>0</v>
      </c>
      <c r="V209" s="230"/>
      <c r="W209" s="231"/>
      <c r="X209" s="231"/>
      <c r="Y209" s="231"/>
      <c r="Z209" s="231"/>
      <c r="AA209" s="231"/>
      <c r="AB209" s="231"/>
      <c r="AC209" s="231"/>
      <c r="AD209" s="231"/>
      <c r="AE209" s="231"/>
      <c r="AF209" s="231"/>
      <c r="AG209" s="232">
        <f>G209/6</f>
        <v>0</v>
      </c>
      <c r="AH209" s="233"/>
      <c r="AI209" s="231"/>
      <c r="AJ209" s="231"/>
      <c r="AK209" s="231"/>
      <c r="AL209" s="231"/>
      <c r="AM209" s="231"/>
      <c r="AN209" s="231"/>
      <c r="AO209" s="231"/>
      <c r="AP209" s="231"/>
      <c r="AQ209" s="231"/>
      <c r="AR209" s="231"/>
      <c r="AS209" s="232">
        <f>G209/6</f>
        <v>0</v>
      </c>
      <c r="AT209" s="233"/>
      <c r="AU209" s="231"/>
      <c r="AV209" s="231"/>
      <c r="AW209" s="231"/>
      <c r="AX209" s="231"/>
      <c r="AY209" s="231"/>
      <c r="AZ209" s="231"/>
      <c r="BA209" s="231"/>
      <c r="BB209" s="231"/>
      <c r="BC209" s="231"/>
      <c r="BD209" s="231"/>
      <c r="BE209" s="232">
        <f>G209/6</f>
        <v>0</v>
      </c>
      <c r="BF209" s="233"/>
      <c r="BG209" s="231"/>
      <c r="BH209" s="231"/>
      <c r="BI209" s="231"/>
      <c r="BJ209" s="231"/>
      <c r="BK209" s="231"/>
      <c r="BL209" s="231"/>
      <c r="BM209" s="231"/>
      <c r="BN209" s="231"/>
      <c r="BO209" s="231"/>
      <c r="BP209" s="231"/>
      <c r="BQ209" s="232">
        <f>G209/6</f>
        <v>0</v>
      </c>
      <c r="BR209" s="233"/>
      <c r="BS209" s="231"/>
      <c r="BT209" s="231"/>
      <c r="BU209" s="231"/>
      <c r="BV209" s="231"/>
      <c r="BW209" s="231"/>
      <c r="BX209" s="231"/>
      <c r="BY209" s="231"/>
      <c r="BZ209" s="231"/>
      <c r="CA209" s="231"/>
      <c r="CB209" s="231"/>
      <c r="CC209" s="232">
        <f>G209-SUM(H209:CB209)</f>
        <v>0</v>
      </c>
      <c r="CD209" s="368"/>
    </row>
    <row r="210" spans="1:82" x14ac:dyDescent="0.75">
      <c r="A210" s="43"/>
      <c r="B210" s="73" t="s">
        <v>364</v>
      </c>
      <c r="C210" s="129" t="str">
        <f>"Allowance for person- hours for variations -Trainer ("&amp;E210&amp;" hours)"</f>
        <v>Allowance for person- hours for variations -Trainer (100 hours)</v>
      </c>
      <c r="D210" s="139" t="s">
        <v>600</v>
      </c>
      <c r="E210" s="255">
        <v>100</v>
      </c>
      <c r="F210" s="275"/>
      <c r="G210" s="74">
        <f t="shared" si="199"/>
        <v>0</v>
      </c>
      <c r="H210" s="230"/>
      <c r="I210" s="232"/>
      <c r="J210" s="230"/>
      <c r="K210" s="231"/>
      <c r="L210" s="231"/>
      <c r="M210" s="231"/>
      <c r="N210" s="231"/>
      <c r="O210" s="231"/>
      <c r="P210" s="231"/>
      <c r="Q210" s="231"/>
      <c r="R210" s="231"/>
      <c r="S210" s="231"/>
      <c r="T210" s="231"/>
      <c r="U210" s="232">
        <f>G210/6</f>
        <v>0</v>
      </c>
      <c r="V210" s="230"/>
      <c r="W210" s="231"/>
      <c r="X210" s="231"/>
      <c r="Y210" s="231"/>
      <c r="Z210" s="231"/>
      <c r="AA210" s="231"/>
      <c r="AB210" s="231"/>
      <c r="AC210" s="231"/>
      <c r="AD210" s="231"/>
      <c r="AE210" s="231"/>
      <c r="AF210" s="231"/>
      <c r="AG210" s="232">
        <f>G210/6</f>
        <v>0</v>
      </c>
      <c r="AH210" s="233"/>
      <c r="AI210" s="231"/>
      <c r="AJ210" s="231"/>
      <c r="AK210" s="231"/>
      <c r="AL210" s="231"/>
      <c r="AM210" s="231"/>
      <c r="AN210" s="231"/>
      <c r="AO210" s="231"/>
      <c r="AP210" s="231"/>
      <c r="AQ210" s="231"/>
      <c r="AR210" s="231"/>
      <c r="AS210" s="232">
        <f>G210/6</f>
        <v>0</v>
      </c>
      <c r="AT210" s="233"/>
      <c r="AU210" s="231"/>
      <c r="AV210" s="231"/>
      <c r="AW210" s="231"/>
      <c r="AX210" s="231"/>
      <c r="AY210" s="231"/>
      <c r="AZ210" s="231"/>
      <c r="BA210" s="231"/>
      <c r="BB210" s="231"/>
      <c r="BC210" s="231"/>
      <c r="BD210" s="231"/>
      <c r="BE210" s="232">
        <f>G210/6</f>
        <v>0</v>
      </c>
      <c r="BF210" s="233"/>
      <c r="BG210" s="231"/>
      <c r="BH210" s="231"/>
      <c r="BI210" s="231"/>
      <c r="BJ210" s="231"/>
      <c r="BK210" s="231"/>
      <c r="BL210" s="231"/>
      <c r="BM210" s="231"/>
      <c r="BN210" s="231"/>
      <c r="BO210" s="231"/>
      <c r="BP210" s="231"/>
      <c r="BQ210" s="232">
        <f>G210/6</f>
        <v>0</v>
      </c>
      <c r="BR210" s="233"/>
      <c r="BS210" s="231"/>
      <c r="BT210" s="231"/>
      <c r="BU210" s="231"/>
      <c r="BV210" s="231"/>
      <c r="BW210" s="231"/>
      <c r="BX210" s="231"/>
      <c r="BY210" s="231"/>
      <c r="BZ210" s="231"/>
      <c r="CA210" s="231"/>
      <c r="CB210" s="231"/>
      <c r="CC210" s="232">
        <f>G210-SUM(H210:CB210)</f>
        <v>0</v>
      </c>
      <c r="CD210" s="368"/>
    </row>
    <row r="211" spans="1:82" x14ac:dyDescent="0.75">
      <c r="A211" s="175"/>
      <c r="B211" s="73" t="s">
        <v>366</v>
      </c>
      <c r="C211" s="129" t="str">
        <f>"Allowance for person- hours for variations -QA Manager ("&amp;E211&amp;" hours)"</f>
        <v>Allowance for person- hours for variations -QA Manager (100 hours)</v>
      </c>
      <c r="D211" s="139" t="s">
        <v>600</v>
      </c>
      <c r="E211" s="255">
        <v>100</v>
      </c>
      <c r="F211" s="275"/>
      <c r="G211" s="74">
        <f t="shared" si="199"/>
        <v>0</v>
      </c>
      <c r="H211" s="230"/>
      <c r="I211" s="232"/>
      <c r="J211" s="230"/>
      <c r="K211" s="231"/>
      <c r="L211" s="231"/>
      <c r="M211" s="231"/>
      <c r="N211" s="231"/>
      <c r="O211" s="231"/>
      <c r="P211" s="231"/>
      <c r="Q211" s="231"/>
      <c r="R211" s="231"/>
      <c r="S211" s="231"/>
      <c r="T211" s="231"/>
      <c r="U211" s="232">
        <f>G211/6</f>
        <v>0</v>
      </c>
      <c r="V211" s="230"/>
      <c r="W211" s="231"/>
      <c r="X211" s="231"/>
      <c r="Y211" s="231"/>
      <c r="Z211" s="231"/>
      <c r="AA211" s="231"/>
      <c r="AB211" s="231"/>
      <c r="AC211" s="231"/>
      <c r="AD211" s="231"/>
      <c r="AE211" s="231"/>
      <c r="AF211" s="231"/>
      <c r="AG211" s="232">
        <f>G211/6</f>
        <v>0</v>
      </c>
      <c r="AH211" s="233"/>
      <c r="AI211" s="231"/>
      <c r="AJ211" s="231"/>
      <c r="AK211" s="231"/>
      <c r="AL211" s="231"/>
      <c r="AM211" s="231"/>
      <c r="AN211" s="231"/>
      <c r="AO211" s="231"/>
      <c r="AP211" s="231"/>
      <c r="AQ211" s="231"/>
      <c r="AR211" s="231"/>
      <c r="AS211" s="232">
        <f>G211/6</f>
        <v>0</v>
      </c>
      <c r="AT211" s="233"/>
      <c r="AU211" s="231"/>
      <c r="AV211" s="231"/>
      <c r="AW211" s="231"/>
      <c r="AX211" s="231"/>
      <c r="AY211" s="231"/>
      <c r="AZ211" s="231"/>
      <c r="BA211" s="231"/>
      <c r="BB211" s="231"/>
      <c r="BC211" s="231"/>
      <c r="BD211" s="231"/>
      <c r="BE211" s="232">
        <f>G211/6</f>
        <v>0</v>
      </c>
      <c r="BF211" s="233"/>
      <c r="BG211" s="231"/>
      <c r="BH211" s="231"/>
      <c r="BI211" s="231"/>
      <c r="BJ211" s="231"/>
      <c r="BK211" s="231"/>
      <c r="BL211" s="231"/>
      <c r="BM211" s="231"/>
      <c r="BN211" s="231"/>
      <c r="BO211" s="231"/>
      <c r="BP211" s="231"/>
      <c r="BQ211" s="232">
        <f>G211/6</f>
        <v>0</v>
      </c>
      <c r="BR211" s="233"/>
      <c r="BS211" s="231"/>
      <c r="BT211" s="231"/>
      <c r="BU211" s="231"/>
      <c r="BV211" s="231"/>
      <c r="BW211" s="231"/>
      <c r="BX211" s="231"/>
      <c r="BY211" s="231"/>
      <c r="BZ211" s="231"/>
      <c r="CA211" s="231"/>
      <c r="CB211" s="231"/>
      <c r="CC211" s="232">
        <f>G211-SUM(H211:CB211)</f>
        <v>0</v>
      </c>
      <c r="CD211" s="368"/>
    </row>
    <row r="212" spans="1:82" x14ac:dyDescent="0.75">
      <c r="A212" s="175"/>
      <c r="B212" s="73" t="s">
        <v>368</v>
      </c>
      <c r="C212" s="129" t="str">
        <f>"Allowance for person- hours for variations -Testers ("&amp;E212&amp;" hours)"</f>
        <v>Allowance for person- hours for variations -Testers (100 hours)</v>
      </c>
      <c r="D212" s="139" t="s">
        <v>600</v>
      </c>
      <c r="E212" s="255">
        <v>100</v>
      </c>
      <c r="F212" s="275"/>
      <c r="G212" s="74">
        <f t="shared" si="199"/>
        <v>0</v>
      </c>
      <c r="H212" s="230"/>
      <c r="I212" s="232"/>
      <c r="J212" s="230"/>
      <c r="K212" s="231"/>
      <c r="L212" s="231"/>
      <c r="M212" s="231"/>
      <c r="N212" s="231"/>
      <c r="O212" s="231"/>
      <c r="P212" s="231"/>
      <c r="Q212" s="231"/>
      <c r="R212" s="231"/>
      <c r="S212" s="231"/>
      <c r="T212" s="231"/>
      <c r="U212" s="232">
        <f>G212/6</f>
        <v>0</v>
      </c>
      <c r="V212" s="230"/>
      <c r="W212" s="231"/>
      <c r="X212" s="231"/>
      <c r="Y212" s="231"/>
      <c r="Z212" s="231"/>
      <c r="AA212" s="231"/>
      <c r="AB212" s="231"/>
      <c r="AC212" s="231"/>
      <c r="AD212" s="231"/>
      <c r="AE212" s="231"/>
      <c r="AF212" s="231"/>
      <c r="AG212" s="232">
        <f>G212/6</f>
        <v>0</v>
      </c>
      <c r="AH212" s="233"/>
      <c r="AI212" s="231"/>
      <c r="AJ212" s="231"/>
      <c r="AK212" s="231"/>
      <c r="AL212" s="231"/>
      <c r="AM212" s="231"/>
      <c r="AN212" s="231"/>
      <c r="AO212" s="231"/>
      <c r="AP212" s="231"/>
      <c r="AQ212" s="231"/>
      <c r="AR212" s="231"/>
      <c r="AS212" s="232">
        <f>G212/6</f>
        <v>0</v>
      </c>
      <c r="AT212" s="233"/>
      <c r="AU212" s="231"/>
      <c r="AV212" s="231"/>
      <c r="AW212" s="231"/>
      <c r="AX212" s="231"/>
      <c r="AY212" s="231"/>
      <c r="AZ212" s="231"/>
      <c r="BA212" s="231"/>
      <c r="BB212" s="231"/>
      <c r="BC212" s="231"/>
      <c r="BD212" s="231"/>
      <c r="BE212" s="232">
        <f>G212/6</f>
        <v>0</v>
      </c>
      <c r="BF212" s="233"/>
      <c r="BG212" s="231"/>
      <c r="BH212" s="231"/>
      <c r="BI212" s="231"/>
      <c r="BJ212" s="231"/>
      <c r="BK212" s="231"/>
      <c r="BL212" s="231"/>
      <c r="BM212" s="231"/>
      <c r="BN212" s="231"/>
      <c r="BO212" s="231"/>
      <c r="BP212" s="231"/>
      <c r="BQ212" s="232">
        <f>G212/6</f>
        <v>0</v>
      </c>
      <c r="BR212" s="233"/>
      <c r="BS212" s="231"/>
      <c r="BT212" s="231"/>
      <c r="BU212" s="231"/>
      <c r="BV212" s="231"/>
      <c r="BW212" s="231"/>
      <c r="BX212" s="231"/>
      <c r="BY212" s="231"/>
      <c r="BZ212" s="231"/>
      <c r="CA212" s="231"/>
      <c r="CB212" s="231"/>
      <c r="CC212" s="232">
        <f>G212-SUM(H212:CB212)</f>
        <v>0</v>
      </c>
      <c r="CD212" s="368"/>
    </row>
    <row r="213" spans="1:82" x14ac:dyDescent="0.75">
      <c r="A213" s="175"/>
      <c r="B213" s="176" t="s">
        <v>370</v>
      </c>
      <c r="C213" s="177" t="s">
        <v>371</v>
      </c>
      <c r="D213" s="178" t="s">
        <v>86</v>
      </c>
      <c r="E213" s="300">
        <v>0</v>
      </c>
      <c r="F213" s="229"/>
      <c r="G213" s="174">
        <f>+E213*F213</f>
        <v>0</v>
      </c>
      <c r="H213" s="225"/>
      <c r="I213" s="226"/>
      <c r="J213" s="225"/>
      <c r="K213" s="227"/>
      <c r="L213" s="227"/>
      <c r="M213" s="227"/>
      <c r="N213" s="227"/>
      <c r="O213" s="227"/>
      <c r="P213" s="227"/>
      <c r="Q213" s="227"/>
      <c r="R213" s="227"/>
      <c r="S213" s="227"/>
      <c r="T213" s="227"/>
      <c r="U213" s="226">
        <f>G213/2.5</f>
        <v>0</v>
      </c>
      <c r="V213" s="225"/>
      <c r="W213" s="227"/>
      <c r="X213" s="227"/>
      <c r="Y213" s="227"/>
      <c r="Z213" s="227"/>
      <c r="AA213" s="227"/>
      <c r="AB213" s="227"/>
      <c r="AC213" s="227"/>
      <c r="AD213" s="227"/>
      <c r="AE213" s="227"/>
      <c r="AF213" s="227"/>
      <c r="AG213" s="226">
        <f>G213/2.5</f>
        <v>0</v>
      </c>
      <c r="AH213" s="228"/>
      <c r="AI213" s="227"/>
      <c r="AJ213" s="227"/>
      <c r="AK213" s="227"/>
      <c r="AL213" s="227"/>
      <c r="AM213" s="227">
        <f>G213-SUM(J213:AL213)</f>
        <v>0</v>
      </c>
      <c r="AN213" s="227"/>
      <c r="AO213" s="227"/>
      <c r="AP213" s="227"/>
      <c r="AQ213" s="227"/>
      <c r="AR213" s="227"/>
      <c r="AS213" s="226"/>
      <c r="AT213" s="228"/>
      <c r="AU213" s="227"/>
      <c r="AV213" s="227"/>
      <c r="AW213" s="227"/>
      <c r="AX213" s="227"/>
      <c r="AY213" s="227"/>
      <c r="AZ213" s="227"/>
      <c r="BA213" s="227"/>
      <c r="BB213" s="227"/>
      <c r="BC213" s="227"/>
      <c r="BD213" s="227"/>
      <c r="BE213" s="226"/>
      <c r="BF213" s="228"/>
      <c r="BG213" s="227"/>
      <c r="BH213" s="227"/>
      <c r="BI213" s="227"/>
      <c r="BJ213" s="227"/>
      <c r="BK213" s="227"/>
      <c r="BL213" s="227"/>
      <c r="BM213" s="227"/>
      <c r="BN213" s="227"/>
      <c r="BO213" s="227"/>
      <c r="BP213" s="227"/>
      <c r="BQ213" s="226"/>
      <c r="BR213" s="228"/>
      <c r="BS213" s="227"/>
      <c r="BT213" s="227"/>
      <c r="BU213" s="227"/>
      <c r="BV213" s="227"/>
      <c r="BW213" s="227"/>
      <c r="BX213" s="227"/>
      <c r="BY213" s="227"/>
      <c r="BZ213" s="227"/>
      <c r="CA213" s="227"/>
      <c r="CB213" s="227"/>
      <c r="CC213" s="232">
        <f>G213-SUM(J213:CB213)</f>
        <v>0</v>
      </c>
      <c r="CD213" s="368"/>
    </row>
    <row r="214" spans="1:82" ht="27" x14ac:dyDescent="0.75">
      <c r="A214" s="175"/>
      <c r="B214" s="176" t="s">
        <v>372</v>
      </c>
      <c r="C214" s="182" t="s">
        <v>373</v>
      </c>
      <c r="D214" s="178" t="s">
        <v>86</v>
      </c>
      <c r="E214" s="300">
        <v>0</v>
      </c>
      <c r="F214" s="229"/>
      <c r="G214" s="174">
        <f>+E214*F214</f>
        <v>0</v>
      </c>
      <c r="H214" s="241"/>
      <c r="I214" s="242"/>
      <c r="J214" s="241"/>
      <c r="K214" s="243"/>
      <c r="L214" s="243"/>
      <c r="M214" s="243"/>
      <c r="N214" s="243"/>
      <c r="O214" s="243"/>
      <c r="P214" s="243"/>
      <c r="Q214" s="243"/>
      <c r="R214" s="243"/>
      <c r="S214" s="243"/>
      <c r="T214" s="243"/>
      <c r="U214" s="242">
        <f>G214/2.5</f>
        <v>0</v>
      </c>
      <c r="V214" s="241"/>
      <c r="W214" s="243"/>
      <c r="X214" s="243"/>
      <c r="Y214" s="243"/>
      <c r="Z214" s="243"/>
      <c r="AA214" s="243"/>
      <c r="AB214" s="243"/>
      <c r="AC214" s="243"/>
      <c r="AD214" s="243"/>
      <c r="AE214" s="243"/>
      <c r="AF214" s="243"/>
      <c r="AG214" s="242">
        <f>G214/2.5</f>
        <v>0</v>
      </c>
      <c r="AH214" s="244"/>
      <c r="AI214" s="243"/>
      <c r="AJ214" s="243"/>
      <c r="AK214" s="243"/>
      <c r="AL214" s="243"/>
      <c r="AM214" s="243">
        <f>G214-SUM(J214:AL214)</f>
        <v>0</v>
      </c>
      <c r="AN214" s="243"/>
      <c r="AO214" s="243"/>
      <c r="AP214" s="243"/>
      <c r="AQ214" s="243"/>
      <c r="AR214" s="243"/>
      <c r="AS214" s="242"/>
      <c r="AT214" s="244"/>
      <c r="AU214" s="243"/>
      <c r="AV214" s="243"/>
      <c r="AW214" s="243"/>
      <c r="AX214" s="243"/>
      <c r="AY214" s="243"/>
      <c r="AZ214" s="243"/>
      <c r="BA214" s="243"/>
      <c r="BB214" s="243"/>
      <c r="BC214" s="243"/>
      <c r="BD214" s="243"/>
      <c r="BE214" s="242"/>
      <c r="BF214" s="244"/>
      <c r="BG214" s="243"/>
      <c r="BH214" s="243"/>
      <c r="BI214" s="243"/>
      <c r="BJ214" s="243"/>
      <c r="BK214" s="243"/>
      <c r="BL214" s="243"/>
      <c r="BM214" s="243"/>
      <c r="BN214" s="243"/>
      <c r="BO214" s="243"/>
      <c r="BP214" s="243"/>
      <c r="BQ214" s="242"/>
      <c r="BR214" s="244"/>
      <c r="BS214" s="243"/>
      <c r="BT214" s="243"/>
      <c r="BU214" s="243"/>
      <c r="BV214" s="243"/>
      <c r="BW214" s="243"/>
      <c r="BX214" s="243"/>
      <c r="BY214" s="243"/>
      <c r="BZ214" s="243"/>
      <c r="CA214" s="243"/>
      <c r="CB214" s="243"/>
      <c r="CC214" s="232">
        <f>G214-SUM(J214:CB214)</f>
        <v>0</v>
      </c>
      <c r="CD214" s="368"/>
    </row>
    <row r="215" spans="1:82" ht="27" x14ac:dyDescent="0.75">
      <c r="A215" s="175"/>
      <c r="B215" s="121" t="s">
        <v>375</v>
      </c>
      <c r="C215" s="122" t="s">
        <v>376</v>
      </c>
      <c r="D215" s="123"/>
      <c r="E215" s="294"/>
      <c r="F215" s="249"/>
      <c r="G215" s="124">
        <f>SUM(G216:G247)</f>
        <v>0</v>
      </c>
      <c r="H215" s="125">
        <f>SUM(H216:H247)</f>
        <v>0</v>
      </c>
      <c r="I215" s="126">
        <f t="shared" ref="I215:AL215" si="200">SUM(I216:I247)</f>
        <v>0</v>
      </c>
      <c r="J215" s="125">
        <f t="shared" si="200"/>
        <v>0</v>
      </c>
      <c r="K215" s="127">
        <f t="shared" si="200"/>
        <v>0</v>
      </c>
      <c r="L215" s="127">
        <f t="shared" si="200"/>
        <v>0</v>
      </c>
      <c r="M215" s="127">
        <f t="shared" si="200"/>
        <v>0</v>
      </c>
      <c r="N215" s="127">
        <f t="shared" si="200"/>
        <v>0</v>
      </c>
      <c r="O215" s="127">
        <f t="shared" si="200"/>
        <v>0</v>
      </c>
      <c r="P215" s="127">
        <f>SUM(P216:P247)</f>
        <v>0</v>
      </c>
      <c r="Q215" s="127">
        <f t="shared" si="200"/>
        <v>0</v>
      </c>
      <c r="R215" s="127">
        <f t="shared" si="200"/>
        <v>0</v>
      </c>
      <c r="S215" s="127">
        <f t="shared" si="200"/>
        <v>0</v>
      </c>
      <c r="T215" s="127">
        <f t="shared" si="200"/>
        <v>0</v>
      </c>
      <c r="U215" s="126">
        <f>SUM(U216:U247)</f>
        <v>0</v>
      </c>
      <c r="V215" s="125">
        <f t="shared" si="200"/>
        <v>0</v>
      </c>
      <c r="W215" s="127">
        <f t="shared" si="200"/>
        <v>0</v>
      </c>
      <c r="X215" s="127">
        <f t="shared" si="200"/>
        <v>0</v>
      </c>
      <c r="Y215" s="127">
        <f t="shared" si="200"/>
        <v>0</v>
      </c>
      <c r="Z215" s="127">
        <f t="shared" si="200"/>
        <v>0</v>
      </c>
      <c r="AA215" s="127">
        <f t="shared" si="200"/>
        <v>0</v>
      </c>
      <c r="AB215" s="127">
        <f t="shared" si="200"/>
        <v>0</v>
      </c>
      <c r="AC215" s="127">
        <f t="shared" si="200"/>
        <v>0</v>
      </c>
      <c r="AD215" s="127">
        <f t="shared" si="200"/>
        <v>0</v>
      </c>
      <c r="AE215" s="127">
        <f t="shared" si="200"/>
        <v>0</v>
      </c>
      <c r="AF215" s="127">
        <f t="shared" si="200"/>
        <v>0</v>
      </c>
      <c r="AG215" s="126">
        <f t="shared" si="200"/>
        <v>0</v>
      </c>
      <c r="AH215" s="128">
        <f t="shared" si="200"/>
        <v>0</v>
      </c>
      <c r="AI215" s="127">
        <f t="shared" si="200"/>
        <v>0</v>
      </c>
      <c r="AJ215" s="127">
        <f t="shared" si="200"/>
        <v>0</v>
      </c>
      <c r="AK215" s="127">
        <f t="shared" si="200"/>
        <v>0</v>
      </c>
      <c r="AL215" s="127">
        <f t="shared" si="200"/>
        <v>0</v>
      </c>
      <c r="AM215" s="127">
        <f t="shared" ref="AM215:CC215" si="201">SUM(AM216:AM247)</f>
        <v>0</v>
      </c>
      <c r="AN215" s="127">
        <f t="shared" si="201"/>
        <v>0</v>
      </c>
      <c r="AO215" s="127">
        <f t="shared" si="201"/>
        <v>0</v>
      </c>
      <c r="AP215" s="127">
        <f t="shared" si="201"/>
        <v>0</v>
      </c>
      <c r="AQ215" s="127">
        <f t="shared" si="201"/>
        <v>0</v>
      </c>
      <c r="AR215" s="127">
        <f t="shared" si="201"/>
        <v>0</v>
      </c>
      <c r="AS215" s="126">
        <f t="shared" si="201"/>
        <v>0</v>
      </c>
      <c r="AT215" s="128">
        <f t="shared" si="201"/>
        <v>0</v>
      </c>
      <c r="AU215" s="127">
        <f t="shared" si="201"/>
        <v>0</v>
      </c>
      <c r="AV215" s="127">
        <f t="shared" si="201"/>
        <v>0</v>
      </c>
      <c r="AW215" s="127">
        <f t="shared" si="201"/>
        <v>0</v>
      </c>
      <c r="AX215" s="127">
        <f t="shared" si="201"/>
        <v>0</v>
      </c>
      <c r="AY215" s="127">
        <f t="shared" si="201"/>
        <v>0</v>
      </c>
      <c r="AZ215" s="127">
        <f t="shared" si="201"/>
        <v>0</v>
      </c>
      <c r="BA215" s="127">
        <f t="shared" si="201"/>
        <v>0</v>
      </c>
      <c r="BB215" s="127">
        <f t="shared" si="201"/>
        <v>0</v>
      </c>
      <c r="BC215" s="127">
        <f t="shared" si="201"/>
        <v>0</v>
      </c>
      <c r="BD215" s="127">
        <f t="shared" si="201"/>
        <v>0</v>
      </c>
      <c r="BE215" s="126">
        <f t="shared" si="201"/>
        <v>0</v>
      </c>
      <c r="BF215" s="128">
        <f t="shared" si="201"/>
        <v>0</v>
      </c>
      <c r="BG215" s="127">
        <f t="shared" si="201"/>
        <v>0</v>
      </c>
      <c r="BH215" s="127">
        <f t="shared" si="201"/>
        <v>0</v>
      </c>
      <c r="BI215" s="127">
        <f t="shared" si="201"/>
        <v>0</v>
      </c>
      <c r="BJ215" s="127">
        <f t="shared" si="201"/>
        <v>0</v>
      </c>
      <c r="BK215" s="127">
        <f t="shared" si="201"/>
        <v>0</v>
      </c>
      <c r="BL215" s="127">
        <f t="shared" si="201"/>
        <v>0</v>
      </c>
      <c r="BM215" s="127">
        <f t="shared" si="201"/>
        <v>0</v>
      </c>
      <c r="BN215" s="127">
        <f t="shared" si="201"/>
        <v>0</v>
      </c>
      <c r="BO215" s="127">
        <f t="shared" si="201"/>
        <v>0</v>
      </c>
      <c r="BP215" s="127">
        <f t="shared" si="201"/>
        <v>0</v>
      </c>
      <c r="BQ215" s="126">
        <f t="shared" si="201"/>
        <v>0</v>
      </c>
      <c r="BR215" s="128">
        <f t="shared" si="201"/>
        <v>0</v>
      </c>
      <c r="BS215" s="127">
        <f t="shared" si="201"/>
        <v>0</v>
      </c>
      <c r="BT215" s="127">
        <f t="shared" si="201"/>
        <v>0</v>
      </c>
      <c r="BU215" s="127">
        <f t="shared" si="201"/>
        <v>0</v>
      </c>
      <c r="BV215" s="127">
        <f t="shared" si="201"/>
        <v>0</v>
      </c>
      <c r="BW215" s="127">
        <f t="shared" si="201"/>
        <v>0</v>
      </c>
      <c r="BX215" s="127">
        <f t="shared" si="201"/>
        <v>0</v>
      </c>
      <c r="BY215" s="127">
        <f t="shared" si="201"/>
        <v>0</v>
      </c>
      <c r="BZ215" s="127">
        <f t="shared" si="201"/>
        <v>0</v>
      </c>
      <c r="CA215" s="127">
        <f t="shared" si="201"/>
        <v>0</v>
      </c>
      <c r="CB215" s="127">
        <f t="shared" si="201"/>
        <v>0</v>
      </c>
      <c r="CC215" s="126">
        <f t="shared" si="201"/>
        <v>0</v>
      </c>
      <c r="CD215" s="368"/>
    </row>
    <row r="216" spans="1:82" x14ac:dyDescent="0.75">
      <c r="A216" s="175"/>
      <c r="B216" s="176" t="s">
        <v>377</v>
      </c>
      <c r="C216" s="177" t="s">
        <v>378</v>
      </c>
      <c r="D216" s="178" t="s">
        <v>86</v>
      </c>
      <c r="E216" s="300">
        <v>0</v>
      </c>
      <c r="F216" s="229"/>
      <c r="G216" s="174">
        <f t="shared" ref="G216:G223" si="202">+E216*F216</f>
        <v>0</v>
      </c>
      <c r="H216" s="225"/>
      <c r="I216" s="226"/>
      <c r="J216" s="225"/>
      <c r="K216" s="227"/>
      <c r="L216" s="227"/>
      <c r="M216" s="227"/>
      <c r="N216" s="227"/>
      <c r="O216" s="227"/>
      <c r="P216" s="227"/>
      <c r="Q216" s="227"/>
      <c r="R216" s="227"/>
      <c r="S216" s="227"/>
      <c r="T216" s="227"/>
      <c r="U216" s="226">
        <f t="shared" ref="U216:U222" si="203">G216/2.5</f>
        <v>0</v>
      </c>
      <c r="V216" s="225"/>
      <c r="W216" s="227"/>
      <c r="X216" s="227"/>
      <c r="Y216" s="227"/>
      <c r="Z216" s="227"/>
      <c r="AA216" s="227"/>
      <c r="AB216" s="227"/>
      <c r="AC216" s="227"/>
      <c r="AD216" s="227"/>
      <c r="AE216" s="227"/>
      <c r="AF216" s="227"/>
      <c r="AG216" s="226">
        <f t="shared" ref="AG216:AG222" si="204">G216/2.5</f>
        <v>0</v>
      </c>
      <c r="AH216" s="228"/>
      <c r="AI216" s="227"/>
      <c r="AJ216" s="227"/>
      <c r="AK216" s="227"/>
      <c r="AL216" s="227"/>
      <c r="AM216" s="227">
        <f t="shared" ref="AM216:AM222" si="205">G216-SUM(J216:AL216)</f>
        <v>0</v>
      </c>
      <c r="AN216" s="227"/>
      <c r="AO216" s="227"/>
      <c r="AP216" s="227"/>
      <c r="AQ216" s="227"/>
      <c r="AR216" s="227"/>
      <c r="AS216" s="226"/>
      <c r="AT216" s="228"/>
      <c r="AU216" s="227"/>
      <c r="AV216" s="227"/>
      <c r="AW216" s="227"/>
      <c r="AX216" s="227"/>
      <c r="AY216" s="227"/>
      <c r="AZ216" s="227"/>
      <c r="BA216" s="227"/>
      <c r="BB216" s="227"/>
      <c r="BC216" s="227"/>
      <c r="BD216" s="227"/>
      <c r="BE216" s="226"/>
      <c r="BF216" s="228"/>
      <c r="BG216" s="227"/>
      <c r="BH216" s="227"/>
      <c r="BI216" s="227"/>
      <c r="BJ216" s="227"/>
      <c r="BK216" s="227"/>
      <c r="BL216" s="227"/>
      <c r="BM216" s="227"/>
      <c r="BN216" s="227"/>
      <c r="BO216" s="227"/>
      <c r="BP216" s="227"/>
      <c r="BQ216" s="226"/>
      <c r="BR216" s="228"/>
      <c r="BS216" s="227"/>
      <c r="BT216" s="227"/>
      <c r="BU216" s="227"/>
      <c r="BV216" s="227"/>
      <c r="BW216" s="227"/>
      <c r="BX216" s="227"/>
      <c r="BY216" s="227"/>
      <c r="BZ216" s="227"/>
      <c r="CA216" s="227"/>
      <c r="CB216" s="227"/>
      <c r="CC216" s="232">
        <f t="shared" ref="CC216:CC222" si="206">G216-SUM(J216:CB216)</f>
        <v>0</v>
      </c>
      <c r="CD216" s="368"/>
    </row>
    <row r="217" spans="1:82" x14ac:dyDescent="0.75">
      <c r="A217" s="175"/>
      <c r="B217" s="176" t="s">
        <v>379</v>
      </c>
      <c r="C217" s="177" t="s">
        <v>380</v>
      </c>
      <c r="D217" s="178" t="s">
        <v>86</v>
      </c>
      <c r="E217" s="300">
        <v>0</v>
      </c>
      <c r="F217" s="229"/>
      <c r="G217" s="174">
        <f t="shared" si="202"/>
        <v>0</v>
      </c>
      <c r="H217" s="225"/>
      <c r="I217" s="226"/>
      <c r="J217" s="225"/>
      <c r="K217" s="227"/>
      <c r="L217" s="227"/>
      <c r="M217" s="227"/>
      <c r="N217" s="227"/>
      <c r="O217" s="227"/>
      <c r="P217" s="227"/>
      <c r="Q217" s="227"/>
      <c r="R217" s="227"/>
      <c r="S217" s="227"/>
      <c r="T217" s="227"/>
      <c r="U217" s="226">
        <f t="shared" si="203"/>
        <v>0</v>
      </c>
      <c r="V217" s="225"/>
      <c r="W217" s="227"/>
      <c r="X217" s="227"/>
      <c r="Y217" s="227"/>
      <c r="Z217" s="227"/>
      <c r="AA217" s="227"/>
      <c r="AB217" s="227"/>
      <c r="AC217" s="227"/>
      <c r="AD217" s="227"/>
      <c r="AE217" s="227"/>
      <c r="AF217" s="227"/>
      <c r="AG217" s="226">
        <f t="shared" si="204"/>
        <v>0</v>
      </c>
      <c r="AH217" s="228"/>
      <c r="AI217" s="227"/>
      <c r="AJ217" s="227"/>
      <c r="AK217" s="227"/>
      <c r="AL217" s="227"/>
      <c r="AM217" s="227">
        <f t="shared" si="205"/>
        <v>0</v>
      </c>
      <c r="AN217" s="227"/>
      <c r="AO217" s="227"/>
      <c r="AP217" s="227"/>
      <c r="AQ217" s="227"/>
      <c r="AR217" s="227"/>
      <c r="AS217" s="226"/>
      <c r="AT217" s="228"/>
      <c r="AU217" s="227"/>
      <c r="AV217" s="227"/>
      <c r="AW217" s="227"/>
      <c r="AX217" s="227"/>
      <c r="AY217" s="227"/>
      <c r="AZ217" s="227"/>
      <c r="BA217" s="227"/>
      <c r="BB217" s="227"/>
      <c r="BC217" s="227"/>
      <c r="BD217" s="227"/>
      <c r="BE217" s="226"/>
      <c r="BF217" s="228"/>
      <c r="BG217" s="227"/>
      <c r="BH217" s="227"/>
      <c r="BI217" s="227"/>
      <c r="BJ217" s="227"/>
      <c r="BK217" s="227"/>
      <c r="BL217" s="227"/>
      <c r="BM217" s="227"/>
      <c r="BN217" s="227"/>
      <c r="BO217" s="227"/>
      <c r="BP217" s="227"/>
      <c r="BQ217" s="226"/>
      <c r="BR217" s="228"/>
      <c r="BS217" s="227"/>
      <c r="BT217" s="227"/>
      <c r="BU217" s="227"/>
      <c r="BV217" s="227"/>
      <c r="BW217" s="227"/>
      <c r="BX217" s="227"/>
      <c r="BY217" s="227"/>
      <c r="BZ217" s="227"/>
      <c r="CA217" s="227"/>
      <c r="CB217" s="227"/>
      <c r="CC217" s="232">
        <f t="shared" si="206"/>
        <v>0</v>
      </c>
      <c r="CD217" s="368"/>
    </row>
    <row r="218" spans="1:82" x14ac:dyDescent="0.75">
      <c r="A218" s="39"/>
      <c r="B218" s="176" t="s">
        <v>381</v>
      </c>
      <c r="C218" s="177" t="s">
        <v>382</v>
      </c>
      <c r="D218" s="178" t="s">
        <v>86</v>
      </c>
      <c r="E218" s="300">
        <v>0</v>
      </c>
      <c r="F218" s="229"/>
      <c r="G218" s="174">
        <f t="shared" si="202"/>
        <v>0</v>
      </c>
      <c r="H218" s="225"/>
      <c r="I218" s="226"/>
      <c r="J218" s="225"/>
      <c r="K218" s="227"/>
      <c r="L218" s="227"/>
      <c r="M218" s="227"/>
      <c r="N218" s="227"/>
      <c r="O218" s="227"/>
      <c r="P218" s="227"/>
      <c r="Q218" s="227"/>
      <c r="R218" s="227"/>
      <c r="S218" s="227"/>
      <c r="T218" s="227"/>
      <c r="U218" s="226">
        <f t="shared" si="203"/>
        <v>0</v>
      </c>
      <c r="V218" s="225"/>
      <c r="W218" s="227"/>
      <c r="X218" s="227"/>
      <c r="Y218" s="227"/>
      <c r="Z218" s="227"/>
      <c r="AA218" s="227"/>
      <c r="AB218" s="227"/>
      <c r="AC218" s="227"/>
      <c r="AD218" s="227"/>
      <c r="AE218" s="227"/>
      <c r="AF218" s="227"/>
      <c r="AG218" s="226">
        <f t="shared" si="204"/>
        <v>0</v>
      </c>
      <c r="AH218" s="228"/>
      <c r="AI218" s="227"/>
      <c r="AJ218" s="227"/>
      <c r="AK218" s="227"/>
      <c r="AL218" s="227"/>
      <c r="AM218" s="227">
        <f t="shared" si="205"/>
        <v>0</v>
      </c>
      <c r="AN218" s="227"/>
      <c r="AO218" s="227"/>
      <c r="AP218" s="227"/>
      <c r="AQ218" s="227"/>
      <c r="AR218" s="227"/>
      <c r="AS218" s="226"/>
      <c r="AT218" s="228"/>
      <c r="AU218" s="227"/>
      <c r="AV218" s="227"/>
      <c r="AW218" s="227"/>
      <c r="AX218" s="227"/>
      <c r="AY218" s="227"/>
      <c r="AZ218" s="227"/>
      <c r="BA218" s="227"/>
      <c r="BB218" s="227"/>
      <c r="BC218" s="227"/>
      <c r="BD218" s="227"/>
      <c r="BE218" s="226"/>
      <c r="BF218" s="228"/>
      <c r="BG218" s="227"/>
      <c r="BH218" s="227"/>
      <c r="BI218" s="227"/>
      <c r="BJ218" s="227"/>
      <c r="BK218" s="227"/>
      <c r="BL218" s="227"/>
      <c r="BM218" s="227"/>
      <c r="BN218" s="227"/>
      <c r="BO218" s="227"/>
      <c r="BP218" s="227"/>
      <c r="BQ218" s="226"/>
      <c r="BR218" s="228"/>
      <c r="BS218" s="227"/>
      <c r="BT218" s="227"/>
      <c r="BU218" s="227"/>
      <c r="BV218" s="227"/>
      <c r="BW218" s="227"/>
      <c r="BX218" s="227"/>
      <c r="BY218" s="227"/>
      <c r="BZ218" s="227"/>
      <c r="CA218" s="227"/>
      <c r="CB218" s="227"/>
      <c r="CC218" s="232">
        <f t="shared" si="206"/>
        <v>0</v>
      </c>
      <c r="CD218" s="368"/>
    </row>
    <row r="219" spans="1:82" x14ac:dyDescent="0.75">
      <c r="A219" s="175"/>
      <c r="B219" s="176" t="s">
        <v>383</v>
      </c>
      <c r="C219" s="177" t="s">
        <v>384</v>
      </c>
      <c r="D219" s="178" t="s">
        <v>86</v>
      </c>
      <c r="E219" s="300">
        <v>0</v>
      </c>
      <c r="F219" s="229"/>
      <c r="G219" s="174">
        <f t="shared" si="202"/>
        <v>0</v>
      </c>
      <c r="H219" s="225"/>
      <c r="I219" s="226"/>
      <c r="J219" s="225"/>
      <c r="K219" s="227"/>
      <c r="L219" s="227"/>
      <c r="M219" s="227"/>
      <c r="N219" s="227"/>
      <c r="O219" s="227"/>
      <c r="P219" s="227"/>
      <c r="Q219" s="227"/>
      <c r="R219" s="227"/>
      <c r="S219" s="227"/>
      <c r="T219" s="227"/>
      <c r="U219" s="226">
        <f t="shared" si="203"/>
        <v>0</v>
      </c>
      <c r="V219" s="225"/>
      <c r="W219" s="227"/>
      <c r="X219" s="227"/>
      <c r="Y219" s="227"/>
      <c r="Z219" s="227"/>
      <c r="AA219" s="227"/>
      <c r="AB219" s="227"/>
      <c r="AC219" s="227"/>
      <c r="AD219" s="227"/>
      <c r="AE219" s="227"/>
      <c r="AF219" s="227"/>
      <c r="AG219" s="226">
        <f t="shared" si="204"/>
        <v>0</v>
      </c>
      <c r="AH219" s="228"/>
      <c r="AI219" s="227"/>
      <c r="AJ219" s="227"/>
      <c r="AK219" s="227"/>
      <c r="AL219" s="227"/>
      <c r="AM219" s="227">
        <f t="shared" si="205"/>
        <v>0</v>
      </c>
      <c r="AN219" s="227"/>
      <c r="AO219" s="227"/>
      <c r="AP219" s="227"/>
      <c r="AQ219" s="227"/>
      <c r="AR219" s="227"/>
      <c r="AS219" s="226"/>
      <c r="AT219" s="228"/>
      <c r="AU219" s="227"/>
      <c r="AV219" s="227"/>
      <c r="AW219" s="227"/>
      <c r="AX219" s="227"/>
      <c r="AY219" s="227"/>
      <c r="AZ219" s="227"/>
      <c r="BA219" s="227"/>
      <c r="BB219" s="227"/>
      <c r="BC219" s="227"/>
      <c r="BD219" s="227"/>
      <c r="BE219" s="226"/>
      <c r="BF219" s="228"/>
      <c r="BG219" s="227"/>
      <c r="BH219" s="227"/>
      <c r="BI219" s="227"/>
      <c r="BJ219" s="227"/>
      <c r="BK219" s="227"/>
      <c r="BL219" s="227"/>
      <c r="BM219" s="227"/>
      <c r="BN219" s="227"/>
      <c r="BO219" s="227"/>
      <c r="BP219" s="227"/>
      <c r="BQ219" s="226"/>
      <c r="BR219" s="228"/>
      <c r="BS219" s="227"/>
      <c r="BT219" s="227"/>
      <c r="BU219" s="227"/>
      <c r="BV219" s="227"/>
      <c r="BW219" s="227"/>
      <c r="BX219" s="227"/>
      <c r="BY219" s="227"/>
      <c r="BZ219" s="227"/>
      <c r="CA219" s="227"/>
      <c r="CB219" s="227"/>
      <c r="CC219" s="232">
        <f t="shared" si="206"/>
        <v>0</v>
      </c>
      <c r="CD219" s="368"/>
    </row>
    <row r="220" spans="1:82" x14ac:dyDescent="0.75">
      <c r="A220" s="175"/>
      <c r="B220" s="176" t="s">
        <v>385</v>
      </c>
      <c r="C220" s="177" t="s">
        <v>386</v>
      </c>
      <c r="D220" s="178" t="s">
        <v>86</v>
      </c>
      <c r="E220" s="300">
        <v>0</v>
      </c>
      <c r="F220" s="229"/>
      <c r="G220" s="174">
        <f t="shared" si="202"/>
        <v>0</v>
      </c>
      <c r="H220" s="225"/>
      <c r="I220" s="226"/>
      <c r="J220" s="225"/>
      <c r="K220" s="227"/>
      <c r="L220" s="227"/>
      <c r="M220" s="227"/>
      <c r="N220" s="227"/>
      <c r="O220" s="227"/>
      <c r="P220" s="227"/>
      <c r="Q220" s="227"/>
      <c r="R220" s="227"/>
      <c r="S220" s="227"/>
      <c r="T220" s="227"/>
      <c r="U220" s="226">
        <f t="shared" si="203"/>
        <v>0</v>
      </c>
      <c r="V220" s="225"/>
      <c r="W220" s="227"/>
      <c r="X220" s="227"/>
      <c r="Y220" s="227"/>
      <c r="Z220" s="227"/>
      <c r="AA220" s="227"/>
      <c r="AB220" s="227"/>
      <c r="AC220" s="227"/>
      <c r="AD220" s="227"/>
      <c r="AE220" s="227"/>
      <c r="AF220" s="227"/>
      <c r="AG220" s="226">
        <f t="shared" si="204"/>
        <v>0</v>
      </c>
      <c r="AH220" s="228"/>
      <c r="AI220" s="227"/>
      <c r="AJ220" s="227"/>
      <c r="AK220" s="227"/>
      <c r="AL220" s="227"/>
      <c r="AM220" s="227">
        <f t="shared" si="205"/>
        <v>0</v>
      </c>
      <c r="AN220" s="227"/>
      <c r="AO220" s="227"/>
      <c r="AP220" s="227"/>
      <c r="AQ220" s="227"/>
      <c r="AR220" s="227"/>
      <c r="AS220" s="226"/>
      <c r="AT220" s="228"/>
      <c r="AU220" s="227"/>
      <c r="AV220" s="227"/>
      <c r="AW220" s="227"/>
      <c r="AX220" s="227"/>
      <c r="AY220" s="227"/>
      <c r="AZ220" s="227"/>
      <c r="BA220" s="227"/>
      <c r="BB220" s="227"/>
      <c r="BC220" s="227"/>
      <c r="BD220" s="227"/>
      <c r="BE220" s="226"/>
      <c r="BF220" s="228"/>
      <c r="BG220" s="227"/>
      <c r="BH220" s="227"/>
      <c r="BI220" s="227"/>
      <c r="BJ220" s="227"/>
      <c r="BK220" s="227"/>
      <c r="BL220" s="227"/>
      <c r="BM220" s="227"/>
      <c r="BN220" s="227"/>
      <c r="BO220" s="227"/>
      <c r="BP220" s="227"/>
      <c r="BQ220" s="226"/>
      <c r="BR220" s="228"/>
      <c r="BS220" s="227"/>
      <c r="BT220" s="227"/>
      <c r="BU220" s="227"/>
      <c r="BV220" s="227"/>
      <c r="BW220" s="227"/>
      <c r="BX220" s="227"/>
      <c r="BY220" s="227"/>
      <c r="BZ220" s="227"/>
      <c r="CA220" s="227"/>
      <c r="CB220" s="227"/>
      <c r="CC220" s="232">
        <f t="shared" si="206"/>
        <v>0</v>
      </c>
      <c r="CD220" s="368"/>
    </row>
    <row r="221" spans="1:82" x14ac:dyDescent="0.75">
      <c r="A221" s="175"/>
      <c r="B221" s="176" t="s">
        <v>387</v>
      </c>
      <c r="C221" s="177" t="s">
        <v>388</v>
      </c>
      <c r="D221" s="178" t="s">
        <v>86</v>
      </c>
      <c r="E221" s="300">
        <v>0</v>
      </c>
      <c r="F221" s="229"/>
      <c r="G221" s="174">
        <f t="shared" si="202"/>
        <v>0</v>
      </c>
      <c r="H221" s="225"/>
      <c r="I221" s="226"/>
      <c r="J221" s="225"/>
      <c r="K221" s="227"/>
      <c r="L221" s="227"/>
      <c r="M221" s="227"/>
      <c r="N221" s="227"/>
      <c r="O221" s="227"/>
      <c r="P221" s="227"/>
      <c r="Q221" s="227"/>
      <c r="R221" s="227"/>
      <c r="S221" s="227"/>
      <c r="T221" s="227"/>
      <c r="U221" s="226">
        <f t="shared" si="203"/>
        <v>0</v>
      </c>
      <c r="V221" s="225"/>
      <c r="W221" s="227"/>
      <c r="X221" s="227"/>
      <c r="Y221" s="227"/>
      <c r="Z221" s="227"/>
      <c r="AA221" s="227"/>
      <c r="AB221" s="227"/>
      <c r="AC221" s="227"/>
      <c r="AD221" s="227"/>
      <c r="AE221" s="227"/>
      <c r="AF221" s="227"/>
      <c r="AG221" s="226">
        <f t="shared" si="204"/>
        <v>0</v>
      </c>
      <c r="AH221" s="228"/>
      <c r="AI221" s="227"/>
      <c r="AJ221" s="227"/>
      <c r="AK221" s="227"/>
      <c r="AL221" s="227"/>
      <c r="AM221" s="227">
        <f t="shared" si="205"/>
        <v>0</v>
      </c>
      <c r="AN221" s="227"/>
      <c r="AO221" s="227"/>
      <c r="AP221" s="227"/>
      <c r="AQ221" s="227"/>
      <c r="AR221" s="227"/>
      <c r="AS221" s="226"/>
      <c r="AT221" s="228"/>
      <c r="AU221" s="227"/>
      <c r="AV221" s="227"/>
      <c r="AW221" s="227"/>
      <c r="AX221" s="227"/>
      <c r="AY221" s="227"/>
      <c r="AZ221" s="227"/>
      <c r="BA221" s="227"/>
      <c r="BB221" s="227"/>
      <c r="BC221" s="227"/>
      <c r="BD221" s="227"/>
      <c r="BE221" s="226"/>
      <c r="BF221" s="228"/>
      <c r="BG221" s="227"/>
      <c r="BH221" s="227"/>
      <c r="BI221" s="227"/>
      <c r="BJ221" s="227"/>
      <c r="BK221" s="227"/>
      <c r="BL221" s="227"/>
      <c r="BM221" s="227"/>
      <c r="BN221" s="227"/>
      <c r="BO221" s="227"/>
      <c r="BP221" s="227"/>
      <c r="BQ221" s="226"/>
      <c r="BR221" s="228"/>
      <c r="BS221" s="227"/>
      <c r="BT221" s="227"/>
      <c r="BU221" s="227"/>
      <c r="BV221" s="227"/>
      <c r="BW221" s="227"/>
      <c r="BX221" s="227"/>
      <c r="BY221" s="227"/>
      <c r="BZ221" s="227"/>
      <c r="CA221" s="227"/>
      <c r="CB221" s="227"/>
      <c r="CC221" s="232">
        <f t="shared" si="206"/>
        <v>0</v>
      </c>
      <c r="CD221" s="368"/>
    </row>
    <row r="222" spans="1:82" x14ac:dyDescent="0.75">
      <c r="A222" s="175"/>
      <c r="B222" s="176" t="s">
        <v>389</v>
      </c>
      <c r="C222" s="177" t="s">
        <v>390</v>
      </c>
      <c r="D222" s="178" t="s">
        <v>86</v>
      </c>
      <c r="E222" s="300">
        <v>0</v>
      </c>
      <c r="F222" s="229"/>
      <c r="G222" s="174">
        <f t="shared" si="202"/>
        <v>0</v>
      </c>
      <c r="H222" s="225"/>
      <c r="I222" s="226"/>
      <c r="J222" s="225"/>
      <c r="K222" s="227"/>
      <c r="L222" s="227"/>
      <c r="M222" s="227"/>
      <c r="N222" s="227"/>
      <c r="O222" s="227"/>
      <c r="P222" s="227"/>
      <c r="Q222" s="227"/>
      <c r="R222" s="227"/>
      <c r="S222" s="227"/>
      <c r="T222" s="227"/>
      <c r="U222" s="226">
        <f t="shared" si="203"/>
        <v>0</v>
      </c>
      <c r="V222" s="225"/>
      <c r="W222" s="227"/>
      <c r="X222" s="227"/>
      <c r="Y222" s="227"/>
      <c r="Z222" s="227"/>
      <c r="AA222" s="227"/>
      <c r="AB222" s="227"/>
      <c r="AC222" s="227"/>
      <c r="AD222" s="227"/>
      <c r="AE222" s="227"/>
      <c r="AF222" s="227"/>
      <c r="AG222" s="226">
        <f t="shared" si="204"/>
        <v>0</v>
      </c>
      <c r="AH222" s="228"/>
      <c r="AI222" s="227"/>
      <c r="AJ222" s="227"/>
      <c r="AK222" s="227"/>
      <c r="AL222" s="227"/>
      <c r="AM222" s="227">
        <f t="shared" si="205"/>
        <v>0</v>
      </c>
      <c r="AN222" s="227"/>
      <c r="AO222" s="227"/>
      <c r="AP222" s="227"/>
      <c r="AQ222" s="227"/>
      <c r="AR222" s="227"/>
      <c r="AS222" s="226"/>
      <c r="AT222" s="228"/>
      <c r="AU222" s="227"/>
      <c r="AV222" s="227"/>
      <c r="AW222" s="227"/>
      <c r="AX222" s="227"/>
      <c r="AY222" s="227"/>
      <c r="AZ222" s="227"/>
      <c r="BA222" s="227"/>
      <c r="BB222" s="227"/>
      <c r="BC222" s="227"/>
      <c r="BD222" s="227"/>
      <c r="BE222" s="226"/>
      <c r="BF222" s="228"/>
      <c r="BG222" s="227"/>
      <c r="BH222" s="227"/>
      <c r="BI222" s="227"/>
      <c r="BJ222" s="227"/>
      <c r="BK222" s="227"/>
      <c r="BL222" s="227"/>
      <c r="BM222" s="227"/>
      <c r="BN222" s="227"/>
      <c r="BO222" s="227"/>
      <c r="BP222" s="227"/>
      <c r="BQ222" s="226"/>
      <c r="BR222" s="228"/>
      <c r="BS222" s="227"/>
      <c r="BT222" s="227"/>
      <c r="BU222" s="227"/>
      <c r="BV222" s="227"/>
      <c r="BW222" s="227"/>
      <c r="BX222" s="227"/>
      <c r="BY222" s="227"/>
      <c r="BZ222" s="227"/>
      <c r="CA222" s="227"/>
      <c r="CB222" s="227"/>
      <c r="CC222" s="232">
        <f t="shared" si="206"/>
        <v>0</v>
      </c>
      <c r="CD222" s="368"/>
    </row>
    <row r="223" spans="1:82" ht="27" x14ac:dyDescent="0.75">
      <c r="A223" s="175"/>
      <c r="B223" s="73" t="s">
        <v>391</v>
      </c>
      <c r="C223" s="129" t="s">
        <v>903</v>
      </c>
      <c r="D223" s="139" t="s">
        <v>86</v>
      </c>
      <c r="E223" s="255">
        <v>1</v>
      </c>
      <c r="F223" s="216"/>
      <c r="G223" s="74">
        <f t="shared" si="202"/>
        <v>0</v>
      </c>
      <c r="H223" s="230"/>
      <c r="I223" s="232"/>
      <c r="J223" s="230"/>
      <c r="K223" s="231"/>
      <c r="L223" s="231"/>
      <c r="M223" s="231"/>
      <c r="N223" s="231"/>
      <c r="O223" s="231"/>
      <c r="P223" s="231"/>
      <c r="Q223" s="231"/>
      <c r="R223" s="231"/>
      <c r="S223" s="231"/>
      <c r="T223" s="231"/>
      <c r="U223" s="232">
        <f>G223/6</f>
        <v>0</v>
      </c>
      <c r="V223" s="230"/>
      <c r="W223" s="231"/>
      <c r="X223" s="231"/>
      <c r="Y223" s="231"/>
      <c r="Z223" s="231"/>
      <c r="AA223" s="231"/>
      <c r="AB223" s="231"/>
      <c r="AC223" s="231"/>
      <c r="AD223" s="231"/>
      <c r="AE223" s="231"/>
      <c r="AF223" s="231"/>
      <c r="AG223" s="232">
        <f>G223/6</f>
        <v>0</v>
      </c>
      <c r="AH223" s="233"/>
      <c r="AI223" s="231"/>
      <c r="AJ223" s="231"/>
      <c r="AK223" s="231"/>
      <c r="AL223" s="231"/>
      <c r="AM223" s="231"/>
      <c r="AN223" s="231"/>
      <c r="AO223" s="231"/>
      <c r="AP223" s="231"/>
      <c r="AQ223" s="231"/>
      <c r="AR223" s="231"/>
      <c r="AS223" s="232">
        <f>G223/6</f>
        <v>0</v>
      </c>
      <c r="AT223" s="233"/>
      <c r="AU223" s="231"/>
      <c r="AV223" s="231"/>
      <c r="AW223" s="231"/>
      <c r="AX223" s="231"/>
      <c r="AY223" s="231"/>
      <c r="AZ223" s="231"/>
      <c r="BA223" s="231"/>
      <c r="BB223" s="231"/>
      <c r="BC223" s="231"/>
      <c r="BD223" s="231"/>
      <c r="BE223" s="232">
        <f>G223/6</f>
        <v>0</v>
      </c>
      <c r="BF223" s="233"/>
      <c r="BG223" s="231"/>
      <c r="BH223" s="231"/>
      <c r="BI223" s="231"/>
      <c r="BJ223" s="231"/>
      <c r="BK223" s="231"/>
      <c r="BL223" s="231"/>
      <c r="BM223" s="231"/>
      <c r="BN223" s="231"/>
      <c r="BO223" s="231"/>
      <c r="BP223" s="231"/>
      <c r="BQ223" s="232">
        <f>G223/6</f>
        <v>0</v>
      </c>
      <c r="BR223" s="233"/>
      <c r="BS223" s="231"/>
      <c r="BT223" s="231"/>
      <c r="BU223" s="231"/>
      <c r="BV223" s="231"/>
      <c r="BW223" s="231"/>
      <c r="BX223" s="231"/>
      <c r="BY223" s="231"/>
      <c r="BZ223" s="231"/>
      <c r="CA223" s="231"/>
      <c r="CB223" s="231"/>
      <c r="CC223" s="232">
        <f>G223-SUM(J223:CB223)</f>
        <v>0</v>
      </c>
      <c r="CD223" s="368"/>
    </row>
    <row r="224" spans="1:82" ht="27" x14ac:dyDescent="0.75">
      <c r="A224" s="39"/>
      <c r="B224" s="176" t="s">
        <v>392</v>
      </c>
      <c r="C224" s="177" t="s">
        <v>393</v>
      </c>
      <c r="D224" s="178" t="s">
        <v>226</v>
      </c>
      <c r="E224" s="300">
        <v>0</v>
      </c>
      <c r="F224" s="229"/>
      <c r="G224" s="174">
        <f t="shared" ref="G224:G229" si="207">+E224*F224</f>
        <v>0</v>
      </c>
      <c r="H224" s="225"/>
      <c r="I224" s="226"/>
      <c r="J224" s="225"/>
      <c r="K224" s="227"/>
      <c r="L224" s="227"/>
      <c r="M224" s="227"/>
      <c r="N224" s="227"/>
      <c r="O224" s="227"/>
      <c r="P224" s="227"/>
      <c r="Q224" s="227"/>
      <c r="R224" s="227"/>
      <c r="S224" s="227"/>
      <c r="T224" s="227"/>
      <c r="U224" s="226">
        <f t="shared" ref="U224:U229" si="208">G224/2.5</f>
        <v>0</v>
      </c>
      <c r="V224" s="225"/>
      <c r="W224" s="227"/>
      <c r="X224" s="227"/>
      <c r="Y224" s="227"/>
      <c r="Z224" s="227"/>
      <c r="AA224" s="227"/>
      <c r="AB224" s="227"/>
      <c r="AC224" s="227"/>
      <c r="AD224" s="227"/>
      <c r="AE224" s="227"/>
      <c r="AF224" s="227"/>
      <c r="AG224" s="226">
        <f t="shared" ref="AG224:AG229" si="209">G224/2.5</f>
        <v>0</v>
      </c>
      <c r="AH224" s="228"/>
      <c r="AI224" s="227"/>
      <c r="AJ224" s="227"/>
      <c r="AK224" s="227"/>
      <c r="AL224" s="227"/>
      <c r="AM224" s="227">
        <f t="shared" ref="AM224:AM229" si="210">G224-SUM(J224:AL224)</f>
        <v>0</v>
      </c>
      <c r="AN224" s="227"/>
      <c r="AO224" s="227"/>
      <c r="AP224" s="227"/>
      <c r="AQ224" s="227"/>
      <c r="AR224" s="227"/>
      <c r="AS224" s="226"/>
      <c r="AT224" s="228"/>
      <c r="AU224" s="227"/>
      <c r="AV224" s="227"/>
      <c r="AW224" s="227"/>
      <c r="AX224" s="227"/>
      <c r="AY224" s="227"/>
      <c r="AZ224" s="227"/>
      <c r="BA224" s="227"/>
      <c r="BB224" s="227"/>
      <c r="BC224" s="227"/>
      <c r="BD224" s="227"/>
      <c r="BE224" s="226"/>
      <c r="BF224" s="228"/>
      <c r="BG224" s="227"/>
      <c r="BH224" s="227"/>
      <c r="BI224" s="227"/>
      <c r="BJ224" s="227"/>
      <c r="BK224" s="227"/>
      <c r="BL224" s="227"/>
      <c r="BM224" s="227"/>
      <c r="BN224" s="227"/>
      <c r="BO224" s="227"/>
      <c r="BP224" s="227"/>
      <c r="BQ224" s="226"/>
      <c r="BR224" s="228"/>
      <c r="BS224" s="227"/>
      <c r="BT224" s="227"/>
      <c r="BU224" s="227"/>
      <c r="BV224" s="227"/>
      <c r="BW224" s="227"/>
      <c r="BX224" s="227"/>
      <c r="BY224" s="227"/>
      <c r="BZ224" s="227"/>
      <c r="CA224" s="227"/>
      <c r="CB224" s="227"/>
      <c r="CC224" s="232">
        <f t="shared" ref="CC224:CC229" si="211">G224-SUM(J224:CB224)</f>
        <v>0</v>
      </c>
      <c r="CD224" s="368"/>
    </row>
    <row r="225" spans="1:82" ht="27" x14ac:dyDescent="0.75">
      <c r="A225" s="39"/>
      <c r="B225" s="176" t="s">
        <v>394</v>
      </c>
      <c r="C225" s="177" t="s">
        <v>395</v>
      </c>
      <c r="D225" s="178" t="s">
        <v>86</v>
      </c>
      <c r="E225" s="300">
        <v>0</v>
      </c>
      <c r="F225" s="229"/>
      <c r="G225" s="174">
        <f t="shared" si="207"/>
        <v>0</v>
      </c>
      <c r="H225" s="225"/>
      <c r="I225" s="226"/>
      <c r="J225" s="225"/>
      <c r="K225" s="227"/>
      <c r="L225" s="227"/>
      <c r="M225" s="227"/>
      <c r="N225" s="227"/>
      <c r="O225" s="227"/>
      <c r="P225" s="227"/>
      <c r="Q225" s="227"/>
      <c r="R225" s="227"/>
      <c r="S225" s="227"/>
      <c r="T225" s="227"/>
      <c r="U225" s="226">
        <f t="shared" si="208"/>
        <v>0</v>
      </c>
      <c r="V225" s="225"/>
      <c r="W225" s="227"/>
      <c r="X225" s="227"/>
      <c r="Y225" s="227"/>
      <c r="Z225" s="227"/>
      <c r="AA225" s="227"/>
      <c r="AB225" s="227"/>
      <c r="AC225" s="227"/>
      <c r="AD225" s="227"/>
      <c r="AE225" s="227"/>
      <c r="AF225" s="227"/>
      <c r="AG225" s="226">
        <f t="shared" si="209"/>
        <v>0</v>
      </c>
      <c r="AH225" s="228"/>
      <c r="AI225" s="227"/>
      <c r="AJ225" s="227"/>
      <c r="AK225" s="227"/>
      <c r="AL225" s="227"/>
      <c r="AM225" s="227">
        <f t="shared" si="210"/>
        <v>0</v>
      </c>
      <c r="AN225" s="227"/>
      <c r="AO225" s="227"/>
      <c r="AP225" s="227"/>
      <c r="AQ225" s="227"/>
      <c r="AR225" s="227"/>
      <c r="AS225" s="226"/>
      <c r="AT225" s="228"/>
      <c r="AU225" s="227"/>
      <c r="AV225" s="227"/>
      <c r="AW225" s="227"/>
      <c r="AX225" s="227"/>
      <c r="AY225" s="227"/>
      <c r="AZ225" s="227"/>
      <c r="BA225" s="227"/>
      <c r="BB225" s="227"/>
      <c r="BC225" s="227"/>
      <c r="BD225" s="227"/>
      <c r="BE225" s="226"/>
      <c r="BF225" s="228"/>
      <c r="BG225" s="227"/>
      <c r="BH225" s="227"/>
      <c r="BI225" s="227"/>
      <c r="BJ225" s="227"/>
      <c r="BK225" s="227"/>
      <c r="BL225" s="227"/>
      <c r="BM225" s="227"/>
      <c r="BN225" s="227"/>
      <c r="BO225" s="227"/>
      <c r="BP225" s="227"/>
      <c r="BQ225" s="226"/>
      <c r="BR225" s="228"/>
      <c r="BS225" s="227"/>
      <c r="BT225" s="227"/>
      <c r="BU225" s="227"/>
      <c r="BV225" s="227"/>
      <c r="BW225" s="227"/>
      <c r="BX225" s="227"/>
      <c r="BY225" s="227"/>
      <c r="BZ225" s="227"/>
      <c r="CA225" s="227"/>
      <c r="CB225" s="227"/>
      <c r="CC225" s="232">
        <f t="shared" si="211"/>
        <v>0</v>
      </c>
      <c r="CD225" s="368"/>
    </row>
    <row r="226" spans="1:82" x14ac:dyDescent="0.75">
      <c r="A226" s="175"/>
      <c r="B226" s="176" t="s">
        <v>396</v>
      </c>
      <c r="C226" s="177" t="s">
        <v>397</v>
      </c>
      <c r="D226" s="178" t="s">
        <v>86</v>
      </c>
      <c r="E226" s="300">
        <v>0</v>
      </c>
      <c r="F226" s="229"/>
      <c r="G226" s="174">
        <f t="shared" si="207"/>
        <v>0</v>
      </c>
      <c r="H226" s="225"/>
      <c r="I226" s="226"/>
      <c r="J226" s="225"/>
      <c r="K226" s="227"/>
      <c r="L226" s="227"/>
      <c r="M226" s="227"/>
      <c r="N226" s="227"/>
      <c r="O226" s="227"/>
      <c r="P226" s="227"/>
      <c r="Q226" s="227"/>
      <c r="R226" s="227"/>
      <c r="S226" s="227"/>
      <c r="T226" s="227"/>
      <c r="U226" s="226">
        <f t="shared" si="208"/>
        <v>0</v>
      </c>
      <c r="V226" s="225"/>
      <c r="W226" s="227"/>
      <c r="X226" s="227"/>
      <c r="Y226" s="227"/>
      <c r="Z226" s="227"/>
      <c r="AA226" s="227"/>
      <c r="AB226" s="227"/>
      <c r="AC226" s="227"/>
      <c r="AD226" s="227"/>
      <c r="AE226" s="227"/>
      <c r="AF226" s="227"/>
      <c r="AG226" s="226">
        <f t="shared" si="209"/>
        <v>0</v>
      </c>
      <c r="AH226" s="228"/>
      <c r="AI226" s="227"/>
      <c r="AJ226" s="227"/>
      <c r="AK226" s="227"/>
      <c r="AL226" s="227"/>
      <c r="AM226" s="227">
        <f t="shared" si="210"/>
        <v>0</v>
      </c>
      <c r="AN226" s="227"/>
      <c r="AO226" s="227"/>
      <c r="AP226" s="227"/>
      <c r="AQ226" s="227"/>
      <c r="AR226" s="227"/>
      <c r="AS226" s="226"/>
      <c r="AT226" s="228"/>
      <c r="AU226" s="227"/>
      <c r="AV226" s="227"/>
      <c r="AW226" s="227"/>
      <c r="AX226" s="227"/>
      <c r="AY226" s="227"/>
      <c r="AZ226" s="227"/>
      <c r="BA226" s="227"/>
      <c r="BB226" s="227"/>
      <c r="BC226" s="227"/>
      <c r="BD226" s="227"/>
      <c r="BE226" s="226"/>
      <c r="BF226" s="228"/>
      <c r="BG226" s="227"/>
      <c r="BH226" s="227"/>
      <c r="BI226" s="227"/>
      <c r="BJ226" s="227"/>
      <c r="BK226" s="227"/>
      <c r="BL226" s="227"/>
      <c r="BM226" s="227"/>
      <c r="BN226" s="227"/>
      <c r="BO226" s="227"/>
      <c r="BP226" s="227"/>
      <c r="BQ226" s="226"/>
      <c r="BR226" s="228"/>
      <c r="BS226" s="227"/>
      <c r="BT226" s="227"/>
      <c r="BU226" s="227"/>
      <c r="BV226" s="227"/>
      <c r="BW226" s="227"/>
      <c r="BX226" s="227"/>
      <c r="BY226" s="227"/>
      <c r="BZ226" s="227"/>
      <c r="CA226" s="227"/>
      <c r="CB226" s="227"/>
      <c r="CC226" s="232">
        <f t="shared" si="211"/>
        <v>0</v>
      </c>
      <c r="CD226" s="368"/>
    </row>
    <row r="227" spans="1:82" x14ac:dyDescent="0.75">
      <c r="A227" s="175"/>
      <c r="B227" s="176" t="s">
        <v>398</v>
      </c>
      <c r="C227" s="177" t="s">
        <v>399</v>
      </c>
      <c r="D227" s="178" t="s">
        <v>86</v>
      </c>
      <c r="E227" s="300">
        <v>0</v>
      </c>
      <c r="F227" s="229"/>
      <c r="G227" s="174">
        <f t="shared" si="207"/>
        <v>0</v>
      </c>
      <c r="H227" s="225"/>
      <c r="I227" s="226"/>
      <c r="J227" s="225"/>
      <c r="K227" s="227"/>
      <c r="L227" s="227"/>
      <c r="M227" s="227"/>
      <c r="N227" s="227"/>
      <c r="O227" s="227"/>
      <c r="P227" s="227"/>
      <c r="Q227" s="227"/>
      <c r="R227" s="227"/>
      <c r="S227" s="227"/>
      <c r="T227" s="227"/>
      <c r="U227" s="226">
        <f t="shared" si="208"/>
        <v>0</v>
      </c>
      <c r="V227" s="225"/>
      <c r="W227" s="227"/>
      <c r="X227" s="227"/>
      <c r="Y227" s="227"/>
      <c r="Z227" s="227"/>
      <c r="AA227" s="227"/>
      <c r="AB227" s="227"/>
      <c r="AC227" s="227"/>
      <c r="AD227" s="227"/>
      <c r="AE227" s="227"/>
      <c r="AF227" s="227"/>
      <c r="AG227" s="226">
        <f t="shared" si="209"/>
        <v>0</v>
      </c>
      <c r="AH227" s="228"/>
      <c r="AI227" s="227"/>
      <c r="AJ227" s="227"/>
      <c r="AK227" s="227"/>
      <c r="AL227" s="227"/>
      <c r="AM227" s="227">
        <f t="shared" si="210"/>
        <v>0</v>
      </c>
      <c r="AN227" s="227"/>
      <c r="AO227" s="227"/>
      <c r="AP227" s="227"/>
      <c r="AQ227" s="227"/>
      <c r="AR227" s="227"/>
      <c r="AS227" s="226"/>
      <c r="AT227" s="228"/>
      <c r="AU227" s="227"/>
      <c r="AV227" s="227"/>
      <c r="AW227" s="227"/>
      <c r="AX227" s="227"/>
      <c r="AY227" s="227"/>
      <c r="AZ227" s="227"/>
      <c r="BA227" s="227"/>
      <c r="BB227" s="227"/>
      <c r="BC227" s="227"/>
      <c r="BD227" s="227"/>
      <c r="BE227" s="226"/>
      <c r="BF227" s="228"/>
      <c r="BG227" s="227"/>
      <c r="BH227" s="227"/>
      <c r="BI227" s="227"/>
      <c r="BJ227" s="227"/>
      <c r="BK227" s="227"/>
      <c r="BL227" s="227"/>
      <c r="BM227" s="227"/>
      <c r="BN227" s="227"/>
      <c r="BO227" s="227"/>
      <c r="BP227" s="227"/>
      <c r="BQ227" s="226"/>
      <c r="BR227" s="228"/>
      <c r="BS227" s="227"/>
      <c r="BT227" s="227"/>
      <c r="BU227" s="227"/>
      <c r="BV227" s="227"/>
      <c r="BW227" s="227"/>
      <c r="BX227" s="227"/>
      <c r="BY227" s="227"/>
      <c r="BZ227" s="227"/>
      <c r="CA227" s="227"/>
      <c r="CB227" s="227"/>
      <c r="CC227" s="232">
        <f t="shared" si="211"/>
        <v>0</v>
      </c>
      <c r="CD227" s="368"/>
    </row>
    <row r="228" spans="1:82" x14ac:dyDescent="0.75">
      <c r="A228" s="175"/>
      <c r="B228" s="176" t="s">
        <v>400</v>
      </c>
      <c r="C228" s="177" t="s">
        <v>401</v>
      </c>
      <c r="D228" s="178" t="s">
        <v>86</v>
      </c>
      <c r="E228" s="300">
        <v>0</v>
      </c>
      <c r="F228" s="229"/>
      <c r="G228" s="174">
        <f t="shared" si="207"/>
        <v>0</v>
      </c>
      <c r="H228" s="225"/>
      <c r="I228" s="226"/>
      <c r="J228" s="225"/>
      <c r="K228" s="227"/>
      <c r="L228" s="227"/>
      <c r="M228" s="227"/>
      <c r="N228" s="227"/>
      <c r="O228" s="227"/>
      <c r="P228" s="227"/>
      <c r="Q228" s="227"/>
      <c r="R228" s="227"/>
      <c r="S228" s="227"/>
      <c r="T228" s="227"/>
      <c r="U228" s="226">
        <f t="shared" si="208"/>
        <v>0</v>
      </c>
      <c r="V228" s="225"/>
      <c r="W228" s="227"/>
      <c r="X228" s="227"/>
      <c r="Y228" s="227"/>
      <c r="Z228" s="227"/>
      <c r="AA228" s="227"/>
      <c r="AB228" s="227"/>
      <c r="AC228" s="227"/>
      <c r="AD228" s="227"/>
      <c r="AE228" s="227"/>
      <c r="AF228" s="227"/>
      <c r="AG228" s="226">
        <f t="shared" si="209"/>
        <v>0</v>
      </c>
      <c r="AH228" s="228"/>
      <c r="AI228" s="227"/>
      <c r="AJ228" s="227"/>
      <c r="AK228" s="227"/>
      <c r="AL228" s="227"/>
      <c r="AM228" s="227">
        <f t="shared" si="210"/>
        <v>0</v>
      </c>
      <c r="AN228" s="227"/>
      <c r="AO228" s="227"/>
      <c r="AP228" s="227"/>
      <c r="AQ228" s="227"/>
      <c r="AR228" s="227"/>
      <c r="AS228" s="226"/>
      <c r="AT228" s="228"/>
      <c r="AU228" s="227"/>
      <c r="AV228" s="227"/>
      <c r="AW228" s="227"/>
      <c r="AX228" s="227"/>
      <c r="AY228" s="227"/>
      <c r="AZ228" s="227"/>
      <c r="BA228" s="227"/>
      <c r="BB228" s="227"/>
      <c r="BC228" s="227"/>
      <c r="BD228" s="227"/>
      <c r="BE228" s="226"/>
      <c r="BF228" s="228"/>
      <c r="BG228" s="227"/>
      <c r="BH228" s="227"/>
      <c r="BI228" s="227"/>
      <c r="BJ228" s="227"/>
      <c r="BK228" s="227"/>
      <c r="BL228" s="227"/>
      <c r="BM228" s="227"/>
      <c r="BN228" s="227"/>
      <c r="BO228" s="227"/>
      <c r="BP228" s="227"/>
      <c r="BQ228" s="226"/>
      <c r="BR228" s="228"/>
      <c r="BS228" s="227"/>
      <c r="BT228" s="227"/>
      <c r="BU228" s="227"/>
      <c r="BV228" s="227"/>
      <c r="BW228" s="227"/>
      <c r="BX228" s="227"/>
      <c r="BY228" s="227"/>
      <c r="BZ228" s="227"/>
      <c r="CA228" s="227"/>
      <c r="CB228" s="227"/>
      <c r="CC228" s="232">
        <f t="shared" si="211"/>
        <v>0</v>
      </c>
      <c r="CD228" s="368"/>
    </row>
    <row r="229" spans="1:82" x14ac:dyDescent="0.75">
      <c r="A229" s="175"/>
      <c r="B229" s="176" t="s">
        <v>402</v>
      </c>
      <c r="C229" s="177" t="s">
        <v>403</v>
      </c>
      <c r="D229" s="178" t="s">
        <v>86</v>
      </c>
      <c r="E229" s="300">
        <v>0</v>
      </c>
      <c r="F229" s="229"/>
      <c r="G229" s="174">
        <f t="shared" si="207"/>
        <v>0</v>
      </c>
      <c r="H229" s="225"/>
      <c r="I229" s="226"/>
      <c r="J229" s="225"/>
      <c r="K229" s="227"/>
      <c r="L229" s="227"/>
      <c r="M229" s="227"/>
      <c r="N229" s="227"/>
      <c r="O229" s="227"/>
      <c r="P229" s="227"/>
      <c r="Q229" s="227"/>
      <c r="R229" s="227"/>
      <c r="S229" s="227"/>
      <c r="T229" s="227"/>
      <c r="U229" s="226">
        <f t="shared" si="208"/>
        <v>0</v>
      </c>
      <c r="V229" s="225"/>
      <c r="W229" s="227"/>
      <c r="X229" s="227"/>
      <c r="Y229" s="227"/>
      <c r="Z229" s="227"/>
      <c r="AA229" s="227"/>
      <c r="AB229" s="227"/>
      <c r="AC229" s="227"/>
      <c r="AD229" s="227"/>
      <c r="AE229" s="227"/>
      <c r="AF229" s="227"/>
      <c r="AG229" s="226">
        <f t="shared" si="209"/>
        <v>0</v>
      </c>
      <c r="AH229" s="228"/>
      <c r="AI229" s="227"/>
      <c r="AJ229" s="227"/>
      <c r="AK229" s="227"/>
      <c r="AL229" s="227"/>
      <c r="AM229" s="227">
        <f t="shared" si="210"/>
        <v>0</v>
      </c>
      <c r="AN229" s="227"/>
      <c r="AO229" s="227"/>
      <c r="AP229" s="227"/>
      <c r="AQ229" s="227"/>
      <c r="AR229" s="227"/>
      <c r="AS229" s="226"/>
      <c r="AT229" s="228"/>
      <c r="AU229" s="227"/>
      <c r="AV229" s="227"/>
      <c r="AW229" s="227"/>
      <c r="AX229" s="227"/>
      <c r="AY229" s="227"/>
      <c r="AZ229" s="227"/>
      <c r="BA229" s="227"/>
      <c r="BB229" s="227"/>
      <c r="BC229" s="227"/>
      <c r="BD229" s="227"/>
      <c r="BE229" s="226"/>
      <c r="BF229" s="228"/>
      <c r="BG229" s="227"/>
      <c r="BH229" s="227"/>
      <c r="BI229" s="227"/>
      <c r="BJ229" s="227"/>
      <c r="BK229" s="227"/>
      <c r="BL229" s="227"/>
      <c r="BM229" s="227"/>
      <c r="BN229" s="227"/>
      <c r="BO229" s="227"/>
      <c r="BP229" s="227"/>
      <c r="BQ229" s="226"/>
      <c r="BR229" s="228"/>
      <c r="BS229" s="227"/>
      <c r="BT229" s="227"/>
      <c r="BU229" s="227"/>
      <c r="BV229" s="227"/>
      <c r="BW229" s="227"/>
      <c r="BX229" s="227"/>
      <c r="BY229" s="227"/>
      <c r="BZ229" s="227"/>
      <c r="CA229" s="227"/>
      <c r="CB229" s="227"/>
      <c r="CC229" s="232">
        <f t="shared" si="211"/>
        <v>0</v>
      </c>
      <c r="CD229" s="368"/>
    </row>
    <row r="230" spans="1:82" x14ac:dyDescent="0.75">
      <c r="A230" s="175"/>
      <c r="B230" s="73" t="s">
        <v>404</v>
      </c>
      <c r="C230" s="129" t="s">
        <v>405</v>
      </c>
      <c r="D230" s="139" t="s">
        <v>86</v>
      </c>
      <c r="E230" s="255">
        <v>1</v>
      </c>
      <c r="F230" s="216"/>
      <c r="G230" s="74">
        <f t="shared" ref="G230:G240" si="212">+E230*F230</f>
        <v>0</v>
      </c>
      <c r="H230" s="230"/>
      <c r="I230" s="232"/>
      <c r="J230" s="230"/>
      <c r="K230" s="231"/>
      <c r="L230" s="231"/>
      <c r="M230" s="231"/>
      <c r="N230" s="231"/>
      <c r="O230" s="231"/>
      <c r="P230" s="231"/>
      <c r="Q230" s="231"/>
      <c r="R230" s="231"/>
      <c r="S230" s="231"/>
      <c r="T230" s="231"/>
      <c r="U230" s="232">
        <f>G230/6</f>
        <v>0</v>
      </c>
      <c r="V230" s="230"/>
      <c r="W230" s="231"/>
      <c r="X230" s="231"/>
      <c r="Y230" s="231"/>
      <c r="Z230" s="231"/>
      <c r="AA230" s="231"/>
      <c r="AB230" s="231"/>
      <c r="AC230" s="231"/>
      <c r="AD230" s="231"/>
      <c r="AE230" s="231"/>
      <c r="AF230" s="231"/>
      <c r="AG230" s="232">
        <f>G230/6</f>
        <v>0</v>
      </c>
      <c r="AH230" s="233"/>
      <c r="AI230" s="231"/>
      <c r="AJ230" s="231"/>
      <c r="AK230" s="231"/>
      <c r="AL230" s="231"/>
      <c r="AM230" s="231"/>
      <c r="AN230" s="231"/>
      <c r="AO230" s="231"/>
      <c r="AP230" s="231"/>
      <c r="AQ230" s="231"/>
      <c r="AR230" s="231"/>
      <c r="AS230" s="232">
        <f>G230/6</f>
        <v>0</v>
      </c>
      <c r="AT230" s="233"/>
      <c r="AU230" s="231"/>
      <c r="AV230" s="231"/>
      <c r="AW230" s="231"/>
      <c r="AX230" s="231"/>
      <c r="AY230" s="231"/>
      <c r="AZ230" s="231"/>
      <c r="BA230" s="231"/>
      <c r="BB230" s="231"/>
      <c r="BC230" s="231"/>
      <c r="BD230" s="231"/>
      <c r="BE230" s="232">
        <f>G230/6</f>
        <v>0</v>
      </c>
      <c r="BF230" s="233"/>
      <c r="BG230" s="231"/>
      <c r="BH230" s="231"/>
      <c r="BI230" s="231"/>
      <c r="BJ230" s="231"/>
      <c r="BK230" s="231"/>
      <c r="BL230" s="231"/>
      <c r="BM230" s="231"/>
      <c r="BN230" s="231"/>
      <c r="BO230" s="231"/>
      <c r="BP230" s="231"/>
      <c r="BQ230" s="232">
        <f>G230/6</f>
        <v>0</v>
      </c>
      <c r="BR230" s="233"/>
      <c r="BS230" s="231"/>
      <c r="BT230" s="231"/>
      <c r="BU230" s="231"/>
      <c r="BV230" s="231"/>
      <c r="BW230" s="231"/>
      <c r="BX230" s="231"/>
      <c r="BY230" s="231"/>
      <c r="BZ230" s="231"/>
      <c r="CA230" s="231"/>
      <c r="CB230" s="231"/>
      <c r="CC230" s="232">
        <f>G230-SUM(J230:CB230)</f>
        <v>0</v>
      </c>
      <c r="CD230" s="368"/>
    </row>
    <row r="231" spans="1:82" ht="27" x14ac:dyDescent="0.75">
      <c r="A231" s="175"/>
      <c r="B231" s="176" t="s">
        <v>406</v>
      </c>
      <c r="C231" s="177" t="s">
        <v>407</v>
      </c>
      <c r="D231" s="178" t="s">
        <v>86</v>
      </c>
      <c r="E231" s="300">
        <v>0</v>
      </c>
      <c r="F231" s="229"/>
      <c r="G231" s="174">
        <f t="shared" si="212"/>
        <v>0</v>
      </c>
      <c r="H231" s="225"/>
      <c r="I231" s="226"/>
      <c r="J231" s="225"/>
      <c r="K231" s="227"/>
      <c r="L231" s="227"/>
      <c r="M231" s="227"/>
      <c r="N231" s="227"/>
      <c r="O231" s="227"/>
      <c r="P231" s="227"/>
      <c r="Q231" s="227"/>
      <c r="R231" s="227"/>
      <c r="S231" s="227"/>
      <c r="T231" s="227"/>
      <c r="U231" s="226">
        <f t="shared" ref="U231:U237" si="213">G231/2.5</f>
        <v>0</v>
      </c>
      <c r="V231" s="225"/>
      <c r="W231" s="227"/>
      <c r="X231" s="227"/>
      <c r="Y231" s="227"/>
      <c r="Z231" s="227"/>
      <c r="AA231" s="227"/>
      <c r="AB231" s="227"/>
      <c r="AC231" s="227"/>
      <c r="AD231" s="227"/>
      <c r="AE231" s="227"/>
      <c r="AF231" s="227"/>
      <c r="AG231" s="226">
        <f t="shared" ref="AG231:AG237" si="214">G231/2.5</f>
        <v>0</v>
      </c>
      <c r="AH231" s="228"/>
      <c r="AI231" s="227"/>
      <c r="AJ231" s="227"/>
      <c r="AK231" s="227"/>
      <c r="AL231" s="227"/>
      <c r="AM231" s="227">
        <f t="shared" ref="AM231:AM237" si="215">G231-SUM(J231:AL231)</f>
        <v>0</v>
      </c>
      <c r="AN231" s="227"/>
      <c r="AO231" s="227"/>
      <c r="AP231" s="227"/>
      <c r="AQ231" s="227"/>
      <c r="AR231" s="227"/>
      <c r="AS231" s="226"/>
      <c r="AT231" s="228"/>
      <c r="AU231" s="227"/>
      <c r="AV231" s="227"/>
      <c r="AW231" s="227"/>
      <c r="AX231" s="227"/>
      <c r="AY231" s="227"/>
      <c r="AZ231" s="227"/>
      <c r="BA231" s="227"/>
      <c r="BB231" s="227"/>
      <c r="BC231" s="227"/>
      <c r="BD231" s="227"/>
      <c r="BE231" s="226"/>
      <c r="BF231" s="228"/>
      <c r="BG231" s="227"/>
      <c r="BH231" s="227"/>
      <c r="BI231" s="227"/>
      <c r="BJ231" s="227"/>
      <c r="BK231" s="227"/>
      <c r="BL231" s="227"/>
      <c r="BM231" s="227"/>
      <c r="BN231" s="227"/>
      <c r="BO231" s="227"/>
      <c r="BP231" s="227"/>
      <c r="BQ231" s="226"/>
      <c r="BR231" s="228"/>
      <c r="BS231" s="227"/>
      <c r="BT231" s="227"/>
      <c r="BU231" s="227"/>
      <c r="BV231" s="227"/>
      <c r="BW231" s="227"/>
      <c r="BX231" s="227"/>
      <c r="BY231" s="227"/>
      <c r="BZ231" s="227"/>
      <c r="CA231" s="227"/>
      <c r="CB231" s="227"/>
      <c r="CC231" s="232">
        <f>G231-SUM(J231:CB231)</f>
        <v>0</v>
      </c>
      <c r="CD231" s="368"/>
    </row>
    <row r="232" spans="1:82" ht="27" x14ac:dyDescent="0.75">
      <c r="A232" s="175"/>
      <c r="B232" s="176" t="s">
        <v>408</v>
      </c>
      <c r="C232" s="177" t="s">
        <v>409</v>
      </c>
      <c r="D232" s="178" t="s">
        <v>86</v>
      </c>
      <c r="E232" s="300">
        <v>0</v>
      </c>
      <c r="F232" s="229"/>
      <c r="G232" s="174">
        <f t="shared" si="212"/>
        <v>0</v>
      </c>
      <c r="H232" s="225"/>
      <c r="I232" s="226"/>
      <c r="J232" s="225"/>
      <c r="K232" s="227"/>
      <c r="L232" s="227"/>
      <c r="M232" s="227"/>
      <c r="N232" s="227"/>
      <c r="O232" s="227"/>
      <c r="P232" s="227"/>
      <c r="Q232" s="227"/>
      <c r="R232" s="227"/>
      <c r="S232" s="227"/>
      <c r="T232" s="227"/>
      <c r="U232" s="226">
        <f t="shared" si="213"/>
        <v>0</v>
      </c>
      <c r="V232" s="225"/>
      <c r="W232" s="227"/>
      <c r="X232" s="227"/>
      <c r="Y232" s="227"/>
      <c r="Z232" s="227"/>
      <c r="AA232" s="227"/>
      <c r="AB232" s="227"/>
      <c r="AC232" s="227"/>
      <c r="AD232" s="227"/>
      <c r="AE232" s="227"/>
      <c r="AF232" s="227"/>
      <c r="AG232" s="226">
        <f t="shared" si="214"/>
        <v>0</v>
      </c>
      <c r="AH232" s="228"/>
      <c r="AI232" s="227"/>
      <c r="AJ232" s="227"/>
      <c r="AK232" s="227"/>
      <c r="AL232" s="227"/>
      <c r="AM232" s="227">
        <f t="shared" si="215"/>
        <v>0</v>
      </c>
      <c r="AN232" s="227"/>
      <c r="AO232" s="227"/>
      <c r="AP232" s="227"/>
      <c r="AQ232" s="227"/>
      <c r="AR232" s="227"/>
      <c r="AS232" s="226"/>
      <c r="AT232" s="228"/>
      <c r="AU232" s="227"/>
      <c r="AV232" s="227"/>
      <c r="AW232" s="227"/>
      <c r="AX232" s="227"/>
      <c r="AY232" s="227"/>
      <c r="AZ232" s="227"/>
      <c r="BA232" s="227"/>
      <c r="BB232" s="227"/>
      <c r="BC232" s="227"/>
      <c r="BD232" s="227"/>
      <c r="BE232" s="226"/>
      <c r="BF232" s="228"/>
      <c r="BG232" s="227"/>
      <c r="BH232" s="227"/>
      <c r="BI232" s="227"/>
      <c r="BJ232" s="227"/>
      <c r="BK232" s="227"/>
      <c r="BL232" s="227"/>
      <c r="BM232" s="227"/>
      <c r="BN232" s="227"/>
      <c r="BO232" s="227"/>
      <c r="BP232" s="227"/>
      <c r="BQ232" s="226"/>
      <c r="BR232" s="228"/>
      <c r="BS232" s="227"/>
      <c r="BT232" s="227"/>
      <c r="BU232" s="227"/>
      <c r="BV232" s="227"/>
      <c r="BW232" s="227"/>
      <c r="BX232" s="227"/>
      <c r="BY232" s="227"/>
      <c r="BZ232" s="227"/>
      <c r="CA232" s="227"/>
      <c r="CB232" s="227"/>
      <c r="CC232" s="232">
        <f t="shared" ref="CC232:CC238" si="216">G232-SUM(J232:CB232)</f>
        <v>0</v>
      </c>
      <c r="CD232" s="368"/>
    </row>
    <row r="233" spans="1:82" x14ac:dyDescent="0.75">
      <c r="A233" s="175"/>
      <c r="B233" s="176" t="s">
        <v>410</v>
      </c>
      <c r="C233" s="177" t="s">
        <v>411</v>
      </c>
      <c r="D233" s="178" t="s">
        <v>86</v>
      </c>
      <c r="E233" s="300">
        <v>0</v>
      </c>
      <c r="F233" s="229"/>
      <c r="G233" s="174">
        <f t="shared" si="212"/>
        <v>0</v>
      </c>
      <c r="H233" s="225"/>
      <c r="I233" s="226"/>
      <c r="J233" s="225"/>
      <c r="K233" s="227"/>
      <c r="L233" s="227"/>
      <c r="M233" s="227"/>
      <c r="N233" s="227"/>
      <c r="O233" s="227"/>
      <c r="P233" s="227"/>
      <c r="Q233" s="227"/>
      <c r="R233" s="227"/>
      <c r="S233" s="227"/>
      <c r="T233" s="227"/>
      <c r="U233" s="226">
        <f t="shared" si="213"/>
        <v>0</v>
      </c>
      <c r="V233" s="225"/>
      <c r="W233" s="227"/>
      <c r="X233" s="227"/>
      <c r="Y233" s="227"/>
      <c r="Z233" s="227"/>
      <c r="AA233" s="227"/>
      <c r="AB233" s="227"/>
      <c r="AC233" s="227"/>
      <c r="AD233" s="227"/>
      <c r="AE233" s="227"/>
      <c r="AF233" s="227"/>
      <c r="AG233" s="226">
        <f t="shared" si="214"/>
        <v>0</v>
      </c>
      <c r="AH233" s="228"/>
      <c r="AI233" s="227"/>
      <c r="AJ233" s="227"/>
      <c r="AK233" s="227"/>
      <c r="AL233" s="227"/>
      <c r="AM233" s="227">
        <f t="shared" si="215"/>
        <v>0</v>
      </c>
      <c r="AN233" s="227"/>
      <c r="AO233" s="227"/>
      <c r="AP233" s="227"/>
      <c r="AQ233" s="227"/>
      <c r="AR233" s="227"/>
      <c r="AS233" s="226"/>
      <c r="AT233" s="228"/>
      <c r="AU233" s="227"/>
      <c r="AV233" s="227"/>
      <c r="AW233" s="227"/>
      <c r="AX233" s="227"/>
      <c r="AY233" s="227"/>
      <c r="AZ233" s="227"/>
      <c r="BA233" s="227"/>
      <c r="BB233" s="227"/>
      <c r="BC233" s="227"/>
      <c r="BD233" s="227"/>
      <c r="BE233" s="226"/>
      <c r="BF233" s="228"/>
      <c r="BG233" s="227"/>
      <c r="BH233" s="227"/>
      <c r="BI233" s="227"/>
      <c r="BJ233" s="227"/>
      <c r="BK233" s="227"/>
      <c r="BL233" s="227"/>
      <c r="BM233" s="227"/>
      <c r="BN233" s="227"/>
      <c r="BO233" s="227"/>
      <c r="BP233" s="227"/>
      <c r="BQ233" s="226"/>
      <c r="BR233" s="228"/>
      <c r="BS233" s="227"/>
      <c r="BT233" s="227"/>
      <c r="BU233" s="227"/>
      <c r="BV233" s="227"/>
      <c r="BW233" s="227"/>
      <c r="BX233" s="227"/>
      <c r="BY233" s="227"/>
      <c r="BZ233" s="227"/>
      <c r="CA233" s="227"/>
      <c r="CB233" s="227"/>
      <c r="CC233" s="232">
        <f t="shared" si="216"/>
        <v>0</v>
      </c>
      <c r="CD233" s="368"/>
    </row>
    <row r="234" spans="1:82" ht="27" x14ac:dyDescent="0.75">
      <c r="A234" s="39"/>
      <c r="B234" s="176" t="s">
        <v>412</v>
      </c>
      <c r="C234" s="177" t="s">
        <v>413</v>
      </c>
      <c r="D234" s="178" t="s">
        <v>86</v>
      </c>
      <c r="E234" s="300">
        <v>0</v>
      </c>
      <c r="F234" s="229"/>
      <c r="G234" s="174">
        <f t="shared" si="212"/>
        <v>0</v>
      </c>
      <c r="H234" s="225"/>
      <c r="I234" s="226"/>
      <c r="J234" s="225"/>
      <c r="K234" s="227"/>
      <c r="L234" s="227"/>
      <c r="M234" s="227"/>
      <c r="N234" s="227"/>
      <c r="O234" s="227"/>
      <c r="P234" s="227"/>
      <c r="Q234" s="227"/>
      <c r="R234" s="227"/>
      <c r="S234" s="227"/>
      <c r="T234" s="227"/>
      <c r="U234" s="226">
        <f t="shared" si="213"/>
        <v>0</v>
      </c>
      <c r="V234" s="225"/>
      <c r="W234" s="227"/>
      <c r="X234" s="227"/>
      <c r="Y234" s="227"/>
      <c r="Z234" s="227"/>
      <c r="AA234" s="227"/>
      <c r="AB234" s="227"/>
      <c r="AC234" s="227"/>
      <c r="AD234" s="227"/>
      <c r="AE234" s="227"/>
      <c r="AF234" s="227"/>
      <c r="AG234" s="226">
        <f t="shared" si="214"/>
        <v>0</v>
      </c>
      <c r="AH234" s="228"/>
      <c r="AI234" s="227"/>
      <c r="AJ234" s="227"/>
      <c r="AK234" s="227"/>
      <c r="AL234" s="227"/>
      <c r="AM234" s="227">
        <f t="shared" si="215"/>
        <v>0</v>
      </c>
      <c r="AN234" s="227"/>
      <c r="AO234" s="227"/>
      <c r="AP234" s="227"/>
      <c r="AQ234" s="227"/>
      <c r="AR234" s="227"/>
      <c r="AS234" s="226"/>
      <c r="AT234" s="228"/>
      <c r="AU234" s="227"/>
      <c r="AV234" s="227"/>
      <c r="AW234" s="227"/>
      <c r="AX234" s="227"/>
      <c r="AY234" s="227"/>
      <c r="AZ234" s="227"/>
      <c r="BA234" s="227"/>
      <c r="BB234" s="227"/>
      <c r="BC234" s="227"/>
      <c r="BD234" s="227"/>
      <c r="BE234" s="226"/>
      <c r="BF234" s="228"/>
      <c r="BG234" s="227"/>
      <c r="BH234" s="227"/>
      <c r="BI234" s="227"/>
      <c r="BJ234" s="227"/>
      <c r="BK234" s="227"/>
      <c r="BL234" s="227"/>
      <c r="BM234" s="227"/>
      <c r="BN234" s="227"/>
      <c r="BO234" s="227"/>
      <c r="BP234" s="227"/>
      <c r="BQ234" s="226"/>
      <c r="BR234" s="228"/>
      <c r="BS234" s="227"/>
      <c r="BT234" s="227"/>
      <c r="BU234" s="227"/>
      <c r="BV234" s="227"/>
      <c r="BW234" s="227"/>
      <c r="BX234" s="227"/>
      <c r="BY234" s="227"/>
      <c r="BZ234" s="227"/>
      <c r="CA234" s="227"/>
      <c r="CB234" s="227"/>
      <c r="CC234" s="232">
        <f t="shared" si="216"/>
        <v>0</v>
      </c>
      <c r="CD234" s="368"/>
    </row>
    <row r="235" spans="1:82" x14ac:dyDescent="0.75">
      <c r="A235" s="39"/>
      <c r="B235" s="176" t="s">
        <v>414</v>
      </c>
      <c r="C235" s="177" t="s">
        <v>415</v>
      </c>
      <c r="D235" s="178" t="s">
        <v>86</v>
      </c>
      <c r="E235" s="300">
        <v>0</v>
      </c>
      <c r="F235" s="229"/>
      <c r="G235" s="174">
        <f t="shared" si="212"/>
        <v>0</v>
      </c>
      <c r="H235" s="225"/>
      <c r="I235" s="226"/>
      <c r="J235" s="225"/>
      <c r="K235" s="227"/>
      <c r="L235" s="227"/>
      <c r="M235" s="227"/>
      <c r="N235" s="227"/>
      <c r="O235" s="227"/>
      <c r="P235" s="227"/>
      <c r="Q235" s="227"/>
      <c r="R235" s="227"/>
      <c r="S235" s="227"/>
      <c r="T235" s="227"/>
      <c r="U235" s="226">
        <f t="shared" si="213"/>
        <v>0</v>
      </c>
      <c r="V235" s="225"/>
      <c r="W235" s="227"/>
      <c r="X235" s="227"/>
      <c r="Y235" s="227"/>
      <c r="Z235" s="227"/>
      <c r="AA235" s="227"/>
      <c r="AB235" s="227"/>
      <c r="AC235" s="227"/>
      <c r="AD235" s="227"/>
      <c r="AE235" s="227"/>
      <c r="AF235" s="227"/>
      <c r="AG235" s="226">
        <f t="shared" si="214"/>
        <v>0</v>
      </c>
      <c r="AH235" s="228"/>
      <c r="AI235" s="227"/>
      <c r="AJ235" s="227"/>
      <c r="AK235" s="227"/>
      <c r="AL235" s="227"/>
      <c r="AM235" s="227">
        <f t="shared" si="215"/>
        <v>0</v>
      </c>
      <c r="AN235" s="227"/>
      <c r="AO235" s="227"/>
      <c r="AP235" s="227"/>
      <c r="AQ235" s="227"/>
      <c r="AR235" s="227"/>
      <c r="AS235" s="226"/>
      <c r="AT235" s="228"/>
      <c r="AU235" s="227"/>
      <c r="AV235" s="227"/>
      <c r="AW235" s="227"/>
      <c r="AX235" s="227"/>
      <c r="AY235" s="227"/>
      <c r="AZ235" s="227"/>
      <c r="BA235" s="227"/>
      <c r="BB235" s="227"/>
      <c r="BC235" s="227"/>
      <c r="BD235" s="227"/>
      <c r="BE235" s="226"/>
      <c r="BF235" s="228"/>
      <c r="BG235" s="227"/>
      <c r="BH235" s="227"/>
      <c r="BI235" s="227"/>
      <c r="BJ235" s="227"/>
      <c r="BK235" s="227"/>
      <c r="BL235" s="227"/>
      <c r="BM235" s="227"/>
      <c r="BN235" s="227"/>
      <c r="BO235" s="227"/>
      <c r="BP235" s="227"/>
      <c r="BQ235" s="226"/>
      <c r="BR235" s="228"/>
      <c r="BS235" s="227"/>
      <c r="BT235" s="227"/>
      <c r="BU235" s="227"/>
      <c r="BV235" s="227"/>
      <c r="BW235" s="227"/>
      <c r="BX235" s="227"/>
      <c r="BY235" s="227"/>
      <c r="BZ235" s="227"/>
      <c r="CA235" s="227"/>
      <c r="CB235" s="227"/>
      <c r="CC235" s="232">
        <f t="shared" si="216"/>
        <v>0</v>
      </c>
      <c r="CD235" s="368"/>
    </row>
    <row r="236" spans="1:82" x14ac:dyDescent="0.75">
      <c r="A236" s="175"/>
      <c r="B236" s="176" t="s">
        <v>416</v>
      </c>
      <c r="C236" s="177" t="s">
        <v>417</v>
      </c>
      <c r="D236" s="178" t="s">
        <v>86</v>
      </c>
      <c r="E236" s="300">
        <v>0</v>
      </c>
      <c r="F236" s="229"/>
      <c r="G236" s="174">
        <f t="shared" si="212"/>
        <v>0</v>
      </c>
      <c r="H236" s="225"/>
      <c r="I236" s="226"/>
      <c r="J236" s="225"/>
      <c r="K236" s="227"/>
      <c r="L236" s="227"/>
      <c r="M236" s="227"/>
      <c r="N236" s="227"/>
      <c r="O236" s="227"/>
      <c r="P236" s="227"/>
      <c r="Q236" s="227"/>
      <c r="R236" s="227"/>
      <c r="S236" s="227"/>
      <c r="T236" s="227"/>
      <c r="U236" s="226">
        <f t="shared" si="213"/>
        <v>0</v>
      </c>
      <c r="V236" s="225"/>
      <c r="W236" s="227"/>
      <c r="X236" s="227"/>
      <c r="Y236" s="227"/>
      <c r="Z236" s="227"/>
      <c r="AA236" s="227"/>
      <c r="AB236" s="227"/>
      <c r="AC236" s="227"/>
      <c r="AD236" s="227"/>
      <c r="AE236" s="227"/>
      <c r="AF236" s="227"/>
      <c r="AG236" s="226">
        <f t="shared" si="214"/>
        <v>0</v>
      </c>
      <c r="AH236" s="228"/>
      <c r="AI236" s="227"/>
      <c r="AJ236" s="227"/>
      <c r="AK236" s="227"/>
      <c r="AL236" s="227"/>
      <c r="AM236" s="227">
        <f t="shared" si="215"/>
        <v>0</v>
      </c>
      <c r="AN236" s="227"/>
      <c r="AO236" s="227"/>
      <c r="AP236" s="227"/>
      <c r="AQ236" s="227"/>
      <c r="AR236" s="227"/>
      <c r="AS236" s="226"/>
      <c r="AT236" s="228"/>
      <c r="AU236" s="227"/>
      <c r="AV236" s="227"/>
      <c r="AW236" s="227"/>
      <c r="AX236" s="227"/>
      <c r="AY236" s="227"/>
      <c r="AZ236" s="227"/>
      <c r="BA236" s="227"/>
      <c r="BB236" s="227"/>
      <c r="BC236" s="227"/>
      <c r="BD236" s="227"/>
      <c r="BE236" s="226"/>
      <c r="BF236" s="228"/>
      <c r="BG236" s="227"/>
      <c r="BH236" s="227"/>
      <c r="BI236" s="227"/>
      <c r="BJ236" s="227"/>
      <c r="BK236" s="227"/>
      <c r="BL236" s="227"/>
      <c r="BM236" s="227"/>
      <c r="BN236" s="227"/>
      <c r="BO236" s="227"/>
      <c r="BP236" s="227"/>
      <c r="BQ236" s="226"/>
      <c r="BR236" s="228"/>
      <c r="BS236" s="227"/>
      <c r="BT236" s="227"/>
      <c r="BU236" s="227"/>
      <c r="BV236" s="227"/>
      <c r="BW236" s="227"/>
      <c r="BX236" s="227"/>
      <c r="BY236" s="227"/>
      <c r="BZ236" s="227"/>
      <c r="CA236" s="227"/>
      <c r="CB236" s="227"/>
      <c r="CC236" s="232">
        <f t="shared" si="216"/>
        <v>0</v>
      </c>
      <c r="CD236" s="368"/>
    </row>
    <row r="237" spans="1:82" x14ac:dyDescent="0.75">
      <c r="A237" s="175"/>
      <c r="B237" s="176" t="s">
        <v>418</v>
      </c>
      <c r="C237" s="177" t="s">
        <v>419</v>
      </c>
      <c r="D237" s="178" t="s">
        <v>86</v>
      </c>
      <c r="E237" s="300">
        <v>0</v>
      </c>
      <c r="F237" s="229"/>
      <c r="G237" s="174">
        <f t="shared" si="212"/>
        <v>0</v>
      </c>
      <c r="H237" s="225"/>
      <c r="I237" s="226"/>
      <c r="J237" s="225"/>
      <c r="K237" s="227"/>
      <c r="L237" s="227"/>
      <c r="M237" s="227"/>
      <c r="N237" s="227"/>
      <c r="O237" s="227"/>
      <c r="P237" s="227"/>
      <c r="Q237" s="227"/>
      <c r="R237" s="227"/>
      <c r="S237" s="227"/>
      <c r="T237" s="227"/>
      <c r="U237" s="226">
        <f t="shared" si="213"/>
        <v>0</v>
      </c>
      <c r="V237" s="225"/>
      <c r="W237" s="227"/>
      <c r="X237" s="227"/>
      <c r="Y237" s="227"/>
      <c r="Z237" s="227"/>
      <c r="AA237" s="227"/>
      <c r="AB237" s="227"/>
      <c r="AC237" s="227"/>
      <c r="AD237" s="227"/>
      <c r="AE237" s="227"/>
      <c r="AF237" s="227"/>
      <c r="AG237" s="226">
        <f t="shared" si="214"/>
        <v>0</v>
      </c>
      <c r="AH237" s="228"/>
      <c r="AI237" s="227"/>
      <c r="AJ237" s="227"/>
      <c r="AK237" s="227"/>
      <c r="AL237" s="227"/>
      <c r="AM237" s="227">
        <f t="shared" si="215"/>
        <v>0</v>
      </c>
      <c r="AN237" s="227"/>
      <c r="AO237" s="227"/>
      <c r="AP237" s="227"/>
      <c r="AQ237" s="227"/>
      <c r="AR237" s="227"/>
      <c r="AS237" s="226"/>
      <c r="AT237" s="228"/>
      <c r="AU237" s="227"/>
      <c r="AV237" s="227"/>
      <c r="AW237" s="227"/>
      <c r="AX237" s="227"/>
      <c r="AY237" s="227"/>
      <c r="AZ237" s="227"/>
      <c r="BA237" s="227"/>
      <c r="BB237" s="227"/>
      <c r="BC237" s="227"/>
      <c r="BD237" s="227"/>
      <c r="BE237" s="226"/>
      <c r="BF237" s="228"/>
      <c r="BG237" s="227"/>
      <c r="BH237" s="227"/>
      <c r="BI237" s="227"/>
      <c r="BJ237" s="227"/>
      <c r="BK237" s="227"/>
      <c r="BL237" s="227"/>
      <c r="BM237" s="227"/>
      <c r="BN237" s="227"/>
      <c r="BO237" s="227"/>
      <c r="BP237" s="227"/>
      <c r="BQ237" s="226"/>
      <c r="BR237" s="228"/>
      <c r="BS237" s="227"/>
      <c r="BT237" s="227"/>
      <c r="BU237" s="227"/>
      <c r="BV237" s="227"/>
      <c r="BW237" s="227"/>
      <c r="BX237" s="227"/>
      <c r="BY237" s="227"/>
      <c r="BZ237" s="227"/>
      <c r="CA237" s="227"/>
      <c r="CB237" s="227"/>
      <c r="CC237" s="232">
        <f t="shared" si="216"/>
        <v>0</v>
      </c>
      <c r="CD237" s="368"/>
    </row>
    <row r="238" spans="1:82" x14ac:dyDescent="0.75">
      <c r="A238" s="175"/>
      <c r="B238" s="176" t="s">
        <v>421</v>
      </c>
      <c r="C238" s="177" t="s">
        <v>422</v>
      </c>
      <c r="D238" s="178" t="s">
        <v>423</v>
      </c>
      <c r="E238" s="300">
        <v>0</v>
      </c>
      <c r="F238" s="229"/>
      <c r="G238" s="174">
        <f t="shared" si="212"/>
        <v>0</v>
      </c>
      <c r="H238" s="225"/>
      <c r="I238" s="226"/>
      <c r="J238" s="225"/>
      <c r="K238" s="227"/>
      <c r="L238" s="227"/>
      <c r="M238" s="227"/>
      <c r="N238" s="227"/>
      <c r="O238" s="227"/>
      <c r="P238" s="227"/>
      <c r="Q238" s="227"/>
      <c r="R238" s="227"/>
      <c r="S238" s="227"/>
      <c r="T238" s="227"/>
      <c r="U238" s="226"/>
      <c r="V238" s="225"/>
      <c r="W238" s="227"/>
      <c r="X238" s="227"/>
      <c r="Y238" s="227"/>
      <c r="Z238" s="227"/>
      <c r="AA238" s="227"/>
      <c r="AB238" s="227"/>
      <c r="AC238" s="227"/>
      <c r="AD238" s="227"/>
      <c r="AE238" s="227"/>
      <c r="AF238" s="227"/>
      <c r="AG238" s="226"/>
      <c r="AH238" s="228"/>
      <c r="AI238" s="227"/>
      <c r="AJ238" s="227"/>
      <c r="AK238" s="227"/>
      <c r="AL238" s="227"/>
      <c r="AM238" s="227"/>
      <c r="AN238" s="227"/>
      <c r="AO238" s="227"/>
      <c r="AP238" s="227"/>
      <c r="AQ238" s="227"/>
      <c r="AR238" s="227"/>
      <c r="AS238" s="226"/>
      <c r="AT238" s="228"/>
      <c r="AU238" s="227"/>
      <c r="AV238" s="227"/>
      <c r="AW238" s="227"/>
      <c r="AX238" s="227"/>
      <c r="AY238" s="227"/>
      <c r="AZ238" s="227"/>
      <c r="BA238" s="227"/>
      <c r="BB238" s="227"/>
      <c r="BC238" s="227"/>
      <c r="BD238" s="227"/>
      <c r="BE238" s="226"/>
      <c r="BF238" s="228"/>
      <c r="BG238" s="227"/>
      <c r="BH238" s="227"/>
      <c r="BI238" s="227"/>
      <c r="BJ238" s="227"/>
      <c r="BK238" s="227"/>
      <c r="BL238" s="227"/>
      <c r="BM238" s="227"/>
      <c r="BN238" s="227"/>
      <c r="BO238" s="227"/>
      <c r="BP238" s="227"/>
      <c r="BQ238" s="226"/>
      <c r="BR238" s="228"/>
      <c r="BS238" s="227"/>
      <c r="BT238" s="227"/>
      <c r="BU238" s="227"/>
      <c r="BV238" s="227"/>
      <c r="BW238" s="227"/>
      <c r="BX238" s="227"/>
      <c r="BY238" s="227"/>
      <c r="BZ238" s="227"/>
      <c r="CA238" s="227"/>
      <c r="CB238" s="227"/>
      <c r="CC238" s="232">
        <f t="shared" si="216"/>
        <v>0</v>
      </c>
      <c r="CD238" s="368"/>
    </row>
    <row r="239" spans="1:82" ht="27" x14ac:dyDescent="0.75">
      <c r="A239" s="175"/>
      <c r="B239" s="73" t="s">
        <v>424</v>
      </c>
      <c r="C239" s="129" t="s">
        <v>425</v>
      </c>
      <c r="D239" s="139" t="s">
        <v>86</v>
      </c>
      <c r="E239" s="255">
        <v>1</v>
      </c>
      <c r="F239" s="216"/>
      <c r="G239" s="74">
        <f t="shared" si="212"/>
        <v>0</v>
      </c>
      <c r="H239" s="230"/>
      <c r="I239" s="232"/>
      <c r="J239" s="230"/>
      <c r="K239" s="231"/>
      <c r="L239" s="231"/>
      <c r="M239" s="231"/>
      <c r="N239" s="231"/>
      <c r="O239" s="231"/>
      <c r="P239" s="231"/>
      <c r="Q239" s="231"/>
      <c r="R239" s="231"/>
      <c r="S239" s="231"/>
      <c r="T239" s="231"/>
      <c r="U239" s="232">
        <f>G239/6</f>
        <v>0</v>
      </c>
      <c r="V239" s="230"/>
      <c r="W239" s="231"/>
      <c r="X239" s="231"/>
      <c r="Y239" s="231"/>
      <c r="Z239" s="231"/>
      <c r="AA239" s="231"/>
      <c r="AB239" s="231"/>
      <c r="AC239" s="231"/>
      <c r="AD239" s="231"/>
      <c r="AE239" s="231"/>
      <c r="AF239" s="231"/>
      <c r="AG239" s="232">
        <f>G239/6</f>
        <v>0</v>
      </c>
      <c r="AH239" s="233"/>
      <c r="AI239" s="231"/>
      <c r="AJ239" s="231"/>
      <c r="AK239" s="231"/>
      <c r="AL239" s="231"/>
      <c r="AM239" s="231"/>
      <c r="AN239" s="231"/>
      <c r="AO239" s="231"/>
      <c r="AP239" s="231"/>
      <c r="AQ239" s="231"/>
      <c r="AR239" s="231"/>
      <c r="AS239" s="232">
        <f>G239/6</f>
        <v>0</v>
      </c>
      <c r="AT239" s="233"/>
      <c r="AU239" s="231"/>
      <c r="AV239" s="231"/>
      <c r="AW239" s="231"/>
      <c r="AX239" s="231"/>
      <c r="AY239" s="231"/>
      <c r="AZ239" s="231"/>
      <c r="BA239" s="231"/>
      <c r="BB239" s="231"/>
      <c r="BC239" s="231"/>
      <c r="BD239" s="231"/>
      <c r="BE239" s="232">
        <f>G239/6</f>
        <v>0</v>
      </c>
      <c r="BF239" s="233"/>
      <c r="BG239" s="231"/>
      <c r="BH239" s="231"/>
      <c r="BI239" s="231"/>
      <c r="BJ239" s="231"/>
      <c r="BK239" s="231"/>
      <c r="BL239" s="231"/>
      <c r="BM239" s="231"/>
      <c r="BN239" s="231"/>
      <c r="BO239" s="231"/>
      <c r="BP239" s="231"/>
      <c r="BQ239" s="232">
        <f>G239/6</f>
        <v>0</v>
      </c>
      <c r="BR239" s="233"/>
      <c r="BS239" s="231"/>
      <c r="BT239" s="231"/>
      <c r="BU239" s="231"/>
      <c r="BV239" s="231"/>
      <c r="BW239" s="231"/>
      <c r="BX239" s="231"/>
      <c r="BY239" s="231"/>
      <c r="BZ239" s="231"/>
      <c r="CA239" s="231"/>
      <c r="CB239" s="231"/>
      <c r="CC239" s="232">
        <f>G239-SUM(J239:CB239)</f>
        <v>0</v>
      </c>
      <c r="CD239" s="368"/>
    </row>
    <row r="240" spans="1:82" ht="27" x14ac:dyDescent="0.75">
      <c r="A240" s="175"/>
      <c r="B240" s="73" t="s">
        <v>426</v>
      </c>
      <c r="C240" s="129" t="s">
        <v>427</v>
      </c>
      <c r="D240" s="139" t="s">
        <v>86</v>
      </c>
      <c r="E240" s="255">
        <v>1</v>
      </c>
      <c r="F240" s="216"/>
      <c r="G240" s="74">
        <f t="shared" si="212"/>
        <v>0</v>
      </c>
      <c r="H240" s="230"/>
      <c r="I240" s="232"/>
      <c r="J240" s="230"/>
      <c r="K240" s="231"/>
      <c r="L240" s="231"/>
      <c r="M240" s="231"/>
      <c r="N240" s="231"/>
      <c r="O240" s="231"/>
      <c r="P240" s="231"/>
      <c r="Q240" s="231"/>
      <c r="R240" s="231"/>
      <c r="S240" s="231"/>
      <c r="T240" s="231"/>
      <c r="U240" s="232">
        <f>G240/6</f>
        <v>0</v>
      </c>
      <c r="V240" s="230"/>
      <c r="W240" s="231"/>
      <c r="X240" s="231"/>
      <c r="Y240" s="231"/>
      <c r="Z240" s="231"/>
      <c r="AA240" s="231"/>
      <c r="AB240" s="231"/>
      <c r="AC240" s="231"/>
      <c r="AD240" s="231"/>
      <c r="AE240" s="231"/>
      <c r="AF240" s="231"/>
      <c r="AG240" s="232">
        <f>G240/6</f>
        <v>0</v>
      </c>
      <c r="AH240" s="233"/>
      <c r="AI240" s="231"/>
      <c r="AJ240" s="231"/>
      <c r="AK240" s="231"/>
      <c r="AL240" s="231"/>
      <c r="AM240" s="231"/>
      <c r="AN240" s="231"/>
      <c r="AO240" s="231"/>
      <c r="AP240" s="231"/>
      <c r="AQ240" s="231"/>
      <c r="AR240" s="231"/>
      <c r="AS240" s="232">
        <f>G240/6</f>
        <v>0</v>
      </c>
      <c r="AT240" s="233"/>
      <c r="AU240" s="231"/>
      <c r="AV240" s="231"/>
      <c r="AW240" s="231"/>
      <c r="AX240" s="231"/>
      <c r="AY240" s="231"/>
      <c r="AZ240" s="231"/>
      <c r="BA240" s="231"/>
      <c r="BB240" s="231"/>
      <c r="BC240" s="231"/>
      <c r="BD240" s="231"/>
      <c r="BE240" s="232">
        <f>G240/6</f>
        <v>0</v>
      </c>
      <c r="BF240" s="233"/>
      <c r="BG240" s="231"/>
      <c r="BH240" s="231"/>
      <c r="BI240" s="231"/>
      <c r="BJ240" s="231"/>
      <c r="BK240" s="231"/>
      <c r="BL240" s="231"/>
      <c r="BM240" s="231"/>
      <c r="BN240" s="231"/>
      <c r="BO240" s="231"/>
      <c r="BP240" s="231"/>
      <c r="BQ240" s="232">
        <f>G240/6</f>
        <v>0</v>
      </c>
      <c r="BR240" s="233"/>
      <c r="BS240" s="231"/>
      <c r="BT240" s="231"/>
      <c r="BU240" s="231"/>
      <c r="BV240" s="231"/>
      <c r="BW240" s="231"/>
      <c r="BX240" s="231"/>
      <c r="BY240" s="231"/>
      <c r="BZ240" s="231"/>
      <c r="CA240" s="231"/>
      <c r="CB240" s="231"/>
      <c r="CC240" s="232">
        <f>G240-SUM(J240:CB240)</f>
        <v>0</v>
      </c>
      <c r="CD240" s="368"/>
    </row>
    <row r="241" spans="1:82" x14ac:dyDescent="0.75">
      <c r="A241" s="39"/>
      <c r="B241" s="176" t="s">
        <v>428</v>
      </c>
      <c r="C241" s="177" t="s">
        <v>429</v>
      </c>
      <c r="D241" s="178" t="s">
        <v>86</v>
      </c>
      <c r="E241" s="300">
        <v>0</v>
      </c>
      <c r="F241" s="229"/>
      <c r="G241" s="174">
        <f>+E241*F241</f>
        <v>0</v>
      </c>
      <c r="H241" s="225"/>
      <c r="I241" s="226"/>
      <c r="J241" s="225"/>
      <c r="K241" s="227"/>
      <c r="L241" s="227"/>
      <c r="M241" s="227"/>
      <c r="N241" s="227"/>
      <c r="O241" s="227"/>
      <c r="P241" s="227"/>
      <c r="Q241" s="227"/>
      <c r="R241" s="227"/>
      <c r="S241" s="227"/>
      <c r="T241" s="227"/>
      <c r="U241" s="226">
        <f>G241/2.5</f>
        <v>0</v>
      </c>
      <c r="V241" s="225"/>
      <c r="W241" s="227"/>
      <c r="X241" s="227"/>
      <c r="Y241" s="227"/>
      <c r="Z241" s="227"/>
      <c r="AA241" s="227"/>
      <c r="AB241" s="227"/>
      <c r="AC241" s="227"/>
      <c r="AD241" s="227"/>
      <c r="AE241" s="227"/>
      <c r="AF241" s="227"/>
      <c r="AG241" s="226">
        <f>G241/2.5</f>
        <v>0</v>
      </c>
      <c r="AH241" s="228"/>
      <c r="AI241" s="227"/>
      <c r="AJ241" s="227"/>
      <c r="AK241" s="227"/>
      <c r="AL241" s="227"/>
      <c r="AM241" s="227">
        <f>G241-SUM(J241:AL241)</f>
        <v>0</v>
      </c>
      <c r="AN241" s="227"/>
      <c r="AO241" s="227"/>
      <c r="AP241" s="227"/>
      <c r="AQ241" s="227"/>
      <c r="AR241" s="227"/>
      <c r="AS241" s="226"/>
      <c r="AT241" s="228"/>
      <c r="AU241" s="227"/>
      <c r="AV241" s="227"/>
      <c r="AW241" s="227"/>
      <c r="AX241" s="227"/>
      <c r="AY241" s="227"/>
      <c r="AZ241" s="227"/>
      <c r="BA241" s="227"/>
      <c r="BB241" s="227"/>
      <c r="BC241" s="227"/>
      <c r="BD241" s="227"/>
      <c r="BE241" s="226"/>
      <c r="BF241" s="228"/>
      <c r="BG241" s="227"/>
      <c r="BH241" s="227"/>
      <c r="BI241" s="227"/>
      <c r="BJ241" s="227"/>
      <c r="BK241" s="227"/>
      <c r="BL241" s="227"/>
      <c r="BM241" s="227"/>
      <c r="BN241" s="227"/>
      <c r="BO241" s="227"/>
      <c r="BP241" s="227"/>
      <c r="BQ241" s="226"/>
      <c r="BR241" s="228"/>
      <c r="BS241" s="227"/>
      <c r="BT241" s="227"/>
      <c r="BU241" s="227"/>
      <c r="BV241" s="227"/>
      <c r="BW241" s="227"/>
      <c r="BX241" s="227"/>
      <c r="BY241" s="227"/>
      <c r="BZ241" s="227"/>
      <c r="CA241" s="227"/>
      <c r="CB241" s="227"/>
      <c r="CC241" s="232">
        <f>G241-SUM(J241:CB241)</f>
        <v>0</v>
      </c>
      <c r="CD241" s="368"/>
    </row>
    <row r="242" spans="1:82" ht="27" x14ac:dyDescent="0.75">
      <c r="A242" s="39"/>
      <c r="B242" s="176" t="s">
        <v>430</v>
      </c>
      <c r="C242" s="177" t="s">
        <v>431</v>
      </c>
      <c r="D242" s="178" t="s">
        <v>86</v>
      </c>
      <c r="E242" s="300">
        <v>0</v>
      </c>
      <c r="F242" s="229"/>
      <c r="G242" s="174">
        <f>+E242*F242</f>
        <v>0</v>
      </c>
      <c r="H242" s="225"/>
      <c r="I242" s="226"/>
      <c r="J242" s="225"/>
      <c r="K242" s="227"/>
      <c r="L242" s="227"/>
      <c r="M242" s="227"/>
      <c r="N242" s="227"/>
      <c r="O242" s="227"/>
      <c r="P242" s="227"/>
      <c r="Q242" s="227"/>
      <c r="R242" s="227"/>
      <c r="S242" s="227"/>
      <c r="T242" s="227"/>
      <c r="U242" s="226">
        <f>G242/2.5</f>
        <v>0</v>
      </c>
      <c r="V242" s="225"/>
      <c r="W242" s="227"/>
      <c r="X242" s="227"/>
      <c r="Y242" s="227"/>
      <c r="Z242" s="227"/>
      <c r="AA242" s="227"/>
      <c r="AB242" s="227"/>
      <c r="AC242" s="227"/>
      <c r="AD242" s="227"/>
      <c r="AE242" s="227"/>
      <c r="AF242" s="227"/>
      <c r="AG242" s="226">
        <f>G242/2.5</f>
        <v>0</v>
      </c>
      <c r="AH242" s="228"/>
      <c r="AI242" s="227"/>
      <c r="AJ242" s="227"/>
      <c r="AK242" s="227"/>
      <c r="AL242" s="227"/>
      <c r="AM242" s="227">
        <f>G242-SUM(J242:AL242)</f>
        <v>0</v>
      </c>
      <c r="AN242" s="227"/>
      <c r="AO242" s="227"/>
      <c r="AP242" s="227"/>
      <c r="AQ242" s="227"/>
      <c r="AR242" s="227"/>
      <c r="AS242" s="226"/>
      <c r="AT242" s="228"/>
      <c r="AU242" s="227"/>
      <c r="AV242" s="227"/>
      <c r="AW242" s="227"/>
      <c r="AX242" s="227"/>
      <c r="AY242" s="227"/>
      <c r="AZ242" s="227"/>
      <c r="BA242" s="227"/>
      <c r="BB242" s="227"/>
      <c r="BC242" s="227"/>
      <c r="BD242" s="227"/>
      <c r="BE242" s="226"/>
      <c r="BF242" s="228"/>
      <c r="BG242" s="227"/>
      <c r="BH242" s="227"/>
      <c r="BI242" s="227"/>
      <c r="BJ242" s="227"/>
      <c r="BK242" s="227"/>
      <c r="BL242" s="227"/>
      <c r="BM242" s="227"/>
      <c r="BN242" s="227"/>
      <c r="BO242" s="227"/>
      <c r="BP242" s="227"/>
      <c r="BQ242" s="226"/>
      <c r="BR242" s="228"/>
      <c r="BS242" s="227"/>
      <c r="BT242" s="227"/>
      <c r="BU242" s="227"/>
      <c r="BV242" s="227"/>
      <c r="BW242" s="227"/>
      <c r="BX242" s="227"/>
      <c r="BY242" s="227"/>
      <c r="BZ242" s="227"/>
      <c r="CA242" s="227"/>
      <c r="CB242" s="227"/>
      <c r="CC242" s="232">
        <f>G242-SUM(J242:CB242)</f>
        <v>0</v>
      </c>
      <c r="CD242" s="368"/>
    </row>
    <row r="243" spans="1:82" x14ac:dyDescent="0.75">
      <c r="A243" s="43"/>
      <c r="B243" s="176" t="s">
        <v>432</v>
      </c>
      <c r="C243" s="177" t="s">
        <v>433</v>
      </c>
      <c r="D243" s="178" t="s">
        <v>58</v>
      </c>
      <c r="E243" s="300">
        <v>0</v>
      </c>
      <c r="F243" s="229"/>
      <c r="G243" s="174">
        <f>+E243*F243</f>
        <v>0</v>
      </c>
      <c r="H243" s="225"/>
      <c r="I243" s="226"/>
      <c r="J243" s="225"/>
      <c r="K243" s="227"/>
      <c r="L243" s="227"/>
      <c r="M243" s="227"/>
      <c r="N243" s="227"/>
      <c r="O243" s="227"/>
      <c r="P243" s="227"/>
      <c r="Q243" s="227"/>
      <c r="R243" s="227"/>
      <c r="S243" s="227"/>
      <c r="T243" s="227"/>
      <c r="U243" s="226"/>
      <c r="V243" s="225"/>
      <c r="W243" s="227"/>
      <c r="X243" s="227"/>
      <c r="Y243" s="227"/>
      <c r="Z243" s="227"/>
      <c r="AA243" s="227"/>
      <c r="AB243" s="227"/>
      <c r="AC243" s="227"/>
      <c r="AD243" s="227"/>
      <c r="AE243" s="227"/>
      <c r="AF243" s="227"/>
      <c r="AG243" s="226"/>
      <c r="AH243" s="228"/>
      <c r="AI243" s="227"/>
      <c r="AJ243" s="227"/>
      <c r="AK243" s="227"/>
      <c r="AL243" s="227"/>
      <c r="AM243" s="227"/>
      <c r="AN243" s="227"/>
      <c r="AO243" s="227"/>
      <c r="AP243" s="227"/>
      <c r="AQ243" s="227"/>
      <c r="AR243" s="227"/>
      <c r="AS243" s="226"/>
      <c r="AT243" s="228"/>
      <c r="AU243" s="227"/>
      <c r="AV243" s="227"/>
      <c r="AW243" s="227"/>
      <c r="AX243" s="227"/>
      <c r="AY243" s="227"/>
      <c r="AZ243" s="227"/>
      <c r="BA243" s="227"/>
      <c r="BB243" s="227"/>
      <c r="BC243" s="227"/>
      <c r="BD243" s="227"/>
      <c r="BE243" s="226"/>
      <c r="BF243" s="228"/>
      <c r="BG243" s="227"/>
      <c r="BH243" s="227"/>
      <c r="BI243" s="227"/>
      <c r="BJ243" s="227"/>
      <c r="BK243" s="227"/>
      <c r="BL243" s="227"/>
      <c r="BM243" s="227"/>
      <c r="BN243" s="227"/>
      <c r="BO243" s="227"/>
      <c r="BP243" s="227"/>
      <c r="BQ243" s="226"/>
      <c r="BR243" s="228"/>
      <c r="BS243" s="227"/>
      <c r="BT243" s="227"/>
      <c r="BU243" s="227"/>
      <c r="BV243" s="227"/>
      <c r="BW243" s="227"/>
      <c r="BX243" s="227"/>
      <c r="BY243" s="227"/>
      <c r="BZ243" s="227"/>
      <c r="CA243" s="227"/>
      <c r="CB243" s="227"/>
      <c r="CC243" s="226"/>
      <c r="CD243" s="368"/>
    </row>
    <row r="244" spans="1:82" x14ac:dyDescent="0.75">
      <c r="A244" s="175"/>
      <c r="B244" s="176" t="s">
        <v>434</v>
      </c>
      <c r="C244" s="177" t="s">
        <v>435</v>
      </c>
      <c r="D244" s="178" t="s">
        <v>86</v>
      </c>
      <c r="E244" s="300">
        <v>0</v>
      </c>
      <c r="F244" s="229"/>
      <c r="G244" s="174">
        <f>+E244*F244</f>
        <v>0</v>
      </c>
      <c r="H244" s="225"/>
      <c r="I244" s="226"/>
      <c r="J244" s="225"/>
      <c r="K244" s="227"/>
      <c r="L244" s="227"/>
      <c r="M244" s="227"/>
      <c r="N244" s="227"/>
      <c r="O244" s="227"/>
      <c r="P244" s="227"/>
      <c r="Q244" s="227"/>
      <c r="R244" s="227"/>
      <c r="S244" s="227"/>
      <c r="T244" s="227"/>
      <c r="U244" s="226">
        <f>G244/2.5</f>
        <v>0</v>
      </c>
      <c r="V244" s="225"/>
      <c r="W244" s="227"/>
      <c r="X244" s="227"/>
      <c r="Y244" s="227"/>
      <c r="Z244" s="227"/>
      <c r="AA244" s="227"/>
      <c r="AB244" s="227"/>
      <c r="AC244" s="227"/>
      <c r="AD244" s="227"/>
      <c r="AE244" s="227"/>
      <c r="AF244" s="227"/>
      <c r="AG244" s="226">
        <f>G244/2.5</f>
        <v>0</v>
      </c>
      <c r="AH244" s="228"/>
      <c r="AI244" s="227"/>
      <c r="AJ244" s="227"/>
      <c r="AK244" s="227"/>
      <c r="AL244" s="227"/>
      <c r="AM244" s="227">
        <f>G244-SUM(J244:AL244)</f>
        <v>0</v>
      </c>
      <c r="AN244" s="227"/>
      <c r="AO244" s="227"/>
      <c r="AP244" s="227"/>
      <c r="AQ244" s="227"/>
      <c r="AR244" s="227"/>
      <c r="AS244" s="226"/>
      <c r="AT244" s="228"/>
      <c r="AU244" s="227"/>
      <c r="AV244" s="227"/>
      <c r="AW244" s="227"/>
      <c r="AX244" s="227"/>
      <c r="AY244" s="227"/>
      <c r="AZ244" s="227"/>
      <c r="BA244" s="227"/>
      <c r="BB244" s="227"/>
      <c r="BC244" s="227"/>
      <c r="BD244" s="227"/>
      <c r="BE244" s="226"/>
      <c r="BF244" s="228"/>
      <c r="BG244" s="227"/>
      <c r="BH244" s="227"/>
      <c r="BI244" s="227"/>
      <c r="BJ244" s="227"/>
      <c r="BK244" s="227"/>
      <c r="BL244" s="227"/>
      <c r="BM244" s="227"/>
      <c r="BN244" s="227"/>
      <c r="BO244" s="227"/>
      <c r="BP244" s="227"/>
      <c r="BQ244" s="226"/>
      <c r="BR244" s="228"/>
      <c r="BS244" s="227"/>
      <c r="BT244" s="227"/>
      <c r="BU244" s="227"/>
      <c r="BV244" s="227"/>
      <c r="BW244" s="227"/>
      <c r="BX244" s="227"/>
      <c r="BY244" s="227"/>
      <c r="BZ244" s="227"/>
      <c r="CA244" s="227"/>
      <c r="CB244" s="227"/>
      <c r="CC244" s="232">
        <f>G244-SUM(J244:CB244)</f>
        <v>0</v>
      </c>
      <c r="CD244" s="368"/>
    </row>
    <row r="245" spans="1:82" ht="27" x14ac:dyDescent="0.75">
      <c r="A245" s="175"/>
      <c r="B245" s="176" t="s">
        <v>436</v>
      </c>
      <c r="C245" s="177" t="s">
        <v>437</v>
      </c>
      <c r="D245" s="178" t="s">
        <v>86</v>
      </c>
      <c r="E245" s="300">
        <v>0</v>
      </c>
      <c r="F245" s="229"/>
      <c r="G245" s="174">
        <f>+E245*F245</f>
        <v>0</v>
      </c>
      <c r="H245" s="225"/>
      <c r="I245" s="226"/>
      <c r="J245" s="225"/>
      <c r="K245" s="227"/>
      <c r="L245" s="227"/>
      <c r="M245" s="227"/>
      <c r="N245" s="227"/>
      <c r="O245" s="227"/>
      <c r="P245" s="227"/>
      <c r="Q245" s="227"/>
      <c r="R245" s="227"/>
      <c r="S245" s="227"/>
      <c r="T245" s="227"/>
      <c r="U245" s="226">
        <f>G245/2.5</f>
        <v>0</v>
      </c>
      <c r="V245" s="225"/>
      <c r="W245" s="227"/>
      <c r="X245" s="227"/>
      <c r="Y245" s="227"/>
      <c r="Z245" s="227"/>
      <c r="AA245" s="227"/>
      <c r="AB245" s="227"/>
      <c r="AC245" s="227"/>
      <c r="AD245" s="227"/>
      <c r="AE245" s="227"/>
      <c r="AF245" s="227"/>
      <c r="AG245" s="226">
        <f>G245/2.5</f>
        <v>0</v>
      </c>
      <c r="AH245" s="228"/>
      <c r="AI245" s="227"/>
      <c r="AJ245" s="227"/>
      <c r="AK245" s="227"/>
      <c r="AL245" s="227"/>
      <c r="AM245" s="227">
        <f>G245-SUM(J245:AL245)</f>
        <v>0</v>
      </c>
      <c r="AN245" s="227"/>
      <c r="AO245" s="227"/>
      <c r="AP245" s="227"/>
      <c r="AQ245" s="227"/>
      <c r="AR245" s="227"/>
      <c r="AS245" s="226"/>
      <c r="AT245" s="228"/>
      <c r="AU245" s="227"/>
      <c r="AV245" s="227"/>
      <c r="AW245" s="227"/>
      <c r="AX245" s="227"/>
      <c r="AY245" s="227"/>
      <c r="AZ245" s="227"/>
      <c r="BA245" s="227"/>
      <c r="BB245" s="227"/>
      <c r="BC245" s="227"/>
      <c r="BD245" s="227"/>
      <c r="BE245" s="226"/>
      <c r="BF245" s="228"/>
      <c r="BG245" s="227"/>
      <c r="BH245" s="227"/>
      <c r="BI245" s="227"/>
      <c r="BJ245" s="227"/>
      <c r="BK245" s="227"/>
      <c r="BL245" s="227"/>
      <c r="BM245" s="227"/>
      <c r="BN245" s="227"/>
      <c r="BO245" s="227"/>
      <c r="BP245" s="227"/>
      <c r="BQ245" s="226"/>
      <c r="BR245" s="228"/>
      <c r="BS245" s="227"/>
      <c r="BT245" s="227"/>
      <c r="BU245" s="227"/>
      <c r="BV245" s="227"/>
      <c r="BW245" s="227"/>
      <c r="BX245" s="227"/>
      <c r="BY245" s="227"/>
      <c r="BZ245" s="227"/>
      <c r="CA245" s="227"/>
      <c r="CB245" s="227"/>
      <c r="CC245" s="232">
        <f>G245-SUM(J245:CB245)</f>
        <v>0</v>
      </c>
      <c r="CD245" s="368"/>
    </row>
    <row r="246" spans="1:82" ht="27" x14ac:dyDescent="0.75">
      <c r="A246" s="175"/>
      <c r="B246" s="73" t="s">
        <v>438</v>
      </c>
      <c r="C246" s="129" t="s">
        <v>439</v>
      </c>
      <c r="D246" s="139" t="s">
        <v>86</v>
      </c>
      <c r="E246" s="255">
        <v>1</v>
      </c>
      <c r="F246" s="216"/>
      <c r="G246" s="74">
        <f t="shared" ref="G246" si="217">+E246*F246</f>
        <v>0</v>
      </c>
      <c r="H246" s="230"/>
      <c r="I246" s="232"/>
      <c r="J246" s="230"/>
      <c r="K246" s="231"/>
      <c r="L246" s="231"/>
      <c r="M246" s="231"/>
      <c r="N246" s="231"/>
      <c r="O246" s="231"/>
      <c r="P246" s="231"/>
      <c r="Q246" s="231"/>
      <c r="R246" s="231"/>
      <c r="S246" s="231"/>
      <c r="T246" s="231"/>
      <c r="U246" s="232">
        <f>G246/6</f>
        <v>0</v>
      </c>
      <c r="V246" s="230"/>
      <c r="W246" s="231"/>
      <c r="X246" s="231"/>
      <c r="Y246" s="231"/>
      <c r="Z246" s="231"/>
      <c r="AA246" s="231"/>
      <c r="AB246" s="231"/>
      <c r="AC246" s="231"/>
      <c r="AD246" s="231"/>
      <c r="AE246" s="231"/>
      <c r="AF246" s="231"/>
      <c r="AG246" s="232">
        <f>G246/6</f>
        <v>0</v>
      </c>
      <c r="AH246" s="233"/>
      <c r="AI246" s="231"/>
      <c r="AJ246" s="231"/>
      <c r="AK246" s="231"/>
      <c r="AL246" s="231"/>
      <c r="AM246" s="231"/>
      <c r="AN246" s="231"/>
      <c r="AO246" s="231"/>
      <c r="AP246" s="231"/>
      <c r="AQ246" s="231"/>
      <c r="AR246" s="231"/>
      <c r="AS246" s="232">
        <f>G246/6</f>
        <v>0</v>
      </c>
      <c r="AT246" s="233"/>
      <c r="AU246" s="231"/>
      <c r="AV246" s="231"/>
      <c r="AW246" s="231"/>
      <c r="AX246" s="231"/>
      <c r="AY246" s="231"/>
      <c r="AZ246" s="231"/>
      <c r="BA246" s="231"/>
      <c r="BB246" s="231"/>
      <c r="BC246" s="231"/>
      <c r="BD246" s="231"/>
      <c r="BE246" s="232">
        <f>G246/6</f>
        <v>0</v>
      </c>
      <c r="BF246" s="233"/>
      <c r="BG246" s="231"/>
      <c r="BH246" s="231"/>
      <c r="BI246" s="231"/>
      <c r="BJ246" s="231"/>
      <c r="BK246" s="231"/>
      <c r="BL246" s="231"/>
      <c r="BM246" s="231"/>
      <c r="BN246" s="231"/>
      <c r="BO246" s="231"/>
      <c r="BP246" s="231"/>
      <c r="BQ246" s="232">
        <f>G246/6</f>
        <v>0</v>
      </c>
      <c r="BR246" s="233"/>
      <c r="BS246" s="231"/>
      <c r="BT246" s="231"/>
      <c r="BU246" s="231"/>
      <c r="BV246" s="231"/>
      <c r="BW246" s="231"/>
      <c r="BX246" s="231"/>
      <c r="BY246" s="231"/>
      <c r="BZ246" s="231"/>
      <c r="CA246" s="231"/>
      <c r="CB246" s="231"/>
      <c r="CC246" s="232">
        <f>G246-SUM(J246:CB246)</f>
        <v>0</v>
      </c>
      <c r="CD246" s="368"/>
    </row>
    <row r="247" spans="1:82" ht="27" x14ac:dyDescent="0.75">
      <c r="A247" s="175"/>
      <c r="B247" s="73" t="s">
        <v>440</v>
      </c>
      <c r="C247" s="129" t="s">
        <v>441</v>
      </c>
      <c r="D247" s="139" t="s">
        <v>86</v>
      </c>
      <c r="E247" s="255">
        <v>1</v>
      </c>
      <c r="F247" s="216"/>
      <c r="G247" s="74">
        <f>+E247*F247</f>
        <v>0</v>
      </c>
      <c r="H247" s="230"/>
      <c r="I247" s="232"/>
      <c r="J247" s="230"/>
      <c r="K247" s="231"/>
      <c r="L247" s="231"/>
      <c r="M247" s="231"/>
      <c r="N247" s="231"/>
      <c r="O247" s="231"/>
      <c r="P247" s="231"/>
      <c r="Q247" s="231"/>
      <c r="R247" s="231"/>
      <c r="S247" s="231"/>
      <c r="T247" s="231"/>
      <c r="U247" s="232">
        <f>G247/6</f>
        <v>0</v>
      </c>
      <c r="V247" s="230"/>
      <c r="W247" s="231"/>
      <c r="X247" s="231"/>
      <c r="Y247" s="231"/>
      <c r="Z247" s="231"/>
      <c r="AA247" s="231"/>
      <c r="AB247" s="231"/>
      <c r="AC247" s="231"/>
      <c r="AD247" s="231"/>
      <c r="AE247" s="231"/>
      <c r="AF247" s="231"/>
      <c r="AG247" s="232">
        <f>G247/6</f>
        <v>0</v>
      </c>
      <c r="AH247" s="233"/>
      <c r="AI247" s="231"/>
      <c r="AJ247" s="231"/>
      <c r="AK247" s="231"/>
      <c r="AL247" s="231"/>
      <c r="AM247" s="231"/>
      <c r="AN247" s="231"/>
      <c r="AO247" s="231"/>
      <c r="AP247" s="231"/>
      <c r="AQ247" s="231"/>
      <c r="AR247" s="231"/>
      <c r="AS247" s="232">
        <f>G247/6</f>
        <v>0</v>
      </c>
      <c r="AT247" s="233"/>
      <c r="AU247" s="231"/>
      <c r="AV247" s="231"/>
      <c r="AW247" s="231"/>
      <c r="AX247" s="231"/>
      <c r="AY247" s="231"/>
      <c r="AZ247" s="231"/>
      <c r="BA247" s="231"/>
      <c r="BB247" s="231"/>
      <c r="BC247" s="231"/>
      <c r="BD247" s="231"/>
      <c r="BE247" s="232">
        <f>G247/6</f>
        <v>0</v>
      </c>
      <c r="BF247" s="233"/>
      <c r="BG247" s="231"/>
      <c r="BH247" s="231"/>
      <c r="BI247" s="231"/>
      <c r="BJ247" s="231"/>
      <c r="BK247" s="231"/>
      <c r="BL247" s="231"/>
      <c r="BM247" s="231"/>
      <c r="BN247" s="231"/>
      <c r="BO247" s="231"/>
      <c r="BP247" s="231"/>
      <c r="BQ247" s="232">
        <f>G247/6</f>
        <v>0</v>
      </c>
      <c r="BR247" s="233"/>
      <c r="BS247" s="231"/>
      <c r="BT247" s="231"/>
      <c r="BU247" s="231"/>
      <c r="BV247" s="231"/>
      <c r="BW247" s="231"/>
      <c r="BX247" s="231"/>
      <c r="BY247" s="231"/>
      <c r="BZ247" s="231"/>
      <c r="CA247" s="231"/>
      <c r="CB247" s="231"/>
      <c r="CC247" s="232">
        <f>G247-SUM(J247:CB247)</f>
        <v>0</v>
      </c>
      <c r="CD247" s="368"/>
    </row>
    <row r="248" spans="1:82" x14ac:dyDescent="0.75">
      <c r="A248" s="175"/>
      <c r="B248" s="121" t="s">
        <v>442</v>
      </c>
      <c r="C248" s="151" t="s">
        <v>443</v>
      </c>
      <c r="D248" s="123"/>
      <c r="E248" s="294"/>
      <c r="F248" s="253"/>
      <c r="G248" s="124">
        <f>SUM(G249:G263)</f>
        <v>0</v>
      </c>
      <c r="H248" s="125">
        <f>SUM(H249:H263)</f>
        <v>0</v>
      </c>
      <c r="I248" s="126">
        <f t="shared" ref="I248:BT248" si="218">SUM(I249:I263)</f>
        <v>0</v>
      </c>
      <c r="J248" s="125">
        <f t="shared" si="218"/>
        <v>0</v>
      </c>
      <c r="K248" s="127">
        <f t="shared" si="218"/>
        <v>0</v>
      </c>
      <c r="L248" s="127">
        <f t="shared" si="218"/>
        <v>0</v>
      </c>
      <c r="M248" s="127">
        <f t="shared" si="218"/>
        <v>0</v>
      </c>
      <c r="N248" s="127">
        <f t="shared" si="218"/>
        <v>0</v>
      </c>
      <c r="O248" s="127">
        <f t="shared" si="218"/>
        <v>0</v>
      </c>
      <c r="P248" s="127">
        <f t="shared" si="218"/>
        <v>0</v>
      </c>
      <c r="Q248" s="127">
        <f>SUM(Q249:Q263)</f>
        <v>0</v>
      </c>
      <c r="R248" s="127">
        <f t="shared" si="218"/>
        <v>0</v>
      </c>
      <c r="S248" s="127">
        <f t="shared" si="218"/>
        <v>0</v>
      </c>
      <c r="T248" s="127">
        <f t="shared" si="218"/>
        <v>0</v>
      </c>
      <c r="U248" s="126">
        <f>SUM(U249:U263)</f>
        <v>0</v>
      </c>
      <c r="V248" s="125">
        <f t="shared" si="218"/>
        <v>0</v>
      </c>
      <c r="W248" s="127">
        <f t="shared" si="218"/>
        <v>0</v>
      </c>
      <c r="X248" s="127">
        <f t="shared" si="218"/>
        <v>0</v>
      </c>
      <c r="Y248" s="127">
        <f t="shared" si="218"/>
        <v>0</v>
      </c>
      <c r="Z248" s="127">
        <f t="shared" si="218"/>
        <v>0</v>
      </c>
      <c r="AA248" s="127">
        <f t="shared" si="218"/>
        <v>0</v>
      </c>
      <c r="AB248" s="127">
        <f t="shared" si="218"/>
        <v>0</v>
      </c>
      <c r="AC248" s="127">
        <f t="shared" si="218"/>
        <v>0</v>
      </c>
      <c r="AD248" s="127">
        <f t="shared" si="218"/>
        <v>0</v>
      </c>
      <c r="AE248" s="127">
        <f t="shared" si="218"/>
        <v>0</v>
      </c>
      <c r="AF248" s="127">
        <f t="shared" si="218"/>
        <v>0</v>
      </c>
      <c r="AG248" s="126">
        <f t="shared" si="218"/>
        <v>0</v>
      </c>
      <c r="AH248" s="128">
        <f t="shared" si="218"/>
        <v>0</v>
      </c>
      <c r="AI248" s="127">
        <f t="shared" si="218"/>
        <v>0</v>
      </c>
      <c r="AJ248" s="127">
        <f t="shared" si="218"/>
        <v>0</v>
      </c>
      <c r="AK248" s="127">
        <f t="shared" si="218"/>
        <v>0</v>
      </c>
      <c r="AL248" s="127">
        <f t="shared" si="218"/>
        <v>0</v>
      </c>
      <c r="AM248" s="127">
        <f t="shared" si="218"/>
        <v>0</v>
      </c>
      <c r="AN248" s="127">
        <f t="shared" si="218"/>
        <v>0</v>
      </c>
      <c r="AO248" s="127">
        <f t="shared" si="218"/>
        <v>0</v>
      </c>
      <c r="AP248" s="127">
        <f t="shared" si="218"/>
        <v>0</v>
      </c>
      <c r="AQ248" s="127">
        <f t="shared" si="218"/>
        <v>0</v>
      </c>
      <c r="AR248" s="127">
        <f t="shared" si="218"/>
        <v>0</v>
      </c>
      <c r="AS248" s="126">
        <f t="shared" si="218"/>
        <v>0</v>
      </c>
      <c r="AT248" s="128">
        <f t="shared" si="218"/>
        <v>0</v>
      </c>
      <c r="AU248" s="127">
        <f t="shared" si="218"/>
        <v>0</v>
      </c>
      <c r="AV248" s="127">
        <f t="shared" si="218"/>
        <v>0</v>
      </c>
      <c r="AW248" s="127">
        <f t="shared" si="218"/>
        <v>0</v>
      </c>
      <c r="AX248" s="127">
        <f t="shared" si="218"/>
        <v>0</v>
      </c>
      <c r="AY248" s="127">
        <f t="shared" si="218"/>
        <v>0</v>
      </c>
      <c r="AZ248" s="127">
        <f t="shared" si="218"/>
        <v>0</v>
      </c>
      <c r="BA248" s="127">
        <f t="shared" si="218"/>
        <v>0</v>
      </c>
      <c r="BB248" s="127">
        <f t="shared" si="218"/>
        <v>0</v>
      </c>
      <c r="BC248" s="127">
        <f t="shared" si="218"/>
        <v>0</v>
      </c>
      <c r="BD248" s="127">
        <f t="shared" si="218"/>
        <v>0</v>
      </c>
      <c r="BE248" s="126">
        <f t="shared" si="218"/>
        <v>0</v>
      </c>
      <c r="BF248" s="128">
        <f t="shared" si="218"/>
        <v>0</v>
      </c>
      <c r="BG248" s="127">
        <f t="shared" si="218"/>
        <v>0</v>
      </c>
      <c r="BH248" s="127">
        <f t="shared" si="218"/>
        <v>0</v>
      </c>
      <c r="BI248" s="127">
        <f t="shared" si="218"/>
        <v>0</v>
      </c>
      <c r="BJ248" s="127">
        <f t="shared" si="218"/>
        <v>0</v>
      </c>
      <c r="BK248" s="127">
        <f t="shared" si="218"/>
        <v>0</v>
      </c>
      <c r="BL248" s="127">
        <f t="shared" si="218"/>
        <v>0</v>
      </c>
      <c r="BM248" s="127">
        <f t="shared" si="218"/>
        <v>0</v>
      </c>
      <c r="BN248" s="127">
        <f t="shared" si="218"/>
        <v>0</v>
      </c>
      <c r="BO248" s="127">
        <f t="shared" si="218"/>
        <v>0</v>
      </c>
      <c r="BP248" s="127">
        <f t="shared" si="218"/>
        <v>0</v>
      </c>
      <c r="BQ248" s="126">
        <f t="shared" si="218"/>
        <v>0</v>
      </c>
      <c r="BR248" s="128">
        <f t="shared" si="218"/>
        <v>0</v>
      </c>
      <c r="BS248" s="127">
        <f t="shared" si="218"/>
        <v>0</v>
      </c>
      <c r="BT248" s="127">
        <f t="shared" si="218"/>
        <v>0</v>
      </c>
      <c r="BU248" s="127">
        <f t="shared" ref="BU248:CC248" si="219">SUM(BU249:BU263)</f>
        <v>0</v>
      </c>
      <c r="BV248" s="127">
        <f t="shared" si="219"/>
        <v>0</v>
      </c>
      <c r="BW248" s="127">
        <f t="shared" si="219"/>
        <v>0</v>
      </c>
      <c r="BX248" s="127">
        <f t="shared" si="219"/>
        <v>0</v>
      </c>
      <c r="BY248" s="127">
        <f t="shared" si="219"/>
        <v>0</v>
      </c>
      <c r="BZ248" s="127">
        <f t="shared" si="219"/>
        <v>0</v>
      </c>
      <c r="CA248" s="127">
        <f t="shared" si="219"/>
        <v>0</v>
      </c>
      <c r="CB248" s="127">
        <f t="shared" si="219"/>
        <v>0</v>
      </c>
      <c r="CC248" s="126">
        <f t="shared" si="219"/>
        <v>0</v>
      </c>
      <c r="CD248" s="368"/>
    </row>
    <row r="249" spans="1:82" ht="27" x14ac:dyDescent="0.75">
      <c r="A249" s="175"/>
      <c r="B249" s="176" t="s">
        <v>444</v>
      </c>
      <c r="C249" s="177" t="s">
        <v>445</v>
      </c>
      <c r="D249" s="187" t="s">
        <v>226</v>
      </c>
      <c r="E249" s="300">
        <v>0</v>
      </c>
      <c r="F249" s="229"/>
      <c r="G249" s="174">
        <f t="shared" ref="G249:G263" si="220">+E249*F249</f>
        <v>0</v>
      </c>
      <c r="H249" s="225"/>
      <c r="I249" s="226"/>
      <c r="J249" s="225"/>
      <c r="K249" s="227"/>
      <c r="L249" s="227"/>
      <c r="M249" s="227"/>
      <c r="N249" s="227"/>
      <c r="O249" s="227"/>
      <c r="P249" s="227"/>
      <c r="Q249" s="227"/>
      <c r="R249" s="227"/>
      <c r="S249" s="227"/>
      <c r="T249" s="227"/>
      <c r="U249" s="226"/>
      <c r="V249" s="225"/>
      <c r="W249" s="227"/>
      <c r="X249" s="227"/>
      <c r="Y249" s="227"/>
      <c r="Z249" s="227"/>
      <c r="AA249" s="227"/>
      <c r="AB249" s="227"/>
      <c r="AC249" s="227"/>
      <c r="AD249" s="227"/>
      <c r="AE249" s="227"/>
      <c r="AF249" s="227"/>
      <c r="AG249" s="226"/>
      <c r="AH249" s="228"/>
      <c r="AI249" s="227"/>
      <c r="AJ249" s="227"/>
      <c r="AK249" s="227"/>
      <c r="AL249" s="227"/>
      <c r="AM249" s="227"/>
      <c r="AN249" s="227"/>
      <c r="AO249" s="227"/>
      <c r="AP249" s="227"/>
      <c r="AQ249" s="227"/>
      <c r="AR249" s="227"/>
      <c r="AS249" s="226"/>
      <c r="AT249" s="228"/>
      <c r="AU249" s="227"/>
      <c r="AV249" s="227"/>
      <c r="AW249" s="227"/>
      <c r="AX249" s="227"/>
      <c r="AY249" s="227"/>
      <c r="AZ249" s="227"/>
      <c r="BA249" s="227"/>
      <c r="BB249" s="227"/>
      <c r="BC249" s="227"/>
      <c r="BD249" s="227"/>
      <c r="BE249" s="226"/>
      <c r="BF249" s="228"/>
      <c r="BG249" s="227"/>
      <c r="BH249" s="227"/>
      <c r="BI249" s="227"/>
      <c r="BJ249" s="227"/>
      <c r="BK249" s="227"/>
      <c r="BL249" s="227"/>
      <c r="BM249" s="227"/>
      <c r="BN249" s="227"/>
      <c r="BO249" s="227"/>
      <c r="BP249" s="227"/>
      <c r="BQ249" s="226"/>
      <c r="BR249" s="228"/>
      <c r="BS249" s="227"/>
      <c r="BT249" s="227"/>
      <c r="BU249" s="227"/>
      <c r="BV249" s="227"/>
      <c r="BW249" s="227"/>
      <c r="BX249" s="227"/>
      <c r="BY249" s="227"/>
      <c r="BZ249" s="227"/>
      <c r="CA249" s="227"/>
      <c r="CB249" s="227"/>
      <c r="CC249" s="232">
        <f t="shared" ref="CC249:CC263" si="221">G249-SUM(J249:CB249)</f>
        <v>0</v>
      </c>
      <c r="CD249" s="368"/>
    </row>
    <row r="250" spans="1:82" ht="27" x14ac:dyDescent="0.75">
      <c r="A250" s="175"/>
      <c r="B250" s="176" t="s">
        <v>447</v>
      </c>
      <c r="C250" s="177" t="s">
        <v>448</v>
      </c>
      <c r="D250" s="187" t="s">
        <v>226</v>
      </c>
      <c r="E250" s="300">
        <v>0</v>
      </c>
      <c r="F250" s="229"/>
      <c r="G250" s="174">
        <f t="shared" si="220"/>
        <v>0</v>
      </c>
      <c r="H250" s="225"/>
      <c r="I250" s="226"/>
      <c r="J250" s="225"/>
      <c r="K250" s="227"/>
      <c r="L250" s="227"/>
      <c r="M250" s="227"/>
      <c r="N250" s="227"/>
      <c r="O250" s="227"/>
      <c r="P250" s="227"/>
      <c r="Q250" s="227"/>
      <c r="R250" s="227"/>
      <c r="S250" s="227"/>
      <c r="T250" s="227"/>
      <c r="U250" s="226"/>
      <c r="V250" s="225"/>
      <c r="W250" s="227"/>
      <c r="X250" s="227"/>
      <c r="Y250" s="227"/>
      <c r="Z250" s="227"/>
      <c r="AA250" s="227"/>
      <c r="AB250" s="227"/>
      <c r="AC250" s="227"/>
      <c r="AD250" s="227"/>
      <c r="AE250" s="227"/>
      <c r="AF250" s="227"/>
      <c r="AG250" s="226"/>
      <c r="AH250" s="228"/>
      <c r="AI250" s="227"/>
      <c r="AJ250" s="227"/>
      <c r="AK250" s="227"/>
      <c r="AL250" s="227"/>
      <c r="AM250" s="227"/>
      <c r="AN250" s="227"/>
      <c r="AO250" s="227"/>
      <c r="AP250" s="227"/>
      <c r="AQ250" s="227"/>
      <c r="AR250" s="227"/>
      <c r="AS250" s="226"/>
      <c r="AT250" s="228"/>
      <c r="AU250" s="227"/>
      <c r="AV250" s="227"/>
      <c r="AW250" s="227"/>
      <c r="AX250" s="227"/>
      <c r="AY250" s="227"/>
      <c r="AZ250" s="227"/>
      <c r="BA250" s="227"/>
      <c r="BB250" s="227"/>
      <c r="BC250" s="227"/>
      <c r="BD250" s="227"/>
      <c r="BE250" s="226"/>
      <c r="BF250" s="228"/>
      <c r="BG250" s="227"/>
      <c r="BH250" s="227"/>
      <c r="BI250" s="227"/>
      <c r="BJ250" s="227"/>
      <c r="BK250" s="227"/>
      <c r="BL250" s="227"/>
      <c r="BM250" s="227"/>
      <c r="BN250" s="227"/>
      <c r="BO250" s="227"/>
      <c r="BP250" s="227"/>
      <c r="BQ250" s="226"/>
      <c r="BR250" s="228"/>
      <c r="BS250" s="227"/>
      <c r="BT250" s="227"/>
      <c r="BU250" s="227"/>
      <c r="BV250" s="227"/>
      <c r="BW250" s="227"/>
      <c r="BX250" s="227"/>
      <c r="BY250" s="227"/>
      <c r="BZ250" s="227"/>
      <c r="CA250" s="227"/>
      <c r="CB250" s="227"/>
      <c r="CC250" s="232">
        <f t="shared" si="221"/>
        <v>0</v>
      </c>
      <c r="CD250" s="368"/>
    </row>
    <row r="251" spans="1:82" x14ac:dyDescent="0.75">
      <c r="A251" s="175"/>
      <c r="B251" s="176" t="s">
        <v>449</v>
      </c>
      <c r="C251" s="177" t="s">
        <v>450</v>
      </c>
      <c r="D251" s="187" t="s">
        <v>226</v>
      </c>
      <c r="E251" s="300">
        <v>0</v>
      </c>
      <c r="F251" s="229"/>
      <c r="G251" s="174">
        <f t="shared" si="220"/>
        <v>0</v>
      </c>
      <c r="H251" s="225"/>
      <c r="I251" s="226"/>
      <c r="J251" s="225"/>
      <c r="K251" s="227"/>
      <c r="L251" s="227"/>
      <c r="M251" s="227"/>
      <c r="N251" s="227"/>
      <c r="O251" s="227"/>
      <c r="P251" s="227"/>
      <c r="Q251" s="227"/>
      <c r="R251" s="227"/>
      <c r="S251" s="227"/>
      <c r="T251" s="227"/>
      <c r="U251" s="226"/>
      <c r="V251" s="225"/>
      <c r="W251" s="227"/>
      <c r="X251" s="227"/>
      <c r="Y251" s="227"/>
      <c r="Z251" s="227"/>
      <c r="AA251" s="227"/>
      <c r="AB251" s="227"/>
      <c r="AC251" s="227"/>
      <c r="AD251" s="227"/>
      <c r="AE251" s="227"/>
      <c r="AF251" s="227"/>
      <c r="AG251" s="226"/>
      <c r="AH251" s="228"/>
      <c r="AI251" s="227"/>
      <c r="AJ251" s="227"/>
      <c r="AK251" s="227"/>
      <c r="AL251" s="227"/>
      <c r="AM251" s="227"/>
      <c r="AN251" s="227"/>
      <c r="AO251" s="227"/>
      <c r="AP251" s="227"/>
      <c r="AQ251" s="227"/>
      <c r="AR251" s="227"/>
      <c r="AS251" s="226"/>
      <c r="AT251" s="228"/>
      <c r="AU251" s="227"/>
      <c r="AV251" s="227"/>
      <c r="AW251" s="227"/>
      <c r="AX251" s="227"/>
      <c r="AY251" s="227"/>
      <c r="AZ251" s="227"/>
      <c r="BA251" s="227"/>
      <c r="BB251" s="227"/>
      <c r="BC251" s="227"/>
      <c r="BD251" s="227"/>
      <c r="BE251" s="226"/>
      <c r="BF251" s="228"/>
      <c r="BG251" s="227"/>
      <c r="BH251" s="227"/>
      <c r="BI251" s="227"/>
      <c r="BJ251" s="227"/>
      <c r="BK251" s="227"/>
      <c r="BL251" s="227"/>
      <c r="BM251" s="227"/>
      <c r="BN251" s="227"/>
      <c r="BO251" s="227"/>
      <c r="BP251" s="227"/>
      <c r="BQ251" s="226"/>
      <c r="BR251" s="228"/>
      <c r="BS251" s="227"/>
      <c r="BT251" s="227"/>
      <c r="BU251" s="227"/>
      <c r="BV251" s="227"/>
      <c r="BW251" s="227"/>
      <c r="BX251" s="227"/>
      <c r="BY251" s="227"/>
      <c r="BZ251" s="227"/>
      <c r="CA251" s="227"/>
      <c r="CB251" s="227"/>
      <c r="CC251" s="232">
        <f t="shared" si="221"/>
        <v>0</v>
      </c>
      <c r="CD251" s="368"/>
    </row>
    <row r="252" spans="1:82" ht="27" x14ac:dyDescent="0.75">
      <c r="A252" s="175"/>
      <c r="B252" s="176" t="s">
        <v>451</v>
      </c>
      <c r="C252" s="177" t="s">
        <v>452</v>
      </c>
      <c r="D252" s="187" t="s">
        <v>226</v>
      </c>
      <c r="E252" s="300">
        <v>0</v>
      </c>
      <c r="F252" s="229"/>
      <c r="G252" s="174">
        <f t="shared" si="220"/>
        <v>0</v>
      </c>
      <c r="H252" s="225"/>
      <c r="I252" s="226"/>
      <c r="J252" s="225"/>
      <c r="K252" s="227"/>
      <c r="L252" s="227"/>
      <c r="M252" s="227"/>
      <c r="N252" s="227"/>
      <c r="O252" s="227"/>
      <c r="P252" s="227"/>
      <c r="Q252" s="227"/>
      <c r="R252" s="227"/>
      <c r="S252" s="227"/>
      <c r="T252" s="227"/>
      <c r="U252" s="226"/>
      <c r="V252" s="225"/>
      <c r="W252" s="227"/>
      <c r="X252" s="227"/>
      <c r="Y252" s="227"/>
      <c r="Z252" s="227"/>
      <c r="AA252" s="227"/>
      <c r="AB252" s="227"/>
      <c r="AC252" s="227"/>
      <c r="AD252" s="227"/>
      <c r="AE252" s="227"/>
      <c r="AF252" s="227"/>
      <c r="AG252" s="226"/>
      <c r="AH252" s="228"/>
      <c r="AI252" s="227"/>
      <c r="AJ252" s="227"/>
      <c r="AK252" s="227"/>
      <c r="AL252" s="227"/>
      <c r="AM252" s="227"/>
      <c r="AN252" s="227"/>
      <c r="AO252" s="227"/>
      <c r="AP252" s="227"/>
      <c r="AQ252" s="227"/>
      <c r="AR252" s="227"/>
      <c r="AS252" s="226"/>
      <c r="AT252" s="228"/>
      <c r="AU252" s="227"/>
      <c r="AV252" s="227"/>
      <c r="AW252" s="227"/>
      <c r="AX252" s="227"/>
      <c r="AY252" s="227"/>
      <c r="AZ252" s="227"/>
      <c r="BA252" s="227"/>
      <c r="BB252" s="227"/>
      <c r="BC252" s="227"/>
      <c r="BD252" s="227"/>
      <c r="BE252" s="226"/>
      <c r="BF252" s="228"/>
      <c r="BG252" s="227"/>
      <c r="BH252" s="227"/>
      <c r="BI252" s="227"/>
      <c r="BJ252" s="227"/>
      <c r="BK252" s="227"/>
      <c r="BL252" s="227"/>
      <c r="BM252" s="227"/>
      <c r="BN252" s="227"/>
      <c r="BO252" s="227"/>
      <c r="BP252" s="227"/>
      <c r="BQ252" s="226"/>
      <c r="BR252" s="228"/>
      <c r="BS252" s="227"/>
      <c r="BT252" s="227"/>
      <c r="BU252" s="227"/>
      <c r="BV252" s="227"/>
      <c r="BW252" s="227"/>
      <c r="BX252" s="227"/>
      <c r="BY252" s="227"/>
      <c r="BZ252" s="227"/>
      <c r="CA252" s="227"/>
      <c r="CB252" s="227"/>
      <c r="CC252" s="232">
        <f t="shared" si="221"/>
        <v>0</v>
      </c>
      <c r="CD252" s="368"/>
    </row>
    <row r="253" spans="1:82" ht="27" x14ac:dyDescent="0.75">
      <c r="A253" s="175"/>
      <c r="B253" s="176" t="s">
        <v>453</v>
      </c>
      <c r="C253" s="177" t="s">
        <v>454</v>
      </c>
      <c r="D253" s="187" t="s">
        <v>226</v>
      </c>
      <c r="E253" s="300">
        <v>0</v>
      </c>
      <c r="F253" s="229"/>
      <c r="G253" s="174">
        <f t="shared" si="220"/>
        <v>0</v>
      </c>
      <c r="H253" s="225"/>
      <c r="I253" s="226"/>
      <c r="J253" s="225"/>
      <c r="K253" s="227"/>
      <c r="L253" s="227"/>
      <c r="M253" s="227"/>
      <c r="N253" s="227"/>
      <c r="O253" s="227"/>
      <c r="P253" s="227"/>
      <c r="Q253" s="227"/>
      <c r="R253" s="227"/>
      <c r="S253" s="227"/>
      <c r="T253" s="227"/>
      <c r="U253" s="226"/>
      <c r="V253" s="225"/>
      <c r="W253" s="227"/>
      <c r="X253" s="227"/>
      <c r="Y253" s="227"/>
      <c r="Z253" s="227"/>
      <c r="AA253" s="227"/>
      <c r="AB253" s="227"/>
      <c r="AC253" s="227"/>
      <c r="AD253" s="227"/>
      <c r="AE253" s="227"/>
      <c r="AF253" s="227"/>
      <c r="AG253" s="226"/>
      <c r="AH253" s="228"/>
      <c r="AI253" s="227"/>
      <c r="AJ253" s="227"/>
      <c r="AK253" s="227"/>
      <c r="AL253" s="227"/>
      <c r="AM253" s="227"/>
      <c r="AN253" s="227"/>
      <c r="AO253" s="227"/>
      <c r="AP253" s="227"/>
      <c r="AQ253" s="227"/>
      <c r="AR253" s="227"/>
      <c r="AS253" s="226"/>
      <c r="AT253" s="228"/>
      <c r="AU253" s="227"/>
      <c r="AV253" s="227"/>
      <c r="AW253" s="227"/>
      <c r="AX253" s="227"/>
      <c r="AY253" s="227"/>
      <c r="AZ253" s="227"/>
      <c r="BA253" s="227"/>
      <c r="BB253" s="227"/>
      <c r="BC253" s="227"/>
      <c r="BD253" s="227"/>
      <c r="BE253" s="226"/>
      <c r="BF253" s="228"/>
      <c r="BG253" s="227"/>
      <c r="BH253" s="227"/>
      <c r="BI253" s="227"/>
      <c r="BJ253" s="227"/>
      <c r="BK253" s="227"/>
      <c r="BL253" s="227"/>
      <c r="BM253" s="227"/>
      <c r="BN253" s="227"/>
      <c r="BO253" s="227"/>
      <c r="BP253" s="227"/>
      <c r="BQ253" s="226"/>
      <c r="BR253" s="228"/>
      <c r="BS253" s="227"/>
      <c r="BT253" s="227"/>
      <c r="BU253" s="227"/>
      <c r="BV253" s="227"/>
      <c r="BW253" s="227"/>
      <c r="BX253" s="227"/>
      <c r="BY253" s="227"/>
      <c r="BZ253" s="227"/>
      <c r="CA253" s="227"/>
      <c r="CB253" s="227"/>
      <c r="CC253" s="232">
        <f t="shared" si="221"/>
        <v>0</v>
      </c>
      <c r="CD253" s="368"/>
    </row>
    <row r="254" spans="1:82" x14ac:dyDescent="0.75">
      <c r="A254" s="175"/>
      <c r="B254" s="176" t="s">
        <v>455</v>
      </c>
      <c r="C254" s="177" t="s">
        <v>382</v>
      </c>
      <c r="D254" s="178" t="s">
        <v>86</v>
      </c>
      <c r="E254" s="300">
        <v>0</v>
      </c>
      <c r="F254" s="229"/>
      <c r="G254" s="174">
        <f t="shared" si="220"/>
        <v>0</v>
      </c>
      <c r="H254" s="225"/>
      <c r="I254" s="226"/>
      <c r="J254" s="225"/>
      <c r="K254" s="227"/>
      <c r="L254" s="227"/>
      <c r="M254" s="227"/>
      <c r="N254" s="227"/>
      <c r="O254" s="227"/>
      <c r="P254" s="227"/>
      <c r="Q254" s="227"/>
      <c r="R254" s="227"/>
      <c r="S254" s="227"/>
      <c r="T254" s="227"/>
      <c r="U254" s="226">
        <f>G254/2.5</f>
        <v>0</v>
      </c>
      <c r="V254" s="225"/>
      <c r="W254" s="227"/>
      <c r="X254" s="227"/>
      <c r="Y254" s="227"/>
      <c r="Z254" s="227"/>
      <c r="AA254" s="227"/>
      <c r="AB254" s="227"/>
      <c r="AC254" s="227"/>
      <c r="AD254" s="227"/>
      <c r="AE254" s="227"/>
      <c r="AF254" s="227"/>
      <c r="AG254" s="226">
        <f>G254/2.5</f>
        <v>0</v>
      </c>
      <c r="AH254" s="228"/>
      <c r="AI254" s="227"/>
      <c r="AJ254" s="227"/>
      <c r="AK254" s="227"/>
      <c r="AL254" s="227"/>
      <c r="AM254" s="227">
        <f>G254-SUM(J254:AL254)</f>
        <v>0</v>
      </c>
      <c r="AN254" s="227"/>
      <c r="AO254" s="227"/>
      <c r="AP254" s="227"/>
      <c r="AQ254" s="227"/>
      <c r="AR254" s="227"/>
      <c r="AS254" s="226"/>
      <c r="AT254" s="228"/>
      <c r="AU254" s="227"/>
      <c r="AV254" s="227"/>
      <c r="AW254" s="227"/>
      <c r="AX254" s="227"/>
      <c r="AY254" s="227"/>
      <c r="AZ254" s="227"/>
      <c r="BA254" s="227"/>
      <c r="BB254" s="227"/>
      <c r="BC254" s="227"/>
      <c r="BD254" s="227"/>
      <c r="BE254" s="226"/>
      <c r="BF254" s="228"/>
      <c r="BG254" s="227"/>
      <c r="BH254" s="227"/>
      <c r="BI254" s="227"/>
      <c r="BJ254" s="227"/>
      <c r="BK254" s="227"/>
      <c r="BL254" s="227"/>
      <c r="BM254" s="227"/>
      <c r="BN254" s="227"/>
      <c r="BO254" s="227"/>
      <c r="BP254" s="227"/>
      <c r="BQ254" s="226"/>
      <c r="BR254" s="228"/>
      <c r="BS254" s="227"/>
      <c r="BT254" s="227"/>
      <c r="BU254" s="227"/>
      <c r="BV254" s="227"/>
      <c r="BW254" s="227"/>
      <c r="BX254" s="227"/>
      <c r="BY254" s="227"/>
      <c r="BZ254" s="227"/>
      <c r="CA254" s="227"/>
      <c r="CB254" s="227"/>
      <c r="CC254" s="232">
        <f t="shared" si="221"/>
        <v>0</v>
      </c>
      <c r="CD254" s="368"/>
    </row>
    <row r="255" spans="1:82" x14ac:dyDescent="0.75">
      <c r="A255" s="175"/>
      <c r="B255" s="176" t="s">
        <v>456</v>
      </c>
      <c r="C255" s="177" t="s">
        <v>380</v>
      </c>
      <c r="D255" s="178" t="s">
        <v>86</v>
      </c>
      <c r="E255" s="300">
        <v>0</v>
      </c>
      <c r="F255" s="229"/>
      <c r="G255" s="174">
        <f t="shared" si="220"/>
        <v>0</v>
      </c>
      <c r="H255" s="225"/>
      <c r="I255" s="226"/>
      <c r="J255" s="225"/>
      <c r="K255" s="227"/>
      <c r="L255" s="227"/>
      <c r="M255" s="227"/>
      <c r="N255" s="227"/>
      <c r="O255" s="227"/>
      <c r="P255" s="227"/>
      <c r="Q255" s="227"/>
      <c r="R255" s="227"/>
      <c r="S255" s="227"/>
      <c r="T255" s="227"/>
      <c r="U255" s="226">
        <f>G255/2.5</f>
        <v>0</v>
      </c>
      <c r="V255" s="225"/>
      <c r="W255" s="227"/>
      <c r="X255" s="227"/>
      <c r="Y255" s="227"/>
      <c r="Z255" s="227"/>
      <c r="AA255" s="227"/>
      <c r="AB255" s="227"/>
      <c r="AC255" s="227"/>
      <c r="AD255" s="227"/>
      <c r="AE255" s="227"/>
      <c r="AF255" s="227"/>
      <c r="AG255" s="226">
        <f>G255/2.5</f>
        <v>0</v>
      </c>
      <c r="AH255" s="228"/>
      <c r="AI255" s="227"/>
      <c r="AJ255" s="227"/>
      <c r="AK255" s="227"/>
      <c r="AL255" s="227"/>
      <c r="AM255" s="227">
        <f>G255-SUM(J255:AL255)</f>
        <v>0</v>
      </c>
      <c r="AN255" s="227"/>
      <c r="AO255" s="227"/>
      <c r="AP255" s="227"/>
      <c r="AQ255" s="227"/>
      <c r="AR255" s="227"/>
      <c r="AS255" s="226"/>
      <c r="AT255" s="228"/>
      <c r="AU255" s="227"/>
      <c r="AV255" s="227"/>
      <c r="AW255" s="227"/>
      <c r="AX255" s="227"/>
      <c r="AY255" s="227"/>
      <c r="AZ255" s="227"/>
      <c r="BA255" s="227"/>
      <c r="BB255" s="227"/>
      <c r="BC255" s="227"/>
      <c r="BD255" s="227"/>
      <c r="BE255" s="226"/>
      <c r="BF255" s="228"/>
      <c r="BG255" s="227"/>
      <c r="BH255" s="227"/>
      <c r="BI255" s="227"/>
      <c r="BJ255" s="227"/>
      <c r="BK255" s="227"/>
      <c r="BL255" s="227"/>
      <c r="BM255" s="227"/>
      <c r="BN255" s="227"/>
      <c r="BO255" s="227"/>
      <c r="BP255" s="227"/>
      <c r="BQ255" s="226"/>
      <c r="BR255" s="228"/>
      <c r="BS255" s="227"/>
      <c r="BT255" s="227"/>
      <c r="BU255" s="227"/>
      <c r="BV255" s="227"/>
      <c r="BW255" s="227"/>
      <c r="BX255" s="227"/>
      <c r="BY255" s="227"/>
      <c r="BZ255" s="227"/>
      <c r="CA255" s="227"/>
      <c r="CB255" s="227"/>
      <c r="CC255" s="232">
        <f t="shared" si="221"/>
        <v>0</v>
      </c>
      <c r="CD255" s="368"/>
    </row>
    <row r="256" spans="1:82" x14ac:dyDescent="0.75">
      <c r="A256" s="175"/>
      <c r="B256" s="176" t="s">
        <v>457</v>
      </c>
      <c r="C256" s="177" t="s">
        <v>458</v>
      </c>
      <c r="D256" s="178" t="s">
        <v>86</v>
      </c>
      <c r="E256" s="300">
        <v>0</v>
      </c>
      <c r="F256" s="229"/>
      <c r="G256" s="174">
        <f t="shared" si="220"/>
        <v>0</v>
      </c>
      <c r="H256" s="225"/>
      <c r="I256" s="226"/>
      <c r="J256" s="225"/>
      <c r="K256" s="227"/>
      <c r="L256" s="227"/>
      <c r="M256" s="227"/>
      <c r="N256" s="227"/>
      <c r="O256" s="227"/>
      <c r="P256" s="227"/>
      <c r="Q256" s="227"/>
      <c r="R256" s="227"/>
      <c r="S256" s="227"/>
      <c r="T256" s="227"/>
      <c r="U256" s="226">
        <f>G256/2.5</f>
        <v>0</v>
      </c>
      <c r="V256" s="225"/>
      <c r="W256" s="227"/>
      <c r="X256" s="227"/>
      <c r="Y256" s="227"/>
      <c r="Z256" s="227"/>
      <c r="AA256" s="227"/>
      <c r="AB256" s="227"/>
      <c r="AC256" s="227"/>
      <c r="AD256" s="227"/>
      <c r="AE256" s="227"/>
      <c r="AF256" s="227"/>
      <c r="AG256" s="226">
        <f>G256/2.5</f>
        <v>0</v>
      </c>
      <c r="AH256" s="228"/>
      <c r="AI256" s="227"/>
      <c r="AJ256" s="227"/>
      <c r="AK256" s="227"/>
      <c r="AL256" s="227"/>
      <c r="AM256" s="227">
        <f>G256-SUM(J256:AL256)</f>
        <v>0</v>
      </c>
      <c r="AN256" s="227"/>
      <c r="AO256" s="227"/>
      <c r="AP256" s="227"/>
      <c r="AQ256" s="227"/>
      <c r="AR256" s="227"/>
      <c r="AS256" s="226"/>
      <c r="AT256" s="228"/>
      <c r="AU256" s="227"/>
      <c r="AV256" s="227"/>
      <c r="AW256" s="227"/>
      <c r="AX256" s="227"/>
      <c r="AY256" s="227"/>
      <c r="AZ256" s="227"/>
      <c r="BA256" s="227"/>
      <c r="BB256" s="227"/>
      <c r="BC256" s="227"/>
      <c r="BD256" s="227"/>
      <c r="BE256" s="226"/>
      <c r="BF256" s="228"/>
      <c r="BG256" s="227"/>
      <c r="BH256" s="227"/>
      <c r="BI256" s="227"/>
      <c r="BJ256" s="227"/>
      <c r="BK256" s="227"/>
      <c r="BL256" s="227"/>
      <c r="BM256" s="227"/>
      <c r="BN256" s="227"/>
      <c r="BO256" s="227"/>
      <c r="BP256" s="227"/>
      <c r="BQ256" s="226"/>
      <c r="BR256" s="228"/>
      <c r="BS256" s="227"/>
      <c r="BT256" s="227"/>
      <c r="BU256" s="227"/>
      <c r="BV256" s="227"/>
      <c r="BW256" s="227"/>
      <c r="BX256" s="227"/>
      <c r="BY256" s="227"/>
      <c r="BZ256" s="227"/>
      <c r="CA256" s="227"/>
      <c r="CB256" s="227"/>
      <c r="CC256" s="232">
        <f t="shared" si="221"/>
        <v>0</v>
      </c>
      <c r="CD256" s="368"/>
    </row>
    <row r="257" spans="1:82" ht="27" x14ac:dyDescent="0.75">
      <c r="A257" s="175"/>
      <c r="B257" s="176" t="s">
        <v>459</v>
      </c>
      <c r="C257" s="177" t="s">
        <v>460</v>
      </c>
      <c r="D257" s="187" t="s">
        <v>226</v>
      </c>
      <c r="E257" s="300">
        <v>0</v>
      </c>
      <c r="F257" s="229"/>
      <c r="G257" s="174">
        <f t="shared" si="220"/>
        <v>0</v>
      </c>
      <c r="H257" s="225"/>
      <c r="I257" s="226"/>
      <c r="J257" s="225"/>
      <c r="K257" s="227"/>
      <c r="L257" s="227"/>
      <c r="M257" s="227"/>
      <c r="N257" s="227"/>
      <c r="O257" s="227"/>
      <c r="P257" s="227"/>
      <c r="Q257" s="227"/>
      <c r="R257" s="227"/>
      <c r="S257" s="227"/>
      <c r="T257" s="227"/>
      <c r="U257" s="226"/>
      <c r="V257" s="225"/>
      <c r="W257" s="227"/>
      <c r="X257" s="227"/>
      <c r="Y257" s="227"/>
      <c r="Z257" s="227"/>
      <c r="AA257" s="227"/>
      <c r="AB257" s="227"/>
      <c r="AC257" s="227"/>
      <c r="AD257" s="227"/>
      <c r="AE257" s="227"/>
      <c r="AF257" s="227"/>
      <c r="AG257" s="226"/>
      <c r="AH257" s="228"/>
      <c r="AI257" s="227"/>
      <c r="AJ257" s="227"/>
      <c r="AK257" s="227"/>
      <c r="AL257" s="227"/>
      <c r="AM257" s="227"/>
      <c r="AN257" s="227"/>
      <c r="AO257" s="227"/>
      <c r="AP257" s="227"/>
      <c r="AQ257" s="227"/>
      <c r="AR257" s="227"/>
      <c r="AS257" s="226"/>
      <c r="AT257" s="228"/>
      <c r="AU257" s="227"/>
      <c r="AV257" s="227"/>
      <c r="AW257" s="227"/>
      <c r="AX257" s="227"/>
      <c r="AY257" s="227"/>
      <c r="AZ257" s="227"/>
      <c r="BA257" s="227"/>
      <c r="BB257" s="227"/>
      <c r="BC257" s="227"/>
      <c r="BD257" s="227"/>
      <c r="BE257" s="226"/>
      <c r="BF257" s="228"/>
      <c r="BG257" s="227"/>
      <c r="BH257" s="227"/>
      <c r="BI257" s="227"/>
      <c r="BJ257" s="227"/>
      <c r="BK257" s="227"/>
      <c r="BL257" s="227"/>
      <c r="BM257" s="227"/>
      <c r="BN257" s="227"/>
      <c r="BO257" s="227"/>
      <c r="BP257" s="227"/>
      <c r="BQ257" s="226"/>
      <c r="BR257" s="228"/>
      <c r="BS257" s="227"/>
      <c r="BT257" s="227"/>
      <c r="BU257" s="227"/>
      <c r="BV257" s="227"/>
      <c r="BW257" s="227"/>
      <c r="BX257" s="227"/>
      <c r="BY257" s="227"/>
      <c r="BZ257" s="227"/>
      <c r="CA257" s="227"/>
      <c r="CB257" s="227"/>
      <c r="CC257" s="232">
        <f t="shared" si="221"/>
        <v>0</v>
      </c>
      <c r="CD257" s="368"/>
    </row>
    <row r="258" spans="1:82" x14ac:dyDescent="0.75">
      <c r="A258" s="254"/>
      <c r="B258" s="176" t="s">
        <v>461</v>
      </c>
      <c r="C258" s="177" t="s">
        <v>462</v>
      </c>
      <c r="D258" s="187" t="s">
        <v>226</v>
      </c>
      <c r="E258" s="300">
        <v>0</v>
      </c>
      <c r="F258" s="229"/>
      <c r="G258" s="174">
        <f t="shared" si="220"/>
        <v>0</v>
      </c>
      <c r="H258" s="225"/>
      <c r="I258" s="226"/>
      <c r="J258" s="225"/>
      <c r="K258" s="227"/>
      <c r="L258" s="227"/>
      <c r="M258" s="227"/>
      <c r="N258" s="227"/>
      <c r="O258" s="227"/>
      <c r="P258" s="227"/>
      <c r="Q258" s="227"/>
      <c r="R258" s="227"/>
      <c r="S258" s="227"/>
      <c r="T258" s="227"/>
      <c r="U258" s="226"/>
      <c r="V258" s="225"/>
      <c r="W258" s="227"/>
      <c r="X258" s="227"/>
      <c r="Y258" s="227"/>
      <c r="Z258" s="227"/>
      <c r="AA258" s="227"/>
      <c r="AB258" s="227"/>
      <c r="AC258" s="227"/>
      <c r="AD258" s="227"/>
      <c r="AE258" s="227"/>
      <c r="AF258" s="227"/>
      <c r="AG258" s="226"/>
      <c r="AH258" s="228"/>
      <c r="AI258" s="227"/>
      <c r="AJ258" s="227"/>
      <c r="AK258" s="227"/>
      <c r="AL258" s="227"/>
      <c r="AM258" s="227"/>
      <c r="AN258" s="227"/>
      <c r="AO258" s="227"/>
      <c r="AP258" s="227"/>
      <c r="AQ258" s="227"/>
      <c r="AR258" s="227"/>
      <c r="AS258" s="226"/>
      <c r="AT258" s="228"/>
      <c r="AU258" s="227"/>
      <c r="AV258" s="227"/>
      <c r="AW258" s="227"/>
      <c r="AX258" s="227"/>
      <c r="AY258" s="227"/>
      <c r="AZ258" s="227"/>
      <c r="BA258" s="227"/>
      <c r="BB258" s="227"/>
      <c r="BC258" s="227"/>
      <c r="BD258" s="227"/>
      <c r="BE258" s="226"/>
      <c r="BF258" s="228"/>
      <c r="BG258" s="227"/>
      <c r="BH258" s="227"/>
      <c r="BI258" s="227"/>
      <c r="BJ258" s="227"/>
      <c r="BK258" s="227"/>
      <c r="BL258" s="227"/>
      <c r="BM258" s="227"/>
      <c r="BN258" s="227"/>
      <c r="BO258" s="227"/>
      <c r="BP258" s="227"/>
      <c r="BQ258" s="226"/>
      <c r="BR258" s="228"/>
      <c r="BS258" s="227"/>
      <c r="BT258" s="227"/>
      <c r="BU258" s="227"/>
      <c r="BV258" s="227"/>
      <c r="BW258" s="227"/>
      <c r="BX258" s="227"/>
      <c r="BY258" s="227"/>
      <c r="BZ258" s="227"/>
      <c r="CA258" s="227"/>
      <c r="CB258" s="227"/>
      <c r="CC258" s="232">
        <f t="shared" si="221"/>
        <v>0</v>
      </c>
      <c r="CD258" s="368"/>
    </row>
    <row r="259" spans="1:82" ht="27" x14ac:dyDescent="0.75">
      <c r="A259" s="39"/>
      <c r="B259" s="176" t="s">
        <v>463</v>
      </c>
      <c r="C259" s="177" t="s">
        <v>464</v>
      </c>
      <c r="D259" s="187" t="s">
        <v>226</v>
      </c>
      <c r="E259" s="300">
        <v>0</v>
      </c>
      <c r="F259" s="229"/>
      <c r="G259" s="174">
        <f t="shared" si="220"/>
        <v>0</v>
      </c>
      <c r="H259" s="225"/>
      <c r="I259" s="226"/>
      <c r="J259" s="225"/>
      <c r="K259" s="227"/>
      <c r="L259" s="227"/>
      <c r="M259" s="227"/>
      <c r="N259" s="227"/>
      <c r="O259" s="227"/>
      <c r="P259" s="227"/>
      <c r="Q259" s="227"/>
      <c r="R259" s="227"/>
      <c r="S259" s="227"/>
      <c r="T259" s="227"/>
      <c r="U259" s="226"/>
      <c r="V259" s="225"/>
      <c r="W259" s="227"/>
      <c r="X259" s="227"/>
      <c r="Y259" s="227"/>
      <c r="Z259" s="227"/>
      <c r="AA259" s="227"/>
      <c r="AB259" s="227"/>
      <c r="AC259" s="227"/>
      <c r="AD259" s="227"/>
      <c r="AE259" s="227"/>
      <c r="AF259" s="227"/>
      <c r="AG259" s="226"/>
      <c r="AH259" s="228"/>
      <c r="AI259" s="227"/>
      <c r="AJ259" s="227"/>
      <c r="AK259" s="227"/>
      <c r="AL259" s="227"/>
      <c r="AM259" s="227"/>
      <c r="AN259" s="227"/>
      <c r="AO259" s="227"/>
      <c r="AP259" s="227"/>
      <c r="AQ259" s="227"/>
      <c r="AR259" s="227"/>
      <c r="AS259" s="226"/>
      <c r="AT259" s="228"/>
      <c r="AU259" s="227"/>
      <c r="AV259" s="227"/>
      <c r="AW259" s="227"/>
      <c r="AX259" s="227"/>
      <c r="AY259" s="227"/>
      <c r="AZ259" s="227"/>
      <c r="BA259" s="227"/>
      <c r="BB259" s="227"/>
      <c r="BC259" s="227"/>
      <c r="BD259" s="227"/>
      <c r="BE259" s="226"/>
      <c r="BF259" s="228"/>
      <c r="BG259" s="227"/>
      <c r="BH259" s="227"/>
      <c r="BI259" s="227"/>
      <c r="BJ259" s="227"/>
      <c r="BK259" s="227"/>
      <c r="BL259" s="227"/>
      <c r="BM259" s="227"/>
      <c r="BN259" s="227"/>
      <c r="BO259" s="227"/>
      <c r="BP259" s="227"/>
      <c r="BQ259" s="226"/>
      <c r="BR259" s="228"/>
      <c r="BS259" s="227"/>
      <c r="BT259" s="227"/>
      <c r="BU259" s="227"/>
      <c r="BV259" s="227"/>
      <c r="BW259" s="227"/>
      <c r="BX259" s="227"/>
      <c r="BY259" s="227"/>
      <c r="BZ259" s="227"/>
      <c r="CA259" s="227"/>
      <c r="CB259" s="227"/>
      <c r="CC259" s="232">
        <f t="shared" si="221"/>
        <v>0</v>
      </c>
      <c r="CD259" s="368"/>
    </row>
    <row r="260" spans="1:82" ht="27" x14ac:dyDescent="0.75">
      <c r="A260" s="150"/>
      <c r="B260" s="185" t="s">
        <v>465</v>
      </c>
      <c r="C260" s="186" t="s">
        <v>466</v>
      </c>
      <c r="D260" s="187" t="s">
        <v>226</v>
      </c>
      <c r="E260" s="300">
        <v>0</v>
      </c>
      <c r="F260" s="229"/>
      <c r="G260" s="174">
        <f t="shared" si="220"/>
        <v>0</v>
      </c>
      <c r="H260" s="225"/>
      <c r="I260" s="226"/>
      <c r="J260" s="225"/>
      <c r="K260" s="227"/>
      <c r="L260" s="227"/>
      <c r="M260" s="227"/>
      <c r="N260" s="227"/>
      <c r="O260" s="227"/>
      <c r="P260" s="227"/>
      <c r="Q260" s="227"/>
      <c r="R260" s="227"/>
      <c r="S260" s="227"/>
      <c r="T260" s="227"/>
      <c r="U260" s="226"/>
      <c r="V260" s="225"/>
      <c r="W260" s="227"/>
      <c r="X260" s="227"/>
      <c r="Y260" s="227"/>
      <c r="Z260" s="227"/>
      <c r="AA260" s="227"/>
      <c r="AB260" s="227"/>
      <c r="AC260" s="227"/>
      <c r="AD260" s="227"/>
      <c r="AE260" s="227"/>
      <c r="AF260" s="227"/>
      <c r="AG260" s="226"/>
      <c r="AH260" s="228"/>
      <c r="AI260" s="227"/>
      <c r="AJ260" s="227"/>
      <c r="AK260" s="227"/>
      <c r="AL260" s="227"/>
      <c r="AM260" s="227"/>
      <c r="AN260" s="227"/>
      <c r="AO260" s="227"/>
      <c r="AP260" s="227"/>
      <c r="AQ260" s="227"/>
      <c r="AR260" s="227"/>
      <c r="AS260" s="226"/>
      <c r="AT260" s="228"/>
      <c r="AU260" s="227"/>
      <c r="AV260" s="227"/>
      <c r="AW260" s="227"/>
      <c r="AX260" s="227"/>
      <c r="AY260" s="227"/>
      <c r="AZ260" s="227"/>
      <c r="BA260" s="227"/>
      <c r="BB260" s="227"/>
      <c r="BC260" s="227"/>
      <c r="BD260" s="227"/>
      <c r="BE260" s="226"/>
      <c r="BF260" s="228"/>
      <c r="BG260" s="227"/>
      <c r="BH260" s="227"/>
      <c r="BI260" s="227"/>
      <c r="BJ260" s="227"/>
      <c r="BK260" s="227"/>
      <c r="BL260" s="227"/>
      <c r="BM260" s="227"/>
      <c r="BN260" s="227"/>
      <c r="BO260" s="227"/>
      <c r="BP260" s="227"/>
      <c r="BQ260" s="226"/>
      <c r="BR260" s="228"/>
      <c r="BS260" s="227"/>
      <c r="BT260" s="227"/>
      <c r="BU260" s="227"/>
      <c r="BV260" s="227"/>
      <c r="BW260" s="227"/>
      <c r="BX260" s="227"/>
      <c r="BY260" s="227"/>
      <c r="BZ260" s="227"/>
      <c r="CA260" s="227"/>
      <c r="CB260" s="227"/>
      <c r="CC260" s="232">
        <f t="shared" si="221"/>
        <v>0</v>
      </c>
      <c r="CD260" s="368"/>
    </row>
    <row r="261" spans="1:82" ht="40.5" x14ac:dyDescent="0.75">
      <c r="A261" s="39"/>
      <c r="B261" s="185" t="s">
        <v>467</v>
      </c>
      <c r="C261" s="186" t="s">
        <v>468</v>
      </c>
      <c r="D261" s="187" t="s">
        <v>226</v>
      </c>
      <c r="E261" s="300">
        <v>0</v>
      </c>
      <c r="F261" s="229"/>
      <c r="G261" s="174">
        <f t="shared" si="220"/>
        <v>0</v>
      </c>
      <c r="H261" s="225"/>
      <c r="I261" s="226"/>
      <c r="J261" s="225"/>
      <c r="K261" s="227"/>
      <c r="L261" s="227"/>
      <c r="M261" s="227"/>
      <c r="N261" s="227"/>
      <c r="O261" s="227"/>
      <c r="P261" s="227"/>
      <c r="Q261" s="227"/>
      <c r="R261" s="227"/>
      <c r="S261" s="227"/>
      <c r="T261" s="227"/>
      <c r="U261" s="226"/>
      <c r="V261" s="225"/>
      <c r="W261" s="227"/>
      <c r="X261" s="227"/>
      <c r="Y261" s="227"/>
      <c r="Z261" s="227"/>
      <c r="AA261" s="227"/>
      <c r="AB261" s="227"/>
      <c r="AC261" s="227"/>
      <c r="AD261" s="227"/>
      <c r="AE261" s="227"/>
      <c r="AF261" s="227"/>
      <c r="AG261" s="226"/>
      <c r="AH261" s="228"/>
      <c r="AI261" s="227"/>
      <c r="AJ261" s="227"/>
      <c r="AK261" s="227"/>
      <c r="AL261" s="227"/>
      <c r="AM261" s="227"/>
      <c r="AN261" s="227"/>
      <c r="AO261" s="227"/>
      <c r="AP261" s="227"/>
      <c r="AQ261" s="227"/>
      <c r="AR261" s="227"/>
      <c r="AS261" s="226"/>
      <c r="AT261" s="228"/>
      <c r="AU261" s="227"/>
      <c r="AV261" s="227"/>
      <c r="AW261" s="227"/>
      <c r="AX261" s="227"/>
      <c r="AY261" s="227"/>
      <c r="AZ261" s="227"/>
      <c r="BA261" s="227"/>
      <c r="BB261" s="227"/>
      <c r="BC261" s="227"/>
      <c r="BD261" s="227"/>
      <c r="BE261" s="226"/>
      <c r="BF261" s="228"/>
      <c r="BG261" s="227"/>
      <c r="BH261" s="227"/>
      <c r="BI261" s="227"/>
      <c r="BJ261" s="227"/>
      <c r="BK261" s="227"/>
      <c r="BL261" s="227"/>
      <c r="BM261" s="227"/>
      <c r="BN261" s="227"/>
      <c r="BO261" s="227"/>
      <c r="BP261" s="227"/>
      <c r="BQ261" s="226"/>
      <c r="BR261" s="228"/>
      <c r="BS261" s="227"/>
      <c r="BT261" s="227"/>
      <c r="BU261" s="227"/>
      <c r="BV261" s="227"/>
      <c r="BW261" s="227"/>
      <c r="BX261" s="227"/>
      <c r="BY261" s="227"/>
      <c r="BZ261" s="227"/>
      <c r="CA261" s="227"/>
      <c r="CB261" s="227"/>
      <c r="CC261" s="232">
        <f t="shared" si="221"/>
        <v>0</v>
      </c>
      <c r="CD261" s="368"/>
    </row>
    <row r="262" spans="1:82" ht="27" x14ac:dyDescent="0.75">
      <c r="A262" s="150"/>
      <c r="B262" s="185" t="s">
        <v>469</v>
      </c>
      <c r="C262" s="186" t="s">
        <v>470</v>
      </c>
      <c r="D262" s="188" t="s">
        <v>86</v>
      </c>
      <c r="E262" s="300">
        <v>0</v>
      </c>
      <c r="F262" s="229"/>
      <c r="G262" s="174">
        <f t="shared" si="220"/>
        <v>0</v>
      </c>
      <c r="H262" s="225"/>
      <c r="I262" s="226"/>
      <c r="J262" s="225"/>
      <c r="K262" s="227"/>
      <c r="L262" s="227"/>
      <c r="M262" s="227"/>
      <c r="N262" s="227"/>
      <c r="O262" s="227"/>
      <c r="P262" s="227"/>
      <c r="Q262" s="227"/>
      <c r="R262" s="227"/>
      <c r="S262" s="227"/>
      <c r="T262" s="227"/>
      <c r="U262" s="226">
        <f>G262/2.5</f>
        <v>0</v>
      </c>
      <c r="V262" s="225"/>
      <c r="W262" s="227"/>
      <c r="X262" s="227"/>
      <c r="Y262" s="227"/>
      <c r="Z262" s="227"/>
      <c r="AA262" s="227"/>
      <c r="AB262" s="227"/>
      <c r="AC262" s="227"/>
      <c r="AD262" s="227"/>
      <c r="AE262" s="227"/>
      <c r="AF262" s="227"/>
      <c r="AG262" s="226">
        <f>G262/2.5</f>
        <v>0</v>
      </c>
      <c r="AH262" s="228"/>
      <c r="AI262" s="227"/>
      <c r="AJ262" s="227"/>
      <c r="AK262" s="227"/>
      <c r="AL262" s="227"/>
      <c r="AM262" s="227">
        <f>G262-SUM(J262:AL262)</f>
        <v>0</v>
      </c>
      <c r="AN262" s="227"/>
      <c r="AO262" s="227"/>
      <c r="AP262" s="227"/>
      <c r="AQ262" s="227"/>
      <c r="AR262" s="227"/>
      <c r="AS262" s="226"/>
      <c r="AT262" s="228"/>
      <c r="AU262" s="227"/>
      <c r="AV262" s="227"/>
      <c r="AW262" s="227"/>
      <c r="AX262" s="227"/>
      <c r="AY262" s="227"/>
      <c r="AZ262" s="227"/>
      <c r="BA262" s="227"/>
      <c r="BB262" s="227"/>
      <c r="BC262" s="227"/>
      <c r="BD262" s="227"/>
      <c r="BE262" s="226"/>
      <c r="BF262" s="228"/>
      <c r="BG262" s="227"/>
      <c r="BH262" s="227"/>
      <c r="BI262" s="227"/>
      <c r="BJ262" s="227"/>
      <c r="BK262" s="227"/>
      <c r="BL262" s="227"/>
      <c r="BM262" s="227"/>
      <c r="BN262" s="227"/>
      <c r="BO262" s="227"/>
      <c r="BP262" s="227"/>
      <c r="BQ262" s="226"/>
      <c r="BR262" s="228"/>
      <c r="BS262" s="227"/>
      <c r="BT262" s="227"/>
      <c r="BU262" s="227"/>
      <c r="BV262" s="227"/>
      <c r="BW262" s="227"/>
      <c r="BX262" s="227"/>
      <c r="BY262" s="227"/>
      <c r="BZ262" s="227"/>
      <c r="CA262" s="227"/>
      <c r="CB262" s="227"/>
      <c r="CC262" s="232">
        <f t="shared" si="221"/>
        <v>0</v>
      </c>
      <c r="CD262" s="368"/>
    </row>
    <row r="263" spans="1:82" ht="27" x14ac:dyDescent="0.75">
      <c r="A263" s="150"/>
      <c r="B263" s="189" t="s">
        <v>471</v>
      </c>
      <c r="C263" s="186" t="s">
        <v>472</v>
      </c>
      <c r="D263" s="188" t="s">
        <v>86</v>
      </c>
      <c r="E263" s="300">
        <v>0</v>
      </c>
      <c r="F263" s="229"/>
      <c r="G263" s="174">
        <f t="shared" si="220"/>
        <v>0</v>
      </c>
      <c r="H263" s="237"/>
      <c r="I263" s="238"/>
      <c r="J263" s="237"/>
      <c r="K263" s="239"/>
      <c r="L263" s="239"/>
      <c r="M263" s="239"/>
      <c r="N263" s="239"/>
      <c r="O263" s="239"/>
      <c r="P263" s="239"/>
      <c r="Q263" s="239"/>
      <c r="R263" s="239"/>
      <c r="S263" s="239"/>
      <c r="T263" s="239"/>
      <c r="U263" s="238">
        <f>G263/2.5</f>
        <v>0</v>
      </c>
      <c r="V263" s="237"/>
      <c r="W263" s="239"/>
      <c r="X263" s="239"/>
      <c r="Y263" s="239"/>
      <c r="Z263" s="239"/>
      <c r="AA263" s="239"/>
      <c r="AB263" s="239"/>
      <c r="AC263" s="239"/>
      <c r="AD263" s="239"/>
      <c r="AE263" s="239"/>
      <c r="AF263" s="239"/>
      <c r="AG263" s="238">
        <f>G263/2.5</f>
        <v>0</v>
      </c>
      <c r="AH263" s="240"/>
      <c r="AI263" s="239"/>
      <c r="AJ263" s="239"/>
      <c r="AK263" s="239"/>
      <c r="AL263" s="239"/>
      <c r="AM263" s="239">
        <f>G263-SUM(J263:AL263)</f>
        <v>0</v>
      </c>
      <c r="AN263" s="239"/>
      <c r="AO263" s="239"/>
      <c r="AP263" s="239"/>
      <c r="AQ263" s="239"/>
      <c r="AR263" s="239"/>
      <c r="AS263" s="238"/>
      <c r="AT263" s="240"/>
      <c r="AU263" s="239"/>
      <c r="AV263" s="239"/>
      <c r="AW263" s="239"/>
      <c r="AX263" s="239"/>
      <c r="AY263" s="239"/>
      <c r="AZ263" s="239"/>
      <c r="BA263" s="239"/>
      <c r="BB263" s="239"/>
      <c r="BC263" s="239"/>
      <c r="BD263" s="239"/>
      <c r="BE263" s="238"/>
      <c r="BF263" s="240"/>
      <c r="BG263" s="239"/>
      <c r="BH263" s="239"/>
      <c r="BI263" s="239"/>
      <c r="BJ263" s="239"/>
      <c r="BK263" s="239"/>
      <c r="BL263" s="239"/>
      <c r="BM263" s="239"/>
      <c r="BN263" s="239"/>
      <c r="BO263" s="239"/>
      <c r="BP263" s="239"/>
      <c r="BQ263" s="238"/>
      <c r="BR263" s="240"/>
      <c r="BS263" s="239"/>
      <c r="BT263" s="239"/>
      <c r="BU263" s="239"/>
      <c r="BV263" s="239"/>
      <c r="BW263" s="239"/>
      <c r="BX263" s="239"/>
      <c r="BY263" s="239"/>
      <c r="BZ263" s="239"/>
      <c r="CA263" s="239"/>
      <c r="CB263" s="239"/>
      <c r="CC263" s="232">
        <f t="shared" si="221"/>
        <v>0</v>
      </c>
      <c r="CD263" s="368"/>
    </row>
    <row r="264" spans="1:82" x14ac:dyDescent="0.75">
      <c r="A264" s="150"/>
      <c r="B264" s="121" t="s">
        <v>473</v>
      </c>
      <c r="C264" s="122" t="s">
        <v>474</v>
      </c>
      <c r="D264" s="123"/>
      <c r="E264" s="124"/>
      <c r="F264" s="249"/>
      <c r="G264" s="124">
        <f t="shared" ref="G264:T264" si="222">SUM(G265:G407)</f>
        <v>2500000</v>
      </c>
      <c r="H264" s="125">
        <f t="shared" si="222"/>
        <v>0</v>
      </c>
      <c r="I264" s="126">
        <f t="shared" si="222"/>
        <v>0</v>
      </c>
      <c r="J264" s="125">
        <f t="shared" si="222"/>
        <v>34722.230000000003</v>
      </c>
      <c r="K264" s="127">
        <f t="shared" si="222"/>
        <v>34722.230000000003</v>
      </c>
      <c r="L264" s="127">
        <f t="shared" si="222"/>
        <v>34722.230000000003</v>
      </c>
      <c r="M264" s="127">
        <f t="shared" si="222"/>
        <v>34722.230000000003</v>
      </c>
      <c r="N264" s="127">
        <f t="shared" si="222"/>
        <v>34722.230000000003</v>
      </c>
      <c r="O264" s="127">
        <f t="shared" si="222"/>
        <v>34722.230000000003</v>
      </c>
      <c r="P264" s="127">
        <f t="shared" si="222"/>
        <v>34722.230000000003</v>
      </c>
      <c r="Q264" s="127">
        <f t="shared" si="222"/>
        <v>34722.230000000003</v>
      </c>
      <c r="R264" s="127">
        <f>SUM(R265:R407)</f>
        <v>34722.230000000003</v>
      </c>
      <c r="S264" s="127">
        <f t="shared" si="222"/>
        <v>34722.230000000003</v>
      </c>
      <c r="T264" s="127">
        <f t="shared" si="222"/>
        <v>34722.230000000003</v>
      </c>
      <c r="U264" s="126">
        <f>SUM(U265:U407)</f>
        <v>34722.230000000003</v>
      </c>
      <c r="V264" s="125">
        <f t="shared" ref="V264:CC264" si="223">SUM(V265:V407)</f>
        <v>34722.230000000003</v>
      </c>
      <c r="W264" s="127">
        <f t="shared" si="223"/>
        <v>34722.230000000003</v>
      </c>
      <c r="X264" s="127">
        <f t="shared" si="223"/>
        <v>34722.230000000003</v>
      </c>
      <c r="Y264" s="127">
        <f t="shared" si="223"/>
        <v>34722.230000000003</v>
      </c>
      <c r="Z264" s="127">
        <f t="shared" si="223"/>
        <v>34722.230000000003</v>
      </c>
      <c r="AA264" s="127">
        <f t="shared" si="223"/>
        <v>34722.230000000003</v>
      </c>
      <c r="AB264" s="127">
        <f t="shared" si="223"/>
        <v>34722.230000000003</v>
      </c>
      <c r="AC264" s="127">
        <f t="shared" si="223"/>
        <v>34722.230000000003</v>
      </c>
      <c r="AD264" s="127">
        <f t="shared" si="223"/>
        <v>34722.230000000003</v>
      </c>
      <c r="AE264" s="127">
        <f t="shared" si="223"/>
        <v>34722.230000000003</v>
      </c>
      <c r="AF264" s="127">
        <f t="shared" si="223"/>
        <v>34722.230000000003</v>
      </c>
      <c r="AG264" s="126">
        <f t="shared" si="223"/>
        <v>34722.230000000003</v>
      </c>
      <c r="AH264" s="128">
        <f t="shared" si="223"/>
        <v>34722.230000000003</v>
      </c>
      <c r="AI264" s="127">
        <f t="shared" si="223"/>
        <v>34722.230000000003</v>
      </c>
      <c r="AJ264" s="127">
        <f t="shared" si="223"/>
        <v>34722.230000000003</v>
      </c>
      <c r="AK264" s="127">
        <f t="shared" si="223"/>
        <v>34722.230000000003</v>
      </c>
      <c r="AL264" s="127">
        <f t="shared" si="223"/>
        <v>34722.230000000003</v>
      </c>
      <c r="AM264" s="127">
        <f t="shared" si="223"/>
        <v>34722.230000000003</v>
      </c>
      <c r="AN264" s="127">
        <f t="shared" si="223"/>
        <v>34722.230000000003</v>
      </c>
      <c r="AO264" s="127">
        <f t="shared" si="223"/>
        <v>34722.230000000003</v>
      </c>
      <c r="AP264" s="127">
        <f t="shared" si="223"/>
        <v>34722.230000000003</v>
      </c>
      <c r="AQ264" s="127">
        <f t="shared" si="223"/>
        <v>34722.230000000003</v>
      </c>
      <c r="AR264" s="127">
        <f t="shared" si="223"/>
        <v>34722.230000000003</v>
      </c>
      <c r="AS264" s="126">
        <f t="shared" si="223"/>
        <v>34722.230000000003</v>
      </c>
      <c r="AT264" s="128">
        <f t="shared" si="223"/>
        <v>34722.230000000003</v>
      </c>
      <c r="AU264" s="127">
        <f t="shared" si="223"/>
        <v>34722.230000000003</v>
      </c>
      <c r="AV264" s="127">
        <f t="shared" si="223"/>
        <v>34722.230000000003</v>
      </c>
      <c r="AW264" s="127">
        <f t="shared" si="223"/>
        <v>34722.230000000003</v>
      </c>
      <c r="AX264" s="127">
        <f t="shared" si="223"/>
        <v>34722.230000000003</v>
      </c>
      <c r="AY264" s="127">
        <f t="shared" si="223"/>
        <v>34722.230000000003</v>
      </c>
      <c r="AZ264" s="127">
        <f t="shared" si="223"/>
        <v>34722.230000000003</v>
      </c>
      <c r="BA264" s="127">
        <f t="shared" si="223"/>
        <v>34722.230000000003</v>
      </c>
      <c r="BB264" s="127">
        <f t="shared" si="223"/>
        <v>34722.230000000003</v>
      </c>
      <c r="BC264" s="127">
        <f t="shared" si="223"/>
        <v>34722.230000000003</v>
      </c>
      <c r="BD264" s="127">
        <f t="shared" si="223"/>
        <v>34722.230000000003</v>
      </c>
      <c r="BE264" s="126">
        <f t="shared" si="223"/>
        <v>34722.230000000003</v>
      </c>
      <c r="BF264" s="128">
        <f t="shared" si="223"/>
        <v>34722.230000000003</v>
      </c>
      <c r="BG264" s="127">
        <f t="shared" si="223"/>
        <v>34722.230000000003</v>
      </c>
      <c r="BH264" s="127">
        <f t="shared" si="223"/>
        <v>34722.230000000003</v>
      </c>
      <c r="BI264" s="127">
        <f t="shared" si="223"/>
        <v>34722.230000000003</v>
      </c>
      <c r="BJ264" s="127">
        <f t="shared" si="223"/>
        <v>34722.230000000003</v>
      </c>
      <c r="BK264" s="127">
        <f t="shared" si="223"/>
        <v>34722.230000000003</v>
      </c>
      <c r="BL264" s="127">
        <f t="shared" si="223"/>
        <v>34722.230000000003</v>
      </c>
      <c r="BM264" s="127">
        <f t="shared" si="223"/>
        <v>34722.230000000003</v>
      </c>
      <c r="BN264" s="127">
        <f t="shared" si="223"/>
        <v>34722.230000000003</v>
      </c>
      <c r="BO264" s="127">
        <f t="shared" si="223"/>
        <v>34722.230000000003</v>
      </c>
      <c r="BP264" s="127">
        <f t="shared" si="223"/>
        <v>34722.230000000003</v>
      </c>
      <c r="BQ264" s="126">
        <f t="shared" si="223"/>
        <v>34722.230000000003</v>
      </c>
      <c r="BR264" s="128">
        <f t="shared" si="223"/>
        <v>34722.230000000003</v>
      </c>
      <c r="BS264" s="127">
        <f t="shared" si="223"/>
        <v>34722.230000000003</v>
      </c>
      <c r="BT264" s="127">
        <f t="shared" si="223"/>
        <v>34722.230000000003</v>
      </c>
      <c r="BU264" s="127">
        <f t="shared" si="223"/>
        <v>34722.230000000003</v>
      </c>
      <c r="BV264" s="127">
        <f t="shared" si="223"/>
        <v>34722.230000000003</v>
      </c>
      <c r="BW264" s="127">
        <f t="shared" si="223"/>
        <v>34722.230000000003</v>
      </c>
      <c r="BX264" s="127">
        <f t="shared" si="223"/>
        <v>34722.230000000003</v>
      </c>
      <c r="BY264" s="127">
        <f t="shared" si="223"/>
        <v>34722.230000000003</v>
      </c>
      <c r="BZ264" s="127">
        <f t="shared" si="223"/>
        <v>34722.230000000003</v>
      </c>
      <c r="CA264" s="127">
        <f t="shared" si="223"/>
        <v>34722.230000000003</v>
      </c>
      <c r="CB264" s="127">
        <f t="shared" si="223"/>
        <v>34722.230000000003</v>
      </c>
      <c r="CC264" s="126">
        <f t="shared" si="223"/>
        <v>34721.67</v>
      </c>
      <c r="CD264" s="368"/>
    </row>
    <row r="265" spans="1:82" x14ac:dyDescent="0.75">
      <c r="A265" s="175"/>
      <c r="B265" s="176" t="s">
        <v>614</v>
      </c>
      <c r="C265" s="177" t="s">
        <v>615</v>
      </c>
      <c r="D265" s="178" t="s">
        <v>446</v>
      </c>
      <c r="E265" s="300">
        <v>0</v>
      </c>
      <c r="F265" s="229"/>
      <c r="G265" s="174">
        <f>+E265*F265</f>
        <v>0</v>
      </c>
      <c r="H265" s="225"/>
      <c r="I265" s="226"/>
      <c r="J265" s="225">
        <f t="shared" ref="J265:Y280" si="224">$G265/72</f>
        <v>0</v>
      </c>
      <c r="K265" s="227">
        <f t="shared" si="224"/>
        <v>0</v>
      </c>
      <c r="L265" s="227">
        <f t="shared" si="224"/>
        <v>0</v>
      </c>
      <c r="M265" s="227">
        <f t="shared" si="224"/>
        <v>0</v>
      </c>
      <c r="N265" s="227">
        <f t="shared" si="224"/>
        <v>0</v>
      </c>
      <c r="O265" s="227">
        <f t="shared" si="224"/>
        <v>0</v>
      </c>
      <c r="P265" s="227">
        <f t="shared" si="224"/>
        <v>0</v>
      </c>
      <c r="Q265" s="227">
        <f t="shared" si="224"/>
        <v>0</v>
      </c>
      <c r="R265" s="227">
        <f t="shared" si="224"/>
        <v>0</v>
      </c>
      <c r="S265" s="227">
        <f t="shared" si="224"/>
        <v>0</v>
      </c>
      <c r="T265" s="227">
        <f t="shared" si="224"/>
        <v>0</v>
      </c>
      <c r="U265" s="226">
        <f t="shared" si="224"/>
        <v>0</v>
      </c>
      <c r="V265" s="225">
        <f t="shared" si="224"/>
        <v>0</v>
      </c>
      <c r="W265" s="227">
        <f t="shared" si="224"/>
        <v>0</v>
      </c>
      <c r="X265" s="227">
        <f t="shared" si="224"/>
        <v>0</v>
      </c>
      <c r="Y265" s="227">
        <f t="shared" si="224"/>
        <v>0</v>
      </c>
      <c r="Z265" s="227">
        <f t="shared" ref="Z265:AO280" si="225">$G265/72</f>
        <v>0</v>
      </c>
      <c r="AA265" s="227">
        <f t="shared" si="225"/>
        <v>0</v>
      </c>
      <c r="AB265" s="227">
        <f t="shared" si="225"/>
        <v>0</v>
      </c>
      <c r="AC265" s="227">
        <f t="shared" si="225"/>
        <v>0</v>
      </c>
      <c r="AD265" s="227">
        <f t="shared" si="225"/>
        <v>0</v>
      </c>
      <c r="AE265" s="227">
        <f t="shared" si="225"/>
        <v>0</v>
      </c>
      <c r="AF265" s="227">
        <f t="shared" si="225"/>
        <v>0</v>
      </c>
      <c r="AG265" s="226">
        <f t="shared" si="225"/>
        <v>0</v>
      </c>
      <c r="AH265" s="228">
        <f t="shared" si="225"/>
        <v>0</v>
      </c>
      <c r="AI265" s="227">
        <f t="shared" si="225"/>
        <v>0</v>
      </c>
      <c r="AJ265" s="227">
        <f t="shared" si="225"/>
        <v>0</v>
      </c>
      <c r="AK265" s="227">
        <f t="shared" si="225"/>
        <v>0</v>
      </c>
      <c r="AL265" s="227">
        <f t="shared" si="225"/>
        <v>0</v>
      </c>
      <c r="AM265" s="227">
        <f t="shared" si="225"/>
        <v>0</v>
      </c>
      <c r="AN265" s="227">
        <f t="shared" si="225"/>
        <v>0</v>
      </c>
      <c r="AO265" s="227">
        <f t="shared" si="225"/>
        <v>0</v>
      </c>
      <c r="AP265" s="227">
        <f t="shared" ref="AP265:BE280" si="226">$G265/72</f>
        <v>0</v>
      </c>
      <c r="AQ265" s="227">
        <f t="shared" si="226"/>
        <v>0</v>
      </c>
      <c r="AR265" s="227">
        <f t="shared" si="226"/>
        <v>0</v>
      </c>
      <c r="AS265" s="226">
        <f t="shared" si="226"/>
        <v>0</v>
      </c>
      <c r="AT265" s="228">
        <f t="shared" si="226"/>
        <v>0</v>
      </c>
      <c r="AU265" s="227">
        <f t="shared" si="226"/>
        <v>0</v>
      </c>
      <c r="AV265" s="227">
        <f t="shared" si="226"/>
        <v>0</v>
      </c>
      <c r="AW265" s="227">
        <f t="shared" si="226"/>
        <v>0</v>
      </c>
      <c r="AX265" s="227">
        <f t="shared" si="226"/>
        <v>0</v>
      </c>
      <c r="AY265" s="227">
        <f t="shared" si="226"/>
        <v>0</v>
      </c>
      <c r="AZ265" s="227">
        <f t="shared" si="226"/>
        <v>0</v>
      </c>
      <c r="BA265" s="227">
        <f t="shared" si="226"/>
        <v>0</v>
      </c>
      <c r="BB265" s="227">
        <f t="shared" si="226"/>
        <v>0</v>
      </c>
      <c r="BC265" s="227">
        <f t="shared" si="226"/>
        <v>0</v>
      </c>
      <c r="BD265" s="227">
        <f t="shared" si="226"/>
        <v>0</v>
      </c>
      <c r="BE265" s="226">
        <f t="shared" si="226"/>
        <v>0</v>
      </c>
      <c r="BF265" s="228">
        <f t="shared" ref="BF265:BU280" si="227">$G265/72</f>
        <v>0</v>
      </c>
      <c r="BG265" s="227">
        <f t="shared" si="227"/>
        <v>0</v>
      </c>
      <c r="BH265" s="227">
        <f t="shared" si="227"/>
        <v>0</v>
      </c>
      <c r="BI265" s="227">
        <f t="shared" si="227"/>
        <v>0</v>
      </c>
      <c r="BJ265" s="227">
        <f t="shared" si="227"/>
        <v>0</v>
      </c>
      <c r="BK265" s="227">
        <f t="shared" si="227"/>
        <v>0</v>
      </c>
      <c r="BL265" s="227">
        <f t="shared" si="227"/>
        <v>0</v>
      </c>
      <c r="BM265" s="227">
        <f t="shared" si="227"/>
        <v>0</v>
      </c>
      <c r="BN265" s="227">
        <f t="shared" si="227"/>
        <v>0</v>
      </c>
      <c r="BO265" s="227">
        <f t="shared" si="227"/>
        <v>0</v>
      </c>
      <c r="BP265" s="227">
        <f t="shared" si="227"/>
        <v>0</v>
      </c>
      <c r="BQ265" s="226">
        <f t="shared" si="227"/>
        <v>0</v>
      </c>
      <c r="BR265" s="228">
        <f t="shared" si="227"/>
        <v>0</v>
      </c>
      <c r="BS265" s="227">
        <f t="shared" si="227"/>
        <v>0</v>
      </c>
      <c r="BT265" s="227">
        <f t="shared" si="227"/>
        <v>0</v>
      </c>
      <c r="BU265" s="227">
        <f t="shared" si="227"/>
        <v>0</v>
      </c>
      <c r="BV265" s="227">
        <f t="shared" ref="BV265:CB280" si="228">$G265/72</f>
        <v>0</v>
      </c>
      <c r="BW265" s="227">
        <f t="shared" si="228"/>
        <v>0</v>
      </c>
      <c r="BX265" s="227">
        <f t="shared" si="228"/>
        <v>0</v>
      </c>
      <c r="BY265" s="227">
        <f t="shared" si="228"/>
        <v>0</v>
      </c>
      <c r="BZ265" s="227">
        <f t="shared" si="228"/>
        <v>0</v>
      </c>
      <c r="CA265" s="227">
        <f t="shared" si="228"/>
        <v>0</v>
      </c>
      <c r="CB265" s="227">
        <f t="shared" si="228"/>
        <v>0</v>
      </c>
      <c r="CC265" s="232">
        <f t="shared" ref="CC265:CC291" si="229">G265-SUM(J265:CB265)</f>
        <v>0</v>
      </c>
      <c r="CD265" s="368"/>
    </row>
    <row r="266" spans="1:82" x14ac:dyDescent="0.75">
      <c r="A266" s="175"/>
      <c r="B266" s="176" t="s">
        <v>616</v>
      </c>
      <c r="C266" s="177" t="s">
        <v>617</v>
      </c>
      <c r="D266" s="178" t="s">
        <v>446</v>
      </c>
      <c r="E266" s="300">
        <v>0</v>
      </c>
      <c r="F266" s="229"/>
      <c r="G266" s="174">
        <f t="shared" ref="G266:G291" si="230">+E266*F266</f>
        <v>0</v>
      </c>
      <c r="H266" s="225"/>
      <c r="I266" s="226"/>
      <c r="J266" s="225">
        <f t="shared" si="224"/>
        <v>0</v>
      </c>
      <c r="K266" s="227">
        <f t="shared" si="224"/>
        <v>0</v>
      </c>
      <c r="L266" s="227">
        <f t="shared" si="224"/>
        <v>0</v>
      </c>
      <c r="M266" s="227">
        <f t="shared" si="224"/>
        <v>0</v>
      </c>
      <c r="N266" s="227">
        <f t="shared" si="224"/>
        <v>0</v>
      </c>
      <c r="O266" s="227">
        <f t="shared" si="224"/>
        <v>0</v>
      </c>
      <c r="P266" s="227">
        <f t="shared" si="224"/>
        <v>0</v>
      </c>
      <c r="Q266" s="227">
        <f t="shared" si="224"/>
        <v>0</v>
      </c>
      <c r="R266" s="227">
        <f t="shared" si="224"/>
        <v>0</v>
      </c>
      <c r="S266" s="227">
        <f t="shared" si="224"/>
        <v>0</v>
      </c>
      <c r="T266" s="227">
        <f t="shared" si="224"/>
        <v>0</v>
      </c>
      <c r="U266" s="226">
        <f t="shared" si="224"/>
        <v>0</v>
      </c>
      <c r="V266" s="225">
        <f t="shared" si="224"/>
        <v>0</v>
      </c>
      <c r="W266" s="227">
        <f t="shared" si="224"/>
        <v>0</v>
      </c>
      <c r="X266" s="227">
        <f t="shared" si="224"/>
        <v>0</v>
      </c>
      <c r="Y266" s="227">
        <f t="shared" si="224"/>
        <v>0</v>
      </c>
      <c r="Z266" s="227">
        <f t="shared" si="225"/>
        <v>0</v>
      </c>
      <c r="AA266" s="227">
        <f t="shared" si="225"/>
        <v>0</v>
      </c>
      <c r="AB266" s="227">
        <f t="shared" si="225"/>
        <v>0</v>
      </c>
      <c r="AC266" s="227">
        <f t="shared" si="225"/>
        <v>0</v>
      </c>
      <c r="AD266" s="227">
        <f t="shared" si="225"/>
        <v>0</v>
      </c>
      <c r="AE266" s="227">
        <f t="shared" si="225"/>
        <v>0</v>
      </c>
      <c r="AF266" s="227">
        <f t="shared" si="225"/>
        <v>0</v>
      </c>
      <c r="AG266" s="226">
        <f t="shared" si="225"/>
        <v>0</v>
      </c>
      <c r="AH266" s="228">
        <f t="shared" si="225"/>
        <v>0</v>
      </c>
      <c r="AI266" s="227">
        <f t="shared" si="225"/>
        <v>0</v>
      </c>
      <c r="AJ266" s="227">
        <f t="shared" si="225"/>
        <v>0</v>
      </c>
      <c r="AK266" s="227">
        <f t="shared" si="225"/>
        <v>0</v>
      </c>
      <c r="AL266" s="227">
        <f t="shared" si="225"/>
        <v>0</v>
      </c>
      <c r="AM266" s="227">
        <f t="shared" si="225"/>
        <v>0</v>
      </c>
      <c r="AN266" s="227">
        <f t="shared" si="225"/>
        <v>0</v>
      </c>
      <c r="AO266" s="227">
        <f t="shared" si="225"/>
        <v>0</v>
      </c>
      <c r="AP266" s="227">
        <f t="shared" si="226"/>
        <v>0</v>
      </c>
      <c r="AQ266" s="227">
        <f t="shared" si="226"/>
        <v>0</v>
      </c>
      <c r="AR266" s="227">
        <f t="shared" si="226"/>
        <v>0</v>
      </c>
      <c r="AS266" s="226">
        <f t="shared" si="226"/>
        <v>0</v>
      </c>
      <c r="AT266" s="228">
        <f t="shared" si="226"/>
        <v>0</v>
      </c>
      <c r="AU266" s="227">
        <f t="shared" si="226"/>
        <v>0</v>
      </c>
      <c r="AV266" s="227">
        <f t="shared" si="226"/>
        <v>0</v>
      </c>
      <c r="AW266" s="227">
        <f t="shared" si="226"/>
        <v>0</v>
      </c>
      <c r="AX266" s="227">
        <f t="shared" si="226"/>
        <v>0</v>
      </c>
      <c r="AY266" s="227">
        <f t="shared" si="226"/>
        <v>0</v>
      </c>
      <c r="AZ266" s="227">
        <f t="shared" si="226"/>
        <v>0</v>
      </c>
      <c r="BA266" s="227">
        <f t="shared" si="226"/>
        <v>0</v>
      </c>
      <c r="BB266" s="227">
        <f t="shared" si="226"/>
        <v>0</v>
      </c>
      <c r="BC266" s="227">
        <f t="shared" si="226"/>
        <v>0</v>
      </c>
      <c r="BD266" s="227">
        <f t="shared" si="226"/>
        <v>0</v>
      </c>
      <c r="BE266" s="226">
        <f t="shared" si="226"/>
        <v>0</v>
      </c>
      <c r="BF266" s="228">
        <f t="shared" si="227"/>
        <v>0</v>
      </c>
      <c r="BG266" s="227">
        <f t="shared" si="227"/>
        <v>0</v>
      </c>
      <c r="BH266" s="227">
        <f t="shared" si="227"/>
        <v>0</v>
      </c>
      <c r="BI266" s="227">
        <f t="shared" si="227"/>
        <v>0</v>
      </c>
      <c r="BJ266" s="227">
        <f t="shared" si="227"/>
        <v>0</v>
      </c>
      <c r="BK266" s="227">
        <f t="shared" si="227"/>
        <v>0</v>
      </c>
      <c r="BL266" s="227">
        <f t="shared" si="227"/>
        <v>0</v>
      </c>
      <c r="BM266" s="227">
        <f t="shared" si="227"/>
        <v>0</v>
      </c>
      <c r="BN266" s="227">
        <f t="shared" si="227"/>
        <v>0</v>
      </c>
      <c r="BO266" s="227">
        <f t="shared" si="227"/>
        <v>0</v>
      </c>
      <c r="BP266" s="227">
        <f t="shared" si="227"/>
        <v>0</v>
      </c>
      <c r="BQ266" s="226">
        <f t="shared" si="227"/>
        <v>0</v>
      </c>
      <c r="BR266" s="228">
        <f t="shared" si="227"/>
        <v>0</v>
      </c>
      <c r="BS266" s="227">
        <f t="shared" si="227"/>
        <v>0</v>
      </c>
      <c r="BT266" s="227">
        <f t="shared" si="227"/>
        <v>0</v>
      </c>
      <c r="BU266" s="227">
        <f t="shared" si="227"/>
        <v>0</v>
      </c>
      <c r="BV266" s="227">
        <f t="shared" si="228"/>
        <v>0</v>
      </c>
      <c r="BW266" s="227">
        <f t="shared" si="228"/>
        <v>0</v>
      </c>
      <c r="BX266" s="227">
        <f t="shared" si="228"/>
        <v>0</v>
      </c>
      <c r="BY266" s="227">
        <f t="shared" si="228"/>
        <v>0</v>
      </c>
      <c r="BZ266" s="227">
        <f t="shared" si="228"/>
        <v>0</v>
      </c>
      <c r="CA266" s="227">
        <f t="shared" si="228"/>
        <v>0</v>
      </c>
      <c r="CB266" s="227">
        <f t="shared" si="228"/>
        <v>0</v>
      </c>
      <c r="CC266" s="232">
        <f t="shared" si="229"/>
        <v>0</v>
      </c>
      <c r="CD266" s="368"/>
    </row>
    <row r="267" spans="1:82" x14ac:dyDescent="0.75">
      <c r="A267" s="175"/>
      <c r="B267" s="176" t="s">
        <v>618</v>
      </c>
      <c r="C267" s="177" t="s">
        <v>619</v>
      </c>
      <c r="D267" s="178" t="s">
        <v>446</v>
      </c>
      <c r="E267" s="300">
        <v>0</v>
      </c>
      <c r="F267" s="229"/>
      <c r="G267" s="174">
        <f t="shared" si="230"/>
        <v>0</v>
      </c>
      <c r="H267" s="225"/>
      <c r="I267" s="226"/>
      <c r="J267" s="225">
        <f t="shared" si="224"/>
        <v>0</v>
      </c>
      <c r="K267" s="227">
        <f t="shared" si="224"/>
        <v>0</v>
      </c>
      <c r="L267" s="227">
        <f t="shared" si="224"/>
        <v>0</v>
      </c>
      <c r="M267" s="227">
        <f t="shared" si="224"/>
        <v>0</v>
      </c>
      <c r="N267" s="227">
        <f t="shared" si="224"/>
        <v>0</v>
      </c>
      <c r="O267" s="227">
        <f t="shared" si="224"/>
        <v>0</v>
      </c>
      <c r="P267" s="227">
        <f t="shared" si="224"/>
        <v>0</v>
      </c>
      <c r="Q267" s="227">
        <f t="shared" si="224"/>
        <v>0</v>
      </c>
      <c r="R267" s="227">
        <f t="shared" si="224"/>
        <v>0</v>
      </c>
      <c r="S267" s="227">
        <f t="shared" si="224"/>
        <v>0</v>
      </c>
      <c r="T267" s="227">
        <f t="shared" si="224"/>
        <v>0</v>
      </c>
      <c r="U267" s="226">
        <f t="shared" si="224"/>
        <v>0</v>
      </c>
      <c r="V267" s="225">
        <f t="shared" si="224"/>
        <v>0</v>
      </c>
      <c r="W267" s="227">
        <f t="shared" si="224"/>
        <v>0</v>
      </c>
      <c r="X267" s="227">
        <f t="shared" si="224"/>
        <v>0</v>
      </c>
      <c r="Y267" s="227">
        <f t="shared" si="224"/>
        <v>0</v>
      </c>
      <c r="Z267" s="227">
        <f t="shared" si="225"/>
        <v>0</v>
      </c>
      <c r="AA267" s="227">
        <f t="shared" si="225"/>
        <v>0</v>
      </c>
      <c r="AB267" s="227">
        <f t="shared" si="225"/>
        <v>0</v>
      </c>
      <c r="AC267" s="227">
        <f t="shared" si="225"/>
        <v>0</v>
      </c>
      <c r="AD267" s="227">
        <f t="shared" si="225"/>
        <v>0</v>
      </c>
      <c r="AE267" s="227">
        <f t="shared" si="225"/>
        <v>0</v>
      </c>
      <c r="AF267" s="227">
        <f t="shared" si="225"/>
        <v>0</v>
      </c>
      <c r="AG267" s="226">
        <f t="shared" si="225"/>
        <v>0</v>
      </c>
      <c r="AH267" s="228">
        <f t="shared" si="225"/>
        <v>0</v>
      </c>
      <c r="AI267" s="227">
        <f t="shared" si="225"/>
        <v>0</v>
      </c>
      <c r="AJ267" s="227">
        <f t="shared" si="225"/>
        <v>0</v>
      </c>
      <c r="AK267" s="227">
        <f t="shared" si="225"/>
        <v>0</v>
      </c>
      <c r="AL267" s="227">
        <f t="shared" si="225"/>
        <v>0</v>
      </c>
      <c r="AM267" s="227">
        <f t="shared" si="225"/>
        <v>0</v>
      </c>
      <c r="AN267" s="227">
        <f t="shared" si="225"/>
        <v>0</v>
      </c>
      <c r="AO267" s="227">
        <f t="shared" si="225"/>
        <v>0</v>
      </c>
      <c r="AP267" s="227">
        <f t="shared" si="226"/>
        <v>0</v>
      </c>
      <c r="AQ267" s="227">
        <f t="shared" si="226"/>
        <v>0</v>
      </c>
      <c r="AR267" s="227">
        <f t="shared" si="226"/>
        <v>0</v>
      </c>
      <c r="AS267" s="226">
        <f t="shared" si="226"/>
        <v>0</v>
      </c>
      <c r="AT267" s="228">
        <f t="shared" si="226"/>
        <v>0</v>
      </c>
      <c r="AU267" s="227">
        <f t="shared" si="226"/>
        <v>0</v>
      </c>
      <c r="AV267" s="227">
        <f t="shared" si="226"/>
        <v>0</v>
      </c>
      <c r="AW267" s="227">
        <f t="shared" si="226"/>
        <v>0</v>
      </c>
      <c r="AX267" s="227">
        <f t="shared" si="226"/>
        <v>0</v>
      </c>
      <c r="AY267" s="227">
        <f t="shared" si="226"/>
        <v>0</v>
      </c>
      <c r="AZ267" s="227">
        <f t="shared" si="226"/>
        <v>0</v>
      </c>
      <c r="BA267" s="227">
        <f t="shared" si="226"/>
        <v>0</v>
      </c>
      <c r="BB267" s="227">
        <f t="shared" si="226"/>
        <v>0</v>
      </c>
      <c r="BC267" s="227">
        <f t="shared" si="226"/>
        <v>0</v>
      </c>
      <c r="BD267" s="227">
        <f t="shared" si="226"/>
        <v>0</v>
      </c>
      <c r="BE267" s="226">
        <f t="shared" si="226"/>
        <v>0</v>
      </c>
      <c r="BF267" s="228">
        <f t="shared" si="227"/>
        <v>0</v>
      </c>
      <c r="BG267" s="227">
        <f t="shared" si="227"/>
        <v>0</v>
      </c>
      <c r="BH267" s="227">
        <f t="shared" si="227"/>
        <v>0</v>
      </c>
      <c r="BI267" s="227">
        <f t="shared" si="227"/>
        <v>0</v>
      </c>
      <c r="BJ267" s="227">
        <f t="shared" si="227"/>
        <v>0</v>
      </c>
      <c r="BK267" s="227">
        <f t="shared" si="227"/>
        <v>0</v>
      </c>
      <c r="BL267" s="227">
        <f t="shared" si="227"/>
        <v>0</v>
      </c>
      <c r="BM267" s="227">
        <f t="shared" si="227"/>
        <v>0</v>
      </c>
      <c r="BN267" s="227">
        <f t="shared" si="227"/>
        <v>0</v>
      </c>
      <c r="BO267" s="227">
        <f t="shared" si="227"/>
        <v>0</v>
      </c>
      <c r="BP267" s="227">
        <f t="shared" si="227"/>
        <v>0</v>
      </c>
      <c r="BQ267" s="226">
        <f t="shared" si="227"/>
        <v>0</v>
      </c>
      <c r="BR267" s="228">
        <f t="shared" si="227"/>
        <v>0</v>
      </c>
      <c r="BS267" s="227">
        <f t="shared" si="227"/>
        <v>0</v>
      </c>
      <c r="BT267" s="227">
        <f t="shared" si="227"/>
        <v>0</v>
      </c>
      <c r="BU267" s="227">
        <f t="shared" si="227"/>
        <v>0</v>
      </c>
      <c r="BV267" s="227">
        <f t="shared" si="228"/>
        <v>0</v>
      </c>
      <c r="BW267" s="227">
        <f t="shared" si="228"/>
        <v>0</v>
      </c>
      <c r="BX267" s="227">
        <f t="shared" si="228"/>
        <v>0</v>
      </c>
      <c r="BY267" s="227">
        <f t="shared" si="228"/>
        <v>0</v>
      </c>
      <c r="BZ267" s="227">
        <f t="shared" si="228"/>
        <v>0</v>
      </c>
      <c r="CA267" s="227">
        <f t="shared" si="228"/>
        <v>0</v>
      </c>
      <c r="CB267" s="227">
        <f t="shared" si="228"/>
        <v>0</v>
      </c>
      <c r="CC267" s="232">
        <f t="shared" si="229"/>
        <v>0</v>
      </c>
      <c r="CD267" s="368"/>
    </row>
    <row r="268" spans="1:82" x14ac:dyDescent="0.75">
      <c r="A268" s="175"/>
      <c r="B268" s="176" t="s">
        <v>620</v>
      </c>
      <c r="C268" s="177" t="s">
        <v>621</v>
      </c>
      <c r="D268" s="178" t="s">
        <v>446</v>
      </c>
      <c r="E268" s="300">
        <v>0</v>
      </c>
      <c r="F268" s="229"/>
      <c r="G268" s="174">
        <f t="shared" si="230"/>
        <v>0</v>
      </c>
      <c r="H268" s="225"/>
      <c r="I268" s="226"/>
      <c r="J268" s="225">
        <f t="shared" si="224"/>
        <v>0</v>
      </c>
      <c r="K268" s="227">
        <f t="shared" si="224"/>
        <v>0</v>
      </c>
      <c r="L268" s="227">
        <f t="shared" si="224"/>
        <v>0</v>
      </c>
      <c r="M268" s="227">
        <f t="shared" si="224"/>
        <v>0</v>
      </c>
      <c r="N268" s="227">
        <f t="shared" si="224"/>
        <v>0</v>
      </c>
      <c r="O268" s="227">
        <f t="shared" si="224"/>
        <v>0</v>
      </c>
      <c r="P268" s="227">
        <f t="shared" si="224"/>
        <v>0</v>
      </c>
      <c r="Q268" s="227">
        <f t="shared" si="224"/>
        <v>0</v>
      </c>
      <c r="R268" s="227">
        <f t="shared" si="224"/>
        <v>0</v>
      </c>
      <c r="S268" s="227">
        <f t="shared" si="224"/>
        <v>0</v>
      </c>
      <c r="T268" s="227">
        <f t="shared" si="224"/>
        <v>0</v>
      </c>
      <c r="U268" s="226">
        <f t="shared" si="224"/>
        <v>0</v>
      </c>
      <c r="V268" s="225">
        <f t="shared" si="224"/>
        <v>0</v>
      </c>
      <c r="W268" s="227">
        <f t="shared" si="224"/>
        <v>0</v>
      </c>
      <c r="X268" s="227">
        <f t="shared" si="224"/>
        <v>0</v>
      </c>
      <c r="Y268" s="227">
        <f t="shared" si="224"/>
        <v>0</v>
      </c>
      <c r="Z268" s="227">
        <f t="shared" si="225"/>
        <v>0</v>
      </c>
      <c r="AA268" s="227">
        <f t="shared" si="225"/>
        <v>0</v>
      </c>
      <c r="AB268" s="227">
        <f t="shared" si="225"/>
        <v>0</v>
      </c>
      <c r="AC268" s="227">
        <f t="shared" si="225"/>
        <v>0</v>
      </c>
      <c r="AD268" s="227">
        <f t="shared" si="225"/>
        <v>0</v>
      </c>
      <c r="AE268" s="227">
        <f t="shared" si="225"/>
        <v>0</v>
      </c>
      <c r="AF268" s="227">
        <f t="shared" si="225"/>
        <v>0</v>
      </c>
      <c r="AG268" s="226">
        <f t="shared" si="225"/>
        <v>0</v>
      </c>
      <c r="AH268" s="228">
        <f t="shared" si="225"/>
        <v>0</v>
      </c>
      <c r="AI268" s="227">
        <f t="shared" si="225"/>
        <v>0</v>
      </c>
      <c r="AJ268" s="227">
        <f t="shared" si="225"/>
        <v>0</v>
      </c>
      <c r="AK268" s="227">
        <f t="shared" si="225"/>
        <v>0</v>
      </c>
      <c r="AL268" s="227">
        <f t="shared" si="225"/>
        <v>0</v>
      </c>
      <c r="AM268" s="227">
        <f t="shared" si="225"/>
        <v>0</v>
      </c>
      <c r="AN268" s="227">
        <f t="shared" si="225"/>
        <v>0</v>
      </c>
      <c r="AO268" s="227">
        <f t="shared" si="225"/>
        <v>0</v>
      </c>
      <c r="AP268" s="227">
        <f t="shared" si="226"/>
        <v>0</v>
      </c>
      <c r="AQ268" s="227">
        <f t="shared" si="226"/>
        <v>0</v>
      </c>
      <c r="AR268" s="227">
        <f t="shared" si="226"/>
        <v>0</v>
      </c>
      <c r="AS268" s="226">
        <f t="shared" si="226"/>
        <v>0</v>
      </c>
      <c r="AT268" s="228">
        <f t="shared" si="226"/>
        <v>0</v>
      </c>
      <c r="AU268" s="227">
        <f t="shared" si="226"/>
        <v>0</v>
      </c>
      <c r="AV268" s="227">
        <f t="shared" si="226"/>
        <v>0</v>
      </c>
      <c r="AW268" s="227">
        <f t="shared" si="226"/>
        <v>0</v>
      </c>
      <c r="AX268" s="227">
        <f t="shared" si="226"/>
        <v>0</v>
      </c>
      <c r="AY268" s="227">
        <f t="shared" si="226"/>
        <v>0</v>
      </c>
      <c r="AZ268" s="227">
        <f t="shared" si="226"/>
        <v>0</v>
      </c>
      <c r="BA268" s="227">
        <f t="shared" si="226"/>
        <v>0</v>
      </c>
      <c r="BB268" s="227">
        <f t="shared" si="226"/>
        <v>0</v>
      </c>
      <c r="BC268" s="227">
        <f t="shared" si="226"/>
        <v>0</v>
      </c>
      <c r="BD268" s="227">
        <f t="shared" si="226"/>
        <v>0</v>
      </c>
      <c r="BE268" s="226">
        <f t="shared" si="226"/>
        <v>0</v>
      </c>
      <c r="BF268" s="228">
        <f t="shared" si="227"/>
        <v>0</v>
      </c>
      <c r="BG268" s="227">
        <f t="shared" si="227"/>
        <v>0</v>
      </c>
      <c r="BH268" s="227">
        <f t="shared" si="227"/>
        <v>0</v>
      </c>
      <c r="BI268" s="227">
        <f t="shared" si="227"/>
        <v>0</v>
      </c>
      <c r="BJ268" s="227">
        <f t="shared" si="227"/>
        <v>0</v>
      </c>
      <c r="BK268" s="227">
        <f t="shared" si="227"/>
        <v>0</v>
      </c>
      <c r="BL268" s="227">
        <f t="shared" si="227"/>
        <v>0</v>
      </c>
      <c r="BM268" s="227">
        <f t="shared" si="227"/>
        <v>0</v>
      </c>
      <c r="BN268" s="227">
        <f t="shared" si="227"/>
        <v>0</v>
      </c>
      <c r="BO268" s="227">
        <f t="shared" si="227"/>
        <v>0</v>
      </c>
      <c r="BP268" s="227">
        <f t="shared" si="227"/>
        <v>0</v>
      </c>
      <c r="BQ268" s="226">
        <f t="shared" si="227"/>
        <v>0</v>
      </c>
      <c r="BR268" s="228">
        <f t="shared" si="227"/>
        <v>0</v>
      </c>
      <c r="BS268" s="227">
        <f t="shared" si="227"/>
        <v>0</v>
      </c>
      <c r="BT268" s="227">
        <f t="shared" si="227"/>
        <v>0</v>
      </c>
      <c r="BU268" s="227">
        <f t="shared" si="227"/>
        <v>0</v>
      </c>
      <c r="BV268" s="227">
        <f t="shared" si="228"/>
        <v>0</v>
      </c>
      <c r="BW268" s="227">
        <f t="shared" si="228"/>
        <v>0</v>
      </c>
      <c r="BX268" s="227">
        <f t="shared" si="228"/>
        <v>0</v>
      </c>
      <c r="BY268" s="227">
        <f t="shared" si="228"/>
        <v>0</v>
      </c>
      <c r="BZ268" s="227">
        <f t="shared" si="228"/>
        <v>0</v>
      </c>
      <c r="CA268" s="227">
        <f t="shared" si="228"/>
        <v>0</v>
      </c>
      <c r="CB268" s="227">
        <f t="shared" si="228"/>
        <v>0</v>
      </c>
      <c r="CC268" s="232">
        <f t="shared" si="229"/>
        <v>0</v>
      </c>
      <c r="CD268" s="368"/>
    </row>
    <row r="269" spans="1:82" s="39" customFormat="1" ht="13.5" x14ac:dyDescent="0.75">
      <c r="B269" s="73" t="s">
        <v>622</v>
      </c>
      <c r="C269" s="129" t="s">
        <v>623</v>
      </c>
      <c r="D269" s="130" t="s">
        <v>446</v>
      </c>
      <c r="E269" s="255">
        <v>2</v>
      </c>
      <c r="F269" s="319"/>
      <c r="G269" s="74">
        <f t="shared" si="230"/>
        <v>0</v>
      </c>
      <c r="H269" s="75"/>
      <c r="I269" s="76"/>
      <c r="J269" s="75">
        <f t="shared" si="224"/>
        <v>0</v>
      </c>
      <c r="K269" s="77">
        <f t="shared" si="224"/>
        <v>0</v>
      </c>
      <c r="L269" s="77">
        <f t="shared" si="224"/>
        <v>0</v>
      </c>
      <c r="M269" s="77">
        <f t="shared" si="224"/>
        <v>0</v>
      </c>
      <c r="N269" s="77">
        <f t="shared" si="224"/>
        <v>0</v>
      </c>
      <c r="O269" s="77">
        <f t="shared" si="224"/>
        <v>0</v>
      </c>
      <c r="P269" s="77">
        <f t="shared" si="224"/>
        <v>0</v>
      </c>
      <c r="Q269" s="77">
        <f t="shared" si="224"/>
        <v>0</v>
      </c>
      <c r="R269" s="77">
        <f t="shared" si="224"/>
        <v>0</v>
      </c>
      <c r="S269" s="77">
        <f t="shared" si="224"/>
        <v>0</v>
      </c>
      <c r="T269" s="77">
        <f t="shared" si="224"/>
        <v>0</v>
      </c>
      <c r="U269" s="76">
        <f t="shared" si="224"/>
        <v>0</v>
      </c>
      <c r="V269" s="78">
        <f t="shared" si="224"/>
        <v>0</v>
      </c>
      <c r="W269" s="77">
        <f t="shared" si="224"/>
        <v>0</v>
      </c>
      <c r="X269" s="77">
        <f t="shared" si="224"/>
        <v>0</v>
      </c>
      <c r="Y269" s="77">
        <f t="shared" si="224"/>
        <v>0</v>
      </c>
      <c r="Z269" s="77">
        <f t="shared" si="225"/>
        <v>0</v>
      </c>
      <c r="AA269" s="77">
        <f t="shared" si="225"/>
        <v>0</v>
      </c>
      <c r="AB269" s="77">
        <f t="shared" si="225"/>
        <v>0</v>
      </c>
      <c r="AC269" s="77">
        <f t="shared" si="225"/>
        <v>0</v>
      </c>
      <c r="AD269" s="77">
        <f t="shared" si="225"/>
        <v>0</v>
      </c>
      <c r="AE269" s="77">
        <f t="shared" si="225"/>
        <v>0</v>
      </c>
      <c r="AF269" s="77">
        <f t="shared" si="225"/>
        <v>0</v>
      </c>
      <c r="AG269" s="76">
        <f t="shared" si="225"/>
        <v>0</v>
      </c>
      <c r="AH269" s="78">
        <f t="shared" si="225"/>
        <v>0</v>
      </c>
      <c r="AI269" s="77">
        <f t="shared" si="225"/>
        <v>0</v>
      </c>
      <c r="AJ269" s="77">
        <f t="shared" si="225"/>
        <v>0</v>
      </c>
      <c r="AK269" s="77">
        <f t="shared" si="225"/>
        <v>0</v>
      </c>
      <c r="AL269" s="77">
        <f t="shared" si="225"/>
        <v>0</v>
      </c>
      <c r="AM269" s="77">
        <f t="shared" si="225"/>
        <v>0</v>
      </c>
      <c r="AN269" s="77">
        <f t="shared" si="225"/>
        <v>0</v>
      </c>
      <c r="AO269" s="77">
        <f t="shared" si="225"/>
        <v>0</v>
      </c>
      <c r="AP269" s="77">
        <f t="shared" si="226"/>
        <v>0</v>
      </c>
      <c r="AQ269" s="77">
        <f t="shared" si="226"/>
        <v>0</v>
      </c>
      <c r="AR269" s="77">
        <f t="shared" si="226"/>
        <v>0</v>
      </c>
      <c r="AS269" s="76">
        <f t="shared" si="226"/>
        <v>0</v>
      </c>
      <c r="AT269" s="78">
        <f t="shared" si="226"/>
        <v>0</v>
      </c>
      <c r="AU269" s="77">
        <f t="shared" si="226"/>
        <v>0</v>
      </c>
      <c r="AV269" s="77">
        <f t="shared" si="226"/>
        <v>0</v>
      </c>
      <c r="AW269" s="77">
        <f t="shared" si="226"/>
        <v>0</v>
      </c>
      <c r="AX269" s="77">
        <f t="shared" si="226"/>
        <v>0</v>
      </c>
      <c r="AY269" s="77">
        <f t="shared" si="226"/>
        <v>0</v>
      </c>
      <c r="AZ269" s="77">
        <f t="shared" si="226"/>
        <v>0</v>
      </c>
      <c r="BA269" s="77">
        <f t="shared" si="226"/>
        <v>0</v>
      </c>
      <c r="BB269" s="77">
        <f t="shared" si="226"/>
        <v>0</v>
      </c>
      <c r="BC269" s="77">
        <f t="shared" si="226"/>
        <v>0</v>
      </c>
      <c r="BD269" s="77">
        <f t="shared" si="226"/>
        <v>0</v>
      </c>
      <c r="BE269" s="76">
        <f t="shared" si="226"/>
        <v>0</v>
      </c>
      <c r="BF269" s="78">
        <f t="shared" si="227"/>
        <v>0</v>
      </c>
      <c r="BG269" s="77">
        <f t="shared" si="227"/>
        <v>0</v>
      </c>
      <c r="BH269" s="77">
        <f t="shared" si="227"/>
        <v>0</v>
      </c>
      <c r="BI269" s="77">
        <f t="shared" si="227"/>
        <v>0</v>
      </c>
      <c r="BJ269" s="77">
        <f t="shared" si="227"/>
        <v>0</v>
      </c>
      <c r="BK269" s="77">
        <f t="shared" si="227"/>
        <v>0</v>
      </c>
      <c r="BL269" s="77">
        <f t="shared" si="227"/>
        <v>0</v>
      </c>
      <c r="BM269" s="77">
        <f t="shared" si="227"/>
        <v>0</v>
      </c>
      <c r="BN269" s="77">
        <f t="shared" si="227"/>
        <v>0</v>
      </c>
      <c r="BO269" s="77">
        <f t="shared" si="227"/>
        <v>0</v>
      </c>
      <c r="BP269" s="77">
        <f t="shared" si="227"/>
        <v>0</v>
      </c>
      <c r="BQ269" s="76">
        <f t="shared" si="227"/>
        <v>0</v>
      </c>
      <c r="BR269" s="78">
        <f t="shared" si="227"/>
        <v>0</v>
      </c>
      <c r="BS269" s="77">
        <f t="shared" si="227"/>
        <v>0</v>
      </c>
      <c r="BT269" s="77">
        <f t="shared" si="227"/>
        <v>0</v>
      </c>
      <c r="BU269" s="77">
        <f t="shared" si="227"/>
        <v>0</v>
      </c>
      <c r="BV269" s="77">
        <f t="shared" si="228"/>
        <v>0</v>
      </c>
      <c r="BW269" s="77">
        <f t="shared" si="228"/>
        <v>0</v>
      </c>
      <c r="BX269" s="77">
        <f t="shared" si="228"/>
        <v>0</v>
      </c>
      <c r="BY269" s="77">
        <f t="shared" si="228"/>
        <v>0</v>
      </c>
      <c r="BZ269" s="77">
        <f t="shared" si="228"/>
        <v>0</v>
      </c>
      <c r="CA269" s="77">
        <f t="shared" si="228"/>
        <v>0</v>
      </c>
      <c r="CB269" s="77">
        <f t="shared" si="228"/>
        <v>0</v>
      </c>
      <c r="CC269" s="76">
        <f t="shared" si="229"/>
        <v>0</v>
      </c>
      <c r="CD269" s="368"/>
    </row>
    <row r="270" spans="1:82" s="39" customFormat="1" ht="13.5" x14ac:dyDescent="0.75">
      <c r="B270" s="73" t="s">
        <v>624</v>
      </c>
      <c r="C270" s="129" t="s">
        <v>625</v>
      </c>
      <c r="D270" s="130" t="s">
        <v>446</v>
      </c>
      <c r="E270" s="255">
        <v>2</v>
      </c>
      <c r="F270" s="319"/>
      <c r="G270" s="74">
        <f t="shared" si="230"/>
        <v>0</v>
      </c>
      <c r="H270" s="75"/>
      <c r="I270" s="76"/>
      <c r="J270" s="75">
        <f t="shared" si="224"/>
        <v>0</v>
      </c>
      <c r="K270" s="77">
        <f t="shared" si="224"/>
        <v>0</v>
      </c>
      <c r="L270" s="77">
        <f t="shared" si="224"/>
        <v>0</v>
      </c>
      <c r="M270" s="77">
        <f t="shared" si="224"/>
        <v>0</v>
      </c>
      <c r="N270" s="77">
        <f t="shared" si="224"/>
        <v>0</v>
      </c>
      <c r="O270" s="77">
        <f t="shared" si="224"/>
        <v>0</v>
      </c>
      <c r="P270" s="77">
        <f t="shared" si="224"/>
        <v>0</v>
      </c>
      <c r="Q270" s="77">
        <f t="shared" si="224"/>
        <v>0</v>
      </c>
      <c r="R270" s="77">
        <f t="shared" si="224"/>
        <v>0</v>
      </c>
      <c r="S270" s="77">
        <f t="shared" si="224"/>
        <v>0</v>
      </c>
      <c r="T270" s="77">
        <f t="shared" si="224"/>
        <v>0</v>
      </c>
      <c r="U270" s="76">
        <f t="shared" si="224"/>
        <v>0</v>
      </c>
      <c r="V270" s="78">
        <f t="shared" si="224"/>
        <v>0</v>
      </c>
      <c r="W270" s="77">
        <f t="shared" si="224"/>
        <v>0</v>
      </c>
      <c r="X270" s="77">
        <f t="shared" si="224"/>
        <v>0</v>
      </c>
      <c r="Y270" s="77">
        <f t="shared" si="224"/>
        <v>0</v>
      </c>
      <c r="Z270" s="77">
        <f t="shared" si="225"/>
        <v>0</v>
      </c>
      <c r="AA270" s="77">
        <f t="shared" si="225"/>
        <v>0</v>
      </c>
      <c r="AB270" s="77">
        <f t="shared" si="225"/>
        <v>0</v>
      </c>
      <c r="AC270" s="77">
        <f t="shared" si="225"/>
        <v>0</v>
      </c>
      <c r="AD270" s="77">
        <f t="shared" si="225"/>
        <v>0</v>
      </c>
      <c r="AE270" s="77">
        <f t="shared" si="225"/>
        <v>0</v>
      </c>
      <c r="AF270" s="77">
        <f t="shared" si="225"/>
        <v>0</v>
      </c>
      <c r="AG270" s="76">
        <f t="shared" si="225"/>
        <v>0</v>
      </c>
      <c r="AH270" s="78">
        <f t="shared" si="225"/>
        <v>0</v>
      </c>
      <c r="AI270" s="77">
        <f t="shared" si="225"/>
        <v>0</v>
      </c>
      <c r="AJ270" s="77">
        <f t="shared" si="225"/>
        <v>0</v>
      </c>
      <c r="AK270" s="77">
        <f t="shared" si="225"/>
        <v>0</v>
      </c>
      <c r="AL270" s="77">
        <f t="shared" si="225"/>
        <v>0</v>
      </c>
      <c r="AM270" s="77">
        <f t="shared" si="225"/>
        <v>0</v>
      </c>
      <c r="AN270" s="77">
        <f t="shared" si="225"/>
        <v>0</v>
      </c>
      <c r="AO270" s="77">
        <f t="shared" si="225"/>
        <v>0</v>
      </c>
      <c r="AP270" s="77">
        <f t="shared" si="226"/>
        <v>0</v>
      </c>
      <c r="AQ270" s="77">
        <f t="shared" si="226"/>
        <v>0</v>
      </c>
      <c r="AR270" s="77">
        <f t="shared" si="226"/>
        <v>0</v>
      </c>
      <c r="AS270" s="76">
        <f t="shared" si="226"/>
        <v>0</v>
      </c>
      <c r="AT270" s="78">
        <f t="shared" si="226"/>
        <v>0</v>
      </c>
      <c r="AU270" s="77">
        <f t="shared" si="226"/>
        <v>0</v>
      </c>
      <c r="AV270" s="77">
        <f t="shared" si="226"/>
        <v>0</v>
      </c>
      <c r="AW270" s="77">
        <f t="shared" si="226"/>
        <v>0</v>
      </c>
      <c r="AX270" s="77">
        <f t="shared" si="226"/>
        <v>0</v>
      </c>
      <c r="AY270" s="77">
        <f t="shared" si="226"/>
        <v>0</v>
      </c>
      <c r="AZ270" s="77">
        <f t="shared" si="226"/>
        <v>0</v>
      </c>
      <c r="BA270" s="77">
        <f t="shared" si="226"/>
        <v>0</v>
      </c>
      <c r="BB270" s="77">
        <f t="shared" si="226"/>
        <v>0</v>
      </c>
      <c r="BC270" s="77">
        <f t="shared" si="226"/>
        <v>0</v>
      </c>
      <c r="BD270" s="77">
        <f t="shared" si="226"/>
        <v>0</v>
      </c>
      <c r="BE270" s="76">
        <f t="shared" si="226"/>
        <v>0</v>
      </c>
      <c r="BF270" s="78">
        <f t="shared" si="227"/>
        <v>0</v>
      </c>
      <c r="BG270" s="77">
        <f t="shared" si="227"/>
        <v>0</v>
      </c>
      <c r="BH270" s="77">
        <f t="shared" si="227"/>
        <v>0</v>
      </c>
      <c r="BI270" s="77">
        <f t="shared" si="227"/>
        <v>0</v>
      </c>
      <c r="BJ270" s="77">
        <f t="shared" si="227"/>
        <v>0</v>
      </c>
      <c r="BK270" s="77">
        <f t="shared" si="227"/>
        <v>0</v>
      </c>
      <c r="BL270" s="77">
        <f t="shared" si="227"/>
        <v>0</v>
      </c>
      <c r="BM270" s="77">
        <f t="shared" si="227"/>
        <v>0</v>
      </c>
      <c r="BN270" s="77">
        <f t="shared" si="227"/>
        <v>0</v>
      </c>
      <c r="BO270" s="77">
        <f t="shared" si="227"/>
        <v>0</v>
      </c>
      <c r="BP270" s="77">
        <f t="shared" si="227"/>
        <v>0</v>
      </c>
      <c r="BQ270" s="76">
        <f t="shared" si="227"/>
        <v>0</v>
      </c>
      <c r="BR270" s="78">
        <f t="shared" si="227"/>
        <v>0</v>
      </c>
      <c r="BS270" s="77">
        <f t="shared" si="227"/>
        <v>0</v>
      </c>
      <c r="BT270" s="77">
        <f t="shared" si="227"/>
        <v>0</v>
      </c>
      <c r="BU270" s="77">
        <f t="shared" si="227"/>
        <v>0</v>
      </c>
      <c r="BV270" s="77">
        <f t="shared" si="228"/>
        <v>0</v>
      </c>
      <c r="BW270" s="77">
        <f t="shared" si="228"/>
        <v>0</v>
      </c>
      <c r="BX270" s="77">
        <f t="shared" si="228"/>
        <v>0</v>
      </c>
      <c r="BY270" s="77">
        <f t="shared" si="228"/>
        <v>0</v>
      </c>
      <c r="BZ270" s="77">
        <f t="shared" si="228"/>
        <v>0</v>
      </c>
      <c r="CA270" s="77">
        <f t="shared" si="228"/>
        <v>0</v>
      </c>
      <c r="CB270" s="77">
        <f t="shared" si="228"/>
        <v>0</v>
      </c>
      <c r="CC270" s="76">
        <f t="shared" si="229"/>
        <v>0</v>
      </c>
      <c r="CD270" s="368"/>
    </row>
    <row r="271" spans="1:82" s="39" customFormat="1" ht="13.5" x14ac:dyDescent="0.75">
      <c r="B271" s="73" t="s">
        <v>626</v>
      </c>
      <c r="C271" s="129" t="s">
        <v>627</v>
      </c>
      <c r="D271" s="130" t="s">
        <v>446</v>
      </c>
      <c r="E271" s="255">
        <v>2</v>
      </c>
      <c r="F271" s="319"/>
      <c r="G271" s="74">
        <f t="shared" si="230"/>
        <v>0</v>
      </c>
      <c r="H271" s="75"/>
      <c r="I271" s="76"/>
      <c r="J271" s="75">
        <f t="shared" si="224"/>
        <v>0</v>
      </c>
      <c r="K271" s="77">
        <f t="shared" si="224"/>
        <v>0</v>
      </c>
      <c r="L271" s="77">
        <f t="shared" si="224"/>
        <v>0</v>
      </c>
      <c r="M271" s="77">
        <f t="shared" si="224"/>
        <v>0</v>
      </c>
      <c r="N271" s="77">
        <f t="shared" si="224"/>
        <v>0</v>
      </c>
      <c r="O271" s="77">
        <f t="shared" si="224"/>
        <v>0</v>
      </c>
      <c r="P271" s="77">
        <f t="shared" si="224"/>
        <v>0</v>
      </c>
      <c r="Q271" s="77">
        <f t="shared" si="224"/>
        <v>0</v>
      </c>
      <c r="R271" s="77">
        <f t="shared" si="224"/>
        <v>0</v>
      </c>
      <c r="S271" s="77">
        <f t="shared" si="224"/>
        <v>0</v>
      </c>
      <c r="T271" s="77">
        <f t="shared" si="224"/>
        <v>0</v>
      </c>
      <c r="U271" s="76">
        <f t="shared" si="224"/>
        <v>0</v>
      </c>
      <c r="V271" s="78">
        <f t="shared" si="224"/>
        <v>0</v>
      </c>
      <c r="W271" s="77">
        <f t="shared" si="224"/>
        <v>0</v>
      </c>
      <c r="X271" s="77">
        <f t="shared" si="224"/>
        <v>0</v>
      </c>
      <c r="Y271" s="77">
        <f t="shared" si="224"/>
        <v>0</v>
      </c>
      <c r="Z271" s="77">
        <f t="shared" si="225"/>
        <v>0</v>
      </c>
      <c r="AA271" s="77">
        <f t="shared" si="225"/>
        <v>0</v>
      </c>
      <c r="AB271" s="77">
        <f t="shared" si="225"/>
        <v>0</v>
      </c>
      <c r="AC271" s="77">
        <f t="shared" si="225"/>
        <v>0</v>
      </c>
      <c r="AD271" s="77">
        <f t="shared" si="225"/>
        <v>0</v>
      </c>
      <c r="AE271" s="77">
        <f t="shared" si="225"/>
        <v>0</v>
      </c>
      <c r="AF271" s="77">
        <f t="shared" si="225"/>
        <v>0</v>
      </c>
      <c r="AG271" s="76">
        <f t="shared" si="225"/>
        <v>0</v>
      </c>
      <c r="AH271" s="78">
        <f t="shared" si="225"/>
        <v>0</v>
      </c>
      <c r="AI271" s="77">
        <f t="shared" si="225"/>
        <v>0</v>
      </c>
      <c r="AJ271" s="77">
        <f t="shared" si="225"/>
        <v>0</v>
      </c>
      <c r="AK271" s="77">
        <f t="shared" si="225"/>
        <v>0</v>
      </c>
      <c r="AL271" s="77">
        <f t="shared" si="225"/>
        <v>0</v>
      </c>
      <c r="AM271" s="77">
        <f t="shared" si="225"/>
        <v>0</v>
      </c>
      <c r="AN271" s="77">
        <f t="shared" si="225"/>
        <v>0</v>
      </c>
      <c r="AO271" s="77">
        <f t="shared" si="225"/>
        <v>0</v>
      </c>
      <c r="AP271" s="77">
        <f t="shared" si="226"/>
        <v>0</v>
      </c>
      <c r="AQ271" s="77">
        <f t="shared" si="226"/>
        <v>0</v>
      </c>
      <c r="AR271" s="77">
        <f t="shared" si="226"/>
        <v>0</v>
      </c>
      <c r="AS271" s="76">
        <f t="shared" si="226"/>
        <v>0</v>
      </c>
      <c r="AT271" s="78">
        <f t="shared" si="226"/>
        <v>0</v>
      </c>
      <c r="AU271" s="77">
        <f t="shared" si="226"/>
        <v>0</v>
      </c>
      <c r="AV271" s="77">
        <f t="shared" si="226"/>
        <v>0</v>
      </c>
      <c r="AW271" s="77">
        <f t="shared" si="226"/>
        <v>0</v>
      </c>
      <c r="AX271" s="77">
        <f t="shared" si="226"/>
        <v>0</v>
      </c>
      <c r="AY271" s="77">
        <f t="shared" si="226"/>
        <v>0</v>
      </c>
      <c r="AZ271" s="77">
        <f t="shared" si="226"/>
        <v>0</v>
      </c>
      <c r="BA271" s="77">
        <f t="shared" si="226"/>
        <v>0</v>
      </c>
      <c r="BB271" s="77">
        <f t="shared" si="226"/>
        <v>0</v>
      </c>
      <c r="BC271" s="77">
        <f t="shared" si="226"/>
        <v>0</v>
      </c>
      <c r="BD271" s="77">
        <f t="shared" si="226"/>
        <v>0</v>
      </c>
      <c r="BE271" s="76">
        <f t="shared" si="226"/>
        <v>0</v>
      </c>
      <c r="BF271" s="78">
        <f t="shared" si="227"/>
        <v>0</v>
      </c>
      <c r="BG271" s="77">
        <f t="shared" si="227"/>
        <v>0</v>
      </c>
      <c r="BH271" s="77">
        <f t="shared" si="227"/>
        <v>0</v>
      </c>
      <c r="BI271" s="77">
        <f t="shared" si="227"/>
        <v>0</v>
      </c>
      <c r="BJ271" s="77">
        <f t="shared" si="227"/>
        <v>0</v>
      </c>
      <c r="BK271" s="77">
        <f t="shared" si="227"/>
        <v>0</v>
      </c>
      <c r="BL271" s="77">
        <f t="shared" si="227"/>
        <v>0</v>
      </c>
      <c r="BM271" s="77">
        <f t="shared" si="227"/>
        <v>0</v>
      </c>
      <c r="BN271" s="77">
        <f t="shared" si="227"/>
        <v>0</v>
      </c>
      <c r="BO271" s="77">
        <f t="shared" si="227"/>
        <v>0</v>
      </c>
      <c r="BP271" s="77">
        <f t="shared" si="227"/>
        <v>0</v>
      </c>
      <c r="BQ271" s="76">
        <f t="shared" si="227"/>
        <v>0</v>
      </c>
      <c r="BR271" s="78">
        <f t="shared" si="227"/>
        <v>0</v>
      </c>
      <c r="BS271" s="77">
        <f t="shared" si="227"/>
        <v>0</v>
      </c>
      <c r="BT271" s="77">
        <f t="shared" si="227"/>
        <v>0</v>
      </c>
      <c r="BU271" s="77">
        <f t="shared" si="227"/>
        <v>0</v>
      </c>
      <c r="BV271" s="77">
        <f t="shared" si="228"/>
        <v>0</v>
      </c>
      <c r="BW271" s="77">
        <f t="shared" si="228"/>
        <v>0</v>
      </c>
      <c r="BX271" s="77">
        <f t="shared" si="228"/>
        <v>0</v>
      </c>
      <c r="BY271" s="77">
        <f t="shared" si="228"/>
        <v>0</v>
      </c>
      <c r="BZ271" s="77">
        <f t="shared" si="228"/>
        <v>0</v>
      </c>
      <c r="CA271" s="77">
        <f t="shared" si="228"/>
        <v>0</v>
      </c>
      <c r="CB271" s="77">
        <f t="shared" si="228"/>
        <v>0</v>
      </c>
      <c r="CC271" s="76">
        <f t="shared" si="229"/>
        <v>0</v>
      </c>
      <c r="CD271" s="368"/>
    </row>
    <row r="272" spans="1:82" s="39" customFormat="1" ht="13.5" x14ac:dyDescent="0.75">
      <c r="B272" s="73" t="s">
        <v>628</v>
      </c>
      <c r="C272" s="129" t="s">
        <v>475</v>
      </c>
      <c r="D272" s="130" t="s">
        <v>476</v>
      </c>
      <c r="E272" s="255">
        <v>1500</v>
      </c>
      <c r="F272" s="319"/>
      <c r="G272" s="74">
        <f>+E272*F272</f>
        <v>0</v>
      </c>
      <c r="H272" s="75"/>
      <c r="I272" s="76"/>
      <c r="J272" s="75">
        <f t="shared" si="224"/>
        <v>0</v>
      </c>
      <c r="K272" s="77">
        <f t="shared" si="224"/>
        <v>0</v>
      </c>
      <c r="L272" s="77">
        <f t="shared" si="224"/>
        <v>0</v>
      </c>
      <c r="M272" s="77">
        <f t="shared" si="224"/>
        <v>0</v>
      </c>
      <c r="N272" s="77">
        <f t="shared" si="224"/>
        <v>0</v>
      </c>
      <c r="O272" s="77">
        <f t="shared" si="224"/>
        <v>0</v>
      </c>
      <c r="P272" s="77">
        <f t="shared" si="224"/>
        <v>0</v>
      </c>
      <c r="Q272" s="77">
        <f t="shared" si="224"/>
        <v>0</v>
      </c>
      <c r="R272" s="77">
        <f t="shared" si="224"/>
        <v>0</v>
      </c>
      <c r="S272" s="77">
        <f t="shared" si="224"/>
        <v>0</v>
      </c>
      <c r="T272" s="77">
        <f t="shared" si="224"/>
        <v>0</v>
      </c>
      <c r="U272" s="76">
        <f t="shared" si="224"/>
        <v>0</v>
      </c>
      <c r="V272" s="78">
        <f t="shared" si="224"/>
        <v>0</v>
      </c>
      <c r="W272" s="77">
        <f t="shared" si="224"/>
        <v>0</v>
      </c>
      <c r="X272" s="77">
        <f t="shared" si="224"/>
        <v>0</v>
      </c>
      <c r="Y272" s="77">
        <f t="shared" si="224"/>
        <v>0</v>
      </c>
      <c r="Z272" s="77">
        <f t="shared" si="225"/>
        <v>0</v>
      </c>
      <c r="AA272" s="77">
        <f t="shared" si="225"/>
        <v>0</v>
      </c>
      <c r="AB272" s="77">
        <f t="shared" si="225"/>
        <v>0</v>
      </c>
      <c r="AC272" s="77">
        <f t="shared" si="225"/>
        <v>0</v>
      </c>
      <c r="AD272" s="77">
        <f t="shared" si="225"/>
        <v>0</v>
      </c>
      <c r="AE272" s="77">
        <f t="shared" si="225"/>
        <v>0</v>
      </c>
      <c r="AF272" s="77">
        <f t="shared" si="225"/>
        <v>0</v>
      </c>
      <c r="AG272" s="76">
        <f t="shared" si="225"/>
        <v>0</v>
      </c>
      <c r="AH272" s="78">
        <f t="shared" si="225"/>
        <v>0</v>
      </c>
      <c r="AI272" s="77">
        <f t="shared" si="225"/>
        <v>0</v>
      </c>
      <c r="AJ272" s="77">
        <f t="shared" si="225"/>
        <v>0</v>
      </c>
      <c r="AK272" s="77">
        <f t="shared" si="225"/>
        <v>0</v>
      </c>
      <c r="AL272" s="77">
        <f t="shared" si="225"/>
        <v>0</v>
      </c>
      <c r="AM272" s="77">
        <f t="shared" si="225"/>
        <v>0</v>
      </c>
      <c r="AN272" s="77">
        <f t="shared" si="225"/>
        <v>0</v>
      </c>
      <c r="AO272" s="77">
        <f t="shared" si="225"/>
        <v>0</v>
      </c>
      <c r="AP272" s="77">
        <f t="shared" si="226"/>
        <v>0</v>
      </c>
      <c r="AQ272" s="77">
        <f t="shared" si="226"/>
        <v>0</v>
      </c>
      <c r="AR272" s="77">
        <f t="shared" si="226"/>
        <v>0</v>
      </c>
      <c r="AS272" s="76">
        <f t="shared" si="226"/>
        <v>0</v>
      </c>
      <c r="AT272" s="78">
        <f t="shared" si="226"/>
        <v>0</v>
      </c>
      <c r="AU272" s="77">
        <f t="shared" si="226"/>
        <v>0</v>
      </c>
      <c r="AV272" s="77">
        <f t="shared" si="226"/>
        <v>0</v>
      </c>
      <c r="AW272" s="77">
        <f t="shared" si="226"/>
        <v>0</v>
      </c>
      <c r="AX272" s="77">
        <f t="shared" si="226"/>
        <v>0</v>
      </c>
      <c r="AY272" s="77">
        <f t="shared" si="226"/>
        <v>0</v>
      </c>
      <c r="AZ272" s="77">
        <f t="shared" si="226"/>
        <v>0</v>
      </c>
      <c r="BA272" s="77">
        <f t="shared" si="226"/>
        <v>0</v>
      </c>
      <c r="BB272" s="77">
        <f t="shared" si="226"/>
        <v>0</v>
      </c>
      <c r="BC272" s="77">
        <f t="shared" si="226"/>
        <v>0</v>
      </c>
      <c r="BD272" s="77">
        <f t="shared" si="226"/>
        <v>0</v>
      </c>
      <c r="BE272" s="76">
        <f t="shared" si="226"/>
        <v>0</v>
      </c>
      <c r="BF272" s="78">
        <f t="shared" si="227"/>
        <v>0</v>
      </c>
      <c r="BG272" s="77">
        <f t="shared" si="227"/>
        <v>0</v>
      </c>
      <c r="BH272" s="77">
        <f t="shared" si="227"/>
        <v>0</v>
      </c>
      <c r="BI272" s="77">
        <f t="shared" si="227"/>
        <v>0</v>
      </c>
      <c r="BJ272" s="77">
        <f t="shared" si="227"/>
        <v>0</v>
      </c>
      <c r="BK272" s="77">
        <f t="shared" si="227"/>
        <v>0</v>
      </c>
      <c r="BL272" s="77">
        <f t="shared" si="227"/>
        <v>0</v>
      </c>
      <c r="BM272" s="77">
        <f t="shared" si="227"/>
        <v>0</v>
      </c>
      <c r="BN272" s="77">
        <f t="shared" si="227"/>
        <v>0</v>
      </c>
      <c r="BO272" s="77">
        <f t="shared" si="227"/>
        <v>0</v>
      </c>
      <c r="BP272" s="77">
        <f t="shared" si="227"/>
        <v>0</v>
      </c>
      <c r="BQ272" s="76">
        <f t="shared" si="227"/>
        <v>0</v>
      </c>
      <c r="BR272" s="78">
        <f t="shared" si="227"/>
        <v>0</v>
      </c>
      <c r="BS272" s="77">
        <f t="shared" si="227"/>
        <v>0</v>
      </c>
      <c r="BT272" s="77">
        <f t="shared" si="227"/>
        <v>0</v>
      </c>
      <c r="BU272" s="77">
        <f t="shared" si="227"/>
        <v>0</v>
      </c>
      <c r="BV272" s="77">
        <f t="shared" si="228"/>
        <v>0</v>
      </c>
      <c r="BW272" s="77">
        <f t="shared" si="228"/>
        <v>0</v>
      </c>
      <c r="BX272" s="77">
        <f t="shared" si="228"/>
        <v>0</v>
      </c>
      <c r="BY272" s="77">
        <f t="shared" si="228"/>
        <v>0</v>
      </c>
      <c r="BZ272" s="77">
        <f t="shared" si="228"/>
        <v>0</v>
      </c>
      <c r="CA272" s="77">
        <f t="shared" si="228"/>
        <v>0</v>
      </c>
      <c r="CB272" s="77">
        <f t="shared" si="228"/>
        <v>0</v>
      </c>
      <c r="CC272" s="76">
        <f t="shared" si="229"/>
        <v>0</v>
      </c>
      <c r="CD272" s="368"/>
    </row>
    <row r="273" spans="1:82" s="39" customFormat="1" ht="13.5" x14ac:dyDescent="0.75">
      <c r="B273" s="73" t="s">
        <v>629</v>
      </c>
      <c r="C273" s="320" t="s">
        <v>477</v>
      </c>
      <c r="D273" s="321" t="s">
        <v>318</v>
      </c>
      <c r="E273" s="322">
        <v>1</v>
      </c>
      <c r="F273" s="224">
        <v>750000</v>
      </c>
      <c r="G273" s="74">
        <f t="shared" si="230"/>
        <v>750000</v>
      </c>
      <c r="H273" s="75"/>
      <c r="I273" s="76"/>
      <c r="J273" s="75">
        <f t="shared" si="224"/>
        <v>10416.67</v>
      </c>
      <c r="K273" s="77">
        <f t="shared" si="224"/>
        <v>10416.67</v>
      </c>
      <c r="L273" s="77">
        <f t="shared" si="224"/>
        <v>10416.67</v>
      </c>
      <c r="M273" s="77">
        <f t="shared" si="224"/>
        <v>10416.67</v>
      </c>
      <c r="N273" s="77">
        <f t="shared" si="224"/>
        <v>10416.67</v>
      </c>
      <c r="O273" s="77">
        <f t="shared" si="224"/>
        <v>10416.67</v>
      </c>
      <c r="P273" s="77">
        <f t="shared" si="224"/>
        <v>10416.67</v>
      </c>
      <c r="Q273" s="77">
        <f t="shared" si="224"/>
        <v>10416.67</v>
      </c>
      <c r="R273" s="77">
        <f t="shared" si="224"/>
        <v>10416.67</v>
      </c>
      <c r="S273" s="77">
        <f t="shared" si="224"/>
        <v>10416.67</v>
      </c>
      <c r="T273" s="77">
        <f t="shared" si="224"/>
        <v>10416.67</v>
      </c>
      <c r="U273" s="76">
        <f t="shared" si="224"/>
        <v>10416.67</v>
      </c>
      <c r="V273" s="78">
        <f t="shared" si="224"/>
        <v>10416.67</v>
      </c>
      <c r="W273" s="77">
        <f t="shared" si="224"/>
        <v>10416.67</v>
      </c>
      <c r="X273" s="77">
        <f t="shared" si="224"/>
        <v>10416.67</v>
      </c>
      <c r="Y273" s="77">
        <f t="shared" si="224"/>
        <v>10416.67</v>
      </c>
      <c r="Z273" s="77">
        <f t="shared" si="225"/>
        <v>10416.67</v>
      </c>
      <c r="AA273" s="77">
        <f t="shared" si="225"/>
        <v>10416.67</v>
      </c>
      <c r="AB273" s="77">
        <f t="shared" si="225"/>
        <v>10416.67</v>
      </c>
      <c r="AC273" s="77">
        <f t="shared" si="225"/>
        <v>10416.67</v>
      </c>
      <c r="AD273" s="77">
        <f t="shared" si="225"/>
        <v>10416.67</v>
      </c>
      <c r="AE273" s="77">
        <f t="shared" si="225"/>
        <v>10416.67</v>
      </c>
      <c r="AF273" s="77">
        <f t="shared" si="225"/>
        <v>10416.67</v>
      </c>
      <c r="AG273" s="76">
        <f t="shared" si="225"/>
        <v>10416.67</v>
      </c>
      <c r="AH273" s="78">
        <f t="shared" si="225"/>
        <v>10416.67</v>
      </c>
      <c r="AI273" s="77">
        <f t="shared" si="225"/>
        <v>10416.67</v>
      </c>
      <c r="AJ273" s="77">
        <f t="shared" si="225"/>
        <v>10416.67</v>
      </c>
      <c r="AK273" s="77">
        <f t="shared" si="225"/>
        <v>10416.67</v>
      </c>
      <c r="AL273" s="77">
        <f t="shared" si="225"/>
        <v>10416.67</v>
      </c>
      <c r="AM273" s="77">
        <f t="shared" si="225"/>
        <v>10416.67</v>
      </c>
      <c r="AN273" s="77">
        <f t="shared" si="225"/>
        <v>10416.67</v>
      </c>
      <c r="AO273" s="77">
        <f t="shared" si="225"/>
        <v>10416.67</v>
      </c>
      <c r="AP273" s="77">
        <f t="shared" si="226"/>
        <v>10416.67</v>
      </c>
      <c r="AQ273" s="77">
        <f t="shared" si="226"/>
        <v>10416.67</v>
      </c>
      <c r="AR273" s="77">
        <f t="shared" si="226"/>
        <v>10416.67</v>
      </c>
      <c r="AS273" s="76">
        <f t="shared" si="226"/>
        <v>10416.67</v>
      </c>
      <c r="AT273" s="78">
        <f t="shared" si="226"/>
        <v>10416.67</v>
      </c>
      <c r="AU273" s="77">
        <f t="shared" si="226"/>
        <v>10416.67</v>
      </c>
      <c r="AV273" s="77">
        <f t="shared" si="226"/>
        <v>10416.67</v>
      </c>
      <c r="AW273" s="77">
        <f t="shared" si="226"/>
        <v>10416.67</v>
      </c>
      <c r="AX273" s="77">
        <f t="shared" si="226"/>
        <v>10416.67</v>
      </c>
      <c r="AY273" s="77">
        <f t="shared" si="226"/>
        <v>10416.67</v>
      </c>
      <c r="AZ273" s="77">
        <f t="shared" si="226"/>
        <v>10416.67</v>
      </c>
      <c r="BA273" s="77">
        <f t="shared" si="226"/>
        <v>10416.67</v>
      </c>
      <c r="BB273" s="77">
        <f t="shared" si="226"/>
        <v>10416.67</v>
      </c>
      <c r="BC273" s="77">
        <f t="shared" si="226"/>
        <v>10416.67</v>
      </c>
      <c r="BD273" s="77">
        <f t="shared" si="226"/>
        <v>10416.67</v>
      </c>
      <c r="BE273" s="76">
        <f t="shared" si="226"/>
        <v>10416.67</v>
      </c>
      <c r="BF273" s="78">
        <f t="shared" si="227"/>
        <v>10416.67</v>
      </c>
      <c r="BG273" s="77">
        <f t="shared" si="227"/>
        <v>10416.67</v>
      </c>
      <c r="BH273" s="77">
        <f t="shared" si="227"/>
        <v>10416.67</v>
      </c>
      <c r="BI273" s="77">
        <f t="shared" si="227"/>
        <v>10416.67</v>
      </c>
      <c r="BJ273" s="77">
        <f t="shared" si="227"/>
        <v>10416.67</v>
      </c>
      <c r="BK273" s="77">
        <f t="shared" si="227"/>
        <v>10416.67</v>
      </c>
      <c r="BL273" s="77">
        <f t="shared" si="227"/>
        <v>10416.67</v>
      </c>
      <c r="BM273" s="77">
        <f t="shared" si="227"/>
        <v>10416.67</v>
      </c>
      <c r="BN273" s="77">
        <f t="shared" si="227"/>
        <v>10416.67</v>
      </c>
      <c r="BO273" s="77">
        <f t="shared" si="227"/>
        <v>10416.67</v>
      </c>
      <c r="BP273" s="77">
        <f t="shared" si="227"/>
        <v>10416.67</v>
      </c>
      <c r="BQ273" s="76">
        <f t="shared" si="227"/>
        <v>10416.67</v>
      </c>
      <c r="BR273" s="78">
        <f t="shared" si="227"/>
        <v>10416.67</v>
      </c>
      <c r="BS273" s="77">
        <f t="shared" si="227"/>
        <v>10416.67</v>
      </c>
      <c r="BT273" s="77">
        <f t="shared" si="227"/>
        <v>10416.67</v>
      </c>
      <c r="BU273" s="77">
        <f t="shared" si="227"/>
        <v>10416.67</v>
      </c>
      <c r="BV273" s="77">
        <f t="shared" si="228"/>
        <v>10416.67</v>
      </c>
      <c r="BW273" s="77">
        <f t="shared" si="228"/>
        <v>10416.67</v>
      </c>
      <c r="BX273" s="77">
        <f t="shared" si="228"/>
        <v>10416.67</v>
      </c>
      <c r="BY273" s="77">
        <f t="shared" si="228"/>
        <v>10416.67</v>
      </c>
      <c r="BZ273" s="77">
        <f t="shared" si="228"/>
        <v>10416.67</v>
      </c>
      <c r="CA273" s="77">
        <f t="shared" si="228"/>
        <v>10416.67</v>
      </c>
      <c r="CB273" s="77">
        <f t="shared" si="228"/>
        <v>10416.67</v>
      </c>
      <c r="CC273" s="76">
        <f t="shared" si="229"/>
        <v>10416.43</v>
      </c>
      <c r="CD273" s="368"/>
    </row>
    <row r="274" spans="1:82" s="39" customFormat="1" ht="13.5" x14ac:dyDescent="0.75">
      <c r="B274" s="73" t="s">
        <v>630</v>
      </c>
      <c r="C274" s="320" t="str">
        <f>C273&amp;" - "&amp;"Overhead charges and profit in respect of "&amp;B273&amp;" (" &amp; TEXT(F274,"#.##%") &amp; ")"</f>
        <v>Electrical : Supply and Installation - Overhead charges and profit in respect of B-4002-a (.%)</v>
      </c>
      <c r="D274" s="323" t="s">
        <v>320</v>
      </c>
      <c r="E274" s="302">
        <f>F273</f>
        <v>750000</v>
      </c>
      <c r="F274" s="325"/>
      <c r="G274" s="173">
        <f>+E274*F274</f>
        <v>0</v>
      </c>
      <c r="H274" s="75"/>
      <c r="I274" s="76"/>
      <c r="J274" s="75">
        <f t="shared" si="224"/>
        <v>0</v>
      </c>
      <c r="K274" s="77">
        <f t="shared" si="224"/>
        <v>0</v>
      </c>
      <c r="L274" s="77">
        <f t="shared" si="224"/>
        <v>0</v>
      </c>
      <c r="M274" s="77">
        <f t="shared" si="224"/>
        <v>0</v>
      </c>
      <c r="N274" s="77">
        <f t="shared" si="224"/>
        <v>0</v>
      </c>
      <c r="O274" s="77">
        <f t="shared" si="224"/>
        <v>0</v>
      </c>
      <c r="P274" s="77">
        <f t="shared" si="224"/>
        <v>0</v>
      </c>
      <c r="Q274" s="77">
        <f t="shared" si="224"/>
        <v>0</v>
      </c>
      <c r="R274" s="77">
        <f t="shared" si="224"/>
        <v>0</v>
      </c>
      <c r="S274" s="77">
        <f t="shared" si="224"/>
        <v>0</v>
      </c>
      <c r="T274" s="77">
        <f t="shared" si="224"/>
        <v>0</v>
      </c>
      <c r="U274" s="76">
        <f t="shared" si="224"/>
        <v>0</v>
      </c>
      <c r="V274" s="78">
        <f t="shared" si="224"/>
        <v>0</v>
      </c>
      <c r="W274" s="77">
        <f t="shared" si="224"/>
        <v>0</v>
      </c>
      <c r="X274" s="77">
        <f t="shared" si="224"/>
        <v>0</v>
      </c>
      <c r="Y274" s="77">
        <f t="shared" si="224"/>
        <v>0</v>
      </c>
      <c r="Z274" s="77">
        <f t="shared" si="225"/>
        <v>0</v>
      </c>
      <c r="AA274" s="77">
        <f t="shared" si="225"/>
        <v>0</v>
      </c>
      <c r="AB274" s="77">
        <f t="shared" si="225"/>
        <v>0</v>
      </c>
      <c r="AC274" s="77">
        <f t="shared" si="225"/>
        <v>0</v>
      </c>
      <c r="AD274" s="77">
        <f t="shared" si="225"/>
        <v>0</v>
      </c>
      <c r="AE274" s="77">
        <f t="shared" si="225"/>
        <v>0</v>
      </c>
      <c r="AF274" s="77">
        <f t="shared" si="225"/>
        <v>0</v>
      </c>
      <c r="AG274" s="76">
        <f t="shared" si="225"/>
        <v>0</v>
      </c>
      <c r="AH274" s="78">
        <f t="shared" si="225"/>
        <v>0</v>
      </c>
      <c r="AI274" s="77">
        <f t="shared" si="225"/>
        <v>0</v>
      </c>
      <c r="AJ274" s="77">
        <f t="shared" si="225"/>
        <v>0</v>
      </c>
      <c r="AK274" s="77">
        <f t="shared" si="225"/>
        <v>0</v>
      </c>
      <c r="AL274" s="77">
        <f t="shared" si="225"/>
        <v>0</v>
      </c>
      <c r="AM274" s="77">
        <f t="shared" si="225"/>
        <v>0</v>
      </c>
      <c r="AN274" s="77">
        <f t="shared" si="225"/>
        <v>0</v>
      </c>
      <c r="AO274" s="77">
        <f t="shared" si="225"/>
        <v>0</v>
      </c>
      <c r="AP274" s="77">
        <f t="shared" si="226"/>
        <v>0</v>
      </c>
      <c r="AQ274" s="77">
        <f t="shared" si="226"/>
        <v>0</v>
      </c>
      <c r="AR274" s="77">
        <f t="shared" si="226"/>
        <v>0</v>
      </c>
      <c r="AS274" s="76">
        <f t="shared" si="226"/>
        <v>0</v>
      </c>
      <c r="AT274" s="78">
        <f t="shared" si="226"/>
        <v>0</v>
      </c>
      <c r="AU274" s="77">
        <f t="shared" si="226"/>
        <v>0</v>
      </c>
      <c r="AV274" s="77">
        <f t="shared" si="226"/>
        <v>0</v>
      </c>
      <c r="AW274" s="77">
        <f t="shared" si="226"/>
        <v>0</v>
      </c>
      <c r="AX274" s="77">
        <f t="shared" si="226"/>
        <v>0</v>
      </c>
      <c r="AY274" s="77">
        <f t="shared" si="226"/>
        <v>0</v>
      </c>
      <c r="AZ274" s="77">
        <f t="shared" si="226"/>
        <v>0</v>
      </c>
      <c r="BA274" s="77">
        <f t="shared" si="226"/>
        <v>0</v>
      </c>
      <c r="BB274" s="77">
        <f t="shared" si="226"/>
        <v>0</v>
      </c>
      <c r="BC274" s="77">
        <f t="shared" si="226"/>
        <v>0</v>
      </c>
      <c r="BD274" s="77">
        <f t="shared" si="226"/>
        <v>0</v>
      </c>
      <c r="BE274" s="76">
        <f t="shared" si="226"/>
        <v>0</v>
      </c>
      <c r="BF274" s="78">
        <f t="shared" si="227"/>
        <v>0</v>
      </c>
      <c r="BG274" s="77">
        <f t="shared" si="227"/>
        <v>0</v>
      </c>
      <c r="BH274" s="77">
        <f t="shared" si="227"/>
        <v>0</v>
      </c>
      <c r="BI274" s="77">
        <f t="shared" si="227"/>
        <v>0</v>
      </c>
      <c r="BJ274" s="77">
        <f t="shared" si="227"/>
        <v>0</v>
      </c>
      <c r="BK274" s="77">
        <f t="shared" si="227"/>
        <v>0</v>
      </c>
      <c r="BL274" s="77">
        <f t="shared" si="227"/>
        <v>0</v>
      </c>
      <c r="BM274" s="77">
        <f t="shared" si="227"/>
        <v>0</v>
      </c>
      <c r="BN274" s="77">
        <f t="shared" si="227"/>
        <v>0</v>
      </c>
      <c r="BO274" s="77">
        <f t="shared" si="227"/>
        <v>0</v>
      </c>
      <c r="BP274" s="77">
        <f t="shared" si="227"/>
        <v>0</v>
      </c>
      <c r="BQ274" s="76">
        <f t="shared" si="227"/>
        <v>0</v>
      </c>
      <c r="BR274" s="78">
        <f t="shared" si="227"/>
        <v>0</v>
      </c>
      <c r="BS274" s="77">
        <f t="shared" si="227"/>
        <v>0</v>
      </c>
      <c r="BT274" s="77">
        <f t="shared" si="227"/>
        <v>0</v>
      </c>
      <c r="BU274" s="77">
        <f t="shared" si="227"/>
        <v>0</v>
      </c>
      <c r="BV274" s="77">
        <f t="shared" si="228"/>
        <v>0</v>
      </c>
      <c r="BW274" s="77">
        <f t="shared" si="228"/>
        <v>0</v>
      </c>
      <c r="BX274" s="77">
        <f t="shared" si="228"/>
        <v>0</v>
      </c>
      <c r="BY274" s="77">
        <f t="shared" si="228"/>
        <v>0</v>
      </c>
      <c r="BZ274" s="77">
        <f t="shared" si="228"/>
        <v>0</v>
      </c>
      <c r="CA274" s="77">
        <f t="shared" si="228"/>
        <v>0</v>
      </c>
      <c r="CB274" s="77">
        <f t="shared" si="228"/>
        <v>0</v>
      </c>
      <c r="CC274" s="76">
        <f t="shared" si="229"/>
        <v>0</v>
      </c>
      <c r="CD274" s="368"/>
    </row>
    <row r="275" spans="1:82" x14ac:dyDescent="0.75">
      <c r="A275" s="175"/>
      <c r="B275" s="176" t="s">
        <v>631</v>
      </c>
      <c r="C275" s="177" t="s">
        <v>632</v>
      </c>
      <c r="D275" s="178" t="s">
        <v>86</v>
      </c>
      <c r="E275" s="300">
        <v>0</v>
      </c>
      <c r="F275" s="229"/>
      <c r="G275" s="174">
        <f>+E275*F275</f>
        <v>0</v>
      </c>
      <c r="H275" s="225"/>
      <c r="I275" s="226"/>
      <c r="J275" s="225">
        <f t="shared" si="224"/>
        <v>0</v>
      </c>
      <c r="K275" s="227">
        <f t="shared" si="224"/>
        <v>0</v>
      </c>
      <c r="L275" s="227">
        <f t="shared" si="224"/>
        <v>0</v>
      </c>
      <c r="M275" s="227">
        <f t="shared" si="224"/>
        <v>0</v>
      </c>
      <c r="N275" s="227">
        <f t="shared" si="224"/>
        <v>0</v>
      </c>
      <c r="O275" s="227">
        <f t="shared" si="224"/>
        <v>0</v>
      </c>
      <c r="P275" s="227">
        <f t="shared" si="224"/>
        <v>0</v>
      </c>
      <c r="Q275" s="227">
        <f t="shared" si="224"/>
        <v>0</v>
      </c>
      <c r="R275" s="227">
        <f t="shared" si="224"/>
        <v>0</v>
      </c>
      <c r="S275" s="227">
        <f t="shared" si="224"/>
        <v>0</v>
      </c>
      <c r="T275" s="227">
        <f t="shared" si="224"/>
        <v>0</v>
      </c>
      <c r="U275" s="226">
        <f t="shared" si="224"/>
        <v>0</v>
      </c>
      <c r="V275" s="225">
        <f t="shared" si="224"/>
        <v>0</v>
      </c>
      <c r="W275" s="227">
        <f t="shared" si="224"/>
        <v>0</v>
      </c>
      <c r="X275" s="227">
        <f t="shared" si="224"/>
        <v>0</v>
      </c>
      <c r="Y275" s="227">
        <f t="shared" si="224"/>
        <v>0</v>
      </c>
      <c r="Z275" s="227">
        <f t="shared" si="225"/>
        <v>0</v>
      </c>
      <c r="AA275" s="227">
        <f t="shared" si="225"/>
        <v>0</v>
      </c>
      <c r="AB275" s="227">
        <f t="shared" si="225"/>
        <v>0</v>
      </c>
      <c r="AC275" s="227">
        <f t="shared" si="225"/>
        <v>0</v>
      </c>
      <c r="AD275" s="227">
        <f t="shared" si="225"/>
        <v>0</v>
      </c>
      <c r="AE275" s="227">
        <f t="shared" si="225"/>
        <v>0</v>
      </c>
      <c r="AF275" s="227">
        <f t="shared" si="225"/>
        <v>0</v>
      </c>
      <c r="AG275" s="226">
        <f t="shared" si="225"/>
        <v>0</v>
      </c>
      <c r="AH275" s="228">
        <f t="shared" si="225"/>
        <v>0</v>
      </c>
      <c r="AI275" s="227">
        <f t="shared" si="225"/>
        <v>0</v>
      </c>
      <c r="AJ275" s="227">
        <f t="shared" si="225"/>
        <v>0</v>
      </c>
      <c r="AK275" s="227">
        <f t="shared" si="225"/>
        <v>0</v>
      </c>
      <c r="AL275" s="227">
        <f t="shared" si="225"/>
        <v>0</v>
      </c>
      <c r="AM275" s="227">
        <f t="shared" si="225"/>
        <v>0</v>
      </c>
      <c r="AN275" s="227">
        <f t="shared" si="225"/>
        <v>0</v>
      </c>
      <c r="AO275" s="227">
        <f t="shared" si="225"/>
        <v>0</v>
      </c>
      <c r="AP275" s="227">
        <f t="shared" si="226"/>
        <v>0</v>
      </c>
      <c r="AQ275" s="227">
        <f t="shared" si="226"/>
        <v>0</v>
      </c>
      <c r="AR275" s="227">
        <f t="shared" si="226"/>
        <v>0</v>
      </c>
      <c r="AS275" s="226">
        <f t="shared" si="226"/>
        <v>0</v>
      </c>
      <c r="AT275" s="228">
        <f t="shared" si="226"/>
        <v>0</v>
      </c>
      <c r="AU275" s="227">
        <f t="shared" si="226"/>
        <v>0</v>
      </c>
      <c r="AV275" s="227">
        <f t="shared" si="226"/>
        <v>0</v>
      </c>
      <c r="AW275" s="227">
        <f t="shared" si="226"/>
        <v>0</v>
      </c>
      <c r="AX275" s="227">
        <f t="shared" si="226"/>
        <v>0</v>
      </c>
      <c r="AY275" s="227">
        <f t="shared" si="226"/>
        <v>0</v>
      </c>
      <c r="AZ275" s="227">
        <f t="shared" si="226"/>
        <v>0</v>
      </c>
      <c r="BA275" s="227">
        <f t="shared" si="226"/>
        <v>0</v>
      </c>
      <c r="BB275" s="227">
        <f t="shared" si="226"/>
        <v>0</v>
      </c>
      <c r="BC275" s="227">
        <f t="shared" si="226"/>
        <v>0</v>
      </c>
      <c r="BD275" s="227">
        <f t="shared" si="226"/>
        <v>0</v>
      </c>
      <c r="BE275" s="226">
        <f t="shared" si="226"/>
        <v>0</v>
      </c>
      <c r="BF275" s="228">
        <f t="shared" si="227"/>
        <v>0</v>
      </c>
      <c r="BG275" s="227">
        <f t="shared" si="227"/>
        <v>0</v>
      </c>
      <c r="BH275" s="227">
        <f t="shared" si="227"/>
        <v>0</v>
      </c>
      <c r="BI275" s="227">
        <f t="shared" si="227"/>
        <v>0</v>
      </c>
      <c r="BJ275" s="227">
        <f t="shared" si="227"/>
        <v>0</v>
      </c>
      <c r="BK275" s="227">
        <f t="shared" si="227"/>
        <v>0</v>
      </c>
      <c r="BL275" s="227">
        <f t="shared" si="227"/>
        <v>0</v>
      </c>
      <c r="BM275" s="227">
        <f t="shared" si="227"/>
        <v>0</v>
      </c>
      <c r="BN275" s="227">
        <f t="shared" si="227"/>
        <v>0</v>
      </c>
      <c r="BO275" s="227">
        <f t="shared" si="227"/>
        <v>0</v>
      </c>
      <c r="BP275" s="227">
        <f t="shared" si="227"/>
        <v>0</v>
      </c>
      <c r="BQ275" s="226">
        <f t="shared" si="227"/>
        <v>0</v>
      </c>
      <c r="BR275" s="228">
        <f t="shared" si="227"/>
        <v>0</v>
      </c>
      <c r="BS275" s="227">
        <f t="shared" si="227"/>
        <v>0</v>
      </c>
      <c r="BT275" s="227">
        <f t="shared" si="227"/>
        <v>0</v>
      </c>
      <c r="BU275" s="227">
        <f t="shared" si="227"/>
        <v>0</v>
      </c>
      <c r="BV275" s="227">
        <f t="shared" si="228"/>
        <v>0</v>
      </c>
      <c r="BW275" s="227">
        <f t="shared" si="228"/>
        <v>0</v>
      </c>
      <c r="BX275" s="227">
        <f t="shared" si="228"/>
        <v>0</v>
      </c>
      <c r="BY275" s="227">
        <f t="shared" si="228"/>
        <v>0</v>
      </c>
      <c r="BZ275" s="227">
        <f t="shared" si="228"/>
        <v>0</v>
      </c>
      <c r="CA275" s="227">
        <f t="shared" si="228"/>
        <v>0</v>
      </c>
      <c r="CB275" s="227">
        <f t="shared" si="228"/>
        <v>0</v>
      </c>
      <c r="CC275" s="232">
        <f t="shared" si="229"/>
        <v>0</v>
      </c>
      <c r="CD275" s="368"/>
    </row>
    <row r="276" spans="1:82" x14ac:dyDescent="0.75">
      <c r="A276" s="175"/>
      <c r="B276" s="176" t="s">
        <v>633</v>
      </c>
      <c r="C276" s="177" t="s">
        <v>634</v>
      </c>
      <c r="D276" s="178" t="s">
        <v>86</v>
      </c>
      <c r="E276" s="300">
        <v>0</v>
      </c>
      <c r="F276" s="229"/>
      <c r="G276" s="174">
        <f t="shared" si="230"/>
        <v>0</v>
      </c>
      <c r="H276" s="225"/>
      <c r="I276" s="226"/>
      <c r="J276" s="225">
        <f t="shared" si="224"/>
        <v>0</v>
      </c>
      <c r="K276" s="227">
        <f t="shared" si="224"/>
        <v>0</v>
      </c>
      <c r="L276" s="227">
        <f t="shared" si="224"/>
        <v>0</v>
      </c>
      <c r="M276" s="227">
        <f t="shared" si="224"/>
        <v>0</v>
      </c>
      <c r="N276" s="227">
        <f t="shared" si="224"/>
        <v>0</v>
      </c>
      <c r="O276" s="227">
        <f t="shared" si="224"/>
        <v>0</v>
      </c>
      <c r="P276" s="227">
        <f t="shared" si="224"/>
        <v>0</v>
      </c>
      <c r="Q276" s="227">
        <f t="shared" si="224"/>
        <v>0</v>
      </c>
      <c r="R276" s="227">
        <f t="shared" si="224"/>
        <v>0</v>
      </c>
      <c r="S276" s="227">
        <f t="shared" si="224"/>
        <v>0</v>
      </c>
      <c r="T276" s="227">
        <f t="shared" si="224"/>
        <v>0</v>
      </c>
      <c r="U276" s="226">
        <f t="shared" si="224"/>
        <v>0</v>
      </c>
      <c r="V276" s="225">
        <f t="shared" si="224"/>
        <v>0</v>
      </c>
      <c r="W276" s="227">
        <f t="shared" si="224"/>
        <v>0</v>
      </c>
      <c r="X276" s="227">
        <f t="shared" si="224"/>
        <v>0</v>
      </c>
      <c r="Y276" s="227">
        <f t="shared" si="224"/>
        <v>0</v>
      </c>
      <c r="Z276" s="227">
        <f t="shared" si="225"/>
        <v>0</v>
      </c>
      <c r="AA276" s="227">
        <f t="shared" si="225"/>
        <v>0</v>
      </c>
      <c r="AB276" s="227">
        <f t="shared" si="225"/>
        <v>0</v>
      </c>
      <c r="AC276" s="227">
        <f t="shared" si="225"/>
        <v>0</v>
      </c>
      <c r="AD276" s="227">
        <f t="shared" si="225"/>
        <v>0</v>
      </c>
      <c r="AE276" s="227">
        <f t="shared" si="225"/>
        <v>0</v>
      </c>
      <c r="AF276" s="227">
        <f t="shared" si="225"/>
        <v>0</v>
      </c>
      <c r="AG276" s="226">
        <f t="shared" si="225"/>
        <v>0</v>
      </c>
      <c r="AH276" s="228">
        <f t="shared" si="225"/>
        <v>0</v>
      </c>
      <c r="AI276" s="227">
        <f t="shared" si="225"/>
        <v>0</v>
      </c>
      <c r="AJ276" s="227">
        <f t="shared" si="225"/>
        <v>0</v>
      </c>
      <c r="AK276" s="227">
        <f t="shared" si="225"/>
        <v>0</v>
      </c>
      <c r="AL276" s="227">
        <f t="shared" si="225"/>
        <v>0</v>
      </c>
      <c r="AM276" s="227">
        <f t="shared" si="225"/>
        <v>0</v>
      </c>
      <c r="AN276" s="227">
        <f t="shared" si="225"/>
        <v>0</v>
      </c>
      <c r="AO276" s="227">
        <f t="shared" si="225"/>
        <v>0</v>
      </c>
      <c r="AP276" s="227">
        <f t="shared" si="226"/>
        <v>0</v>
      </c>
      <c r="AQ276" s="227">
        <f t="shared" si="226"/>
        <v>0</v>
      </c>
      <c r="AR276" s="227">
        <f t="shared" si="226"/>
        <v>0</v>
      </c>
      <c r="AS276" s="226">
        <f t="shared" si="226"/>
        <v>0</v>
      </c>
      <c r="AT276" s="228">
        <f t="shared" si="226"/>
        <v>0</v>
      </c>
      <c r="AU276" s="227">
        <f t="shared" si="226"/>
        <v>0</v>
      </c>
      <c r="AV276" s="227">
        <f t="shared" si="226"/>
        <v>0</v>
      </c>
      <c r="AW276" s="227">
        <f t="shared" si="226"/>
        <v>0</v>
      </c>
      <c r="AX276" s="227">
        <f t="shared" si="226"/>
        <v>0</v>
      </c>
      <c r="AY276" s="227">
        <f t="shared" si="226"/>
        <v>0</v>
      </c>
      <c r="AZ276" s="227">
        <f t="shared" si="226"/>
        <v>0</v>
      </c>
      <c r="BA276" s="227">
        <f t="shared" si="226"/>
        <v>0</v>
      </c>
      <c r="BB276" s="227">
        <f t="shared" si="226"/>
        <v>0</v>
      </c>
      <c r="BC276" s="227">
        <f t="shared" si="226"/>
        <v>0</v>
      </c>
      <c r="BD276" s="227">
        <f t="shared" si="226"/>
        <v>0</v>
      </c>
      <c r="BE276" s="226">
        <f t="shared" si="226"/>
        <v>0</v>
      </c>
      <c r="BF276" s="228">
        <f t="shared" si="227"/>
        <v>0</v>
      </c>
      <c r="BG276" s="227">
        <f t="shared" si="227"/>
        <v>0</v>
      </c>
      <c r="BH276" s="227">
        <f t="shared" si="227"/>
        <v>0</v>
      </c>
      <c r="BI276" s="227">
        <f t="shared" si="227"/>
        <v>0</v>
      </c>
      <c r="BJ276" s="227">
        <f t="shared" si="227"/>
        <v>0</v>
      </c>
      <c r="BK276" s="227">
        <f t="shared" si="227"/>
        <v>0</v>
      </c>
      <c r="BL276" s="227">
        <f t="shared" si="227"/>
        <v>0</v>
      </c>
      <c r="BM276" s="227">
        <f t="shared" si="227"/>
        <v>0</v>
      </c>
      <c r="BN276" s="227">
        <f t="shared" si="227"/>
        <v>0</v>
      </c>
      <c r="BO276" s="227">
        <f t="shared" si="227"/>
        <v>0</v>
      </c>
      <c r="BP276" s="227">
        <f t="shared" si="227"/>
        <v>0</v>
      </c>
      <c r="BQ276" s="226">
        <f t="shared" si="227"/>
        <v>0</v>
      </c>
      <c r="BR276" s="228">
        <f t="shared" si="227"/>
        <v>0</v>
      </c>
      <c r="BS276" s="227">
        <f t="shared" si="227"/>
        <v>0</v>
      </c>
      <c r="BT276" s="227">
        <f t="shared" si="227"/>
        <v>0</v>
      </c>
      <c r="BU276" s="227">
        <f t="shared" si="227"/>
        <v>0</v>
      </c>
      <c r="BV276" s="227">
        <f t="shared" si="228"/>
        <v>0</v>
      </c>
      <c r="BW276" s="227">
        <f t="shared" si="228"/>
        <v>0</v>
      </c>
      <c r="BX276" s="227">
        <f t="shared" si="228"/>
        <v>0</v>
      </c>
      <c r="BY276" s="227">
        <f t="shared" si="228"/>
        <v>0</v>
      </c>
      <c r="BZ276" s="227">
        <f t="shared" si="228"/>
        <v>0</v>
      </c>
      <c r="CA276" s="227">
        <f t="shared" si="228"/>
        <v>0</v>
      </c>
      <c r="CB276" s="227">
        <f t="shared" si="228"/>
        <v>0</v>
      </c>
      <c r="CC276" s="232">
        <f t="shared" si="229"/>
        <v>0</v>
      </c>
      <c r="CD276" s="368"/>
    </row>
    <row r="277" spans="1:82" s="39" customFormat="1" ht="13.5" x14ac:dyDescent="0.75">
      <c r="B277" s="73" t="s">
        <v>635</v>
      </c>
      <c r="C277" s="320" t="s">
        <v>636</v>
      </c>
      <c r="D277" s="321" t="s">
        <v>86</v>
      </c>
      <c r="E277" s="322">
        <v>1</v>
      </c>
      <c r="F277" s="319"/>
      <c r="G277" s="74">
        <f t="shared" si="230"/>
        <v>0</v>
      </c>
      <c r="H277" s="75"/>
      <c r="I277" s="76"/>
      <c r="J277" s="75">
        <f t="shared" si="224"/>
        <v>0</v>
      </c>
      <c r="K277" s="77">
        <f t="shared" si="224"/>
        <v>0</v>
      </c>
      <c r="L277" s="77">
        <f t="shared" si="224"/>
        <v>0</v>
      </c>
      <c r="M277" s="77">
        <f t="shared" si="224"/>
        <v>0</v>
      </c>
      <c r="N277" s="77">
        <f t="shared" si="224"/>
        <v>0</v>
      </c>
      <c r="O277" s="77">
        <f t="shared" si="224"/>
        <v>0</v>
      </c>
      <c r="P277" s="77">
        <f t="shared" si="224"/>
        <v>0</v>
      </c>
      <c r="Q277" s="77">
        <f t="shared" si="224"/>
        <v>0</v>
      </c>
      <c r="R277" s="77">
        <f t="shared" si="224"/>
        <v>0</v>
      </c>
      <c r="S277" s="77">
        <f t="shared" si="224"/>
        <v>0</v>
      </c>
      <c r="T277" s="77">
        <f t="shared" si="224"/>
        <v>0</v>
      </c>
      <c r="U277" s="76">
        <f t="shared" si="224"/>
        <v>0</v>
      </c>
      <c r="V277" s="78">
        <f t="shared" si="224"/>
        <v>0</v>
      </c>
      <c r="W277" s="77">
        <f t="shared" si="224"/>
        <v>0</v>
      </c>
      <c r="X277" s="77">
        <f t="shared" si="224"/>
        <v>0</v>
      </c>
      <c r="Y277" s="77">
        <f t="shared" si="224"/>
        <v>0</v>
      </c>
      <c r="Z277" s="77">
        <f t="shared" si="225"/>
        <v>0</v>
      </c>
      <c r="AA277" s="77">
        <f t="shared" si="225"/>
        <v>0</v>
      </c>
      <c r="AB277" s="77">
        <f t="shared" si="225"/>
        <v>0</v>
      </c>
      <c r="AC277" s="77">
        <f t="shared" si="225"/>
        <v>0</v>
      </c>
      <c r="AD277" s="77">
        <f t="shared" si="225"/>
        <v>0</v>
      </c>
      <c r="AE277" s="77">
        <f t="shared" si="225"/>
        <v>0</v>
      </c>
      <c r="AF277" s="77">
        <f t="shared" si="225"/>
        <v>0</v>
      </c>
      <c r="AG277" s="76">
        <f t="shared" si="225"/>
        <v>0</v>
      </c>
      <c r="AH277" s="78">
        <f t="shared" si="225"/>
        <v>0</v>
      </c>
      <c r="AI277" s="77">
        <f t="shared" si="225"/>
        <v>0</v>
      </c>
      <c r="AJ277" s="77">
        <f t="shared" si="225"/>
        <v>0</v>
      </c>
      <c r="AK277" s="77">
        <f t="shared" si="225"/>
        <v>0</v>
      </c>
      <c r="AL277" s="77">
        <f t="shared" si="225"/>
        <v>0</v>
      </c>
      <c r="AM277" s="77">
        <f t="shared" si="225"/>
        <v>0</v>
      </c>
      <c r="AN277" s="77">
        <f t="shared" si="225"/>
        <v>0</v>
      </c>
      <c r="AO277" s="77">
        <f t="shared" si="225"/>
        <v>0</v>
      </c>
      <c r="AP277" s="77">
        <f t="shared" si="226"/>
        <v>0</v>
      </c>
      <c r="AQ277" s="77">
        <f t="shared" si="226"/>
        <v>0</v>
      </c>
      <c r="AR277" s="77">
        <f t="shared" si="226"/>
        <v>0</v>
      </c>
      <c r="AS277" s="76">
        <f t="shared" si="226"/>
        <v>0</v>
      </c>
      <c r="AT277" s="78">
        <f t="shared" si="226"/>
        <v>0</v>
      </c>
      <c r="AU277" s="77">
        <f t="shared" si="226"/>
        <v>0</v>
      </c>
      <c r="AV277" s="77">
        <f t="shared" si="226"/>
        <v>0</v>
      </c>
      <c r="AW277" s="77">
        <f t="shared" si="226"/>
        <v>0</v>
      </c>
      <c r="AX277" s="77">
        <f t="shared" si="226"/>
        <v>0</v>
      </c>
      <c r="AY277" s="77">
        <f t="shared" si="226"/>
        <v>0</v>
      </c>
      <c r="AZ277" s="77">
        <f t="shared" si="226"/>
        <v>0</v>
      </c>
      <c r="BA277" s="77">
        <f t="shared" si="226"/>
        <v>0</v>
      </c>
      <c r="BB277" s="77">
        <f t="shared" si="226"/>
        <v>0</v>
      </c>
      <c r="BC277" s="77">
        <f t="shared" si="226"/>
        <v>0</v>
      </c>
      <c r="BD277" s="77">
        <f t="shared" si="226"/>
        <v>0</v>
      </c>
      <c r="BE277" s="76">
        <f t="shared" si="226"/>
        <v>0</v>
      </c>
      <c r="BF277" s="78">
        <f t="shared" si="227"/>
        <v>0</v>
      </c>
      <c r="BG277" s="77">
        <f t="shared" si="227"/>
        <v>0</v>
      </c>
      <c r="BH277" s="77">
        <f t="shared" si="227"/>
        <v>0</v>
      </c>
      <c r="BI277" s="77">
        <f t="shared" si="227"/>
        <v>0</v>
      </c>
      <c r="BJ277" s="77">
        <f t="shared" si="227"/>
        <v>0</v>
      </c>
      <c r="BK277" s="77">
        <f t="shared" si="227"/>
        <v>0</v>
      </c>
      <c r="BL277" s="77">
        <f t="shared" si="227"/>
        <v>0</v>
      </c>
      <c r="BM277" s="77">
        <f t="shared" si="227"/>
        <v>0</v>
      </c>
      <c r="BN277" s="77">
        <f t="shared" si="227"/>
        <v>0</v>
      </c>
      <c r="BO277" s="77">
        <f t="shared" si="227"/>
        <v>0</v>
      </c>
      <c r="BP277" s="77">
        <f t="shared" si="227"/>
        <v>0</v>
      </c>
      <c r="BQ277" s="76">
        <f t="shared" si="227"/>
        <v>0</v>
      </c>
      <c r="BR277" s="78">
        <f t="shared" si="227"/>
        <v>0</v>
      </c>
      <c r="BS277" s="77">
        <f t="shared" si="227"/>
        <v>0</v>
      </c>
      <c r="BT277" s="77">
        <f t="shared" si="227"/>
        <v>0</v>
      </c>
      <c r="BU277" s="77">
        <f t="shared" si="227"/>
        <v>0</v>
      </c>
      <c r="BV277" s="77">
        <f t="shared" si="228"/>
        <v>0</v>
      </c>
      <c r="BW277" s="77">
        <f t="shared" si="228"/>
        <v>0</v>
      </c>
      <c r="BX277" s="77">
        <f t="shared" si="228"/>
        <v>0</v>
      </c>
      <c r="BY277" s="77">
        <f t="shared" si="228"/>
        <v>0</v>
      </c>
      <c r="BZ277" s="77">
        <f t="shared" si="228"/>
        <v>0</v>
      </c>
      <c r="CA277" s="77">
        <f t="shared" si="228"/>
        <v>0</v>
      </c>
      <c r="CB277" s="77">
        <f t="shared" si="228"/>
        <v>0</v>
      </c>
      <c r="CC277" s="76">
        <f t="shared" si="229"/>
        <v>0</v>
      </c>
      <c r="CD277" s="368"/>
    </row>
    <row r="278" spans="1:82" s="39" customFormat="1" ht="13.5" x14ac:dyDescent="0.75">
      <c r="B278" s="73" t="s">
        <v>637</v>
      </c>
      <c r="C278" s="320" t="s">
        <v>638</v>
      </c>
      <c r="D278" s="321" t="s">
        <v>318</v>
      </c>
      <c r="E278" s="322">
        <v>1</v>
      </c>
      <c r="F278" s="224">
        <v>100000</v>
      </c>
      <c r="G278" s="74">
        <f t="shared" si="230"/>
        <v>100000</v>
      </c>
      <c r="H278" s="75"/>
      <c r="I278" s="76"/>
      <c r="J278" s="75">
        <f t="shared" si="224"/>
        <v>1388.89</v>
      </c>
      <c r="K278" s="77">
        <f t="shared" si="224"/>
        <v>1388.89</v>
      </c>
      <c r="L278" s="77">
        <f t="shared" si="224"/>
        <v>1388.89</v>
      </c>
      <c r="M278" s="77">
        <f t="shared" si="224"/>
        <v>1388.89</v>
      </c>
      <c r="N278" s="77">
        <f t="shared" si="224"/>
        <v>1388.89</v>
      </c>
      <c r="O278" s="77">
        <f t="shared" si="224"/>
        <v>1388.89</v>
      </c>
      <c r="P278" s="77">
        <f t="shared" si="224"/>
        <v>1388.89</v>
      </c>
      <c r="Q278" s="77">
        <f t="shared" si="224"/>
        <v>1388.89</v>
      </c>
      <c r="R278" s="77">
        <f t="shared" si="224"/>
        <v>1388.89</v>
      </c>
      <c r="S278" s="77">
        <f t="shared" si="224"/>
        <v>1388.89</v>
      </c>
      <c r="T278" s="77">
        <f t="shared" si="224"/>
        <v>1388.89</v>
      </c>
      <c r="U278" s="76">
        <f t="shared" si="224"/>
        <v>1388.89</v>
      </c>
      <c r="V278" s="78">
        <f t="shared" si="224"/>
        <v>1388.89</v>
      </c>
      <c r="W278" s="77">
        <f t="shared" si="224"/>
        <v>1388.89</v>
      </c>
      <c r="X278" s="77">
        <f t="shared" si="224"/>
        <v>1388.89</v>
      </c>
      <c r="Y278" s="77">
        <f t="shared" si="224"/>
        <v>1388.89</v>
      </c>
      <c r="Z278" s="77">
        <f t="shared" si="225"/>
        <v>1388.89</v>
      </c>
      <c r="AA278" s="77">
        <f t="shared" si="225"/>
        <v>1388.89</v>
      </c>
      <c r="AB278" s="77">
        <f t="shared" si="225"/>
        <v>1388.89</v>
      </c>
      <c r="AC278" s="77">
        <f t="shared" si="225"/>
        <v>1388.89</v>
      </c>
      <c r="AD278" s="77">
        <f t="shared" si="225"/>
        <v>1388.89</v>
      </c>
      <c r="AE278" s="77">
        <f t="shared" si="225"/>
        <v>1388.89</v>
      </c>
      <c r="AF278" s="77">
        <f t="shared" si="225"/>
        <v>1388.89</v>
      </c>
      <c r="AG278" s="76">
        <f t="shared" si="225"/>
        <v>1388.89</v>
      </c>
      <c r="AH278" s="78">
        <f t="shared" si="225"/>
        <v>1388.89</v>
      </c>
      <c r="AI278" s="77">
        <f t="shared" si="225"/>
        <v>1388.89</v>
      </c>
      <c r="AJ278" s="77">
        <f t="shared" si="225"/>
        <v>1388.89</v>
      </c>
      <c r="AK278" s="77">
        <f t="shared" si="225"/>
        <v>1388.89</v>
      </c>
      <c r="AL278" s="77">
        <f t="shared" si="225"/>
        <v>1388.89</v>
      </c>
      <c r="AM278" s="77">
        <f t="shared" si="225"/>
        <v>1388.89</v>
      </c>
      <c r="AN278" s="77">
        <f t="shared" si="225"/>
        <v>1388.89</v>
      </c>
      <c r="AO278" s="77">
        <f t="shared" si="225"/>
        <v>1388.89</v>
      </c>
      <c r="AP278" s="77">
        <f t="shared" si="226"/>
        <v>1388.89</v>
      </c>
      <c r="AQ278" s="77">
        <f t="shared" si="226"/>
        <v>1388.89</v>
      </c>
      <c r="AR278" s="77">
        <f t="shared" si="226"/>
        <v>1388.89</v>
      </c>
      <c r="AS278" s="76">
        <f t="shared" si="226"/>
        <v>1388.89</v>
      </c>
      <c r="AT278" s="78">
        <f t="shared" si="226"/>
        <v>1388.89</v>
      </c>
      <c r="AU278" s="77">
        <f t="shared" si="226"/>
        <v>1388.89</v>
      </c>
      <c r="AV278" s="77">
        <f t="shared" si="226"/>
        <v>1388.89</v>
      </c>
      <c r="AW278" s="77">
        <f t="shared" si="226"/>
        <v>1388.89</v>
      </c>
      <c r="AX278" s="77">
        <f t="shared" si="226"/>
        <v>1388.89</v>
      </c>
      <c r="AY278" s="77">
        <f t="shared" si="226"/>
        <v>1388.89</v>
      </c>
      <c r="AZ278" s="77">
        <f t="shared" si="226"/>
        <v>1388.89</v>
      </c>
      <c r="BA278" s="77">
        <f t="shared" si="226"/>
        <v>1388.89</v>
      </c>
      <c r="BB278" s="77">
        <f t="shared" si="226"/>
        <v>1388.89</v>
      </c>
      <c r="BC278" s="77">
        <f t="shared" si="226"/>
        <v>1388.89</v>
      </c>
      <c r="BD278" s="77">
        <f t="shared" si="226"/>
        <v>1388.89</v>
      </c>
      <c r="BE278" s="76">
        <f t="shared" si="226"/>
        <v>1388.89</v>
      </c>
      <c r="BF278" s="78">
        <f t="shared" si="227"/>
        <v>1388.89</v>
      </c>
      <c r="BG278" s="77">
        <f t="shared" si="227"/>
        <v>1388.89</v>
      </c>
      <c r="BH278" s="77">
        <f t="shared" si="227"/>
        <v>1388.89</v>
      </c>
      <c r="BI278" s="77">
        <f t="shared" si="227"/>
        <v>1388.89</v>
      </c>
      <c r="BJ278" s="77">
        <f t="shared" si="227"/>
        <v>1388.89</v>
      </c>
      <c r="BK278" s="77">
        <f t="shared" si="227"/>
        <v>1388.89</v>
      </c>
      <c r="BL278" s="77">
        <f t="shared" si="227"/>
        <v>1388.89</v>
      </c>
      <c r="BM278" s="77">
        <f t="shared" si="227"/>
        <v>1388.89</v>
      </c>
      <c r="BN278" s="77">
        <f t="shared" si="227"/>
        <v>1388.89</v>
      </c>
      <c r="BO278" s="77">
        <f t="shared" si="227"/>
        <v>1388.89</v>
      </c>
      <c r="BP278" s="77">
        <f t="shared" si="227"/>
        <v>1388.89</v>
      </c>
      <c r="BQ278" s="76">
        <f t="shared" si="227"/>
        <v>1388.89</v>
      </c>
      <c r="BR278" s="78">
        <f t="shared" si="227"/>
        <v>1388.89</v>
      </c>
      <c r="BS278" s="77">
        <f t="shared" si="227"/>
        <v>1388.89</v>
      </c>
      <c r="BT278" s="77">
        <f t="shared" si="227"/>
        <v>1388.89</v>
      </c>
      <c r="BU278" s="77">
        <f t="shared" si="227"/>
        <v>1388.89</v>
      </c>
      <c r="BV278" s="77">
        <f t="shared" si="228"/>
        <v>1388.89</v>
      </c>
      <c r="BW278" s="77">
        <f t="shared" si="228"/>
        <v>1388.89</v>
      </c>
      <c r="BX278" s="77">
        <f t="shared" si="228"/>
        <v>1388.89</v>
      </c>
      <c r="BY278" s="77">
        <f t="shared" si="228"/>
        <v>1388.89</v>
      </c>
      <c r="BZ278" s="77">
        <f t="shared" si="228"/>
        <v>1388.89</v>
      </c>
      <c r="CA278" s="77">
        <f t="shared" si="228"/>
        <v>1388.89</v>
      </c>
      <c r="CB278" s="77">
        <f t="shared" si="228"/>
        <v>1388.89</v>
      </c>
      <c r="CC278" s="76">
        <f t="shared" si="229"/>
        <v>1388.81</v>
      </c>
      <c r="CD278" s="368"/>
    </row>
    <row r="279" spans="1:82" s="39" customFormat="1" ht="13.5" x14ac:dyDescent="0.75">
      <c r="B279" s="73" t="s">
        <v>639</v>
      </c>
      <c r="C279" s="320" t="s">
        <v>640</v>
      </c>
      <c r="D279" s="321" t="s">
        <v>226</v>
      </c>
      <c r="E279" s="255">
        <v>20</v>
      </c>
      <c r="F279" s="319"/>
      <c r="G279" s="74">
        <f t="shared" si="230"/>
        <v>0</v>
      </c>
      <c r="H279" s="75"/>
      <c r="I279" s="76"/>
      <c r="J279" s="75">
        <f t="shared" si="224"/>
        <v>0</v>
      </c>
      <c r="K279" s="77">
        <f t="shared" si="224"/>
        <v>0</v>
      </c>
      <c r="L279" s="77">
        <f t="shared" si="224"/>
        <v>0</v>
      </c>
      <c r="M279" s="77">
        <f t="shared" si="224"/>
        <v>0</v>
      </c>
      <c r="N279" s="77">
        <f t="shared" si="224"/>
        <v>0</v>
      </c>
      <c r="O279" s="77">
        <f t="shared" si="224"/>
        <v>0</v>
      </c>
      <c r="P279" s="77">
        <f t="shared" si="224"/>
        <v>0</v>
      </c>
      <c r="Q279" s="77">
        <f t="shared" si="224"/>
        <v>0</v>
      </c>
      <c r="R279" s="77">
        <f t="shared" si="224"/>
        <v>0</v>
      </c>
      <c r="S279" s="77">
        <f t="shared" si="224"/>
        <v>0</v>
      </c>
      <c r="T279" s="77">
        <f t="shared" si="224"/>
        <v>0</v>
      </c>
      <c r="U279" s="76">
        <f t="shared" si="224"/>
        <v>0</v>
      </c>
      <c r="V279" s="78">
        <f t="shared" si="224"/>
        <v>0</v>
      </c>
      <c r="W279" s="77">
        <f t="shared" si="224"/>
        <v>0</v>
      </c>
      <c r="X279" s="77">
        <f t="shared" si="224"/>
        <v>0</v>
      </c>
      <c r="Y279" s="77">
        <f t="shared" si="224"/>
        <v>0</v>
      </c>
      <c r="Z279" s="77">
        <f t="shared" si="225"/>
        <v>0</v>
      </c>
      <c r="AA279" s="77">
        <f t="shared" si="225"/>
        <v>0</v>
      </c>
      <c r="AB279" s="77">
        <f t="shared" si="225"/>
        <v>0</v>
      </c>
      <c r="AC279" s="77">
        <f t="shared" si="225"/>
        <v>0</v>
      </c>
      <c r="AD279" s="77">
        <f t="shared" si="225"/>
        <v>0</v>
      </c>
      <c r="AE279" s="77">
        <f t="shared" si="225"/>
        <v>0</v>
      </c>
      <c r="AF279" s="77">
        <f t="shared" si="225"/>
        <v>0</v>
      </c>
      <c r="AG279" s="76">
        <f t="shared" si="225"/>
        <v>0</v>
      </c>
      <c r="AH279" s="78">
        <f t="shared" si="225"/>
        <v>0</v>
      </c>
      <c r="AI279" s="77">
        <f t="shared" si="225"/>
        <v>0</v>
      </c>
      <c r="AJ279" s="77">
        <f t="shared" si="225"/>
        <v>0</v>
      </c>
      <c r="AK279" s="77">
        <f t="shared" si="225"/>
        <v>0</v>
      </c>
      <c r="AL279" s="77">
        <f t="shared" si="225"/>
        <v>0</v>
      </c>
      <c r="AM279" s="77">
        <f t="shared" si="225"/>
        <v>0</v>
      </c>
      <c r="AN279" s="77">
        <f t="shared" si="225"/>
        <v>0</v>
      </c>
      <c r="AO279" s="77">
        <f t="shared" si="225"/>
        <v>0</v>
      </c>
      <c r="AP279" s="77">
        <f t="shared" si="226"/>
        <v>0</v>
      </c>
      <c r="AQ279" s="77">
        <f t="shared" si="226"/>
        <v>0</v>
      </c>
      <c r="AR279" s="77">
        <f t="shared" si="226"/>
        <v>0</v>
      </c>
      <c r="AS279" s="76">
        <f t="shared" si="226"/>
        <v>0</v>
      </c>
      <c r="AT279" s="78">
        <f t="shared" si="226"/>
        <v>0</v>
      </c>
      <c r="AU279" s="77">
        <f t="shared" si="226"/>
        <v>0</v>
      </c>
      <c r="AV279" s="77">
        <f t="shared" si="226"/>
        <v>0</v>
      </c>
      <c r="AW279" s="77">
        <f t="shared" si="226"/>
        <v>0</v>
      </c>
      <c r="AX279" s="77">
        <f t="shared" si="226"/>
        <v>0</v>
      </c>
      <c r="AY279" s="77">
        <f t="shared" si="226"/>
        <v>0</v>
      </c>
      <c r="AZ279" s="77">
        <f t="shared" si="226"/>
        <v>0</v>
      </c>
      <c r="BA279" s="77">
        <f t="shared" si="226"/>
        <v>0</v>
      </c>
      <c r="BB279" s="77">
        <f t="shared" si="226"/>
        <v>0</v>
      </c>
      <c r="BC279" s="77">
        <f t="shared" si="226"/>
        <v>0</v>
      </c>
      <c r="BD279" s="77">
        <f t="shared" si="226"/>
        <v>0</v>
      </c>
      <c r="BE279" s="76">
        <f t="shared" si="226"/>
        <v>0</v>
      </c>
      <c r="BF279" s="78">
        <f t="shared" si="227"/>
        <v>0</v>
      </c>
      <c r="BG279" s="77">
        <f t="shared" si="227"/>
        <v>0</v>
      </c>
      <c r="BH279" s="77">
        <f t="shared" si="227"/>
        <v>0</v>
      </c>
      <c r="BI279" s="77">
        <f t="shared" si="227"/>
        <v>0</v>
      </c>
      <c r="BJ279" s="77">
        <f t="shared" si="227"/>
        <v>0</v>
      </c>
      <c r="BK279" s="77">
        <f t="shared" si="227"/>
        <v>0</v>
      </c>
      <c r="BL279" s="77">
        <f t="shared" si="227"/>
        <v>0</v>
      </c>
      <c r="BM279" s="77">
        <f t="shared" si="227"/>
        <v>0</v>
      </c>
      <c r="BN279" s="77">
        <f t="shared" si="227"/>
        <v>0</v>
      </c>
      <c r="BO279" s="77">
        <f t="shared" si="227"/>
        <v>0</v>
      </c>
      <c r="BP279" s="77">
        <f t="shared" si="227"/>
        <v>0</v>
      </c>
      <c r="BQ279" s="76">
        <f t="shared" si="227"/>
        <v>0</v>
      </c>
      <c r="BR279" s="78">
        <f t="shared" si="227"/>
        <v>0</v>
      </c>
      <c r="BS279" s="77">
        <f t="shared" si="227"/>
        <v>0</v>
      </c>
      <c r="BT279" s="77">
        <f t="shared" si="227"/>
        <v>0</v>
      </c>
      <c r="BU279" s="77">
        <f t="shared" si="227"/>
        <v>0</v>
      </c>
      <c r="BV279" s="77">
        <f t="shared" si="228"/>
        <v>0</v>
      </c>
      <c r="BW279" s="77">
        <f t="shared" si="228"/>
        <v>0</v>
      </c>
      <c r="BX279" s="77">
        <f t="shared" si="228"/>
        <v>0</v>
      </c>
      <c r="BY279" s="77">
        <f t="shared" si="228"/>
        <v>0</v>
      </c>
      <c r="BZ279" s="77">
        <f t="shared" si="228"/>
        <v>0</v>
      </c>
      <c r="CA279" s="77">
        <f t="shared" si="228"/>
        <v>0</v>
      </c>
      <c r="CB279" s="77">
        <f t="shared" si="228"/>
        <v>0</v>
      </c>
      <c r="CC279" s="76">
        <f t="shared" si="229"/>
        <v>0</v>
      </c>
      <c r="CD279" s="368"/>
    </row>
    <row r="280" spans="1:82" s="39" customFormat="1" ht="13.5" x14ac:dyDescent="0.75">
      <c r="B280" s="73" t="s">
        <v>641</v>
      </c>
      <c r="C280" s="320" t="s">
        <v>642</v>
      </c>
      <c r="D280" s="321" t="s">
        <v>226</v>
      </c>
      <c r="E280" s="255">
        <v>5</v>
      </c>
      <c r="F280" s="319"/>
      <c r="G280" s="74">
        <f t="shared" si="230"/>
        <v>0</v>
      </c>
      <c r="H280" s="75"/>
      <c r="I280" s="76"/>
      <c r="J280" s="75">
        <f t="shared" si="224"/>
        <v>0</v>
      </c>
      <c r="K280" s="77">
        <f t="shared" si="224"/>
        <v>0</v>
      </c>
      <c r="L280" s="77">
        <f t="shared" si="224"/>
        <v>0</v>
      </c>
      <c r="M280" s="77">
        <f t="shared" si="224"/>
        <v>0</v>
      </c>
      <c r="N280" s="77">
        <f t="shared" si="224"/>
        <v>0</v>
      </c>
      <c r="O280" s="77">
        <f t="shared" si="224"/>
        <v>0</v>
      </c>
      <c r="P280" s="77">
        <f t="shared" si="224"/>
        <v>0</v>
      </c>
      <c r="Q280" s="77">
        <f t="shared" si="224"/>
        <v>0</v>
      </c>
      <c r="R280" s="77">
        <f t="shared" si="224"/>
        <v>0</v>
      </c>
      <c r="S280" s="77">
        <f t="shared" si="224"/>
        <v>0</v>
      </c>
      <c r="T280" s="77">
        <f t="shared" si="224"/>
        <v>0</v>
      </c>
      <c r="U280" s="76">
        <f t="shared" si="224"/>
        <v>0</v>
      </c>
      <c r="V280" s="78">
        <f t="shared" si="224"/>
        <v>0</v>
      </c>
      <c r="W280" s="77">
        <f t="shared" si="224"/>
        <v>0</v>
      </c>
      <c r="X280" s="77">
        <f t="shared" si="224"/>
        <v>0</v>
      </c>
      <c r="Y280" s="77">
        <f t="shared" ref="Y280" si="231">$G280/72</f>
        <v>0</v>
      </c>
      <c r="Z280" s="77">
        <f t="shared" si="225"/>
        <v>0</v>
      </c>
      <c r="AA280" s="77">
        <f t="shared" si="225"/>
        <v>0</v>
      </c>
      <c r="AB280" s="77">
        <f t="shared" si="225"/>
        <v>0</v>
      </c>
      <c r="AC280" s="77">
        <f t="shared" si="225"/>
        <v>0</v>
      </c>
      <c r="AD280" s="77">
        <f t="shared" si="225"/>
        <v>0</v>
      </c>
      <c r="AE280" s="77">
        <f t="shared" si="225"/>
        <v>0</v>
      </c>
      <c r="AF280" s="77">
        <f t="shared" si="225"/>
        <v>0</v>
      </c>
      <c r="AG280" s="76">
        <f t="shared" si="225"/>
        <v>0</v>
      </c>
      <c r="AH280" s="78">
        <f t="shared" si="225"/>
        <v>0</v>
      </c>
      <c r="AI280" s="77">
        <f t="shared" si="225"/>
        <v>0</v>
      </c>
      <c r="AJ280" s="77">
        <f t="shared" si="225"/>
        <v>0</v>
      </c>
      <c r="AK280" s="77">
        <f t="shared" si="225"/>
        <v>0</v>
      </c>
      <c r="AL280" s="77">
        <f t="shared" si="225"/>
        <v>0</v>
      </c>
      <c r="AM280" s="77">
        <f t="shared" si="225"/>
        <v>0</v>
      </c>
      <c r="AN280" s="77">
        <f t="shared" si="225"/>
        <v>0</v>
      </c>
      <c r="AO280" s="77">
        <f t="shared" ref="AO280" si="232">$G280/72</f>
        <v>0</v>
      </c>
      <c r="AP280" s="77">
        <f t="shared" si="226"/>
        <v>0</v>
      </c>
      <c r="AQ280" s="77">
        <f t="shared" si="226"/>
        <v>0</v>
      </c>
      <c r="AR280" s="77">
        <f t="shared" si="226"/>
        <v>0</v>
      </c>
      <c r="AS280" s="76">
        <f t="shared" si="226"/>
        <v>0</v>
      </c>
      <c r="AT280" s="78">
        <f t="shared" si="226"/>
        <v>0</v>
      </c>
      <c r="AU280" s="77">
        <f t="shared" si="226"/>
        <v>0</v>
      </c>
      <c r="AV280" s="77">
        <f t="shared" si="226"/>
        <v>0</v>
      </c>
      <c r="AW280" s="77">
        <f t="shared" si="226"/>
        <v>0</v>
      </c>
      <c r="AX280" s="77">
        <f t="shared" si="226"/>
        <v>0</v>
      </c>
      <c r="AY280" s="77">
        <f t="shared" si="226"/>
        <v>0</v>
      </c>
      <c r="AZ280" s="77">
        <f t="shared" si="226"/>
        <v>0</v>
      </c>
      <c r="BA280" s="77">
        <f t="shared" si="226"/>
        <v>0</v>
      </c>
      <c r="BB280" s="77">
        <f t="shared" si="226"/>
        <v>0</v>
      </c>
      <c r="BC280" s="77">
        <f t="shared" si="226"/>
        <v>0</v>
      </c>
      <c r="BD280" s="77">
        <f t="shared" si="226"/>
        <v>0</v>
      </c>
      <c r="BE280" s="76">
        <f t="shared" ref="BE280" si="233">$G280/72</f>
        <v>0</v>
      </c>
      <c r="BF280" s="78">
        <f t="shared" si="227"/>
        <v>0</v>
      </c>
      <c r="BG280" s="77">
        <f t="shared" si="227"/>
        <v>0</v>
      </c>
      <c r="BH280" s="77">
        <f t="shared" si="227"/>
        <v>0</v>
      </c>
      <c r="BI280" s="77">
        <f t="shared" si="227"/>
        <v>0</v>
      </c>
      <c r="BJ280" s="77">
        <f t="shared" si="227"/>
        <v>0</v>
      </c>
      <c r="BK280" s="77">
        <f t="shared" si="227"/>
        <v>0</v>
      </c>
      <c r="BL280" s="77">
        <f t="shared" si="227"/>
        <v>0</v>
      </c>
      <c r="BM280" s="77">
        <f t="shared" si="227"/>
        <v>0</v>
      </c>
      <c r="BN280" s="77">
        <f t="shared" si="227"/>
        <v>0</v>
      </c>
      <c r="BO280" s="77">
        <f t="shared" si="227"/>
        <v>0</v>
      </c>
      <c r="BP280" s="77">
        <f t="shared" si="227"/>
        <v>0</v>
      </c>
      <c r="BQ280" s="76">
        <f t="shared" si="227"/>
        <v>0</v>
      </c>
      <c r="BR280" s="78">
        <f t="shared" si="227"/>
        <v>0</v>
      </c>
      <c r="BS280" s="77">
        <f t="shared" si="227"/>
        <v>0</v>
      </c>
      <c r="BT280" s="77">
        <f t="shared" si="227"/>
        <v>0</v>
      </c>
      <c r="BU280" s="77">
        <f t="shared" ref="BU280" si="234">$G280/72</f>
        <v>0</v>
      </c>
      <c r="BV280" s="77">
        <f t="shared" si="228"/>
        <v>0</v>
      </c>
      <c r="BW280" s="77">
        <f t="shared" si="228"/>
        <v>0</v>
      </c>
      <c r="BX280" s="77">
        <f t="shared" si="228"/>
        <v>0</v>
      </c>
      <c r="BY280" s="77">
        <f t="shared" si="228"/>
        <v>0</v>
      </c>
      <c r="BZ280" s="77">
        <f t="shared" si="228"/>
        <v>0</v>
      </c>
      <c r="CA280" s="77">
        <f t="shared" si="228"/>
        <v>0</v>
      </c>
      <c r="CB280" s="77">
        <f t="shared" si="228"/>
        <v>0</v>
      </c>
      <c r="CC280" s="76">
        <f t="shared" si="229"/>
        <v>0</v>
      </c>
      <c r="CD280" s="368"/>
    </row>
    <row r="281" spans="1:82" s="39" customFormat="1" ht="13.5" x14ac:dyDescent="0.75">
      <c r="B281" s="73" t="s">
        <v>643</v>
      </c>
      <c r="C281" s="320" t="s">
        <v>644</v>
      </c>
      <c r="D281" s="321" t="s">
        <v>226</v>
      </c>
      <c r="E281" s="255">
        <v>10</v>
      </c>
      <c r="F281" s="319"/>
      <c r="G281" s="74">
        <f t="shared" si="230"/>
        <v>0</v>
      </c>
      <c r="H281" s="75"/>
      <c r="I281" s="76"/>
      <c r="J281" s="75">
        <f t="shared" ref="J281:Y291" si="235">$G281/72</f>
        <v>0</v>
      </c>
      <c r="K281" s="77">
        <f t="shared" si="235"/>
        <v>0</v>
      </c>
      <c r="L281" s="77">
        <f t="shared" si="235"/>
        <v>0</v>
      </c>
      <c r="M281" s="77">
        <f t="shared" si="235"/>
        <v>0</v>
      </c>
      <c r="N281" s="77">
        <f t="shared" si="235"/>
        <v>0</v>
      </c>
      <c r="O281" s="77">
        <f t="shared" si="235"/>
        <v>0</v>
      </c>
      <c r="P281" s="77">
        <f t="shared" si="235"/>
        <v>0</v>
      </c>
      <c r="Q281" s="77">
        <f t="shared" si="235"/>
        <v>0</v>
      </c>
      <c r="R281" s="77">
        <f t="shared" si="235"/>
        <v>0</v>
      </c>
      <c r="S281" s="77">
        <f t="shared" si="235"/>
        <v>0</v>
      </c>
      <c r="T281" s="77">
        <f t="shared" si="235"/>
        <v>0</v>
      </c>
      <c r="U281" s="76">
        <f t="shared" si="235"/>
        <v>0</v>
      </c>
      <c r="V281" s="78">
        <f t="shared" si="235"/>
        <v>0</v>
      </c>
      <c r="W281" s="77">
        <f t="shared" si="235"/>
        <v>0</v>
      </c>
      <c r="X281" s="77">
        <f t="shared" si="235"/>
        <v>0</v>
      </c>
      <c r="Y281" s="77">
        <f t="shared" si="235"/>
        <v>0</v>
      </c>
      <c r="Z281" s="77">
        <f t="shared" ref="Z281:AO291" si="236">$G281/72</f>
        <v>0</v>
      </c>
      <c r="AA281" s="77">
        <f t="shared" si="236"/>
        <v>0</v>
      </c>
      <c r="AB281" s="77">
        <f t="shared" si="236"/>
        <v>0</v>
      </c>
      <c r="AC281" s="77">
        <f t="shared" si="236"/>
        <v>0</v>
      </c>
      <c r="AD281" s="77">
        <f t="shared" si="236"/>
        <v>0</v>
      </c>
      <c r="AE281" s="77">
        <f t="shared" si="236"/>
        <v>0</v>
      </c>
      <c r="AF281" s="77">
        <f t="shared" si="236"/>
        <v>0</v>
      </c>
      <c r="AG281" s="76">
        <f t="shared" si="236"/>
        <v>0</v>
      </c>
      <c r="AH281" s="78">
        <f t="shared" si="236"/>
        <v>0</v>
      </c>
      <c r="AI281" s="77">
        <f t="shared" si="236"/>
        <v>0</v>
      </c>
      <c r="AJ281" s="77">
        <f t="shared" si="236"/>
        <v>0</v>
      </c>
      <c r="AK281" s="77">
        <f t="shared" si="236"/>
        <v>0</v>
      </c>
      <c r="AL281" s="77">
        <f t="shared" si="236"/>
        <v>0</v>
      </c>
      <c r="AM281" s="77">
        <f t="shared" si="236"/>
        <v>0</v>
      </c>
      <c r="AN281" s="77">
        <f t="shared" si="236"/>
        <v>0</v>
      </c>
      <c r="AO281" s="77">
        <f t="shared" si="236"/>
        <v>0</v>
      </c>
      <c r="AP281" s="77">
        <f t="shared" ref="AP281:BE291" si="237">$G281/72</f>
        <v>0</v>
      </c>
      <c r="AQ281" s="77">
        <f t="shared" si="237"/>
        <v>0</v>
      </c>
      <c r="AR281" s="77">
        <f t="shared" si="237"/>
        <v>0</v>
      </c>
      <c r="AS281" s="76">
        <f t="shared" si="237"/>
        <v>0</v>
      </c>
      <c r="AT281" s="78">
        <f t="shared" si="237"/>
        <v>0</v>
      </c>
      <c r="AU281" s="77">
        <f t="shared" si="237"/>
        <v>0</v>
      </c>
      <c r="AV281" s="77">
        <f t="shared" si="237"/>
        <v>0</v>
      </c>
      <c r="AW281" s="77">
        <f t="shared" si="237"/>
        <v>0</v>
      </c>
      <c r="AX281" s="77">
        <f t="shared" si="237"/>
        <v>0</v>
      </c>
      <c r="AY281" s="77">
        <f t="shared" si="237"/>
        <v>0</v>
      </c>
      <c r="AZ281" s="77">
        <f t="shared" si="237"/>
        <v>0</v>
      </c>
      <c r="BA281" s="77">
        <f t="shared" si="237"/>
        <v>0</v>
      </c>
      <c r="BB281" s="77">
        <f t="shared" si="237"/>
        <v>0</v>
      </c>
      <c r="BC281" s="77">
        <f t="shared" si="237"/>
        <v>0</v>
      </c>
      <c r="BD281" s="77">
        <f t="shared" si="237"/>
        <v>0</v>
      </c>
      <c r="BE281" s="76">
        <f t="shared" si="237"/>
        <v>0</v>
      </c>
      <c r="BF281" s="78">
        <f t="shared" ref="BF281:BU291" si="238">$G281/72</f>
        <v>0</v>
      </c>
      <c r="BG281" s="77">
        <f t="shared" si="238"/>
        <v>0</v>
      </c>
      <c r="BH281" s="77">
        <f t="shared" si="238"/>
        <v>0</v>
      </c>
      <c r="BI281" s="77">
        <f t="shared" si="238"/>
        <v>0</v>
      </c>
      <c r="BJ281" s="77">
        <f t="shared" si="238"/>
        <v>0</v>
      </c>
      <c r="BK281" s="77">
        <f t="shared" si="238"/>
        <v>0</v>
      </c>
      <c r="BL281" s="77">
        <f t="shared" si="238"/>
        <v>0</v>
      </c>
      <c r="BM281" s="77">
        <f t="shared" si="238"/>
        <v>0</v>
      </c>
      <c r="BN281" s="77">
        <f t="shared" si="238"/>
        <v>0</v>
      </c>
      <c r="BO281" s="77">
        <f t="shared" si="238"/>
        <v>0</v>
      </c>
      <c r="BP281" s="77">
        <f t="shared" si="238"/>
        <v>0</v>
      </c>
      <c r="BQ281" s="76">
        <f t="shared" si="238"/>
        <v>0</v>
      </c>
      <c r="BR281" s="78">
        <f t="shared" si="238"/>
        <v>0</v>
      </c>
      <c r="BS281" s="77">
        <f t="shared" si="238"/>
        <v>0</v>
      </c>
      <c r="BT281" s="77">
        <f t="shared" si="238"/>
        <v>0</v>
      </c>
      <c r="BU281" s="77">
        <f t="shared" si="238"/>
        <v>0</v>
      </c>
      <c r="BV281" s="77">
        <f t="shared" ref="BV281:CB291" si="239">$G281/72</f>
        <v>0</v>
      </c>
      <c r="BW281" s="77">
        <f t="shared" si="239"/>
        <v>0</v>
      </c>
      <c r="BX281" s="77">
        <f t="shared" si="239"/>
        <v>0</v>
      </c>
      <c r="BY281" s="77">
        <f t="shared" si="239"/>
        <v>0</v>
      </c>
      <c r="BZ281" s="77">
        <f t="shared" si="239"/>
        <v>0</v>
      </c>
      <c r="CA281" s="77">
        <f t="shared" si="239"/>
        <v>0</v>
      </c>
      <c r="CB281" s="77">
        <f t="shared" si="239"/>
        <v>0</v>
      </c>
      <c r="CC281" s="76">
        <f t="shared" si="229"/>
        <v>0</v>
      </c>
      <c r="CD281" s="368"/>
    </row>
    <row r="282" spans="1:82" s="39" customFormat="1" ht="13.5" x14ac:dyDescent="0.75">
      <c r="B282" s="73" t="s">
        <v>645</v>
      </c>
      <c r="C282" s="320" t="s">
        <v>646</v>
      </c>
      <c r="D282" s="321" t="s">
        <v>226</v>
      </c>
      <c r="E282" s="255">
        <v>5</v>
      </c>
      <c r="F282" s="319"/>
      <c r="G282" s="74">
        <f t="shared" si="230"/>
        <v>0</v>
      </c>
      <c r="H282" s="75"/>
      <c r="I282" s="76"/>
      <c r="J282" s="75">
        <f t="shared" si="235"/>
        <v>0</v>
      </c>
      <c r="K282" s="77">
        <f t="shared" si="235"/>
        <v>0</v>
      </c>
      <c r="L282" s="77">
        <f t="shared" si="235"/>
        <v>0</v>
      </c>
      <c r="M282" s="77">
        <f t="shared" si="235"/>
        <v>0</v>
      </c>
      <c r="N282" s="77">
        <f t="shared" si="235"/>
        <v>0</v>
      </c>
      <c r="O282" s="77">
        <f t="shared" si="235"/>
        <v>0</v>
      </c>
      <c r="P282" s="77">
        <f t="shared" si="235"/>
        <v>0</v>
      </c>
      <c r="Q282" s="77">
        <f t="shared" si="235"/>
        <v>0</v>
      </c>
      <c r="R282" s="77">
        <f t="shared" si="235"/>
        <v>0</v>
      </c>
      <c r="S282" s="77">
        <f t="shared" si="235"/>
        <v>0</v>
      </c>
      <c r="T282" s="77">
        <f t="shared" si="235"/>
        <v>0</v>
      </c>
      <c r="U282" s="76">
        <f t="shared" si="235"/>
        <v>0</v>
      </c>
      <c r="V282" s="78">
        <f t="shared" si="235"/>
        <v>0</v>
      </c>
      <c r="W282" s="77">
        <f t="shared" si="235"/>
        <v>0</v>
      </c>
      <c r="X282" s="77">
        <f t="shared" si="235"/>
        <v>0</v>
      </c>
      <c r="Y282" s="77">
        <f t="shared" si="235"/>
        <v>0</v>
      </c>
      <c r="Z282" s="77">
        <f t="shared" si="236"/>
        <v>0</v>
      </c>
      <c r="AA282" s="77">
        <f t="shared" si="236"/>
        <v>0</v>
      </c>
      <c r="AB282" s="77">
        <f t="shared" si="236"/>
        <v>0</v>
      </c>
      <c r="AC282" s="77">
        <f t="shared" si="236"/>
        <v>0</v>
      </c>
      <c r="AD282" s="77">
        <f t="shared" si="236"/>
        <v>0</v>
      </c>
      <c r="AE282" s="77">
        <f t="shared" si="236"/>
        <v>0</v>
      </c>
      <c r="AF282" s="77">
        <f t="shared" si="236"/>
        <v>0</v>
      </c>
      <c r="AG282" s="76">
        <f t="shared" si="236"/>
        <v>0</v>
      </c>
      <c r="AH282" s="78">
        <f t="shared" si="236"/>
        <v>0</v>
      </c>
      <c r="AI282" s="77">
        <f t="shared" si="236"/>
        <v>0</v>
      </c>
      <c r="AJ282" s="77">
        <f t="shared" si="236"/>
        <v>0</v>
      </c>
      <c r="AK282" s="77">
        <f t="shared" si="236"/>
        <v>0</v>
      </c>
      <c r="AL282" s="77">
        <f t="shared" si="236"/>
        <v>0</v>
      </c>
      <c r="AM282" s="77">
        <f t="shared" si="236"/>
        <v>0</v>
      </c>
      <c r="AN282" s="77">
        <f t="shared" si="236"/>
        <v>0</v>
      </c>
      <c r="AO282" s="77">
        <f t="shared" si="236"/>
        <v>0</v>
      </c>
      <c r="AP282" s="77">
        <f t="shared" si="237"/>
        <v>0</v>
      </c>
      <c r="AQ282" s="77">
        <f t="shared" si="237"/>
        <v>0</v>
      </c>
      <c r="AR282" s="77">
        <f t="shared" si="237"/>
        <v>0</v>
      </c>
      <c r="AS282" s="76">
        <f t="shared" si="237"/>
        <v>0</v>
      </c>
      <c r="AT282" s="78">
        <f t="shared" si="237"/>
        <v>0</v>
      </c>
      <c r="AU282" s="77">
        <f t="shared" si="237"/>
        <v>0</v>
      </c>
      <c r="AV282" s="77">
        <f t="shared" si="237"/>
        <v>0</v>
      </c>
      <c r="AW282" s="77">
        <f t="shared" si="237"/>
        <v>0</v>
      </c>
      <c r="AX282" s="77">
        <f t="shared" si="237"/>
        <v>0</v>
      </c>
      <c r="AY282" s="77">
        <f t="shared" si="237"/>
        <v>0</v>
      </c>
      <c r="AZ282" s="77">
        <f t="shared" si="237"/>
        <v>0</v>
      </c>
      <c r="BA282" s="77">
        <f t="shared" si="237"/>
        <v>0</v>
      </c>
      <c r="BB282" s="77">
        <f t="shared" si="237"/>
        <v>0</v>
      </c>
      <c r="BC282" s="77">
        <f t="shared" si="237"/>
        <v>0</v>
      </c>
      <c r="BD282" s="77">
        <f t="shared" si="237"/>
        <v>0</v>
      </c>
      <c r="BE282" s="76">
        <f t="shared" si="237"/>
        <v>0</v>
      </c>
      <c r="BF282" s="78">
        <f t="shared" si="238"/>
        <v>0</v>
      </c>
      <c r="BG282" s="77">
        <f t="shared" si="238"/>
        <v>0</v>
      </c>
      <c r="BH282" s="77">
        <f t="shared" si="238"/>
        <v>0</v>
      </c>
      <c r="BI282" s="77">
        <f t="shared" si="238"/>
        <v>0</v>
      </c>
      <c r="BJ282" s="77">
        <f t="shared" si="238"/>
        <v>0</v>
      </c>
      <c r="BK282" s="77">
        <f t="shared" si="238"/>
        <v>0</v>
      </c>
      <c r="BL282" s="77">
        <f t="shared" si="238"/>
        <v>0</v>
      </c>
      <c r="BM282" s="77">
        <f t="shared" si="238"/>
        <v>0</v>
      </c>
      <c r="BN282" s="77">
        <f t="shared" si="238"/>
        <v>0</v>
      </c>
      <c r="BO282" s="77">
        <f t="shared" si="238"/>
        <v>0</v>
      </c>
      <c r="BP282" s="77">
        <f t="shared" si="238"/>
        <v>0</v>
      </c>
      <c r="BQ282" s="76">
        <f t="shared" si="238"/>
        <v>0</v>
      </c>
      <c r="BR282" s="78">
        <f t="shared" si="238"/>
        <v>0</v>
      </c>
      <c r="BS282" s="77">
        <f t="shared" si="238"/>
        <v>0</v>
      </c>
      <c r="BT282" s="77">
        <f t="shared" si="238"/>
        <v>0</v>
      </c>
      <c r="BU282" s="77">
        <f t="shared" si="238"/>
        <v>0</v>
      </c>
      <c r="BV282" s="77">
        <f t="shared" si="239"/>
        <v>0</v>
      </c>
      <c r="BW282" s="77">
        <f t="shared" si="239"/>
        <v>0</v>
      </c>
      <c r="BX282" s="77">
        <f t="shared" si="239"/>
        <v>0</v>
      </c>
      <c r="BY282" s="77">
        <f t="shared" si="239"/>
        <v>0</v>
      </c>
      <c r="BZ282" s="77">
        <f t="shared" si="239"/>
        <v>0</v>
      </c>
      <c r="CA282" s="77">
        <f t="shared" si="239"/>
        <v>0</v>
      </c>
      <c r="CB282" s="77">
        <f t="shared" si="239"/>
        <v>0</v>
      </c>
      <c r="CC282" s="76">
        <f t="shared" si="229"/>
        <v>0</v>
      </c>
      <c r="CD282" s="368"/>
    </row>
    <row r="283" spans="1:82" s="39" customFormat="1" ht="13.5" x14ac:dyDescent="0.75">
      <c r="B283" s="73" t="s">
        <v>647</v>
      </c>
      <c r="C283" s="320" t="s">
        <v>648</v>
      </c>
      <c r="D283" s="321" t="s">
        <v>86</v>
      </c>
      <c r="E283" s="322">
        <v>1</v>
      </c>
      <c r="F283" s="319"/>
      <c r="G283" s="74">
        <f t="shared" si="230"/>
        <v>0</v>
      </c>
      <c r="H283" s="75"/>
      <c r="I283" s="76"/>
      <c r="J283" s="75">
        <f t="shared" si="235"/>
        <v>0</v>
      </c>
      <c r="K283" s="77">
        <f t="shared" si="235"/>
        <v>0</v>
      </c>
      <c r="L283" s="77">
        <f t="shared" si="235"/>
        <v>0</v>
      </c>
      <c r="M283" s="77">
        <f t="shared" si="235"/>
        <v>0</v>
      </c>
      <c r="N283" s="77">
        <f t="shared" si="235"/>
        <v>0</v>
      </c>
      <c r="O283" s="77">
        <f t="shared" si="235"/>
        <v>0</v>
      </c>
      <c r="P283" s="77">
        <f t="shared" si="235"/>
        <v>0</v>
      </c>
      <c r="Q283" s="77">
        <f t="shared" si="235"/>
        <v>0</v>
      </c>
      <c r="R283" s="77">
        <f t="shared" si="235"/>
        <v>0</v>
      </c>
      <c r="S283" s="77">
        <f t="shared" si="235"/>
        <v>0</v>
      </c>
      <c r="T283" s="77">
        <f t="shared" si="235"/>
        <v>0</v>
      </c>
      <c r="U283" s="76">
        <f t="shared" si="235"/>
        <v>0</v>
      </c>
      <c r="V283" s="78">
        <f t="shared" si="235"/>
        <v>0</v>
      </c>
      <c r="W283" s="77">
        <f t="shared" si="235"/>
        <v>0</v>
      </c>
      <c r="X283" s="77">
        <f t="shared" si="235"/>
        <v>0</v>
      </c>
      <c r="Y283" s="77">
        <f t="shared" si="235"/>
        <v>0</v>
      </c>
      <c r="Z283" s="77">
        <f t="shared" si="236"/>
        <v>0</v>
      </c>
      <c r="AA283" s="77">
        <f t="shared" si="236"/>
        <v>0</v>
      </c>
      <c r="AB283" s="77">
        <f t="shared" si="236"/>
        <v>0</v>
      </c>
      <c r="AC283" s="77">
        <f t="shared" si="236"/>
        <v>0</v>
      </c>
      <c r="AD283" s="77">
        <f t="shared" si="236"/>
        <v>0</v>
      </c>
      <c r="AE283" s="77">
        <f t="shared" si="236"/>
        <v>0</v>
      </c>
      <c r="AF283" s="77">
        <f t="shared" si="236"/>
        <v>0</v>
      </c>
      <c r="AG283" s="76">
        <f t="shared" si="236"/>
        <v>0</v>
      </c>
      <c r="AH283" s="78">
        <f t="shared" si="236"/>
        <v>0</v>
      </c>
      <c r="AI283" s="77">
        <f t="shared" si="236"/>
        <v>0</v>
      </c>
      <c r="AJ283" s="77">
        <f t="shared" si="236"/>
        <v>0</v>
      </c>
      <c r="AK283" s="77">
        <f t="shared" si="236"/>
        <v>0</v>
      </c>
      <c r="AL283" s="77">
        <f t="shared" si="236"/>
        <v>0</v>
      </c>
      <c r="AM283" s="77">
        <f t="shared" si="236"/>
        <v>0</v>
      </c>
      <c r="AN283" s="77">
        <f t="shared" si="236"/>
        <v>0</v>
      </c>
      <c r="AO283" s="77">
        <f t="shared" si="236"/>
        <v>0</v>
      </c>
      <c r="AP283" s="77">
        <f t="shared" si="237"/>
        <v>0</v>
      </c>
      <c r="AQ283" s="77">
        <f t="shared" si="237"/>
        <v>0</v>
      </c>
      <c r="AR283" s="77">
        <f t="shared" si="237"/>
        <v>0</v>
      </c>
      <c r="AS283" s="76">
        <f t="shared" si="237"/>
        <v>0</v>
      </c>
      <c r="AT283" s="78">
        <f t="shared" si="237"/>
        <v>0</v>
      </c>
      <c r="AU283" s="77">
        <f t="shared" si="237"/>
        <v>0</v>
      </c>
      <c r="AV283" s="77">
        <f t="shared" si="237"/>
        <v>0</v>
      </c>
      <c r="AW283" s="77">
        <f t="shared" si="237"/>
        <v>0</v>
      </c>
      <c r="AX283" s="77">
        <f t="shared" si="237"/>
        <v>0</v>
      </c>
      <c r="AY283" s="77">
        <f t="shared" si="237"/>
        <v>0</v>
      </c>
      <c r="AZ283" s="77">
        <f t="shared" si="237"/>
        <v>0</v>
      </c>
      <c r="BA283" s="77">
        <f t="shared" si="237"/>
        <v>0</v>
      </c>
      <c r="BB283" s="77">
        <f t="shared" si="237"/>
        <v>0</v>
      </c>
      <c r="BC283" s="77">
        <f t="shared" si="237"/>
        <v>0</v>
      </c>
      <c r="BD283" s="77">
        <f t="shared" si="237"/>
        <v>0</v>
      </c>
      <c r="BE283" s="76">
        <f t="shared" si="237"/>
        <v>0</v>
      </c>
      <c r="BF283" s="78">
        <f t="shared" si="238"/>
        <v>0</v>
      </c>
      <c r="BG283" s="77">
        <f t="shared" si="238"/>
        <v>0</v>
      </c>
      <c r="BH283" s="77">
        <f t="shared" si="238"/>
        <v>0</v>
      </c>
      <c r="BI283" s="77">
        <f t="shared" si="238"/>
        <v>0</v>
      </c>
      <c r="BJ283" s="77">
        <f t="shared" si="238"/>
        <v>0</v>
      </c>
      <c r="BK283" s="77">
        <f t="shared" si="238"/>
        <v>0</v>
      </c>
      <c r="BL283" s="77">
        <f t="shared" si="238"/>
        <v>0</v>
      </c>
      <c r="BM283" s="77">
        <f t="shared" si="238"/>
        <v>0</v>
      </c>
      <c r="BN283" s="77">
        <f t="shared" si="238"/>
        <v>0</v>
      </c>
      <c r="BO283" s="77">
        <f t="shared" si="238"/>
        <v>0</v>
      </c>
      <c r="BP283" s="77">
        <f t="shared" si="238"/>
        <v>0</v>
      </c>
      <c r="BQ283" s="76">
        <f t="shared" si="238"/>
        <v>0</v>
      </c>
      <c r="BR283" s="78">
        <f t="shared" si="238"/>
        <v>0</v>
      </c>
      <c r="BS283" s="77">
        <f t="shared" si="238"/>
        <v>0</v>
      </c>
      <c r="BT283" s="77">
        <f t="shared" si="238"/>
        <v>0</v>
      </c>
      <c r="BU283" s="77">
        <f t="shared" si="238"/>
        <v>0</v>
      </c>
      <c r="BV283" s="77">
        <f t="shared" si="239"/>
        <v>0</v>
      </c>
      <c r="BW283" s="77">
        <f t="shared" si="239"/>
        <v>0</v>
      </c>
      <c r="BX283" s="77">
        <f t="shared" si="239"/>
        <v>0</v>
      </c>
      <c r="BY283" s="77">
        <f t="shared" si="239"/>
        <v>0</v>
      </c>
      <c r="BZ283" s="77">
        <f t="shared" si="239"/>
        <v>0</v>
      </c>
      <c r="CA283" s="77">
        <f t="shared" si="239"/>
        <v>0</v>
      </c>
      <c r="CB283" s="77">
        <f t="shared" si="239"/>
        <v>0</v>
      </c>
      <c r="CC283" s="76">
        <f t="shared" si="229"/>
        <v>0</v>
      </c>
      <c r="CD283" s="368"/>
    </row>
    <row r="284" spans="1:82" s="39" customFormat="1" ht="13.5" x14ac:dyDescent="0.75">
      <c r="B284" s="73" t="s">
        <v>649</v>
      </c>
      <c r="C284" s="320" t="s">
        <v>650</v>
      </c>
      <c r="D284" s="321" t="s">
        <v>86</v>
      </c>
      <c r="E284" s="322">
        <v>1</v>
      </c>
      <c r="F284" s="319"/>
      <c r="G284" s="74">
        <f t="shared" si="230"/>
        <v>0</v>
      </c>
      <c r="H284" s="75"/>
      <c r="I284" s="76"/>
      <c r="J284" s="75">
        <f t="shared" si="235"/>
        <v>0</v>
      </c>
      <c r="K284" s="77">
        <f t="shared" si="235"/>
        <v>0</v>
      </c>
      <c r="L284" s="77">
        <f t="shared" si="235"/>
        <v>0</v>
      </c>
      <c r="M284" s="77">
        <f t="shared" si="235"/>
        <v>0</v>
      </c>
      <c r="N284" s="77">
        <f t="shared" si="235"/>
        <v>0</v>
      </c>
      <c r="O284" s="77">
        <f t="shared" si="235"/>
        <v>0</v>
      </c>
      <c r="P284" s="77">
        <f t="shared" si="235"/>
        <v>0</v>
      </c>
      <c r="Q284" s="77">
        <f t="shared" si="235"/>
        <v>0</v>
      </c>
      <c r="R284" s="77">
        <f t="shared" si="235"/>
        <v>0</v>
      </c>
      <c r="S284" s="77">
        <f t="shared" si="235"/>
        <v>0</v>
      </c>
      <c r="T284" s="77">
        <f t="shared" si="235"/>
        <v>0</v>
      </c>
      <c r="U284" s="76">
        <f t="shared" si="235"/>
        <v>0</v>
      </c>
      <c r="V284" s="78">
        <f t="shared" si="235"/>
        <v>0</v>
      </c>
      <c r="W284" s="77">
        <f t="shared" si="235"/>
        <v>0</v>
      </c>
      <c r="X284" s="77">
        <f t="shared" si="235"/>
        <v>0</v>
      </c>
      <c r="Y284" s="77">
        <f t="shared" si="235"/>
        <v>0</v>
      </c>
      <c r="Z284" s="77">
        <f t="shared" si="236"/>
        <v>0</v>
      </c>
      <c r="AA284" s="77">
        <f t="shared" si="236"/>
        <v>0</v>
      </c>
      <c r="AB284" s="77">
        <f t="shared" si="236"/>
        <v>0</v>
      </c>
      <c r="AC284" s="77">
        <f t="shared" si="236"/>
        <v>0</v>
      </c>
      <c r="AD284" s="77">
        <f t="shared" si="236"/>
        <v>0</v>
      </c>
      <c r="AE284" s="77">
        <f t="shared" si="236"/>
        <v>0</v>
      </c>
      <c r="AF284" s="77">
        <f t="shared" si="236"/>
        <v>0</v>
      </c>
      <c r="AG284" s="76">
        <f t="shared" si="236"/>
        <v>0</v>
      </c>
      <c r="AH284" s="78">
        <f t="shared" si="236"/>
        <v>0</v>
      </c>
      <c r="AI284" s="77">
        <f t="shared" si="236"/>
        <v>0</v>
      </c>
      <c r="AJ284" s="77">
        <f t="shared" si="236"/>
        <v>0</v>
      </c>
      <c r="AK284" s="77">
        <f t="shared" si="236"/>
        <v>0</v>
      </c>
      <c r="AL284" s="77">
        <f t="shared" si="236"/>
        <v>0</v>
      </c>
      <c r="AM284" s="77">
        <f t="shared" si="236"/>
        <v>0</v>
      </c>
      <c r="AN284" s="77">
        <f t="shared" si="236"/>
        <v>0</v>
      </c>
      <c r="AO284" s="77">
        <f t="shared" si="236"/>
        <v>0</v>
      </c>
      <c r="AP284" s="77">
        <f t="shared" si="237"/>
        <v>0</v>
      </c>
      <c r="AQ284" s="77">
        <f t="shared" si="237"/>
        <v>0</v>
      </c>
      <c r="AR284" s="77">
        <f t="shared" si="237"/>
        <v>0</v>
      </c>
      <c r="AS284" s="76">
        <f t="shared" si="237"/>
        <v>0</v>
      </c>
      <c r="AT284" s="78">
        <f t="shared" si="237"/>
        <v>0</v>
      </c>
      <c r="AU284" s="77">
        <f t="shared" si="237"/>
        <v>0</v>
      </c>
      <c r="AV284" s="77">
        <f t="shared" si="237"/>
        <v>0</v>
      </c>
      <c r="AW284" s="77">
        <f t="shared" si="237"/>
        <v>0</v>
      </c>
      <c r="AX284" s="77">
        <f t="shared" si="237"/>
        <v>0</v>
      </c>
      <c r="AY284" s="77">
        <f t="shared" si="237"/>
        <v>0</v>
      </c>
      <c r="AZ284" s="77">
        <f t="shared" si="237"/>
        <v>0</v>
      </c>
      <c r="BA284" s="77">
        <f t="shared" si="237"/>
        <v>0</v>
      </c>
      <c r="BB284" s="77">
        <f t="shared" si="237"/>
        <v>0</v>
      </c>
      <c r="BC284" s="77">
        <f t="shared" si="237"/>
        <v>0</v>
      </c>
      <c r="BD284" s="77">
        <f t="shared" si="237"/>
        <v>0</v>
      </c>
      <c r="BE284" s="76">
        <f t="shared" si="237"/>
        <v>0</v>
      </c>
      <c r="BF284" s="78">
        <f t="shared" si="238"/>
        <v>0</v>
      </c>
      <c r="BG284" s="77">
        <f t="shared" si="238"/>
        <v>0</v>
      </c>
      <c r="BH284" s="77">
        <f t="shared" si="238"/>
        <v>0</v>
      </c>
      <c r="BI284" s="77">
        <f t="shared" si="238"/>
        <v>0</v>
      </c>
      <c r="BJ284" s="77">
        <f t="shared" si="238"/>
        <v>0</v>
      </c>
      <c r="BK284" s="77">
        <f t="shared" si="238"/>
        <v>0</v>
      </c>
      <c r="BL284" s="77">
        <f t="shared" si="238"/>
        <v>0</v>
      </c>
      <c r="BM284" s="77">
        <f t="shared" si="238"/>
        <v>0</v>
      </c>
      <c r="BN284" s="77">
        <f t="shared" si="238"/>
        <v>0</v>
      </c>
      <c r="BO284" s="77">
        <f t="shared" si="238"/>
        <v>0</v>
      </c>
      <c r="BP284" s="77">
        <f t="shared" si="238"/>
        <v>0</v>
      </c>
      <c r="BQ284" s="76">
        <f t="shared" si="238"/>
        <v>0</v>
      </c>
      <c r="BR284" s="78">
        <f t="shared" si="238"/>
        <v>0</v>
      </c>
      <c r="BS284" s="77">
        <f t="shared" si="238"/>
        <v>0</v>
      </c>
      <c r="BT284" s="77">
        <f t="shared" si="238"/>
        <v>0</v>
      </c>
      <c r="BU284" s="77">
        <f t="shared" si="238"/>
        <v>0</v>
      </c>
      <c r="BV284" s="77">
        <f t="shared" si="239"/>
        <v>0</v>
      </c>
      <c r="BW284" s="77">
        <f t="shared" si="239"/>
        <v>0</v>
      </c>
      <c r="BX284" s="77">
        <f t="shared" si="239"/>
        <v>0</v>
      </c>
      <c r="BY284" s="77">
        <f t="shared" si="239"/>
        <v>0</v>
      </c>
      <c r="BZ284" s="77">
        <f t="shared" si="239"/>
        <v>0</v>
      </c>
      <c r="CA284" s="77">
        <f t="shared" si="239"/>
        <v>0</v>
      </c>
      <c r="CB284" s="77">
        <f t="shared" si="239"/>
        <v>0</v>
      </c>
      <c r="CC284" s="76">
        <f t="shared" si="229"/>
        <v>0</v>
      </c>
      <c r="CD284" s="368"/>
    </row>
    <row r="285" spans="1:82" s="39" customFormat="1" ht="13.5" x14ac:dyDescent="0.75">
      <c r="B285" s="73" t="s">
        <v>651</v>
      </c>
      <c r="C285" s="320" t="s">
        <v>652</v>
      </c>
      <c r="D285" s="321" t="s">
        <v>86</v>
      </c>
      <c r="E285" s="322">
        <v>1</v>
      </c>
      <c r="F285" s="319"/>
      <c r="G285" s="74">
        <f t="shared" si="230"/>
        <v>0</v>
      </c>
      <c r="H285" s="75"/>
      <c r="I285" s="76"/>
      <c r="J285" s="75">
        <f t="shared" si="235"/>
        <v>0</v>
      </c>
      <c r="K285" s="77">
        <f t="shared" si="235"/>
        <v>0</v>
      </c>
      <c r="L285" s="77">
        <f t="shared" si="235"/>
        <v>0</v>
      </c>
      <c r="M285" s="77">
        <f t="shared" si="235"/>
        <v>0</v>
      </c>
      <c r="N285" s="77">
        <f t="shared" si="235"/>
        <v>0</v>
      </c>
      <c r="O285" s="77">
        <f t="shared" si="235"/>
        <v>0</v>
      </c>
      <c r="P285" s="77">
        <f t="shared" si="235"/>
        <v>0</v>
      </c>
      <c r="Q285" s="77">
        <f t="shared" si="235"/>
        <v>0</v>
      </c>
      <c r="R285" s="77">
        <f t="shared" si="235"/>
        <v>0</v>
      </c>
      <c r="S285" s="77">
        <f t="shared" si="235"/>
        <v>0</v>
      </c>
      <c r="T285" s="77">
        <f t="shared" si="235"/>
        <v>0</v>
      </c>
      <c r="U285" s="76">
        <f t="shared" si="235"/>
        <v>0</v>
      </c>
      <c r="V285" s="78">
        <f t="shared" si="235"/>
        <v>0</v>
      </c>
      <c r="W285" s="77">
        <f t="shared" si="235"/>
        <v>0</v>
      </c>
      <c r="X285" s="77">
        <f t="shared" si="235"/>
        <v>0</v>
      </c>
      <c r="Y285" s="77">
        <f t="shared" si="235"/>
        <v>0</v>
      </c>
      <c r="Z285" s="77">
        <f t="shared" si="236"/>
        <v>0</v>
      </c>
      <c r="AA285" s="77">
        <f t="shared" si="236"/>
        <v>0</v>
      </c>
      <c r="AB285" s="77">
        <f t="shared" si="236"/>
        <v>0</v>
      </c>
      <c r="AC285" s="77">
        <f t="shared" si="236"/>
        <v>0</v>
      </c>
      <c r="AD285" s="77">
        <f t="shared" si="236"/>
        <v>0</v>
      </c>
      <c r="AE285" s="77">
        <f t="shared" si="236"/>
        <v>0</v>
      </c>
      <c r="AF285" s="77">
        <f t="shared" si="236"/>
        <v>0</v>
      </c>
      <c r="AG285" s="76">
        <f t="shared" si="236"/>
        <v>0</v>
      </c>
      <c r="AH285" s="78">
        <f t="shared" si="236"/>
        <v>0</v>
      </c>
      <c r="AI285" s="77">
        <f t="shared" si="236"/>
        <v>0</v>
      </c>
      <c r="AJ285" s="77">
        <f t="shared" si="236"/>
        <v>0</v>
      </c>
      <c r="AK285" s="77">
        <f t="shared" si="236"/>
        <v>0</v>
      </c>
      <c r="AL285" s="77">
        <f t="shared" si="236"/>
        <v>0</v>
      </c>
      <c r="AM285" s="77">
        <f t="shared" si="236"/>
        <v>0</v>
      </c>
      <c r="AN285" s="77">
        <f t="shared" si="236"/>
        <v>0</v>
      </c>
      <c r="AO285" s="77">
        <f t="shared" si="236"/>
        <v>0</v>
      </c>
      <c r="AP285" s="77">
        <f t="shared" si="237"/>
        <v>0</v>
      </c>
      <c r="AQ285" s="77">
        <f t="shared" si="237"/>
        <v>0</v>
      </c>
      <c r="AR285" s="77">
        <f t="shared" si="237"/>
        <v>0</v>
      </c>
      <c r="AS285" s="76">
        <f t="shared" si="237"/>
        <v>0</v>
      </c>
      <c r="AT285" s="78">
        <f t="shared" si="237"/>
        <v>0</v>
      </c>
      <c r="AU285" s="77">
        <f t="shared" si="237"/>
        <v>0</v>
      </c>
      <c r="AV285" s="77">
        <f t="shared" si="237"/>
        <v>0</v>
      </c>
      <c r="AW285" s="77">
        <f t="shared" si="237"/>
        <v>0</v>
      </c>
      <c r="AX285" s="77">
        <f t="shared" si="237"/>
        <v>0</v>
      </c>
      <c r="AY285" s="77">
        <f t="shared" si="237"/>
        <v>0</v>
      </c>
      <c r="AZ285" s="77">
        <f t="shared" si="237"/>
        <v>0</v>
      </c>
      <c r="BA285" s="77">
        <f t="shared" si="237"/>
        <v>0</v>
      </c>
      <c r="BB285" s="77">
        <f t="shared" si="237"/>
        <v>0</v>
      </c>
      <c r="BC285" s="77">
        <f t="shared" si="237"/>
        <v>0</v>
      </c>
      <c r="BD285" s="77">
        <f t="shared" si="237"/>
        <v>0</v>
      </c>
      <c r="BE285" s="76">
        <f t="shared" si="237"/>
        <v>0</v>
      </c>
      <c r="BF285" s="78">
        <f t="shared" si="238"/>
        <v>0</v>
      </c>
      <c r="BG285" s="77">
        <f t="shared" si="238"/>
        <v>0</v>
      </c>
      <c r="BH285" s="77">
        <f t="shared" si="238"/>
        <v>0</v>
      </c>
      <c r="BI285" s="77">
        <f t="shared" si="238"/>
        <v>0</v>
      </c>
      <c r="BJ285" s="77">
        <f t="shared" si="238"/>
        <v>0</v>
      </c>
      <c r="BK285" s="77">
        <f t="shared" si="238"/>
        <v>0</v>
      </c>
      <c r="BL285" s="77">
        <f t="shared" si="238"/>
        <v>0</v>
      </c>
      <c r="BM285" s="77">
        <f t="shared" si="238"/>
        <v>0</v>
      </c>
      <c r="BN285" s="77">
        <f t="shared" si="238"/>
        <v>0</v>
      </c>
      <c r="BO285" s="77">
        <f t="shared" si="238"/>
        <v>0</v>
      </c>
      <c r="BP285" s="77">
        <f t="shared" si="238"/>
        <v>0</v>
      </c>
      <c r="BQ285" s="76">
        <f t="shared" si="238"/>
        <v>0</v>
      </c>
      <c r="BR285" s="78">
        <f t="shared" si="238"/>
        <v>0</v>
      </c>
      <c r="BS285" s="77">
        <f t="shared" si="238"/>
        <v>0</v>
      </c>
      <c r="BT285" s="77">
        <f t="shared" si="238"/>
        <v>0</v>
      </c>
      <c r="BU285" s="77">
        <f t="shared" si="238"/>
        <v>0</v>
      </c>
      <c r="BV285" s="77">
        <f t="shared" si="239"/>
        <v>0</v>
      </c>
      <c r="BW285" s="77">
        <f t="shared" si="239"/>
        <v>0</v>
      </c>
      <c r="BX285" s="77">
        <f t="shared" si="239"/>
        <v>0</v>
      </c>
      <c r="BY285" s="77">
        <f t="shared" si="239"/>
        <v>0</v>
      </c>
      <c r="BZ285" s="77">
        <f t="shared" si="239"/>
        <v>0</v>
      </c>
      <c r="CA285" s="77">
        <f t="shared" si="239"/>
        <v>0</v>
      </c>
      <c r="CB285" s="77">
        <f t="shared" si="239"/>
        <v>0</v>
      </c>
      <c r="CC285" s="76">
        <f t="shared" si="229"/>
        <v>0</v>
      </c>
      <c r="CD285" s="368"/>
    </row>
    <row r="286" spans="1:82" s="39" customFormat="1" ht="13.5" x14ac:dyDescent="0.75">
      <c r="B286" s="73" t="s">
        <v>653</v>
      </c>
      <c r="C286" s="320" t="s">
        <v>654</v>
      </c>
      <c r="D286" s="321" t="s">
        <v>318</v>
      </c>
      <c r="E286" s="255">
        <v>1</v>
      </c>
      <c r="F286" s="224">
        <v>1000000</v>
      </c>
      <c r="G286" s="74">
        <f>+E286*F286</f>
        <v>1000000</v>
      </c>
      <c r="H286" s="75"/>
      <c r="I286" s="76"/>
      <c r="J286" s="75">
        <f t="shared" si="235"/>
        <v>13888.89</v>
      </c>
      <c r="K286" s="77">
        <f t="shared" si="235"/>
        <v>13888.89</v>
      </c>
      <c r="L286" s="77">
        <f t="shared" si="235"/>
        <v>13888.89</v>
      </c>
      <c r="M286" s="77">
        <f t="shared" si="235"/>
        <v>13888.89</v>
      </c>
      <c r="N286" s="77">
        <f t="shared" si="235"/>
        <v>13888.89</v>
      </c>
      <c r="O286" s="77">
        <f t="shared" si="235"/>
        <v>13888.89</v>
      </c>
      <c r="P286" s="77">
        <f t="shared" si="235"/>
        <v>13888.89</v>
      </c>
      <c r="Q286" s="77">
        <f t="shared" si="235"/>
        <v>13888.89</v>
      </c>
      <c r="R286" s="77">
        <f t="shared" si="235"/>
        <v>13888.89</v>
      </c>
      <c r="S286" s="77">
        <f t="shared" si="235"/>
        <v>13888.89</v>
      </c>
      <c r="T286" s="77">
        <f t="shared" si="235"/>
        <v>13888.89</v>
      </c>
      <c r="U286" s="76">
        <f t="shared" si="235"/>
        <v>13888.89</v>
      </c>
      <c r="V286" s="78">
        <f t="shared" si="235"/>
        <v>13888.89</v>
      </c>
      <c r="W286" s="77">
        <f t="shared" si="235"/>
        <v>13888.89</v>
      </c>
      <c r="X286" s="77">
        <f t="shared" si="235"/>
        <v>13888.89</v>
      </c>
      <c r="Y286" s="77">
        <f t="shared" si="235"/>
        <v>13888.89</v>
      </c>
      <c r="Z286" s="77">
        <f t="shared" si="236"/>
        <v>13888.89</v>
      </c>
      <c r="AA286" s="77">
        <f t="shared" si="236"/>
        <v>13888.89</v>
      </c>
      <c r="AB286" s="77">
        <f t="shared" si="236"/>
        <v>13888.89</v>
      </c>
      <c r="AC286" s="77">
        <f t="shared" si="236"/>
        <v>13888.89</v>
      </c>
      <c r="AD286" s="77">
        <f t="shared" si="236"/>
        <v>13888.89</v>
      </c>
      <c r="AE286" s="77">
        <f t="shared" si="236"/>
        <v>13888.89</v>
      </c>
      <c r="AF286" s="77">
        <f t="shared" si="236"/>
        <v>13888.89</v>
      </c>
      <c r="AG286" s="76">
        <f t="shared" si="236"/>
        <v>13888.89</v>
      </c>
      <c r="AH286" s="78">
        <f t="shared" si="236"/>
        <v>13888.89</v>
      </c>
      <c r="AI286" s="77">
        <f t="shared" si="236"/>
        <v>13888.89</v>
      </c>
      <c r="AJ286" s="77">
        <f t="shared" si="236"/>
        <v>13888.89</v>
      </c>
      <c r="AK286" s="77">
        <f t="shared" si="236"/>
        <v>13888.89</v>
      </c>
      <c r="AL286" s="77">
        <f t="shared" si="236"/>
        <v>13888.89</v>
      </c>
      <c r="AM286" s="77">
        <f t="shared" si="236"/>
        <v>13888.89</v>
      </c>
      <c r="AN286" s="77">
        <f t="shared" si="236"/>
        <v>13888.89</v>
      </c>
      <c r="AO286" s="77">
        <f t="shared" si="236"/>
        <v>13888.89</v>
      </c>
      <c r="AP286" s="77">
        <f t="shared" si="237"/>
        <v>13888.89</v>
      </c>
      <c r="AQ286" s="77">
        <f t="shared" si="237"/>
        <v>13888.89</v>
      </c>
      <c r="AR286" s="77">
        <f t="shared" si="237"/>
        <v>13888.89</v>
      </c>
      <c r="AS286" s="76">
        <f t="shared" si="237"/>
        <v>13888.89</v>
      </c>
      <c r="AT286" s="78">
        <f t="shared" si="237"/>
        <v>13888.89</v>
      </c>
      <c r="AU286" s="77">
        <f t="shared" si="237"/>
        <v>13888.89</v>
      </c>
      <c r="AV286" s="77">
        <f t="shared" si="237"/>
        <v>13888.89</v>
      </c>
      <c r="AW286" s="77">
        <f t="shared" si="237"/>
        <v>13888.89</v>
      </c>
      <c r="AX286" s="77">
        <f t="shared" si="237"/>
        <v>13888.89</v>
      </c>
      <c r="AY286" s="77">
        <f t="shared" si="237"/>
        <v>13888.89</v>
      </c>
      <c r="AZ286" s="77">
        <f t="shared" si="237"/>
        <v>13888.89</v>
      </c>
      <c r="BA286" s="77">
        <f t="shared" si="237"/>
        <v>13888.89</v>
      </c>
      <c r="BB286" s="77">
        <f t="shared" si="237"/>
        <v>13888.89</v>
      </c>
      <c r="BC286" s="77">
        <f t="shared" si="237"/>
        <v>13888.89</v>
      </c>
      <c r="BD286" s="77">
        <f t="shared" si="237"/>
        <v>13888.89</v>
      </c>
      <c r="BE286" s="76">
        <f t="shared" si="237"/>
        <v>13888.89</v>
      </c>
      <c r="BF286" s="78">
        <f t="shared" si="238"/>
        <v>13888.89</v>
      </c>
      <c r="BG286" s="77">
        <f t="shared" si="238"/>
        <v>13888.89</v>
      </c>
      <c r="BH286" s="77">
        <f t="shared" si="238"/>
        <v>13888.89</v>
      </c>
      <c r="BI286" s="77">
        <f t="shared" si="238"/>
        <v>13888.89</v>
      </c>
      <c r="BJ286" s="77">
        <f t="shared" si="238"/>
        <v>13888.89</v>
      </c>
      <c r="BK286" s="77">
        <f t="shared" si="238"/>
        <v>13888.89</v>
      </c>
      <c r="BL286" s="77">
        <f t="shared" si="238"/>
        <v>13888.89</v>
      </c>
      <c r="BM286" s="77">
        <f t="shared" si="238"/>
        <v>13888.89</v>
      </c>
      <c r="BN286" s="77">
        <f t="shared" si="238"/>
        <v>13888.89</v>
      </c>
      <c r="BO286" s="77">
        <f t="shared" si="238"/>
        <v>13888.89</v>
      </c>
      <c r="BP286" s="77">
        <f t="shared" si="238"/>
        <v>13888.89</v>
      </c>
      <c r="BQ286" s="76">
        <f t="shared" si="238"/>
        <v>13888.89</v>
      </c>
      <c r="BR286" s="78">
        <f t="shared" si="238"/>
        <v>13888.89</v>
      </c>
      <c r="BS286" s="77">
        <f t="shared" si="238"/>
        <v>13888.89</v>
      </c>
      <c r="BT286" s="77">
        <f t="shared" si="238"/>
        <v>13888.89</v>
      </c>
      <c r="BU286" s="77">
        <f t="shared" si="238"/>
        <v>13888.89</v>
      </c>
      <c r="BV286" s="77">
        <f t="shared" si="239"/>
        <v>13888.89</v>
      </c>
      <c r="BW286" s="77">
        <f t="shared" si="239"/>
        <v>13888.89</v>
      </c>
      <c r="BX286" s="77">
        <f t="shared" si="239"/>
        <v>13888.89</v>
      </c>
      <c r="BY286" s="77">
        <f t="shared" si="239"/>
        <v>13888.89</v>
      </c>
      <c r="BZ286" s="77">
        <f t="shared" si="239"/>
        <v>13888.89</v>
      </c>
      <c r="CA286" s="77">
        <f t="shared" si="239"/>
        <v>13888.89</v>
      </c>
      <c r="CB286" s="77">
        <f t="shared" si="239"/>
        <v>13888.89</v>
      </c>
      <c r="CC286" s="76">
        <f t="shared" si="229"/>
        <v>13888.81</v>
      </c>
      <c r="CD286" s="368"/>
    </row>
    <row r="287" spans="1:82" s="39" customFormat="1" ht="27" x14ac:dyDescent="0.75">
      <c r="B287" s="73" t="s">
        <v>655</v>
      </c>
      <c r="C287" s="320" t="str">
        <f>C286&amp;" - "&amp;"Overhead charges and profit in respect of "&amp;B286&amp;" (" &amp; TEXT(F274,"#.##%") &amp; ")"</f>
        <v>Replacement of outdated luminaries with new energy-efficient LED technology luminaries - Overhead charges and profit in respect of B-4005-a (.%)</v>
      </c>
      <c r="D287" s="323" t="s">
        <v>320</v>
      </c>
      <c r="E287" s="302">
        <f>F286</f>
        <v>1000000</v>
      </c>
      <c r="F287" s="325"/>
      <c r="G287" s="173">
        <f>+E287*F287</f>
        <v>0</v>
      </c>
      <c r="H287" s="75"/>
      <c r="I287" s="76"/>
      <c r="J287" s="75">
        <f>$G287/72</f>
        <v>0</v>
      </c>
      <c r="K287" s="77">
        <f t="shared" si="235"/>
        <v>0</v>
      </c>
      <c r="L287" s="77">
        <f t="shared" si="235"/>
        <v>0</v>
      </c>
      <c r="M287" s="77">
        <f t="shared" si="235"/>
        <v>0</v>
      </c>
      <c r="N287" s="77">
        <f t="shared" si="235"/>
        <v>0</v>
      </c>
      <c r="O287" s="77">
        <f t="shared" si="235"/>
        <v>0</v>
      </c>
      <c r="P287" s="77">
        <f t="shared" si="235"/>
        <v>0</v>
      </c>
      <c r="Q287" s="77">
        <f t="shared" si="235"/>
        <v>0</v>
      </c>
      <c r="R287" s="77">
        <f t="shared" si="235"/>
        <v>0</v>
      </c>
      <c r="S287" s="77">
        <f t="shared" si="235"/>
        <v>0</v>
      </c>
      <c r="T287" s="77">
        <f t="shared" si="235"/>
        <v>0</v>
      </c>
      <c r="U287" s="76">
        <f t="shared" si="235"/>
        <v>0</v>
      </c>
      <c r="V287" s="78">
        <f t="shared" si="235"/>
        <v>0</v>
      </c>
      <c r="W287" s="77">
        <f t="shared" si="235"/>
        <v>0</v>
      </c>
      <c r="X287" s="77">
        <f t="shared" si="235"/>
        <v>0</v>
      </c>
      <c r="Y287" s="77">
        <f t="shared" si="235"/>
        <v>0</v>
      </c>
      <c r="Z287" s="77">
        <f t="shared" si="236"/>
        <v>0</v>
      </c>
      <c r="AA287" s="77">
        <f t="shared" si="236"/>
        <v>0</v>
      </c>
      <c r="AB287" s="77">
        <f t="shared" si="236"/>
        <v>0</v>
      </c>
      <c r="AC287" s="77">
        <f t="shared" si="236"/>
        <v>0</v>
      </c>
      <c r="AD287" s="77">
        <f t="shared" si="236"/>
        <v>0</v>
      </c>
      <c r="AE287" s="77">
        <f t="shared" si="236"/>
        <v>0</v>
      </c>
      <c r="AF287" s="77">
        <f t="shared" si="236"/>
        <v>0</v>
      </c>
      <c r="AG287" s="76">
        <f t="shared" si="236"/>
        <v>0</v>
      </c>
      <c r="AH287" s="78">
        <f t="shared" si="236"/>
        <v>0</v>
      </c>
      <c r="AI287" s="77">
        <f t="shared" si="236"/>
        <v>0</v>
      </c>
      <c r="AJ287" s="77">
        <f t="shared" si="236"/>
        <v>0</v>
      </c>
      <c r="AK287" s="77">
        <f t="shared" si="236"/>
        <v>0</v>
      </c>
      <c r="AL287" s="77">
        <f t="shared" si="236"/>
        <v>0</v>
      </c>
      <c r="AM287" s="77">
        <f t="shared" si="236"/>
        <v>0</v>
      </c>
      <c r="AN287" s="77">
        <f t="shared" si="236"/>
        <v>0</v>
      </c>
      <c r="AO287" s="77">
        <f t="shared" si="236"/>
        <v>0</v>
      </c>
      <c r="AP287" s="77">
        <f t="shared" si="237"/>
        <v>0</v>
      </c>
      <c r="AQ287" s="77">
        <f t="shared" si="237"/>
        <v>0</v>
      </c>
      <c r="AR287" s="77">
        <f t="shared" si="237"/>
        <v>0</v>
      </c>
      <c r="AS287" s="76">
        <f t="shared" si="237"/>
        <v>0</v>
      </c>
      <c r="AT287" s="78">
        <f t="shared" si="237"/>
        <v>0</v>
      </c>
      <c r="AU287" s="77">
        <f t="shared" si="237"/>
        <v>0</v>
      </c>
      <c r="AV287" s="77">
        <f t="shared" si="237"/>
        <v>0</v>
      </c>
      <c r="AW287" s="77">
        <f t="shared" si="237"/>
        <v>0</v>
      </c>
      <c r="AX287" s="77">
        <f t="shared" si="237"/>
        <v>0</v>
      </c>
      <c r="AY287" s="77">
        <f t="shared" si="237"/>
        <v>0</v>
      </c>
      <c r="AZ287" s="77">
        <f t="shared" si="237"/>
        <v>0</v>
      </c>
      <c r="BA287" s="77">
        <f t="shared" si="237"/>
        <v>0</v>
      </c>
      <c r="BB287" s="77">
        <f t="shared" si="237"/>
        <v>0</v>
      </c>
      <c r="BC287" s="77">
        <f t="shared" si="237"/>
        <v>0</v>
      </c>
      <c r="BD287" s="77">
        <f t="shared" si="237"/>
        <v>0</v>
      </c>
      <c r="BE287" s="76">
        <f t="shared" si="237"/>
        <v>0</v>
      </c>
      <c r="BF287" s="78">
        <f t="shared" si="238"/>
        <v>0</v>
      </c>
      <c r="BG287" s="77">
        <f t="shared" si="238"/>
        <v>0</v>
      </c>
      <c r="BH287" s="77">
        <f t="shared" si="238"/>
        <v>0</v>
      </c>
      <c r="BI287" s="77">
        <f t="shared" si="238"/>
        <v>0</v>
      </c>
      <c r="BJ287" s="77">
        <f t="shared" si="238"/>
        <v>0</v>
      </c>
      <c r="BK287" s="77">
        <f t="shared" si="238"/>
        <v>0</v>
      </c>
      <c r="BL287" s="77">
        <f t="shared" si="238"/>
        <v>0</v>
      </c>
      <c r="BM287" s="77">
        <f t="shared" si="238"/>
        <v>0</v>
      </c>
      <c r="BN287" s="77">
        <f t="shared" si="238"/>
        <v>0</v>
      </c>
      <c r="BO287" s="77">
        <f t="shared" si="238"/>
        <v>0</v>
      </c>
      <c r="BP287" s="77">
        <f t="shared" si="238"/>
        <v>0</v>
      </c>
      <c r="BQ287" s="76">
        <f t="shared" si="238"/>
        <v>0</v>
      </c>
      <c r="BR287" s="78">
        <f t="shared" si="238"/>
        <v>0</v>
      </c>
      <c r="BS287" s="77">
        <f t="shared" si="238"/>
        <v>0</v>
      </c>
      <c r="BT287" s="77">
        <f t="shared" si="238"/>
        <v>0</v>
      </c>
      <c r="BU287" s="77">
        <f t="shared" si="238"/>
        <v>0</v>
      </c>
      <c r="BV287" s="77">
        <f t="shared" si="239"/>
        <v>0</v>
      </c>
      <c r="BW287" s="77">
        <f t="shared" si="239"/>
        <v>0</v>
      </c>
      <c r="BX287" s="77">
        <f t="shared" si="239"/>
        <v>0</v>
      </c>
      <c r="BY287" s="77">
        <f t="shared" si="239"/>
        <v>0</v>
      </c>
      <c r="BZ287" s="77">
        <f t="shared" si="239"/>
        <v>0</v>
      </c>
      <c r="CA287" s="77">
        <f t="shared" si="239"/>
        <v>0</v>
      </c>
      <c r="CB287" s="77">
        <f t="shared" si="239"/>
        <v>0</v>
      </c>
      <c r="CC287" s="76">
        <f t="shared" si="229"/>
        <v>0</v>
      </c>
      <c r="CD287" s="368"/>
    </row>
    <row r="288" spans="1:82" s="39" customFormat="1" ht="13.5" x14ac:dyDescent="0.75">
      <c r="B288" s="73" t="s">
        <v>656</v>
      </c>
      <c r="C288" s="320" t="s">
        <v>657</v>
      </c>
      <c r="D288" s="130" t="s">
        <v>446</v>
      </c>
      <c r="E288" s="255">
        <v>190</v>
      </c>
      <c r="F288" s="319"/>
      <c r="G288" s="74">
        <f t="shared" si="230"/>
        <v>0</v>
      </c>
      <c r="H288" s="75"/>
      <c r="I288" s="76"/>
      <c r="J288" s="75">
        <f t="shared" si="235"/>
        <v>0</v>
      </c>
      <c r="K288" s="77">
        <f t="shared" si="235"/>
        <v>0</v>
      </c>
      <c r="L288" s="77">
        <f t="shared" si="235"/>
        <v>0</v>
      </c>
      <c r="M288" s="77">
        <f t="shared" si="235"/>
        <v>0</v>
      </c>
      <c r="N288" s="77">
        <f t="shared" si="235"/>
        <v>0</v>
      </c>
      <c r="O288" s="77">
        <f t="shared" si="235"/>
        <v>0</v>
      </c>
      <c r="P288" s="77">
        <f t="shared" si="235"/>
        <v>0</v>
      </c>
      <c r="Q288" s="77">
        <f t="shared" si="235"/>
        <v>0</v>
      </c>
      <c r="R288" s="77">
        <f t="shared" si="235"/>
        <v>0</v>
      </c>
      <c r="S288" s="77">
        <f t="shared" si="235"/>
        <v>0</v>
      </c>
      <c r="T288" s="77">
        <f t="shared" si="235"/>
        <v>0</v>
      </c>
      <c r="U288" s="76">
        <f t="shared" si="235"/>
        <v>0</v>
      </c>
      <c r="V288" s="78">
        <f t="shared" si="235"/>
        <v>0</v>
      </c>
      <c r="W288" s="77">
        <f t="shared" si="235"/>
        <v>0</v>
      </c>
      <c r="X288" s="77">
        <f t="shared" si="235"/>
        <v>0</v>
      </c>
      <c r="Y288" s="77">
        <f t="shared" si="235"/>
        <v>0</v>
      </c>
      <c r="Z288" s="77">
        <f t="shared" si="236"/>
        <v>0</v>
      </c>
      <c r="AA288" s="77">
        <f t="shared" si="236"/>
        <v>0</v>
      </c>
      <c r="AB288" s="77">
        <f t="shared" si="236"/>
        <v>0</v>
      </c>
      <c r="AC288" s="77">
        <f t="shared" si="236"/>
        <v>0</v>
      </c>
      <c r="AD288" s="77">
        <f t="shared" si="236"/>
        <v>0</v>
      </c>
      <c r="AE288" s="77">
        <f t="shared" si="236"/>
        <v>0</v>
      </c>
      <c r="AF288" s="77">
        <f t="shared" si="236"/>
        <v>0</v>
      </c>
      <c r="AG288" s="76">
        <f t="shared" si="236"/>
        <v>0</v>
      </c>
      <c r="AH288" s="78">
        <f t="shared" si="236"/>
        <v>0</v>
      </c>
      <c r="AI288" s="77">
        <f t="shared" si="236"/>
        <v>0</v>
      </c>
      <c r="AJ288" s="77">
        <f t="shared" si="236"/>
        <v>0</v>
      </c>
      <c r="AK288" s="77">
        <f t="shared" si="236"/>
        <v>0</v>
      </c>
      <c r="AL288" s="77">
        <f t="shared" si="236"/>
        <v>0</v>
      </c>
      <c r="AM288" s="77">
        <f t="shared" si="236"/>
        <v>0</v>
      </c>
      <c r="AN288" s="77">
        <f t="shared" si="236"/>
        <v>0</v>
      </c>
      <c r="AO288" s="77">
        <f t="shared" si="236"/>
        <v>0</v>
      </c>
      <c r="AP288" s="77">
        <f t="shared" si="237"/>
        <v>0</v>
      </c>
      <c r="AQ288" s="77">
        <f t="shared" si="237"/>
        <v>0</v>
      </c>
      <c r="AR288" s="77">
        <f t="shared" si="237"/>
        <v>0</v>
      </c>
      <c r="AS288" s="76">
        <f t="shared" si="237"/>
        <v>0</v>
      </c>
      <c r="AT288" s="78">
        <f t="shared" si="237"/>
        <v>0</v>
      </c>
      <c r="AU288" s="77">
        <f t="shared" si="237"/>
        <v>0</v>
      </c>
      <c r="AV288" s="77">
        <f t="shared" si="237"/>
        <v>0</v>
      </c>
      <c r="AW288" s="77">
        <f t="shared" si="237"/>
        <v>0</v>
      </c>
      <c r="AX288" s="77">
        <f t="shared" si="237"/>
        <v>0</v>
      </c>
      <c r="AY288" s="77">
        <f t="shared" si="237"/>
        <v>0</v>
      </c>
      <c r="AZ288" s="77">
        <f t="shared" si="237"/>
        <v>0</v>
      </c>
      <c r="BA288" s="77">
        <f t="shared" si="237"/>
        <v>0</v>
      </c>
      <c r="BB288" s="77">
        <f t="shared" si="237"/>
        <v>0</v>
      </c>
      <c r="BC288" s="77">
        <f t="shared" si="237"/>
        <v>0</v>
      </c>
      <c r="BD288" s="77">
        <f t="shared" si="237"/>
        <v>0</v>
      </c>
      <c r="BE288" s="76">
        <f t="shared" si="237"/>
        <v>0</v>
      </c>
      <c r="BF288" s="78">
        <f t="shared" si="238"/>
        <v>0</v>
      </c>
      <c r="BG288" s="77">
        <f t="shared" si="238"/>
        <v>0</v>
      </c>
      <c r="BH288" s="77">
        <f t="shared" si="238"/>
        <v>0</v>
      </c>
      <c r="BI288" s="77">
        <f t="shared" si="238"/>
        <v>0</v>
      </c>
      <c r="BJ288" s="77">
        <f t="shared" si="238"/>
        <v>0</v>
      </c>
      <c r="BK288" s="77">
        <f t="shared" si="238"/>
        <v>0</v>
      </c>
      <c r="BL288" s="77">
        <f t="shared" si="238"/>
        <v>0</v>
      </c>
      <c r="BM288" s="77">
        <f t="shared" si="238"/>
        <v>0</v>
      </c>
      <c r="BN288" s="77">
        <f t="shared" si="238"/>
        <v>0</v>
      </c>
      <c r="BO288" s="77">
        <f t="shared" si="238"/>
        <v>0</v>
      </c>
      <c r="BP288" s="77">
        <f t="shared" si="238"/>
        <v>0</v>
      </c>
      <c r="BQ288" s="76">
        <f t="shared" si="238"/>
        <v>0</v>
      </c>
      <c r="BR288" s="78">
        <f t="shared" si="238"/>
        <v>0</v>
      </c>
      <c r="BS288" s="77">
        <f t="shared" si="238"/>
        <v>0</v>
      </c>
      <c r="BT288" s="77">
        <f t="shared" si="238"/>
        <v>0</v>
      </c>
      <c r="BU288" s="77">
        <f t="shared" si="238"/>
        <v>0</v>
      </c>
      <c r="BV288" s="77">
        <f t="shared" si="239"/>
        <v>0</v>
      </c>
      <c r="BW288" s="77">
        <f t="shared" si="239"/>
        <v>0</v>
      </c>
      <c r="BX288" s="77">
        <f t="shared" si="239"/>
        <v>0</v>
      </c>
      <c r="BY288" s="77">
        <f t="shared" si="239"/>
        <v>0</v>
      </c>
      <c r="BZ288" s="77">
        <f t="shared" si="239"/>
        <v>0</v>
      </c>
      <c r="CA288" s="77">
        <f t="shared" si="239"/>
        <v>0</v>
      </c>
      <c r="CB288" s="77">
        <f t="shared" si="239"/>
        <v>0</v>
      </c>
      <c r="CC288" s="76">
        <f t="shared" si="229"/>
        <v>0</v>
      </c>
      <c r="CD288" s="368"/>
    </row>
    <row r="289" spans="2:82" s="39" customFormat="1" ht="13.5" x14ac:dyDescent="0.75">
      <c r="B289" s="73" t="s">
        <v>658</v>
      </c>
      <c r="C289" s="129" t="s">
        <v>659</v>
      </c>
      <c r="D289" s="130" t="s">
        <v>446</v>
      </c>
      <c r="E289" s="255">
        <v>190</v>
      </c>
      <c r="F289" s="319"/>
      <c r="G289" s="74">
        <f t="shared" si="230"/>
        <v>0</v>
      </c>
      <c r="H289" s="75"/>
      <c r="I289" s="76"/>
      <c r="J289" s="75">
        <f t="shared" si="235"/>
        <v>0</v>
      </c>
      <c r="K289" s="77">
        <f t="shared" si="235"/>
        <v>0</v>
      </c>
      <c r="L289" s="77">
        <f t="shared" si="235"/>
        <v>0</v>
      </c>
      <c r="M289" s="77">
        <f t="shared" si="235"/>
        <v>0</v>
      </c>
      <c r="N289" s="77">
        <f t="shared" si="235"/>
        <v>0</v>
      </c>
      <c r="O289" s="77">
        <f t="shared" si="235"/>
        <v>0</v>
      </c>
      <c r="P289" s="77">
        <f t="shared" si="235"/>
        <v>0</v>
      </c>
      <c r="Q289" s="77">
        <f t="shared" si="235"/>
        <v>0</v>
      </c>
      <c r="R289" s="77">
        <f t="shared" si="235"/>
        <v>0</v>
      </c>
      <c r="S289" s="77">
        <f t="shared" si="235"/>
        <v>0</v>
      </c>
      <c r="T289" s="77">
        <f t="shared" si="235"/>
        <v>0</v>
      </c>
      <c r="U289" s="76">
        <f t="shared" si="235"/>
        <v>0</v>
      </c>
      <c r="V289" s="78">
        <f t="shared" si="235"/>
        <v>0</v>
      </c>
      <c r="W289" s="77">
        <f t="shared" si="235"/>
        <v>0</v>
      </c>
      <c r="X289" s="77">
        <f t="shared" si="235"/>
        <v>0</v>
      </c>
      <c r="Y289" s="77">
        <f t="shared" si="235"/>
        <v>0</v>
      </c>
      <c r="Z289" s="77">
        <f t="shared" si="236"/>
        <v>0</v>
      </c>
      <c r="AA289" s="77">
        <f t="shared" si="236"/>
        <v>0</v>
      </c>
      <c r="AB289" s="77">
        <f t="shared" si="236"/>
        <v>0</v>
      </c>
      <c r="AC289" s="77">
        <f t="shared" si="236"/>
        <v>0</v>
      </c>
      <c r="AD289" s="77">
        <f t="shared" si="236"/>
        <v>0</v>
      </c>
      <c r="AE289" s="77">
        <f t="shared" si="236"/>
        <v>0</v>
      </c>
      <c r="AF289" s="77">
        <f t="shared" si="236"/>
        <v>0</v>
      </c>
      <c r="AG289" s="76">
        <f t="shared" si="236"/>
        <v>0</v>
      </c>
      <c r="AH289" s="78">
        <f t="shared" si="236"/>
        <v>0</v>
      </c>
      <c r="AI289" s="77">
        <f t="shared" si="236"/>
        <v>0</v>
      </c>
      <c r="AJ289" s="77">
        <f t="shared" si="236"/>
        <v>0</v>
      </c>
      <c r="AK289" s="77">
        <f t="shared" si="236"/>
        <v>0</v>
      </c>
      <c r="AL289" s="77">
        <f t="shared" si="236"/>
        <v>0</v>
      </c>
      <c r="AM289" s="77">
        <f t="shared" si="236"/>
        <v>0</v>
      </c>
      <c r="AN289" s="77">
        <f t="shared" si="236"/>
        <v>0</v>
      </c>
      <c r="AO289" s="77">
        <f t="shared" si="236"/>
        <v>0</v>
      </c>
      <c r="AP289" s="77">
        <f t="shared" si="237"/>
        <v>0</v>
      </c>
      <c r="AQ289" s="77">
        <f t="shared" si="237"/>
        <v>0</v>
      </c>
      <c r="AR289" s="77">
        <f t="shared" si="237"/>
        <v>0</v>
      </c>
      <c r="AS289" s="76">
        <f t="shared" si="237"/>
        <v>0</v>
      </c>
      <c r="AT289" s="78">
        <f t="shared" si="237"/>
        <v>0</v>
      </c>
      <c r="AU289" s="77">
        <f t="shared" si="237"/>
        <v>0</v>
      </c>
      <c r="AV289" s="77">
        <f t="shared" si="237"/>
        <v>0</v>
      </c>
      <c r="AW289" s="77">
        <f t="shared" si="237"/>
        <v>0</v>
      </c>
      <c r="AX289" s="77">
        <f t="shared" si="237"/>
        <v>0</v>
      </c>
      <c r="AY289" s="77">
        <f t="shared" si="237"/>
        <v>0</v>
      </c>
      <c r="AZ289" s="77">
        <f t="shared" si="237"/>
        <v>0</v>
      </c>
      <c r="BA289" s="77">
        <f t="shared" si="237"/>
        <v>0</v>
      </c>
      <c r="BB289" s="77">
        <f t="shared" si="237"/>
        <v>0</v>
      </c>
      <c r="BC289" s="77">
        <f t="shared" si="237"/>
        <v>0</v>
      </c>
      <c r="BD289" s="77">
        <f t="shared" si="237"/>
        <v>0</v>
      </c>
      <c r="BE289" s="76">
        <f t="shared" si="237"/>
        <v>0</v>
      </c>
      <c r="BF289" s="78">
        <f t="shared" si="238"/>
        <v>0</v>
      </c>
      <c r="BG289" s="77">
        <f t="shared" si="238"/>
        <v>0</v>
      </c>
      <c r="BH289" s="77">
        <f t="shared" si="238"/>
        <v>0</v>
      </c>
      <c r="BI289" s="77">
        <f t="shared" si="238"/>
        <v>0</v>
      </c>
      <c r="BJ289" s="77">
        <f t="shared" si="238"/>
        <v>0</v>
      </c>
      <c r="BK289" s="77">
        <f t="shared" si="238"/>
        <v>0</v>
      </c>
      <c r="BL289" s="77">
        <f t="shared" si="238"/>
        <v>0</v>
      </c>
      <c r="BM289" s="77">
        <f t="shared" si="238"/>
        <v>0</v>
      </c>
      <c r="BN289" s="77">
        <f t="shared" si="238"/>
        <v>0</v>
      </c>
      <c r="BO289" s="77">
        <f t="shared" si="238"/>
        <v>0</v>
      </c>
      <c r="BP289" s="77">
        <f t="shared" si="238"/>
        <v>0</v>
      </c>
      <c r="BQ289" s="76">
        <f t="shared" si="238"/>
        <v>0</v>
      </c>
      <c r="BR289" s="78">
        <f t="shared" si="238"/>
        <v>0</v>
      </c>
      <c r="BS289" s="77">
        <f t="shared" si="238"/>
        <v>0</v>
      </c>
      <c r="BT289" s="77">
        <f t="shared" si="238"/>
        <v>0</v>
      </c>
      <c r="BU289" s="77">
        <f t="shared" si="238"/>
        <v>0</v>
      </c>
      <c r="BV289" s="77">
        <f t="shared" si="239"/>
        <v>0</v>
      </c>
      <c r="BW289" s="77">
        <f t="shared" si="239"/>
        <v>0</v>
      </c>
      <c r="BX289" s="77">
        <f t="shared" si="239"/>
        <v>0</v>
      </c>
      <c r="BY289" s="77">
        <f t="shared" si="239"/>
        <v>0</v>
      </c>
      <c r="BZ289" s="77">
        <f t="shared" si="239"/>
        <v>0</v>
      </c>
      <c r="CA289" s="77">
        <f t="shared" si="239"/>
        <v>0</v>
      </c>
      <c r="CB289" s="77">
        <f t="shared" si="239"/>
        <v>0</v>
      </c>
      <c r="CC289" s="76">
        <f t="shared" si="229"/>
        <v>0</v>
      </c>
      <c r="CD289" s="368"/>
    </row>
    <row r="290" spans="2:82" s="39" customFormat="1" ht="13.5" x14ac:dyDescent="0.75">
      <c r="B290" s="73" t="s">
        <v>660</v>
      </c>
      <c r="C290" s="129" t="s">
        <v>661</v>
      </c>
      <c r="D290" s="130" t="s">
        <v>446</v>
      </c>
      <c r="E290" s="255">
        <v>70</v>
      </c>
      <c r="F290" s="319"/>
      <c r="G290" s="74">
        <f t="shared" si="230"/>
        <v>0</v>
      </c>
      <c r="H290" s="75"/>
      <c r="I290" s="76"/>
      <c r="J290" s="75">
        <f t="shared" si="235"/>
        <v>0</v>
      </c>
      <c r="K290" s="77">
        <f t="shared" si="235"/>
        <v>0</v>
      </c>
      <c r="L290" s="77">
        <f t="shared" si="235"/>
        <v>0</v>
      </c>
      <c r="M290" s="77">
        <f t="shared" si="235"/>
        <v>0</v>
      </c>
      <c r="N290" s="77">
        <f t="shared" si="235"/>
        <v>0</v>
      </c>
      <c r="O290" s="77">
        <f t="shared" si="235"/>
        <v>0</v>
      </c>
      <c r="P290" s="77">
        <f t="shared" si="235"/>
        <v>0</v>
      </c>
      <c r="Q290" s="77">
        <f t="shared" si="235"/>
        <v>0</v>
      </c>
      <c r="R290" s="77">
        <f t="shared" si="235"/>
        <v>0</v>
      </c>
      <c r="S290" s="77">
        <f t="shared" si="235"/>
        <v>0</v>
      </c>
      <c r="T290" s="77">
        <f t="shared" si="235"/>
        <v>0</v>
      </c>
      <c r="U290" s="76">
        <f t="shared" si="235"/>
        <v>0</v>
      </c>
      <c r="V290" s="78">
        <f t="shared" si="235"/>
        <v>0</v>
      </c>
      <c r="W290" s="77">
        <f t="shared" si="235"/>
        <v>0</v>
      </c>
      <c r="X290" s="77">
        <f t="shared" si="235"/>
        <v>0</v>
      </c>
      <c r="Y290" s="77">
        <f t="shared" si="235"/>
        <v>0</v>
      </c>
      <c r="Z290" s="77">
        <f t="shared" si="236"/>
        <v>0</v>
      </c>
      <c r="AA290" s="77">
        <f t="shared" si="236"/>
        <v>0</v>
      </c>
      <c r="AB290" s="77">
        <f t="shared" si="236"/>
        <v>0</v>
      </c>
      <c r="AC290" s="77">
        <f t="shared" si="236"/>
        <v>0</v>
      </c>
      <c r="AD290" s="77">
        <f t="shared" si="236"/>
        <v>0</v>
      </c>
      <c r="AE290" s="77">
        <f t="shared" si="236"/>
        <v>0</v>
      </c>
      <c r="AF290" s="77">
        <f t="shared" si="236"/>
        <v>0</v>
      </c>
      <c r="AG290" s="76">
        <f t="shared" si="236"/>
        <v>0</v>
      </c>
      <c r="AH290" s="78">
        <f t="shared" si="236"/>
        <v>0</v>
      </c>
      <c r="AI290" s="77">
        <f t="shared" si="236"/>
        <v>0</v>
      </c>
      <c r="AJ290" s="77">
        <f t="shared" si="236"/>
        <v>0</v>
      </c>
      <c r="AK290" s="77">
        <f t="shared" si="236"/>
        <v>0</v>
      </c>
      <c r="AL290" s="77">
        <f t="shared" si="236"/>
        <v>0</v>
      </c>
      <c r="AM290" s="77">
        <f t="shared" si="236"/>
        <v>0</v>
      </c>
      <c r="AN290" s="77">
        <f t="shared" si="236"/>
        <v>0</v>
      </c>
      <c r="AO290" s="77">
        <f t="shared" si="236"/>
        <v>0</v>
      </c>
      <c r="AP290" s="77">
        <f t="shared" si="237"/>
        <v>0</v>
      </c>
      <c r="AQ290" s="77">
        <f t="shared" si="237"/>
        <v>0</v>
      </c>
      <c r="AR290" s="77">
        <f t="shared" si="237"/>
        <v>0</v>
      </c>
      <c r="AS290" s="76">
        <f t="shared" si="237"/>
        <v>0</v>
      </c>
      <c r="AT290" s="78">
        <f t="shared" si="237"/>
        <v>0</v>
      </c>
      <c r="AU290" s="77">
        <f t="shared" si="237"/>
        <v>0</v>
      </c>
      <c r="AV290" s="77">
        <f t="shared" si="237"/>
        <v>0</v>
      </c>
      <c r="AW290" s="77">
        <f t="shared" si="237"/>
        <v>0</v>
      </c>
      <c r="AX290" s="77">
        <f t="shared" si="237"/>
        <v>0</v>
      </c>
      <c r="AY290" s="77">
        <f t="shared" si="237"/>
        <v>0</v>
      </c>
      <c r="AZ290" s="77">
        <f t="shared" si="237"/>
        <v>0</v>
      </c>
      <c r="BA290" s="77">
        <f t="shared" si="237"/>
        <v>0</v>
      </c>
      <c r="BB290" s="77">
        <f t="shared" si="237"/>
        <v>0</v>
      </c>
      <c r="BC290" s="77">
        <f t="shared" si="237"/>
        <v>0</v>
      </c>
      <c r="BD290" s="77">
        <f t="shared" si="237"/>
        <v>0</v>
      </c>
      <c r="BE290" s="76">
        <f t="shared" si="237"/>
        <v>0</v>
      </c>
      <c r="BF290" s="78">
        <f t="shared" si="238"/>
        <v>0</v>
      </c>
      <c r="BG290" s="77">
        <f t="shared" si="238"/>
        <v>0</v>
      </c>
      <c r="BH290" s="77">
        <f t="shared" si="238"/>
        <v>0</v>
      </c>
      <c r="BI290" s="77">
        <f t="shared" si="238"/>
        <v>0</v>
      </c>
      <c r="BJ290" s="77">
        <f t="shared" si="238"/>
        <v>0</v>
      </c>
      <c r="BK290" s="77">
        <f t="shared" si="238"/>
        <v>0</v>
      </c>
      <c r="BL290" s="77">
        <f t="shared" si="238"/>
        <v>0</v>
      </c>
      <c r="BM290" s="77">
        <f t="shared" si="238"/>
        <v>0</v>
      </c>
      <c r="BN290" s="77">
        <f t="shared" si="238"/>
        <v>0</v>
      </c>
      <c r="BO290" s="77">
        <f t="shared" si="238"/>
        <v>0</v>
      </c>
      <c r="BP290" s="77">
        <f t="shared" si="238"/>
        <v>0</v>
      </c>
      <c r="BQ290" s="76">
        <f t="shared" si="238"/>
        <v>0</v>
      </c>
      <c r="BR290" s="78">
        <f t="shared" si="238"/>
        <v>0</v>
      </c>
      <c r="BS290" s="77">
        <f t="shared" si="238"/>
        <v>0</v>
      </c>
      <c r="BT290" s="77">
        <f t="shared" si="238"/>
        <v>0</v>
      </c>
      <c r="BU290" s="77">
        <f t="shared" si="238"/>
        <v>0</v>
      </c>
      <c r="BV290" s="77">
        <f t="shared" si="239"/>
        <v>0</v>
      </c>
      <c r="BW290" s="77">
        <f t="shared" si="239"/>
        <v>0</v>
      </c>
      <c r="BX290" s="77">
        <f t="shared" si="239"/>
        <v>0</v>
      </c>
      <c r="BY290" s="77">
        <f t="shared" si="239"/>
        <v>0</v>
      </c>
      <c r="BZ290" s="77">
        <f t="shared" si="239"/>
        <v>0</v>
      </c>
      <c r="CA290" s="77">
        <f t="shared" si="239"/>
        <v>0</v>
      </c>
      <c r="CB290" s="77">
        <f t="shared" si="239"/>
        <v>0</v>
      </c>
      <c r="CC290" s="76">
        <f t="shared" si="229"/>
        <v>0</v>
      </c>
      <c r="CD290" s="368"/>
    </row>
    <row r="291" spans="2:82" s="39" customFormat="1" ht="27" x14ac:dyDescent="0.75">
      <c r="B291" s="73" t="s">
        <v>662</v>
      </c>
      <c r="C291" s="129" t="s">
        <v>663</v>
      </c>
      <c r="D291" s="130" t="s">
        <v>446</v>
      </c>
      <c r="E291" s="255">
        <v>2</v>
      </c>
      <c r="F291" s="319"/>
      <c r="G291" s="74">
        <f t="shared" si="230"/>
        <v>0</v>
      </c>
      <c r="H291" s="75"/>
      <c r="I291" s="76"/>
      <c r="J291" s="75">
        <f t="shared" si="235"/>
        <v>0</v>
      </c>
      <c r="K291" s="77">
        <f t="shared" si="235"/>
        <v>0</v>
      </c>
      <c r="L291" s="77">
        <f t="shared" si="235"/>
        <v>0</v>
      </c>
      <c r="M291" s="77">
        <f t="shared" si="235"/>
        <v>0</v>
      </c>
      <c r="N291" s="77">
        <f t="shared" si="235"/>
        <v>0</v>
      </c>
      <c r="O291" s="77">
        <f t="shared" si="235"/>
        <v>0</v>
      </c>
      <c r="P291" s="77">
        <f t="shared" si="235"/>
        <v>0</v>
      </c>
      <c r="Q291" s="77">
        <f t="shared" si="235"/>
        <v>0</v>
      </c>
      <c r="R291" s="77">
        <f t="shared" si="235"/>
        <v>0</v>
      </c>
      <c r="S291" s="77">
        <f t="shared" si="235"/>
        <v>0</v>
      </c>
      <c r="T291" s="77">
        <f t="shared" si="235"/>
        <v>0</v>
      </c>
      <c r="U291" s="76">
        <f t="shared" si="235"/>
        <v>0</v>
      </c>
      <c r="V291" s="78">
        <f t="shared" si="235"/>
        <v>0</v>
      </c>
      <c r="W291" s="77">
        <f t="shared" si="235"/>
        <v>0</v>
      </c>
      <c r="X291" s="77">
        <f t="shared" si="235"/>
        <v>0</v>
      </c>
      <c r="Y291" s="77">
        <f t="shared" si="235"/>
        <v>0</v>
      </c>
      <c r="Z291" s="77">
        <f t="shared" si="236"/>
        <v>0</v>
      </c>
      <c r="AA291" s="77">
        <f t="shared" si="236"/>
        <v>0</v>
      </c>
      <c r="AB291" s="77">
        <f t="shared" si="236"/>
        <v>0</v>
      </c>
      <c r="AC291" s="77">
        <f t="shared" si="236"/>
        <v>0</v>
      </c>
      <c r="AD291" s="77">
        <f t="shared" si="236"/>
        <v>0</v>
      </c>
      <c r="AE291" s="77">
        <f t="shared" si="236"/>
        <v>0</v>
      </c>
      <c r="AF291" s="77">
        <f t="shared" si="236"/>
        <v>0</v>
      </c>
      <c r="AG291" s="76">
        <f t="shared" si="236"/>
        <v>0</v>
      </c>
      <c r="AH291" s="78">
        <f t="shared" si="236"/>
        <v>0</v>
      </c>
      <c r="AI291" s="77">
        <f t="shared" si="236"/>
        <v>0</v>
      </c>
      <c r="AJ291" s="77">
        <f t="shared" si="236"/>
        <v>0</v>
      </c>
      <c r="AK291" s="77">
        <f t="shared" si="236"/>
        <v>0</v>
      </c>
      <c r="AL291" s="77">
        <f t="shared" si="236"/>
        <v>0</v>
      </c>
      <c r="AM291" s="77">
        <f t="shared" si="236"/>
        <v>0</v>
      </c>
      <c r="AN291" s="77">
        <f t="shared" si="236"/>
        <v>0</v>
      </c>
      <c r="AO291" s="77">
        <f t="shared" si="236"/>
        <v>0</v>
      </c>
      <c r="AP291" s="77">
        <f t="shared" si="237"/>
        <v>0</v>
      </c>
      <c r="AQ291" s="77">
        <f t="shared" si="237"/>
        <v>0</v>
      </c>
      <c r="AR291" s="77">
        <f t="shared" si="237"/>
        <v>0</v>
      </c>
      <c r="AS291" s="76">
        <f t="shared" si="237"/>
        <v>0</v>
      </c>
      <c r="AT291" s="78">
        <f t="shared" si="237"/>
        <v>0</v>
      </c>
      <c r="AU291" s="77">
        <f t="shared" si="237"/>
        <v>0</v>
      </c>
      <c r="AV291" s="77">
        <f t="shared" si="237"/>
        <v>0</v>
      </c>
      <c r="AW291" s="77">
        <f t="shared" si="237"/>
        <v>0</v>
      </c>
      <c r="AX291" s="77">
        <f t="shared" si="237"/>
        <v>0</v>
      </c>
      <c r="AY291" s="77">
        <f t="shared" si="237"/>
        <v>0</v>
      </c>
      <c r="AZ291" s="77">
        <f t="shared" si="237"/>
        <v>0</v>
      </c>
      <c r="BA291" s="77">
        <f t="shared" si="237"/>
        <v>0</v>
      </c>
      <c r="BB291" s="77">
        <f t="shared" si="237"/>
        <v>0</v>
      </c>
      <c r="BC291" s="77">
        <f t="shared" si="237"/>
        <v>0</v>
      </c>
      <c r="BD291" s="77">
        <f t="shared" si="237"/>
        <v>0</v>
      </c>
      <c r="BE291" s="76">
        <f t="shared" si="237"/>
        <v>0</v>
      </c>
      <c r="BF291" s="78">
        <f t="shared" si="238"/>
        <v>0</v>
      </c>
      <c r="BG291" s="77">
        <f t="shared" si="238"/>
        <v>0</v>
      </c>
      <c r="BH291" s="77">
        <f t="shared" si="238"/>
        <v>0</v>
      </c>
      <c r="BI291" s="77">
        <f t="shared" si="238"/>
        <v>0</v>
      </c>
      <c r="BJ291" s="77">
        <f t="shared" si="238"/>
        <v>0</v>
      </c>
      <c r="BK291" s="77">
        <f t="shared" si="238"/>
        <v>0</v>
      </c>
      <c r="BL291" s="77">
        <f t="shared" si="238"/>
        <v>0</v>
      </c>
      <c r="BM291" s="77">
        <f t="shared" si="238"/>
        <v>0</v>
      </c>
      <c r="BN291" s="77">
        <f t="shared" si="238"/>
        <v>0</v>
      </c>
      <c r="BO291" s="77">
        <f t="shared" si="238"/>
        <v>0</v>
      </c>
      <c r="BP291" s="77">
        <f t="shared" si="238"/>
        <v>0</v>
      </c>
      <c r="BQ291" s="76">
        <f t="shared" si="238"/>
        <v>0</v>
      </c>
      <c r="BR291" s="78">
        <f t="shared" si="238"/>
        <v>0</v>
      </c>
      <c r="BS291" s="77">
        <f t="shared" si="238"/>
        <v>0</v>
      </c>
      <c r="BT291" s="77">
        <f t="shared" si="238"/>
        <v>0</v>
      </c>
      <c r="BU291" s="77">
        <f t="shared" si="238"/>
        <v>0</v>
      </c>
      <c r="BV291" s="77">
        <f t="shared" si="239"/>
        <v>0</v>
      </c>
      <c r="BW291" s="77">
        <f t="shared" si="239"/>
        <v>0</v>
      </c>
      <c r="BX291" s="77">
        <f t="shared" si="239"/>
        <v>0</v>
      </c>
      <c r="BY291" s="77">
        <f t="shared" si="239"/>
        <v>0</v>
      </c>
      <c r="BZ291" s="77">
        <f t="shared" si="239"/>
        <v>0</v>
      </c>
      <c r="CA291" s="77">
        <f t="shared" si="239"/>
        <v>0</v>
      </c>
      <c r="CB291" s="77">
        <f t="shared" si="239"/>
        <v>0</v>
      </c>
      <c r="CC291" s="76">
        <f t="shared" si="229"/>
        <v>0</v>
      </c>
      <c r="CD291" s="368"/>
    </row>
    <row r="292" spans="2:82" s="39" customFormat="1" ht="13.5" x14ac:dyDescent="0.75">
      <c r="B292" s="25" t="s">
        <v>664</v>
      </c>
      <c r="C292" s="140" t="s">
        <v>665</v>
      </c>
      <c r="D292" s="130" t="s">
        <v>67</v>
      </c>
      <c r="E292" s="130">
        <v>6</v>
      </c>
      <c r="F292" s="258"/>
      <c r="G292" s="247">
        <f>+SUM(H292:CC292)</f>
        <v>0</v>
      </c>
      <c r="H292" s="79"/>
      <c r="I292" s="80"/>
      <c r="J292" s="327"/>
      <c r="K292" s="81"/>
      <c r="L292" s="81"/>
      <c r="M292" s="81"/>
      <c r="N292" s="81"/>
      <c r="O292" s="81"/>
      <c r="P292" s="81"/>
      <c r="Q292" s="81"/>
      <c r="R292" s="81"/>
      <c r="S292" s="81"/>
      <c r="T292" s="81"/>
      <c r="U292" s="80"/>
      <c r="V292" s="327"/>
      <c r="W292" s="81"/>
      <c r="X292" s="81"/>
      <c r="Y292" s="81"/>
      <c r="Z292" s="81"/>
      <c r="AA292" s="81"/>
      <c r="AB292" s="81"/>
      <c r="AC292" s="81"/>
      <c r="AD292" s="81"/>
      <c r="AE292" s="81"/>
      <c r="AF292" s="81"/>
      <c r="AG292" s="80"/>
      <c r="AH292" s="327"/>
      <c r="AI292" s="81"/>
      <c r="AJ292" s="81"/>
      <c r="AK292" s="81"/>
      <c r="AL292" s="81"/>
      <c r="AM292" s="81"/>
      <c r="AN292" s="81"/>
      <c r="AO292" s="81"/>
      <c r="AP292" s="81"/>
      <c r="AQ292" s="81"/>
      <c r="AR292" s="81"/>
      <c r="AS292" s="80"/>
      <c r="AT292" s="327"/>
      <c r="AU292" s="81"/>
      <c r="AV292" s="81"/>
      <c r="AW292" s="81"/>
      <c r="AX292" s="81"/>
      <c r="AY292" s="81"/>
      <c r="AZ292" s="81"/>
      <c r="BA292" s="81"/>
      <c r="BB292" s="81"/>
      <c r="BC292" s="81"/>
      <c r="BD292" s="81"/>
      <c r="BE292" s="80"/>
      <c r="BF292" s="327"/>
      <c r="BG292" s="81"/>
      <c r="BH292" s="81"/>
      <c r="BI292" s="81"/>
      <c r="BJ292" s="81"/>
      <c r="BK292" s="81"/>
      <c r="BL292" s="81"/>
      <c r="BM292" s="81"/>
      <c r="BN292" s="81"/>
      <c r="BO292" s="81"/>
      <c r="BP292" s="81"/>
      <c r="BQ292" s="80"/>
      <c r="BR292" s="327"/>
      <c r="BS292" s="81"/>
      <c r="BT292" s="81"/>
      <c r="BU292" s="81"/>
      <c r="BV292" s="81"/>
      <c r="BW292" s="81"/>
      <c r="BX292" s="81"/>
      <c r="BY292" s="81"/>
      <c r="BZ292" s="81"/>
      <c r="CA292" s="81"/>
      <c r="CB292" s="81"/>
      <c r="CC292" s="80"/>
      <c r="CD292" s="368"/>
    </row>
    <row r="293" spans="2:82" s="39" customFormat="1" ht="27" x14ac:dyDescent="0.75">
      <c r="B293" s="73" t="s">
        <v>666</v>
      </c>
      <c r="C293" s="129" t="s">
        <v>667</v>
      </c>
      <c r="D293" s="130" t="s">
        <v>446</v>
      </c>
      <c r="E293" s="255">
        <v>1</v>
      </c>
      <c r="F293" s="319"/>
      <c r="G293" s="74">
        <f t="shared" ref="G293:G334" si="240">+E293*F293</f>
        <v>0</v>
      </c>
      <c r="H293" s="75"/>
      <c r="I293" s="76"/>
      <c r="J293" s="75">
        <f t="shared" ref="J293:Y308" si="241">$G293/72</f>
        <v>0</v>
      </c>
      <c r="K293" s="77">
        <f t="shared" si="241"/>
        <v>0</v>
      </c>
      <c r="L293" s="77">
        <f t="shared" si="241"/>
        <v>0</v>
      </c>
      <c r="M293" s="77">
        <f t="shared" si="241"/>
        <v>0</v>
      </c>
      <c r="N293" s="77">
        <f t="shared" si="241"/>
        <v>0</v>
      </c>
      <c r="O293" s="77">
        <f t="shared" si="241"/>
        <v>0</v>
      </c>
      <c r="P293" s="77">
        <f t="shared" si="241"/>
        <v>0</v>
      </c>
      <c r="Q293" s="77">
        <f t="shared" si="241"/>
        <v>0</v>
      </c>
      <c r="R293" s="77">
        <f t="shared" si="241"/>
        <v>0</v>
      </c>
      <c r="S293" s="77">
        <f t="shared" si="241"/>
        <v>0</v>
      </c>
      <c r="T293" s="77">
        <f t="shared" si="241"/>
        <v>0</v>
      </c>
      <c r="U293" s="76">
        <f t="shared" si="241"/>
        <v>0</v>
      </c>
      <c r="V293" s="78">
        <f t="shared" si="241"/>
        <v>0</v>
      </c>
      <c r="W293" s="77">
        <f t="shared" si="241"/>
        <v>0</v>
      </c>
      <c r="X293" s="77">
        <f t="shared" si="241"/>
        <v>0</v>
      </c>
      <c r="Y293" s="77">
        <f t="shared" si="241"/>
        <v>0</v>
      </c>
      <c r="Z293" s="77">
        <f t="shared" ref="Z293:AO308" si="242">$G293/72</f>
        <v>0</v>
      </c>
      <c r="AA293" s="77">
        <f t="shared" si="242"/>
        <v>0</v>
      </c>
      <c r="AB293" s="77">
        <f t="shared" si="242"/>
        <v>0</v>
      </c>
      <c r="AC293" s="77">
        <f t="shared" si="242"/>
        <v>0</v>
      </c>
      <c r="AD293" s="77">
        <f t="shared" si="242"/>
        <v>0</v>
      </c>
      <c r="AE293" s="77">
        <f t="shared" si="242"/>
        <v>0</v>
      </c>
      <c r="AF293" s="77">
        <f t="shared" si="242"/>
        <v>0</v>
      </c>
      <c r="AG293" s="76">
        <f t="shared" si="242"/>
        <v>0</v>
      </c>
      <c r="AH293" s="78">
        <f t="shared" si="242"/>
        <v>0</v>
      </c>
      <c r="AI293" s="77">
        <f t="shared" si="242"/>
        <v>0</v>
      </c>
      <c r="AJ293" s="77">
        <f t="shared" si="242"/>
        <v>0</v>
      </c>
      <c r="AK293" s="77">
        <f t="shared" si="242"/>
        <v>0</v>
      </c>
      <c r="AL293" s="77">
        <f t="shared" si="242"/>
        <v>0</v>
      </c>
      <c r="AM293" s="77">
        <f t="shared" si="242"/>
        <v>0</v>
      </c>
      <c r="AN293" s="77">
        <f t="shared" si="242"/>
        <v>0</v>
      </c>
      <c r="AO293" s="77">
        <f t="shared" si="242"/>
        <v>0</v>
      </c>
      <c r="AP293" s="77">
        <f t="shared" ref="AP293:BE308" si="243">$G293/72</f>
        <v>0</v>
      </c>
      <c r="AQ293" s="77">
        <f t="shared" si="243"/>
        <v>0</v>
      </c>
      <c r="AR293" s="77">
        <f t="shared" si="243"/>
        <v>0</v>
      </c>
      <c r="AS293" s="76">
        <f t="shared" si="243"/>
        <v>0</v>
      </c>
      <c r="AT293" s="78">
        <f t="shared" si="243"/>
        <v>0</v>
      </c>
      <c r="AU293" s="77">
        <f t="shared" si="243"/>
        <v>0</v>
      </c>
      <c r="AV293" s="77">
        <f t="shared" si="243"/>
        <v>0</v>
      </c>
      <c r="AW293" s="77">
        <f t="shared" si="243"/>
        <v>0</v>
      </c>
      <c r="AX293" s="77">
        <f t="shared" si="243"/>
        <v>0</v>
      </c>
      <c r="AY293" s="77">
        <f t="shared" si="243"/>
        <v>0</v>
      </c>
      <c r="AZ293" s="77">
        <f t="shared" si="243"/>
        <v>0</v>
      </c>
      <c r="BA293" s="77">
        <f t="shared" si="243"/>
        <v>0</v>
      </c>
      <c r="BB293" s="77">
        <f t="shared" si="243"/>
        <v>0</v>
      </c>
      <c r="BC293" s="77">
        <f t="shared" si="243"/>
        <v>0</v>
      </c>
      <c r="BD293" s="77">
        <f t="shared" si="243"/>
        <v>0</v>
      </c>
      <c r="BE293" s="76">
        <f t="shared" si="243"/>
        <v>0</v>
      </c>
      <c r="BF293" s="78">
        <f t="shared" ref="BF293:BU308" si="244">$G293/72</f>
        <v>0</v>
      </c>
      <c r="BG293" s="77">
        <f t="shared" si="244"/>
        <v>0</v>
      </c>
      <c r="BH293" s="77">
        <f t="shared" si="244"/>
        <v>0</v>
      </c>
      <c r="BI293" s="77">
        <f t="shared" si="244"/>
        <v>0</v>
      </c>
      <c r="BJ293" s="77">
        <f t="shared" si="244"/>
        <v>0</v>
      </c>
      <c r="BK293" s="77">
        <f t="shared" si="244"/>
        <v>0</v>
      </c>
      <c r="BL293" s="77">
        <f t="shared" si="244"/>
        <v>0</v>
      </c>
      <c r="BM293" s="77">
        <f t="shared" si="244"/>
        <v>0</v>
      </c>
      <c r="BN293" s="77">
        <f t="shared" si="244"/>
        <v>0</v>
      </c>
      <c r="BO293" s="77">
        <f t="shared" si="244"/>
        <v>0</v>
      </c>
      <c r="BP293" s="77">
        <f t="shared" si="244"/>
        <v>0</v>
      </c>
      <c r="BQ293" s="76">
        <f t="shared" si="244"/>
        <v>0</v>
      </c>
      <c r="BR293" s="78">
        <f t="shared" si="244"/>
        <v>0</v>
      </c>
      <c r="BS293" s="77">
        <f t="shared" si="244"/>
        <v>0</v>
      </c>
      <c r="BT293" s="77">
        <f t="shared" si="244"/>
        <v>0</v>
      </c>
      <c r="BU293" s="77">
        <f t="shared" si="244"/>
        <v>0</v>
      </c>
      <c r="BV293" s="77">
        <f t="shared" ref="BV293:CB324" si="245">$G293/72</f>
        <v>0</v>
      </c>
      <c r="BW293" s="77">
        <f t="shared" si="245"/>
        <v>0</v>
      </c>
      <c r="BX293" s="77">
        <f t="shared" si="245"/>
        <v>0</v>
      </c>
      <c r="BY293" s="77">
        <f t="shared" si="245"/>
        <v>0</v>
      </c>
      <c r="BZ293" s="77">
        <f t="shared" si="245"/>
        <v>0</v>
      </c>
      <c r="CA293" s="77">
        <f t="shared" si="245"/>
        <v>0</v>
      </c>
      <c r="CB293" s="77">
        <f t="shared" si="245"/>
        <v>0</v>
      </c>
      <c r="CC293" s="76">
        <f t="shared" ref="CC293:CC334" si="246">G293-SUM(J293:CB293)</f>
        <v>0</v>
      </c>
      <c r="CD293" s="368"/>
    </row>
    <row r="294" spans="2:82" s="39" customFormat="1" ht="27" x14ac:dyDescent="0.75">
      <c r="B294" s="73" t="s">
        <v>668</v>
      </c>
      <c r="C294" s="129" t="s">
        <v>669</v>
      </c>
      <c r="D294" s="130" t="s">
        <v>446</v>
      </c>
      <c r="E294" s="255">
        <v>1</v>
      </c>
      <c r="F294" s="319"/>
      <c r="G294" s="74">
        <f t="shared" si="240"/>
        <v>0</v>
      </c>
      <c r="H294" s="75"/>
      <c r="I294" s="76"/>
      <c r="J294" s="75">
        <f t="shared" si="241"/>
        <v>0</v>
      </c>
      <c r="K294" s="77">
        <f t="shared" si="241"/>
        <v>0</v>
      </c>
      <c r="L294" s="77">
        <f t="shared" si="241"/>
        <v>0</v>
      </c>
      <c r="M294" s="77">
        <f t="shared" si="241"/>
        <v>0</v>
      </c>
      <c r="N294" s="77">
        <f t="shared" si="241"/>
        <v>0</v>
      </c>
      <c r="O294" s="77">
        <f t="shared" si="241"/>
        <v>0</v>
      </c>
      <c r="P294" s="77">
        <f t="shared" si="241"/>
        <v>0</v>
      </c>
      <c r="Q294" s="77">
        <f t="shared" si="241"/>
        <v>0</v>
      </c>
      <c r="R294" s="77">
        <f t="shared" si="241"/>
        <v>0</v>
      </c>
      <c r="S294" s="77">
        <f t="shared" si="241"/>
        <v>0</v>
      </c>
      <c r="T294" s="77">
        <f t="shared" si="241"/>
        <v>0</v>
      </c>
      <c r="U294" s="76">
        <f t="shared" si="241"/>
        <v>0</v>
      </c>
      <c r="V294" s="78">
        <f t="shared" si="241"/>
        <v>0</v>
      </c>
      <c r="W294" s="77">
        <f t="shared" si="241"/>
        <v>0</v>
      </c>
      <c r="X294" s="77">
        <f t="shared" si="241"/>
        <v>0</v>
      </c>
      <c r="Y294" s="77">
        <f t="shared" si="241"/>
        <v>0</v>
      </c>
      <c r="Z294" s="77">
        <f t="shared" si="242"/>
        <v>0</v>
      </c>
      <c r="AA294" s="77">
        <f t="shared" si="242"/>
        <v>0</v>
      </c>
      <c r="AB294" s="77">
        <f t="shared" si="242"/>
        <v>0</v>
      </c>
      <c r="AC294" s="77">
        <f t="shared" si="242"/>
        <v>0</v>
      </c>
      <c r="AD294" s="77">
        <f t="shared" si="242"/>
        <v>0</v>
      </c>
      <c r="AE294" s="77">
        <f t="shared" si="242"/>
        <v>0</v>
      </c>
      <c r="AF294" s="77">
        <f t="shared" si="242"/>
        <v>0</v>
      </c>
      <c r="AG294" s="76">
        <f t="shared" si="242"/>
        <v>0</v>
      </c>
      <c r="AH294" s="78">
        <f t="shared" si="242"/>
        <v>0</v>
      </c>
      <c r="AI294" s="77">
        <f t="shared" si="242"/>
        <v>0</v>
      </c>
      <c r="AJ294" s="77">
        <f t="shared" si="242"/>
        <v>0</v>
      </c>
      <c r="AK294" s="77">
        <f t="shared" si="242"/>
        <v>0</v>
      </c>
      <c r="AL294" s="77">
        <f t="shared" si="242"/>
        <v>0</v>
      </c>
      <c r="AM294" s="77">
        <f t="shared" si="242"/>
        <v>0</v>
      </c>
      <c r="AN294" s="77">
        <f t="shared" si="242"/>
        <v>0</v>
      </c>
      <c r="AO294" s="77">
        <f t="shared" si="242"/>
        <v>0</v>
      </c>
      <c r="AP294" s="77">
        <f t="shared" si="243"/>
        <v>0</v>
      </c>
      <c r="AQ294" s="77">
        <f t="shared" si="243"/>
        <v>0</v>
      </c>
      <c r="AR294" s="77">
        <f t="shared" si="243"/>
        <v>0</v>
      </c>
      <c r="AS294" s="76">
        <f t="shared" si="243"/>
        <v>0</v>
      </c>
      <c r="AT294" s="78">
        <f t="shared" si="243"/>
        <v>0</v>
      </c>
      <c r="AU294" s="77">
        <f t="shared" si="243"/>
        <v>0</v>
      </c>
      <c r="AV294" s="77">
        <f t="shared" si="243"/>
        <v>0</v>
      </c>
      <c r="AW294" s="77">
        <f t="shared" si="243"/>
        <v>0</v>
      </c>
      <c r="AX294" s="77">
        <f t="shared" si="243"/>
        <v>0</v>
      </c>
      <c r="AY294" s="77">
        <f t="shared" si="243"/>
        <v>0</v>
      </c>
      <c r="AZ294" s="77">
        <f t="shared" si="243"/>
        <v>0</v>
      </c>
      <c r="BA294" s="77">
        <f t="shared" si="243"/>
        <v>0</v>
      </c>
      <c r="BB294" s="77">
        <f t="shared" si="243"/>
        <v>0</v>
      </c>
      <c r="BC294" s="77">
        <f t="shared" si="243"/>
        <v>0</v>
      </c>
      <c r="BD294" s="77">
        <f t="shared" si="243"/>
        <v>0</v>
      </c>
      <c r="BE294" s="76">
        <f t="shared" si="243"/>
        <v>0</v>
      </c>
      <c r="BF294" s="78">
        <f t="shared" si="244"/>
        <v>0</v>
      </c>
      <c r="BG294" s="77">
        <f t="shared" si="244"/>
        <v>0</v>
      </c>
      <c r="BH294" s="77">
        <f t="shared" si="244"/>
        <v>0</v>
      </c>
      <c r="BI294" s="77">
        <f t="shared" si="244"/>
        <v>0</v>
      </c>
      <c r="BJ294" s="77">
        <f t="shared" si="244"/>
        <v>0</v>
      </c>
      <c r="BK294" s="77">
        <f t="shared" si="244"/>
        <v>0</v>
      </c>
      <c r="BL294" s="77">
        <f t="shared" si="244"/>
        <v>0</v>
      </c>
      <c r="BM294" s="77">
        <f t="shared" si="244"/>
        <v>0</v>
      </c>
      <c r="BN294" s="77">
        <f t="shared" si="244"/>
        <v>0</v>
      </c>
      <c r="BO294" s="77">
        <f t="shared" si="244"/>
        <v>0</v>
      </c>
      <c r="BP294" s="77">
        <f t="shared" si="244"/>
        <v>0</v>
      </c>
      <c r="BQ294" s="76">
        <f t="shared" si="244"/>
        <v>0</v>
      </c>
      <c r="BR294" s="78">
        <f t="shared" si="244"/>
        <v>0</v>
      </c>
      <c r="BS294" s="77">
        <f t="shared" si="244"/>
        <v>0</v>
      </c>
      <c r="BT294" s="77">
        <f t="shared" si="244"/>
        <v>0</v>
      </c>
      <c r="BU294" s="77">
        <f t="shared" si="244"/>
        <v>0</v>
      </c>
      <c r="BV294" s="77">
        <f t="shared" si="245"/>
        <v>0</v>
      </c>
      <c r="BW294" s="77">
        <f t="shared" si="245"/>
        <v>0</v>
      </c>
      <c r="BX294" s="77">
        <f t="shared" si="245"/>
        <v>0</v>
      </c>
      <c r="BY294" s="77">
        <f t="shared" si="245"/>
        <v>0</v>
      </c>
      <c r="BZ294" s="77">
        <f t="shared" si="245"/>
        <v>0</v>
      </c>
      <c r="CA294" s="77">
        <f t="shared" si="245"/>
        <v>0</v>
      </c>
      <c r="CB294" s="77">
        <f t="shared" si="245"/>
        <v>0</v>
      </c>
      <c r="CC294" s="76">
        <f t="shared" si="246"/>
        <v>0</v>
      </c>
      <c r="CD294" s="368"/>
    </row>
    <row r="295" spans="2:82" s="39" customFormat="1" ht="27" x14ac:dyDescent="0.75">
      <c r="B295" s="73" t="s">
        <v>670</v>
      </c>
      <c r="C295" s="129" t="s">
        <v>671</v>
      </c>
      <c r="D295" s="130" t="s">
        <v>446</v>
      </c>
      <c r="E295" s="255">
        <v>2</v>
      </c>
      <c r="F295" s="319"/>
      <c r="G295" s="74">
        <f t="shared" si="240"/>
        <v>0</v>
      </c>
      <c r="H295" s="75"/>
      <c r="I295" s="76"/>
      <c r="J295" s="75">
        <f t="shared" si="241"/>
        <v>0</v>
      </c>
      <c r="K295" s="77">
        <f t="shared" si="241"/>
        <v>0</v>
      </c>
      <c r="L295" s="77">
        <f t="shared" si="241"/>
        <v>0</v>
      </c>
      <c r="M295" s="77">
        <f t="shared" si="241"/>
        <v>0</v>
      </c>
      <c r="N295" s="77">
        <f t="shared" si="241"/>
        <v>0</v>
      </c>
      <c r="O295" s="77">
        <f t="shared" si="241"/>
        <v>0</v>
      </c>
      <c r="P295" s="77">
        <f t="shared" si="241"/>
        <v>0</v>
      </c>
      <c r="Q295" s="77">
        <f t="shared" si="241"/>
        <v>0</v>
      </c>
      <c r="R295" s="77">
        <f t="shared" si="241"/>
        <v>0</v>
      </c>
      <c r="S295" s="77">
        <f t="shared" si="241"/>
        <v>0</v>
      </c>
      <c r="T295" s="77">
        <f t="shared" si="241"/>
        <v>0</v>
      </c>
      <c r="U295" s="76">
        <f t="shared" si="241"/>
        <v>0</v>
      </c>
      <c r="V295" s="78">
        <f t="shared" si="241"/>
        <v>0</v>
      </c>
      <c r="W295" s="77">
        <f t="shared" si="241"/>
        <v>0</v>
      </c>
      <c r="X295" s="77">
        <f t="shared" si="241"/>
        <v>0</v>
      </c>
      <c r="Y295" s="77">
        <f t="shared" si="241"/>
        <v>0</v>
      </c>
      <c r="Z295" s="77">
        <f t="shared" si="242"/>
        <v>0</v>
      </c>
      <c r="AA295" s="77">
        <f t="shared" si="242"/>
        <v>0</v>
      </c>
      <c r="AB295" s="77">
        <f t="shared" si="242"/>
        <v>0</v>
      </c>
      <c r="AC295" s="77">
        <f t="shared" si="242"/>
        <v>0</v>
      </c>
      <c r="AD295" s="77">
        <f t="shared" si="242"/>
        <v>0</v>
      </c>
      <c r="AE295" s="77">
        <f t="shared" si="242"/>
        <v>0</v>
      </c>
      <c r="AF295" s="77">
        <f t="shared" si="242"/>
        <v>0</v>
      </c>
      <c r="AG295" s="76">
        <f t="shared" si="242"/>
        <v>0</v>
      </c>
      <c r="AH295" s="78">
        <f t="shared" si="242"/>
        <v>0</v>
      </c>
      <c r="AI295" s="77">
        <f t="shared" si="242"/>
        <v>0</v>
      </c>
      <c r="AJ295" s="77">
        <f t="shared" si="242"/>
        <v>0</v>
      </c>
      <c r="AK295" s="77">
        <f t="shared" si="242"/>
        <v>0</v>
      </c>
      <c r="AL295" s="77">
        <f t="shared" si="242"/>
        <v>0</v>
      </c>
      <c r="AM295" s="77">
        <f t="shared" si="242"/>
        <v>0</v>
      </c>
      <c r="AN295" s="77">
        <f t="shared" si="242"/>
        <v>0</v>
      </c>
      <c r="AO295" s="77">
        <f t="shared" si="242"/>
        <v>0</v>
      </c>
      <c r="AP295" s="77">
        <f t="shared" si="243"/>
        <v>0</v>
      </c>
      <c r="AQ295" s="77">
        <f t="shared" si="243"/>
        <v>0</v>
      </c>
      <c r="AR295" s="77">
        <f t="shared" si="243"/>
        <v>0</v>
      </c>
      <c r="AS295" s="76">
        <f t="shared" si="243"/>
        <v>0</v>
      </c>
      <c r="AT295" s="78">
        <f t="shared" si="243"/>
        <v>0</v>
      </c>
      <c r="AU295" s="77">
        <f t="shared" si="243"/>
        <v>0</v>
      </c>
      <c r="AV295" s="77">
        <f t="shared" si="243"/>
        <v>0</v>
      </c>
      <c r="AW295" s="77">
        <f t="shared" si="243"/>
        <v>0</v>
      </c>
      <c r="AX295" s="77">
        <f t="shared" si="243"/>
        <v>0</v>
      </c>
      <c r="AY295" s="77">
        <f t="shared" si="243"/>
        <v>0</v>
      </c>
      <c r="AZ295" s="77">
        <f t="shared" si="243"/>
        <v>0</v>
      </c>
      <c r="BA295" s="77">
        <f t="shared" si="243"/>
        <v>0</v>
      </c>
      <c r="BB295" s="77">
        <f t="shared" si="243"/>
        <v>0</v>
      </c>
      <c r="BC295" s="77">
        <f t="shared" si="243"/>
        <v>0</v>
      </c>
      <c r="BD295" s="77">
        <f t="shared" si="243"/>
        <v>0</v>
      </c>
      <c r="BE295" s="76">
        <f t="shared" si="243"/>
        <v>0</v>
      </c>
      <c r="BF295" s="78">
        <f t="shared" si="244"/>
        <v>0</v>
      </c>
      <c r="BG295" s="77">
        <f t="shared" si="244"/>
        <v>0</v>
      </c>
      <c r="BH295" s="77">
        <f t="shared" si="244"/>
        <v>0</v>
      </c>
      <c r="BI295" s="77">
        <f t="shared" si="244"/>
        <v>0</v>
      </c>
      <c r="BJ295" s="77">
        <f t="shared" si="244"/>
        <v>0</v>
      </c>
      <c r="BK295" s="77">
        <f t="shared" si="244"/>
        <v>0</v>
      </c>
      <c r="BL295" s="77">
        <f t="shared" si="244"/>
        <v>0</v>
      </c>
      <c r="BM295" s="77">
        <f t="shared" si="244"/>
        <v>0</v>
      </c>
      <c r="BN295" s="77">
        <f t="shared" si="244"/>
        <v>0</v>
      </c>
      <c r="BO295" s="77">
        <f t="shared" si="244"/>
        <v>0</v>
      </c>
      <c r="BP295" s="77">
        <f t="shared" si="244"/>
        <v>0</v>
      </c>
      <c r="BQ295" s="76">
        <f t="shared" si="244"/>
        <v>0</v>
      </c>
      <c r="BR295" s="78">
        <f t="shared" si="244"/>
        <v>0</v>
      </c>
      <c r="BS295" s="77">
        <f t="shared" si="244"/>
        <v>0</v>
      </c>
      <c r="BT295" s="77">
        <f t="shared" si="244"/>
        <v>0</v>
      </c>
      <c r="BU295" s="77">
        <f t="shared" si="244"/>
        <v>0</v>
      </c>
      <c r="BV295" s="77">
        <f t="shared" si="245"/>
        <v>0</v>
      </c>
      <c r="BW295" s="77">
        <f t="shared" si="245"/>
        <v>0</v>
      </c>
      <c r="BX295" s="77">
        <f t="shared" si="245"/>
        <v>0</v>
      </c>
      <c r="BY295" s="77">
        <f t="shared" si="245"/>
        <v>0</v>
      </c>
      <c r="BZ295" s="77">
        <f t="shared" si="245"/>
        <v>0</v>
      </c>
      <c r="CA295" s="77">
        <f t="shared" si="245"/>
        <v>0</v>
      </c>
      <c r="CB295" s="77">
        <f t="shared" si="245"/>
        <v>0</v>
      </c>
      <c r="CC295" s="76">
        <f t="shared" si="246"/>
        <v>0</v>
      </c>
      <c r="CD295" s="368"/>
    </row>
    <row r="296" spans="2:82" s="39" customFormat="1" ht="27" x14ac:dyDescent="0.75">
      <c r="B296" s="73" t="s">
        <v>672</v>
      </c>
      <c r="C296" s="129" t="s">
        <v>673</v>
      </c>
      <c r="D296" s="130" t="s">
        <v>446</v>
      </c>
      <c r="E296" s="255">
        <v>2</v>
      </c>
      <c r="F296" s="319"/>
      <c r="G296" s="74">
        <f t="shared" si="240"/>
        <v>0</v>
      </c>
      <c r="H296" s="75"/>
      <c r="I296" s="76"/>
      <c r="J296" s="75">
        <f t="shared" si="241"/>
        <v>0</v>
      </c>
      <c r="K296" s="77">
        <f t="shared" si="241"/>
        <v>0</v>
      </c>
      <c r="L296" s="77">
        <f t="shared" si="241"/>
        <v>0</v>
      </c>
      <c r="M296" s="77">
        <f t="shared" si="241"/>
        <v>0</v>
      </c>
      <c r="N296" s="77">
        <f t="shared" si="241"/>
        <v>0</v>
      </c>
      <c r="O296" s="77">
        <f t="shared" si="241"/>
        <v>0</v>
      </c>
      <c r="P296" s="77">
        <f t="shared" si="241"/>
        <v>0</v>
      </c>
      <c r="Q296" s="77">
        <f t="shared" si="241"/>
        <v>0</v>
      </c>
      <c r="R296" s="77">
        <f t="shared" si="241"/>
        <v>0</v>
      </c>
      <c r="S296" s="77">
        <f t="shared" si="241"/>
        <v>0</v>
      </c>
      <c r="T296" s="77">
        <f t="shared" si="241"/>
        <v>0</v>
      </c>
      <c r="U296" s="76">
        <f t="shared" si="241"/>
        <v>0</v>
      </c>
      <c r="V296" s="78">
        <f t="shared" si="241"/>
        <v>0</v>
      </c>
      <c r="W296" s="77">
        <f t="shared" si="241"/>
        <v>0</v>
      </c>
      <c r="X296" s="77">
        <f t="shared" si="241"/>
        <v>0</v>
      </c>
      <c r="Y296" s="77">
        <f t="shared" si="241"/>
        <v>0</v>
      </c>
      <c r="Z296" s="77">
        <f t="shared" si="242"/>
        <v>0</v>
      </c>
      <c r="AA296" s="77">
        <f t="shared" si="242"/>
        <v>0</v>
      </c>
      <c r="AB296" s="77">
        <f t="shared" si="242"/>
        <v>0</v>
      </c>
      <c r="AC296" s="77">
        <f t="shared" si="242"/>
        <v>0</v>
      </c>
      <c r="AD296" s="77">
        <f t="shared" si="242"/>
        <v>0</v>
      </c>
      <c r="AE296" s="77">
        <f t="shared" si="242"/>
        <v>0</v>
      </c>
      <c r="AF296" s="77">
        <f t="shared" si="242"/>
        <v>0</v>
      </c>
      <c r="AG296" s="76">
        <f t="shared" si="242"/>
        <v>0</v>
      </c>
      <c r="AH296" s="78">
        <f t="shared" si="242"/>
        <v>0</v>
      </c>
      <c r="AI296" s="77">
        <f t="shared" si="242"/>
        <v>0</v>
      </c>
      <c r="AJ296" s="77">
        <f t="shared" si="242"/>
        <v>0</v>
      </c>
      <c r="AK296" s="77">
        <f t="shared" si="242"/>
        <v>0</v>
      </c>
      <c r="AL296" s="77">
        <f t="shared" si="242"/>
        <v>0</v>
      </c>
      <c r="AM296" s="77">
        <f t="shared" si="242"/>
        <v>0</v>
      </c>
      <c r="AN296" s="77">
        <f t="shared" si="242"/>
        <v>0</v>
      </c>
      <c r="AO296" s="77">
        <f t="shared" si="242"/>
        <v>0</v>
      </c>
      <c r="AP296" s="77">
        <f t="shared" si="243"/>
        <v>0</v>
      </c>
      <c r="AQ296" s="77">
        <f t="shared" si="243"/>
        <v>0</v>
      </c>
      <c r="AR296" s="77">
        <f t="shared" si="243"/>
        <v>0</v>
      </c>
      <c r="AS296" s="76">
        <f t="shared" si="243"/>
        <v>0</v>
      </c>
      <c r="AT296" s="78">
        <f t="shared" si="243"/>
        <v>0</v>
      </c>
      <c r="AU296" s="77">
        <f t="shared" si="243"/>
        <v>0</v>
      </c>
      <c r="AV296" s="77">
        <f t="shared" si="243"/>
        <v>0</v>
      </c>
      <c r="AW296" s="77">
        <f t="shared" si="243"/>
        <v>0</v>
      </c>
      <c r="AX296" s="77">
        <f t="shared" si="243"/>
        <v>0</v>
      </c>
      <c r="AY296" s="77">
        <f t="shared" si="243"/>
        <v>0</v>
      </c>
      <c r="AZ296" s="77">
        <f t="shared" si="243"/>
        <v>0</v>
      </c>
      <c r="BA296" s="77">
        <f t="shared" si="243"/>
        <v>0</v>
      </c>
      <c r="BB296" s="77">
        <f t="shared" si="243"/>
        <v>0</v>
      </c>
      <c r="BC296" s="77">
        <f t="shared" si="243"/>
        <v>0</v>
      </c>
      <c r="BD296" s="77">
        <f t="shared" si="243"/>
        <v>0</v>
      </c>
      <c r="BE296" s="76">
        <f t="shared" si="243"/>
        <v>0</v>
      </c>
      <c r="BF296" s="78">
        <f t="shared" si="244"/>
        <v>0</v>
      </c>
      <c r="BG296" s="77">
        <f t="shared" si="244"/>
        <v>0</v>
      </c>
      <c r="BH296" s="77">
        <f t="shared" si="244"/>
        <v>0</v>
      </c>
      <c r="BI296" s="77">
        <f t="shared" si="244"/>
        <v>0</v>
      </c>
      <c r="BJ296" s="77">
        <f t="shared" si="244"/>
        <v>0</v>
      </c>
      <c r="BK296" s="77">
        <f t="shared" si="244"/>
        <v>0</v>
      </c>
      <c r="BL296" s="77">
        <f t="shared" si="244"/>
        <v>0</v>
      </c>
      <c r="BM296" s="77">
        <f t="shared" si="244"/>
        <v>0</v>
      </c>
      <c r="BN296" s="77">
        <f t="shared" si="244"/>
        <v>0</v>
      </c>
      <c r="BO296" s="77">
        <f t="shared" si="244"/>
        <v>0</v>
      </c>
      <c r="BP296" s="77">
        <f t="shared" si="244"/>
        <v>0</v>
      </c>
      <c r="BQ296" s="76">
        <f t="shared" si="244"/>
        <v>0</v>
      </c>
      <c r="BR296" s="78">
        <f t="shared" si="244"/>
        <v>0</v>
      </c>
      <c r="BS296" s="77">
        <f t="shared" si="244"/>
        <v>0</v>
      </c>
      <c r="BT296" s="77">
        <f t="shared" si="244"/>
        <v>0</v>
      </c>
      <c r="BU296" s="77">
        <f t="shared" si="244"/>
        <v>0</v>
      </c>
      <c r="BV296" s="77">
        <f t="shared" si="245"/>
        <v>0</v>
      </c>
      <c r="BW296" s="77">
        <f t="shared" si="245"/>
        <v>0</v>
      </c>
      <c r="BX296" s="77">
        <f t="shared" si="245"/>
        <v>0</v>
      </c>
      <c r="BY296" s="77">
        <f t="shared" si="245"/>
        <v>0</v>
      </c>
      <c r="BZ296" s="77">
        <f t="shared" si="245"/>
        <v>0</v>
      </c>
      <c r="CA296" s="77">
        <f t="shared" si="245"/>
        <v>0</v>
      </c>
      <c r="CB296" s="77">
        <f t="shared" si="245"/>
        <v>0</v>
      </c>
      <c r="CC296" s="76">
        <f t="shared" si="246"/>
        <v>0</v>
      </c>
      <c r="CD296" s="368"/>
    </row>
    <row r="297" spans="2:82" s="39" customFormat="1" ht="27" x14ac:dyDescent="0.75">
      <c r="B297" s="73" t="s">
        <v>674</v>
      </c>
      <c r="C297" s="129" t="s">
        <v>675</v>
      </c>
      <c r="D297" s="130" t="s">
        <v>446</v>
      </c>
      <c r="E297" s="255">
        <v>1</v>
      </c>
      <c r="F297" s="319"/>
      <c r="G297" s="74">
        <f t="shared" si="240"/>
        <v>0</v>
      </c>
      <c r="H297" s="75"/>
      <c r="I297" s="76"/>
      <c r="J297" s="75">
        <f t="shared" si="241"/>
        <v>0</v>
      </c>
      <c r="K297" s="77">
        <f t="shared" si="241"/>
        <v>0</v>
      </c>
      <c r="L297" s="77">
        <f t="shared" si="241"/>
        <v>0</v>
      </c>
      <c r="M297" s="77">
        <f t="shared" si="241"/>
        <v>0</v>
      </c>
      <c r="N297" s="77">
        <f t="shared" si="241"/>
        <v>0</v>
      </c>
      <c r="O297" s="77">
        <f t="shared" si="241"/>
        <v>0</v>
      </c>
      <c r="P297" s="77">
        <f t="shared" si="241"/>
        <v>0</v>
      </c>
      <c r="Q297" s="77">
        <f t="shared" si="241"/>
        <v>0</v>
      </c>
      <c r="R297" s="77">
        <f t="shared" si="241"/>
        <v>0</v>
      </c>
      <c r="S297" s="77">
        <f t="shared" si="241"/>
        <v>0</v>
      </c>
      <c r="T297" s="77">
        <f t="shared" si="241"/>
        <v>0</v>
      </c>
      <c r="U297" s="76">
        <f t="shared" si="241"/>
        <v>0</v>
      </c>
      <c r="V297" s="78">
        <f t="shared" si="241"/>
        <v>0</v>
      </c>
      <c r="W297" s="77">
        <f t="shared" si="241"/>
        <v>0</v>
      </c>
      <c r="X297" s="77">
        <f t="shared" si="241"/>
        <v>0</v>
      </c>
      <c r="Y297" s="77">
        <f t="shared" si="241"/>
        <v>0</v>
      </c>
      <c r="Z297" s="77">
        <f t="shared" si="242"/>
        <v>0</v>
      </c>
      <c r="AA297" s="77">
        <f t="shared" si="242"/>
        <v>0</v>
      </c>
      <c r="AB297" s="77">
        <f t="shared" si="242"/>
        <v>0</v>
      </c>
      <c r="AC297" s="77">
        <f t="shared" si="242"/>
        <v>0</v>
      </c>
      <c r="AD297" s="77">
        <f t="shared" si="242"/>
        <v>0</v>
      </c>
      <c r="AE297" s="77">
        <f t="shared" si="242"/>
        <v>0</v>
      </c>
      <c r="AF297" s="77">
        <f t="shared" si="242"/>
        <v>0</v>
      </c>
      <c r="AG297" s="76">
        <f t="shared" si="242"/>
        <v>0</v>
      </c>
      <c r="AH297" s="78">
        <f t="shared" si="242"/>
        <v>0</v>
      </c>
      <c r="AI297" s="77">
        <f t="shared" si="242"/>
        <v>0</v>
      </c>
      <c r="AJ297" s="77">
        <f t="shared" si="242"/>
        <v>0</v>
      </c>
      <c r="AK297" s="77">
        <f t="shared" si="242"/>
        <v>0</v>
      </c>
      <c r="AL297" s="77">
        <f t="shared" si="242"/>
        <v>0</v>
      </c>
      <c r="AM297" s="77">
        <f t="shared" si="242"/>
        <v>0</v>
      </c>
      <c r="AN297" s="77">
        <f t="shared" si="242"/>
        <v>0</v>
      </c>
      <c r="AO297" s="77">
        <f t="shared" si="242"/>
        <v>0</v>
      </c>
      <c r="AP297" s="77">
        <f t="shared" si="243"/>
        <v>0</v>
      </c>
      <c r="AQ297" s="77">
        <f t="shared" si="243"/>
        <v>0</v>
      </c>
      <c r="AR297" s="77">
        <f t="shared" si="243"/>
        <v>0</v>
      </c>
      <c r="AS297" s="76">
        <f t="shared" si="243"/>
        <v>0</v>
      </c>
      <c r="AT297" s="78">
        <f t="shared" si="243"/>
        <v>0</v>
      </c>
      <c r="AU297" s="77">
        <f t="shared" si="243"/>
        <v>0</v>
      </c>
      <c r="AV297" s="77">
        <f t="shared" si="243"/>
        <v>0</v>
      </c>
      <c r="AW297" s="77">
        <f t="shared" si="243"/>
        <v>0</v>
      </c>
      <c r="AX297" s="77">
        <f t="shared" si="243"/>
        <v>0</v>
      </c>
      <c r="AY297" s="77">
        <f t="shared" si="243"/>
        <v>0</v>
      </c>
      <c r="AZ297" s="77">
        <f t="shared" si="243"/>
        <v>0</v>
      </c>
      <c r="BA297" s="77">
        <f t="shared" si="243"/>
        <v>0</v>
      </c>
      <c r="BB297" s="77">
        <f t="shared" si="243"/>
        <v>0</v>
      </c>
      <c r="BC297" s="77">
        <f t="shared" si="243"/>
        <v>0</v>
      </c>
      <c r="BD297" s="77">
        <f t="shared" si="243"/>
        <v>0</v>
      </c>
      <c r="BE297" s="76">
        <f t="shared" si="243"/>
        <v>0</v>
      </c>
      <c r="BF297" s="78">
        <f t="shared" si="244"/>
        <v>0</v>
      </c>
      <c r="BG297" s="77">
        <f t="shared" si="244"/>
        <v>0</v>
      </c>
      <c r="BH297" s="77">
        <f t="shared" si="244"/>
        <v>0</v>
      </c>
      <c r="BI297" s="77">
        <f t="shared" si="244"/>
        <v>0</v>
      </c>
      <c r="BJ297" s="77">
        <f t="shared" si="244"/>
        <v>0</v>
      </c>
      <c r="BK297" s="77">
        <f t="shared" si="244"/>
        <v>0</v>
      </c>
      <c r="BL297" s="77">
        <f t="shared" si="244"/>
        <v>0</v>
      </c>
      <c r="BM297" s="77">
        <f t="shared" si="244"/>
        <v>0</v>
      </c>
      <c r="BN297" s="77">
        <f t="shared" si="244"/>
        <v>0</v>
      </c>
      <c r="BO297" s="77">
        <f t="shared" si="244"/>
        <v>0</v>
      </c>
      <c r="BP297" s="77">
        <f t="shared" si="244"/>
        <v>0</v>
      </c>
      <c r="BQ297" s="76">
        <f t="shared" si="244"/>
        <v>0</v>
      </c>
      <c r="BR297" s="78">
        <f t="shared" si="244"/>
        <v>0</v>
      </c>
      <c r="BS297" s="77">
        <f t="shared" si="244"/>
        <v>0</v>
      </c>
      <c r="BT297" s="77">
        <f t="shared" si="244"/>
        <v>0</v>
      </c>
      <c r="BU297" s="77">
        <f t="shared" si="244"/>
        <v>0</v>
      </c>
      <c r="BV297" s="77">
        <f t="shared" si="245"/>
        <v>0</v>
      </c>
      <c r="BW297" s="77">
        <f t="shared" si="245"/>
        <v>0</v>
      </c>
      <c r="BX297" s="77">
        <f t="shared" si="245"/>
        <v>0</v>
      </c>
      <c r="BY297" s="77">
        <f t="shared" si="245"/>
        <v>0</v>
      </c>
      <c r="BZ297" s="77">
        <f t="shared" si="245"/>
        <v>0</v>
      </c>
      <c r="CA297" s="77">
        <f t="shared" si="245"/>
        <v>0</v>
      </c>
      <c r="CB297" s="77">
        <f t="shared" si="245"/>
        <v>0</v>
      </c>
      <c r="CC297" s="76">
        <f t="shared" si="246"/>
        <v>0</v>
      </c>
      <c r="CD297" s="368"/>
    </row>
    <row r="298" spans="2:82" s="39" customFormat="1" ht="27" x14ac:dyDescent="0.75">
      <c r="B298" s="73" t="s">
        <v>676</v>
      </c>
      <c r="C298" s="129" t="s">
        <v>677</v>
      </c>
      <c r="D298" s="130" t="s">
        <v>446</v>
      </c>
      <c r="E298" s="255">
        <v>1</v>
      </c>
      <c r="F298" s="319"/>
      <c r="G298" s="74">
        <f t="shared" si="240"/>
        <v>0</v>
      </c>
      <c r="H298" s="75"/>
      <c r="I298" s="76"/>
      <c r="J298" s="75">
        <f t="shared" si="241"/>
        <v>0</v>
      </c>
      <c r="K298" s="77">
        <f t="shared" si="241"/>
        <v>0</v>
      </c>
      <c r="L298" s="77">
        <f t="shared" si="241"/>
        <v>0</v>
      </c>
      <c r="M298" s="77">
        <f t="shared" si="241"/>
        <v>0</v>
      </c>
      <c r="N298" s="77">
        <f t="shared" si="241"/>
        <v>0</v>
      </c>
      <c r="O298" s="77">
        <f t="shared" si="241"/>
        <v>0</v>
      </c>
      <c r="P298" s="77">
        <f t="shared" si="241"/>
        <v>0</v>
      </c>
      <c r="Q298" s="77">
        <f t="shared" si="241"/>
        <v>0</v>
      </c>
      <c r="R298" s="77">
        <f t="shared" si="241"/>
        <v>0</v>
      </c>
      <c r="S298" s="77">
        <f t="shared" si="241"/>
        <v>0</v>
      </c>
      <c r="T298" s="77">
        <f t="shared" si="241"/>
        <v>0</v>
      </c>
      <c r="U298" s="76">
        <f t="shared" si="241"/>
        <v>0</v>
      </c>
      <c r="V298" s="78">
        <f t="shared" si="241"/>
        <v>0</v>
      </c>
      <c r="W298" s="77">
        <f t="shared" si="241"/>
        <v>0</v>
      </c>
      <c r="X298" s="77">
        <f t="shared" si="241"/>
        <v>0</v>
      </c>
      <c r="Y298" s="77">
        <f t="shared" si="241"/>
        <v>0</v>
      </c>
      <c r="Z298" s="77">
        <f t="shared" si="242"/>
        <v>0</v>
      </c>
      <c r="AA298" s="77">
        <f t="shared" si="242"/>
        <v>0</v>
      </c>
      <c r="AB298" s="77">
        <f t="shared" si="242"/>
        <v>0</v>
      </c>
      <c r="AC298" s="77">
        <f t="shared" si="242"/>
        <v>0</v>
      </c>
      <c r="AD298" s="77">
        <f t="shared" si="242"/>
        <v>0</v>
      </c>
      <c r="AE298" s="77">
        <f t="shared" si="242"/>
        <v>0</v>
      </c>
      <c r="AF298" s="77">
        <f t="shared" si="242"/>
        <v>0</v>
      </c>
      <c r="AG298" s="76">
        <f t="shared" si="242"/>
        <v>0</v>
      </c>
      <c r="AH298" s="78">
        <f t="shared" si="242"/>
        <v>0</v>
      </c>
      <c r="AI298" s="77">
        <f t="shared" si="242"/>
        <v>0</v>
      </c>
      <c r="AJ298" s="77">
        <f t="shared" si="242"/>
        <v>0</v>
      </c>
      <c r="AK298" s="77">
        <f t="shared" si="242"/>
        <v>0</v>
      </c>
      <c r="AL298" s="77">
        <f t="shared" si="242"/>
        <v>0</v>
      </c>
      <c r="AM298" s="77">
        <f t="shared" si="242"/>
        <v>0</v>
      </c>
      <c r="AN298" s="77">
        <f t="shared" si="242"/>
        <v>0</v>
      </c>
      <c r="AO298" s="77">
        <f t="shared" si="242"/>
        <v>0</v>
      </c>
      <c r="AP298" s="77">
        <f t="shared" si="243"/>
        <v>0</v>
      </c>
      <c r="AQ298" s="77">
        <f t="shared" si="243"/>
        <v>0</v>
      </c>
      <c r="AR298" s="77">
        <f t="shared" si="243"/>
        <v>0</v>
      </c>
      <c r="AS298" s="76">
        <f t="shared" si="243"/>
        <v>0</v>
      </c>
      <c r="AT298" s="78">
        <f t="shared" si="243"/>
        <v>0</v>
      </c>
      <c r="AU298" s="77">
        <f t="shared" si="243"/>
        <v>0</v>
      </c>
      <c r="AV298" s="77">
        <f t="shared" si="243"/>
        <v>0</v>
      </c>
      <c r="AW298" s="77">
        <f t="shared" si="243"/>
        <v>0</v>
      </c>
      <c r="AX298" s="77">
        <f t="shared" si="243"/>
        <v>0</v>
      </c>
      <c r="AY298" s="77">
        <f t="shared" si="243"/>
        <v>0</v>
      </c>
      <c r="AZ298" s="77">
        <f t="shared" si="243"/>
        <v>0</v>
      </c>
      <c r="BA298" s="77">
        <f t="shared" si="243"/>
        <v>0</v>
      </c>
      <c r="BB298" s="77">
        <f t="shared" si="243"/>
        <v>0</v>
      </c>
      <c r="BC298" s="77">
        <f t="shared" si="243"/>
        <v>0</v>
      </c>
      <c r="BD298" s="77">
        <f t="shared" si="243"/>
        <v>0</v>
      </c>
      <c r="BE298" s="76">
        <f t="shared" si="243"/>
        <v>0</v>
      </c>
      <c r="BF298" s="78">
        <f t="shared" si="244"/>
        <v>0</v>
      </c>
      <c r="BG298" s="77">
        <f t="shared" si="244"/>
        <v>0</v>
      </c>
      <c r="BH298" s="77">
        <f t="shared" si="244"/>
        <v>0</v>
      </c>
      <c r="BI298" s="77">
        <f t="shared" si="244"/>
        <v>0</v>
      </c>
      <c r="BJ298" s="77">
        <f t="shared" si="244"/>
        <v>0</v>
      </c>
      <c r="BK298" s="77">
        <f t="shared" si="244"/>
        <v>0</v>
      </c>
      <c r="BL298" s="77">
        <f t="shared" si="244"/>
        <v>0</v>
      </c>
      <c r="BM298" s="77">
        <f t="shared" si="244"/>
        <v>0</v>
      </c>
      <c r="BN298" s="77">
        <f t="shared" si="244"/>
        <v>0</v>
      </c>
      <c r="BO298" s="77">
        <f t="shared" si="244"/>
        <v>0</v>
      </c>
      <c r="BP298" s="77">
        <f t="shared" si="244"/>
        <v>0</v>
      </c>
      <c r="BQ298" s="76">
        <f t="shared" si="244"/>
        <v>0</v>
      </c>
      <c r="BR298" s="78">
        <f t="shared" si="244"/>
        <v>0</v>
      </c>
      <c r="BS298" s="77">
        <f t="shared" si="244"/>
        <v>0</v>
      </c>
      <c r="BT298" s="77">
        <f t="shared" si="244"/>
        <v>0</v>
      </c>
      <c r="BU298" s="77">
        <f t="shared" si="244"/>
        <v>0</v>
      </c>
      <c r="BV298" s="77">
        <f t="shared" si="245"/>
        <v>0</v>
      </c>
      <c r="BW298" s="77">
        <f t="shared" si="245"/>
        <v>0</v>
      </c>
      <c r="BX298" s="77">
        <f t="shared" si="245"/>
        <v>0</v>
      </c>
      <c r="BY298" s="77">
        <f t="shared" si="245"/>
        <v>0</v>
      </c>
      <c r="BZ298" s="77">
        <f t="shared" si="245"/>
        <v>0</v>
      </c>
      <c r="CA298" s="77">
        <f t="shared" si="245"/>
        <v>0</v>
      </c>
      <c r="CB298" s="77">
        <f t="shared" si="245"/>
        <v>0</v>
      </c>
      <c r="CC298" s="76">
        <f t="shared" si="246"/>
        <v>0</v>
      </c>
      <c r="CD298" s="368"/>
    </row>
    <row r="299" spans="2:82" s="39" customFormat="1" ht="13.5" x14ac:dyDescent="0.75">
      <c r="B299" s="73" t="s">
        <v>678</v>
      </c>
      <c r="C299" s="129" t="s">
        <v>679</v>
      </c>
      <c r="D299" s="130" t="s">
        <v>446</v>
      </c>
      <c r="E299" s="255">
        <v>2</v>
      </c>
      <c r="F299" s="319"/>
      <c r="G299" s="74">
        <f t="shared" si="240"/>
        <v>0</v>
      </c>
      <c r="H299" s="75"/>
      <c r="I299" s="76"/>
      <c r="J299" s="75">
        <f t="shared" si="241"/>
        <v>0</v>
      </c>
      <c r="K299" s="77">
        <f t="shared" si="241"/>
        <v>0</v>
      </c>
      <c r="L299" s="77">
        <f t="shared" si="241"/>
        <v>0</v>
      </c>
      <c r="M299" s="77">
        <f t="shared" si="241"/>
        <v>0</v>
      </c>
      <c r="N299" s="77">
        <f t="shared" si="241"/>
        <v>0</v>
      </c>
      <c r="O299" s="77">
        <f t="shared" si="241"/>
        <v>0</v>
      </c>
      <c r="P299" s="77">
        <f t="shared" si="241"/>
        <v>0</v>
      </c>
      <c r="Q299" s="77">
        <f t="shared" si="241"/>
        <v>0</v>
      </c>
      <c r="R299" s="77">
        <f t="shared" si="241"/>
        <v>0</v>
      </c>
      <c r="S299" s="77">
        <f t="shared" si="241"/>
        <v>0</v>
      </c>
      <c r="T299" s="77">
        <f t="shared" si="241"/>
        <v>0</v>
      </c>
      <c r="U299" s="76">
        <f t="shared" si="241"/>
        <v>0</v>
      </c>
      <c r="V299" s="78">
        <f t="shared" si="241"/>
        <v>0</v>
      </c>
      <c r="W299" s="77">
        <f t="shared" si="241"/>
        <v>0</v>
      </c>
      <c r="X299" s="77">
        <f t="shared" si="241"/>
        <v>0</v>
      </c>
      <c r="Y299" s="77">
        <f t="shared" si="241"/>
        <v>0</v>
      </c>
      <c r="Z299" s="77">
        <f t="shared" si="242"/>
        <v>0</v>
      </c>
      <c r="AA299" s="77">
        <f t="shared" si="242"/>
        <v>0</v>
      </c>
      <c r="AB299" s="77">
        <f t="shared" si="242"/>
        <v>0</v>
      </c>
      <c r="AC299" s="77">
        <f t="shared" si="242"/>
        <v>0</v>
      </c>
      <c r="AD299" s="77">
        <f t="shared" si="242"/>
        <v>0</v>
      </c>
      <c r="AE299" s="77">
        <f t="shared" si="242"/>
        <v>0</v>
      </c>
      <c r="AF299" s="77">
        <f t="shared" si="242"/>
        <v>0</v>
      </c>
      <c r="AG299" s="76">
        <f t="shared" si="242"/>
        <v>0</v>
      </c>
      <c r="AH299" s="78">
        <f t="shared" si="242"/>
        <v>0</v>
      </c>
      <c r="AI299" s="77">
        <f t="shared" si="242"/>
        <v>0</v>
      </c>
      <c r="AJ299" s="77">
        <f t="shared" si="242"/>
        <v>0</v>
      </c>
      <c r="AK299" s="77">
        <f t="shared" si="242"/>
        <v>0</v>
      </c>
      <c r="AL299" s="77">
        <f t="shared" si="242"/>
        <v>0</v>
      </c>
      <c r="AM299" s="77">
        <f t="shared" si="242"/>
        <v>0</v>
      </c>
      <c r="AN299" s="77">
        <f t="shared" si="242"/>
        <v>0</v>
      </c>
      <c r="AO299" s="77">
        <f t="shared" si="242"/>
        <v>0</v>
      </c>
      <c r="AP299" s="77">
        <f t="shared" si="243"/>
        <v>0</v>
      </c>
      <c r="AQ299" s="77">
        <f t="shared" si="243"/>
        <v>0</v>
      </c>
      <c r="AR299" s="77">
        <f t="shared" si="243"/>
        <v>0</v>
      </c>
      <c r="AS299" s="76">
        <f t="shared" si="243"/>
        <v>0</v>
      </c>
      <c r="AT299" s="78">
        <f t="shared" si="243"/>
        <v>0</v>
      </c>
      <c r="AU299" s="77">
        <f t="shared" si="243"/>
        <v>0</v>
      </c>
      <c r="AV299" s="77">
        <f t="shared" si="243"/>
        <v>0</v>
      </c>
      <c r="AW299" s="77">
        <f t="shared" si="243"/>
        <v>0</v>
      </c>
      <c r="AX299" s="77">
        <f t="shared" si="243"/>
        <v>0</v>
      </c>
      <c r="AY299" s="77">
        <f t="shared" si="243"/>
        <v>0</v>
      </c>
      <c r="AZ299" s="77">
        <f t="shared" si="243"/>
        <v>0</v>
      </c>
      <c r="BA299" s="77">
        <f t="shared" si="243"/>
        <v>0</v>
      </c>
      <c r="BB299" s="77">
        <f t="shared" si="243"/>
        <v>0</v>
      </c>
      <c r="BC299" s="77">
        <f t="shared" si="243"/>
        <v>0</v>
      </c>
      <c r="BD299" s="77">
        <f t="shared" si="243"/>
        <v>0</v>
      </c>
      <c r="BE299" s="76">
        <f t="shared" si="243"/>
        <v>0</v>
      </c>
      <c r="BF299" s="78">
        <f t="shared" si="244"/>
        <v>0</v>
      </c>
      <c r="BG299" s="77">
        <f t="shared" si="244"/>
        <v>0</v>
      </c>
      <c r="BH299" s="77">
        <f t="shared" si="244"/>
        <v>0</v>
      </c>
      <c r="BI299" s="77">
        <f t="shared" si="244"/>
        <v>0</v>
      </c>
      <c r="BJ299" s="77">
        <f t="shared" si="244"/>
        <v>0</v>
      </c>
      <c r="BK299" s="77">
        <f t="shared" si="244"/>
        <v>0</v>
      </c>
      <c r="BL299" s="77">
        <f t="shared" si="244"/>
        <v>0</v>
      </c>
      <c r="BM299" s="77">
        <f t="shared" si="244"/>
        <v>0</v>
      </c>
      <c r="BN299" s="77">
        <f t="shared" si="244"/>
        <v>0</v>
      </c>
      <c r="BO299" s="77">
        <f t="shared" si="244"/>
        <v>0</v>
      </c>
      <c r="BP299" s="77">
        <f t="shared" si="244"/>
        <v>0</v>
      </c>
      <c r="BQ299" s="76">
        <f t="shared" si="244"/>
        <v>0</v>
      </c>
      <c r="BR299" s="78">
        <f t="shared" si="244"/>
        <v>0</v>
      </c>
      <c r="BS299" s="77">
        <f t="shared" si="244"/>
        <v>0</v>
      </c>
      <c r="BT299" s="77">
        <f t="shared" si="244"/>
        <v>0</v>
      </c>
      <c r="BU299" s="77">
        <f t="shared" si="244"/>
        <v>0</v>
      </c>
      <c r="BV299" s="77">
        <f t="shared" si="245"/>
        <v>0</v>
      </c>
      <c r="BW299" s="77">
        <f t="shared" si="245"/>
        <v>0</v>
      </c>
      <c r="BX299" s="77">
        <f t="shared" si="245"/>
        <v>0</v>
      </c>
      <c r="BY299" s="77">
        <f t="shared" si="245"/>
        <v>0</v>
      </c>
      <c r="BZ299" s="77">
        <f t="shared" si="245"/>
        <v>0</v>
      </c>
      <c r="CA299" s="77">
        <f t="shared" si="245"/>
        <v>0</v>
      </c>
      <c r="CB299" s="77">
        <f t="shared" si="245"/>
        <v>0</v>
      </c>
      <c r="CC299" s="76">
        <f t="shared" si="246"/>
        <v>0</v>
      </c>
      <c r="CD299" s="368"/>
    </row>
    <row r="300" spans="2:82" s="39" customFormat="1" ht="27" x14ac:dyDescent="0.75">
      <c r="B300" s="73" t="s">
        <v>680</v>
      </c>
      <c r="C300" s="129" t="s">
        <v>681</v>
      </c>
      <c r="D300" s="130" t="s">
        <v>446</v>
      </c>
      <c r="E300" s="255">
        <v>2</v>
      </c>
      <c r="F300" s="319"/>
      <c r="G300" s="74">
        <f t="shared" si="240"/>
        <v>0</v>
      </c>
      <c r="H300" s="75"/>
      <c r="I300" s="76"/>
      <c r="J300" s="75">
        <f t="shared" si="241"/>
        <v>0</v>
      </c>
      <c r="K300" s="77">
        <f t="shared" si="241"/>
        <v>0</v>
      </c>
      <c r="L300" s="77">
        <f t="shared" si="241"/>
        <v>0</v>
      </c>
      <c r="M300" s="77">
        <f t="shared" si="241"/>
        <v>0</v>
      </c>
      <c r="N300" s="77">
        <f t="shared" si="241"/>
        <v>0</v>
      </c>
      <c r="O300" s="77">
        <f t="shared" si="241"/>
        <v>0</v>
      </c>
      <c r="P300" s="77">
        <f t="shared" si="241"/>
        <v>0</v>
      </c>
      <c r="Q300" s="77">
        <f t="shared" si="241"/>
        <v>0</v>
      </c>
      <c r="R300" s="77">
        <f t="shared" si="241"/>
        <v>0</v>
      </c>
      <c r="S300" s="77">
        <f t="shared" si="241"/>
        <v>0</v>
      </c>
      <c r="T300" s="77">
        <f t="shared" si="241"/>
        <v>0</v>
      </c>
      <c r="U300" s="76">
        <f t="shared" si="241"/>
        <v>0</v>
      </c>
      <c r="V300" s="78">
        <f t="shared" si="241"/>
        <v>0</v>
      </c>
      <c r="W300" s="77">
        <f t="shared" si="241"/>
        <v>0</v>
      </c>
      <c r="X300" s="77">
        <f t="shared" si="241"/>
        <v>0</v>
      </c>
      <c r="Y300" s="77">
        <f t="shared" si="241"/>
        <v>0</v>
      </c>
      <c r="Z300" s="77">
        <f t="shared" si="242"/>
        <v>0</v>
      </c>
      <c r="AA300" s="77">
        <f t="shared" si="242"/>
        <v>0</v>
      </c>
      <c r="AB300" s="77">
        <f t="shared" si="242"/>
        <v>0</v>
      </c>
      <c r="AC300" s="77">
        <f t="shared" si="242"/>
        <v>0</v>
      </c>
      <c r="AD300" s="77">
        <f t="shared" si="242"/>
        <v>0</v>
      </c>
      <c r="AE300" s="77">
        <f t="shared" si="242"/>
        <v>0</v>
      </c>
      <c r="AF300" s="77">
        <f t="shared" si="242"/>
        <v>0</v>
      </c>
      <c r="AG300" s="76">
        <f t="shared" si="242"/>
        <v>0</v>
      </c>
      <c r="AH300" s="78">
        <f t="shared" si="242"/>
        <v>0</v>
      </c>
      <c r="AI300" s="77">
        <f t="shared" si="242"/>
        <v>0</v>
      </c>
      <c r="AJ300" s="77">
        <f t="shared" si="242"/>
        <v>0</v>
      </c>
      <c r="AK300" s="77">
        <f t="shared" si="242"/>
        <v>0</v>
      </c>
      <c r="AL300" s="77">
        <f t="shared" si="242"/>
        <v>0</v>
      </c>
      <c r="AM300" s="77">
        <f t="shared" si="242"/>
        <v>0</v>
      </c>
      <c r="AN300" s="77">
        <f t="shared" si="242"/>
        <v>0</v>
      </c>
      <c r="AO300" s="77">
        <f t="shared" si="242"/>
        <v>0</v>
      </c>
      <c r="AP300" s="77">
        <f t="shared" si="243"/>
        <v>0</v>
      </c>
      <c r="AQ300" s="77">
        <f t="shared" si="243"/>
        <v>0</v>
      </c>
      <c r="AR300" s="77">
        <f t="shared" si="243"/>
        <v>0</v>
      </c>
      <c r="AS300" s="76">
        <f t="shared" si="243"/>
        <v>0</v>
      </c>
      <c r="AT300" s="78">
        <f t="shared" si="243"/>
        <v>0</v>
      </c>
      <c r="AU300" s="77">
        <f t="shared" si="243"/>
        <v>0</v>
      </c>
      <c r="AV300" s="77">
        <f t="shared" si="243"/>
        <v>0</v>
      </c>
      <c r="AW300" s="77">
        <f t="shared" si="243"/>
        <v>0</v>
      </c>
      <c r="AX300" s="77">
        <f t="shared" si="243"/>
        <v>0</v>
      </c>
      <c r="AY300" s="77">
        <f t="shared" si="243"/>
        <v>0</v>
      </c>
      <c r="AZ300" s="77">
        <f t="shared" si="243"/>
        <v>0</v>
      </c>
      <c r="BA300" s="77">
        <f t="shared" si="243"/>
        <v>0</v>
      </c>
      <c r="BB300" s="77">
        <f t="shared" si="243"/>
        <v>0</v>
      </c>
      <c r="BC300" s="77">
        <f t="shared" si="243"/>
        <v>0</v>
      </c>
      <c r="BD300" s="77">
        <f t="shared" si="243"/>
        <v>0</v>
      </c>
      <c r="BE300" s="76">
        <f t="shared" si="243"/>
        <v>0</v>
      </c>
      <c r="BF300" s="78">
        <f t="shared" si="244"/>
        <v>0</v>
      </c>
      <c r="BG300" s="77">
        <f t="shared" si="244"/>
        <v>0</v>
      </c>
      <c r="BH300" s="77">
        <f t="shared" si="244"/>
        <v>0</v>
      </c>
      <c r="BI300" s="77">
        <f t="shared" si="244"/>
        <v>0</v>
      </c>
      <c r="BJ300" s="77">
        <f t="shared" si="244"/>
        <v>0</v>
      </c>
      <c r="BK300" s="77">
        <f t="shared" si="244"/>
        <v>0</v>
      </c>
      <c r="BL300" s="77">
        <f t="shared" si="244"/>
        <v>0</v>
      </c>
      <c r="BM300" s="77">
        <f t="shared" si="244"/>
        <v>0</v>
      </c>
      <c r="BN300" s="77">
        <f t="shared" si="244"/>
        <v>0</v>
      </c>
      <c r="BO300" s="77">
        <f t="shared" si="244"/>
        <v>0</v>
      </c>
      <c r="BP300" s="77">
        <f t="shared" si="244"/>
        <v>0</v>
      </c>
      <c r="BQ300" s="76">
        <f t="shared" si="244"/>
        <v>0</v>
      </c>
      <c r="BR300" s="78">
        <f t="shared" si="244"/>
        <v>0</v>
      </c>
      <c r="BS300" s="77">
        <f t="shared" si="244"/>
        <v>0</v>
      </c>
      <c r="BT300" s="77">
        <f t="shared" si="244"/>
        <v>0</v>
      </c>
      <c r="BU300" s="77">
        <f t="shared" si="244"/>
        <v>0</v>
      </c>
      <c r="BV300" s="77">
        <f t="shared" si="245"/>
        <v>0</v>
      </c>
      <c r="BW300" s="77">
        <f t="shared" si="245"/>
        <v>0</v>
      </c>
      <c r="BX300" s="77">
        <f t="shared" si="245"/>
        <v>0</v>
      </c>
      <c r="BY300" s="77">
        <f t="shared" si="245"/>
        <v>0</v>
      </c>
      <c r="BZ300" s="77">
        <f t="shared" si="245"/>
        <v>0</v>
      </c>
      <c r="CA300" s="77">
        <f t="shared" si="245"/>
        <v>0</v>
      </c>
      <c r="CB300" s="77">
        <f t="shared" si="245"/>
        <v>0</v>
      </c>
      <c r="CC300" s="76">
        <f t="shared" si="246"/>
        <v>0</v>
      </c>
      <c r="CD300" s="368"/>
    </row>
    <row r="301" spans="2:82" s="39" customFormat="1" ht="13.5" x14ac:dyDescent="0.75">
      <c r="B301" s="73" t="s">
        <v>682</v>
      </c>
      <c r="C301" s="129" t="s">
        <v>683</v>
      </c>
      <c r="D301" s="130" t="s">
        <v>446</v>
      </c>
      <c r="E301" s="255">
        <v>1</v>
      </c>
      <c r="F301" s="319"/>
      <c r="G301" s="74">
        <f t="shared" si="240"/>
        <v>0</v>
      </c>
      <c r="H301" s="75"/>
      <c r="I301" s="76"/>
      <c r="J301" s="75">
        <f t="shared" si="241"/>
        <v>0</v>
      </c>
      <c r="K301" s="77">
        <f t="shared" si="241"/>
        <v>0</v>
      </c>
      <c r="L301" s="77">
        <f t="shared" si="241"/>
        <v>0</v>
      </c>
      <c r="M301" s="77">
        <f t="shared" si="241"/>
        <v>0</v>
      </c>
      <c r="N301" s="77">
        <f t="shared" si="241"/>
        <v>0</v>
      </c>
      <c r="O301" s="77">
        <f t="shared" si="241"/>
        <v>0</v>
      </c>
      <c r="P301" s="77">
        <f t="shared" si="241"/>
        <v>0</v>
      </c>
      <c r="Q301" s="77">
        <f t="shared" si="241"/>
        <v>0</v>
      </c>
      <c r="R301" s="77">
        <f t="shared" si="241"/>
        <v>0</v>
      </c>
      <c r="S301" s="77">
        <f t="shared" si="241"/>
        <v>0</v>
      </c>
      <c r="T301" s="77">
        <f t="shared" si="241"/>
        <v>0</v>
      </c>
      <c r="U301" s="76">
        <f t="shared" si="241"/>
        <v>0</v>
      </c>
      <c r="V301" s="78">
        <f t="shared" si="241"/>
        <v>0</v>
      </c>
      <c r="W301" s="77">
        <f t="shared" si="241"/>
        <v>0</v>
      </c>
      <c r="X301" s="77">
        <f t="shared" si="241"/>
        <v>0</v>
      </c>
      <c r="Y301" s="77">
        <f t="shared" si="241"/>
        <v>0</v>
      </c>
      <c r="Z301" s="77">
        <f t="shared" si="242"/>
        <v>0</v>
      </c>
      <c r="AA301" s="77">
        <f t="shared" si="242"/>
        <v>0</v>
      </c>
      <c r="AB301" s="77">
        <f t="shared" si="242"/>
        <v>0</v>
      </c>
      <c r="AC301" s="77">
        <f t="shared" si="242"/>
        <v>0</v>
      </c>
      <c r="AD301" s="77">
        <f t="shared" si="242"/>
        <v>0</v>
      </c>
      <c r="AE301" s="77">
        <f t="shared" si="242"/>
        <v>0</v>
      </c>
      <c r="AF301" s="77">
        <f t="shared" si="242"/>
        <v>0</v>
      </c>
      <c r="AG301" s="76">
        <f t="shared" si="242"/>
        <v>0</v>
      </c>
      <c r="AH301" s="78">
        <f t="shared" si="242"/>
        <v>0</v>
      </c>
      <c r="AI301" s="77">
        <f t="shared" si="242"/>
        <v>0</v>
      </c>
      <c r="AJ301" s="77">
        <f t="shared" si="242"/>
        <v>0</v>
      </c>
      <c r="AK301" s="77">
        <f t="shared" si="242"/>
        <v>0</v>
      </c>
      <c r="AL301" s="77">
        <f t="shared" si="242"/>
        <v>0</v>
      </c>
      <c r="AM301" s="77">
        <f t="shared" si="242"/>
        <v>0</v>
      </c>
      <c r="AN301" s="77">
        <f t="shared" si="242"/>
        <v>0</v>
      </c>
      <c r="AO301" s="77">
        <f t="shared" si="242"/>
        <v>0</v>
      </c>
      <c r="AP301" s="77">
        <f t="shared" si="243"/>
        <v>0</v>
      </c>
      <c r="AQ301" s="77">
        <f t="shared" si="243"/>
        <v>0</v>
      </c>
      <c r="AR301" s="77">
        <f t="shared" si="243"/>
        <v>0</v>
      </c>
      <c r="AS301" s="76">
        <f t="shared" si="243"/>
        <v>0</v>
      </c>
      <c r="AT301" s="78">
        <f t="shared" si="243"/>
        <v>0</v>
      </c>
      <c r="AU301" s="77">
        <f t="shared" si="243"/>
        <v>0</v>
      </c>
      <c r="AV301" s="77">
        <f t="shared" si="243"/>
        <v>0</v>
      </c>
      <c r="AW301" s="77">
        <f t="shared" si="243"/>
        <v>0</v>
      </c>
      <c r="AX301" s="77">
        <f t="shared" si="243"/>
        <v>0</v>
      </c>
      <c r="AY301" s="77">
        <f t="shared" si="243"/>
        <v>0</v>
      </c>
      <c r="AZ301" s="77">
        <f t="shared" si="243"/>
        <v>0</v>
      </c>
      <c r="BA301" s="77">
        <f t="shared" si="243"/>
        <v>0</v>
      </c>
      <c r="BB301" s="77">
        <f t="shared" si="243"/>
        <v>0</v>
      </c>
      <c r="BC301" s="77">
        <f t="shared" si="243"/>
        <v>0</v>
      </c>
      <c r="BD301" s="77">
        <f t="shared" si="243"/>
        <v>0</v>
      </c>
      <c r="BE301" s="76">
        <f t="shared" si="243"/>
        <v>0</v>
      </c>
      <c r="BF301" s="78">
        <f t="shared" si="244"/>
        <v>0</v>
      </c>
      <c r="BG301" s="77">
        <f t="shared" si="244"/>
        <v>0</v>
      </c>
      <c r="BH301" s="77">
        <f t="shared" si="244"/>
        <v>0</v>
      </c>
      <c r="BI301" s="77">
        <f t="shared" si="244"/>
        <v>0</v>
      </c>
      <c r="BJ301" s="77">
        <f t="shared" si="244"/>
        <v>0</v>
      </c>
      <c r="BK301" s="77">
        <f t="shared" si="244"/>
        <v>0</v>
      </c>
      <c r="BL301" s="77">
        <f t="shared" si="244"/>
        <v>0</v>
      </c>
      <c r="BM301" s="77">
        <f t="shared" si="244"/>
        <v>0</v>
      </c>
      <c r="BN301" s="77">
        <f t="shared" si="244"/>
        <v>0</v>
      </c>
      <c r="BO301" s="77">
        <f t="shared" si="244"/>
        <v>0</v>
      </c>
      <c r="BP301" s="77">
        <f t="shared" si="244"/>
        <v>0</v>
      </c>
      <c r="BQ301" s="76">
        <f t="shared" si="244"/>
        <v>0</v>
      </c>
      <c r="BR301" s="78">
        <f t="shared" si="244"/>
        <v>0</v>
      </c>
      <c r="BS301" s="77">
        <f t="shared" si="244"/>
        <v>0</v>
      </c>
      <c r="BT301" s="77">
        <f t="shared" si="244"/>
        <v>0</v>
      </c>
      <c r="BU301" s="77">
        <f t="shared" si="244"/>
        <v>0</v>
      </c>
      <c r="BV301" s="77">
        <f t="shared" si="245"/>
        <v>0</v>
      </c>
      <c r="BW301" s="77">
        <f t="shared" si="245"/>
        <v>0</v>
      </c>
      <c r="BX301" s="77">
        <f t="shared" si="245"/>
        <v>0</v>
      </c>
      <c r="BY301" s="77">
        <f t="shared" si="245"/>
        <v>0</v>
      </c>
      <c r="BZ301" s="77">
        <f t="shared" si="245"/>
        <v>0</v>
      </c>
      <c r="CA301" s="77">
        <f t="shared" si="245"/>
        <v>0</v>
      </c>
      <c r="CB301" s="77">
        <f t="shared" si="245"/>
        <v>0</v>
      </c>
      <c r="CC301" s="76">
        <f t="shared" si="246"/>
        <v>0</v>
      </c>
      <c r="CD301" s="368"/>
    </row>
    <row r="302" spans="2:82" s="39" customFormat="1" ht="27" x14ac:dyDescent="0.75">
      <c r="B302" s="73" t="s">
        <v>684</v>
      </c>
      <c r="C302" s="129" t="s">
        <v>685</v>
      </c>
      <c r="D302" s="130" t="s">
        <v>446</v>
      </c>
      <c r="E302" s="255">
        <v>1</v>
      </c>
      <c r="F302" s="319"/>
      <c r="G302" s="74">
        <f t="shared" si="240"/>
        <v>0</v>
      </c>
      <c r="H302" s="75"/>
      <c r="I302" s="76"/>
      <c r="J302" s="75">
        <f t="shared" si="241"/>
        <v>0</v>
      </c>
      <c r="K302" s="77">
        <f t="shared" si="241"/>
        <v>0</v>
      </c>
      <c r="L302" s="77">
        <f t="shared" si="241"/>
        <v>0</v>
      </c>
      <c r="M302" s="77">
        <f t="shared" si="241"/>
        <v>0</v>
      </c>
      <c r="N302" s="77">
        <f t="shared" si="241"/>
        <v>0</v>
      </c>
      <c r="O302" s="77">
        <f t="shared" si="241"/>
        <v>0</v>
      </c>
      <c r="P302" s="77">
        <f t="shared" si="241"/>
        <v>0</v>
      </c>
      <c r="Q302" s="77">
        <f t="shared" si="241"/>
        <v>0</v>
      </c>
      <c r="R302" s="77">
        <f t="shared" si="241"/>
        <v>0</v>
      </c>
      <c r="S302" s="77">
        <f t="shared" si="241"/>
        <v>0</v>
      </c>
      <c r="T302" s="77">
        <f t="shared" si="241"/>
        <v>0</v>
      </c>
      <c r="U302" s="76">
        <f t="shared" si="241"/>
        <v>0</v>
      </c>
      <c r="V302" s="78">
        <f t="shared" si="241"/>
        <v>0</v>
      </c>
      <c r="W302" s="77">
        <f t="shared" si="241"/>
        <v>0</v>
      </c>
      <c r="X302" s="77">
        <f t="shared" si="241"/>
        <v>0</v>
      </c>
      <c r="Y302" s="77">
        <f t="shared" si="241"/>
        <v>0</v>
      </c>
      <c r="Z302" s="77">
        <f t="shared" si="242"/>
        <v>0</v>
      </c>
      <c r="AA302" s="77">
        <f t="shared" si="242"/>
        <v>0</v>
      </c>
      <c r="AB302" s="77">
        <f t="shared" si="242"/>
        <v>0</v>
      </c>
      <c r="AC302" s="77">
        <f t="shared" si="242"/>
        <v>0</v>
      </c>
      <c r="AD302" s="77">
        <f t="shared" si="242"/>
        <v>0</v>
      </c>
      <c r="AE302" s="77">
        <f t="shared" si="242"/>
        <v>0</v>
      </c>
      <c r="AF302" s="77">
        <f t="shared" si="242"/>
        <v>0</v>
      </c>
      <c r="AG302" s="76">
        <f t="shared" si="242"/>
        <v>0</v>
      </c>
      <c r="AH302" s="78">
        <f t="shared" si="242"/>
        <v>0</v>
      </c>
      <c r="AI302" s="77">
        <f t="shared" si="242"/>
        <v>0</v>
      </c>
      <c r="AJ302" s="77">
        <f t="shared" si="242"/>
        <v>0</v>
      </c>
      <c r="AK302" s="77">
        <f t="shared" si="242"/>
        <v>0</v>
      </c>
      <c r="AL302" s="77">
        <f t="shared" si="242"/>
        <v>0</v>
      </c>
      <c r="AM302" s="77">
        <f t="shared" si="242"/>
        <v>0</v>
      </c>
      <c r="AN302" s="77">
        <f t="shared" si="242"/>
        <v>0</v>
      </c>
      <c r="AO302" s="77">
        <f t="shared" si="242"/>
        <v>0</v>
      </c>
      <c r="AP302" s="77">
        <f t="shared" si="243"/>
        <v>0</v>
      </c>
      <c r="AQ302" s="77">
        <f t="shared" si="243"/>
        <v>0</v>
      </c>
      <c r="AR302" s="77">
        <f t="shared" si="243"/>
        <v>0</v>
      </c>
      <c r="AS302" s="76">
        <f t="shared" si="243"/>
        <v>0</v>
      </c>
      <c r="AT302" s="78">
        <f t="shared" si="243"/>
        <v>0</v>
      </c>
      <c r="AU302" s="77">
        <f t="shared" si="243"/>
        <v>0</v>
      </c>
      <c r="AV302" s="77">
        <f t="shared" si="243"/>
        <v>0</v>
      </c>
      <c r="AW302" s="77">
        <f t="shared" si="243"/>
        <v>0</v>
      </c>
      <c r="AX302" s="77">
        <f t="shared" si="243"/>
        <v>0</v>
      </c>
      <c r="AY302" s="77">
        <f t="shared" si="243"/>
        <v>0</v>
      </c>
      <c r="AZ302" s="77">
        <f t="shared" si="243"/>
        <v>0</v>
      </c>
      <c r="BA302" s="77">
        <f t="shared" si="243"/>
        <v>0</v>
      </c>
      <c r="BB302" s="77">
        <f t="shared" si="243"/>
        <v>0</v>
      </c>
      <c r="BC302" s="77">
        <f t="shared" si="243"/>
        <v>0</v>
      </c>
      <c r="BD302" s="77">
        <f t="shared" si="243"/>
        <v>0</v>
      </c>
      <c r="BE302" s="76">
        <f t="shared" si="243"/>
        <v>0</v>
      </c>
      <c r="BF302" s="78">
        <f t="shared" si="244"/>
        <v>0</v>
      </c>
      <c r="BG302" s="77">
        <f t="shared" si="244"/>
        <v>0</v>
      </c>
      <c r="BH302" s="77">
        <f t="shared" si="244"/>
        <v>0</v>
      </c>
      <c r="BI302" s="77">
        <f t="shared" si="244"/>
        <v>0</v>
      </c>
      <c r="BJ302" s="77">
        <f t="shared" si="244"/>
        <v>0</v>
      </c>
      <c r="BK302" s="77">
        <f t="shared" si="244"/>
        <v>0</v>
      </c>
      <c r="BL302" s="77">
        <f t="shared" si="244"/>
        <v>0</v>
      </c>
      <c r="BM302" s="77">
        <f t="shared" si="244"/>
        <v>0</v>
      </c>
      <c r="BN302" s="77">
        <f t="shared" si="244"/>
        <v>0</v>
      </c>
      <c r="BO302" s="77">
        <f t="shared" si="244"/>
        <v>0</v>
      </c>
      <c r="BP302" s="77">
        <f t="shared" si="244"/>
        <v>0</v>
      </c>
      <c r="BQ302" s="76">
        <f t="shared" si="244"/>
        <v>0</v>
      </c>
      <c r="BR302" s="78">
        <f t="shared" si="244"/>
        <v>0</v>
      </c>
      <c r="BS302" s="77">
        <f t="shared" si="244"/>
        <v>0</v>
      </c>
      <c r="BT302" s="77">
        <f t="shared" si="244"/>
        <v>0</v>
      </c>
      <c r="BU302" s="77">
        <f t="shared" si="244"/>
        <v>0</v>
      </c>
      <c r="BV302" s="77">
        <f t="shared" si="245"/>
        <v>0</v>
      </c>
      <c r="BW302" s="77">
        <f t="shared" si="245"/>
        <v>0</v>
      </c>
      <c r="BX302" s="77">
        <f t="shared" si="245"/>
        <v>0</v>
      </c>
      <c r="BY302" s="77">
        <f t="shared" si="245"/>
        <v>0</v>
      </c>
      <c r="BZ302" s="77">
        <f t="shared" si="245"/>
        <v>0</v>
      </c>
      <c r="CA302" s="77">
        <f t="shared" si="245"/>
        <v>0</v>
      </c>
      <c r="CB302" s="77">
        <f t="shared" si="245"/>
        <v>0</v>
      </c>
      <c r="CC302" s="76">
        <f t="shared" si="246"/>
        <v>0</v>
      </c>
      <c r="CD302" s="368"/>
    </row>
    <row r="303" spans="2:82" s="39" customFormat="1" ht="54" x14ac:dyDescent="0.75">
      <c r="B303" s="73" t="s">
        <v>686</v>
      </c>
      <c r="C303" s="129" t="s">
        <v>687</v>
      </c>
      <c r="D303" s="130" t="s">
        <v>688</v>
      </c>
      <c r="E303" s="255">
        <v>30</v>
      </c>
      <c r="F303" s="319"/>
      <c r="G303" s="74">
        <f t="shared" si="240"/>
        <v>0</v>
      </c>
      <c r="H303" s="75"/>
      <c r="I303" s="76"/>
      <c r="J303" s="75">
        <f t="shared" si="241"/>
        <v>0</v>
      </c>
      <c r="K303" s="77">
        <f t="shared" si="241"/>
        <v>0</v>
      </c>
      <c r="L303" s="77">
        <f t="shared" si="241"/>
        <v>0</v>
      </c>
      <c r="M303" s="77">
        <f t="shared" si="241"/>
        <v>0</v>
      </c>
      <c r="N303" s="77">
        <f t="shared" si="241"/>
        <v>0</v>
      </c>
      <c r="O303" s="77">
        <f t="shared" si="241"/>
        <v>0</v>
      </c>
      <c r="P303" s="77">
        <f t="shared" si="241"/>
        <v>0</v>
      </c>
      <c r="Q303" s="77">
        <f t="shared" si="241"/>
        <v>0</v>
      </c>
      <c r="R303" s="77">
        <f t="shared" si="241"/>
        <v>0</v>
      </c>
      <c r="S303" s="77">
        <f t="shared" si="241"/>
        <v>0</v>
      </c>
      <c r="T303" s="77">
        <f t="shared" si="241"/>
        <v>0</v>
      </c>
      <c r="U303" s="76">
        <f t="shared" si="241"/>
        <v>0</v>
      </c>
      <c r="V303" s="78">
        <f t="shared" si="241"/>
        <v>0</v>
      </c>
      <c r="W303" s="77">
        <f t="shared" si="241"/>
        <v>0</v>
      </c>
      <c r="X303" s="77">
        <f t="shared" si="241"/>
        <v>0</v>
      </c>
      <c r="Y303" s="77">
        <f t="shared" si="241"/>
        <v>0</v>
      </c>
      <c r="Z303" s="77">
        <f t="shared" si="242"/>
        <v>0</v>
      </c>
      <c r="AA303" s="77">
        <f t="shared" si="242"/>
        <v>0</v>
      </c>
      <c r="AB303" s="77">
        <f t="shared" si="242"/>
        <v>0</v>
      </c>
      <c r="AC303" s="77">
        <f t="shared" si="242"/>
        <v>0</v>
      </c>
      <c r="AD303" s="77">
        <f t="shared" si="242"/>
        <v>0</v>
      </c>
      <c r="AE303" s="77">
        <f t="shared" si="242"/>
        <v>0</v>
      </c>
      <c r="AF303" s="77">
        <f t="shared" si="242"/>
        <v>0</v>
      </c>
      <c r="AG303" s="76">
        <f t="shared" si="242"/>
        <v>0</v>
      </c>
      <c r="AH303" s="78">
        <f t="shared" si="242"/>
        <v>0</v>
      </c>
      <c r="AI303" s="77">
        <f t="shared" si="242"/>
        <v>0</v>
      </c>
      <c r="AJ303" s="77">
        <f t="shared" si="242"/>
        <v>0</v>
      </c>
      <c r="AK303" s="77">
        <f t="shared" si="242"/>
        <v>0</v>
      </c>
      <c r="AL303" s="77">
        <f t="shared" si="242"/>
        <v>0</v>
      </c>
      <c r="AM303" s="77">
        <f t="shared" si="242"/>
        <v>0</v>
      </c>
      <c r="AN303" s="77">
        <f t="shared" si="242"/>
        <v>0</v>
      </c>
      <c r="AO303" s="77">
        <f t="shared" si="242"/>
        <v>0</v>
      </c>
      <c r="AP303" s="77">
        <f t="shared" si="243"/>
        <v>0</v>
      </c>
      <c r="AQ303" s="77">
        <f t="shared" si="243"/>
        <v>0</v>
      </c>
      <c r="AR303" s="77">
        <f t="shared" si="243"/>
        <v>0</v>
      </c>
      <c r="AS303" s="76">
        <f t="shared" si="243"/>
        <v>0</v>
      </c>
      <c r="AT303" s="78">
        <f t="shared" si="243"/>
        <v>0</v>
      </c>
      <c r="AU303" s="77">
        <f t="shared" si="243"/>
        <v>0</v>
      </c>
      <c r="AV303" s="77">
        <f t="shared" si="243"/>
        <v>0</v>
      </c>
      <c r="AW303" s="77">
        <f t="shared" si="243"/>
        <v>0</v>
      </c>
      <c r="AX303" s="77">
        <f t="shared" si="243"/>
        <v>0</v>
      </c>
      <c r="AY303" s="77">
        <f t="shared" si="243"/>
        <v>0</v>
      </c>
      <c r="AZ303" s="77">
        <f t="shared" si="243"/>
        <v>0</v>
      </c>
      <c r="BA303" s="77">
        <f t="shared" si="243"/>
        <v>0</v>
      </c>
      <c r="BB303" s="77">
        <f t="shared" si="243"/>
        <v>0</v>
      </c>
      <c r="BC303" s="77">
        <f t="shared" si="243"/>
        <v>0</v>
      </c>
      <c r="BD303" s="77">
        <f t="shared" si="243"/>
        <v>0</v>
      </c>
      <c r="BE303" s="76">
        <f t="shared" si="243"/>
        <v>0</v>
      </c>
      <c r="BF303" s="78">
        <f t="shared" si="244"/>
        <v>0</v>
      </c>
      <c r="BG303" s="77">
        <f t="shared" si="244"/>
        <v>0</v>
      </c>
      <c r="BH303" s="77">
        <f t="shared" si="244"/>
        <v>0</v>
      </c>
      <c r="BI303" s="77">
        <f t="shared" si="244"/>
        <v>0</v>
      </c>
      <c r="BJ303" s="77">
        <f t="shared" si="244"/>
        <v>0</v>
      </c>
      <c r="BK303" s="77">
        <f t="shared" si="244"/>
        <v>0</v>
      </c>
      <c r="BL303" s="77">
        <f t="shared" si="244"/>
        <v>0</v>
      </c>
      <c r="BM303" s="77">
        <f t="shared" si="244"/>
        <v>0</v>
      </c>
      <c r="BN303" s="77">
        <f t="shared" si="244"/>
        <v>0</v>
      </c>
      <c r="BO303" s="77">
        <f t="shared" si="244"/>
        <v>0</v>
      </c>
      <c r="BP303" s="77">
        <f t="shared" si="244"/>
        <v>0</v>
      </c>
      <c r="BQ303" s="76">
        <f t="shared" si="244"/>
        <v>0</v>
      </c>
      <c r="BR303" s="78">
        <f t="shared" si="244"/>
        <v>0</v>
      </c>
      <c r="BS303" s="77">
        <f t="shared" si="244"/>
        <v>0</v>
      </c>
      <c r="BT303" s="77">
        <f t="shared" si="244"/>
        <v>0</v>
      </c>
      <c r="BU303" s="77">
        <f t="shared" si="244"/>
        <v>0</v>
      </c>
      <c r="BV303" s="77">
        <f t="shared" si="245"/>
        <v>0</v>
      </c>
      <c r="BW303" s="77">
        <f t="shared" si="245"/>
        <v>0</v>
      </c>
      <c r="BX303" s="77">
        <f t="shared" si="245"/>
        <v>0</v>
      </c>
      <c r="BY303" s="77">
        <f t="shared" si="245"/>
        <v>0</v>
      </c>
      <c r="BZ303" s="77">
        <f t="shared" si="245"/>
        <v>0</v>
      </c>
      <c r="CA303" s="77">
        <f t="shared" si="245"/>
        <v>0</v>
      </c>
      <c r="CB303" s="77">
        <f t="shared" si="245"/>
        <v>0</v>
      </c>
      <c r="CC303" s="76">
        <f t="shared" si="246"/>
        <v>0</v>
      </c>
      <c r="CD303" s="368"/>
    </row>
    <row r="304" spans="2:82" s="39" customFormat="1" ht="13.5" x14ac:dyDescent="0.75">
      <c r="B304" s="73" t="s">
        <v>689</v>
      </c>
      <c r="C304" s="129" t="s">
        <v>690</v>
      </c>
      <c r="D304" s="130" t="s">
        <v>691</v>
      </c>
      <c r="E304" s="255">
        <v>172</v>
      </c>
      <c r="F304" s="319"/>
      <c r="G304" s="74">
        <f t="shared" si="240"/>
        <v>0</v>
      </c>
      <c r="H304" s="75"/>
      <c r="I304" s="76"/>
      <c r="J304" s="75">
        <f t="shared" si="241"/>
        <v>0</v>
      </c>
      <c r="K304" s="77">
        <f t="shared" si="241"/>
        <v>0</v>
      </c>
      <c r="L304" s="77">
        <f t="shared" si="241"/>
        <v>0</v>
      </c>
      <c r="M304" s="77">
        <f t="shared" si="241"/>
        <v>0</v>
      </c>
      <c r="N304" s="77">
        <f t="shared" si="241"/>
        <v>0</v>
      </c>
      <c r="O304" s="77">
        <f t="shared" si="241"/>
        <v>0</v>
      </c>
      <c r="P304" s="77">
        <f t="shared" si="241"/>
        <v>0</v>
      </c>
      <c r="Q304" s="77">
        <f t="shared" si="241"/>
        <v>0</v>
      </c>
      <c r="R304" s="77">
        <f t="shared" si="241"/>
        <v>0</v>
      </c>
      <c r="S304" s="77">
        <f t="shared" si="241"/>
        <v>0</v>
      </c>
      <c r="T304" s="77">
        <f t="shared" si="241"/>
        <v>0</v>
      </c>
      <c r="U304" s="76">
        <f t="shared" si="241"/>
        <v>0</v>
      </c>
      <c r="V304" s="78">
        <f t="shared" si="241"/>
        <v>0</v>
      </c>
      <c r="W304" s="77">
        <f t="shared" si="241"/>
        <v>0</v>
      </c>
      <c r="X304" s="77">
        <f t="shared" si="241"/>
        <v>0</v>
      </c>
      <c r="Y304" s="77">
        <f t="shared" si="241"/>
        <v>0</v>
      </c>
      <c r="Z304" s="77">
        <f t="shared" si="242"/>
        <v>0</v>
      </c>
      <c r="AA304" s="77">
        <f t="shared" si="242"/>
        <v>0</v>
      </c>
      <c r="AB304" s="77">
        <f t="shared" si="242"/>
        <v>0</v>
      </c>
      <c r="AC304" s="77">
        <f t="shared" si="242"/>
        <v>0</v>
      </c>
      <c r="AD304" s="77">
        <f t="shared" si="242"/>
        <v>0</v>
      </c>
      <c r="AE304" s="77">
        <f t="shared" si="242"/>
        <v>0</v>
      </c>
      <c r="AF304" s="77">
        <f t="shared" si="242"/>
        <v>0</v>
      </c>
      <c r="AG304" s="76">
        <f t="shared" si="242"/>
        <v>0</v>
      </c>
      <c r="AH304" s="78">
        <f t="shared" si="242"/>
        <v>0</v>
      </c>
      <c r="AI304" s="77">
        <f t="shared" si="242"/>
        <v>0</v>
      </c>
      <c r="AJ304" s="77">
        <f t="shared" si="242"/>
        <v>0</v>
      </c>
      <c r="AK304" s="77">
        <f t="shared" si="242"/>
        <v>0</v>
      </c>
      <c r="AL304" s="77">
        <f t="shared" si="242"/>
        <v>0</v>
      </c>
      <c r="AM304" s="77">
        <f t="shared" si="242"/>
        <v>0</v>
      </c>
      <c r="AN304" s="77">
        <f t="shared" si="242"/>
        <v>0</v>
      </c>
      <c r="AO304" s="77">
        <f t="shared" si="242"/>
        <v>0</v>
      </c>
      <c r="AP304" s="77">
        <f t="shared" si="243"/>
        <v>0</v>
      </c>
      <c r="AQ304" s="77">
        <f t="shared" si="243"/>
        <v>0</v>
      </c>
      <c r="AR304" s="77">
        <f t="shared" si="243"/>
        <v>0</v>
      </c>
      <c r="AS304" s="76">
        <f t="shared" si="243"/>
        <v>0</v>
      </c>
      <c r="AT304" s="78">
        <f t="shared" si="243"/>
        <v>0</v>
      </c>
      <c r="AU304" s="77">
        <f t="shared" si="243"/>
        <v>0</v>
      </c>
      <c r="AV304" s="77">
        <f t="shared" si="243"/>
        <v>0</v>
      </c>
      <c r="AW304" s="77">
        <f t="shared" si="243"/>
        <v>0</v>
      </c>
      <c r="AX304" s="77">
        <f t="shared" si="243"/>
        <v>0</v>
      </c>
      <c r="AY304" s="77">
        <f t="shared" si="243"/>
        <v>0</v>
      </c>
      <c r="AZ304" s="77">
        <f t="shared" si="243"/>
        <v>0</v>
      </c>
      <c r="BA304" s="77">
        <f t="shared" si="243"/>
        <v>0</v>
      </c>
      <c r="BB304" s="77">
        <f t="shared" si="243"/>
        <v>0</v>
      </c>
      <c r="BC304" s="77">
        <f t="shared" si="243"/>
        <v>0</v>
      </c>
      <c r="BD304" s="77">
        <f t="shared" si="243"/>
        <v>0</v>
      </c>
      <c r="BE304" s="76">
        <f t="shared" si="243"/>
        <v>0</v>
      </c>
      <c r="BF304" s="78">
        <f t="shared" si="244"/>
        <v>0</v>
      </c>
      <c r="BG304" s="77">
        <f t="shared" si="244"/>
        <v>0</v>
      </c>
      <c r="BH304" s="77">
        <f t="shared" si="244"/>
        <v>0</v>
      </c>
      <c r="BI304" s="77">
        <f t="shared" si="244"/>
        <v>0</v>
      </c>
      <c r="BJ304" s="77">
        <f t="shared" si="244"/>
        <v>0</v>
      </c>
      <c r="BK304" s="77">
        <f t="shared" si="244"/>
        <v>0</v>
      </c>
      <c r="BL304" s="77">
        <f t="shared" si="244"/>
        <v>0</v>
      </c>
      <c r="BM304" s="77">
        <f t="shared" si="244"/>
        <v>0</v>
      </c>
      <c r="BN304" s="77">
        <f t="shared" si="244"/>
        <v>0</v>
      </c>
      <c r="BO304" s="77">
        <f t="shared" si="244"/>
        <v>0</v>
      </c>
      <c r="BP304" s="77">
        <f t="shared" si="244"/>
        <v>0</v>
      </c>
      <c r="BQ304" s="76">
        <f t="shared" si="244"/>
        <v>0</v>
      </c>
      <c r="BR304" s="78">
        <f t="shared" si="244"/>
        <v>0</v>
      </c>
      <c r="BS304" s="77">
        <f t="shared" si="244"/>
        <v>0</v>
      </c>
      <c r="BT304" s="77">
        <f t="shared" si="244"/>
        <v>0</v>
      </c>
      <c r="BU304" s="77">
        <f t="shared" si="244"/>
        <v>0</v>
      </c>
      <c r="BV304" s="77">
        <f t="shared" si="245"/>
        <v>0</v>
      </c>
      <c r="BW304" s="77">
        <f t="shared" si="245"/>
        <v>0</v>
      </c>
      <c r="BX304" s="77">
        <f t="shared" si="245"/>
        <v>0</v>
      </c>
      <c r="BY304" s="77">
        <f t="shared" si="245"/>
        <v>0</v>
      </c>
      <c r="BZ304" s="77">
        <f t="shared" si="245"/>
        <v>0</v>
      </c>
      <c r="CA304" s="77">
        <f t="shared" si="245"/>
        <v>0</v>
      </c>
      <c r="CB304" s="77">
        <f t="shared" si="245"/>
        <v>0</v>
      </c>
      <c r="CC304" s="76">
        <f t="shared" si="246"/>
        <v>0</v>
      </c>
      <c r="CD304" s="368"/>
    </row>
    <row r="305" spans="1:82" s="39" customFormat="1" ht="27" x14ac:dyDescent="0.75">
      <c r="B305" s="73" t="s">
        <v>692</v>
      </c>
      <c r="C305" s="129" t="s">
        <v>693</v>
      </c>
      <c r="D305" s="130" t="s">
        <v>446</v>
      </c>
      <c r="E305" s="255">
        <v>20</v>
      </c>
      <c r="F305" s="319"/>
      <c r="G305" s="74">
        <f t="shared" si="240"/>
        <v>0</v>
      </c>
      <c r="H305" s="75"/>
      <c r="I305" s="76"/>
      <c r="J305" s="75">
        <f t="shared" si="241"/>
        <v>0</v>
      </c>
      <c r="K305" s="77">
        <f t="shared" si="241"/>
        <v>0</v>
      </c>
      <c r="L305" s="77">
        <f t="shared" si="241"/>
        <v>0</v>
      </c>
      <c r="M305" s="77">
        <f t="shared" si="241"/>
        <v>0</v>
      </c>
      <c r="N305" s="77">
        <f t="shared" si="241"/>
        <v>0</v>
      </c>
      <c r="O305" s="77">
        <f t="shared" si="241"/>
        <v>0</v>
      </c>
      <c r="P305" s="77">
        <f t="shared" si="241"/>
        <v>0</v>
      </c>
      <c r="Q305" s="77">
        <f t="shared" si="241"/>
        <v>0</v>
      </c>
      <c r="R305" s="77">
        <f t="shared" si="241"/>
        <v>0</v>
      </c>
      <c r="S305" s="77">
        <f t="shared" si="241"/>
        <v>0</v>
      </c>
      <c r="T305" s="77">
        <f t="shared" si="241"/>
        <v>0</v>
      </c>
      <c r="U305" s="76">
        <f t="shared" si="241"/>
        <v>0</v>
      </c>
      <c r="V305" s="78">
        <f t="shared" si="241"/>
        <v>0</v>
      </c>
      <c r="W305" s="77">
        <f t="shared" si="241"/>
        <v>0</v>
      </c>
      <c r="X305" s="77">
        <f t="shared" si="241"/>
        <v>0</v>
      </c>
      <c r="Y305" s="77">
        <f t="shared" si="241"/>
        <v>0</v>
      </c>
      <c r="Z305" s="77">
        <f t="shared" si="242"/>
        <v>0</v>
      </c>
      <c r="AA305" s="77">
        <f t="shared" si="242"/>
        <v>0</v>
      </c>
      <c r="AB305" s="77">
        <f t="shared" si="242"/>
        <v>0</v>
      </c>
      <c r="AC305" s="77">
        <f t="shared" si="242"/>
        <v>0</v>
      </c>
      <c r="AD305" s="77">
        <f t="shared" si="242"/>
        <v>0</v>
      </c>
      <c r="AE305" s="77">
        <f t="shared" si="242"/>
        <v>0</v>
      </c>
      <c r="AF305" s="77">
        <f t="shared" si="242"/>
        <v>0</v>
      </c>
      <c r="AG305" s="76">
        <f t="shared" si="242"/>
        <v>0</v>
      </c>
      <c r="AH305" s="78">
        <f t="shared" si="242"/>
        <v>0</v>
      </c>
      <c r="AI305" s="77">
        <f t="shared" si="242"/>
        <v>0</v>
      </c>
      <c r="AJ305" s="77">
        <f t="shared" si="242"/>
        <v>0</v>
      </c>
      <c r="AK305" s="77">
        <f t="shared" si="242"/>
        <v>0</v>
      </c>
      <c r="AL305" s="77">
        <f t="shared" si="242"/>
        <v>0</v>
      </c>
      <c r="AM305" s="77">
        <f t="shared" si="242"/>
        <v>0</v>
      </c>
      <c r="AN305" s="77">
        <f t="shared" si="242"/>
        <v>0</v>
      </c>
      <c r="AO305" s="77">
        <f t="shared" si="242"/>
        <v>0</v>
      </c>
      <c r="AP305" s="77">
        <f t="shared" si="243"/>
        <v>0</v>
      </c>
      <c r="AQ305" s="77">
        <f t="shared" si="243"/>
        <v>0</v>
      </c>
      <c r="AR305" s="77">
        <f t="shared" si="243"/>
        <v>0</v>
      </c>
      <c r="AS305" s="76">
        <f t="shared" si="243"/>
        <v>0</v>
      </c>
      <c r="AT305" s="78">
        <f t="shared" si="243"/>
        <v>0</v>
      </c>
      <c r="AU305" s="77">
        <f t="shared" si="243"/>
        <v>0</v>
      </c>
      <c r="AV305" s="77">
        <f t="shared" si="243"/>
        <v>0</v>
      </c>
      <c r="AW305" s="77">
        <f t="shared" si="243"/>
        <v>0</v>
      </c>
      <c r="AX305" s="77">
        <f t="shared" si="243"/>
        <v>0</v>
      </c>
      <c r="AY305" s="77">
        <f t="shared" si="243"/>
        <v>0</v>
      </c>
      <c r="AZ305" s="77">
        <f t="shared" si="243"/>
        <v>0</v>
      </c>
      <c r="BA305" s="77">
        <f t="shared" si="243"/>
        <v>0</v>
      </c>
      <c r="BB305" s="77">
        <f t="shared" si="243"/>
        <v>0</v>
      </c>
      <c r="BC305" s="77">
        <f t="shared" si="243"/>
        <v>0</v>
      </c>
      <c r="BD305" s="77">
        <f t="shared" si="243"/>
        <v>0</v>
      </c>
      <c r="BE305" s="76">
        <f t="shared" si="243"/>
        <v>0</v>
      </c>
      <c r="BF305" s="78">
        <f t="shared" si="244"/>
        <v>0</v>
      </c>
      <c r="BG305" s="77">
        <f t="shared" si="244"/>
        <v>0</v>
      </c>
      <c r="BH305" s="77">
        <f t="shared" si="244"/>
        <v>0</v>
      </c>
      <c r="BI305" s="77">
        <f t="shared" si="244"/>
        <v>0</v>
      </c>
      <c r="BJ305" s="77">
        <f t="shared" si="244"/>
        <v>0</v>
      </c>
      <c r="BK305" s="77">
        <f t="shared" si="244"/>
        <v>0</v>
      </c>
      <c r="BL305" s="77">
        <f t="shared" si="244"/>
        <v>0</v>
      </c>
      <c r="BM305" s="77">
        <f t="shared" si="244"/>
        <v>0</v>
      </c>
      <c r="BN305" s="77">
        <f t="shared" si="244"/>
        <v>0</v>
      </c>
      <c r="BO305" s="77">
        <f t="shared" si="244"/>
        <v>0</v>
      </c>
      <c r="BP305" s="77">
        <f t="shared" si="244"/>
        <v>0</v>
      </c>
      <c r="BQ305" s="76">
        <f t="shared" si="244"/>
        <v>0</v>
      </c>
      <c r="BR305" s="78">
        <f t="shared" si="244"/>
        <v>0</v>
      </c>
      <c r="BS305" s="77">
        <f t="shared" si="244"/>
        <v>0</v>
      </c>
      <c r="BT305" s="77">
        <f t="shared" si="244"/>
        <v>0</v>
      </c>
      <c r="BU305" s="77">
        <f t="shared" si="244"/>
        <v>0</v>
      </c>
      <c r="BV305" s="77">
        <f t="shared" si="245"/>
        <v>0</v>
      </c>
      <c r="BW305" s="77">
        <f t="shared" si="245"/>
        <v>0</v>
      </c>
      <c r="BX305" s="77">
        <f t="shared" si="245"/>
        <v>0</v>
      </c>
      <c r="BY305" s="77">
        <f t="shared" si="245"/>
        <v>0</v>
      </c>
      <c r="BZ305" s="77">
        <f t="shared" si="245"/>
        <v>0</v>
      </c>
      <c r="CA305" s="77">
        <f t="shared" si="245"/>
        <v>0</v>
      </c>
      <c r="CB305" s="77">
        <f t="shared" si="245"/>
        <v>0</v>
      </c>
      <c r="CC305" s="76">
        <f t="shared" si="246"/>
        <v>0</v>
      </c>
      <c r="CD305" s="368"/>
    </row>
    <row r="306" spans="1:82" s="39" customFormat="1" ht="27" x14ac:dyDescent="0.75">
      <c r="B306" s="73" t="s">
        <v>694</v>
      </c>
      <c r="C306" s="129" t="s">
        <v>695</v>
      </c>
      <c r="D306" s="130" t="s">
        <v>481</v>
      </c>
      <c r="E306" s="255">
        <v>500</v>
      </c>
      <c r="F306" s="319"/>
      <c r="G306" s="74">
        <f t="shared" si="240"/>
        <v>0</v>
      </c>
      <c r="H306" s="75"/>
      <c r="I306" s="76"/>
      <c r="J306" s="75">
        <f t="shared" si="241"/>
        <v>0</v>
      </c>
      <c r="K306" s="77">
        <f t="shared" si="241"/>
        <v>0</v>
      </c>
      <c r="L306" s="77">
        <f t="shared" si="241"/>
        <v>0</v>
      </c>
      <c r="M306" s="77">
        <f t="shared" si="241"/>
        <v>0</v>
      </c>
      <c r="N306" s="77">
        <f t="shared" si="241"/>
        <v>0</v>
      </c>
      <c r="O306" s="77">
        <f t="shared" si="241"/>
        <v>0</v>
      </c>
      <c r="P306" s="77">
        <f t="shared" si="241"/>
        <v>0</v>
      </c>
      <c r="Q306" s="77">
        <f t="shared" si="241"/>
        <v>0</v>
      </c>
      <c r="R306" s="77">
        <f t="shared" si="241"/>
        <v>0</v>
      </c>
      <c r="S306" s="77">
        <f t="shared" si="241"/>
        <v>0</v>
      </c>
      <c r="T306" s="77">
        <f t="shared" si="241"/>
        <v>0</v>
      </c>
      <c r="U306" s="76">
        <f t="shared" si="241"/>
        <v>0</v>
      </c>
      <c r="V306" s="78">
        <f t="shared" si="241"/>
        <v>0</v>
      </c>
      <c r="W306" s="77">
        <f t="shared" si="241"/>
        <v>0</v>
      </c>
      <c r="X306" s="77">
        <f t="shared" si="241"/>
        <v>0</v>
      </c>
      <c r="Y306" s="77">
        <f t="shared" si="241"/>
        <v>0</v>
      </c>
      <c r="Z306" s="77">
        <f t="shared" si="242"/>
        <v>0</v>
      </c>
      <c r="AA306" s="77">
        <f t="shared" si="242"/>
        <v>0</v>
      </c>
      <c r="AB306" s="77">
        <f t="shared" si="242"/>
        <v>0</v>
      </c>
      <c r="AC306" s="77">
        <f t="shared" si="242"/>
        <v>0</v>
      </c>
      <c r="AD306" s="77">
        <f t="shared" si="242"/>
        <v>0</v>
      </c>
      <c r="AE306" s="77">
        <f t="shared" si="242"/>
        <v>0</v>
      </c>
      <c r="AF306" s="77">
        <f t="shared" si="242"/>
        <v>0</v>
      </c>
      <c r="AG306" s="76">
        <f t="shared" si="242"/>
        <v>0</v>
      </c>
      <c r="AH306" s="78">
        <f t="shared" si="242"/>
        <v>0</v>
      </c>
      <c r="AI306" s="77">
        <f t="shared" si="242"/>
        <v>0</v>
      </c>
      <c r="AJ306" s="77">
        <f t="shared" si="242"/>
        <v>0</v>
      </c>
      <c r="AK306" s="77">
        <f t="shared" si="242"/>
        <v>0</v>
      </c>
      <c r="AL306" s="77">
        <f t="shared" si="242"/>
        <v>0</v>
      </c>
      <c r="AM306" s="77">
        <f t="shared" si="242"/>
        <v>0</v>
      </c>
      <c r="AN306" s="77">
        <f t="shared" si="242"/>
        <v>0</v>
      </c>
      <c r="AO306" s="77">
        <f t="shared" si="242"/>
        <v>0</v>
      </c>
      <c r="AP306" s="77">
        <f t="shared" si="243"/>
        <v>0</v>
      </c>
      <c r="AQ306" s="77">
        <f t="shared" si="243"/>
        <v>0</v>
      </c>
      <c r="AR306" s="77">
        <f t="shared" si="243"/>
        <v>0</v>
      </c>
      <c r="AS306" s="76">
        <f t="shared" si="243"/>
        <v>0</v>
      </c>
      <c r="AT306" s="78">
        <f t="shared" si="243"/>
        <v>0</v>
      </c>
      <c r="AU306" s="77">
        <f t="shared" si="243"/>
        <v>0</v>
      </c>
      <c r="AV306" s="77">
        <f t="shared" si="243"/>
        <v>0</v>
      </c>
      <c r="AW306" s="77">
        <f t="shared" si="243"/>
        <v>0</v>
      </c>
      <c r="AX306" s="77">
        <f t="shared" si="243"/>
        <v>0</v>
      </c>
      <c r="AY306" s="77">
        <f t="shared" si="243"/>
        <v>0</v>
      </c>
      <c r="AZ306" s="77">
        <f t="shared" si="243"/>
        <v>0</v>
      </c>
      <c r="BA306" s="77">
        <f t="shared" si="243"/>
        <v>0</v>
      </c>
      <c r="BB306" s="77">
        <f t="shared" si="243"/>
        <v>0</v>
      </c>
      <c r="BC306" s="77">
        <f t="shared" si="243"/>
        <v>0</v>
      </c>
      <c r="BD306" s="77">
        <f t="shared" si="243"/>
        <v>0</v>
      </c>
      <c r="BE306" s="76">
        <f t="shared" si="243"/>
        <v>0</v>
      </c>
      <c r="BF306" s="78">
        <f t="shared" si="244"/>
        <v>0</v>
      </c>
      <c r="BG306" s="77">
        <f t="shared" si="244"/>
        <v>0</v>
      </c>
      <c r="BH306" s="77">
        <f t="shared" si="244"/>
        <v>0</v>
      </c>
      <c r="BI306" s="77">
        <f t="shared" si="244"/>
        <v>0</v>
      </c>
      <c r="BJ306" s="77">
        <f t="shared" si="244"/>
        <v>0</v>
      </c>
      <c r="BK306" s="77">
        <f t="shared" si="244"/>
        <v>0</v>
      </c>
      <c r="BL306" s="77">
        <f t="shared" si="244"/>
        <v>0</v>
      </c>
      <c r="BM306" s="77">
        <f t="shared" si="244"/>
        <v>0</v>
      </c>
      <c r="BN306" s="77">
        <f t="shared" si="244"/>
        <v>0</v>
      </c>
      <c r="BO306" s="77">
        <f t="shared" si="244"/>
        <v>0</v>
      </c>
      <c r="BP306" s="77">
        <f t="shared" si="244"/>
        <v>0</v>
      </c>
      <c r="BQ306" s="76">
        <f t="shared" si="244"/>
        <v>0</v>
      </c>
      <c r="BR306" s="78">
        <f t="shared" si="244"/>
        <v>0</v>
      </c>
      <c r="BS306" s="77">
        <f t="shared" si="244"/>
        <v>0</v>
      </c>
      <c r="BT306" s="77">
        <f t="shared" si="244"/>
        <v>0</v>
      </c>
      <c r="BU306" s="77">
        <f t="shared" si="244"/>
        <v>0</v>
      </c>
      <c r="BV306" s="77">
        <f t="shared" si="245"/>
        <v>0</v>
      </c>
      <c r="BW306" s="77">
        <f t="shared" si="245"/>
        <v>0</v>
      </c>
      <c r="BX306" s="77">
        <f t="shared" si="245"/>
        <v>0</v>
      </c>
      <c r="BY306" s="77">
        <f t="shared" si="245"/>
        <v>0</v>
      </c>
      <c r="BZ306" s="77">
        <f t="shared" si="245"/>
        <v>0</v>
      </c>
      <c r="CA306" s="77">
        <f t="shared" si="245"/>
        <v>0</v>
      </c>
      <c r="CB306" s="77">
        <f t="shared" si="245"/>
        <v>0</v>
      </c>
      <c r="CC306" s="76">
        <f t="shared" si="246"/>
        <v>0</v>
      </c>
      <c r="CD306" s="368"/>
    </row>
    <row r="307" spans="1:82" s="39" customFormat="1" ht="13.5" x14ac:dyDescent="0.75">
      <c r="B307" s="73" t="s">
        <v>478</v>
      </c>
      <c r="C307" s="129" t="s">
        <v>696</v>
      </c>
      <c r="D307" s="130" t="s">
        <v>446</v>
      </c>
      <c r="E307" s="255">
        <v>2</v>
      </c>
      <c r="F307" s="319"/>
      <c r="G307" s="74">
        <f t="shared" si="240"/>
        <v>0</v>
      </c>
      <c r="H307" s="75"/>
      <c r="I307" s="76"/>
      <c r="J307" s="75">
        <f t="shared" si="241"/>
        <v>0</v>
      </c>
      <c r="K307" s="77">
        <f t="shared" si="241"/>
        <v>0</v>
      </c>
      <c r="L307" s="77">
        <f t="shared" si="241"/>
        <v>0</v>
      </c>
      <c r="M307" s="77">
        <f t="shared" si="241"/>
        <v>0</v>
      </c>
      <c r="N307" s="77">
        <f t="shared" si="241"/>
        <v>0</v>
      </c>
      <c r="O307" s="77">
        <f t="shared" si="241"/>
        <v>0</v>
      </c>
      <c r="P307" s="77">
        <f t="shared" si="241"/>
        <v>0</v>
      </c>
      <c r="Q307" s="77">
        <f t="shared" si="241"/>
        <v>0</v>
      </c>
      <c r="R307" s="77">
        <f t="shared" si="241"/>
        <v>0</v>
      </c>
      <c r="S307" s="77">
        <f t="shared" si="241"/>
        <v>0</v>
      </c>
      <c r="T307" s="77">
        <f t="shared" si="241"/>
        <v>0</v>
      </c>
      <c r="U307" s="76">
        <f t="shared" si="241"/>
        <v>0</v>
      </c>
      <c r="V307" s="78">
        <f t="shared" si="241"/>
        <v>0</v>
      </c>
      <c r="W307" s="77">
        <f t="shared" si="241"/>
        <v>0</v>
      </c>
      <c r="X307" s="77">
        <f t="shared" si="241"/>
        <v>0</v>
      </c>
      <c r="Y307" s="77">
        <f t="shared" si="241"/>
        <v>0</v>
      </c>
      <c r="Z307" s="77">
        <f t="shared" si="242"/>
        <v>0</v>
      </c>
      <c r="AA307" s="77">
        <f t="shared" si="242"/>
        <v>0</v>
      </c>
      <c r="AB307" s="77">
        <f t="shared" si="242"/>
        <v>0</v>
      </c>
      <c r="AC307" s="77">
        <f t="shared" si="242"/>
        <v>0</v>
      </c>
      <c r="AD307" s="77">
        <f t="shared" si="242"/>
        <v>0</v>
      </c>
      <c r="AE307" s="77">
        <f t="shared" si="242"/>
        <v>0</v>
      </c>
      <c r="AF307" s="77">
        <f t="shared" si="242"/>
        <v>0</v>
      </c>
      <c r="AG307" s="76">
        <f t="shared" si="242"/>
        <v>0</v>
      </c>
      <c r="AH307" s="78">
        <f t="shared" si="242"/>
        <v>0</v>
      </c>
      <c r="AI307" s="77">
        <f t="shared" si="242"/>
        <v>0</v>
      </c>
      <c r="AJ307" s="77">
        <f t="shared" si="242"/>
        <v>0</v>
      </c>
      <c r="AK307" s="77">
        <f t="shared" si="242"/>
        <v>0</v>
      </c>
      <c r="AL307" s="77">
        <f t="shared" si="242"/>
        <v>0</v>
      </c>
      <c r="AM307" s="77">
        <f t="shared" si="242"/>
        <v>0</v>
      </c>
      <c r="AN307" s="77">
        <f t="shared" si="242"/>
        <v>0</v>
      </c>
      <c r="AO307" s="77">
        <f t="shared" si="242"/>
        <v>0</v>
      </c>
      <c r="AP307" s="77">
        <f t="shared" si="243"/>
        <v>0</v>
      </c>
      <c r="AQ307" s="77">
        <f t="shared" si="243"/>
        <v>0</v>
      </c>
      <c r="AR307" s="77">
        <f t="shared" si="243"/>
        <v>0</v>
      </c>
      <c r="AS307" s="76">
        <f t="shared" si="243"/>
        <v>0</v>
      </c>
      <c r="AT307" s="78">
        <f t="shared" si="243"/>
        <v>0</v>
      </c>
      <c r="AU307" s="77">
        <f t="shared" si="243"/>
        <v>0</v>
      </c>
      <c r="AV307" s="77">
        <f t="shared" si="243"/>
        <v>0</v>
      </c>
      <c r="AW307" s="77">
        <f t="shared" si="243"/>
        <v>0</v>
      </c>
      <c r="AX307" s="77">
        <f t="shared" si="243"/>
        <v>0</v>
      </c>
      <c r="AY307" s="77">
        <f t="shared" si="243"/>
        <v>0</v>
      </c>
      <c r="AZ307" s="77">
        <f t="shared" si="243"/>
        <v>0</v>
      </c>
      <c r="BA307" s="77">
        <f t="shared" si="243"/>
        <v>0</v>
      </c>
      <c r="BB307" s="77">
        <f t="shared" si="243"/>
        <v>0</v>
      </c>
      <c r="BC307" s="77">
        <f t="shared" si="243"/>
        <v>0</v>
      </c>
      <c r="BD307" s="77">
        <f t="shared" si="243"/>
        <v>0</v>
      </c>
      <c r="BE307" s="76">
        <f t="shared" si="243"/>
        <v>0</v>
      </c>
      <c r="BF307" s="78">
        <f t="shared" si="244"/>
        <v>0</v>
      </c>
      <c r="BG307" s="77">
        <f t="shared" si="244"/>
        <v>0</v>
      </c>
      <c r="BH307" s="77">
        <f t="shared" si="244"/>
        <v>0</v>
      </c>
      <c r="BI307" s="77">
        <f t="shared" si="244"/>
        <v>0</v>
      </c>
      <c r="BJ307" s="77">
        <f t="shared" si="244"/>
        <v>0</v>
      </c>
      <c r="BK307" s="77">
        <f t="shared" si="244"/>
        <v>0</v>
      </c>
      <c r="BL307" s="77">
        <f t="shared" si="244"/>
        <v>0</v>
      </c>
      <c r="BM307" s="77">
        <f t="shared" si="244"/>
        <v>0</v>
      </c>
      <c r="BN307" s="77">
        <f t="shared" si="244"/>
        <v>0</v>
      </c>
      <c r="BO307" s="77">
        <f t="shared" si="244"/>
        <v>0</v>
      </c>
      <c r="BP307" s="77">
        <f t="shared" si="244"/>
        <v>0</v>
      </c>
      <c r="BQ307" s="76">
        <f t="shared" si="244"/>
        <v>0</v>
      </c>
      <c r="BR307" s="78">
        <f t="shared" si="244"/>
        <v>0</v>
      </c>
      <c r="BS307" s="77">
        <f t="shared" si="244"/>
        <v>0</v>
      </c>
      <c r="BT307" s="77">
        <f t="shared" si="244"/>
        <v>0</v>
      </c>
      <c r="BU307" s="77">
        <f t="shared" si="244"/>
        <v>0</v>
      </c>
      <c r="BV307" s="77">
        <f t="shared" si="245"/>
        <v>0</v>
      </c>
      <c r="BW307" s="77">
        <f t="shared" si="245"/>
        <v>0</v>
      </c>
      <c r="BX307" s="77">
        <f t="shared" si="245"/>
        <v>0</v>
      </c>
      <c r="BY307" s="77">
        <f t="shared" si="245"/>
        <v>0</v>
      </c>
      <c r="BZ307" s="77">
        <f t="shared" si="245"/>
        <v>0</v>
      </c>
      <c r="CA307" s="77">
        <f t="shared" si="245"/>
        <v>0</v>
      </c>
      <c r="CB307" s="77">
        <f t="shared" si="245"/>
        <v>0</v>
      </c>
      <c r="CC307" s="76">
        <f t="shared" si="246"/>
        <v>0</v>
      </c>
      <c r="CD307" s="368"/>
    </row>
    <row r="308" spans="1:82" x14ac:dyDescent="0.75">
      <c r="A308" s="175"/>
      <c r="B308" s="176" t="s">
        <v>697</v>
      </c>
      <c r="C308" s="177" t="s">
        <v>882</v>
      </c>
      <c r="D308" s="178" t="s">
        <v>446</v>
      </c>
      <c r="E308" s="300">
        <v>0</v>
      </c>
      <c r="F308" s="229"/>
      <c r="G308" s="174">
        <f t="shared" si="240"/>
        <v>0</v>
      </c>
      <c r="H308" s="225"/>
      <c r="I308" s="226"/>
      <c r="J308" s="225">
        <f t="shared" si="241"/>
        <v>0</v>
      </c>
      <c r="K308" s="227">
        <f t="shared" si="241"/>
        <v>0</v>
      </c>
      <c r="L308" s="227">
        <f t="shared" si="241"/>
        <v>0</v>
      </c>
      <c r="M308" s="227">
        <f t="shared" si="241"/>
        <v>0</v>
      </c>
      <c r="N308" s="227">
        <f t="shared" si="241"/>
        <v>0</v>
      </c>
      <c r="O308" s="227">
        <f t="shared" si="241"/>
        <v>0</v>
      </c>
      <c r="P308" s="227">
        <f t="shared" si="241"/>
        <v>0</v>
      </c>
      <c r="Q308" s="227">
        <f t="shared" si="241"/>
        <v>0</v>
      </c>
      <c r="R308" s="227">
        <f t="shared" si="241"/>
        <v>0</v>
      </c>
      <c r="S308" s="227">
        <f t="shared" si="241"/>
        <v>0</v>
      </c>
      <c r="T308" s="227">
        <f t="shared" si="241"/>
        <v>0</v>
      </c>
      <c r="U308" s="226">
        <f t="shared" si="241"/>
        <v>0</v>
      </c>
      <c r="V308" s="225">
        <f t="shared" si="241"/>
        <v>0</v>
      </c>
      <c r="W308" s="227">
        <f t="shared" si="241"/>
        <v>0</v>
      </c>
      <c r="X308" s="227">
        <f t="shared" si="241"/>
        <v>0</v>
      </c>
      <c r="Y308" s="227">
        <f t="shared" ref="Y308" si="247">$G308/72</f>
        <v>0</v>
      </c>
      <c r="Z308" s="227">
        <f t="shared" si="242"/>
        <v>0</v>
      </c>
      <c r="AA308" s="227">
        <f t="shared" si="242"/>
        <v>0</v>
      </c>
      <c r="AB308" s="227">
        <f t="shared" si="242"/>
        <v>0</v>
      </c>
      <c r="AC308" s="227">
        <f t="shared" si="242"/>
        <v>0</v>
      </c>
      <c r="AD308" s="227">
        <f t="shared" si="242"/>
        <v>0</v>
      </c>
      <c r="AE308" s="227">
        <f t="shared" si="242"/>
        <v>0</v>
      </c>
      <c r="AF308" s="227">
        <f t="shared" si="242"/>
        <v>0</v>
      </c>
      <c r="AG308" s="226">
        <f t="shared" si="242"/>
        <v>0</v>
      </c>
      <c r="AH308" s="228">
        <f t="shared" si="242"/>
        <v>0</v>
      </c>
      <c r="AI308" s="227">
        <f t="shared" si="242"/>
        <v>0</v>
      </c>
      <c r="AJ308" s="227">
        <f t="shared" si="242"/>
        <v>0</v>
      </c>
      <c r="AK308" s="227">
        <f t="shared" si="242"/>
        <v>0</v>
      </c>
      <c r="AL308" s="227">
        <f t="shared" si="242"/>
        <v>0</v>
      </c>
      <c r="AM308" s="227">
        <f t="shared" si="242"/>
        <v>0</v>
      </c>
      <c r="AN308" s="227">
        <f t="shared" si="242"/>
        <v>0</v>
      </c>
      <c r="AO308" s="227">
        <f t="shared" ref="AO308" si="248">$G308/72</f>
        <v>0</v>
      </c>
      <c r="AP308" s="227">
        <f t="shared" si="243"/>
        <v>0</v>
      </c>
      <c r="AQ308" s="227">
        <f t="shared" si="243"/>
        <v>0</v>
      </c>
      <c r="AR308" s="227">
        <f t="shared" si="243"/>
        <v>0</v>
      </c>
      <c r="AS308" s="226">
        <f t="shared" si="243"/>
        <v>0</v>
      </c>
      <c r="AT308" s="228">
        <f t="shared" si="243"/>
        <v>0</v>
      </c>
      <c r="AU308" s="227">
        <f t="shared" si="243"/>
        <v>0</v>
      </c>
      <c r="AV308" s="227">
        <f t="shared" si="243"/>
        <v>0</v>
      </c>
      <c r="AW308" s="227">
        <f t="shared" si="243"/>
        <v>0</v>
      </c>
      <c r="AX308" s="227">
        <f t="shared" si="243"/>
        <v>0</v>
      </c>
      <c r="AY308" s="227">
        <f t="shared" si="243"/>
        <v>0</v>
      </c>
      <c r="AZ308" s="227">
        <f t="shared" si="243"/>
        <v>0</v>
      </c>
      <c r="BA308" s="227">
        <f t="shared" si="243"/>
        <v>0</v>
      </c>
      <c r="BB308" s="227">
        <f t="shared" si="243"/>
        <v>0</v>
      </c>
      <c r="BC308" s="227">
        <f t="shared" si="243"/>
        <v>0</v>
      </c>
      <c r="BD308" s="227">
        <f t="shared" si="243"/>
        <v>0</v>
      </c>
      <c r="BE308" s="226">
        <f t="shared" ref="BE308" si="249">$G308/72</f>
        <v>0</v>
      </c>
      <c r="BF308" s="228">
        <f t="shared" si="244"/>
        <v>0</v>
      </c>
      <c r="BG308" s="227">
        <f t="shared" si="244"/>
        <v>0</v>
      </c>
      <c r="BH308" s="227">
        <f t="shared" si="244"/>
        <v>0</v>
      </c>
      <c r="BI308" s="227">
        <f t="shared" si="244"/>
        <v>0</v>
      </c>
      <c r="BJ308" s="227">
        <f t="shared" si="244"/>
        <v>0</v>
      </c>
      <c r="BK308" s="227">
        <f t="shared" si="244"/>
        <v>0</v>
      </c>
      <c r="BL308" s="227">
        <f t="shared" si="244"/>
        <v>0</v>
      </c>
      <c r="BM308" s="227">
        <f t="shared" si="244"/>
        <v>0</v>
      </c>
      <c r="BN308" s="227">
        <f t="shared" si="244"/>
        <v>0</v>
      </c>
      <c r="BO308" s="227">
        <f t="shared" si="244"/>
        <v>0</v>
      </c>
      <c r="BP308" s="227">
        <f t="shared" si="244"/>
        <v>0</v>
      </c>
      <c r="BQ308" s="226">
        <f t="shared" si="244"/>
        <v>0</v>
      </c>
      <c r="BR308" s="228">
        <f t="shared" si="244"/>
        <v>0</v>
      </c>
      <c r="BS308" s="227">
        <f t="shared" si="244"/>
        <v>0</v>
      </c>
      <c r="BT308" s="227">
        <f t="shared" si="244"/>
        <v>0</v>
      </c>
      <c r="BU308" s="227">
        <f t="shared" ref="BU308" si="250">$G308/72</f>
        <v>0</v>
      </c>
      <c r="BV308" s="227">
        <f t="shared" si="245"/>
        <v>0</v>
      </c>
      <c r="BW308" s="227">
        <f t="shared" si="245"/>
        <v>0</v>
      </c>
      <c r="BX308" s="227">
        <f t="shared" si="245"/>
        <v>0</v>
      </c>
      <c r="BY308" s="227">
        <f t="shared" si="245"/>
        <v>0</v>
      </c>
      <c r="BZ308" s="227">
        <f t="shared" si="245"/>
        <v>0</v>
      </c>
      <c r="CA308" s="227">
        <f t="shared" si="245"/>
        <v>0</v>
      </c>
      <c r="CB308" s="227">
        <f t="shared" si="245"/>
        <v>0</v>
      </c>
      <c r="CC308" s="232">
        <f t="shared" si="246"/>
        <v>0</v>
      </c>
      <c r="CD308" s="368"/>
    </row>
    <row r="309" spans="1:82" x14ac:dyDescent="0.75">
      <c r="A309" s="175"/>
      <c r="B309" s="176" t="s">
        <v>698</v>
      </c>
      <c r="C309" s="177" t="s">
        <v>883</v>
      </c>
      <c r="D309" s="178" t="s">
        <v>446</v>
      </c>
      <c r="E309" s="300">
        <v>0</v>
      </c>
      <c r="F309" s="229"/>
      <c r="G309" s="174">
        <f t="shared" si="240"/>
        <v>0</v>
      </c>
      <c r="H309" s="225"/>
      <c r="I309" s="226"/>
      <c r="J309" s="225">
        <f t="shared" ref="J309:Y324" si="251">$G309/72</f>
        <v>0</v>
      </c>
      <c r="K309" s="227">
        <f t="shared" si="251"/>
        <v>0</v>
      </c>
      <c r="L309" s="227">
        <f t="shared" si="251"/>
        <v>0</v>
      </c>
      <c r="M309" s="227">
        <f t="shared" si="251"/>
        <v>0</v>
      </c>
      <c r="N309" s="227">
        <f t="shared" si="251"/>
        <v>0</v>
      </c>
      <c r="O309" s="227">
        <f t="shared" si="251"/>
        <v>0</v>
      </c>
      <c r="P309" s="227">
        <f t="shared" si="251"/>
        <v>0</v>
      </c>
      <c r="Q309" s="227">
        <f t="shared" si="251"/>
        <v>0</v>
      </c>
      <c r="R309" s="227">
        <f t="shared" si="251"/>
        <v>0</v>
      </c>
      <c r="S309" s="227">
        <f t="shared" si="251"/>
        <v>0</v>
      </c>
      <c r="T309" s="227">
        <f t="shared" si="251"/>
        <v>0</v>
      </c>
      <c r="U309" s="226">
        <f t="shared" si="251"/>
        <v>0</v>
      </c>
      <c r="V309" s="225">
        <f t="shared" si="251"/>
        <v>0</v>
      </c>
      <c r="W309" s="227">
        <f t="shared" si="251"/>
        <v>0</v>
      </c>
      <c r="X309" s="227">
        <f t="shared" si="251"/>
        <v>0</v>
      </c>
      <c r="Y309" s="227">
        <f t="shared" si="251"/>
        <v>0</v>
      </c>
      <c r="Z309" s="227">
        <f t="shared" ref="Z309:AO324" si="252">$G309/72</f>
        <v>0</v>
      </c>
      <c r="AA309" s="227">
        <f t="shared" si="252"/>
        <v>0</v>
      </c>
      <c r="AB309" s="227">
        <f t="shared" si="252"/>
        <v>0</v>
      </c>
      <c r="AC309" s="227">
        <f t="shared" si="252"/>
        <v>0</v>
      </c>
      <c r="AD309" s="227">
        <f t="shared" si="252"/>
        <v>0</v>
      </c>
      <c r="AE309" s="227">
        <f t="shared" si="252"/>
        <v>0</v>
      </c>
      <c r="AF309" s="227">
        <f t="shared" si="252"/>
        <v>0</v>
      </c>
      <c r="AG309" s="226">
        <f t="shared" si="252"/>
        <v>0</v>
      </c>
      <c r="AH309" s="228">
        <f t="shared" si="252"/>
        <v>0</v>
      </c>
      <c r="AI309" s="227">
        <f t="shared" si="252"/>
        <v>0</v>
      </c>
      <c r="AJ309" s="227">
        <f t="shared" si="252"/>
        <v>0</v>
      </c>
      <c r="AK309" s="227">
        <f t="shared" si="252"/>
        <v>0</v>
      </c>
      <c r="AL309" s="227">
        <f t="shared" si="252"/>
        <v>0</v>
      </c>
      <c r="AM309" s="227">
        <f t="shared" si="252"/>
        <v>0</v>
      </c>
      <c r="AN309" s="227">
        <f t="shared" si="252"/>
        <v>0</v>
      </c>
      <c r="AO309" s="227">
        <f t="shared" si="252"/>
        <v>0</v>
      </c>
      <c r="AP309" s="227">
        <f t="shared" ref="AP309:BE324" si="253">$G309/72</f>
        <v>0</v>
      </c>
      <c r="AQ309" s="227">
        <f t="shared" si="253"/>
        <v>0</v>
      </c>
      <c r="AR309" s="227">
        <f t="shared" si="253"/>
        <v>0</v>
      </c>
      <c r="AS309" s="226">
        <f t="shared" si="253"/>
        <v>0</v>
      </c>
      <c r="AT309" s="228">
        <f t="shared" si="253"/>
        <v>0</v>
      </c>
      <c r="AU309" s="227">
        <f t="shared" si="253"/>
        <v>0</v>
      </c>
      <c r="AV309" s="227">
        <f t="shared" si="253"/>
        <v>0</v>
      </c>
      <c r="AW309" s="227">
        <f t="shared" si="253"/>
        <v>0</v>
      </c>
      <c r="AX309" s="227">
        <f t="shared" si="253"/>
        <v>0</v>
      </c>
      <c r="AY309" s="227">
        <f t="shared" si="253"/>
        <v>0</v>
      </c>
      <c r="AZ309" s="227">
        <f t="shared" si="253"/>
        <v>0</v>
      </c>
      <c r="BA309" s="227">
        <f t="shared" si="253"/>
        <v>0</v>
      </c>
      <c r="BB309" s="227">
        <f t="shared" si="253"/>
        <v>0</v>
      </c>
      <c r="BC309" s="227">
        <f t="shared" si="253"/>
        <v>0</v>
      </c>
      <c r="BD309" s="227">
        <f t="shared" si="253"/>
        <v>0</v>
      </c>
      <c r="BE309" s="226">
        <f t="shared" si="253"/>
        <v>0</v>
      </c>
      <c r="BF309" s="228">
        <f t="shared" ref="BF309:BU324" si="254">$G309/72</f>
        <v>0</v>
      </c>
      <c r="BG309" s="227">
        <f t="shared" si="254"/>
        <v>0</v>
      </c>
      <c r="BH309" s="227">
        <f t="shared" si="254"/>
        <v>0</v>
      </c>
      <c r="BI309" s="227">
        <f t="shared" si="254"/>
        <v>0</v>
      </c>
      <c r="BJ309" s="227">
        <f t="shared" si="254"/>
        <v>0</v>
      </c>
      <c r="BK309" s="227">
        <f t="shared" si="254"/>
        <v>0</v>
      </c>
      <c r="BL309" s="227">
        <f t="shared" si="254"/>
        <v>0</v>
      </c>
      <c r="BM309" s="227">
        <f t="shared" si="254"/>
        <v>0</v>
      </c>
      <c r="BN309" s="227">
        <f t="shared" si="254"/>
        <v>0</v>
      </c>
      <c r="BO309" s="227">
        <f t="shared" si="254"/>
        <v>0</v>
      </c>
      <c r="BP309" s="227">
        <f t="shared" si="254"/>
        <v>0</v>
      </c>
      <c r="BQ309" s="226">
        <f t="shared" si="254"/>
        <v>0</v>
      </c>
      <c r="BR309" s="228">
        <f t="shared" si="254"/>
        <v>0</v>
      </c>
      <c r="BS309" s="227">
        <f t="shared" si="254"/>
        <v>0</v>
      </c>
      <c r="BT309" s="227">
        <f t="shared" si="254"/>
        <v>0</v>
      </c>
      <c r="BU309" s="227">
        <f t="shared" si="254"/>
        <v>0</v>
      </c>
      <c r="BV309" s="227">
        <f t="shared" si="245"/>
        <v>0</v>
      </c>
      <c r="BW309" s="227">
        <f t="shared" si="245"/>
        <v>0</v>
      </c>
      <c r="BX309" s="227">
        <f t="shared" si="245"/>
        <v>0</v>
      </c>
      <c r="BY309" s="227">
        <f t="shared" si="245"/>
        <v>0</v>
      </c>
      <c r="BZ309" s="227">
        <f t="shared" si="245"/>
        <v>0</v>
      </c>
      <c r="CA309" s="227">
        <f t="shared" si="245"/>
        <v>0</v>
      </c>
      <c r="CB309" s="227">
        <f t="shared" si="245"/>
        <v>0</v>
      </c>
      <c r="CC309" s="232">
        <f t="shared" si="246"/>
        <v>0</v>
      </c>
      <c r="CD309" s="368"/>
    </row>
    <row r="310" spans="1:82" x14ac:dyDescent="0.75">
      <c r="A310" s="175"/>
      <c r="B310" s="176" t="s">
        <v>699</v>
      </c>
      <c r="C310" s="177" t="s">
        <v>700</v>
      </c>
      <c r="D310" s="178" t="s">
        <v>446</v>
      </c>
      <c r="E310" s="300">
        <v>0</v>
      </c>
      <c r="F310" s="229"/>
      <c r="G310" s="174">
        <f t="shared" si="240"/>
        <v>0</v>
      </c>
      <c r="H310" s="225"/>
      <c r="I310" s="226"/>
      <c r="J310" s="225">
        <f t="shared" si="251"/>
        <v>0</v>
      </c>
      <c r="K310" s="227">
        <f t="shared" si="251"/>
        <v>0</v>
      </c>
      <c r="L310" s="227">
        <f t="shared" si="251"/>
        <v>0</v>
      </c>
      <c r="M310" s="227">
        <f t="shared" si="251"/>
        <v>0</v>
      </c>
      <c r="N310" s="227">
        <f t="shared" si="251"/>
        <v>0</v>
      </c>
      <c r="O310" s="227">
        <f t="shared" si="251"/>
        <v>0</v>
      </c>
      <c r="P310" s="227">
        <f t="shared" si="251"/>
        <v>0</v>
      </c>
      <c r="Q310" s="227">
        <f t="shared" si="251"/>
        <v>0</v>
      </c>
      <c r="R310" s="227">
        <f t="shared" si="251"/>
        <v>0</v>
      </c>
      <c r="S310" s="227">
        <f t="shared" si="251"/>
        <v>0</v>
      </c>
      <c r="T310" s="227">
        <f t="shared" si="251"/>
        <v>0</v>
      </c>
      <c r="U310" s="226">
        <f t="shared" si="251"/>
        <v>0</v>
      </c>
      <c r="V310" s="225">
        <f t="shared" si="251"/>
        <v>0</v>
      </c>
      <c r="W310" s="227">
        <f t="shared" si="251"/>
        <v>0</v>
      </c>
      <c r="X310" s="227">
        <f t="shared" si="251"/>
        <v>0</v>
      </c>
      <c r="Y310" s="227">
        <f t="shared" si="251"/>
        <v>0</v>
      </c>
      <c r="Z310" s="227">
        <f t="shared" si="252"/>
        <v>0</v>
      </c>
      <c r="AA310" s="227">
        <f t="shared" si="252"/>
        <v>0</v>
      </c>
      <c r="AB310" s="227">
        <f t="shared" si="252"/>
        <v>0</v>
      </c>
      <c r="AC310" s="227">
        <f t="shared" si="252"/>
        <v>0</v>
      </c>
      <c r="AD310" s="227">
        <f t="shared" si="252"/>
        <v>0</v>
      </c>
      <c r="AE310" s="227">
        <f t="shared" si="252"/>
        <v>0</v>
      </c>
      <c r="AF310" s="227">
        <f t="shared" si="252"/>
        <v>0</v>
      </c>
      <c r="AG310" s="226">
        <f t="shared" si="252"/>
        <v>0</v>
      </c>
      <c r="AH310" s="228">
        <f t="shared" si="252"/>
        <v>0</v>
      </c>
      <c r="AI310" s="227">
        <f t="shared" si="252"/>
        <v>0</v>
      </c>
      <c r="AJ310" s="227">
        <f t="shared" si="252"/>
        <v>0</v>
      </c>
      <c r="AK310" s="227">
        <f t="shared" si="252"/>
        <v>0</v>
      </c>
      <c r="AL310" s="227">
        <f t="shared" si="252"/>
        <v>0</v>
      </c>
      <c r="AM310" s="227">
        <f t="shared" si="252"/>
        <v>0</v>
      </c>
      <c r="AN310" s="227">
        <f t="shared" si="252"/>
        <v>0</v>
      </c>
      <c r="AO310" s="227">
        <f t="shared" si="252"/>
        <v>0</v>
      </c>
      <c r="AP310" s="227">
        <f t="shared" si="253"/>
        <v>0</v>
      </c>
      <c r="AQ310" s="227">
        <f t="shared" si="253"/>
        <v>0</v>
      </c>
      <c r="AR310" s="227">
        <f t="shared" si="253"/>
        <v>0</v>
      </c>
      <c r="AS310" s="226">
        <f t="shared" si="253"/>
        <v>0</v>
      </c>
      <c r="AT310" s="228">
        <f t="shared" si="253"/>
        <v>0</v>
      </c>
      <c r="AU310" s="227">
        <f t="shared" si="253"/>
        <v>0</v>
      </c>
      <c r="AV310" s="227">
        <f t="shared" si="253"/>
        <v>0</v>
      </c>
      <c r="AW310" s="227">
        <f t="shared" si="253"/>
        <v>0</v>
      </c>
      <c r="AX310" s="227">
        <f t="shared" si="253"/>
        <v>0</v>
      </c>
      <c r="AY310" s="227">
        <f t="shared" si="253"/>
        <v>0</v>
      </c>
      <c r="AZ310" s="227">
        <f t="shared" si="253"/>
        <v>0</v>
      </c>
      <c r="BA310" s="227">
        <f t="shared" si="253"/>
        <v>0</v>
      </c>
      <c r="BB310" s="227">
        <f t="shared" si="253"/>
        <v>0</v>
      </c>
      <c r="BC310" s="227">
        <f t="shared" si="253"/>
        <v>0</v>
      </c>
      <c r="BD310" s="227">
        <f t="shared" si="253"/>
        <v>0</v>
      </c>
      <c r="BE310" s="226">
        <f t="shared" si="253"/>
        <v>0</v>
      </c>
      <c r="BF310" s="228">
        <f t="shared" si="254"/>
        <v>0</v>
      </c>
      <c r="BG310" s="227">
        <f t="shared" si="254"/>
        <v>0</v>
      </c>
      <c r="BH310" s="227">
        <f t="shared" si="254"/>
        <v>0</v>
      </c>
      <c r="BI310" s="227">
        <f t="shared" si="254"/>
        <v>0</v>
      </c>
      <c r="BJ310" s="227">
        <f t="shared" si="254"/>
        <v>0</v>
      </c>
      <c r="BK310" s="227">
        <f t="shared" si="254"/>
        <v>0</v>
      </c>
      <c r="BL310" s="227">
        <f t="shared" si="254"/>
        <v>0</v>
      </c>
      <c r="BM310" s="227">
        <f t="shared" si="254"/>
        <v>0</v>
      </c>
      <c r="BN310" s="227">
        <f t="shared" si="254"/>
        <v>0</v>
      </c>
      <c r="BO310" s="227">
        <f t="shared" si="254"/>
        <v>0</v>
      </c>
      <c r="BP310" s="227">
        <f t="shared" si="254"/>
        <v>0</v>
      </c>
      <c r="BQ310" s="226">
        <f t="shared" si="254"/>
        <v>0</v>
      </c>
      <c r="BR310" s="228">
        <f t="shared" si="254"/>
        <v>0</v>
      </c>
      <c r="BS310" s="227">
        <f t="shared" si="254"/>
        <v>0</v>
      </c>
      <c r="BT310" s="227">
        <f t="shared" si="254"/>
        <v>0</v>
      </c>
      <c r="BU310" s="227">
        <f t="shared" si="254"/>
        <v>0</v>
      </c>
      <c r="BV310" s="227">
        <f t="shared" si="245"/>
        <v>0</v>
      </c>
      <c r="BW310" s="227">
        <f t="shared" si="245"/>
        <v>0</v>
      </c>
      <c r="BX310" s="227">
        <f t="shared" si="245"/>
        <v>0</v>
      </c>
      <c r="BY310" s="227">
        <f t="shared" si="245"/>
        <v>0</v>
      </c>
      <c r="BZ310" s="227">
        <f t="shared" si="245"/>
        <v>0</v>
      </c>
      <c r="CA310" s="227">
        <f t="shared" si="245"/>
        <v>0</v>
      </c>
      <c r="CB310" s="227">
        <f t="shared" si="245"/>
        <v>0</v>
      </c>
      <c r="CC310" s="232">
        <f t="shared" si="246"/>
        <v>0</v>
      </c>
      <c r="CD310" s="368"/>
    </row>
    <row r="311" spans="1:82" x14ac:dyDescent="0.75">
      <c r="A311" s="175"/>
      <c r="B311" s="176" t="s">
        <v>701</v>
      </c>
      <c r="C311" s="177" t="s">
        <v>884</v>
      </c>
      <c r="D311" s="178" t="s">
        <v>446</v>
      </c>
      <c r="E311" s="300">
        <v>0</v>
      </c>
      <c r="F311" s="229"/>
      <c r="G311" s="174">
        <f t="shared" si="240"/>
        <v>0</v>
      </c>
      <c r="H311" s="225"/>
      <c r="I311" s="226"/>
      <c r="J311" s="225">
        <f t="shared" si="251"/>
        <v>0</v>
      </c>
      <c r="K311" s="227">
        <f t="shared" si="251"/>
        <v>0</v>
      </c>
      <c r="L311" s="227">
        <f t="shared" si="251"/>
        <v>0</v>
      </c>
      <c r="M311" s="227">
        <f t="shared" si="251"/>
        <v>0</v>
      </c>
      <c r="N311" s="227">
        <f t="shared" si="251"/>
        <v>0</v>
      </c>
      <c r="O311" s="227">
        <f t="shared" si="251"/>
        <v>0</v>
      </c>
      <c r="P311" s="227">
        <f t="shared" si="251"/>
        <v>0</v>
      </c>
      <c r="Q311" s="227">
        <f t="shared" si="251"/>
        <v>0</v>
      </c>
      <c r="R311" s="227">
        <f t="shared" si="251"/>
        <v>0</v>
      </c>
      <c r="S311" s="227">
        <f t="shared" si="251"/>
        <v>0</v>
      </c>
      <c r="T311" s="227">
        <f t="shared" si="251"/>
        <v>0</v>
      </c>
      <c r="U311" s="226">
        <f t="shared" si="251"/>
        <v>0</v>
      </c>
      <c r="V311" s="225">
        <f t="shared" si="251"/>
        <v>0</v>
      </c>
      <c r="W311" s="227">
        <f t="shared" si="251"/>
        <v>0</v>
      </c>
      <c r="X311" s="227">
        <f t="shared" si="251"/>
        <v>0</v>
      </c>
      <c r="Y311" s="227">
        <f t="shared" si="251"/>
        <v>0</v>
      </c>
      <c r="Z311" s="227">
        <f t="shared" si="252"/>
        <v>0</v>
      </c>
      <c r="AA311" s="227">
        <f t="shared" si="252"/>
        <v>0</v>
      </c>
      <c r="AB311" s="227">
        <f t="shared" si="252"/>
        <v>0</v>
      </c>
      <c r="AC311" s="227">
        <f t="shared" si="252"/>
        <v>0</v>
      </c>
      <c r="AD311" s="227">
        <f t="shared" si="252"/>
        <v>0</v>
      </c>
      <c r="AE311" s="227">
        <f t="shared" si="252"/>
        <v>0</v>
      </c>
      <c r="AF311" s="227">
        <f t="shared" si="252"/>
        <v>0</v>
      </c>
      <c r="AG311" s="226">
        <f t="shared" si="252"/>
        <v>0</v>
      </c>
      <c r="AH311" s="228">
        <f t="shared" si="252"/>
        <v>0</v>
      </c>
      <c r="AI311" s="227">
        <f t="shared" si="252"/>
        <v>0</v>
      </c>
      <c r="AJ311" s="227">
        <f t="shared" si="252"/>
        <v>0</v>
      </c>
      <c r="AK311" s="227">
        <f t="shared" si="252"/>
        <v>0</v>
      </c>
      <c r="AL311" s="227">
        <f t="shared" si="252"/>
        <v>0</v>
      </c>
      <c r="AM311" s="227">
        <f t="shared" si="252"/>
        <v>0</v>
      </c>
      <c r="AN311" s="227">
        <f t="shared" si="252"/>
        <v>0</v>
      </c>
      <c r="AO311" s="227">
        <f t="shared" si="252"/>
        <v>0</v>
      </c>
      <c r="AP311" s="227">
        <f t="shared" si="253"/>
        <v>0</v>
      </c>
      <c r="AQ311" s="227">
        <f t="shared" si="253"/>
        <v>0</v>
      </c>
      <c r="AR311" s="227">
        <f t="shared" si="253"/>
        <v>0</v>
      </c>
      <c r="AS311" s="226">
        <f t="shared" si="253"/>
        <v>0</v>
      </c>
      <c r="AT311" s="228">
        <f t="shared" si="253"/>
        <v>0</v>
      </c>
      <c r="AU311" s="227">
        <f t="shared" si="253"/>
        <v>0</v>
      </c>
      <c r="AV311" s="227">
        <f t="shared" si="253"/>
        <v>0</v>
      </c>
      <c r="AW311" s="227">
        <f t="shared" si="253"/>
        <v>0</v>
      </c>
      <c r="AX311" s="227">
        <f t="shared" si="253"/>
        <v>0</v>
      </c>
      <c r="AY311" s="227">
        <f t="shared" si="253"/>
        <v>0</v>
      </c>
      <c r="AZ311" s="227">
        <f t="shared" si="253"/>
        <v>0</v>
      </c>
      <c r="BA311" s="227">
        <f t="shared" si="253"/>
        <v>0</v>
      </c>
      <c r="BB311" s="227">
        <f t="shared" si="253"/>
        <v>0</v>
      </c>
      <c r="BC311" s="227">
        <f t="shared" si="253"/>
        <v>0</v>
      </c>
      <c r="BD311" s="227">
        <f t="shared" si="253"/>
        <v>0</v>
      </c>
      <c r="BE311" s="226">
        <f t="shared" si="253"/>
        <v>0</v>
      </c>
      <c r="BF311" s="228">
        <f t="shared" si="254"/>
        <v>0</v>
      </c>
      <c r="BG311" s="227">
        <f t="shared" si="254"/>
        <v>0</v>
      </c>
      <c r="BH311" s="227">
        <f t="shared" si="254"/>
        <v>0</v>
      </c>
      <c r="BI311" s="227">
        <f t="shared" si="254"/>
        <v>0</v>
      </c>
      <c r="BJ311" s="227">
        <f t="shared" si="254"/>
        <v>0</v>
      </c>
      <c r="BK311" s="227">
        <f t="shared" si="254"/>
        <v>0</v>
      </c>
      <c r="BL311" s="227">
        <f t="shared" si="254"/>
        <v>0</v>
      </c>
      <c r="BM311" s="227">
        <f t="shared" si="254"/>
        <v>0</v>
      </c>
      <c r="BN311" s="227">
        <f t="shared" si="254"/>
        <v>0</v>
      </c>
      <c r="BO311" s="227">
        <f t="shared" si="254"/>
        <v>0</v>
      </c>
      <c r="BP311" s="227">
        <f t="shared" si="254"/>
        <v>0</v>
      </c>
      <c r="BQ311" s="226">
        <f t="shared" si="254"/>
        <v>0</v>
      </c>
      <c r="BR311" s="228">
        <f t="shared" si="254"/>
        <v>0</v>
      </c>
      <c r="BS311" s="227">
        <f t="shared" si="254"/>
        <v>0</v>
      </c>
      <c r="BT311" s="227">
        <f t="shared" si="254"/>
        <v>0</v>
      </c>
      <c r="BU311" s="227">
        <f t="shared" si="254"/>
        <v>0</v>
      </c>
      <c r="BV311" s="227">
        <f t="shared" si="245"/>
        <v>0</v>
      </c>
      <c r="BW311" s="227">
        <f t="shared" si="245"/>
        <v>0</v>
      </c>
      <c r="BX311" s="227">
        <f t="shared" si="245"/>
        <v>0</v>
      </c>
      <c r="BY311" s="227">
        <f t="shared" si="245"/>
        <v>0</v>
      </c>
      <c r="BZ311" s="227">
        <f t="shared" si="245"/>
        <v>0</v>
      </c>
      <c r="CA311" s="227">
        <f t="shared" si="245"/>
        <v>0</v>
      </c>
      <c r="CB311" s="227">
        <f t="shared" si="245"/>
        <v>0</v>
      </c>
      <c r="CC311" s="232">
        <f t="shared" si="246"/>
        <v>0</v>
      </c>
      <c r="CD311" s="368"/>
    </row>
    <row r="312" spans="1:82" s="39" customFormat="1" ht="13.5" x14ac:dyDescent="0.75">
      <c r="B312" s="73" t="s">
        <v>702</v>
      </c>
      <c r="C312" s="129" t="s">
        <v>703</v>
      </c>
      <c r="D312" s="130" t="s">
        <v>446</v>
      </c>
      <c r="E312" s="255">
        <v>1</v>
      </c>
      <c r="F312" s="319"/>
      <c r="G312" s="74">
        <f t="shared" si="240"/>
        <v>0</v>
      </c>
      <c r="H312" s="75"/>
      <c r="I312" s="76"/>
      <c r="J312" s="75">
        <f t="shared" si="251"/>
        <v>0</v>
      </c>
      <c r="K312" s="77">
        <f t="shared" si="251"/>
        <v>0</v>
      </c>
      <c r="L312" s="77">
        <f t="shared" si="251"/>
        <v>0</v>
      </c>
      <c r="M312" s="77">
        <f t="shared" si="251"/>
        <v>0</v>
      </c>
      <c r="N312" s="77">
        <f t="shared" si="251"/>
        <v>0</v>
      </c>
      <c r="O312" s="77">
        <f t="shared" si="251"/>
        <v>0</v>
      </c>
      <c r="P312" s="77">
        <f t="shared" si="251"/>
        <v>0</v>
      </c>
      <c r="Q312" s="77">
        <f t="shared" si="251"/>
        <v>0</v>
      </c>
      <c r="R312" s="77">
        <f t="shared" si="251"/>
        <v>0</v>
      </c>
      <c r="S312" s="77">
        <f t="shared" si="251"/>
        <v>0</v>
      </c>
      <c r="T312" s="77">
        <f t="shared" si="251"/>
        <v>0</v>
      </c>
      <c r="U312" s="76">
        <f t="shared" si="251"/>
        <v>0</v>
      </c>
      <c r="V312" s="78">
        <f t="shared" si="251"/>
        <v>0</v>
      </c>
      <c r="W312" s="77">
        <f t="shared" si="251"/>
        <v>0</v>
      </c>
      <c r="X312" s="77">
        <f t="shared" si="251"/>
        <v>0</v>
      </c>
      <c r="Y312" s="77">
        <f t="shared" si="251"/>
        <v>0</v>
      </c>
      <c r="Z312" s="77">
        <f t="shared" si="252"/>
        <v>0</v>
      </c>
      <c r="AA312" s="77">
        <f t="shared" si="252"/>
        <v>0</v>
      </c>
      <c r="AB312" s="77">
        <f t="shared" si="252"/>
        <v>0</v>
      </c>
      <c r="AC312" s="77">
        <f t="shared" si="252"/>
        <v>0</v>
      </c>
      <c r="AD312" s="77">
        <f t="shared" si="252"/>
        <v>0</v>
      </c>
      <c r="AE312" s="77">
        <f t="shared" si="252"/>
        <v>0</v>
      </c>
      <c r="AF312" s="77">
        <f t="shared" si="252"/>
        <v>0</v>
      </c>
      <c r="AG312" s="76">
        <f t="shared" si="252"/>
        <v>0</v>
      </c>
      <c r="AH312" s="78">
        <f t="shared" si="252"/>
        <v>0</v>
      </c>
      <c r="AI312" s="77">
        <f t="shared" si="252"/>
        <v>0</v>
      </c>
      <c r="AJ312" s="77">
        <f t="shared" si="252"/>
        <v>0</v>
      </c>
      <c r="AK312" s="77">
        <f t="shared" si="252"/>
        <v>0</v>
      </c>
      <c r="AL312" s="77">
        <f t="shared" si="252"/>
        <v>0</v>
      </c>
      <c r="AM312" s="77">
        <f t="shared" si="252"/>
        <v>0</v>
      </c>
      <c r="AN312" s="77">
        <f t="shared" si="252"/>
        <v>0</v>
      </c>
      <c r="AO312" s="77">
        <f t="shared" si="252"/>
        <v>0</v>
      </c>
      <c r="AP312" s="77">
        <f t="shared" si="253"/>
        <v>0</v>
      </c>
      <c r="AQ312" s="77">
        <f t="shared" si="253"/>
        <v>0</v>
      </c>
      <c r="AR312" s="77">
        <f t="shared" si="253"/>
        <v>0</v>
      </c>
      <c r="AS312" s="76">
        <f t="shared" si="253"/>
        <v>0</v>
      </c>
      <c r="AT312" s="78">
        <f t="shared" si="253"/>
        <v>0</v>
      </c>
      <c r="AU312" s="77">
        <f t="shared" si="253"/>
        <v>0</v>
      </c>
      <c r="AV312" s="77">
        <f t="shared" si="253"/>
        <v>0</v>
      </c>
      <c r="AW312" s="77">
        <f t="shared" si="253"/>
        <v>0</v>
      </c>
      <c r="AX312" s="77">
        <f t="shared" si="253"/>
        <v>0</v>
      </c>
      <c r="AY312" s="77">
        <f t="shared" si="253"/>
        <v>0</v>
      </c>
      <c r="AZ312" s="77">
        <f t="shared" si="253"/>
        <v>0</v>
      </c>
      <c r="BA312" s="77">
        <f t="shared" si="253"/>
        <v>0</v>
      </c>
      <c r="BB312" s="77">
        <f t="shared" si="253"/>
        <v>0</v>
      </c>
      <c r="BC312" s="77">
        <f t="shared" si="253"/>
        <v>0</v>
      </c>
      <c r="BD312" s="77">
        <f t="shared" si="253"/>
        <v>0</v>
      </c>
      <c r="BE312" s="76">
        <f t="shared" si="253"/>
        <v>0</v>
      </c>
      <c r="BF312" s="78">
        <f t="shared" si="254"/>
        <v>0</v>
      </c>
      <c r="BG312" s="77">
        <f t="shared" si="254"/>
        <v>0</v>
      </c>
      <c r="BH312" s="77">
        <f t="shared" si="254"/>
        <v>0</v>
      </c>
      <c r="BI312" s="77">
        <f t="shared" si="254"/>
        <v>0</v>
      </c>
      <c r="BJ312" s="77">
        <f t="shared" si="254"/>
        <v>0</v>
      </c>
      <c r="BK312" s="77">
        <f t="shared" si="254"/>
        <v>0</v>
      </c>
      <c r="BL312" s="77">
        <f t="shared" si="254"/>
        <v>0</v>
      </c>
      <c r="BM312" s="77">
        <f t="shared" si="254"/>
        <v>0</v>
      </c>
      <c r="BN312" s="77">
        <f t="shared" si="254"/>
        <v>0</v>
      </c>
      <c r="BO312" s="77">
        <f t="shared" si="254"/>
        <v>0</v>
      </c>
      <c r="BP312" s="77">
        <f t="shared" si="254"/>
        <v>0</v>
      </c>
      <c r="BQ312" s="76">
        <f t="shared" si="254"/>
        <v>0</v>
      </c>
      <c r="BR312" s="78">
        <f t="shared" si="254"/>
        <v>0</v>
      </c>
      <c r="BS312" s="77">
        <f t="shared" si="254"/>
        <v>0</v>
      </c>
      <c r="BT312" s="77">
        <f t="shared" si="254"/>
        <v>0</v>
      </c>
      <c r="BU312" s="77">
        <f t="shared" si="254"/>
        <v>0</v>
      </c>
      <c r="BV312" s="77">
        <f t="shared" si="245"/>
        <v>0</v>
      </c>
      <c r="BW312" s="77">
        <f t="shared" si="245"/>
        <v>0</v>
      </c>
      <c r="BX312" s="77">
        <f t="shared" si="245"/>
        <v>0</v>
      </c>
      <c r="BY312" s="77">
        <f t="shared" si="245"/>
        <v>0</v>
      </c>
      <c r="BZ312" s="77">
        <f t="shared" si="245"/>
        <v>0</v>
      </c>
      <c r="CA312" s="77">
        <f t="shared" si="245"/>
        <v>0</v>
      </c>
      <c r="CB312" s="77">
        <f t="shared" si="245"/>
        <v>0</v>
      </c>
      <c r="CC312" s="76">
        <f t="shared" si="246"/>
        <v>0</v>
      </c>
      <c r="CD312" s="368"/>
    </row>
    <row r="313" spans="1:82" s="39" customFormat="1" ht="13.5" x14ac:dyDescent="0.75">
      <c r="B313" s="73" t="s">
        <v>704</v>
      </c>
      <c r="C313" s="129" t="s">
        <v>705</v>
      </c>
      <c r="D313" s="130" t="s">
        <v>446</v>
      </c>
      <c r="E313" s="255">
        <v>1</v>
      </c>
      <c r="F313" s="319"/>
      <c r="G313" s="74">
        <f t="shared" si="240"/>
        <v>0</v>
      </c>
      <c r="H313" s="75"/>
      <c r="I313" s="76"/>
      <c r="J313" s="75">
        <f t="shared" si="251"/>
        <v>0</v>
      </c>
      <c r="K313" s="77">
        <f t="shared" si="251"/>
        <v>0</v>
      </c>
      <c r="L313" s="77">
        <f t="shared" si="251"/>
        <v>0</v>
      </c>
      <c r="M313" s="77">
        <f t="shared" si="251"/>
        <v>0</v>
      </c>
      <c r="N313" s="77">
        <f t="shared" si="251"/>
        <v>0</v>
      </c>
      <c r="O313" s="77">
        <f t="shared" si="251"/>
        <v>0</v>
      </c>
      <c r="P313" s="77">
        <f t="shared" si="251"/>
        <v>0</v>
      </c>
      <c r="Q313" s="77">
        <f t="shared" si="251"/>
        <v>0</v>
      </c>
      <c r="R313" s="77">
        <f t="shared" si="251"/>
        <v>0</v>
      </c>
      <c r="S313" s="77">
        <f t="shared" si="251"/>
        <v>0</v>
      </c>
      <c r="T313" s="77">
        <f t="shared" si="251"/>
        <v>0</v>
      </c>
      <c r="U313" s="76">
        <f t="shared" si="251"/>
        <v>0</v>
      </c>
      <c r="V313" s="78">
        <f t="shared" si="251"/>
        <v>0</v>
      </c>
      <c r="W313" s="77">
        <f t="shared" si="251"/>
        <v>0</v>
      </c>
      <c r="X313" s="77">
        <f t="shared" si="251"/>
        <v>0</v>
      </c>
      <c r="Y313" s="77">
        <f t="shared" si="251"/>
        <v>0</v>
      </c>
      <c r="Z313" s="77">
        <f t="shared" si="252"/>
        <v>0</v>
      </c>
      <c r="AA313" s="77">
        <f t="shared" si="252"/>
        <v>0</v>
      </c>
      <c r="AB313" s="77">
        <f t="shared" si="252"/>
        <v>0</v>
      </c>
      <c r="AC313" s="77">
        <f t="shared" si="252"/>
        <v>0</v>
      </c>
      <c r="AD313" s="77">
        <f t="shared" si="252"/>
        <v>0</v>
      </c>
      <c r="AE313" s="77">
        <f t="shared" si="252"/>
        <v>0</v>
      </c>
      <c r="AF313" s="77">
        <f t="shared" si="252"/>
        <v>0</v>
      </c>
      <c r="AG313" s="76">
        <f t="shared" si="252"/>
        <v>0</v>
      </c>
      <c r="AH313" s="78">
        <f t="shared" si="252"/>
        <v>0</v>
      </c>
      <c r="AI313" s="77">
        <f t="shared" si="252"/>
        <v>0</v>
      </c>
      <c r="AJ313" s="77">
        <f t="shared" si="252"/>
        <v>0</v>
      </c>
      <c r="AK313" s="77">
        <f t="shared" si="252"/>
        <v>0</v>
      </c>
      <c r="AL313" s="77">
        <f t="shared" si="252"/>
        <v>0</v>
      </c>
      <c r="AM313" s="77">
        <f t="shared" si="252"/>
        <v>0</v>
      </c>
      <c r="AN313" s="77">
        <f t="shared" si="252"/>
        <v>0</v>
      </c>
      <c r="AO313" s="77">
        <f t="shared" si="252"/>
        <v>0</v>
      </c>
      <c r="AP313" s="77">
        <f t="shared" si="253"/>
        <v>0</v>
      </c>
      <c r="AQ313" s="77">
        <f t="shared" si="253"/>
        <v>0</v>
      </c>
      <c r="AR313" s="77">
        <f t="shared" si="253"/>
        <v>0</v>
      </c>
      <c r="AS313" s="76">
        <f t="shared" si="253"/>
        <v>0</v>
      </c>
      <c r="AT313" s="78">
        <f t="shared" si="253"/>
        <v>0</v>
      </c>
      <c r="AU313" s="77">
        <f t="shared" si="253"/>
        <v>0</v>
      </c>
      <c r="AV313" s="77">
        <f t="shared" si="253"/>
        <v>0</v>
      </c>
      <c r="AW313" s="77">
        <f t="shared" si="253"/>
        <v>0</v>
      </c>
      <c r="AX313" s="77">
        <f t="shared" si="253"/>
        <v>0</v>
      </c>
      <c r="AY313" s="77">
        <f t="shared" si="253"/>
        <v>0</v>
      </c>
      <c r="AZ313" s="77">
        <f t="shared" si="253"/>
        <v>0</v>
      </c>
      <c r="BA313" s="77">
        <f t="shared" si="253"/>
        <v>0</v>
      </c>
      <c r="BB313" s="77">
        <f t="shared" si="253"/>
        <v>0</v>
      </c>
      <c r="BC313" s="77">
        <f t="shared" si="253"/>
        <v>0</v>
      </c>
      <c r="BD313" s="77">
        <f t="shared" si="253"/>
        <v>0</v>
      </c>
      <c r="BE313" s="76">
        <f t="shared" si="253"/>
        <v>0</v>
      </c>
      <c r="BF313" s="78">
        <f t="shared" si="254"/>
        <v>0</v>
      </c>
      <c r="BG313" s="77">
        <f t="shared" si="254"/>
        <v>0</v>
      </c>
      <c r="BH313" s="77">
        <f t="shared" si="254"/>
        <v>0</v>
      </c>
      <c r="BI313" s="77">
        <f t="shared" si="254"/>
        <v>0</v>
      </c>
      <c r="BJ313" s="77">
        <f t="shared" si="254"/>
        <v>0</v>
      </c>
      <c r="BK313" s="77">
        <f t="shared" si="254"/>
        <v>0</v>
      </c>
      <c r="BL313" s="77">
        <f t="shared" si="254"/>
        <v>0</v>
      </c>
      <c r="BM313" s="77">
        <f t="shared" si="254"/>
        <v>0</v>
      </c>
      <c r="BN313" s="77">
        <f t="shared" si="254"/>
        <v>0</v>
      </c>
      <c r="BO313" s="77">
        <f t="shared" si="254"/>
        <v>0</v>
      </c>
      <c r="BP313" s="77">
        <f t="shared" si="254"/>
        <v>0</v>
      </c>
      <c r="BQ313" s="76">
        <f t="shared" si="254"/>
        <v>0</v>
      </c>
      <c r="BR313" s="78">
        <f t="shared" si="254"/>
        <v>0</v>
      </c>
      <c r="BS313" s="77">
        <f t="shared" si="254"/>
        <v>0</v>
      </c>
      <c r="BT313" s="77">
        <f t="shared" si="254"/>
        <v>0</v>
      </c>
      <c r="BU313" s="77">
        <f t="shared" si="254"/>
        <v>0</v>
      </c>
      <c r="BV313" s="77">
        <f t="shared" si="245"/>
        <v>0</v>
      </c>
      <c r="BW313" s="77">
        <f t="shared" si="245"/>
        <v>0</v>
      </c>
      <c r="BX313" s="77">
        <f t="shared" si="245"/>
        <v>0</v>
      </c>
      <c r="BY313" s="77">
        <f t="shared" si="245"/>
        <v>0</v>
      </c>
      <c r="BZ313" s="77">
        <f t="shared" si="245"/>
        <v>0</v>
      </c>
      <c r="CA313" s="77">
        <f t="shared" si="245"/>
        <v>0</v>
      </c>
      <c r="CB313" s="77">
        <f t="shared" si="245"/>
        <v>0</v>
      </c>
      <c r="CC313" s="76">
        <f t="shared" si="246"/>
        <v>0</v>
      </c>
      <c r="CD313" s="368"/>
    </row>
    <row r="314" spans="1:82" s="39" customFormat="1" ht="13.5" x14ac:dyDescent="0.75">
      <c r="B314" s="73" t="s">
        <v>706</v>
      </c>
      <c r="C314" s="129" t="s">
        <v>885</v>
      </c>
      <c r="D314" s="130" t="s">
        <v>446</v>
      </c>
      <c r="E314" s="255">
        <v>12</v>
      </c>
      <c r="F314" s="319"/>
      <c r="G314" s="74">
        <f t="shared" si="240"/>
        <v>0</v>
      </c>
      <c r="H314" s="75"/>
      <c r="I314" s="76"/>
      <c r="J314" s="75">
        <f t="shared" si="251"/>
        <v>0</v>
      </c>
      <c r="K314" s="77">
        <f t="shared" si="251"/>
        <v>0</v>
      </c>
      <c r="L314" s="77">
        <f t="shared" si="251"/>
        <v>0</v>
      </c>
      <c r="M314" s="77">
        <f t="shared" si="251"/>
        <v>0</v>
      </c>
      <c r="N314" s="77">
        <f t="shared" si="251"/>
        <v>0</v>
      </c>
      <c r="O314" s="77">
        <f t="shared" si="251"/>
        <v>0</v>
      </c>
      <c r="P314" s="77">
        <f t="shared" si="251"/>
        <v>0</v>
      </c>
      <c r="Q314" s="77">
        <f t="shared" si="251"/>
        <v>0</v>
      </c>
      <c r="R314" s="77">
        <f t="shared" si="251"/>
        <v>0</v>
      </c>
      <c r="S314" s="77">
        <f t="shared" si="251"/>
        <v>0</v>
      </c>
      <c r="T314" s="77">
        <f t="shared" si="251"/>
        <v>0</v>
      </c>
      <c r="U314" s="76">
        <f t="shared" si="251"/>
        <v>0</v>
      </c>
      <c r="V314" s="78">
        <f t="shared" si="251"/>
        <v>0</v>
      </c>
      <c r="W314" s="77">
        <f t="shared" si="251"/>
        <v>0</v>
      </c>
      <c r="X314" s="77">
        <f t="shared" si="251"/>
        <v>0</v>
      </c>
      <c r="Y314" s="77">
        <f t="shared" si="251"/>
        <v>0</v>
      </c>
      <c r="Z314" s="77">
        <f t="shared" si="252"/>
        <v>0</v>
      </c>
      <c r="AA314" s="77">
        <f t="shared" si="252"/>
        <v>0</v>
      </c>
      <c r="AB314" s="77">
        <f t="shared" si="252"/>
        <v>0</v>
      </c>
      <c r="AC314" s="77">
        <f t="shared" si="252"/>
        <v>0</v>
      </c>
      <c r="AD314" s="77">
        <f t="shared" si="252"/>
        <v>0</v>
      </c>
      <c r="AE314" s="77">
        <f t="shared" si="252"/>
        <v>0</v>
      </c>
      <c r="AF314" s="77">
        <f t="shared" si="252"/>
        <v>0</v>
      </c>
      <c r="AG314" s="76">
        <f t="shared" si="252"/>
        <v>0</v>
      </c>
      <c r="AH314" s="78">
        <f t="shared" si="252"/>
        <v>0</v>
      </c>
      <c r="AI314" s="77">
        <f t="shared" si="252"/>
        <v>0</v>
      </c>
      <c r="AJ314" s="77">
        <f t="shared" si="252"/>
        <v>0</v>
      </c>
      <c r="AK314" s="77">
        <f t="shared" si="252"/>
        <v>0</v>
      </c>
      <c r="AL314" s="77">
        <f t="shared" si="252"/>
        <v>0</v>
      </c>
      <c r="AM314" s="77">
        <f t="shared" si="252"/>
        <v>0</v>
      </c>
      <c r="AN314" s="77">
        <f t="shared" si="252"/>
        <v>0</v>
      </c>
      <c r="AO314" s="77">
        <f t="shared" si="252"/>
        <v>0</v>
      </c>
      <c r="AP314" s="77">
        <f t="shared" si="253"/>
        <v>0</v>
      </c>
      <c r="AQ314" s="77">
        <f t="shared" si="253"/>
        <v>0</v>
      </c>
      <c r="AR314" s="77">
        <f t="shared" si="253"/>
        <v>0</v>
      </c>
      <c r="AS314" s="76">
        <f t="shared" si="253"/>
        <v>0</v>
      </c>
      <c r="AT314" s="78">
        <f t="shared" si="253"/>
        <v>0</v>
      </c>
      <c r="AU314" s="77">
        <f t="shared" si="253"/>
        <v>0</v>
      </c>
      <c r="AV314" s="77">
        <f t="shared" si="253"/>
        <v>0</v>
      </c>
      <c r="AW314" s="77">
        <f t="shared" si="253"/>
        <v>0</v>
      </c>
      <c r="AX314" s="77">
        <f t="shared" si="253"/>
        <v>0</v>
      </c>
      <c r="AY314" s="77">
        <f t="shared" si="253"/>
        <v>0</v>
      </c>
      <c r="AZ314" s="77">
        <f t="shared" si="253"/>
        <v>0</v>
      </c>
      <c r="BA314" s="77">
        <f t="shared" si="253"/>
        <v>0</v>
      </c>
      <c r="BB314" s="77">
        <f t="shared" si="253"/>
        <v>0</v>
      </c>
      <c r="BC314" s="77">
        <f t="shared" si="253"/>
        <v>0</v>
      </c>
      <c r="BD314" s="77">
        <f t="shared" si="253"/>
        <v>0</v>
      </c>
      <c r="BE314" s="76">
        <f t="shared" si="253"/>
        <v>0</v>
      </c>
      <c r="BF314" s="78">
        <f t="shared" si="254"/>
        <v>0</v>
      </c>
      <c r="BG314" s="77">
        <f t="shared" si="254"/>
        <v>0</v>
      </c>
      <c r="BH314" s="77">
        <f t="shared" si="254"/>
        <v>0</v>
      </c>
      <c r="BI314" s="77">
        <f t="shared" si="254"/>
        <v>0</v>
      </c>
      <c r="BJ314" s="77">
        <f t="shared" si="254"/>
        <v>0</v>
      </c>
      <c r="BK314" s="77">
        <f t="shared" si="254"/>
        <v>0</v>
      </c>
      <c r="BL314" s="77">
        <f t="shared" si="254"/>
        <v>0</v>
      </c>
      <c r="BM314" s="77">
        <f t="shared" si="254"/>
        <v>0</v>
      </c>
      <c r="BN314" s="77">
        <f t="shared" si="254"/>
        <v>0</v>
      </c>
      <c r="BO314" s="77">
        <f t="shared" si="254"/>
        <v>0</v>
      </c>
      <c r="BP314" s="77">
        <f t="shared" si="254"/>
        <v>0</v>
      </c>
      <c r="BQ314" s="76">
        <f t="shared" si="254"/>
        <v>0</v>
      </c>
      <c r="BR314" s="78">
        <f t="shared" si="254"/>
        <v>0</v>
      </c>
      <c r="BS314" s="77">
        <f t="shared" si="254"/>
        <v>0</v>
      </c>
      <c r="BT314" s="77">
        <f t="shared" si="254"/>
        <v>0</v>
      </c>
      <c r="BU314" s="77">
        <f t="shared" si="254"/>
        <v>0</v>
      </c>
      <c r="BV314" s="77">
        <f t="shared" si="245"/>
        <v>0</v>
      </c>
      <c r="BW314" s="77">
        <f t="shared" si="245"/>
        <v>0</v>
      </c>
      <c r="BX314" s="77">
        <f t="shared" si="245"/>
        <v>0</v>
      </c>
      <c r="BY314" s="77">
        <f t="shared" si="245"/>
        <v>0</v>
      </c>
      <c r="BZ314" s="77">
        <f t="shared" si="245"/>
        <v>0</v>
      </c>
      <c r="CA314" s="77">
        <f t="shared" si="245"/>
        <v>0</v>
      </c>
      <c r="CB314" s="77">
        <f t="shared" si="245"/>
        <v>0</v>
      </c>
      <c r="CC314" s="76">
        <f t="shared" si="246"/>
        <v>0</v>
      </c>
      <c r="CD314" s="368"/>
    </row>
    <row r="315" spans="1:82" x14ac:dyDescent="0.75">
      <c r="A315" s="175"/>
      <c r="B315" s="176" t="s">
        <v>707</v>
      </c>
      <c r="C315" s="177" t="s">
        <v>708</v>
      </c>
      <c r="D315" s="178" t="s">
        <v>86</v>
      </c>
      <c r="E315" s="300">
        <v>0</v>
      </c>
      <c r="F315" s="229"/>
      <c r="G315" s="174">
        <f t="shared" si="240"/>
        <v>0</v>
      </c>
      <c r="H315" s="225"/>
      <c r="I315" s="226"/>
      <c r="J315" s="225">
        <f t="shared" si="251"/>
        <v>0</v>
      </c>
      <c r="K315" s="227">
        <f t="shared" si="251"/>
        <v>0</v>
      </c>
      <c r="L315" s="227">
        <f t="shared" si="251"/>
        <v>0</v>
      </c>
      <c r="M315" s="227">
        <f t="shared" si="251"/>
        <v>0</v>
      </c>
      <c r="N315" s="227">
        <f t="shared" si="251"/>
        <v>0</v>
      </c>
      <c r="O315" s="227">
        <f t="shared" si="251"/>
        <v>0</v>
      </c>
      <c r="P315" s="227">
        <f t="shared" si="251"/>
        <v>0</v>
      </c>
      <c r="Q315" s="227">
        <f t="shared" si="251"/>
        <v>0</v>
      </c>
      <c r="R315" s="227">
        <f t="shared" si="251"/>
        <v>0</v>
      </c>
      <c r="S315" s="227">
        <f t="shared" si="251"/>
        <v>0</v>
      </c>
      <c r="T315" s="227">
        <f t="shared" si="251"/>
        <v>0</v>
      </c>
      <c r="U315" s="226">
        <f t="shared" si="251"/>
        <v>0</v>
      </c>
      <c r="V315" s="225">
        <f t="shared" si="251"/>
        <v>0</v>
      </c>
      <c r="W315" s="227">
        <f t="shared" si="251"/>
        <v>0</v>
      </c>
      <c r="X315" s="227">
        <f t="shared" si="251"/>
        <v>0</v>
      </c>
      <c r="Y315" s="227">
        <f t="shared" si="251"/>
        <v>0</v>
      </c>
      <c r="Z315" s="227">
        <f t="shared" si="252"/>
        <v>0</v>
      </c>
      <c r="AA315" s="227">
        <f t="shared" si="252"/>
        <v>0</v>
      </c>
      <c r="AB315" s="227">
        <f t="shared" si="252"/>
        <v>0</v>
      </c>
      <c r="AC315" s="227">
        <f t="shared" si="252"/>
        <v>0</v>
      </c>
      <c r="AD315" s="227">
        <f t="shared" si="252"/>
        <v>0</v>
      </c>
      <c r="AE315" s="227">
        <f t="shared" si="252"/>
        <v>0</v>
      </c>
      <c r="AF315" s="227">
        <f t="shared" si="252"/>
        <v>0</v>
      </c>
      <c r="AG315" s="226">
        <f t="shared" si="252"/>
        <v>0</v>
      </c>
      <c r="AH315" s="228">
        <f t="shared" si="252"/>
        <v>0</v>
      </c>
      <c r="AI315" s="227">
        <f t="shared" si="252"/>
        <v>0</v>
      </c>
      <c r="AJ315" s="227">
        <f t="shared" si="252"/>
        <v>0</v>
      </c>
      <c r="AK315" s="227">
        <f t="shared" si="252"/>
        <v>0</v>
      </c>
      <c r="AL315" s="227">
        <f t="shared" si="252"/>
        <v>0</v>
      </c>
      <c r="AM315" s="227">
        <f t="shared" si="252"/>
        <v>0</v>
      </c>
      <c r="AN315" s="227">
        <f t="shared" si="252"/>
        <v>0</v>
      </c>
      <c r="AO315" s="227">
        <f t="shared" si="252"/>
        <v>0</v>
      </c>
      <c r="AP315" s="227">
        <f t="shared" si="253"/>
        <v>0</v>
      </c>
      <c r="AQ315" s="227">
        <f t="shared" si="253"/>
        <v>0</v>
      </c>
      <c r="AR315" s="227">
        <f t="shared" si="253"/>
        <v>0</v>
      </c>
      <c r="AS315" s="226">
        <f t="shared" si="253"/>
        <v>0</v>
      </c>
      <c r="AT315" s="228">
        <f t="shared" si="253"/>
        <v>0</v>
      </c>
      <c r="AU315" s="227">
        <f t="shared" si="253"/>
        <v>0</v>
      </c>
      <c r="AV315" s="227">
        <f t="shared" si="253"/>
        <v>0</v>
      </c>
      <c r="AW315" s="227">
        <f t="shared" si="253"/>
        <v>0</v>
      </c>
      <c r="AX315" s="227">
        <f t="shared" si="253"/>
        <v>0</v>
      </c>
      <c r="AY315" s="227">
        <f t="shared" si="253"/>
        <v>0</v>
      </c>
      <c r="AZ315" s="227">
        <f t="shared" si="253"/>
        <v>0</v>
      </c>
      <c r="BA315" s="227">
        <f t="shared" si="253"/>
        <v>0</v>
      </c>
      <c r="BB315" s="227">
        <f t="shared" si="253"/>
        <v>0</v>
      </c>
      <c r="BC315" s="227">
        <f t="shared" si="253"/>
        <v>0</v>
      </c>
      <c r="BD315" s="227">
        <f t="shared" si="253"/>
        <v>0</v>
      </c>
      <c r="BE315" s="226">
        <f t="shared" si="253"/>
        <v>0</v>
      </c>
      <c r="BF315" s="228">
        <f t="shared" si="254"/>
        <v>0</v>
      </c>
      <c r="BG315" s="227">
        <f t="shared" si="254"/>
        <v>0</v>
      </c>
      <c r="BH315" s="227">
        <f t="shared" si="254"/>
        <v>0</v>
      </c>
      <c r="BI315" s="227">
        <f t="shared" si="254"/>
        <v>0</v>
      </c>
      <c r="BJ315" s="227">
        <f t="shared" si="254"/>
        <v>0</v>
      </c>
      <c r="BK315" s="227">
        <f t="shared" si="254"/>
        <v>0</v>
      </c>
      <c r="BL315" s="227">
        <f t="shared" si="254"/>
        <v>0</v>
      </c>
      <c r="BM315" s="227">
        <f t="shared" si="254"/>
        <v>0</v>
      </c>
      <c r="BN315" s="227">
        <f t="shared" si="254"/>
        <v>0</v>
      </c>
      <c r="BO315" s="227">
        <f t="shared" si="254"/>
        <v>0</v>
      </c>
      <c r="BP315" s="227">
        <f t="shared" si="254"/>
        <v>0</v>
      </c>
      <c r="BQ315" s="226">
        <f t="shared" si="254"/>
        <v>0</v>
      </c>
      <c r="BR315" s="228">
        <f t="shared" si="254"/>
        <v>0</v>
      </c>
      <c r="BS315" s="227">
        <f t="shared" si="254"/>
        <v>0</v>
      </c>
      <c r="BT315" s="227">
        <f t="shared" si="254"/>
        <v>0</v>
      </c>
      <c r="BU315" s="227">
        <f t="shared" si="254"/>
        <v>0</v>
      </c>
      <c r="BV315" s="227">
        <f t="shared" si="245"/>
        <v>0</v>
      </c>
      <c r="BW315" s="227">
        <f t="shared" si="245"/>
        <v>0</v>
      </c>
      <c r="BX315" s="227">
        <f t="shared" si="245"/>
        <v>0</v>
      </c>
      <c r="BY315" s="227">
        <f t="shared" si="245"/>
        <v>0</v>
      </c>
      <c r="BZ315" s="227">
        <f t="shared" si="245"/>
        <v>0</v>
      </c>
      <c r="CA315" s="227">
        <f t="shared" si="245"/>
        <v>0</v>
      </c>
      <c r="CB315" s="227">
        <f t="shared" si="245"/>
        <v>0</v>
      </c>
      <c r="CC315" s="232">
        <f t="shared" si="246"/>
        <v>0</v>
      </c>
      <c r="CD315" s="368"/>
    </row>
    <row r="316" spans="1:82" s="39" customFormat="1" ht="27" x14ac:dyDescent="0.75">
      <c r="B316" s="73" t="s">
        <v>709</v>
      </c>
      <c r="C316" s="129" t="s">
        <v>710</v>
      </c>
      <c r="D316" s="130" t="s">
        <v>446</v>
      </c>
      <c r="E316" s="255">
        <v>1</v>
      </c>
      <c r="F316" s="319"/>
      <c r="G316" s="74">
        <f t="shared" si="240"/>
        <v>0</v>
      </c>
      <c r="H316" s="75"/>
      <c r="I316" s="76"/>
      <c r="J316" s="75">
        <f t="shared" si="251"/>
        <v>0</v>
      </c>
      <c r="K316" s="77">
        <f t="shared" si="251"/>
        <v>0</v>
      </c>
      <c r="L316" s="77">
        <f t="shared" si="251"/>
        <v>0</v>
      </c>
      <c r="M316" s="77">
        <f t="shared" si="251"/>
        <v>0</v>
      </c>
      <c r="N316" s="77">
        <f t="shared" si="251"/>
        <v>0</v>
      </c>
      <c r="O316" s="77">
        <f t="shared" si="251"/>
        <v>0</v>
      </c>
      <c r="P316" s="77">
        <f t="shared" si="251"/>
        <v>0</v>
      </c>
      <c r="Q316" s="77">
        <f t="shared" si="251"/>
        <v>0</v>
      </c>
      <c r="R316" s="77">
        <f t="shared" si="251"/>
        <v>0</v>
      </c>
      <c r="S316" s="77">
        <f t="shared" si="251"/>
        <v>0</v>
      </c>
      <c r="T316" s="77">
        <f t="shared" si="251"/>
        <v>0</v>
      </c>
      <c r="U316" s="76">
        <f t="shared" si="251"/>
        <v>0</v>
      </c>
      <c r="V316" s="78">
        <f t="shared" si="251"/>
        <v>0</v>
      </c>
      <c r="W316" s="77">
        <f t="shared" si="251"/>
        <v>0</v>
      </c>
      <c r="X316" s="77">
        <f t="shared" si="251"/>
        <v>0</v>
      </c>
      <c r="Y316" s="77">
        <f t="shared" si="251"/>
        <v>0</v>
      </c>
      <c r="Z316" s="77">
        <f t="shared" si="252"/>
        <v>0</v>
      </c>
      <c r="AA316" s="77">
        <f t="shared" si="252"/>
        <v>0</v>
      </c>
      <c r="AB316" s="77">
        <f t="shared" si="252"/>
        <v>0</v>
      </c>
      <c r="AC316" s="77">
        <f t="shared" si="252"/>
        <v>0</v>
      </c>
      <c r="AD316" s="77">
        <f t="shared" si="252"/>
        <v>0</v>
      </c>
      <c r="AE316" s="77">
        <f t="shared" si="252"/>
        <v>0</v>
      </c>
      <c r="AF316" s="77">
        <f t="shared" si="252"/>
        <v>0</v>
      </c>
      <c r="AG316" s="76">
        <f t="shared" si="252"/>
        <v>0</v>
      </c>
      <c r="AH316" s="78">
        <f t="shared" si="252"/>
        <v>0</v>
      </c>
      <c r="AI316" s="77">
        <f t="shared" si="252"/>
        <v>0</v>
      </c>
      <c r="AJ316" s="77">
        <f t="shared" si="252"/>
        <v>0</v>
      </c>
      <c r="AK316" s="77">
        <f t="shared" si="252"/>
        <v>0</v>
      </c>
      <c r="AL316" s="77">
        <f t="shared" si="252"/>
        <v>0</v>
      </c>
      <c r="AM316" s="77">
        <f t="shared" si="252"/>
        <v>0</v>
      </c>
      <c r="AN316" s="77">
        <f t="shared" si="252"/>
        <v>0</v>
      </c>
      <c r="AO316" s="77">
        <f t="shared" si="252"/>
        <v>0</v>
      </c>
      <c r="AP316" s="77">
        <f t="shared" si="253"/>
        <v>0</v>
      </c>
      <c r="AQ316" s="77">
        <f t="shared" si="253"/>
        <v>0</v>
      </c>
      <c r="AR316" s="77">
        <f t="shared" si="253"/>
        <v>0</v>
      </c>
      <c r="AS316" s="76">
        <f t="shared" si="253"/>
        <v>0</v>
      </c>
      <c r="AT316" s="78">
        <f t="shared" si="253"/>
        <v>0</v>
      </c>
      <c r="AU316" s="77">
        <f t="shared" si="253"/>
        <v>0</v>
      </c>
      <c r="AV316" s="77">
        <f t="shared" si="253"/>
        <v>0</v>
      </c>
      <c r="AW316" s="77">
        <f t="shared" si="253"/>
        <v>0</v>
      </c>
      <c r="AX316" s="77">
        <f t="shared" si="253"/>
        <v>0</v>
      </c>
      <c r="AY316" s="77">
        <f t="shared" si="253"/>
        <v>0</v>
      </c>
      <c r="AZ316" s="77">
        <f t="shared" si="253"/>
        <v>0</v>
      </c>
      <c r="BA316" s="77">
        <f t="shared" si="253"/>
        <v>0</v>
      </c>
      <c r="BB316" s="77">
        <f t="shared" si="253"/>
        <v>0</v>
      </c>
      <c r="BC316" s="77">
        <f t="shared" si="253"/>
        <v>0</v>
      </c>
      <c r="BD316" s="77">
        <f t="shared" si="253"/>
        <v>0</v>
      </c>
      <c r="BE316" s="76">
        <f t="shared" si="253"/>
        <v>0</v>
      </c>
      <c r="BF316" s="78">
        <f t="shared" si="254"/>
        <v>0</v>
      </c>
      <c r="BG316" s="77">
        <f t="shared" si="254"/>
        <v>0</v>
      </c>
      <c r="BH316" s="77">
        <f t="shared" si="254"/>
        <v>0</v>
      </c>
      <c r="BI316" s="77">
        <f t="shared" si="254"/>
        <v>0</v>
      </c>
      <c r="BJ316" s="77">
        <f t="shared" si="254"/>
        <v>0</v>
      </c>
      <c r="BK316" s="77">
        <f t="shared" si="254"/>
        <v>0</v>
      </c>
      <c r="BL316" s="77">
        <f t="shared" si="254"/>
        <v>0</v>
      </c>
      <c r="BM316" s="77">
        <f t="shared" si="254"/>
        <v>0</v>
      </c>
      <c r="BN316" s="77">
        <f t="shared" si="254"/>
        <v>0</v>
      </c>
      <c r="BO316" s="77">
        <f t="shared" si="254"/>
        <v>0</v>
      </c>
      <c r="BP316" s="77">
        <f t="shared" si="254"/>
        <v>0</v>
      </c>
      <c r="BQ316" s="76">
        <f t="shared" si="254"/>
        <v>0</v>
      </c>
      <c r="BR316" s="78">
        <f t="shared" si="254"/>
        <v>0</v>
      </c>
      <c r="BS316" s="77">
        <f t="shared" si="254"/>
        <v>0</v>
      </c>
      <c r="BT316" s="77">
        <f t="shared" si="254"/>
        <v>0</v>
      </c>
      <c r="BU316" s="77">
        <f t="shared" si="254"/>
        <v>0</v>
      </c>
      <c r="BV316" s="77">
        <f t="shared" si="245"/>
        <v>0</v>
      </c>
      <c r="BW316" s="77">
        <f t="shared" si="245"/>
        <v>0</v>
      </c>
      <c r="BX316" s="77">
        <f t="shared" si="245"/>
        <v>0</v>
      </c>
      <c r="BY316" s="77">
        <f t="shared" si="245"/>
        <v>0</v>
      </c>
      <c r="BZ316" s="77">
        <f t="shared" si="245"/>
        <v>0</v>
      </c>
      <c r="CA316" s="77">
        <f t="shared" si="245"/>
        <v>0</v>
      </c>
      <c r="CB316" s="77">
        <f t="shared" si="245"/>
        <v>0</v>
      </c>
      <c r="CC316" s="76">
        <f t="shared" si="246"/>
        <v>0</v>
      </c>
      <c r="CD316" s="368"/>
    </row>
    <row r="317" spans="1:82" x14ac:dyDescent="0.75">
      <c r="A317" s="175"/>
      <c r="B317" s="176" t="s">
        <v>711</v>
      </c>
      <c r="C317" s="177" t="s">
        <v>712</v>
      </c>
      <c r="D317" s="178" t="s">
        <v>446</v>
      </c>
      <c r="E317" s="300">
        <v>0</v>
      </c>
      <c r="F317" s="229"/>
      <c r="G317" s="174">
        <f t="shared" si="240"/>
        <v>0</v>
      </c>
      <c r="H317" s="225"/>
      <c r="I317" s="226"/>
      <c r="J317" s="225">
        <f t="shared" si="251"/>
        <v>0</v>
      </c>
      <c r="K317" s="227">
        <f t="shared" si="251"/>
        <v>0</v>
      </c>
      <c r="L317" s="227">
        <f t="shared" si="251"/>
        <v>0</v>
      </c>
      <c r="M317" s="227">
        <f t="shared" si="251"/>
        <v>0</v>
      </c>
      <c r="N317" s="227">
        <f t="shared" si="251"/>
        <v>0</v>
      </c>
      <c r="O317" s="227">
        <f t="shared" si="251"/>
        <v>0</v>
      </c>
      <c r="P317" s="227">
        <f t="shared" si="251"/>
        <v>0</v>
      </c>
      <c r="Q317" s="227">
        <f t="shared" si="251"/>
        <v>0</v>
      </c>
      <c r="R317" s="227">
        <f t="shared" si="251"/>
        <v>0</v>
      </c>
      <c r="S317" s="227">
        <f t="shared" si="251"/>
        <v>0</v>
      </c>
      <c r="T317" s="227">
        <f t="shared" si="251"/>
        <v>0</v>
      </c>
      <c r="U317" s="226">
        <f t="shared" si="251"/>
        <v>0</v>
      </c>
      <c r="V317" s="225">
        <f t="shared" si="251"/>
        <v>0</v>
      </c>
      <c r="W317" s="227">
        <f t="shared" si="251"/>
        <v>0</v>
      </c>
      <c r="X317" s="227">
        <f t="shared" si="251"/>
        <v>0</v>
      </c>
      <c r="Y317" s="227">
        <f t="shared" si="251"/>
        <v>0</v>
      </c>
      <c r="Z317" s="227">
        <f t="shared" si="252"/>
        <v>0</v>
      </c>
      <c r="AA317" s="227">
        <f t="shared" si="252"/>
        <v>0</v>
      </c>
      <c r="AB317" s="227">
        <f t="shared" si="252"/>
        <v>0</v>
      </c>
      <c r="AC317" s="227">
        <f t="shared" si="252"/>
        <v>0</v>
      </c>
      <c r="AD317" s="227">
        <f t="shared" si="252"/>
        <v>0</v>
      </c>
      <c r="AE317" s="227">
        <f t="shared" si="252"/>
        <v>0</v>
      </c>
      <c r="AF317" s="227">
        <f t="shared" si="252"/>
        <v>0</v>
      </c>
      <c r="AG317" s="226">
        <f t="shared" si="252"/>
        <v>0</v>
      </c>
      <c r="AH317" s="228">
        <f t="shared" si="252"/>
        <v>0</v>
      </c>
      <c r="AI317" s="227">
        <f t="shared" si="252"/>
        <v>0</v>
      </c>
      <c r="AJ317" s="227">
        <f t="shared" si="252"/>
        <v>0</v>
      </c>
      <c r="AK317" s="227">
        <f t="shared" si="252"/>
        <v>0</v>
      </c>
      <c r="AL317" s="227">
        <f t="shared" si="252"/>
        <v>0</v>
      </c>
      <c r="AM317" s="227">
        <f t="shared" si="252"/>
        <v>0</v>
      </c>
      <c r="AN317" s="227">
        <f t="shared" si="252"/>
        <v>0</v>
      </c>
      <c r="AO317" s="227">
        <f t="shared" si="252"/>
        <v>0</v>
      </c>
      <c r="AP317" s="227">
        <f t="shared" si="253"/>
        <v>0</v>
      </c>
      <c r="AQ317" s="227">
        <f t="shared" si="253"/>
        <v>0</v>
      </c>
      <c r="AR317" s="227">
        <f t="shared" si="253"/>
        <v>0</v>
      </c>
      <c r="AS317" s="226">
        <f t="shared" si="253"/>
        <v>0</v>
      </c>
      <c r="AT317" s="228">
        <f t="shared" si="253"/>
        <v>0</v>
      </c>
      <c r="AU317" s="227">
        <f t="shared" si="253"/>
        <v>0</v>
      </c>
      <c r="AV317" s="227">
        <f t="shared" si="253"/>
        <v>0</v>
      </c>
      <c r="AW317" s="227">
        <f t="shared" si="253"/>
        <v>0</v>
      </c>
      <c r="AX317" s="227">
        <f t="shared" si="253"/>
        <v>0</v>
      </c>
      <c r="AY317" s="227">
        <f t="shared" si="253"/>
        <v>0</v>
      </c>
      <c r="AZ317" s="227">
        <f t="shared" si="253"/>
        <v>0</v>
      </c>
      <c r="BA317" s="227">
        <f t="shared" si="253"/>
        <v>0</v>
      </c>
      <c r="BB317" s="227">
        <f t="shared" si="253"/>
        <v>0</v>
      </c>
      <c r="BC317" s="227">
        <f t="shared" si="253"/>
        <v>0</v>
      </c>
      <c r="BD317" s="227">
        <f t="shared" si="253"/>
        <v>0</v>
      </c>
      <c r="BE317" s="226">
        <f t="shared" si="253"/>
        <v>0</v>
      </c>
      <c r="BF317" s="228">
        <f t="shared" si="254"/>
        <v>0</v>
      </c>
      <c r="BG317" s="227">
        <f t="shared" si="254"/>
        <v>0</v>
      </c>
      <c r="BH317" s="227">
        <f t="shared" si="254"/>
        <v>0</v>
      </c>
      <c r="BI317" s="227">
        <f t="shared" si="254"/>
        <v>0</v>
      </c>
      <c r="BJ317" s="227">
        <f t="shared" si="254"/>
        <v>0</v>
      </c>
      <c r="BK317" s="227">
        <f t="shared" si="254"/>
        <v>0</v>
      </c>
      <c r="BL317" s="227">
        <f t="shared" si="254"/>
        <v>0</v>
      </c>
      <c r="BM317" s="227">
        <f t="shared" si="254"/>
        <v>0</v>
      </c>
      <c r="BN317" s="227">
        <f t="shared" si="254"/>
        <v>0</v>
      </c>
      <c r="BO317" s="227">
        <f t="shared" si="254"/>
        <v>0</v>
      </c>
      <c r="BP317" s="227">
        <f t="shared" si="254"/>
        <v>0</v>
      </c>
      <c r="BQ317" s="226">
        <f t="shared" si="254"/>
        <v>0</v>
      </c>
      <c r="BR317" s="228">
        <f t="shared" si="254"/>
        <v>0</v>
      </c>
      <c r="BS317" s="227">
        <f t="shared" si="254"/>
        <v>0</v>
      </c>
      <c r="BT317" s="227">
        <f t="shared" si="254"/>
        <v>0</v>
      </c>
      <c r="BU317" s="227">
        <f t="shared" si="254"/>
        <v>0</v>
      </c>
      <c r="BV317" s="227">
        <f t="shared" si="245"/>
        <v>0</v>
      </c>
      <c r="BW317" s="227">
        <f t="shared" si="245"/>
        <v>0</v>
      </c>
      <c r="BX317" s="227">
        <f t="shared" si="245"/>
        <v>0</v>
      </c>
      <c r="BY317" s="227">
        <f t="shared" si="245"/>
        <v>0</v>
      </c>
      <c r="BZ317" s="227">
        <f t="shared" si="245"/>
        <v>0</v>
      </c>
      <c r="CA317" s="227">
        <f t="shared" si="245"/>
        <v>0</v>
      </c>
      <c r="CB317" s="227">
        <f t="shared" si="245"/>
        <v>0</v>
      </c>
      <c r="CC317" s="232">
        <f t="shared" si="246"/>
        <v>0</v>
      </c>
      <c r="CD317" s="368"/>
    </row>
    <row r="318" spans="1:82" x14ac:dyDescent="0.75">
      <c r="A318" s="175"/>
      <c r="B318" s="176" t="s">
        <v>713</v>
      </c>
      <c r="C318" s="177" t="s">
        <v>714</v>
      </c>
      <c r="D318" s="178" t="s">
        <v>446</v>
      </c>
      <c r="E318" s="300">
        <v>0</v>
      </c>
      <c r="F318" s="229"/>
      <c r="G318" s="174">
        <f t="shared" si="240"/>
        <v>0</v>
      </c>
      <c r="H318" s="225"/>
      <c r="I318" s="226"/>
      <c r="J318" s="225">
        <f t="shared" si="251"/>
        <v>0</v>
      </c>
      <c r="K318" s="227">
        <f t="shared" si="251"/>
        <v>0</v>
      </c>
      <c r="L318" s="227">
        <f t="shared" si="251"/>
        <v>0</v>
      </c>
      <c r="M318" s="227">
        <f t="shared" si="251"/>
        <v>0</v>
      </c>
      <c r="N318" s="227">
        <f t="shared" si="251"/>
        <v>0</v>
      </c>
      <c r="O318" s="227">
        <f t="shared" si="251"/>
        <v>0</v>
      </c>
      <c r="P318" s="227">
        <f t="shared" si="251"/>
        <v>0</v>
      </c>
      <c r="Q318" s="227">
        <f t="shared" si="251"/>
        <v>0</v>
      </c>
      <c r="R318" s="227">
        <f t="shared" si="251"/>
        <v>0</v>
      </c>
      <c r="S318" s="227">
        <f t="shared" si="251"/>
        <v>0</v>
      </c>
      <c r="T318" s="227">
        <f t="shared" si="251"/>
        <v>0</v>
      </c>
      <c r="U318" s="226">
        <f t="shared" si="251"/>
        <v>0</v>
      </c>
      <c r="V318" s="225">
        <f t="shared" si="251"/>
        <v>0</v>
      </c>
      <c r="W318" s="227">
        <f t="shared" si="251"/>
        <v>0</v>
      </c>
      <c r="X318" s="227">
        <f t="shared" si="251"/>
        <v>0</v>
      </c>
      <c r="Y318" s="227">
        <f t="shared" si="251"/>
        <v>0</v>
      </c>
      <c r="Z318" s="227">
        <f t="shared" si="252"/>
        <v>0</v>
      </c>
      <c r="AA318" s="227">
        <f t="shared" si="252"/>
        <v>0</v>
      </c>
      <c r="AB318" s="227">
        <f t="shared" si="252"/>
        <v>0</v>
      </c>
      <c r="AC318" s="227">
        <f t="shared" si="252"/>
        <v>0</v>
      </c>
      <c r="AD318" s="227">
        <f t="shared" si="252"/>
        <v>0</v>
      </c>
      <c r="AE318" s="227">
        <f t="shared" si="252"/>
        <v>0</v>
      </c>
      <c r="AF318" s="227">
        <f t="shared" si="252"/>
        <v>0</v>
      </c>
      <c r="AG318" s="226">
        <f t="shared" si="252"/>
        <v>0</v>
      </c>
      <c r="AH318" s="228">
        <f t="shared" si="252"/>
        <v>0</v>
      </c>
      <c r="AI318" s="227">
        <f t="shared" si="252"/>
        <v>0</v>
      </c>
      <c r="AJ318" s="227">
        <f t="shared" si="252"/>
        <v>0</v>
      </c>
      <c r="AK318" s="227">
        <f t="shared" si="252"/>
        <v>0</v>
      </c>
      <c r="AL318" s="227">
        <f t="shared" si="252"/>
        <v>0</v>
      </c>
      <c r="AM318" s="227">
        <f t="shared" si="252"/>
        <v>0</v>
      </c>
      <c r="AN318" s="227">
        <f t="shared" si="252"/>
        <v>0</v>
      </c>
      <c r="AO318" s="227">
        <f t="shared" si="252"/>
        <v>0</v>
      </c>
      <c r="AP318" s="227">
        <f t="shared" si="253"/>
        <v>0</v>
      </c>
      <c r="AQ318" s="227">
        <f t="shared" si="253"/>
        <v>0</v>
      </c>
      <c r="AR318" s="227">
        <f t="shared" si="253"/>
        <v>0</v>
      </c>
      <c r="AS318" s="226">
        <f t="shared" si="253"/>
        <v>0</v>
      </c>
      <c r="AT318" s="228">
        <f t="shared" si="253"/>
        <v>0</v>
      </c>
      <c r="AU318" s="227">
        <f t="shared" si="253"/>
        <v>0</v>
      </c>
      <c r="AV318" s="227">
        <f t="shared" si="253"/>
        <v>0</v>
      </c>
      <c r="AW318" s="227">
        <f t="shared" si="253"/>
        <v>0</v>
      </c>
      <c r="AX318" s="227">
        <f t="shared" si="253"/>
        <v>0</v>
      </c>
      <c r="AY318" s="227">
        <f t="shared" si="253"/>
        <v>0</v>
      </c>
      <c r="AZ318" s="227">
        <f t="shared" si="253"/>
        <v>0</v>
      </c>
      <c r="BA318" s="227">
        <f t="shared" si="253"/>
        <v>0</v>
      </c>
      <c r="BB318" s="227">
        <f t="shared" si="253"/>
        <v>0</v>
      </c>
      <c r="BC318" s="227">
        <f t="shared" si="253"/>
        <v>0</v>
      </c>
      <c r="BD318" s="227">
        <f t="shared" si="253"/>
        <v>0</v>
      </c>
      <c r="BE318" s="226">
        <f t="shared" si="253"/>
        <v>0</v>
      </c>
      <c r="BF318" s="228">
        <f t="shared" si="254"/>
        <v>0</v>
      </c>
      <c r="BG318" s="227">
        <f t="shared" si="254"/>
        <v>0</v>
      </c>
      <c r="BH318" s="227">
        <f t="shared" si="254"/>
        <v>0</v>
      </c>
      <c r="BI318" s="227">
        <f t="shared" si="254"/>
        <v>0</v>
      </c>
      <c r="BJ318" s="227">
        <f t="shared" si="254"/>
        <v>0</v>
      </c>
      <c r="BK318" s="227">
        <f t="shared" si="254"/>
        <v>0</v>
      </c>
      <c r="BL318" s="227">
        <f t="shared" si="254"/>
        <v>0</v>
      </c>
      <c r="BM318" s="227">
        <f t="shared" si="254"/>
        <v>0</v>
      </c>
      <c r="BN318" s="227">
        <f t="shared" si="254"/>
        <v>0</v>
      </c>
      <c r="BO318" s="227">
        <f t="shared" si="254"/>
        <v>0</v>
      </c>
      <c r="BP318" s="227">
        <f t="shared" si="254"/>
        <v>0</v>
      </c>
      <c r="BQ318" s="226">
        <f t="shared" si="254"/>
        <v>0</v>
      </c>
      <c r="BR318" s="228">
        <f t="shared" si="254"/>
        <v>0</v>
      </c>
      <c r="BS318" s="227">
        <f t="shared" si="254"/>
        <v>0</v>
      </c>
      <c r="BT318" s="227">
        <f t="shared" si="254"/>
        <v>0</v>
      </c>
      <c r="BU318" s="227">
        <f t="shared" si="254"/>
        <v>0</v>
      </c>
      <c r="BV318" s="227">
        <f t="shared" si="245"/>
        <v>0</v>
      </c>
      <c r="BW318" s="227">
        <f t="shared" si="245"/>
        <v>0</v>
      </c>
      <c r="BX318" s="227">
        <f t="shared" si="245"/>
        <v>0</v>
      </c>
      <c r="BY318" s="227">
        <f t="shared" si="245"/>
        <v>0</v>
      </c>
      <c r="BZ318" s="227">
        <f t="shared" si="245"/>
        <v>0</v>
      </c>
      <c r="CA318" s="227">
        <f t="shared" si="245"/>
        <v>0</v>
      </c>
      <c r="CB318" s="227">
        <f t="shared" si="245"/>
        <v>0</v>
      </c>
      <c r="CC318" s="232">
        <f t="shared" si="246"/>
        <v>0</v>
      </c>
      <c r="CD318" s="368"/>
    </row>
    <row r="319" spans="1:82" x14ac:dyDescent="0.75">
      <c r="A319" s="175"/>
      <c r="B319" s="176" t="s">
        <v>715</v>
      </c>
      <c r="C319" s="177" t="s">
        <v>716</v>
      </c>
      <c r="D319" s="178" t="s">
        <v>86</v>
      </c>
      <c r="E319" s="300">
        <v>0</v>
      </c>
      <c r="F319" s="229"/>
      <c r="G319" s="174">
        <f t="shared" si="240"/>
        <v>0</v>
      </c>
      <c r="H319" s="225"/>
      <c r="I319" s="226"/>
      <c r="J319" s="225">
        <f t="shared" si="251"/>
        <v>0</v>
      </c>
      <c r="K319" s="227">
        <f t="shared" si="251"/>
        <v>0</v>
      </c>
      <c r="L319" s="227">
        <f t="shared" si="251"/>
        <v>0</v>
      </c>
      <c r="M319" s="227">
        <f t="shared" si="251"/>
        <v>0</v>
      </c>
      <c r="N319" s="227">
        <f t="shared" si="251"/>
        <v>0</v>
      </c>
      <c r="O319" s="227">
        <f t="shared" si="251"/>
        <v>0</v>
      </c>
      <c r="P319" s="227">
        <f t="shared" si="251"/>
        <v>0</v>
      </c>
      <c r="Q319" s="227">
        <f t="shared" si="251"/>
        <v>0</v>
      </c>
      <c r="R319" s="227">
        <f t="shared" si="251"/>
        <v>0</v>
      </c>
      <c r="S319" s="227">
        <f t="shared" si="251"/>
        <v>0</v>
      </c>
      <c r="T319" s="227">
        <f t="shared" si="251"/>
        <v>0</v>
      </c>
      <c r="U319" s="226">
        <f t="shared" si="251"/>
        <v>0</v>
      </c>
      <c r="V319" s="225">
        <f t="shared" si="251"/>
        <v>0</v>
      </c>
      <c r="W319" s="227">
        <f t="shared" si="251"/>
        <v>0</v>
      </c>
      <c r="X319" s="227">
        <f t="shared" si="251"/>
        <v>0</v>
      </c>
      <c r="Y319" s="227">
        <f t="shared" si="251"/>
        <v>0</v>
      </c>
      <c r="Z319" s="227">
        <f t="shared" si="252"/>
        <v>0</v>
      </c>
      <c r="AA319" s="227">
        <f t="shared" si="252"/>
        <v>0</v>
      </c>
      <c r="AB319" s="227">
        <f t="shared" si="252"/>
        <v>0</v>
      </c>
      <c r="AC319" s="227">
        <f t="shared" si="252"/>
        <v>0</v>
      </c>
      <c r="AD319" s="227">
        <f t="shared" si="252"/>
        <v>0</v>
      </c>
      <c r="AE319" s="227">
        <f t="shared" si="252"/>
        <v>0</v>
      </c>
      <c r="AF319" s="227">
        <f t="shared" si="252"/>
        <v>0</v>
      </c>
      <c r="AG319" s="226">
        <f t="shared" si="252"/>
        <v>0</v>
      </c>
      <c r="AH319" s="228">
        <f t="shared" si="252"/>
        <v>0</v>
      </c>
      <c r="AI319" s="227">
        <f t="shared" si="252"/>
        <v>0</v>
      </c>
      <c r="AJ319" s="227">
        <f t="shared" si="252"/>
        <v>0</v>
      </c>
      <c r="AK319" s="227">
        <f t="shared" si="252"/>
        <v>0</v>
      </c>
      <c r="AL319" s="227">
        <f t="shared" si="252"/>
        <v>0</v>
      </c>
      <c r="AM319" s="227">
        <f t="shared" si="252"/>
        <v>0</v>
      </c>
      <c r="AN319" s="227">
        <f t="shared" si="252"/>
        <v>0</v>
      </c>
      <c r="AO319" s="227">
        <f t="shared" si="252"/>
        <v>0</v>
      </c>
      <c r="AP319" s="227">
        <f t="shared" si="253"/>
        <v>0</v>
      </c>
      <c r="AQ319" s="227">
        <f t="shared" si="253"/>
        <v>0</v>
      </c>
      <c r="AR319" s="227">
        <f t="shared" si="253"/>
        <v>0</v>
      </c>
      <c r="AS319" s="226">
        <f t="shared" si="253"/>
        <v>0</v>
      </c>
      <c r="AT319" s="228">
        <f t="shared" si="253"/>
        <v>0</v>
      </c>
      <c r="AU319" s="227">
        <f t="shared" si="253"/>
        <v>0</v>
      </c>
      <c r="AV319" s="227">
        <f t="shared" si="253"/>
        <v>0</v>
      </c>
      <c r="AW319" s="227">
        <f t="shared" si="253"/>
        <v>0</v>
      </c>
      <c r="AX319" s="227">
        <f t="shared" si="253"/>
        <v>0</v>
      </c>
      <c r="AY319" s="227">
        <f t="shared" si="253"/>
        <v>0</v>
      </c>
      <c r="AZ319" s="227">
        <f t="shared" si="253"/>
        <v>0</v>
      </c>
      <c r="BA319" s="227">
        <f t="shared" si="253"/>
        <v>0</v>
      </c>
      <c r="BB319" s="227">
        <f t="shared" si="253"/>
        <v>0</v>
      </c>
      <c r="BC319" s="227">
        <f t="shared" si="253"/>
        <v>0</v>
      </c>
      <c r="BD319" s="227">
        <f t="shared" si="253"/>
        <v>0</v>
      </c>
      <c r="BE319" s="226">
        <f t="shared" si="253"/>
        <v>0</v>
      </c>
      <c r="BF319" s="228">
        <f t="shared" si="254"/>
        <v>0</v>
      </c>
      <c r="BG319" s="227">
        <f t="shared" si="254"/>
        <v>0</v>
      </c>
      <c r="BH319" s="227">
        <f t="shared" si="254"/>
        <v>0</v>
      </c>
      <c r="BI319" s="227">
        <f t="shared" si="254"/>
        <v>0</v>
      </c>
      <c r="BJ319" s="227">
        <f t="shared" si="254"/>
        <v>0</v>
      </c>
      <c r="BK319" s="227">
        <f t="shared" si="254"/>
        <v>0</v>
      </c>
      <c r="BL319" s="227">
        <f t="shared" si="254"/>
        <v>0</v>
      </c>
      <c r="BM319" s="227">
        <f t="shared" si="254"/>
        <v>0</v>
      </c>
      <c r="BN319" s="227">
        <f t="shared" si="254"/>
        <v>0</v>
      </c>
      <c r="BO319" s="227">
        <f t="shared" si="254"/>
        <v>0</v>
      </c>
      <c r="BP319" s="227">
        <f t="shared" si="254"/>
        <v>0</v>
      </c>
      <c r="BQ319" s="226">
        <f t="shared" si="254"/>
        <v>0</v>
      </c>
      <c r="BR319" s="228">
        <f t="shared" si="254"/>
        <v>0</v>
      </c>
      <c r="BS319" s="227">
        <f t="shared" si="254"/>
        <v>0</v>
      </c>
      <c r="BT319" s="227">
        <f t="shared" si="254"/>
        <v>0</v>
      </c>
      <c r="BU319" s="227">
        <f t="shared" si="254"/>
        <v>0</v>
      </c>
      <c r="BV319" s="227">
        <f t="shared" si="245"/>
        <v>0</v>
      </c>
      <c r="BW319" s="227">
        <f t="shared" si="245"/>
        <v>0</v>
      </c>
      <c r="BX319" s="227">
        <f t="shared" si="245"/>
        <v>0</v>
      </c>
      <c r="BY319" s="227">
        <f t="shared" si="245"/>
        <v>0</v>
      </c>
      <c r="BZ319" s="227">
        <f t="shared" si="245"/>
        <v>0</v>
      </c>
      <c r="CA319" s="227">
        <f t="shared" si="245"/>
        <v>0</v>
      </c>
      <c r="CB319" s="227">
        <f t="shared" si="245"/>
        <v>0</v>
      </c>
      <c r="CC319" s="232">
        <f t="shared" si="246"/>
        <v>0</v>
      </c>
      <c r="CD319" s="368"/>
    </row>
    <row r="320" spans="1:82" x14ac:dyDescent="0.75">
      <c r="A320" s="175"/>
      <c r="B320" s="176" t="s">
        <v>717</v>
      </c>
      <c r="C320" s="177" t="s">
        <v>718</v>
      </c>
      <c r="D320" s="178" t="s">
        <v>479</v>
      </c>
      <c r="E320" s="300">
        <v>0</v>
      </c>
      <c r="F320" s="229"/>
      <c r="G320" s="174">
        <f t="shared" si="240"/>
        <v>0</v>
      </c>
      <c r="H320" s="225"/>
      <c r="I320" s="226"/>
      <c r="J320" s="225">
        <f t="shared" si="251"/>
        <v>0</v>
      </c>
      <c r="K320" s="227">
        <f t="shared" si="251"/>
        <v>0</v>
      </c>
      <c r="L320" s="227">
        <f t="shared" si="251"/>
        <v>0</v>
      </c>
      <c r="M320" s="227">
        <f t="shared" si="251"/>
        <v>0</v>
      </c>
      <c r="N320" s="227">
        <f t="shared" si="251"/>
        <v>0</v>
      </c>
      <c r="O320" s="227">
        <f t="shared" si="251"/>
        <v>0</v>
      </c>
      <c r="P320" s="227">
        <f t="shared" si="251"/>
        <v>0</v>
      </c>
      <c r="Q320" s="227">
        <f t="shared" si="251"/>
        <v>0</v>
      </c>
      <c r="R320" s="227">
        <f t="shared" si="251"/>
        <v>0</v>
      </c>
      <c r="S320" s="227">
        <f t="shared" si="251"/>
        <v>0</v>
      </c>
      <c r="T320" s="227">
        <f t="shared" si="251"/>
        <v>0</v>
      </c>
      <c r="U320" s="226">
        <f t="shared" si="251"/>
        <v>0</v>
      </c>
      <c r="V320" s="225">
        <f t="shared" si="251"/>
        <v>0</v>
      </c>
      <c r="W320" s="227">
        <f t="shared" si="251"/>
        <v>0</v>
      </c>
      <c r="X320" s="227">
        <f t="shared" si="251"/>
        <v>0</v>
      </c>
      <c r="Y320" s="227">
        <f t="shared" si="251"/>
        <v>0</v>
      </c>
      <c r="Z320" s="227">
        <f t="shared" si="252"/>
        <v>0</v>
      </c>
      <c r="AA320" s="227">
        <f t="shared" si="252"/>
        <v>0</v>
      </c>
      <c r="AB320" s="227">
        <f t="shared" si="252"/>
        <v>0</v>
      </c>
      <c r="AC320" s="227">
        <f t="shared" si="252"/>
        <v>0</v>
      </c>
      <c r="AD320" s="227">
        <f t="shared" si="252"/>
        <v>0</v>
      </c>
      <c r="AE320" s="227">
        <f t="shared" si="252"/>
        <v>0</v>
      </c>
      <c r="AF320" s="227">
        <f t="shared" si="252"/>
        <v>0</v>
      </c>
      <c r="AG320" s="226">
        <f t="shared" si="252"/>
        <v>0</v>
      </c>
      <c r="AH320" s="228">
        <f t="shared" si="252"/>
        <v>0</v>
      </c>
      <c r="AI320" s="227">
        <f t="shared" si="252"/>
        <v>0</v>
      </c>
      <c r="AJ320" s="227">
        <f t="shared" si="252"/>
        <v>0</v>
      </c>
      <c r="AK320" s="227">
        <f t="shared" si="252"/>
        <v>0</v>
      </c>
      <c r="AL320" s="227">
        <f t="shared" si="252"/>
        <v>0</v>
      </c>
      <c r="AM320" s="227">
        <f t="shared" si="252"/>
        <v>0</v>
      </c>
      <c r="AN320" s="227">
        <f t="shared" si="252"/>
        <v>0</v>
      </c>
      <c r="AO320" s="227">
        <f t="shared" si="252"/>
        <v>0</v>
      </c>
      <c r="AP320" s="227">
        <f t="shared" si="253"/>
        <v>0</v>
      </c>
      <c r="AQ320" s="227">
        <f t="shared" si="253"/>
        <v>0</v>
      </c>
      <c r="AR320" s="227">
        <f t="shared" si="253"/>
        <v>0</v>
      </c>
      <c r="AS320" s="226">
        <f t="shared" si="253"/>
        <v>0</v>
      </c>
      <c r="AT320" s="228">
        <f t="shared" si="253"/>
        <v>0</v>
      </c>
      <c r="AU320" s="227">
        <f t="shared" si="253"/>
        <v>0</v>
      </c>
      <c r="AV320" s="227">
        <f t="shared" si="253"/>
        <v>0</v>
      </c>
      <c r="AW320" s="227">
        <f t="shared" si="253"/>
        <v>0</v>
      </c>
      <c r="AX320" s="227">
        <f t="shared" si="253"/>
        <v>0</v>
      </c>
      <c r="AY320" s="227">
        <f t="shared" si="253"/>
        <v>0</v>
      </c>
      <c r="AZ320" s="227">
        <f t="shared" si="253"/>
        <v>0</v>
      </c>
      <c r="BA320" s="227">
        <f t="shared" si="253"/>
        <v>0</v>
      </c>
      <c r="BB320" s="227">
        <f t="shared" si="253"/>
        <v>0</v>
      </c>
      <c r="BC320" s="227">
        <f t="shared" si="253"/>
        <v>0</v>
      </c>
      <c r="BD320" s="227">
        <f t="shared" si="253"/>
        <v>0</v>
      </c>
      <c r="BE320" s="226">
        <f t="shared" si="253"/>
        <v>0</v>
      </c>
      <c r="BF320" s="228">
        <f t="shared" si="254"/>
        <v>0</v>
      </c>
      <c r="BG320" s="227">
        <f t="shared" si="254"/>
        <v>0</v>
      </c>
      <c r="BH320" s="227">
        <f t="shared" si="254"/>
        <v>0</v>
      </c>
      <c r="BI320" s="227">
        <f t="shared" si="254"/>
        <v>0</v>
      </c>
      <c r="BJ320" s="227">
        <f t="shared" si="254"/>
        <v>0</v>
      </c>
      <c r="BK320" s="227">
        <f t="shared" si="254"/>
        <v>0</v>
      </c>
      <c r="BL320" s="227">
        <f t="shared" si="254"/>
        <v>0</v>
      </c>
      <c r="BM320" s="227">
        <f t="shared" si="254"/>
        <v>0</v>
      </c>
      <c r="BN320" s="227">
        <f t="shared" si="254"/>
        <v>0</v>
      </c>
      <c r="BO320" s="227">
        <f t="shared" si="254"/>
        <v>0</v>
      </c>
      <c r="BP320" s="227">
        <f t="shared" si="254"/>
        <v>0</v>
      </c>
      <c r="BQ320" s="226">
        <f t="shared" si="254"/>
        <v>0</v>
      </c>
      <c r="BR320" s="228">
        <f t="shared" si="254"/>
        <v>0</v>
      </c>
      <c r="BS320" s="227">
        <f t="shared" si="254"/>
        <v>0</v>
      </c>
      <c r="BT320" s="227">
        <f t="shared" si="254"/>
        <v>0</v>
      </c>
      <c r="BU320" s="227">
        <f t="shared" si="254"/>
        <v>0</v>
      </c>
      <c r="BV320" s="227">
        <f t="shared" si="245"/>
        <v>0</v>
      </c>
      <c r="BW320" s="227">
        <f t="shared" si="245"/>
        <v>0</v>
      </c>
      <c r="BX320" s="227">
        <f t="shared" si="245"/>
        <v>0</v>
      </c>
      <c r="BY320" s="227">
        <f t="shared" si="245"/>
        <v>0</v>
      </c>
      <c r="BZ320" s="227">
        <f t="shared" si="245"/>
        <v>0</v>
      </c>
      <c r="CA320" s="227">
        <f t="shared" si="245"/>
        <v>0</v>
      </c>
      <c r="CB320" s="227">
        <f t="shared" si="245"/>
        <v>0</v>
      </c>
      <c r="CC320" s="232">
        <f t="shared" si="246"/>
        <v>0</v>
      </c>
      <c r="CD320" s="368"/>
    </row>
    <row r="321" spans="1:82" x14ac:dyDescent="0.75">
      <c r="A321" s="175"/>
      <c r="B321" s="176" t="s">
        <v>719</v>
      </c>
      <c r="C321" s="177" t="s">
        <v>720</v>
      </c>
      <c r="D321" s="178" t="s">
        <v>86</v>
      </c>
      <c r="E321" s="300">
        <v>0</v>
      </c>
      <c r="F321" s="229"/>
      <c r="G321" s="174">
        <f t="shared" si="240"/>
        <v>0</v>
      </c>
      <c r="H321" s="225"/>
      <c r="I321" s="226"/>
      <c r="J321" s="225">
        <f t="shared" si="251"/>
        <v>0</v>
      </c>
      <c r="K321" s="227">
        <f t="shared" si="251"/>
        <v>0</v>
      </c>
      <c r="L321" s="227">
        <f t="shared" si="251"/>
        <v>0</v>
      </c>
      <c r="M321" s="227">
        <f t="shared" si="251"/>
        <v>0</v>
      </c>
      <c r="N321" s="227">
        <f t="shared" si="251"/>
        <v>0</v>
      </c>
      <c r="O321" s="227">
        <f t="shared" si="251"/>
        <v>0</v>
      </c>
      <c r="P321" s="227">
        <f t="shared" si="251"/>
        <v>0</v>
      </c>
      <c r="Q321" s="227">
        <f t="shared" si="251"/>
        <v>0</v>
      </c>
      <c r="R321" s="227">
        <f t="shared" si="251"/>
        <v>0</v>
      </c>
      <c r="S321" s="227">
        <f t="shared" si="251"/>
        <v>0</v>
      </c>
      <c r="T321" s="227">
        <f t="shared" si="251"/>
        <v>0</v>
      </c>
      <c r="U321" s="226">
        <f t="shared" si="251"/>
        <v>0</v>
      </c>
      <c r="V321" s="225">
        <f t="shared" si="251"/>
        <v>0</v>
      </c>
      <c r="W321" s="227">
        <f t="shared" si="251"/>
        <v>0</v>
      </c>
      <c r="X321" s="227">
        <f t="shared" si="251"/>
        <v>0</v>
      </c>
      <c r="Y321" s="227">
        <f t="shared" si="251"/>
        <v>0</v>
      </c>
      <c r="Z321" s="227">
        <f t="shared" si="252"/>
        <v>0</v>
      </c>
      <c r="AA321" s="227">
        <f t="shared" si="252"/>
        <v>0</v>
      </c>
      <c r="AB321" s="227">
        <f t="shared" si="252"/>
        <v>0</v>
      </c>
      <c r="AC321" s="227">
        <f t="shared" si="252"/>
        <v>0</v>
      </c>
      <c r="AD321" s="227">
        <f t="shared" si="252"/>
        <v>0</v>
      </c>
      <c r="AE321" s="227">
        <f t="shared" si="252"/>
        <v>0</v>
      </c>
      <c r="AF321" s="227">
        <f t="shared" si="252"/>
        <v>0</v>
      </c>
      <c r="AG321" s="226">
        <f t="shared" si="252"/>
        <v>0</v>
      </c>
      <c r="AH321" s="228">
        <f t="shared" si="252"/>
        <v>0</v>
      </c>
      <c r="AI321" s="227">
        <f t="shared" si="252"/>
        <v>0</v>
      </c>
      <c r="AJ321" s="227">
        <f t="shared" si="252"/>
        <v>0</v>
      </c>
      <c r="AK321" s="227">
        <f t="shared" si="252"/>
        <v>0</v>
      </c>
      <c r="AL321" s="227">
        <f t="shared" si="252"/>
        <v>0</v>
      </c>
      <c r="AM321" s="227">
        <f t="shared" si="252"/>
        <v>0</v>
      </c>
      <c r="AN321" s="227">
        <f t="shared" si="252"/>
        <v>0</v>
      </c>
      <c r="AO321" s="227">
        <f t="shared" si="252"/>
        <v>0</v>
      </c>
      <c r="AP321" s="227">
        <f t="shared" si="253"/>
        <v>0</v>
      </c>
      <c r="AQ321" s="227">
        <f t="shared" si="253"/>
        <v>0</v>
      </c>
      <c r="AR321" s="227">
        <f t="shared" si="253"/>
        <v>0</v>
      </c>
      <c r="AS321" s="226">
        <f t="shared" si="253"/>
        <v>0</v>
      </c>
      <c r="AT321" s="228">
        <f t="shared" si="253"/>
        <v>0</v>
      </c>
      <c r="AU321" s="227">
        <f t="shared" si="253"/>
        <v>0</v>
      </c>
      <c r="AV321" s="227">
        <f t="shared" si="253"/>
        <v>0</v>
      </c>
      <c r="AW321" s="227">
        <f t="shared" si="253"/>
        <v>0</v>
      </c>
      <c r="AX321" s="227">
        <f t="shared" si="253"/>
        <v>0</v>
      </c>
      <c r="AY321" s="227">
        <f t="shared" si="253"/>
        <v>0</v>
      </c>
      <c r="AZ321" s="227">
        <f t="shared" si="253"/>
        <v>0</v>
      </c>
      <c r="BA321" s="227">
        <f t="shared" si="253"/>
        <v>0</v>
      </c>
      <c r="BB321" s="227">
        <f t="shared" si="253"/>
        <v>0</v>
      </c>
      <c r="BC321" s="227">
        <f t="shared" si="253"/>
        <v>0</v>
      </c>
      <c r="BD321" s="227">
        <f t="shared" si="253"/>
        <v>0</v>
      </c>
      <c r="BE321" s="226">
        <f t="shared" si="253"/>
        <v>0</v>
      </c>
      <c r="BF321" s="228">
        <f t="shared" si="254"/>
        <v>0</v>
      </c>
      <c r="BG321" s="227">
        <f t="shared" si="254"/>
        <v>0</v>
      </c>
      <c r="BH321" s="227">
        <f t="shared" si="254"/>
        <v>0</v>
      </c>
      <c r="BI321" s="227">
        <f t="shared" si="254"/>
        <v>0</v>
      </c>
      <c r="BJ321" s="227">
        <f t="shared" si="254"/>
        <v>0</v>
      </c>
      <c r="BK321" s="227">
        <f t="shared" si="254"/>
        <v>0</v>
      </c>
      <c r="BL321" s="227">
        <f t="shared" si="254"/>
        <v>0</v>
      </c>
      <c r="BM321" s="227">
        <f t="shared" si="254"/>
        <v>0</v>
      </c>
      <c r="BN321" s="227">
        <f t="shared" si="254"/>
        <v>0</v>
      </c>
      <c r="BO321" s="227">
        <f t="shared" si="254"/>
        <v>0</v>
      </c>
      <c r="BP321" s="227">
        <f t="shared" si="254"/>
        <v>0</v>
      </c>
      <c r="BQ321" s="226">
        <f t="shared" si="254"/>
        <v>0</v>
      </c>
      <c r="BR321" s="228">
        <f t="shared" si="254"/>
        <v>0</v>
      </c>
      <c r="BS321" s="227">
        <f t="shared" si="254"/>
        <v>0</v>
      </c>
      <c r="BT321" s="227">
        <f t="shared" si="254"/>
        <v>0</v>
      </c>
      <c r="BU321" s="227">
        <f t="shared" si="254"/>
        <v>0</v>
      </c>
      <c r="BV321" s="227">
        <f t="shared" si="245"/>
        <v>0</v>
      </c>
      <c r="BW321" s="227">
        <f t="shared" si="245"/>
        <v>0</v>
      </c>
      <c r="BX321" s="227">
        <f t="shared" si="245"/>
        <v>0</v>
      </c>
      <c r="BY321" s="227">
        <f t="shared" si="245"/>
        <v>0</v>
      </c>
      <c r="BZ321" s="227">
        <f t="shared" si="245"/>
        <v>0</v>
      </c>
      <c r="CA321" s="227">
        <f t="shared" si="245"/>
        <v>0</v>
      </c>
      <c r="CB321" s="227">
        <f t="shared" si="245"/>
        <v>0</v>
      </c>
      <c r="CC321" s="232">
        <f t="shared" si="246"/>
        <v>0</v>
      </c>
      <c r="CD321" s="368"/>
    </row>
    <row r="322" spans="1:82" x14ac:dyDescent="0.75">
      <c r="A322" s="175"/>
      <c r="B322" s="176" t="s">
        <v>721</v>
      </c>
      <c r="C322" s="177" t="s">
        <v>722</v>
      </c>
      <c r="D322" s="178" t="s">
        <v>86</v>
      </c>
      <c r="E322" s="300">
        <v>0</v>
      </c>
      <c r="F322" s="229"/>
      <c r="G322" s="174">
        <f t="shared" si="240"/>
        <v>0</v>
      </c>
      <c r="H322" s="225"/>
      <c r="I322" s="226"/>
      <c r="J322" s="225">
        <f t="shared" si="251"/>
        <v>0</v>
      </c>
      <c r="K322" s="227">
        <f t="shared" si="251"/>
        <v>0</v>
      </c>
      <c r="L322" s="227">
        <f t="shared" si="251"/>
        <v>0</v>
      </c>
      <c r="M322" s="227">
        <f t="shared" si="251"/>
        <v>0</v>
      </c>
      <c r="N322" s="227">
        <f t="shared" si="251"/>
        <v>0</v>
      </c>
      <c r="O322" s="227">
        <f t="shared" si="251"/>
        <v>0</v>
      </c>
      <c r="P322" s="227">
        <f t="shared" si="251"/>
        <v>0</v>
      </c>
      <c r="Q322" s="227">
        <f t="shared" si="251"/>
        <v>0</v>
      </c>
      <c r="R322" s="227">
        <f t="shared" si="251"/>
        <v>0</v>
      </c>
      <c r="S322" s="227">
        <f t="shared" si="251"/>
        <v>0</v>
      </c>
      <c r="T322" s="227">
        <f t="shared" si="251"/>
        <v>0</v>
      </c>
      <c r="U322" s="226">
        <f t="shared" si="251"/>
        <v>0</v>
      </c>
      <c r="V322" s="225">
        <f t="shared" si="251"/>
        <v>0</v>
      </c>
      <c r="W322" s="227">
        <f t="shared" si="251"/>
        <v>0</v>
      </c>
      <c r="X322" s="227">
        <f t="shared" si="251"/>
        <v>0</v>
      </c>
      <c r="Y322" s="227">
        <f t="shared" si="251"/>
        <v>0</v>
      </c>
      <c r="Z322" s="227">
        <f t="shared" si="252"/>
        <v>0</v>
      </c>
      <c r="AA322" s="227">
        <f t="shared" si="252"/>
        <v>0</v>
      </c>
      <c r="AB322" s="227">
        <f t="shared" si="252"/>
        <v>0</v>
      </c>
      <c r="AC322" s="227">
        <f t="shared" si="252"/>
        <v>0</v>
      </c>
      <c r="AD322" s="227">
        <f t="shared" si="252"/>
        <v>0</v>
      </c>
      <c r="AE322" s="227">
        <f t="shared" si="252"/>
        <v>0</v>
      </c>
      <c r="AF322" s="227">
        <f t="shared" si="252"/>
        <v>0</v>
      </c>
      <c r="AG322" s="226">
        <f t="shared" si="252"/>
        <v>0</v>
      </c>
      <c r="AH322" s="228">
        <f t="shared" si="252"/>
        <v>0</v>
      </c>
      <c r="AI322" s="227">
        <f t="shared" si="252"/>
        <v>0</v>
      </c>
      <c r="AJ322" s="227">
        <f t="shared" si="252"/>
        <v>0</v>
      </c>
      <c r="AK322" s="227">
        <f t="shared" si="252"/>
        <v>0</v>
      </c>
      <c r="AL322" s="227">
        <f t="shared" si="252"/>
        <v>0</v>
      </c>
      <c r="AM322" s="227">
        <f t="shared" si="252"/>
        <v>0</v>
      </c>
      <c r="AN322" s="227">
        <f t="shared" si="252"/>
        <v>0</v>
      </c>
      <c r="AO322" s="227">
        <f t="shared" si="252"/>
        <v>0</v>
      </c>
      <c r="AP322" s="227">
        <f t="shared" si="253"/>
        <v>0</v>
      </c>
      <c r="AQ322" s="227">
        <f t="shared" si="253"/>
        <v>0</v>
      </c>
      <c r="AR322" s="227">
        <f t="shared" si="253"/>
        <v>0</v>
      </c>
      <c r="AS322" s="226">
        <f t="shared" si="253"/>
        <v>0</v>
      </c>
      <c r="AT322" s="228">
        <f t="shared" si="253"/>
        <v>0</v>
      </c>
      <c r="AU322" s="227">
        <f t="shared" si="253"/>
        <v>0</v>
      </c>
      <c r="AV322" s="227">
        <f t="shared" si="253"/>
        <v>0</v>
      </c>
      <c r="AW322" s="227">
        <f t="shared" si="253"/>
        <v>0</v>
      </c>
      <c r="AX322" s="227">
        <f t="shared" si="253"/>
        <v>0</v>
      </c>
      <c r="AY322" s="227">
        <f t="shared" si="253"/>
        <v>0</v>
      </c>
      <c r="AZ322" s="227">
        <f t="shared" si="253"/>
        <v>0</v>
      </c>
      <c r="BA322" s="227">
        <f t="shared" si="253"/>
        <v>0</v>
      </c>
      <c r="BB322" s="227">
        <f t="shared" si="253"/>
        <v>0</v>
      </c>
      <c r="BC322" s="227">
        <f t="shared" si="253"/>
        <v>0</v>
      </c>
      <c r="BD322" s="227">
        <f t="shared" si="253"/>
        <v>0</v>
      </c>
      <c r="BE322" s="226">
        <f t="shared" si="253"/>
        <v>0</v>
      </c>
      <c r="BF322" s="228">
        <f t="shared" si="254"/>
        <v>0</v>
      </c>
      <c r="BG322" s="227">
        <f t="shared" si="254"/>
        <v>0</v>
      </c>
      <c r="BH322" s="227">
        <f t="shared" si="254"/>
        <v>0</v>
      </c>
      <c r="BI322" s="227">
        <f t="shared" si="254"/>
        <v>0</v>
      </c>
      <c r="BJ322" s="227">
        <f t="shared" si="254"/>
        <v>0</v>
      </c>
      <c r="BK322" s="227">
        <f t="shared" si="254"/>
        <v>0</v>
      </c>
      <c r="BL322" s="227">
        <f t="shared" si="254"/>
        <v>0</v>
      </c>
      <c r="BM322" s="227">
        <f t="shared" si="254"/>
        <v>0</v>
      </c>
      <c r="BN322" s="227">
        <f t="shared" si="254"/>
        <v>0</v>
      </c>
      <c r="BO322" s="227">
        <f t="shared" si="254"/>
        <v>0</v>
      </c>
      <c r="BP322" s="227">
        <f t="shared" si="254"/>
        <v>0</v>
      </c>
      <c r="BQ322" s="226">
        <f t="shared" si="254"/>
        <v>0</v>
      </c>
      <c r="BR322" s="228">
        <f t="shared" si="254"/>
        <v>0</v>
      </c>
      <c r="BS322" s="227">
        <f t="shared" si="254"/>
        <v>0</v>
      </c>
      <c r="BT322" s="227">
        <f t="shared" si="254"/>
        <v>0</v>
      </c>
      <c r="BU322" s="227">
        <f t="shared" si="254"/>
        <v>0</v>
      </c>
      <c r="BV322" s="227">
        <f t="shared" si="245"/>
        <v>0</v>
      </c>
      <c r="BW322" s="227">
        <f t="shared" si="245"/>
        <v>0</v>
      </c>
      <c r="BX322" s="227">
        <f t="shared" si="245"/>
        <v>0</v>
      </c>
      <c r="BY322" s="227">
        <f t="shared" si="245"/>
        <v>0</v>
      </c>
      <c r="BZ322" s="227">
        <f t="shared" si="245"/>
        <v>0</v>
      </c>
      <c r="CA322" s="227">
        <f t="shared" si="245"/>
        <v>0</v>
      </c>
      <c r="CB322" s="227">
        <f t="shared" si="245"/>
        <v>0</v>
      </c>
      <c r="CC322" s="232">
        <f t="shared" si="246"/>
        <v>0</v>
      </c>
      <c r="CD322" s="368"/>
    </row>
    <row r="323" spans="1:82" x14ac:dyDescent="0.75">
      <c r="A323" s="175"/>
      <c r="B323" s="176" t="s">
        <v>723</v>
      </c>
      <c r="C323" s="177" t="s">
        <v>724</v>
      </c>
      <c r="D323" s="178" t="s">
        <v>446</v>
      </c>
      <c r="E323" s="300">
        <v>0</v>
      </c>
      <c r="F323" s="229"/>
      <c r="G323" s="174">
        <f t="shared" si="240"/>
        <v>0</v>
      </c>
      <c r="H323" s="225"/>
      <c r="I323" s="226"/>
      <c r="J323" s="225">
        <f t="shared" si="251"/>
        <v>0</v>
      </c>
      <c r="K323" s="227">
        <f t="shared" si="251"/>
        <v>0</v>
      </c>
      <c r="L323" s="227">
        <f t="shared" si="251"/>
        <v>0</v>
      </c>
      <c r="M323" s="227">
        <f t="shared" si="251"/>
        <v>0</v>
      </c>
      <c r="N323" s="227">
        <f t="shared" si="251"/>
        <v>0</v>
      </c>
      <c r="O323" s="227">
        <f t="shared" si="251"/>
        <v>0</v>
      </c>
      <c r="P323" s="227">
        <f t="shared" si="251"/>
        <v>0</v>
      </c>
      <c r="Q323" s="227">
        <f t="shared" si="251"/>
        <v>0</v>
      </c>
      <c r="R323" s="227">
        <f t="shared" si="251"/>
        <v>0</v>
      </c>
      <c r="S323" s="227">
        <f t="shared" si="251"/>
        <v>0</v>
      </c>
      <c r="T323" s="227">
        <f t="shared" si="251"/>
        <v>0</v>
      </c>
      <c r="U323" s="226">
        <f t="shared" si="251"/>
        <v>0</v>
      </c>
      <c r="V323" s="225">
        <f t="shared" si="251"/>
        <v>0</v>
      </c>
      <c r="W323" s="227">
        <f t="shared" si="251"/>
        <v>0</v>
      </c>
      <c r="X323" s="227">
        <f t="shared" si="251"/>
        <v>0</v>
      </c>
      <c r="Y323" s="227">
        <f t="shared" si="251"/>
        <v>0</v>
      </c>
      <c r="Z323" s="227">
        <f t="shared" si="252"/>
        <v>0</v>
      </c>
      <c r="AA323" s="227">
        <f t="shared" si="252"/>
        <v>0</v>
      </c>
      <c r="AB323" s="227">
        <f t="shared" si="252"/>
        <v>0</v>
      </c>
      <c r="AC323" s="227">
        <f t="shared" si="252"/>
        <v>0</v>
      </c>
      <c r="AD323" s="227">
        <f t="shared" si="252"/>
        <v>0</v>
      </c>
      <c r="AE323" s="227">
        <f t="shared" si="252"/>
        <v>0</v>
      </c>
      <c r="AF323" s="227">
        <f t="shared" si="252"/>
        <v>0</v>
      </c>
      <c r="AG323" s="226">
        <f t="shared" si="252"/>
        <v>0</v>
      </c>
      <c r="AH323" s="228">
        <f t="shared" si="252"/>
        <v>0</v>
      </c>
      <c r="AI323" s="227">
        <f t="shared" si="252"/>
        <v>0</v>
      </c>
      <c r="AJ323" s="227">
        <f t="shared" si="252"/>
        <v>0</v>
      </c>
      <c r="AK323" s="227">
        <f t="shared" si="252"/>
        <v>0</v>
      </c>
      <c r="AL323" s="227">
        <f t="shared" si="252"/>
        <v>0</v>
      </c>
      <c r="AM323" s="227">
        <f t="shared" si="252"/>
        <v>0</v>
      </c>
      <c r="AN323" s="227">
        <f t="shared" si="252"/>
        <v>0</v>
      </c>
      <c r="AO323" s="227">
        <f t="shared" si="252"/>
        <v>0</v>
      </c>
      <c r="AP323" s="227">
        <f t="shared" si="253"/>
        <v>0</v>
      </c>
      <c r="AQ323" s="227">
        <f t="shared" si="253"/>
        <v>0</v>
      </c>
      <c r="AR323" s="227">
        <f t="shared" si="253"/>
        <v>0</v>
      </c>
      <c r="AS323" s="226">
        <f t="shared" si="253"/>
        <v>0</v>
      </c>
      <c r="AT323" s="228">
        <f t="shared" si="253"/>
        <v>0</v>
      </c>
      <c r="AU323" s="227">
        <f t="shared" si="253"/>
        <v>0</v>
      </c>
      <c r="AV323" s="227">
        <f t="shared" si="253"/>
        <v>0</v>
      </c>
      <c r="AW323" s="227">
        <f t="shared" si="253"/>
        <v>0</v>
      </c>
      <c r="AX323" s="227">
        <f t="shared" si="253"/>
        <v>0</v>
      </c>
      <c r="AY323" s="227">
        <f t="shared" si="253"/>
        <v>0</v>
      </c>
      <c r="AZ323" s="227">
        <f t="shared" si="253"/>
        <v>0</v>
      </c>
      <c r="BA323" s="227">
        <f t="shared" si="253"/>
        <v>0</v>
      </c>
      <c r="BB323" s="227">
        <f t="shared" si="253"/>
        <v>0</v>
      </c>
      <c r="BC323" s="227">
        <f t="shared" si="253"/>
        <v>0</v>
      </c>
      <c r="BD323" s="227">
        <f t="shared" si="253"/>
        <v>0</v>
      </c>
      <c r="BE323" s="226">
        <f t="shared" si="253"/>
        <v>0</v>
      </c>
      <c r="BF323" s="228">
        <f t="shared" si="254"/>
        <v>0</v>
      </c>
      <c r="BG323" s="227">
        <f t="shared" si="254"/>
        <v>0</v>
      </c>
      <c r="BH323" s="227">
        <f t="shared" si="254"/>
        <v>0</v>
      </c>
      <c r="BI323" s="227">
        <f t="shared" si="254"/>
        <v>0</v>
      </c>
      <c r="BJ323" s="227">
        <f t="shared" si="254"/>
        <v>0</v>
      </c>
      <c r="BK323" s="227">
        <f t="shared" si="254"/>
        <v>0</v>
      </c>
      <c r="BL323" s="227">
        <f t="shared" si="254"/>
        <v>0</v>
      </c>
      <c r="BM323" s="227">
        <f t="shared" si="254"/>
        <v>0</v>
      </c>
      <c r="BN323" s="227">
        <f t="shared" si="254"/>
        <v>0</v>
      </c>
      <c r="BO323" s="227">
        <f t="shared" si="254"/>
        <v>0</v>
      </c>
      <c r="BP323" s="227">
        <f t="shared" si="254"/>
        <v>0</v>
      </c>
      <c r="BQ323" s="226">
        <f t="shared" si="254"/>
        <v>0</v>
      </c>
      <c r="BR323" s="228">
        <f t="shared" si="254"/>
        <v>0</v>
      </c>
      <c r="BS323" s="227">
        <f t="shared" si="254"/>
        <v>0</v>
      </c>
      <c r="BT323" s="227">
        <f t="shared" si="254"/>
        <v>0</v>
      </c>
      <c r="BU323" s="227">
        <f t="shared" si="254"/>
        <v>0</v>
      </c>
      <c r="BV323" s="227">
        <f t="shared" si="245"/>
        <v>0</v>
      </c>
      <c r="BW323" s="227">
        <f t="shared" si="245"/>
        <v>0</v>
      </c>
      <c r="BX323" s="227">
        <f t="shared" si="245"/>
        <v>0</v>
      </c>
      <c r="BY323" s="227">
        <f t="shared" si="245"/>
        <v>0</v>
      </c>
      <c r="BZ323" s="227">
        <f t="shared" si="245"/>
        <v>0</v>
      </c>
      <c r="CA323" s="227">
        <f t="shared" si="245"/>
        <v>0</v>
      </c>
      <c r="CB323" s="227">
        <f t="shared" si="245"/>
        <v>0</v>
      </c>
      <c r="CC323" s="232">
        <f t="shared" si="246"/>
        <v>0</v>
      </c>
      <c r="CD323" s="368"/>
    </row>
    <row r="324" spans="1:82" s="39" customFormat="1" ht="13.5" x14ac:dyDescent="0.75">
      <c r="B324" s="73" t="s">
        <v>725</v>
      </c>
      <c r="C324" s="129" t="s">
        <v>726</v>
      </c>
      <c r="D324" s="130" t="s">
        <v>446</v>
      </c>
      <c r="E324" s="255">
        <v>1</v>
      </c>
      <c r="F324" s="319"/>
      <c r="G324" s="74">
        <f t="shared" si="240"/>
        <v>0</v>
      </c>
      <c r="H324" s="75"/>
      <c r="I324" s="76"/>
      <c r="J324" s="75">
        <f t="shared" si="251"/>
        <v>0</v>
      </c>
      <c r="K324" s="77">
        <f t="shared" si="251"/>
        <v>0</v>
      </c>
      <c r="L324" s="77">
        <f t="shared" si="251"/>
        <v>0</v>
      </c>
      <c r="M324" s="77">
        <f t="shared" si="251"/>
        <v>0</v>
      </c>
      <c r="N324" s="77">
        <f t="shared" si="251"/>
        <v>0</v>
      </c>
      <c r="O324" s="77">
        <f t="shared" si="251"/>
        <v>0</v>
      </c>
      <c r="P324" s="77">
        <f t="shared" si="251"/>
        <v>0</v>
      </c>
      <c r="Q324" s="77">
        <f t="shared" si="251"/>
        <v>0</v>
      </c>
      <c r="R324" s="77">
        <f t="shared" si="251"/>
        <v>0</v>
      </c>
      <c r="S324" s="77">
        <f t="shared" si="251"/>
        <v>0</v>
      </c>
      <c r="T324" s="77">
        <f t="shared" si="251"/>
        <v>0</v>
      </c>
      <c r="U324" s="76">
        <f t="shared" si="251"/>
        <v>0</v>
      </c>
      <c r="V324" s="78">
        <f t="shared" si="251"/>
        <v>0</v>
      </c>
      <c r="W324" s="77">
        <f t="shared" si="251"/>
        <v>0</v>
      </c>
      <c r="X324" s="77">
        <f t="shared" si="251"/>
        <v>0</v>
      </c>
      <c r="Y324" s="77">
        <f t="shared" ref="Y324" si="255">$G324/72</f>
        <v>0</v>
      </c>
      <c r="Z324" s="77">
        <f t="shared" si="252"/>
        <v>0</v>
      </c>
      <c r="AA324" s="77">
        <f t="shared" si="252"/>
        <v>0</v>
      </c>
      <c r="AB324" s="77">
        <f t="shared" si="252"/>
        <v>0</v>
      </c>
      <c r="AC324" s="77">
        <f t="shared" si="252"/>
        <v>0</v>
      </c>
      <c r="AD324" s="77">
        <f t="shared" si="252"/>
        <v>0</v>
      </c>
      <c r="AE324" s="77">
        <f t="shared" si="252"/>
        <v>0</v>
      </c>
      <c r="AF324" s="77">
        <f t="shared" si="252"/>
        <v>0</v>
      </c>
      <c r="AG324" s="76">
        <f t="shared" si="252"/>
        <v>0</v>
      </c>
      <c r="AH324" s="78">
        <f t="shared" si="252"/>
        <v>0</v>
      </c>
      <c r="AI324" s="77">
        <f t="shared" si="252"/>
        <v>0</v>
      </c>
      <c r="AJ324" s="77">
        <f t="shared" si="252"/>
        <v>0</v>
      </c>
      <c r="AK324" s="77">
        <f t="shared" si="252"/>
        <v>0</v>
      </c>
      <c r="AL324" s="77">
        <f t="shared" si="252"/>
        <v>0</v>
      </c>
      <c r="AM324" s="77">
        <f t="shared" si="252"/>
        <v>0</v>
      </c>
      <c r="AN324" s="77">
        <f t="shared" si="252"/>
        <v>0</v>
      </c>
      <c r="AO324" s="77">
        <f t="shared" ref="AO324" si="256">$G324/72</f>
        <v>0</v>
      </c>
      <c r="AP324" s="77">
        <f t="shared" si="253"/>
        <v>0</v>
      </c>
      <c r="AQ324" s="77">
        <f t="shared" si="253"/>
        <v>0</v>
      </c>
      <c r="AR324" s="77">
        <f t="shared" si="253"/>
        <v>0</v>
      </c>
      <c r="AS324" s="76">
        <f t="shared" si="253"/>
        <v>0</v>
      </c>
      <c r="AT324" s="78">
        <f t="shared" si="253"/>
        <v>0</v>
      </c>
      <c r="AU324" s="77">
        <f t="shared" si="253"/>
        <v>0</v>
      </c>
      <c r="AV324" s="77">
        <f t="shared" si="253"/>
        <v>0</v>
      </c>
      <c r="AW324" s="77">
        <f t="shared" si="253"/>
        <v>0</v>
      </c>
      <c r="AX324" s="77">
        <f t="shared" si="253"/>
        <v>0</v>
      </c>
      <c r="AY324" s="77">
        <f t="shared" si="253"/>
        <v>0</v>
      </c>
      <c r="AZ324" s="77">
        <f t="shared" si="253"/>
        <v>0</v>
      </c>
      <c r="BA324" s="77">
        <f t="shared" si="253"/>
        <v>0</v>
      </c>
      <c r="BB324" s="77">
        <f t="shared" si="253"/>
        <v>0</v>
      </c>
      <c r="BC324" s="77">
        <f t="shared" si="253"/>
        <v>0</v>
      </c>
      <c r="BD324" s="77">
        <f t="shared" si="253"/>
        <v>0</v>
      </c>
      <c r="BE324" s="76">
        <f t="shared" ref="BE324" si="257">$G324/72</f>
        <v>0</v>
      </c>
      <c r="BF324" s="78">
        <f t="shared" si="254"/>
        <v>0</v>
      </c>
      <c r="BG324" s="77">
        <f t="shared" si="254"/>
        <v>0</v>
      </c>
      <c r="BH324" s="77">
        <f t="shared" si="254"/>
        <v>0</v>
      </c>
      <c r="BI324" s="77">
        <f t="shared" si="254"/>
        <v>0</v>
      </c>
      <c r="BJ324" s="77">
        <f t="shared" si="254"/>
        <v>0</v>
      </c>
      <c r="BK324" s="77">
        <f t="shared" si="254"/>
        <v>0</v>
      </c>
      <c r="BL324" s="77">
        <f t="shared" si="254"/>
        <v>0</v>
      </c>
      <c r="BM324" s="77">
        <f t="shared" si="254"/>
        <v>0</v>
      </c>
      <c r="BN324" s="77">
        <f t="shared" si="254"/>
        <v>0</v>
      </c>
      <c r="BO324" s="77">
        <f t="shared" si="254"/>
        <v>0</v>
      </c>
      <c r="BP324" s="77">
        <f t="shared" si="254"/>
        <v>0</v>
      </c>
      <c r="BQ324" s="76">
        <f t="shared" si="254"/>
        <v>0</v>
      </c>
      <c r="BR324" s="78">
        <f t="shared" si="254"/>
        <v>0</v>
      </c>
      <c r="BS324" s="77">
        <f t="shared" si="254"/>
        <v>0</v>
      </c>
      <c r="BT324" s="77">
        <f t="shared" si="254"/>
        <v>0</v>
      </c>
      <c r="BU324" s="77">
        <f t="shared" ref="BU324" si="258">$G324/72</f>
        <v>0</v>
      </c>
      <c r="BV324" s="77">
        <f t="shared" si="245"/>
        <v>0</v>
      </c>
      <c r="BW324" s="77">
        <f t="shared" si="245"/>
        <v>0</v>
      </c>
      <c r="BX324" s="77">
        <f t="shared" si="245"/>
        <v>0</v>
      </c>
      <c r="BY324" s="77">
        <f t="shared" si="245"/>
        <v>0</v>
      </c>
      <c r="BZ324" s="77">
        <f t="shared" si="245"/>
        <v>0</v>
      </c>
      <c r="CA324" s="77">
        <f t="shared" si="245"/>
        <v>0</v>
      </c>
      <c r="CB324" s="77">
        <f t="shared" si="245"/>
        <v>0</v>
      </c>
      <c r="CC324" s="76">
        <f t="shared" si="246"/>
        <v>0</v>
      </c>
      <c r="CD324" s="368"/>
    </row>
    <row r="325" spans="1:82" s="39" customFormat="1" ht="13.5" x14ac:dyDescent="0.75">
      <c r="B325" s="73" t="s">
        <v>727</v>
      </c>
      <c r="C325" s="129" t="s">
        <v>728</v>
      </c>
      <c r="D325" s="130" t="s">
        <v>446</v>
      </c>
      <c r="E325" s="255">
        <v>1</v>
      </c>
      <c r="F325" s="319"/>
      <c r="G325" s="74">
        <f t="shared" si="240"/>
        <v>0</v>
      </c>
      <c r="H325" s="75"/>
      <c r="I325" s="76"/>
      <c r="J325" s="75">
        <f t="shared" ref="J325:Y334" si="259">$G325/72</f>
        <v>0</v>
      </c>
      <c r="K325" s="77">
        <f t="shared" si="259"/>
        <v>0</v>
      </c>
      <c r="L325" s="77">
        <f t="shared" si="259"/>
        <v>0</v>
      </c>
      <c r="M325" s="77">
        <f t="shared" si="259"/>
        <v>0</v>
      </c>
      <c r="N325" s="77">
        <f t="shared" si="259"/>
        <v>0</v>
      </c>
      <c r="O325" s="77">
        <f t="shared" si="259"/>
        <v>0</v>
      </c>
      <c r="P325" s="77">
        <f t="shared" si="259"/>
        <v>0</v>
      </c>
      <c r="Q325" s="77">
        <f t="shared" si="259"/>
        <v>0</v>
      </c>
      <c r="R325" s="77">
        <f t="shared" si="259"/>
        <v>0</v>
      </c>
      <c r="S325" s="77">
        <f t="shared" si="259"/>
        <v>0</v>
      </c>
      <c r="T325" s="77">
        <f t="shared" si="259"/>
        <v>0</v>
      </c>
      <c r="U325" s="76">
        <f t="shared" si="259"/>
        <v>0</v>
      </c>
      <c r="V325" s="78">
        <f t="shared" si="259"/>
        <v>0</v>
      </c>
      <c r="W325" s="77">
        <f t="shared" si="259"/>
        <v>0</v>
      </c>
      <c r="X325" s="77">
        <f t="shared" si="259"/>
        <v>0</v>
      </c>
      <c r="Y325" s="77">
        <f t="shared" si="259"/>
        <v>0</v>
      </c>
      <c r="Z325" s="77">
        <f t="shared" ref="Z325:AO334" si="260">$G325/72</f>
        <v>0</v>
      </c>
      <c r="AA325" s="77">
        <f t="shared" si="260"/>
        <v>0</v>
      </c>
      <c r="AB325" s="77">
        <f t="shared" si="260"/>
        <v>0</v>
      </c>
      <c r="AC325" s="77">
        <f t="shared" si="260"/>
        <v>0</v>
      </c>
      <c r="AD325" s="77">
        <f t="shared" si="260"/>
        <v>0</v>
      </c>
      <c r="AE325" s="77">
        <f t="shared" si="260"/>
        <v>0</v>
      </c>
      <c r="AF325" s="77">
        <f t="shared" si="260"/>
        <v>0</v>
      </c>
      <c r="AG325" s="76">
        <f t="shared" si="260"/>
        <v>0</v>
      </c>
      <c r="AH325" s="78">
        <f t="shared" si="260"/>
        <v>0</v>
      </c>
      <c r="AI325" s="77">
        <f t="shared" si="260"/>
        <v>0</v>
      </c>
      <c r="AJ325" s="77">
        <f t="shared" si="260"/>
        <v>0</v>
      </c>
      <c r="AK325" s="77">
        <f t="shared" si="260"/>
        <v>0</v>
      </c>
      <c r="AL325" s="77">
        <f t="shared" si="260"/>
        <v>0</v>
      </c>
      <c r="AM325" s="77">
        <f t="shared" si="260"/>
        <v>0</v>
      </c>
      <c r="AN325" s="77">
        <f t="shared" si="260"/>
        <v>0</v>
      </c>
      <c r="AO325" s="77">
        <f t="shared" si="260"/>
        <v>0</v>
      </c>
      <c r="AP325" s="77">
        <f t="shared" ref="AP325:BE334" si="261">$G325/72</f>
        <v>0</v>
      </c>
      <c r="AQ325" s="77">
        <f t="shared" si="261"/>
        <v>0</v>
      </c>
      <c r="AR325" s="77">
        <f t="shared" si="261"/>
        <v>0</v>
      </c>
      <c r="AS325" s="76">
        <f t="shared" si="261"/>
        <v>0</v>
      </c>
      <c r="AT325" s="78">
        <f t="shared" si="261"/>
        <v>0</v>
      </c>
      <c r="AU325" s="77">
        <f t="shared" si="261"/>
        <v>0</v>
      </c>
      <c r="AV325" s="77">
        <f t="shared" si="261"/>
        <v>0</v>
      </c>
      <c r="AW325" s="77">
        <f t="shared" si="261"/>
        <v>0</v>
      </c>
      <c r="AX325" s="77">
        <f t="shared" si="261"/>
        <v>0</v>
      </c>
      <c r="AY325" s="77">
        <f t="shared" si="261"/>
        <v>0</v>
      </c>
      <c r="AZ325" s="77">
        <f t="shared" si="261"/>
        <v>0</v>
      </c>
      <c r="BA325" s="77">
        <f t="shared" si="261"/>
        <v>0</v>
      </c>
      <c r="BB325" s="77">
        <f t="shared" si="261"/>
        <v>0</v>
      </c>
      <c r="BC325" s="77">
        <f t="shared" si="261"/>
        <v>0</v>
      </c>
      <c r="BD325" s="77">
        <f t="shared" si="261"/>
        <v>0</v>
      </c>
      <c r="BE325" s="76">
        <f t="shared" si="261"/>
        <v>0</v>
      </c>
      <c r="BF325" s="78">
        <f t="shared" ref="BF325:BU334" si="262">$G325/72</f>
        <v>0</v>
      </c>
      <c r="BG325" s="77">
        <f t="shared" si="262"/>
        <v>0</v>
      </c>
      <c r="BH325" s="77">
        <f t="shared" si="262"/>
        <v>0</v>
      </c>
      <c r="BI325" s="77">
        <f t="shared" si="262"/>
        <v>0</v>
      </c>
      <c r="BJ325" s="77">
        <f t="shared" si="262"/>
        <v>0</v>
      </c>
      <c r="BK325" s="77">
        <f t="shared" si="262"/>
        <v>0</v>
      </c>
      <c r="BL325" s="77">
        <f t="shared" si="262"/>
        <v>0</v>
      </c>
      <c r="BM325" s="77">
        <f t="shared" si="262"/>
        <v>0</v>
      </c>
      <c r="BN325" s="77">
        <f t="shared" si="262"/>
        <v>0</v>
      </c>
      <c r="BO325" s="77">
        <f t="shared" si="262"/>
        <v>0</v>
      </c>
      <c r="BP325" s="77">
        <f t="shared" si="262"/>
        <v>0</v>
      </c>
      <c r="BQ325" s="76">
        <f t="shared" si="262"/>
        <v>0</v>
      </c>
      <c r="BR325" s="78">
        <f t="shared" si="262"/>
        <v>0</v>
      </c>
      <c r="BS325" s="77">
        <f t="shared" si="262"/>
        <v>0</v>
      </c>
      <c r="BT325" s="77">
        <f t="shared" si="262"/>
        <v>0</v>
      </c>
      <c r="BU325" s="77">
        <f t="shared" si="262"/>
        <v>0</v>
      </c>
      <c r="BV325" s="77">
        <f t="shared" ref="BV325:CB334" si="263">$G325/72</f>
        <v>0</v>
      </c>
      <c r="BW325" s="77">
        <f t="shared" si="263"/>
        <v>0</v>
      </c>
      <c r="BX325" s="77">
        <f t="shared" si="263"/>
        <v>0</v>
      </c>
      <c r="BY325" s="77">
        <f t="shared" si="263"/>
        <v>0</v>
      </c>
      <c r="BZ325" s="77">
        <f t="shared" si="263"/>
        <v>0</v>
      </c>
      <c r="CA325" s="77">
        <f t="shared" si="263"/>
        <v>0</v>
      </c>
      <c r="CB325" s="77">
        <f t="shared" si="263"/>
        <v>0</v>
      </c>
      <c r="CC325" s="76">
        <f t="shared" si="246"/>
        <v>0</v>
      </c>
      <c r="CD325" s="368"/>
    </row>
    <row r="326" spans="1:82" s="39" customFormat="1" ht="13.5" x14ac:dyDescent="0.75">
      <c r="B326" s="73" t="s">
        <v>729</v>
      </c>
      <c r="C326" s="129" t="s">
        <v>730</v>
      </c>
      <c r="D326" s="130" t="s">
        <v>86</v>
      </c>
      <c r="E326" s="255">
        <v>1</v>
      </c>
      <c r="F326" s="319"/>
      <c r="G326" s="74">
        <f t="shared" si="240"/>
        <v>0</v>
      </c>
      <c r="H326" s="75"/>
      <c r="I326" s="76"/>
      <c r="J326" s="75">
        <f t="shared" si="259"/>
        <v>0</v>
      </c>
      <c r="K326" s="77">
        <f t="shared" si="259"/>
        <v>0</v>
      </c>
      <c r="L326" s="77">
        <f t="shared" si="259"/>
        <v>0</v>
      </c>
      <c r="M326" s="77">
        <f t="shared" si="259"/>
        <v>0</v>
      </c>
      <c r="N326" s="77">
        <f t="shared" si="259"/>
        <v>0</v>
      </c>
      <c r="O326" s="77">
        <f t="shared" si="259"/>
        <v>0</v>
      </c>
      <c r="P326" s="77">
        <f t="shared" si="259"/>
        <v>0</v>
      </c>
      <c r="Q326" s="77">
        <f t="shared" si="259"/>
        <v>0</v>
      </c>
      <c r="R326" s="77">
        <f t="shared" si="259"/>
        <v>0</v>
      </c>
      <c r="S326" s="77">
        <f t="shared" si="259"/>
        <v>0</v>
      </c>
      <c r="T326" s="77">
        <f t="shared" si="259"/>
        <v>0</v>
      </c>
      <c r="U326" s="76">
        <f t="shared" si="259"/>
        <v>0</v>
      </c>
      <c r="V326" s="78">
        <f t="shared" si="259"/>
        <v>0</v>
      </c>
      <c r="W326" s="77">
        <f t="shared" si="259"/>
        <v>0</v>
      </c>
      <c r="X326" s="77">
        <f t="shared" si="259"/>
        <v>0</v>
      </c>
      <c r="Y326" s="77">
        <f t="shared" si="259"/>
        <v>0</v>
      </c>
      <c r="Z326" s="77">
        <f t="shared" si="260"/>
        <v>0</v>
      </c>
      <c r="AA326" s="77">
        <f t="shared" si="260"/>
        <v>0</v>
      </c>
      <c r="AB326" s="77">
        <f t="shared" si="260"/>
        <v>0</v>
      </c>
      <c r="AC326" s="77">
        <f t="shared" si="260"/>
        <v>0</v>
      </c>
      <c r="AD326" s="77">
        <f t="shared" si="260"/>
        <v>0</v>
      </c>
      <c r="AE326" s="77">
        <f t="shared" si="260"/>
        <v>0</v>
      </c>
      <c r="AF326" s="77">
        <f t="shared" si="260"/>
        <v>0</v>
      </c>
      <c r="AG326" s="76">
        <f t="shared" si="260"/>
        <v>0</v>
      </c>
      <c r="AH326" s="78">
        <f t="shared" si="260"/>
        <v>0</v>
      </c>
      <c r="AI326" s="77">
        <f t="shared" si="260"/>
        <v>0</v>
      </c>
      <c r="AJ326" s="77">
        <f t="shared" si="260"/>
        <v>0</v>
      </c>
      <c r="AK326" s="77">
        <f t="shared" si="260"/>
        <v>0</v>
      </c>
      <c r="AL326" s="77">
        <f t="shared" si="260"/>
        <v>0</v>
      </c>
      <c r="AM326" s="77">
        <f t="shared" si="260"/>
        <v>0</v>
      </c>
      <c r="AN326" s="77">
        <f t="shared" si="260"/>
        <v>0</v>
      </c>
      <c r="AO326" s="77">
        <f t="shared" si="260"/>
        <v>0</v>
      </c>
      <c r="AP326" s="77">
        <f t="shared" si="261"/>
        <v>0</v>
      </c>
      <c r="AQ326" s="77">
        <f t="shared" si="261"/>
        <v>0</v>
      </c>
      <c r="AR326" s="77">
        <f t="shared" si="261"/>
        <v>0</v>
      </c>
      <c r="AS326" s="76">
        <f t="shared" si="261"/>
        <v>0</v>
      </c>
      <c r="AT326" s="78">
        <f t="shared" si="261"/>
        <v>0</v>
      </c>
      <c r="AU326" s="77">
        <f t="shared" si="261"/>
        <v>0</v>
      </c>
      <c r="AV326" s="77">
        <f t="shared" si="261"/>
        <v>0</v>
      </c>
      <c r="AW326" s="77">
        <f t="shared" si="261"/>
        <v>0</v>
      </c>
      <c r="AX326" s="77">
        <f t="shared" si="261"/>
        <v>0</v>
      </c>
      <c r="AY326" s="77">
        <f t="shared" si="261"/>
        <v>0</v>
      </c>
      <c r="AZ326" s="77">
        <f t="shared" si="261"/>
        <v>0</v>
      </c>
      <c r="BA326" s="77">
        <f t="shared" si="261"/>
        <v>0</v>
      </c>
      <c r="BB326" s="77">
        <f t="shared" si="261"/>
        <v>0</v>
      </c>
      <c r="BC326" s="77">
        <f t="shared" si="261"/>
        <v>0</v>
      </c>
      <c r="BD326" s="77">
        <f t="shared" si="261"/>
        <v>0</v>
      </c>
      <c r="BE326" s="76">
        <f t="shared" si="261"/>
        <v>0</v>
      </c>
      <c r="BF326" s="78">
        <f t="shared" si="262"/>
        <v>0</v>
      </c>
      <c r="BG326" s="77">
        <f t="shared" si="262"/>
        <v>0</v>
      </c>
      <c r="BH326" s="77">
        <f t="shared" si="262"/>
        <v>0</v>
      </c>
      <c r="BI326" s="77">
        <f t="shared" si="262"/>
        <v>0</v>
      </c>
      <c r="BJ326" s="77">
        <f t="shared" si="262"/>
        <v>0</v>
      </c>
      <c r="BK326" s="77">
        <f t="shared" si="262"/>
        <v>0</v>
      </c>
      <c r="BL326" s="77">
        <f t="shared" si="262"/>
        <v>0</v>
      </c>
      <c r="BM326" s="77">
        <f t="shared" si="262"/>
        <v>0</v>
      </c>
      <c r="BN326" s="77">
        <f t="shared" si="262"/>
        <v>0</v>
      </c>
      <c r="BO326" s="77">
        <f t="shared" si="262"/>
        <v>0</v>
      </c>
      <c r="BP326" s="77">
        <f t="shared" si="262"/>
        <v>0</v>
      </c>
      <c r="BQ326" s="76">
        <f t="shared" si="262"/>
        <v>0</v>
      </c>
      <c r="BR326" s="78">
        <f t="shared" si="262"/>
        <v>0</v>
      </c>
      <c r="BS326" s="77">
        <f t="shared" si="262"/>
        <v>0</v>
      </c>
      <c r="BT326" s="77">
        <f t="shared" si="262"/>
        <v>0</v>
      </c>
      <c r="BU326" s="77">
        <f t="shared" si="262"/>
        <v>0</v>
      </c>
      <c r="BV326" s="77">
        <f t="shared" si="263"/>
        <v>0</v>
      </c>
      <c r="BW326" s="77">
        <f t="shared" si="263"/>
        <v>0</v>
      </c>
      <c r="BX326" s="77">
        <f t="shared" si="263"/>
        <v>0</v>
      </c>
      <c r="BY326" s="77">
        <f t="shared" si="263"/>
        <v>0</v>
      </c>
      <c r="BZ326" s="77">
        <f t="shared" si="263"/>
        <v>0</v>
      </c>
      <c r="CA326" s="77">
        <f t="shared" si="263"/>
        <v>0</v>
      </c>
      <c r="CB326" s="77">
        <f t="shared" si="263"/>
        <v>0</v>
      </c>
      <c r="CC326" s="76">
        <f t="shared" si="246"/>
        <v>0</v>
      </c>
      <c r="CD326" s="368"/>
    </row>
    <row r="327" spans="1:82" s="39" customFormat="1" ht="13.5" x14ac:dyDescent="0.75">
      <c r="B327" s="73" t="s">
        <v>731</v>
      </c>
      <c r="C327" s="129" t="s">
        <v>732</v>
      </c>
      <c r="D327" s="130" t="s">
        <v>479</v>
      </c>
      <c r="E327" s="255">
        <v>50</v>
      </c>
      <c r="F327" s="319"/>
      <c r="G327" s="74">
        <f t="shared" si="240"/>
        <v>0</v>
      </c>
      <c r="H327" s="75"/>
      <c r="I327" s="76"/>
      <c r="J327" s="75">
        <f t="shared" si="259"/>
        <v>0</v>
      </c>
      <c r="K327" s="77">
        <f t="shared" si="259"/>
        <v>0</v>
      </c>
      <c r="L327" s="77">
        <f t="shared" si="259"/>
        <v>0</v>
      </c>
      <c r="M327" s="77">
        <f t="shared" si="259"/>
        <v>0</v>
      </c>
      <c r="N327" s="77">
        <f t="shared" si="259"/>
        <v>0</v>
      </c>
      <c r="O327" s="77">
        <f t="shared" si="259"/>
        <v>0</v>
      </c>
      <c r="P327" s="77">
        <f t="shared" si="259"/>
        <v>0</v>
      </c>
      <c r="Q327" s="77">
        <f t="shared" si="259"/>
        <v>0</v>
      </c>
      <c r="R327" s="77">
        <f t="shared" si="259"/>
        <v>0</v>
      </c>
      <c r="S327" s="77">
        <f t="shared" si="259"/>
        <v>0</v>
      </c>
      <c r="T327" s="77">
        <f t="shared" si="259"/>
        <v>0</v>
      </c>
      <c r="U327" s="76">
        <f t="shared" si="259"/>
        <v>0</v>
      </c>
      <c r="V327" s="78">
        <f t="shared" si="259"/>
        <v>0</v>
      </c>
      <c r="W327" s="77">
        <f t="shared" si="259"/>
        <v>0</v>
      </c>
      <c r="X327" s="77">
        <f t="shared" si="259"/>
        <v>0</v>
      </c>
      <c r="Y327" s="77">
        <f t="shared" si="259"/>
        <v>0</v>
      </c>
      <c r="Z327" s="77">
        <f t="shared" si="260"/>
        <v>0</v>
      </c>
      <c r="AA327" s="77">
        <f t="shared" si="260"/>
        <v>0</v>
      </c>
      <c r="AB327" s="77">
        <f t="shared" si="260"/>
        <v>0</v>
      </c>
      <c r="AC327" s="77">
        <f t="shared" si="260"/>
        <v>0</v>
      </c>
      <c r="AD327" s="77">
        <f t="shared" si="260"/>
        <v>0</v>
      </c>
      <c r="AE327" s="77">
        <f t="shared" si="260"/>
        <v>0</v>
      </c>
      <c r="AF327" s="77">
        <f t="shared" si="260"/>
        <v>0</v>
      </c>
      <c r="AG327" s="76">
        <f t="shared" si="260"/>
        <v>0</v>
      </c>
      <c r="AH327" s="78">
        <f t="shared" si="260"/>
        <v>0</v>
      </c>
      <c r="AI327" s="77">
        <f t="shared" si="260"/>
        <v>0</v>
      </c>
      <c r="AJ327" s="77">
        <f t="shared" si="260"/>
        <v>0</v>
      </c>
      <c r="AK327" s="77">
        <f t="shared" si="260"/>
        <v>0</v>
      </c>
      <c r="AL327" s="77">
        <f t="shared" si="260"/>
        <v>0</v>
      </c>
      <c r="AM327" s="77">
        <f t="shared" si="260"/>
        <v>0</v>
      </c>
      <c r="AN327" s="77">
        <f t="shared" si="260"/>
        <v>0</v>
      </c>
      <c r="AO327" s="77">
        <f t="shared" si="260"/>
        <v>0</v>
      </c>
      <c r="AP327" s="77">
        <f t="shared" si="261"/>
        <v>0</v>
      </c>
      <c r="AQ327" s="77">
        <f t="shared" si="261"/>
        <v>0</v>
      </c>
      <c r="AR327" s="77">
        <f t="shared" si="261"/>
        <v>0</v>
      </c>
      <c r="AS327" s="76">
        <f t="shared" si="261"/>
        <v>0</v>
      </c>
      <c r="AT327" s="78">
        <f t="shared" si="261"/>
        <v>0</v>
      </c>
      <c r="AU327" s="77">
        <f t="shared" si="261"/>
        <v>0</v>
      </c>
      <c r="AV327" s="77">
        <f t="shared" si="261"/>
        <v>0</v>
      </c>
      <c r="AW327" s="77">
        <f t="shared" si="261"/>
        <v>0</v>
      </c>
      <c r="AX327" s="77">
        <f t="shared" si="261"/>
        <v>0</v>
      </c>
      <c r="AY327" s="77">
        <f t="shared" si="261"/>
        <v>0</v>
      </c>
      <c r="AZ327" s="77">
        <f t="shared" si="261"/>
        <v>0</v>
      </c>
      <c r="BA327" s="77">
        <f t="shared" si="261"/>
        <v>0</v>
      </c>
      <c r="BB327" s="77">
        <f t="shared" si="261"/>
        <v>0</v>
      </c>
      <c r="BC327" s="77">
        <f t="shared" si="261"/>
        <v>0</v>
      </c>
      <c r="BD327" s="77">
        <f t="shared" si="261"/>
        <v>0</v>
      </c>
      <c r="BE327" s="76">
        <f t="shared" si="261"/>
        <v>0</v>
      </c>
      <c r="BF327" s="78">
        <f t="shared" si="262"/>
        <v>0</v>
      </c>
      <c r="BG327" s="77">
        <f t="shared" si="262"/>
        <v>0</v>
      </c>
      <c r="BH327" s="77">
        <f t="shared" si="262"/>
        <v>0</v>
      </c>
      <c r="BI327" s="77">
        <f t="shared" si="262"/>
        <v>0</v>
      </c>
      <c r="BJ327" s="77">
        <f t="shared" si="262"/>
        <v>0</v>
      </c>
      <c r="BK327" s="77">
        <f t="shared" si="262"/>
        <v>0</v>
      </c>
      <c r="BL327" s="77">
        <f t="shared" si="262"/>
        <v>0</v>
      </c>
      <c r="BM327" s="77">
        <f t="shared" si="262"/>
        <v>0</v>
      </c>
      <c r="BN327" s="77">
        <f t="shared" si="262"/>
        <v>0</v>
      </c>
      <c r="BO327" s="77">
        <f t="shared" si="262"/>
        <v>0</v>
      </c>
      <c r="BP327" s="77">
        <f t="shared" si="262"/>
        <v>0</v>
      </c>
      <c r="BQ327" s="76">
        <f t="shared" si="262"/>
        <v>0</v>
      </c>
      <c r="BR327" s="78">
        <f t="shared" si="262"/>
        <v>0</v>
      </c>
      <c r="BS327" s="77">
        <f t="shared" si="262"/>
        <v>0</v>
      </c>
      <c r="BT327" s="77">
        <f t="shared" si="262"/>
        <v>0</v>
      </c>
      <c r="BU327" s="77">
        <f t="shared" si="262"/>
        <v>0</v>
      </c>
      <c r="BV327" s="77">
        <f t="shared" si="263"/>
        <v>0</v>
      </c>
      <c r="BW327" s="77">
        <f t="shared" si="263"/>
        <v>0</v>
      </c>
      <c r="BX327" s="77">
        <f t="shared" si="263"/>
        <v>0</v>
      </c>
      <c r="BY327" s="77">
        <f t="shared" si="263"/>
        <v>0</v>
      </c>
      <c r="BZ327" s="77">
        <f t="shared" si="263"/>
        <v>0</v>
      </c>
      <c r="CA327" s="77">
        <f t="shared" si="263"/>
        <v>0</v>
      </c>
      <c r="CB327" s="77">
        <f t="shared" si="263"/>
        <v>0</v>
      </c>
      <c r="CC327" s="76">
        <f t="shared" si="246"/>
        <v>0</v>
      </c>
      <c r="CD327" s="368"/>
    </row>
    <row r="328" spans="1:82" s="39" customFormat="1" ht="13.5" x14ac:dyDescent="0.75">
      <c r="B328" s="73" t="s">
        <v>733</v>
      </c>
      <c r="C328" s="129" t="s">
        <v>734</v>
      </c>
      <c r="D328" s="130" t="s">
        <v>86</v>
      </c>
      <c r="E328" s="255">
        <v>1</v>
      </c>
      <c r="F328" s="319"/>
      <c r="G328" s="74">
        <f t="shared" si="240"/>
        <v>0</v>
      </c>
      <c r="H328" s="75"/>
      <c r="I328" s="76"/>
      <c r="J328" s="75">
        <f t="shared" si="259"/>
        <v>0</v>
      </c>
      <c r="K328" s="77">
        <f t="shared" si="259"/>
        <v>0</v>
      </c>
      <c r="L328" s="77">
        <f t="shared" si="259"/>
        <v>0</v>
      </c>
      <c r="M328" s="77">
        <f t="shared" si="259"/>
        <v>0</v>
      </c>
      <c r="N328" s="77">
        <f t="shared" si="259"/>
        <v>0</v>
      </c>
      <c r="O328" s="77">
        <f t="shared" si="259"/>
        <v>0</v>
      </c>
      <c r="P328" s="77">
        <f t="shared" si="259"/>
        <v>0</v>
      </c>
      <c r="Q328" s="77">
        <f t="shared" si="259"/>
        <v>0</v>
      </c>
      <c r="R328" s="77">
        <f t="shared" si="259"/>
        <v>0</v>
      </c>
      <c r="S328" s="77">
        <f t="shared" si="259"/>
        <v>0</v>
      </c>
      <c r="T328" s="77">
        <f t="shared" si="259"/>
        <v>0</v>
      </c>
      <c r="U328" s="76">
        <f t="shared" si="259"/>
        <v>0</v>
      </c>
      <c r="V328" s="78">
        <f t="shared" si="259"/>
        <v>0</v>
      </c>
      <c r="W328" s="77">
        <f t="shared" si="259"/>
        <v>0</v>
      </c>
      <c r="X328" s="77">
        <f t="shared" si="259"/>
        <v>0</v>
      </c>
      <c r="Y328" s="77">
        <f t="shared" si="259"/>
        <v>0</v>
      </c>
      <c r="Z328" s="77">
        <f t="shared" si="260"/>
        <v>0</v>
      </c>
      <c r="AA328" s="77">
        <f t="shared" si="260"/>
        <v>0</v>
      </c>
      <c r="AB328" s="77">
        <f t="shared" si="260"/>
        <v>0</v>
      </c>
      <c r="AC328" s="77">
        <f t="shared" si="260"/>
        <v>0</v>
      </c>
      <c r="AD328" s="77">
        <f t="shared" si="260"/>
        <v>0</v>
      </c>
      <c r="AE328" s="77">
        <f t="shared" si="260"/>
        <v>0</v>
      </c>
      <c r="AF328" s="77">
        <f t="shared" si="260"/>
        <v>0</v>
      </c>
      <c r="AG328" s="76">
        <f t="shared" si="260"/>
        <v>0</v>
      </c>
      <c r="AH328" s="78">
        <f t="shared" si="260"/>
        <v>0</v>
      </c>
      <c r="AI328" s="77">
        <f t="shared" si="260"/>
        <v>0</v>
      </c>
      <c r="AJ328" s="77">
        <f t="shared" si="260"/>
        <v>0</v>
      </c>
      <c r="AK328" s="77">
        <f t="shared" si="260"/>
        <v>0</v>
      </c>
      <c r="AL328" s="77">
        <f t="shared" si="260"/>
        <v>0</v>
      </c>
      <c r="AM328" s="77">
        <f t="shared" si="260"/>
        <v>0</v>
      </c>
      <c r="AN328" s="77">
        <f t="shared" si="260"/>
        <v>0</v>
      </c>
      <c r="AO328" s="77">
        <f t="shared" si="260"/>
        <v>0</v>
      </c>
      <c r="AP328" s="77">
        <f t="shared" si="261"/>
        <v>0</v>
      </c>
      <c r="AQ328" s="77">
        <f t="shared" si="261"/>
        <v>0</v>
      </c>
      <c r="AR328" s="77">
        <f t="shared" si="261"/>
        <v>0</v>
      </c>
      <c r="AS328" s="76">
        <f t="shared" si="261"/>
        <v>0</v>
      </c>
      <c r="AT328" s="78">
        <f t="shared" si="261"/>
        <v>0</v>
      </c>
      <c r="AU328" s="77">
        <f t="shared" si="261"/>
        <v>0</v>
      </c>
      <c r="AV328" s="77">
        <f t="shared" si="261"/>
        <v>0</v>
      </c>
      <c r="AW328" s="77">
        <f t="shared" si="261"/>
        <v>0</v>
      </c>
      <c r="AX328" s="77">
        <f t="shared" si="261"/>
        <v>0</v>
      </c>
      <c r="AY328" s="77">
        <f t="shared" si="261"/>
        <v>0</v>
      </c>
      <c r="AZ328" s="77">
        <f t="shared" si="261"/>
        <v>0</v>
      </c>
      <c r="BA328" s="77">
        <f t="shared" si="261"/>
        <v>0</v>
      </c>
      <c r="BB328" s="77">
        <f t="shared" si="261"/>
        <v>0</v>
      </c>
      <c r="BC328" s="77">
        <f t="shared" si="261"/>
        <v>0</v>
      </c>
      <c r="BD328" s="77">
        <f t="shared" si="261"/>
        <v>0</v>
      </c>
      <c r="BE328" s="76">
        <f t="shared" si="261"/>
        <v>0</v>
      </c>
      <c r="BF328" s="78">
        <f t="shared" si="262"/>
        <v>0</v>
      </c>
      <c r="BG328" s="77">
        <f t="shared" si="262"/>
        <v>0</v>
      </c>
      <c r="BH328" s="77">
        <f t="shared" si="262"/>
        <v>0</v>
      </c>
      <c r="BI328" s="77">
        <f t="shared" si="262"/>
        <v>0</v>
      </c>
      <c r="BJ328" s="77">
        <f t="shared" si="262"/>
        <v>0</v>
      </c>
      <c r="BK328" s="77">
        <f t="shared" si="262"/>
        <v>0</v>
      </c>
      <c r="BL328" s="77">
        <f t="shared" si="262"/>
        <v>0</v>
      </c>
      <c r="BM328" s="77">
        <f t="shared" si="262"/>
        <v>0</v>
      </c>
      <c r="BN328" s="77">
        <f t="shared" si="262"/>
        <v>0</v>
      </c>
      <c r="BO328" s="77">
        <f t="shared" si="262"/>
        <v>0</v>
      </c>
      <c r="BP328" s="77">
        <f t="shared" si="262"/>
        <v>0</v>
      </c>
      <c r="BQ328" s="76">
        <f t="shared" si="262"/>
        <v>0</v>
      </c>
      <c r="BR328" s="78">
        <f t="shared" si="262"/>
        <v>0</v>
      </c>
      <c r="BS328" s="77">
        <f t="shared" si="262"/>
        <v>0</v>
      </c>
      <c r="BT328" s="77">
        <f t="shared" si="262"/>
        <v>0</v>
      </c>
      <c r="BU328" s="77">
        <f t="shared" si="262"/>
        <v>0</v>
      </c>
      <c r="BV328" s="77">
        <f t="shared" si="263"/>
        <v>0</v>
      </c>
      <c r="BW328" s="77">
        <f t="shared" si="263"/>
        <v>0</v>
      </c>
      <c r="BX328" s="77">
        <f t="shared" si="263"/>
        <v>0</v>
      </c>
      <c r="BY328" s="77">
        <f t="shared" si="263"/>
        <v>0</v>
      </c>
      <c r="BZ328" s="77">
        <f t="shared" si="263"/>
        <v>0</v>
      </c>
      <c r="CA328" s="77">
        <f t="shared" si="263"/>
        <v>0</v>
      </c>
      <c r="CB328" s="77">
        <f t="shared" si="263"/>
        <v>0</v>
      </c>
      <c r="CC328" s="76">
        <f t="shared" si="246"/>
        <v>0</v>
      </c>
      <c r="CD328" s="368"/>
    </row>
    <row r="329" spans="1:82" s="39" customFormat="1" ht="13.5" x14ac:dyDescent="0.75">
      <c r="B329" s="73" t="s">
        <v>735</v>
      </c>
      <c r="C329" s="129" t="s">
        <v>736</v>
      </c>
      <c r="D329" s="130" t="s">
        <v>86</v>
      </c>
      <c r="E329" s="255">
        <v>1</v>
      </c>
      <c r="F329" s="319"/>
      <c r="G329" s="74">
        <f>+E329*F329</f>
        <v>0</v>
      </c>
      <c r="H329" s="75"/>
      <c r="I329" s="76"/>
      <c r="J329" s="75">
        <f t="shared" si="259"/>
        <v>0</v>
      </c>
      <c r="K329" s="77">
        <f t="shared" si="259"/>
        <v>0</v>
      </c>
      <c r="L329" s="77">
        <f t="shared" si="259"/>
        <v>0</v>
      </c>
      <c r="M329" s="77">
        <f t="shared" si="259"/>
        <v>0</v>
      </c>
      <c r="N329" s="77">
        <f t="shared" si="259"/>
        <v>0</v>
      </c>
      <c r="O329" s="77">
        <f t="shared" si="259"/>
        <v>0</v>
      </c>
      <c r="P329" s="77">
        <f t="shared" si="259"/>
        <v>0</v>
      </c>
      <c r="Q329" s="77">
        <f t="shared" si="259"/>
        <v>0</v>
      </c>
      <c r="R329" s="77">
        <f t="shared" si="259"/>
        <v>0</v>
      </c>
      <c r="S329" s="77">
        <f t="shared" si="259"/>
        <v>0</v>
      </c>
      <c r="T329" s="77">
        <f t="shared" si="259"/>
        <v>0</v>
      </c>
      <c r="U329" s="76">
        <f t="shared" si="259"/>
        <v>0</v>
      </c>
      <c r="V329" s="78">
        <f t="shared" si="259"/>
        <v>0</v>
      </c>
      <c r="W329" s="77">
        <f t="shared" si="259"/>
        <v>0</v>
      </c>
      <c r="X329" s="77">
        <f t="shared" si="259"/>
        <v>0</v>
      </c>
      <c r="Y329" s="77">
        <f t="shared" si="259"/>
        <v>0</v>
      </c>
      <c r="Z329" s="77">
        <f t="shared" si="260"/>
        <v>0</v>
      </c>
      <c r="AA329" s="77">
        <f t="shared" si="260"/>
        <v>0</v>
      </c>
      <c r="AB329" s="77">
        <f t="shared" si="260"/>
        <v>0</v>
      </c>
      <c r="AC329" s="77">
        <f t="shared" si="260"/>
        <v>0</v>
      </c>
      <c r="AD329" s="77">
        <f t="shared" si="260"/>
        <v>0</v>
      </c>
      <c r="AE329" s="77">
        <f t="shared" si="260"/>
        <v>0</v>
      </c>
      <c r="AF329" s="77">
        <f t="shared" si="260"/>
        <v>0</v>
      </c>
      <c r="AG329" s="76">
        <f t="shared" si="260"/>
        <v>0</v>
      </c>
      <c r="AH329" s="78">
        <f t="shared" si="260"/>
        <v>0</v>
      </c>
      <c r="AI329" s="77">
        <f t="shared" si="260"/>
        <v>0</v>
      </c>
      <c r="AJ329" s="77">
        <f t="shared" si="260"/>
        <v>0</v>
      </c>
      <c r="AK329" s="77">
        <f t="shared" si="260"/>
        <v>0</v>
      </c>
      <c r="AL329" s="77">
        <f t="shared" si="260"/>
        <v>0</v>
      </c>
      <c r="AM329" s="77">
        <f t="shared" si="260"/>
        <v>0</v>
      </c>
      <c r="AN329" s="77">
        <f t="shared" si="260"/>
        <v>0</v>
      </c>
      <c r="AO329" s="77">
        <f t="shared" si="260"/>
        <v>0</v>
      </c>
      <c r="AP329" s="77">
        <f t="shared" si="261"/>
        <v>0</v>
      </c>
      <c r="AQ329" s="77">
        <f t="shared" si="261"/>
        <v>0</v>
      </c>
      <c r="AR329" s="77">
        <f t="shared" si="261"/>
        <v>0</v>
      </c>
      <c r="AS329" s="76">
        <f t="shared" si="261"/>
        <v>0</v>
      </c>
      <c r="AT329" s="78">
        <f t="shared" si="261"/>
        <v>0</v>
      </c>
      <c r="AU329" s="77">
        <f t="shared" si="261"/>
        <v>0</v>
      </c>
      <c r="AV329" s="77">
        <f t="shared" si="261"/>
        <v>0</v>
      </c>
      <c r="AW329" s="77">
        <f t="shared" si="261"/>
        <v>0</v>
      </c>
      <c r="AX329" s="77">
        <f t="shared" si="261"/>
        <v>0</v>
      </c>
      <c r="AY329" s="77">
        <f t="shared" si="261"/>
        <v>0</v>
      </c>
      <c r="AZ329" s="77">
        <f t="shared" si="261"/>
        <v>0</v>
      </c>
      <c r="BA329" s="77">
        <f t="shared" si="261"/>
        <v>0</v>
      </c>
      <c r="BB329" s="77">
        <f t="shared" si="261"/>
        <v>0</v>
      </c>
      <c r="BC329" s="77">
        <f t="shared" si="261"/>
        <v>0</v>
      </c>
      <c r="BD329" s="77">
        <f t="shared" si="261"/>
        <v>0</v>
      </c>
      <c r="BE329" s="76">
        <f t="shared" si="261"/>
        <v>0</v>
      </c>
      <c r="BF329" s="78">
        <f t="shared" si="262"/>
        <v>0</v>
      </c>
      <c r="BG329" s="77">
        <f t="shared" si="262"/>
        <v>0</v>
      </c>
      <c r="BH329" s="77">
        <f t="shared" si="262"/>
        <v>0</v>
      </c>
      <c r="BI329" s="77">
        <f t="shared" si="262"/>
        <v>0</v>
      </c>
      <c r="BJ329" s="77">
        <f t="shared" si="262"/>
        <v>0</v>
      </c>
      <c r="BK329" s="77">
        <f t="shared" si="262"/>
        <v>0</v>
      </c>
      <c r="BL329" s="77">
        <f t="shared" si="262"/>
        <v>0</v>
      </c>
      <c r="BM329" s="77">
        <f t="shared" si="262"/>
        <v>0</v>
      </c>
      <c r="BN329" s="77">
        <f t="shared" si="262"/>
        <v>0</v>
      </c>
      <c r="BO329" s="77">
        <f t="shared" si="262"/>
        <v>0</v>
      </c>
      <c r="BP329" s="77">
        <f t="shared" si="262"/>
        <v>0</v>
      </c>
      <c r="BQ329" s="76">
        <f t="shared" si="262"/>
        <v>0</v>
      </c>
      <c r="BR329" s="78">
        <f t="shared" si="262"/>
        <v>0</v>
      </c>
      <c r="BS329" s="77">
        <f t="shared" si="262"/>
        <v>0</v>
      </c>
      <c r="BT329" s="77">
        <f t="shared" si="262"/>
        <v>0</v>
      </c>
      <c r="BU329" s="77">
        <f t="shared" si="262"/>
        <v>0</v>
      </c>
      <c r="BV329" s="77">
        <f t="shared" si="263"/>
        <v>0</v>
      </c>
      <c r="BW329" s="77">
        <f t="shared" si="263"/>
        <v>0</v>
      </c>
      <c r="BX329" s="77">
        <f t="shared" si="263"/>
        <v>0</v>
      </c>
      <c r="BY329" s="77">
        <f t="shared" si="263"/>
        <v>0</v>
      </c>
      <c r="BZ329" s="77">
        <f t="shared" si="263"/>
        <v>0</v>
      </c>
      <c r="CA329" s="77">
        <f t="shared" si="263"/>
        <v>0</v>
      </c>
      <c r="CB329" s="77">
        <f t="shared" si="263"/>
        <v>0</v>
      </c>
      <c r="CC329" s="76">
        <f t="shared" si="246"/>
        <v>0</v>
      </c>
      <c r="CD329" s="368"/>
    </row>
    <row r="330" spans="1:82" s="39" customFormat="1" ht="13.5" x14ac:dyDescent="0.75">
      <c r="B330" s="73" t="s">
        <v>737</v>
      </c>
      <c r="C330" s="129" t="s">
        <v>724</v>
      </c>
      <c r="D330" s="130" t="s">
        <v>446</v>
      </c>
      <c r="E330" s="255">
        <v>1</v>
      </c>
      <c r="F330" s="319"/>
      <c r="G330" s="74">
        <f t="shared" si="240"/>
        <v>0</v>
      </c>
      <c r="H330" s="75"/>
      <c r="I330" s="76"/>
      <c r="J330" s="75">
        <f t="shared" si="259"/>
        <v>0</v>
      </c>
      <c r="K330" s="77">
        <f t="shared" si="259"/>
        <v>0</v>
      </c>
      <c r="L330" s="77">
        <f t="shared" si="259"/>
        <v>0</v>
      </c>
      <c r="M330" s="77">
        <f t="shared" si="259"/>
        <v>0</v>
      </c>
      <c r="N330" s="77">
        <f t="shared" si="259"/>
        <v>0</v>
      </c>
      <c r="O330" s="77">
        <f t="shared" si="259"/>
        <v>0</v>
      </c>
      <c r="P330" s="77">
        <f t="shared" si="259"/>
        <v>0</v>
      </c>
      <c r="Q330" s="77">
        <f t="shared" si="259"/>
        <v>0</v>
      </c>
      <c r="R330" s="77">
        <f t="shared" si="259"/>
        <v>0</v>
      </c>
      <c r="S330" s="77">
        <f t="shared" si="259"/>
        <v>0</v>
      </c>
      <c r="T330" s="77">
        <f t="shared" si="259"/>
        <v>0</v>
      </c>
      <c r="U330" s="76">
        <f t="shared" si="259"/>
        <v>0</v>
      </c>
      <c r="V330" s="78">
        <f t="shared" si="259"/>
        <v>0</v>
      </c>
      <c r="W330" s="77">
        <f t="shared" si="259"/>
        <v>0</v>
      </c>
      <c r="X330" s="77">
        <f t="shared" si="259"/>
        <v>0</v>
      </c>
      <c r="Y330" s="77">
        <f t="shared" si="259"/>
        <v>0</v>
      </c>
      <c r="Z330" s="77">
        <f t="shared" si="260"/>
        <v>0</v>
      </c>
      <c r="AA330" s="77">
        <f t="shared" si="260"/>
        <v>0</v>
      </c>
      <c r="AB330" s="77">
        <f t="shared" si="260"/>
        <v>0</v>
      </c>
      <c r="AC330" s="77">
        <f t="shared" si="260"/>
        <v>0</v>
      </c>
      <c r="AD330" s="77">
        <f t="shared" si="260"/>
        <v>0</v>
      </c>
      <c r="AE330" s="77">
        <f t="shared" si="260"/>
        <v>0</v>
      </c>
      <c r="AF330" s="77">
        <f t="shared" si="260"/>
        <v>0</v>
      </c>
      <c r="AG330" s="76">
        <f t="shared" si="260"/>
        <v>0</v>
      </c>
      <c r="AH330" s="78">
        <f t="shared" si="260"/>
        <v>0</v>
      </c>
      <c r="AI330" s="77">
        <f t="shared" si="260"/>
        <v>0</v>
      </c>
      <c r="AJ330" s="77">
        <f t="shared" si="260"/>
        <v>0</v>
      </c>
      <c r="AK330" s="77">
        <f t="shared" si="260"/>
        <v>0</v>
      </c>
      <c r="AL330" s="77">
        <f t="shared" si="260"/>
        <v>0</v>
      </c>
      <c r="AM330" s="77">
        <f t="shared" si="260"/>
        <v>0</v>
      </c>
      <c r="AN330" s="77">
        <f t="shared" si="260"/>
        <v>0</v>
      </c>
      <c r="AO330" s="77">
        <f t="shared" si="260"/>
        <v>0</v>
      </c>
      <c r="AP330" s="77">
        <f t="shared" si="261"/>
        <v>0</v>
      </c>
      <c r="AQ330" s="77">
        <f t="shared" si="261"/>
        <v>0</v>
      </c>
      <c r="AR330" s="77">
        <f t="shared" si="261"/>
        <v>0</v>
      </c>
      <c r="AS330" s="76">
        <f t="shared" si="261"/>
        <v>0</v>
      </c>
      <c r="AT330" s="78">
        <f t="shared" si="261"/>
        <v>0</v>
      </c>
      <c r="AU330" s="77">
        <f t="shared" si="261"/>
        <v>0</v>
      </c>
      <c r="AV330" s="77">
        <f t="shared" si="261"/>
        <v>0</v>
      </c>
      <c r="AW330" s="77">
        <f t="shared" si="261"/>
        <v>0</v>
      </c>
      <c r="AX330" s="77">
        <f t="shared" si="261"/>
        <v>0</v>
      </c>
      <c r="AY330" s="77">
        <f t="shared" si="261"/>
        <v>0</v>
      </c>
      <c r="AZ330" s="77">
        <f t="shared" si="261"/>
        <v>0</v>
      </c>
      <c r="BA330" s="77">
        <f t="shared" si="261"/>
        <v>0</v>
      </c>
      <c r="BB330" s="77">
        <f t="shared" si="261"/>
        <v>0</v>
      </c>
      <c r="BC330" s="77">
        <f t="shared" si="261"/>
        <v>0</v>
      </c>
      <c r="BD330" s="77">
        <f t="shared" si="261"/>
        <v>0</v>
      </c>
      <c r="BE330" s="76">
        <f t="shared" si="261"/>
        <v>0</v>
      </c>
      <c r="BF330" s="78">
        <f t="shared" si="262"/>
        <v>0</v>
      </c>
      <c r="BG330" s="77">
        <f t="shared" si="262"/>
        <v>0</v>
      </c>
      <c r="BH330" s="77">
        <f t="shared" si="262"/>
        <v>0</v>
      </c>
      <c r="BI330" s="77">
        <f t="shared" si="262"/>
        <v>0</v>
      </c>
      <c r="BJ330" s="77">
        <f t="shared" si="262"/>
        <v>0</v>
      </c>
      <c r="BK330" s="77">
        <f t="shared" si="262"/>
        <v>0</v>
      </c>
      <c r="BL330" s="77">
        <f t="shared" si="262"/>
        <v>0</v>
      </c>
      <c r="BM330" s="77">
        <f t="shared" si="262"/>
        <v>0</v>
      </c>
      <c r="BN330" s="77">
        <f t="shared" si="262"/>
        <v>0</v>
      </c>
      <c r="BO330" s="77">
        <f t="shared" si="262"/>
        <v>0</v>
      </c>
      <c r="BP330" s="77">
        <f t="shared" si="262"/>
        <v>0</v>
      </c>
      <c r="BQ330" s="76">
        <f t="shared" si="262"/>
        <v>0</v>
      </c>
      <c r="BR330" s="78">
        <f t="shared" si="262"/>
        <v>0</v>
      </c>
      <c r="BS330" s="77">
        <f t="shared" si="262"/>
        <v>0</v>
      </c>
      <c r="BT330" s="77">
        <f t="shared" si="262"/>
        <v>0</v>
      </c>
      <c r="BU330" s="77">
        <f t="shared" si="262"/>
        <v>0</v>
      </c>
      <c r="BV330" s="77">
        <f t="shared" si="263"/>
        <v>0</v>
      </c>
      <c r="BW330" s="77">
        <f t="shared" si="263"/>
        <v>0</v>
      </c>
      <c r="BX330" s="77">
        <f t="shared" si="263"/>
        <v>0</v>
      </c>
      <c r="BY330" s="77">
        <f t="shared" si="263"/>
        <v>0</v>
      </c>
      <c r="BZ330" s="77">
        <f t="shared" si="263"/>
        <v>0</v>
      </c>
      <c r="CA330" s="77">
        <f t="shared" si="263"/>
        <v>0</v>
      </c>
      <c r="CB330" s="77">
        <f t="shared" si="263"/>
        <v>0</v>
      </c>
      <c r="CC330" s="76">
        <f t="shared" si="246"/>
        <v>0</v>
      </c>
      <c r="CD330" s="368"/>
    </row>
    <row r="331" spans="1:82" s="39" customFormat="1" ht="27" x14ac:dyDescent="0.75">
      <c r="B331" s="73" t="s">
        <v>738</v>
      </c>
      <c r="C331" s="129" t="s">
        <v>739</v>
      </c>
      <c r="D331" s="130" t="s">
        <v>446</v>
      </c>
      <c r="E331" s="255">
        <v>1</v>
      </c>
      <c r="F331" s="319"/>
      <c r="G331" s="74">
        <f t="shared" si="240"/>
        <v>0</v>
      </c>
      <c r="H331" s="75"/>
      <c r="I331" s="76"/>
      <c r="J331" s="75">
        <f t="shared" si="259"/>
        <v>0</v>
      </c>
      <c r="K331" s="77">
        <f t="shared" si="259"/>
        <v>0</v>
      </c>
      <c r="L331" s="77">
        <f t="shared" si="259"/>
        <v>0</v>
      </c>
      <c r="M331" s="77">
        <f t="shared" si="259"/>
        <v>0</v>
      </c>
      <c r="N331" s="77">
        <f t="shared" si="259"/>
        <v>0</v>
      </c>
      <c r="O331" s="77">
        <f t="shared" si="259"/>
        <v>0</v>
      </c>
      <c r="P331" s="77">
        <f t="shared" si="259"/>
        <v>0</v>
      </c>
      <c r="Q331" s="77">
        <f t="shared" si="259"/>
        <v>0</v>
      </c>
      <c r="R331" s="77">
        <f t="shared" si="259"/>
        <v>0</v>
      </c>
      <c r="S331" s="77">
        <f t="shared" si="259"/>
        <v>0</v>
      </c>
      <c r="T331" s="77">
        <f t="shared" si="259"/>
        <v>0</v>
      </c>
      <c r="U331" s="76">
        <f t="shared" si="259"/>
        <v>0</v>
      </c>
      <c r="V331" s="78">
        <f t="shared" si="259"/>
        <v>0</v>
      </c>
      <c r="W331" s="77">
        <f t="shared" si="259"/>
        <v>0</v>
      </c>
      <c r="X331" s="77">
        <f t="shared" si="259"/>
        <v>0</v>
      </c>
      <c r="Y331" s="77">
        <f t="shared" si="259"/>
        <v>0</v>
      </c>
      <c r="Z331" s="77">
        <f t="shared" si="260"/>
        <v>0</v>
      </c>
      <c r="AA331" s="77">
        <f t="shared" si="260"/>
        <v>0</v>
      </c>
      <c r="AB331" s="77">
        <f t="shared" si="260"/>
        <v>0</v>
      </c>
      <c r="AC331" s="77">
        <f t="shared" si="260"/>
        <v>0</v>
      </c>
      <c r="AD331" s="77">
        <f t="shared" si="260"/>
        <v>0</v>
      </c>
      <c r="AE331" s="77">
        <f t="shared" si="260"/>
        <v>0</v>
      </c>
      <c r="AF331" s="77">
        <f t="shared" si="260"/>
        <v>0</v>
      </c>
      <c r="AG331" s="76">
        <f t="shared" si="260"/>
        <v>0</v>
      </c>
      <c r="AH331" s="78">
        <f t="shared" si="260"/>
        <v>0</v>
      </c>
      <c r="AI331" s="77">
        <f t="shared" si="260"/>
        <v>0</v>
      </c>
      <c r="AJ331" s="77">
        <f t="shared" si="260"/>
        <v>0</v>
      </c>
      <c r="AK331" s="77">
        <f t="shared" si="260"/>
        <v>0</v>
      </c>
      <c r="AL331" s="77">
        <f t="shared" si="260"/>
        <v>0</v>
      </c>
      <c r="AM331" s="77">
        <f t="shared" si="260"/>
        <v>0</v>
      </c>
      <c r="AN331" s="77">
        <f t="shared" si="260"/>
        <v>0</v>
      </c>
      <c r="AO331" s="77">
        <f t="shared" si="260"/>
        <v>0</v>
      </c>
      <c r="AP331" s="77">
        <f t="shared" si="261"/>
        <v>0</v>
      </c>
      <c r="AQ331" s="77">
        <f t="shared" si="261"/>
        <v>0</v>
      </c>
      <c r="AR331" s="77">
        <f t="shared" si="261"/>
        <v>0</v>
      </c>
      <c r="AS331" s="76">
        <f t="shared" si="261"/>
        <v>0</v>
      </c>
      <c r="AT331" s="78">
        <f t="shared" si="261"/>
        <v>0</v>
      </c>
      <c r="AU331" s="77">
        <f t="shared" si="261"/>
        <v>0</v>
      </c>
      <c r="AV331" s="77">
        <f t="shared" si="261"/>
        <v>0</v>
      </c>
      <c r="AW331" s="77">
        <f t="shared" si="261"/>
        <v>0</v>
      </c>
      <c r="AX331" s="77">
        <f t="shared" si="261"/>
        <v>0</v>
      </c>
      <c r="AY331" s="77">
        <f t="shared" si="261"/>
        <v>0</v>
      </c>
      <c r="AZ331" s="77">
        <f t="shared" si="261"/>
        <v>0</v>
      </c>
      <c r="BA331" s="77">
        <f t="shared" si="261"/>
        <v>0</v>
      </c>
      <c r="BB331" s="77">
        <f t="shared" si="261"/>
        <v>0</v>
      </c>
      <c r="BC331" s="77">
        <f t="shared" si="261"/>
        <v>0</v>
      </c>
      <c r="BD331" s="77">
        <f t="shared" si="261"/>
        <v>0</v>
      </c>
      <c r="BE331" s="76">
        <f t="shared" si="261"/>
        <v>0</v>
      </c>
      <c r="BF331" s="78">
        <f t="shared" si="262"/>
        <v>0</v>
      </c>
      <c r="BG331" s="77">
        <f t="shared" si="262"/>
        <v>0</v>
      </c>
      <c r="BH331" s="77">
        <f t="shared" si="262"/>
        <v>0</v>
      </c>
      <c r="BI331" s="77">
        <f t="shared" si="262"/>
        <v>0</v>
      </c>
      <c r="BJ331" s="77">
        <f t="shared" si="262"/>
        <v>0</v>
      </c>
      <c r="BK331" s="77">
        <f t="shared" si="262"/>
        <v>0</v>
      </c>
      <c r="BL331" s="77">
        <f t="shared" si="262"/>
        <v>0</v>
      </c>
      <c r="BM331" s="77">
        <f t="shared" si="262"/>
        <v>0</v>
      </c>
      <c r="BN331" s="77">
        <f t="shared" si="262"/>
        <v>0</v>
      </c>
      <c r="BO331" s="77">
        <f t="shared" si="262"/>
        <v>0</v>
      </c>
      <c r="BP331" s="77">
        <f t="shared" si="262"/>
        <v>0</v>
      </c>
      <c r="BQ331" s="76">
        <f t="shared" si="262"/>
        <v>0</v>
      </c>
      <c r="BR331" s="78">
        <f t="shared" si="262"/>
        <v>0</v>
      </c>
      <c r="BS331" s="77">
        <f t="shared" si="262"/>
        <v>0</v>
      </c>
      <c r="BT331" s="77">
        <f t="shared" si="262"/>
        <v>0</v>
      </c>
      <c r="BU331" s="77">
        <f t="shared" si="262"/>
        <v>0</v>
      </c>
      <c r="BV331" s="77">
        <f t="shared" si="263"/>
        <v>0</v>
      </c>
      <c r="BW331" s="77">
        <f t="shared" si="263"/>
        <v>0</v>
      </c>
      <c r="BX331" s="77">
        <f t="shared" si="263"/>
        <v>0</v>
      </c>
      <c r="BY331" s="77">
        <f t="shared" si="263"/>
        <v>0</v>
      </c>
      <c r="BZ331" s="77">
        <f t="shared" si="263"/>
        <v>0</v>
      </c>
      <c r="CA331" s="77">
        <f t="shared" si="263"/>
        <v>0</v>
      </c>
      <c r="CB331" s="77">
        <f t="shared" si="263"/>
        <v>0</v>
      </c>
      <c r="CC331" s="76">
        <f t="shared" si="246"/>
        <v>0</v>
      </c>
      <c r="CD331" s="368"/>
    </row>
    <row r="332" spans="1:82" s="39" customFormat="1" ht="13.5" x14ac:dyDescent="0.75">
      <c r="B332" s="73" t="s">
        <v>740</v>
      </c>
      <c r="C332" s="129" t="s">
        <v>741</v>
      </c>
      <c r="D332" s="130" t="s">
        <v>479</v>
      </c>
      <c r="E332" s="255">
        <v>200</v>
      </c>
      <c r="F332" s="319"/>
      <c r="G332" s="74">
        <f t="shared" si="240"/>
        <v>0</v>
      </c>
      <c r="H332" s="75"/>
      <c r="I332" s="76"/>
      <c r="J332" s="75">
        <f t="shared" si="259"/>
        <v>0</v>
      </c>
      <c r="K332" s="77">
        <f t="shared" si="259"/>
        <v>0</v>
      </c>
      <c r="L332" s="77">
        <f t="shared" si="259"/>
        <v>0</v>
      </c>
      <c r="M332" s="77">
        <f t="shared" si="259"/>
        <v>0</v>
      </c>
      <c r="N332" s="77">
        <f t="shared" si="259"/>
        <v>0</v>
      </c>
      <c r="O332" s="77">
        <f t="shared" si="259"/>
        <v>0</v>
      </c>
      <c r="P332" s="77">
        <f t="shared" si="259"/>
        <v>0</v>
      </c>
      <c r="Q332" s="77">
        <f t="shared" si="259"/>
        <v>0</v>
      </c>
      <c r="R332" s="77">
        <f t="shared" si="259"/>
        <v>0</v>
      </c>
      <c r="S332" s="77">
        <f t="shared" si="259"/>
        <v>0</v>
      </c>
      <c r="T332" s="77">
        <f t="shared" si="259"/>
        <v>0</v>
      </c>
      <c r="U332" s="76">
        <f t="shared" si="259"/>
        <v>0</v>
      </c>
      <c r="V332" s="78">
        <f t="shared" si="259"/>
        <v>0</v>
      </c>
      <c r="W332" s="77">
        <f t="shared" si="259"/>
        <v>0</v>
      </c>
      <c r="X332" s="77">
        <f t="shared" si="259"/>
        <v>0</v>
      </c>
      <c r="Y332" s="77">
        <f t="shared" si="259"/>
        <v>0</v>
      </c>
      <c r="Z332" s="77">
        <f t="shared" si="260"/>
        <v>0</v>
      </c>
      <c r="AA332" s="77">
        <f t="shared" si="260"/>
        <v>0</v>
      </c>
      <c r="AB332" s="77">
        <f t="shared" si="260"/>
        <v>0</v>
      </c>
      <c r="AC332" s="77">
        <f t="shared" si="260"/>
        <v>0</v>
      </c>
      <c r="AD332" s="77">
        <f t="shared" si="260"/>
        <v>0</v>
      </c>
      <c r="AE332" s="77">
        <f t="shared" si="260"/>
        <v>0</v>
      </c>
      <c r="AF332" s="77">
        <f t="shared" si="260"/>
        <v>0</v>
      </c>
      <c r="AG332" s="76">
        <f t="shared" si="260"/>
        <v>0</v>
      </c>
      <c r="AH332" s="78">
        <f t="shared" si="260"/>
        <v>0</v>
      </c>
      <c r="AI332" s="77">
        <f t="shared" si="260"/>
        <v>0</v>
      </c>
      <c r="AJ332" s="77">
        <f t="shared" si="260"/>
        <v>0</v>
      </c>
      <c r="AK332" s="77">
        <f t="shared" si="260"/>
        <v>0</v>
      </c>
      <c r="AL332" s="77">
        <f t="shared" si="260"/>
        <v>0</v>
      </c>
      <c r="AM332" s="77">
        <f t="shared" si="260"/>
        <v>0</v>
      </c>
      <c r="AN332" s="77">
        <f t="shared" si="260"/>
        <v>0</v>
      </c>
      <c r="AO332" s="77">
        <f t="shared" si="260"/>
        <v>0</v>
      </c>
      <c r="AP332" s="77">
        <f t="shared" si="261"/>
        <v>0</v>
      </c>
      <c r="AQ332" s="77">
        <f t="shared" si="261"/>
        <v>0</v>
      </c>
      <c r="AR332" s="77">
        <f t="shared" si="261"/>
        <v>0</v>
      </c>
      <c r="AS332" s="76">
        <f t="shared" si="261"/>
        <v>0</v>
      </c>
      <c r="AT332" s="78">
        <f t="shared" si="261"/>
        <v>0</v>
      </c>
      <c r="AU332" s="77">
        <f t="shared" si="261"/>
        <v>0</v>
      </c>
      <c r="AV332" s="77">
        <f t="shared" si="261"/>
        <v>0</v>
      </c>
      <c r="AW332" s="77">
        <f t="shared" si="261"/>
        <v>0</v>
      </c>
      <c r="AX332" s="77">
        <f t="shared" si="261"/>
        <v>0</v>
      </c>
      <c r="AY332" s="77">
        <f t="shared" si="261"/>
        <v>0</v>
      </c>
      <c r="AZ332" s="77">
        <f t="shared" si="261"/>
        <v>0</v>
      </c>
      <c r="BA332" s="77">
        <f t="shared" si="261"/>
        <v>0</v>
      </c>
      <c r="BB332" s="77">
        <f t="shared" si="261"/>
        <v>0</v>
      </c>
      <c r="BC332" s="77">
        <f t="shared" si="261"/>
        <v>0</v>
      </c>
      <c r="BD332" s="77">
        <f t="shared" si="261"/>
        <v>0</v>
      </c>
      <c r="BE332" s="76">
        <f t="shared" si="261"/>
        <v>0</v>
      </c>
      <c r="BF332" s="78">
        <f t="shared" si="262"/>
        <v>0</v>
      </c>
      <c r="BG332" s="77">
        <f t="shared" si="262"/>
        <v>0</v>
      </c>
      <c r="BH332" s="77">
        <f t="shared" si="262"/>
        <v>0</v>
      </c>
      <c r="BI332" s="77">
        <f t="shared" si="262"/>
        <v>0</v>
      </c>
      <c r="BJ332" s="77">
        <f t="shared" si="262"/>
        <v>0</v>
      </c>
      <c r="BK332" s="77">
        <f t="shared" si="262"/>
        <v>0</v>
      </c>
      <c r="BL332" s="77">
        <f t="shared" si="262"/>
        <v>0</v>
      </c>
      <c r="BM332" s="77">
        <f t="shared" si="262"/>
        <v>0</v>
      </c>
      <c r="BN332" s="77">
        <f t="shared" si="262"/>
        <v>0</v>
      </c>
      <c r="BO332" s="77">
        <f t="shared" si="262"/>
        <v>0</v>
      </c>
      <c r="BP332" s="77">
        <f t="shared" si="262"/>
        <v>0</v>
      </c>
      <c r="BQ332" s="76">
        <f t="shared" si="262"/>
        <v>0</v>
      </c>
      <c r="BR332" s="78">
        <f t="shared" si="262"/>
        <v>0</v>
      </c>
      <c r="BS332" s="77">
        <f t="shared" si="262"/>
        <v>0</v>
      </c>
      <c r="BT332" s="77">
        <f t="shared" si="262"/>
        <v>0</v>
      </c>
      <c r="BU332" s="77">
        <f t="shared" si="262"/>
        <v>0</v>
      </c>
      <c r="BV332" s="77">
        <f t="shared" si="263"/>
        <v>0</v>
      </c>
      <c r="BW332" s="77">
        <f t="shared" si="263"/>
        <v>0</v>
      </c>
      <c r="BX332" s="77">
        <f t="shared" si="263"/>
        <v>0</v>
      </c>
      <c r="BY332" s="77">
        <f t="shared" si="263"/>
        <v>0</v>
      </c>
      <c r="BZ332" s="77">
        <f t="shared" si="263"/>
        <v>0</v>
      </c>
      <c r="CA332" s="77">
        <f t="shared" si="263"/>
        <v>0</v>
      </c>
      <c r="CB332" s="77">
        <f t="shared" si="263"/>
        <v>0</v>
      </c>
      <c r="CC332" s="76">
        <f t="shared" si="246"/>
        <v>0</v>
      </c>
      <c r="CD332" s="368"/>
    </row>
    <row r="333" spans="1:82" s="39" customFormat="1" ht="13.5" x14ac:dyDescent="0.75">
      <c r="B333" s="73" t="s">
        <v>742</v>
      </c>
      <c r="C333" s="129" t="s">
        <v>743</v>
      </c>
      <c r="D333" s="130" t="s">
        <v>479</v>
      </c>
      <c r="E333" s="255">
        <v>60</v>
      </c>
      <c r="F333" s="319"/>
      <c r="G333" s="74">
        <f t="shared" si="240"/>
        <v>0</v>
      </c>
      <c r="H333" s="75"/>
      <c r="I333" s="76"/>
      <c r="J333" s="75">
        <f t="shared" si="259"/>
        <v>0</v>
      </c>
      <c r="K333" s="77">
        <f t="shared" si="259"/>
        <v>0</v>
      </c>
      <c r="L333" s="77">
        <f t="shared" si="259"/>
        <v>0</v>
      </c>
      <c r="M333" s="77">
        <f t="shared" si="259"/>
        <v>0</v>
      </c>
      <c r="N333" s="77">
        <f t="shared" si="259"/>
        <v>0</v>
      </c>
      <c r="O333" s="77">
        <f t="shared" si="259"/>
        <v>0</v>
      </c>
      <c r="P333" s="77">
        <f t="shared" si="259"/>
        <v>0</v>
      </c>
      <c r="Q333" s="77">
        <f t="shared" si="259"/>
        <v>0</v>
      </c>
      <c r="R333" s="77">
        <f t="shared" si="259"/>
        <v>0</v>
      </c>
      <c r="S333" s="77">
        <f t="shared" si="259"/>
        <v>0</v>
      </c>
      <c r="T333" s="77">
        <f t="shared" si="259"/>
        <v>0</v>
      </c>
      <c r="U333" s="76">
        <f t="shared" si="259"/>
        <v>0</v>
      </c>
      <c r="V333" s="78">
        <f t="shared" si="259"/>
        <v>0</v>
      </c>
      <c r="W333" s="77">
        <f t="shared" si="259"/>
        <v>0</v>
      </c>
      <c r="X333" s="77">
        <f t="shared" si="259"/>
        <v>0</v>
      </c>
      <c r="Y333" s="77">
        <f t="shared" si="259"/>
        <v>0</v>
      </c>
      <c r="Z333" s="77">
        <f t="shared" si="260"/>
        <v>0</v>
      </c>
      <c r="AA333" s="77">
        <f t="shared" si="260"/>
        <v>0</v>
      </c>
      <c r="AB333" s="77">
        <f t="shared" si="260"/>
        <v>0</v>
      </c>
      <c r="AC333" s="77">
        <f t="shared" si="260"/>
        <v>0</v>
      </c>
      <c r="AD333" s="77">
        <f t="shared" si="260"/>
        <v>0</v>
      </c>
      <c r="AE333" s="77">
        <f t="shared" si="260"/>
        <v>0</v>
      </c>
      <c r="AF333" s="77">
        <f t="shared" si="260"/>
        <v>0</v>
      </c>
      <c r="AG333" s="76">
        <f t="shared" si="260"/>
        <v>0</v>
      </c>
      <c r="AH333" s="78">
        <f t="shared" si="260"/>
        <v>0</v>
      </c>
      <c r="AI333" s="77">
        <f t="shared" si="260"/>
        <v>0</v>
      </c>
      <c r="AJ333" s="77">
        <f t="shared" si="260"/>
        <v>0</v>
      </c>
      <c r="AK333" s="77">
        <f t="shared" si="260"/>
        <v>0</v>
      </c>
      <c r="AL333" s="77">
        <f t="shared" si="260"/>
        <v>0</v>
      </c>
      <c r="AM333" s="77">
        <f t="shared" si="260"/>
        <v>0</v>
      </c>
      <c r="AN333" s="77">
        <f t="shared" si="260"/>
        <v>0</v>
      </c>
      <c r="AO333" s="77">
        <f t="shared" si="260"/>
        <v>0</v>
      </c>
      <c r="AP333" s="77">
        <f t="shared" si="261"/>
        <v>0</v>
      </c>
      <c r="AQ333" s="77">
        <f t="shared" si="261"/>
        <v>0</v>
      </c>
      <c r="AR333" s="77">
        <f t="shared" si="261"/>
        <v>0</v>
      </c>
      <c r="AS333" s="76">
        <f t="shared" si="261"/>
        <v>0</v>
      </c>
      <c r="AT333" s="78">
        <f t="shared" si="261"/>
        <v>0</v>
      </c>
      <c r="AU333" s="77">
        <f t="shared" si="261"/>
        <v>0</v>
      </c>
      <c r="AV333" s="77">
        <f t="shared" si="261"/>
        <v>0</v>
      </c>
      <c r="AW333" s="77">
        <f t="shared" si="261"/>
        <v>0</v>
      </c>
      <c r="AX333" s="77">
        <f t="shared" si="261"/>
        <v>0</v>
      </c>
      <c r="AY333" s="77">
        <f t="shared" si="261"/>
        <v>0</v>
      </c>
      <c r="AZ333" s="77">
        <f t="shared" si="261"/>
        <v>0</v>
      </c>
      <c r="BA333" s="77">
        <f t="shared" si="261"/>
        <v>0</v>
      </c>
      <c r="BB333" s="77">
        <f t="shared" si="261"/>
        <v>0</v>
      </c>
      <c r="BC333" s="77">
        <f t="shared" si="261"/>
        <v>0</v>
      </c>
      <c r="BD333" s="77">
        <f t="shared" si="261"/>
        <v>0</v>
      </c>
      <c r="BE333" s="76">
        <f t="shared" si="261"/>
        <v>0</v>
      </c>
      <c r="BF333" s="78">
        <f t="shared" si="262"/>
        <v>0</v>
      </c>
      <c r="BG333" s="77">
        <f t="shared" si="262"/>
        <v>0</v>
      </c>
      <c r="BH333" s="77">
        <f t="shared" si="262"/>
        <v>0</v>
      </c>
      <c r="BI333" s="77">
        <f t="shared" si="262"/>
        <v>0</v>
      </c>
      <c r="BJ333" s="77">
        <f t="shared" si="262"/>
        <v>0</v>
      </c>
      <c r="BK333" s="77">
        <f t="shared" si="262"/>
        <v>0</v>
      </c>
      <c r="BL333" s="77">
        <f t="shared" si="262"/>
        <v>0</v>
      </c>
      <c r="BM333" s="77">
        <f t="shared" si="262"/>
        <v>0</v>
      </c>
      <c r="BN333" s="77">
        <f t="shared" si="262"/>
        <v>0</v>
      </c>
      <c r="BO333" s="77">
        <f t="shared" si="262"/>
        <v>0</v>
      </c>
      <c r="BP333" s="77">
        <f t="shared" si="262"/>
        <v>0</v>
      </c>
      <c r="BQ333" s="76">
        <f t="shared" si="262"/>
        <v>0</v>
      </c>
      <c r="BR333" s="78">
        <f t="shared" si="262"/>
        <v>0</v>
      </c>
      <c r="BS333" s="77">
        <f t="shared" si="262"/>
        <v>0</v>
      </c>
      <c r="BT333" s="77">
        <f t="shared" si="262"/>
        <v>0</v>
      </c>
      <c r="BU333" s="77">
        <f t="shared" si="262"/>
        <v>0</v>
      </c>
      <c r="BV333" s="77">
        <f t="shared" si="263"/>
        <v>0</v>
      </c>
      <c r="BW333" s="77">
        <f t="shared" si="263"/>
        <v>0</v>
      </c>
      <c r="BX333" s="77">
        <f t="shared" si="263"/>
        <v>0</v>
      </c>
      <c r="BY333" s="77">
        <f t="shared" si="263"/>
        <v>0</v>
      </c>
      <c r="BZ333" s="77">
        <f t="shared" si="263"/>
        <v>0</v>
      </c>
      <c r="CA333" s="77">
        <f t="shared" si="263"/>
        <v>0</v>
      </c>
      <c r="CB333" s="77">
        <f t="shared" si="263"/>
        <v>0</v>
      </c>
      <c r="CC333" s="76">
        <f t="shared" si="246"/>
        <v>0</v>
      </c>
      <c r="CD333" s="368"/>
    </row>
    <row r="334" spans="1:82" s="39" customFormat="1" ht="27" x14ac:dyDescent="0.75">
      <c r="B334" s="328" t="s">
        <v>744</v>
      </c>
      <c r="C334" s="329" t="s">
        <v>745</v>
      </c>
      <c r="D334" s="130" t="s">
        <v>226</v>
      </c>
      <c r="E334" s="255">
        <v>20</v>
      </c>
      <c r="F334" s="319"/>
      <c r="G334" s="74">
        <f t="shared" si="240"/>
        <v>0</v>
      </c>
      <c r="H334" s="230"/>
      <c r="I334" s="232"/>
      <c r="J334" s="230">
        <f t="shared" si="259"/>
        <v>0</v>
      </c>
      <c r="K334" s="231">
        <f t="shared" si="259"/>
        <v>0</v>
      </c>
      <c r="L334" s="231">
        <f t="shared" si="259"/>
        <v>0</v>
      </c>
      <c r="M334" s="231">
        <f t="shared" si="259"/>
        <v>0</v>
      </c>
      <c r="N334" s="231">
        <f t="shared" si="259"/>
        <v>0</v>
      </c>
      <c r="O334" s="231">
        <f t="shared" si="259"/>
        <v>0</v>
      </c>
      <c r="P334" s="231">
        <f t="shared" si="259"/>
        <v>0</v>
      </c>
      <c r="Q334" s="231">
        <f t="shared" si="259"/>
        <v>0</v>
      </c>
      <c r="R334" s="231">
        <f t="shared" si="259"/>
        <v>0</v>
      </c>
      <c r="S334" s="231">
        <f t="shared" si="259"/>
        <v>0</v>
      </c>
      <c r="T334" s="231">
        <f t="shared" si="259"/>
        <v>0</v>
      </c>
      <c r="U334" s="232">
        <f t="shared" si="259"/>
        <v>0</v>
      </c>
      <c r="V334" s="233">
        <f t="shared" si="259"/>
        <v>0</v>
      </c>
      <c r="W334" s="231">
        <f t="shared" si="259"/>
        <v>0</v>
      </c>
      <c r="X334" s="231">
        <f t="shared" si="259"/>
        <v>0</v>
      </c>
      <c r="Y334" s="231">
        <f t="shared" si="259"/>
        <v>0</v>
      </c>
      <c r="Z334" s="231">
        <f t="shared" si="260"/>
        <v>0</v>
      </c>
      <c r="AA334" s="231">
        <f t="shared" si="260"/>
        <v>0</v>
      </c>
      <c r="AB334" s="231">
        <f t="shared" si="260"/>
        <v>0</v>
      </c>
      <c r="AC334" s="231">
        <f t="shared" si="260"/>
        <v>0</v>
      </c>
      <c r="AD334" s="231">
        <f t="shared" si="260"/>
        <v>0</v>
      </c>
      <c r="AE334" s="231">
        <f t="shared" si="260"/>
        <v>0</v>
      </c>
      <c r="AF334" s="231">
        <f t="shared" si="260"/>
        <v>0</v>
      </c>
      <c r="AG334" s="232">
        <f t="shared" si="260"/>
        <v>0</v>
      </c>
      <c r="AH334" s="233">
        <f t="shared" si="260"/>
        <v>0</v>
      </c>
      <c r="AI334" s="231">
        <f t="shared" si="260"/>
        <v>0</v>
      </c>
      <c r="AJ334" s="231">
        <f t="shared" si="260"/>
        <v>0</v>
      </c>
      <c r="AK334" s="231">
        <f t="shared" si="260"/>
        <v>0</v>
      </c>
      <c r="AL334" s="231">
        <f t="shared" si="260"/>
        <v>0</v>
      </c>
      <c r="AM334" s="231">
        <f t="shared" si="260"/>
        <v>0</v>
      </c>
      <c r="AN334" s="231">
        <f t="shared" si="260"/>
        <v>0</v>
      </c>
      <c r="AO334" s="231">
        <f t="shared" si="260"/>
        <v>0</v>
      </c>
      <c r="AP334" s="231">
        <f t="shared" si="261"/>
        <v>0</v>
      </c>
      <c r="AQ334" s="231">
        <f t="shared" si="261"/>
        <v>0</v>
      </c>
      <c r="AR334" s="231">
        <f t="shared" si="261"/>
        <v>0</v>
      </c>
      <c r="AS334" s="232">
        <f t="shared" si="261"/>
        <v>0</v>
      </c>
      <c r="AT334" s="233">
        <f t="shared" si="261"/>
        <v>0</v>
      </c>
      <c r="AU334" s="231">
        <f t="shared" si="261"/>
        <v>0</v>
      </c>
      <c r="AV334" s="231">
        <f t="shared" si="261"/>
        <v>0</v>
      </c>
      <c r="AW334" s="231">
        <f t="shared" si="261"/>
        <v>0</v>
      </c>
      <c r="AX334" s="231">
        <f t="shared" si="261"/>
        <v>0</v>
      </c>
      <c r="AY334" s="231">
        <f t="shared" si="261"/>
        <v>0</v>
      </c>
      <c r="AZ334" s="231">
        <f t="shared" si="261"/>
        <v>0</v>
      </c>
      <c r="BA334" s="231">
        <f t="shared" si="261"/>
        <v>0</v>
      </c>
      <c r="BB334" s="231">
        <f t="shared" si="261"/>
        <v>0</v>
      </c>
      <c r="BC334" s="231">
        <f t="shared" si="261"/>
        <v>0</v>
      </c>
      <c r="BD334" s="231">
        <f t="shared" si="261"/>
        <v>0</v>
      </c>
      <c r="BE334" s="232">
        <f t="shared" si="261"/>
        <v>0</v>
      </c>
      <c r="BF334" s="233">
        <f t="shared" si="262"/>
        <v>0</v>
      </c>
      <c r="BG334" s="231">
        <f t="shared" si="262"/>
        <v>0</v>
      </c>
      <c r="BH334" s="231">
        <f t="shared" si="262"/>
        <v>0</v>
      </c>
      <c r="BI334" s="231">
        <f t="shared" si="262"/>
        <v>0</v>
      </c>
      <c r="BJ334" s="231">
        <f t="shared" si="262"/>
        <v>0</v>
      </c>
      <c r="BK334" s="231">
        <f t="shared" si="262"/>
        <v>0</v>
      </c>
      <c r="BL334" s="231">
        <f t="shared" si="262"/>
        <v>0</v>
      </c>
      <c r="BM334" s="231">
        <f t="shared" si="262"/>
        <v>0</v>
      </c>
      <c r="BN334" s="231">
        <f t="shared" si="262"/>
        <v>0</v>
      </c>
      <c r="BO334" s="231">
        <f t="shared" si="262"/>
        <v>0</v>
      </c>
      <c r="BP334" s="231">
        <f t="shared" si="262"/>
        <v>0</v>
      </c>
      <c r="BQ334" s="232">
        <f t="shared" si="262"/>
        <v>0</v>
      </c>
      <c r="BR334" s="233">
        <f t="shared" si="262"/>
        <v>0</v>
      </c>
      <c r="BS334" s="231">
        <f t="shared" si="262"/>
        <v>0</v>
      </c>
      <c r="BT334" s="231">
        <f t="shared" si="262"/>
        <v>0</v>
      </c>
      <c r="BU334" s="231">
        <f t="shared" si="262"/>
        <v>0</v>
      </c>
      <c r="BV334" s="231">
        <f t="shared" si="263"/>
        <v>0</v>
      </c>
      <c r="BW334" s="231">
        <f t="shared" si="263"/>
        <v>0</v>
      </c>
      <c r="BX334" s="231">
        <f t="shared" si="263"/>
        <v>0</v>
      </c>
      <c r="BY334" s="231">
        <f t="shared" si="263"/>
        <v>0</v>
      </c>
      <c r="BZ334" s="231">
        <f t="shared" si="263"/>
        <v>0</v>
      </c>
      <c r="CA334" s="231">
        <f t="shared" si="263"/>
        <v>0</v>
      </c>
      <c r="CB334" s="231">
        <f t="shared" si="263"/>
        <v>0</v>
      </c>
      <c r="CC334" s="232">
        <f t="shared" si="246"/>
        <v>0</v>
      </c>
      <c r="CD334" s="368"/>
    </row>
    <row r="335" spans="1:82" s="39" customFormat="1" ht="13.5" x14ac:dyDescent="0.75">
      <c r="B335" s="328"/>
      <c r="C335" s="329"/>
      <c r="D335" s="130"/>
      <c r="E335" s="255"/>
      <c r="F335" s="224"/>
      <c r="G335" s="74"/>
      <c r="H335" s="230"/>
      <c r="I335" s="232"/>
      <c r="J335" s="230"/>
      <c r="K335" s="231"/>
      <c r="L335" s="231"/>
      <c r="M335" s="231"/>
      <c r="N335" s="231"/>
      <c r="O335" s="231"/>
      <c r="P335" s="231"/>
      <c r="Q335" s="231"/>
      <c r="R335" s="231"/>
      <c r="S335" s="231"/>
      <c r="T335" s="231"/>
      <c r="U335" s="232"/>
      <c r="V335" s="233"/>
      <c r="W335" s="231"/>
      <c r="X335" s="231"/>
      <c r="Y335" s="231"/>
      <c r="Z335" s="231"/>
      <c r="AA335" s="231"/>
      <c r="AB335" s="231"/>
      <c r="AC335" s="231"/>
      <c r="AD335" s="231"/>
      <c r="AE335" s="231"/>
      <c r="AF335" s="231"/>
      <c r="AG335" s="232"/>
      <c r="AH335" s="233"/>
      <c r="AI335" s="231"/>
      <c r="AJ335" s="231"/>
      <c r="AK335" s="231"/>
      <c r="AL335" s="231"/>
      <c r="AM335" s="231"/>
      <c r="AN335" s="231"/>
      <c r="AO335" s="231"/>
      <c r="AP335" s="231"/>
      <c r="AQ335" s="231"/>
      <c r="AR335" s="231"/>
      <c r="AS335" s="232"/>
      <c r="AT335" s="233"/>
      <c r="AU335" s="231"/>
      <c r="AV335" s="231"/>
      <c r="AW335" s="231"/>
      <c r="AX335" s="231"/>
      <c r="AY335" s="231"/>
      <c r="AZ335" s="231"/>
      <c r="BA335" s="231"/>
      <c r="BB335" s="231"/>
      <c r="BC335" s="231"/>
      <c r="BD335" s="231"/>
      <c r="BE335" s="232"/>
      <c r="BF335" s="233"/>
      <c r="BG335" s="231"/>
      <c r="BH335" s="231"/>
      <c r="BI335" s="231"/>
      <c r="BJ335" s="231"/>
      <c r="BK335" s="231"/>
      <c r="BL335" s="231"/>
      <c r="BM335" s="231"/>
      <c r="BN335" s="231"/>
      <c r="BO335" s="231"/>
      <c r="BP335" s="231"/>
      <c r="BQ335" s="232"/>
      <c r="BR335" s="233"/>
      <c r="BS335" s="231"/>
      <c r="BT335" s="231"/>
      <c r="BU335" s="231"/>
      <c r="BV335" s="231"/>
      <c r="BW335" s="231"/>
      <c r="BX335" s="231"/>
      <c r="BY335" s="231"/>
      <c r="BZ335" s="231"/>
      <c r="CA335" s="231"/>
      <c r="CB335" s="231"/>
      <c r="CC335" s="232"/>
      <c r="CD335" s="368"/>
    </row>
    <row r="336" spans="1:82" s="39" customFormat="1" ht="13.5" x14ac:dyDescent="0.75">
      <c r="B336" s="328" t="s">
        <v>746</v>
      </c>
      <c r="C336" s="329" t="s">
        <v>747</v>
      </c>
      <c r="D336" s="130" t="s">
        <v>58</v>
      </c>
      <c r="E336" s="130">
        <v>72</v>
      </c>
      <c r="F336" s="224"/>
      <c r="G336" s="74">
        <f>+SUM(H336:CC336)</f>
        <v>0</v>
      </c>
      <c r="H336" s="230"/>
      <c r="I336" s="232"/>
      <c r="J336" s="330"/>
      <c r="K336" s="331"/>
      <c r="L336" s="331"/>
      <c r="M336" s="331"/>
      <c r="N336" s="331"/>
      <c r="O336" s="331"/>
      <c r="P336" s="331"/>
      <c r="Q336" s="331"/>
      <c r="R336" s="331"/>
      <c r="S336" s="331"/>
      <c r="T336" s="331"/>
      <c r="U336" s="332"/>
      <c r="V336" s="333"/>
      <c r="W336" s="331"/>
      <c r="X336" s="331"/>
      <c r="Y336" s="331"/>
      <c r="Z336" s="331"/>
      <c r="AA336" s="331"/>
      <c r="AB336" s="331"/>
      <c r="AC336" s="331"/>
      <c r="AD336" s="331"/>
      <c r="AE336" s="331"/>
      <c r="AF336" s="331"/>
      <c r="AG336" s="332"/>
      <c r="AH336" s="333"/>
      <c r="AI336" s="331"/>
      <c r="AJ336" s="331"/>
      <c r="AK336" s="331"/>
      <c r="AL336" s="331"/>
      <c r="AM336" s="331"/>
      <c r="AN336" s="331"/>
      <c r="AO336" s="331"/>
      <c r="AP336" s="331"/>
      <c r="AQ336" s="331"/>
      <c r="AR336" s="331"/>
      <c r="AS336" s="332"/>
      <c r="AT336" s="333"/>
      <c r="AU336" s="331"/>
      <c r="AV336" s="331"/>
      <c r="AW336" s="331"/>
      <c r="AX336" s="331"/>
      <c r="AY336" s="331"/>
      <c r="AZ336" s="331"/>
      <c r="BA336" s="331"/>
      <c r="BB336" s="331"/>
      <c r="BC336" s="331"/>
      <c r="BD336" s="331"/>
      <c r="BE336" s="332"/>
      <c r="BF336" s="333"/>
      <c r="BG336" s="331"/>
      <c r="BH336" s="331"/>
      <c r="BI336" s="331"/>
      <c r="BJ336" s="331"/>
      <c r="BK336" s="331"/>
      <c r="BL336" s="331"/>
      <c r="BM336" s="331"/>
      <c r="BN336" s="331"/>
      <c r="BO336" s="331"/>
      <c r="BP336" s="331"/>
      <c r="BQ336" s="332"/>
      <c r="BR336" s="333"/>
      <c r="BS336" s="331"/>
      <c r="BT336" s="331"/>
      <c r="BU336" s="331"/>
      <c r="BV336" s="331"/>
      <c r="BW336" s="331"/>
      <c r="BX336" s="331"/>
      <c r="BY336" s="331"/>
      <c r="BZ336" s="331"/>
      <c r="CA336" s="331"/>
      <c r="CB336" s="331"/>
      <c r="CC336" s="332"/>
      <c r="CD336" s="368"/>
    </row>
    <row r="337" spans="1:82" s="39" customFormat="1" ht="13.5" x14ac:dyDescent="0.75">
      <c r="B337" s="328"/>
      <c r="C337" s="329"/>
      <c r="D337" s="130"/>
      <c r="E337" s="255"/>
      <c r="F337" s="224"/>
      <c r="G337" s="74"/>
      <c r="H337" s="230"/>
      <c r="I337" s="232"/>
      <c r="J337" s="230"/>
      <c r="K337" s="231"/>
      <c r="L337" s="231"/>
      <c r="M337" s="231"/>
      <c r="N337" s="231"/>
      <c r="O337" s="231"/>
      <c r="P337" s="231"/>
      <c r="Q337" s="231"/>
      <c r="R337" s="231"/>
      <c r="S337" s="231"/>
      <c r="T337" s="231"/>
      <c r="U337" s="232"/>
      <c r="V337" s="233"/>
      <c r="W337" s="231"/>
      <c r="X337" s="231"/>
      <c r="Y337" s="231"/>
      <c r="Z337" s="231"/>
      <c r="AA337" s="231"/>
      <c r="AB337" s="231"/>
      <c r="AC337" s="231"/>
      <c r="AD337" s="231"/>
      <c r="AE337" s="231"/>
      <c r="AF337" s="231"/>
      <c r="AG337" s="232"/>
      <c r="AH337" s="233"/>
      <c r="AI337" s="231"/>
      <c r="AJ337" s="231"/>
      <c r="AK337" s="231"/>
      <c r="AL337" s="231"/>
      <c r="AM337" s="231"/>
      <c r="AN337" s="231"/>
      <c r="AO337" s="231"/>
      <c r="AP337" s="231"/>
      <c r="AQ337" s="231"/>
      <c r="AR337" s="231"/>
      <c r="AS337" s="232"/>
      <c r="AT337" s="233"/>
      <c r="AU337" s="231"/>
      <c r="AV337" s="231"/>
      <c r="AW337" s="231"/>
      <c r="AX337" s="231"/>
      <c r="AY337" s="231"/>
      <c r="AZ337" s="231"/>
      <c r="BA337" s="231"/>
      <c r="BB337" s="231"/>
      <c r="BC337" s="231"/>
      <c r="BD337" s="231"/>
      <c r="BE337" s="232"/>
      <c r="BF337" s="233"/>
      <c r="BG337" s="231"/>
      <c r="BH337" s="231"/>
      <c r="BI337" s="231"/>
      <c r="BJ337" s="231"/>
      <c r="BK337" s="231"/>
      <c r="BL337" s="231"/>
      <c r="BM337" s="231"/>
      <c r="BN337" s="231"/>
      <c r="BO337" s="231"/>
      <c r="BP337" s="231"/>
      <c r="BQ337" s="232"/>
      <c r="BR337" s="233"/>
      <c r="BS337" s="231"/>
      <c r="BT337" s="231"/>
      <c r="BU337" s="231"/>
      <c r="BV337" s="231"/>
      <c r="BW337" s="231"/>
      <c r="BX337" s="231"/>
      <c r="BY337" s="231"/>
      <c r="BZ337" s="231"/>
      <c r="CA337" s="231"/>
      <c r="CB337" s="231"/>
      <c r="CC337" s="232"/>
      <c r="CD337" s="368"/>
    </row>
    <row r="338" spans="1:82" s="39" customFormat="1" ht="13.5" x14ac:dyDescent="0.75">
      <c r="B338" s="73" t="s">
        <v>748</v>
      </c>
      <c r="C338" s="329" t="s">
        <v>749</v>
      </c>
      <c r="D338" s="139" t="s">
        <v>446</v>
      </c>
      <c r="E338" s="255">
        <v>1</v>
      </c>
      <c r="F338" s="319"/>
      <c r="G338" s="74">
        <f t="shared" ref="G338:G346" si="264">+E338*F338</f>
        <v>0</v>
      </c>
      <c r="H338" s="230"/>
      <c r="I338" s="232"/>
      <c r="J338" s="230">
        <f t="shared" ref="J338:Y353" si="265">$G338/72</f>
        <v>0</v>
      </c>
      <c r="K338" s="231">
        <f t="shared" si="265"/>
        <v>0</v>
      </c>
      <c r="L338" s="231">
        <f t="shared" si="265"/>
        <v>0</v>
      </c>
      <c r="M338" s="231">
        <f t="shared" si="265"/>
        <v>0</v>
      </c>
      <c r="N338" s="231">
        <f t="shared" si="265"/>
        <v>0</v>
      </c>
      <c r="O338" s="231">
        <f t="shared" si="265"/>
        <v>0</v>
      </c>
      <c r="P338" s="231">
        <f t="shared" si="265"/>
        <v>0</v>
      </c>
      <c r="Q338" s="231">
        <f t="shared" si="265"/>
        <v>0</v>
      </c>
      <c r="R338" s="231">
        <f t="shared" si="265"/>
        <v>0</v>
      </c>
      <c r="S338" s="231">
        <f t="shared" si="265"/>
        <v>0</v>
      </c>
      <c r="T338" s="231">
        <f t="shared" si="265"/>
        <v>0</v>
      </c>
      <c r="U338" s="232">
        <f t="shared" si="265"/>
        <v>0</v>
      </c>
      <c r="V338" s="233">
        <f t="shared" si="265"/>
        <v>0</v>
      </c>
      <c r="W338" s="231">
        <f t="shared" si="265"/>
        <v>0</v>
      </c>
      <c r="X338" s="231">
        <f t="shared" si="265"/>
        <v>0</v>
      </c>
      <c r="Y338" s="231">
        <f t="shared" si="265"/>
        <v>0</v>
      </c>
      <c r="Z338" s="231">
        <f t="shared" ref="Z338:AO353" si="266">$G338/72</f>
        <v>0</v>
      </c>
      <c r="AA338" s="231">
        <f t="shared" si="266"/>
        <v>0</v>
      </c>
      <c r="AB338" s="231">
        <f t="shared" si="266"/>
        <v>0</v>
      </c>
      <c r="AC338" s="231">
        <f t="shared" si="266"/>
        <v>0</v>
      </c>
      <c r="AD338" s="231">
        <f t="shared" si="266"/>
        <v>0</v>
      </c>
      <c r="AE338" s="231">
        <f t="shared" si="266"/>
        <v>0</v>
      </c>
      <c r="AF338" s="231">
        <f t="shared" si="266"/>
        <v>0</v>
      </c>
      <c r="AG338" s="232">
        <f t="shared" si="266"/>
        <v>0</v>
      </c>
      <c r="AH338" s="233">
        <f t="shared" si="266"/>
        <v>0</v>
      </c>
      <c r="AI338" s="231">
        <f t="shared" si="266"/>
        <v>0</v>
      </c>
      <c r="AJ338" s="231">
        <f t="shared" si="266"/>
        <v>0</v>
      </c>
      <c r="AK338" s="231">
        <f t="shared" si="266"/>
        <v>0</v>
      </c>
      <c r="AL338" s="231">
        <f t="shared" si="266"/>
        <v>0</v>
      </c>
      <c r="AM338" s="231">
        <f t="shared" si="266"/>
        <v>0</v>
      </c>
      <c r="AN338" s="231">
        <f t="shared" si="266"/>
        <v>0</v>
      </c>
      <c r="AO338" s="231">
        <f t="shared" si="266"/>
        <v>0</v>
      </c>
      <c r="AP338" s="231">
        <f t="shared" ref="AP338:BE353" si="267">$G338/72</f>
        <v>0</v>
      </c>
      <c r="AQ338" s="231">
        <f t="shared" si="267"/>
        <v>0</v>
      </c>
      <c r="AR338" s="231">
        <f t="shared" si="267"/>
        <v>0</v>
      </c>
      <c r="AS338" s="232">
        <f t="shared" si="267"/>
        <v>0</v>
      </c>
      <c r="AT338" s="233">
        <f t="shared" si="267"/>
        <v>0</v>
      </c>
      <c r="AU338" s="231">
        <f t="shared" si="267"/>
        <v>0</v>
      </c>
      <c r="AV338" s="231">
        <f t="shared" si="267"/>
        <v>0</v>
      </c>
      <c r="AW338" s="231">
        <f t="shared" si="267"/>
        <v>0</v>
      </c>
      <c r="AX338" s="231">
        <f t="shared" si="267"/>
        <v>0</v>
      </c>
      <c r="AY338" s="231">
        <f t="shared" si="267"/>
        <v>0</v>
      </c>
      <c r="AZ338" s="231">
        <f t="shared" si="267"/>
        <v>0</v>
      </c>
      <c r="BA338" s="231">
        <f t="shared" si="267"/>
        <v>0</v>
      </c>
      <c r="BB338" s="231">
        <f t="shared" si="267"/>
        <v>0</v>
      </c>
      <c r="BC338" s="231">
        <f t="shared" si="267"/>
        <v>0</v>
      </c>
      <c r="BD338" s="231">
        <f t="shared" si="267"/>
        <v>0</v>
      </c>
      <c r="BE338" s="232">
        <f t="shared" si="267"/>
        <v>0</v>
      </c>
      <c r="BF338" s="233">
        <f t="shared" ref="BF338:BU353" si="268">$G338/72</f>
        <v>0</v>
      </c>
      <c r="BG338" s="231">
        <f t="shared" si="268"/>
        <v>0</v>
      </c>
      <c r="BH338" s="231">
        <f t="shared" si="268"/>
        <v>0</v>
      </c>
      <c r="BI338" s="231">
        <f t="shared" si="268"/>
        <v>0</v>
      </c>
      <c r="BJ338" s="231">
        <f t="shared" si="268"/>
        <v>0</v>
      </c>
      <c r="BK338" s="231">
        <f t="shared" si="268"/>
        <v>0</v>
      </c>
      <c r="BL338" s="231">
        <f t="shared" si="268"/>
        <v>0</v>
      </c>
      <c r="BM338" s="231">
        <f t="shared" si="268"/>
        <v>0</v>
      </c>
      <c r="BN338" s="231">
        <f t="shared" si="268"/>
        <v>0</v>
      </c>
      <c r="BO338" s="231">
        <f t="shared" si="268"/>
        <v>0</v>
      </c>
      <c r="BP338" s="231">
        <f t="shared" si="268"/>
        <v>0</v>
      </c>
      <c r="BQ338" s="232">
        <f t="shared" si="268"/>
        <v>0</v>
      </c>
      <c r="BR338" s="233">
        <f t="shared" si="268"/>
        <v>0</v>
      </c>
      <c r="BS338" s="231">
        <f t="shared" si="268"/>
        <v>0</v>
      </c>
      <c r="BT338" s="231">
        <f t="shared" si="268"/>
        <v>0</v>
      </c>
      <c r="BU338" s="231">
        <f t="shared" si="268"/>
        <v>0</v>
      </c>
      <c r="BV338" s="231">
        <f t="shared" ref="BV338:CB353" si="269">$G338/72</f>
        <v>0</v>
      </c>
      <c r="BW338" s="231">
        <f t="shared" si="269"/>
        <v>0</v>
      </c>
      <c r="BX338" s="231">
        <f t="shared" si="269"/>
        <v>0</v>
      </c>
      <c r="BY338" s="231">
        <f t="shared" si="269"/>
        <v>0</v>
      </c>
      <c r="BZ338" s="231">
        <f t="shared" si="269"/>
        <v>0</v>
      </c>
      <c r="CA338" s="231">
        <f t="shared" si="269"/>
        <v>0</v>
      </c>
      <c r="CB338" s="231">
        <f t="shared" si="269"/>
        <v>0</v>
      </c>
      <c r="CC338" s="232">
        <f t="shared" ref="CC338:CC346" si="270">G338-SUM(J338:CB338)</f>
        <v>0</v>
      </c>
      <c r="CD338" s="368"/>
    </row>
    <row r="339" spans="1:82" s="39" customFormat="1" ht="13.5" x14ac:dyDescent="0.75">
      <c r="B339" s="328" t="s">
        <v>750</v>
      </c>
      <c r="C339" s="329" t="s">
        <v>751</v>
      </c>
      <c r="D339" s="139" t="s">
        <v>479</v>
      </c>
      <c r="E339" s="255">
        <v>160</v>
      </c>
      <c r="F339" s="319"/>
      <c r="G339" s="74">
        <f t="shared" si="264"/>
        <v>0</v>
      </c>
      <c r="H339" s="230"/>
      <c r="I339" s="232"/>
      <c r="J339" s="230">
        <f t="shared" si="265"/>
        <v>0</v>
      </c>
      <c r="K339" s="231">
        <f t="shared" si="265"/>
        <v>0</v>
      </c>
      <c r="L339" s="231">
        <f t="shared" si="265"/>
        <v>0</v>
      </c>
      <c r="M339" s="231">
        <f t="shared" si="265"/>
        <v>0</v>
      </c>
      <c r="N339" s="231">
        <f t="shared" si="265"/>
        <v>0</v>
      </c>
      <c r="O339" s="231">
        <f t="shared" si="265"/>
        <v>0</v>
      </c>
      <c r="P339" s="231">
        <f t="shared" si="265"/>
        <v>0</v>
      </c>
      <c r="Q339" s="231">
        <f t="shared" si="265"/>
        <v>0</v>
      </c>
      <c r="R339" s="231">
        <f t="shared" si="265"/>
        <v>0</v>
      </c>
      <c r="S339" s="231">
        <f t="shared" si="265"/>
        <v>0</v>
      </c>
      <c r="T339" s="231">
        <f t="shared" si="265"/>
        <v>0</v>
      </c>
      <c r="U339" s="232">
        <f t="shared" si="265"/>
        <v>0</v>
      </c>
      <c r="V339" s="233">
        <f t="shared" si="265"/>
        <v>0</v>
      </c>
      <c r="W339" s="231">
        <f t="shared" si="265"/>
        <v>0</v>
      </c>
      <c r="X339" s="231">
        <f t="shared" si="265"/>
        <v>0</v>
      </c>
      <c r="Y339" s="231">
        <f t="shared" si="265"/>
        <v>0</v>
      </c>
      <c r="Z339" s="231">
        <f t="shared" si="266"/>
        <v>0</v>
      </c>
      <c r="AA339" s="231">
        <f t="shared" si="266"/>
        <v>0</v>
      </c>
      <c r="AB339" s="231">
        <f t="shared" si="266"/>
        <v>0</v>
      </c>
      <c r="AC339" s="231">
        <f t="shared" si="266"/>
        <v>0</v>
      </c>
      <c r="AD339" s="231">
        <f t="shared" si="266"/>
        <v>0</v>
      </c>
      <c r="AE339" s="231">
        <f t="shared" si="266"/>
        <v>0</v>
      </c>
      <c r="AF339" s="231">
        <f t="shared" si="266"/>
        <v>0</v>
      </c>
      <c r="AG339" s="232">
        <f t="shared" si="266"/>
        <v>0</v>
      </c>
      <c r="AH339" s="233">
        <f t="shared" si="266"/>
        <v>0</v>
      </c>
      <c r="AI339" s="231">
        <f t="shared" si="266"/>
        <v>0</v>
      </c>
      <c r="AJ339" s="231">
        <f t="shared" si="266"/>
        <v>0</v>
      </c>
      <c r="AK339" s="231">
        <f t="shared" si="266"/>
        <v>0</v>
      </c>
      <c r="AL339" s="231">
        <f t="shared" si="266"/>
        <v>0</v>
      </c>
      <c r="AM339" s="231">
        <f t="shared" si="266"/>
        <v>0</v>
      </c>
      <c r="AN339" s="231">
        <f t="shared" si="266"/>
        <v>0</v>
      </c>
      <c r="AO339" s="231">
        <f t="shared" si="266"/>
        <v>0</v>
      </c>
      <c r="AP339" s="231">
        <f t="shared" si="267"/>
        <v>0</v>
      </c>
      <c r="AQ339" s="231">
        <f t="shared" si="267"/>
        <v>0</v>
      </c>
      <c r="AR339" s="231">
        <f t="shared" si="267"/>
        <v>0</v>
      </c>
      <c r="AS339" s="232">
        <f t="shared" si="267"/>
        <v>0</v>
      </c>
      <c r="AT339" s="233">
        <f t="shared" si="267"/>
        <v>0</v>
      </c>
      <c r="AU339" s="231">
        <f t="shared" si="267"/>
        <v>0</v>
      </c>
      <c r="AV339" s="231">
        <f t="shared" si="267"/>
        <v>0</v>
      </c>
      <c r="AW339" s="231">
        <f t="shared" si="267"/>
        <v>0</v>
      </c>
      <c r="AX339" s="231">
        <f t="shared" si="267"/>
        <v>0</v>
      </c>
      <c r="AY339" s="231">
        <f t="shared" si="267"/>
        <v>0</v>
      </c>
      <c r="AZ339" s="231">
        <f t="shared" si="267"/>
        <v>0</v>
      </c>
      <c r="BA339" s="231">
        <f t="shared" si="267"/>
        <v>0</v>
      </c>
      <c r="BB339" s="231">
        <f t="shared" si="267"/>
        <v>0</v>
      </c>
      <c r="BC339" s="231">
        <f t="shared" si="267"/>
        <v>0</v>
      </c>
      <c r="BD339" s="231">
        <f t="shared" si="267"/>
        <v>0</v>
      </c>
      <c r="BE339" s="232">
        <f t="shared" si="267"/>
        <v>0</v>
      </c>
      <c r="BF339" s="233">
        <f t="shared" si="268"/>
        <v>0</v>
      </c>
      <c r="BG339" s="231">
        <f t="shared" si="268"/>
        <v>0</v>
      </c>
      <c r="BH339" s="231">
        <f t="shared" si="268"/>
        <v>0</v>
      </c>
      <c r="BI339" s="231">
        <f t="shared" si="268"/>
        <v>0</v>
      </c>
      <c r="BJ339" s="231">
        <f t="shared" si="268"/>
        <v>0</v>
      </c>
      <c r="BK339" s="231">
        <f t="shared" si="268"/>
        <v>0</v>
      </c>
      <c r="BL339" s="231">
        <f t="shared" si="268"/>
        <v>0</v>
      </c>
      <c r="BM339" s="231">
        <f t="shared" si="268"/>
        <v>0</v>
      </c>
      <c r="BN339" s="231">
        <f t="shared" si="268"/>
        <v>0</v>
      </c>
      <c r="BO339" s="231">
        <f t="shared" si="268"/>
        <v>0</v>
      </c>
      <c r="BP339" s="231">
        <f t="shared" si="268"/>
        <v>0</v>
      </c>
      <c r="BQ339" s="232">
        <f t="shared" si="268"/>
        <v>0</v>
      </c>
      <c r="BR339" s="233">
        <f t="shared" si="268"/>
        <v>0</v>
      </c>
      <c r="BS339" s="231">
        <f t="shared" si="268"/>
        <v>0</v>
      </c>
      <c r="BT339" s="231">
        <f t="shared" si="268"/>
        <v>0</v>
      </c>
      <c r="BU339" s="231">
        <f t="shared" si="268"/>
        <v>0</v>
      </c>
      <c r="BV339" s="231">
        <f t="shared" si="269"/>
        <v>0</v>
      </c>
      <c r="BW339" s="231">
        <f t="shared" si="269"/>
        <v>0</v>
      </c>
      <c r="BX339" s="231">
        <f t="shared" si="269"/>
        <v>0</v>
      </c>
      <c r="BY339" s="231">
        <f t="shared" si="269"/>
        <v>0</v>
      </c>
      <c r="BZ339" s="231">
        <f t="shared" si="269"/>
        <v>0</v>
      </c>
      <c r="CA339" s="231">
        <f t="shared" si="269"/>
        <v>0</v>
      </c>
      <c r="CB339" s="231">
        <f t="shared" si="269"/>
        <v>0</v>
      </c>
      <c r="CC339" s="232">
        <f t="shared" si="270"/>
        <v>0</v>
      </c>
      <c r="CD339" s="368"/>
    </row>
    <row r="340" spans="1:82" s="39" customFormat="1" ht="13.5" x14ac:dyDescent="0.75">
      <c r="B340" s="328" t="s">
        <v>752</v>
      </c>
      <c r="C340" s="329" t="s">
        <v>753</v>
      </c>
      <c r="D340" s="139" t="s">
        <v>446</v>
      </c>
      <c r="E340" s="255">
        <v>1</v>
      </c>
      <c r="F340" s="319"/>
      <c r="G340" s="74">
        <f t="shared" si="264"/>
        <v>0</v>
      </c>
      <c r="H340" s="230"/>
      <c r="I340" s="232"/>
      <c r="J340" s="230">
        <f t="shared" si="265"/>
        <v>0</v>
      </c>
      <c r="K340" s="231">
        <f t="shared" si="265"/>
        <v>0</v>
      </c>
      <c r="L340" s="231">
        <f t="shared" si="265"/>
        <v>0</v>
      </c>
      <c r="M340" s="231">
        <f t="shared" si="265"/>
        <v>0</v>
      </c>
      <c r="N340" s="231">
        <f t="shared" si="265"/>
        <v>0</v>
      </c>
      <c r="O340" s="231">
        <f t="shared" si="265"/>
        <v>0</v>
      </c>
      <c r="P340" s="231">
        <f t="shared" si="265"/>
        <v>0</v>
      </c>
      <c r="Q340" s="231">
        <f t="shared" si="265"/>
        <v>0</v>
      </c>
      <c r="R340" s="231">
        <f t="shared" si="265"/>
        <v>0</v>
      </c>
      <c r="S340" s="231">
        <f t="shared" si="265"/>
        <v>0</v>
      </c>
      <c r="T340" s="231">
        <f t="shared" si="265"/>
        <v>0</v>
      </c>
      <c r="U340" s="232">
        <f t="shared" si="265"/>
        <v>0</v>
      </c>
      <c r="V340" s="233">
        <f t="shared" si="265"/>
        <v>0</v>
      </c>
      <c r="W340" s="231">
        <f t="shared" si="265"/>
        <v>0</v>
      </c>
      <c r="X340" s="231">
        <f t="shared" si="265"/>
        <v>0</v>
      </c>
      <c r="Y340" s="231">
        <f t="shared" si="265"/>
        <v>0</v>
      </c>
      <c r="Z340" s="231">
        <f t="shared" si="266"/>
        <v>0</v>
      </c>
      <c r="AA340" s="231">
        <f t="shared" si="266"/>
        <v>0</v>
      </c>
      <c r="AB340" s="231">
        <f t="shared" si="266"/>
        <v>0</v>
      </c>
      <c r="AC340" s="231">
        <f t="shared" si="266"/>
        <v>0</v>
      </c>
      <c r="AD340" s="231">
        <f t="shared" si="266"/>
        <v>0</v>
      </c>
      <c r="AE340" s="231">
        <f t="shared" si="266"/>
        <v>0</v>
      </c>
      <c r="AF340" s="231">
        <f t="shared" si="266"/>
        <v>0</v>
      </c>
      <c r="AG340" s="232">
        <f t="shared" si="266"/>
        <v>0</v>
      </c>
      <c r="AH340" s="233">
        <f t="shared" si="266"/>
        <v>0</v>
      </c>
      <c r="AI340" s="231">
        <f t="shared" si="266"/>
        <v>0</v>
      </c>
      <c r="AJ340" s="231">
        <f t="shared" si="266"/>
        <v>0</v>
      </c>
      <c r="AK340" s="231">
        <f t="shared" si="266"/>
        <v>0</v>
      </c>
      <c r="AL340" s="231">
        <f t="shared" si="266"/>
        <v>0</v>
      </c>
      <c r="AM340" s="231">
        <f t="shared" si="266"/>
        <v>0</v>
      </c>
      <c r="AN340" s="231">
        <f t="shared" si="266"/>
        <v>0</v>
      </c>
      <c r="AO340" s="231">
        <f t="shared" si="266"/>
        <v>0</v>
      </c>
      <c r="AP340" s="231">
        <f t="shared" si="267"/>
        <v>0</v>
      </c>
      <c r="AQ340" s="231">
        <f t="shared" si="267"/>
        <v>0</v>
      </c>
      <c r="AR340" s="231">
        <f t="shared" si="267"/>
        <v>0</v>
      </c>
      <c r="AS340" s="232">
        <f t="shared" si="267"/>
        <v>0</v>
      </c>
      <c r="AT340" s="233">
        <f t="shared" si="267"/>
        <v>0</v>
      </c>
      <c r="AU340" s="231">
        <f t="shared" si="267"/>
        <v>0</v>
      </c>
      <c r="AV340" s="231">
        <f t="shared" si="267"/>
        <v>0</v>
      </c>
      <c r="AW340" s="231">
        <f t="shared" si="267"/>
        <v>0</v>
      </c>
      <c r="AX340" s="231">
        <f t="shared" si="267"/>
        <v>0</v>
      </c>
      <c r="AY340" s="231">
        <f t="shared" si="267"/>
        <v>0</v>
      </c>
      <c r="AZ340" s="231">
        <f t="shared" si="267"/>
        <v>0</v>
      </c>
      <c r="BA340" s="231">
        <f t="shared" si="267"/>
        <v>0</v>
      </c>
      <c r="BB340" s="231">
        <f t="shared" si="267"/>
        <v>0</v>
      </c>
      <c r="BC340" s="231">
        <f t="shared" si="267"/>
        <v>0</v>
      </c>
      <c r="BD340" s="231">
        <f t="shared" si="267"/>
        <v>0</v>
      </c>
      <c r="BE340" s="232">
        <f t="shared" si="267"/>
        <v>0</v>
      </c>
      <c r="BF340" s="233">
        <f t="shared" si="268"/>
        <v>0</v>
      </c>
      <c r="BG340" s="231">
        <f t="shared" si="268"/>
        <v>0</v>
      </c>
      <c r="BH340" s="231">
        <f t="shared" si="268"/>
        <v>0</v>
      </c>
      <c r="BI340" s="231">
        <f t="shared" si="268"/>
        <v>0</v>
      </c>
      <c r="BJ340" s="231">
        <f t="shared" si="268"/>
        <v>0</v>
      </c>
      <c r="BK340" s="231">
        <f t="shared" si="268"/>
        <v>0</v>
      </c>
      <c r="BL340" s="231">
        <f t="shared" si="268"/>
        <v>0</v>
      </c>
      <c r="BM340" s="231">
        <f t="shared" si="268"/>
        <v>0</v>
      </c>
      <c r="BN340" s="231">
        <f t="shared" si="268"/>
        <v>0</v>
      </c>
      <c r="BO340" s="231">
        <f t="shared" si="268"/>
        <v>0</v>
      </c>
      <c r="BP340" s="231">
        <f t="shared" si="268"/>
        <v>0</v>
      </c>
      <c r="BQ340" s="232">
        <f t="shared" si="268"/>
        <v>0</v>
      </c>
      <c r="BR340" s="233">
        <f t="shared" si="268"/>
        <v>0</v>
      </c>
      <c r="BS340" s="231">
        <f t="shared" si="268"/>
        <v>0</v>
      </c>
      <c r="BT340" s="231">
        <f t="shared" si="268"/>
        <v>0</v>
      </c>
      <c r="BU340" s="231">
        <f t="shared" si="268"/>
        <v>0</v>
      </c>
      <c r="BV340" s="231">
        <f t="shared" si="269"/>
        <v>0</v>
      </c>
      <c r="BW340" s="231">
        <f t="shared" si="269"/>
        <v>0</v>
      </c>
      <c r="BX340" s="231">
        <f t="shared" si="269"/>
        <v>0</v>
      </c>
      <c r="BY340" s="231">
        <f t="shared" si="269"/>
        <v>0</v>
      </c>
      <c r="BZ340" s="231">
        <f t="shared" si="269"/>
        <v>0</v>
      </c>
      <c r="CA340" s="231">
        <f t="shared" si="269"/>
        <v>0</v>
      </c>
      <c r="CB340" s="231">
        <f t="shared" si="269"/>
        <v>0</v>
      </c>
      <c r="CC340" s="232">
        <f t="shared" si="270"/>
        <v>0</v>
      </c>
      <c r="CD340" s="368"/>
    </row>
    <row r="341" spans="1:82" s="39" customFormat="1" ht="13.5" x14ac:dyDescent="0.75">
      <c r="B341" s="328" t="s">
        <v>754</v>
      </c>
      <c r="C341" s="329" t="s">
        <v>755</v>
      </c>
      <c r="D341" s="139" t="s">
        <v>446</v>
      </c>
      <c r="E341" s="255">
        <v>1</v>
      </c>
      <c r="F341" s="319"/>
      <c r="G341" s="74">
        <f t="shared" si="264"/>
        <v>0</v>
      </c>
      <c r="H341" s="230"/>
      <c r="I341" s="232"/>
      <c r="J341" s="230">
        <f t="shared" si="265"/>
        <v>0</v>
      </c>
      <c r="K341" s="231">
        <f t="shared" si="265"/>
        <v>0</v>
      </c>
      <c r="L341" s="231">
        <f t="shared" si="265"/>
        <v>0</v>
      </c>
      <c r="M341" s="231">
        <f t="shared" si="265"/>
        <v>0</v>
      </c>
      <c r="N341" s="231">
        <f t="shared" si="265"/>
        <v>0</v>
      </c>
      <c r="O341" s="231">
        <f t="shared" si="265"/>
        <v>0</v>
      </c>
      <c r="P341" s="231">
        <f t="shared" si="265"/>
        <v>0</v>
      </c>
      <c r="Q341" s="231">
        <f t="shared" si="265"/>
        <v>0</v>
      </c>
      <c r="R341" s="231">
        <f t="shared" si="265"/>
        <v>0</v>
      </c>
      <c r="S341" s="231">
        <f t="shared" si="265"/>
        <v>0</v>
      </c>
      <c r="T341" s="231">
        <f t="shared" si="265"/>
        <v>0</v>
      </c>
      <c r="U341" s="232">
        <f t="shared" si="265"/>
        <v>0</v>
      </c>
      <c r="V341" s="233">
        <f t="shared" si="265"/>
        <v>0</v>
      </c>
      <c r="W341" s="231">
        <f t="shared" si="265"/>
        <v>0</v>
      </c>
      <c r="X341" s="231">
        <f t="shared" si="265"/>
        <v>0</v>
      </c>
      <c r="Y341" s="231">
        <f t="shared" si="265"/>
        <v>0</v>
      </c>
      <c r="Z341" s="231">
        <f t="shared" si="266"/>
        <v>0</v>
      </c>
      <c r="AA341" s="231">
        <f t="shared" si="266"/>
        <v>0</v>
      </c>
      <c r="AB341" s="231">
        <f t="shared" si="266"/>
        <v>0</v>
      </c>
      <c r="AC341" s="231">
        <f t="shared" si="266"/>
        <v>0</v>
      </c>
      <c r="AD341" s="231">
        <f t="shared" si="266"/>
        <v>0</v>
      </c>
      <c r="AE341" s="231">
        <f t="shared" si="266"/>
        <v>0</v>
      </c>
      <c r="AF341" s="231">
        <f t="shared" si="266"/>
        <v>0</v>
      </c>
      <c r="AG341" s="232">
        <f t="shared" si="266"/>
        <v>0</v>
      </c>
      <c r="AH341" s="233">
        <f t="shared" si="266"/>
        <v>0</v>
      </c>
      <c r="AI341" s="231">
        <f t="shared" si="266"/>
        <v>0</v>
      </c>
      <c r="AJ341" s="231">
        <f t="shared" si="266"/>
        <v>0</v>
      </c>
      <c r="AK341" s="231">
        <f t="shared" si="266"/>
        <v>0</v>
      </c>
      <c r="AL341" s="231">
        <f t="shared" si="266"/>
        <v>0</v>
      </c>
      <c r="AM341" s="231">
        <f t="shared" si="266"/>
        <v>0</v>
      </c>
      <c r="AN341" s="231">
        <f t="shared" si="266"/>
        <v>0</v>
      </c>
      <c r="AO341" s="231">
        <f t="shared" si="266"/>
        <v>0</v>
      </c>
      <c r="AP341" s="231">
        <f t="shared" si="267"/>
        <v>0</v>
      </c>
      <c r="AQ341" s="231">
        <f t="shared" si="267"/>
        <v>0</v>
      </c>
      <c r="AR341" s="231">
        <f t="shared" si="267"/>
        <v>0</v>
      </c>
      <c r="AS341" s="232">
        <f t="shared" si="267"/>
        <v>0</v>
      </c>
      <c r="AT341" s="233">
        <f t="shared" si="267"/>
        <v>0</v>
      </c>
      <c r="AU341" s="231">
        <f t="shared" si="267"/>
        <v>0</v>
      </c>
      <c r="AV341" s="231">
        <f t="shared" si="267"/>
        <v>0</v>
      </c>
      <c r="AW341" s="231">
        <f t="shared" si="267"/>
        <v>0</v>
      </c>
      <c r="AX341" s="231">
        <f t="shared" si="267"/>
        <v>0</v>
      </c>
      <c r="AY341" s="231">
        <f t="shared" si="267"/>
        <v>0</v>
      </c>
      <c r="AZ341" s="231">
        <f t="shared" si="267"/>
        <v>0</v>
      </c>
      <c r="BA341" s="231">
        <f t="shared" si="267"/>
        <v>0</v>
      </c>
      <c r="BB341" s="231">
        <f t="shared" si="267"/>
        <v>0</v>
      </c>
      <c r="BC341" s="231">
        <f t="shared" si="267"/>
        <v>0</v>
      </c>
      <c r="BD341" s="231">
        <f t="shared" si="267"/>
        <v>0</v>
      </c>
      <c r="BE341" s="232">
        <f t="shared" si="267"/>
        <v>0</v>
      </c>
      <c r="BF341" s="233">
        <f t="shared" si="268"/>
        <v>0</v>
      </c>
      <c r="BG341" s="231">
        <f t="shared" si="268"/>
        <v>0</v>
      </c>
      <c r="BH341" s="231">
        <f t="shared" si="268"/>
        <v>0</v>
      </c>
      <c r="BI341" s="231">
        <f t="shared" si="268"/>
        <v>0</v>
      </c>
      <c r="BJ341" s="231">
        <f t="shared" si="268"/>
        <v>0</v>
      </c>
      <c r="BK341" s="231">
        <f t="shared" si="268"/>
        <v>0</v>
      </c>
      <c r="BL341" s="231">
        <f t="shared" si="268"/>
        <v>0</v>
      </c>
      <c r="BM341" s="231">
        <f t="shared" si="268"/>
        <v>0</v>
      </c>
      <c r="BN341" s="231">
        <f t="shared" si="268"/>
        <v>0</v>
      </c>
      <c r="BO341" s="231">
        <f t="shared" si="268"/>
        <v>0</v>
      </c>
      <c r="BP341" s="231">
        <f t="shared" si="268"/>
        <v>0</v>
      </c>
      <c r="BQ341" s="232">
        <f t="shared" si="268"/>
        <v>0</v>
      </c>
      <c r="BR341" s="233">
        <f t="shared" si="268"/>
        <v>0</v>
      </c>
      <c r="BS341" s="231">
        <f t="shared" si="268"/>
        <v>0</v>
      </c>
      <c r="BT341" s="231">
        <f t="shared" si="268"/>
        <v>0</v>
      </c>
      <c r="BU341" s="231">
        <f t="shared" si="268"/>
        <v>0</v>
      </c>
      <c r="BV341" s="231">
        <f t="shared" si="269"/>
        <v>0</v>
      </c>
      <c r="BW341" s="231">
        <f t="shared" si="269"/>
        <v>0</v>
      </c>
      <c r="BX341" s="231">
        <f t="shared" si="269"/>
        <v>0</v>
      </c>
      <c r="BY341" s="231">
        <f t="shared" si="269"/>
        <v>0</v>
      </c>
      <c r="BZ341" s="231">
        <f t="shared" si="269"/>
        <v>0</v>
      </c>
      <c r="CA341" s="231">
        <f t="shared" si="269"/>
        <v>0</v>
      </c>
      <c r="CB341" s="231">
        <f t="shared" si="269"/>
        <v>0</v>
      </c>
      <c r="CC341" s="232">
        <f t="shared" si="270"/>
        <v>0</v>
      </c>
      <c r="CD341" s="368"/>
    </row>
    <row r="342" spans="1:82" s="39" customFormat="1" ht="13.5" x14ac:dyDescent="0.75">
      <c r="B342" s="328" t="s">
        <v>756</v>
      </c>
      <c r="C342" s="329" t="s">
        <v>757</v>
      </c>
      <c r="D342" s="139" t="s">
        <v>446</v>
      </c>
      <c r="E342" s="255">
        <v>2</v>
      </c>
      <c r="F342" s="319"/>
      <c r="G342" s="74">
        <f t="shared" si="264"/>
        <v>0</v>
      </c>
      <c r="H342" s="230"/>
      <c r="I342" s="232"/>
      <c r="J342" s="230">
        <f t="shared" si="265"/>
        <v>0</v>
      </c>
      <c r="K342" s="231">
        <f t="shared" si="265"/>
        <v>0</v>
      </c>
      <c r="L342" s="231">
        <f t="shared" si="265"/>
        <v>0</v>
      </c>
      <c r="M342" s="231">
        <f t="shared" si="265"/>
        <v>0</v>
      </c>
      <c r="N342" s="231">
        <f t="shared" si="265"/>
        <v>0</v>
      </c>
      <c r="O342" s="231">
        <f t="shared" si="265"/>
        <v>0</v>
      </c>
      <c r="P342" s="231">
        <f t="shared" si="265"/>
        <v>0</v>
      </c>
      <c r="Q342" s="231">
        <f t="shared" si="265"/>
        <v>0</v>
      </c>
      <c r="R342" s="231">
        <f t="shared" si="265"/>
        <v>0</v>
      </c>
      <c r="S342" s="231">
        <f t="shared" si="265"/>
        <v>0</v>
      </c>
      <c r="T342" s="231">
        <f t="shared" si="265"/>
        <v>0</v>
      </c>
      <c r="U342" s="232">
        <f t="shared" si="265"/>
        <v>0</v>
      </c>
      <c r="V342" s="233">
        <f t="shared" si="265"/>
        <v>0</v>
      </c>
      <c r="W342" s="231">
        <f t="shared" si="265"/>
        <v>0</v>
      </c>
      <c r="X342" s="231">
        <f t="shared" si="265"/>
        <v>0</v>
      </c>
      <c r="Y342" s="231">
        <f t="shared" si="265"/>
        <v>0</v>
      </c>
      <c r="Z342" s="231">
        <f t="shared" si="266"/>
        <v>0</v>
      </c>
      <c r="AA342" s="231">
        <f t="shared" si="266"/>
        <v>0</v>
      </c>
      <c r="AB342" s="231">
        <f t="shared" si="266"/>
        <v>0</v>
      </c>
      <c r="AC342" s="231">
        <f t="shared" si="266"/>
        <v>0</v>
      </c>
      <c r="AD342" s="231">
        <f t="shared" si="266"/>
        <v>0</v>
      </c>
      <c r="AE342" s="231">
        <f t="shared" si="266"/>
        <v>0</v>
      </c>
      <c r="AF342" s="231">
        <f t="shared" si="266"/>
        <v>0</v>
      </c>
      <c r="AG342" s="232">
        <f t="shared" si="266"/>
        <v>0</v>
      </c>
      <c r="AH342" s="233">
        <f t="shared" si="266"/>
        <v>0</v>
      </c>
      <c r="AI342" s="231">
        <f t="shared" si="266"/>
        <v>0</v>
      </c>
      <c r="AJ342" s="231">
        <f t="shared" si="266"/>
        <v>0</v>
      </c>
      <c r="AK342" s="231">
        <f t="shared" si="266"/>
        <v>0</v>
      </c>
      <c r="AL342" s="231">
        <f t="shared" si="266"/>
        <v>0</v>
      </c>
      <c r="AM342" s="231">
        <f t="shared" si="266"/>
        <v>0</v>
      </c>
      <c r="AN342" s="231">
        <f t="shared" si="266"/>
        <v>0</v>
      </c>
      <c r="AO342" s="231">
        <f t="shared" si="266"/>
        <v>0</v>
      </c>
      <c r="AP342" s="231">
        <f t="shared" si="267"/>
        <v>0</v>
      </c>
      <c r="AQ342" s="231">
        <f t="shared" si="267"/>
        <v>0</v>
      </c>
      <c r="AR342" s="231">
        <f t="shared" si="267"/>
        <v>0</v>
      </c>
      <c r="AS342" s="232">
        <f t="shared" si="267"/>
        <v>0</v>
      </c>
      <c r="AT342" s="233">
        <f t="shared" si="267"/>
        <v>0</v>
      </c>
      <c r="AU342" s="231">
        <f t="shared" si="267"/>
        <v>0</v>
      </c>
      <c r="AV342" s="231">
        <f t="shared" si="267"/>
        <v>0</v>
      </c>
      <c r="AW342" s="231">
        <f t="shared" si="267"/>
        <v>0</v>
      </c>
      <c r="AX342" s="231">
        <f t="shared" si="267"/>
        <v>0</v>
      </c>
      <c r="AY342" s="231">
        <f t="shared" si="267"/>
        <v>0</v>
      </c>
      <c r="AZ342" s="231">
        <f t="shared" si="267"/>
        <v>0</v>
      </c>
      <c r="BA342" s="231">
        <f t="shared" si="267"/>
        <v>0</v>
      </c>
      <c r="BB342" s="231">
        <f t="shared" si="267"/>
        <v>0</v>
      </c>
      <c r="BC342" s="231">
        <f t="shared" si="267"/>
        <v>0</v>
      </c>
      <c r="BD342" s="231">
        <f t="shared" si="267"/>
        <v>0</v>
      </c>
      <c r="BE342" s="232">
        <f t="shared" si="267"/>
        <v>0</v>
      </c>
      <c r="BF342" s="233">
        <f t="shared" si="268"/>
        <v>0</v>
      </c>
      <c r="BG342" s="231">
        <f t="shared" si="268"/>
        <v>0</v>
      </c>
      <c r="BH342" s="231">
        <f t="shared" si="268"/>
        <v>0</v>
      </c>
      <c r="BI342" s="231">
        <f t="shared" si="268"/>
        <v>0</v>
      </c>
      <c r="BJ342" s="231">
        <f t="shared" si="268"/>
        <v>0</v>
      </c>
      <c r="BK342" s="231">
        <f t="shared" si="268"/>
        <v>0</v>
      </c>
      <c r="BL342" s="231">
        <f t="shared" si="268"/>
        <v>0</v>
      </c>
      <c r="BM342" s="231">
        <f t="shared" si="268"/>
        <v>0</v>
      </c>
      <c r="BN342" s="231">
        <f t="shared" si="268"/>
        <v>0</v>
      </c>
      <c r="BO342" s="231">
        <f t="shared" si="268"/>
        <v>0</v>
      </c>
      <c r="BP342" s="231">
        <f t="shared" si="268"/>
        <v>0</v>
      </c>
      <c r="BQ342" s="232">
        <f t="shared" si="268"/>
        <v>0</v>
      </c>
      <c r="BR342" s="233">
        <f t="shared" si="268"/>
        <v>0</v>
      </c>
      <c r="BS342" s="231">
        <f t="shared" si="268"/>
        <v>0</v>
      </c>
      <c r="BT342" s="231">
        <f t="shared" si="268"/>
        <v>0</v>
      </c>
      <c r="BU342" s="231">
        <f t="shared" si="268"/>
        <v>0</v>
      </c>
      <c r="BV342" s="231">
        <f t="shared" si="269"/>
        <v>0</v>
      </c>
      <c r="BW342" s="231">
        <f t="shared" si="269"/>
        <v>0</v>
      </c>
      <c r="BX342" s="231">
        <f t="shared" si="269"/>
        <v>0</v>
      </c>
      <c r="BY342" s="231">
        <f t="shared" si="269"/>
        <v>0</v>
      </c>
      <c r="BZ342" s="231">
        <f t="shared" si="269"/>
        <v>0</v>
      </c>
      <c r="CA342" s="231">
        <f t="shared" si="269"/>
        <v>0</v>
      </c>
      <c r="CB342" s="231">
        <f t="shared" si="269"/>
        <v>0</v>
      </c>
      <c r="CC342" s="232">
        <f t="shared" si="270"/>
        <v>0</v>
      </c>
      <c r="CD342" s="368"/>
    </row>
    <row r="343" spans="1:82" s="39" customFormat="1" ht="27" x14ac:dyDescent="0.75">
      <c r="B343" s="328" t="s">
        <v>758</v>
      </c>
      <c r="C343" s="329" t="s">
        <v>480</v>
      </c>
      <c r="D343" s="139" t="s">
        <v>446</v>
      </c>
      <c r="E343" s="255">
        <v>1</v>
      </c>
      <c r="F343" s="319"/>
      <c r="G343" s="74">
        <f t="shared" si="264"/>
        <v>0</v>
      </c>
      <c r="H343" s="230"/>
      <c r="I343" s="232"/>
      <c r="J343" s="230">
        <f t="shared" si="265"/>
        <v>0</v>
      </c>
      <c r="K343" s="231">
        <f t="shared" si="265"/>
        <v>0</v>
      </c>
      <c r="L343" s="231">
        <f t="shared" si="265"/>
        <v>0</v>
      </c>
      <c r="M343" s="231">
        <f t="shared" si="265"/>
        <v>0</v>
      </c>
      <c r="N343" s="231">
        <f t="shared" si="265"/>
        <v>0</v>
      </c>
      <c r="O343" s="231">
        <f t="shared" si="265"/>
        <v>0</v>
      </c>
      <c r="P343" s="231">
        <f t="shared" si="265"/>
        <v>0</v>
      </c>
      <c r="Q343" s="231">
        <f t="shared" si="265"/>
        <v>0</v>
      </c>
      <c r="R343" s="231">
        <f t="shared" si="265"/>
        <v>0</v>
      </c>
      <c r="S343" s="231">
        <f t="shared" si="265"/>
        <v>0</v>
      </c>
      <c r="T343" s="231">
        <f t="shared" si="265"/>
        <v>0</v>
      </c>
      <c r="U343" s="232">
        <f t="shared" si="265"/>
        <v>0</v>
      </c>
      <c r="V343" s="233">
        <f t="shared" si="265"/>
        <v>0</v>
      </c>
      <c r="W343" s="231">
        <f t="shared" si="265"/>
        <v>0</v>
      </c>
      <c r="X343" s="231">
        <f t="shared" si="265"/>
        <v>0</v>
      </c>
      <c r="Y343" s="231">
        <f t="shared" si="265"/>
        <v>0</v>
      </c>
      <c r="Z343" s="231">
        <f t="shared" si="266"/>
        <v>0</v>
      </c>
      <c r="AA343" s="231">
        <f t="shared" si="266"/>
        <v>0</v>
      </c>
      <c r="AB343" s="231">
        <f t="shared" si="266"/>
        <v>0</v>
      </c>
      <c r="AC343" s="231">
        <f t="shared" si="266"/>
        <v>0</v>
      </c>
      <c r="AD343" s="231">
        <f t="shared" si="266"/>
        <v>0</v>
      </c>
      <c r="AE343" s="231">
        <f t="shared" si="266"/>
        <v>0</v>
      </c>
      <c r="AF343" s="231">
        <f t="shared" si="266"/>
        <v>0</v>
      </c>
      <c r="AG343" s="232">
        <f t="shared" si="266"/>
        <v>0</v>
      </c>
      <c r="AH343" s="233">
        <f t="shared" si="266"/>
        <v>0</v>
      </c>
      <c r="AI343" s="231">
        <f t="shared" si="266"/>
        <v>0</v>
      </c>
      <c r="AJ343" s="231">
        <f t="shared" si="266"/>
        <v>0</v>
      </c>
      <c r="AK343" s="231">
        <f t="shared" si="266"/>
        <v>0</v>
      </c>
      <c r="AL343" s="231">
        <f t="shared" si="266"/>
        <v>0</v>
      </c>
      <c r="AM343" s="231">
        <f t="shared" si="266"/>
        <v>0</v>
      </c>
      <c r="AN343" s="231">
        <f t="shared" si="266"/>
        <v>0</v>
      </c>
      <c r="AO343" s="231">
        <f t="shared" si="266"/>
        <v>0</v>
      </c>
      <c r="AP343" s="231">
        <f t="shared" si="267"/>
        <v>0</v>
      </c>
      <c r="AQ343" s="231">
        <f t="shared" si="267"/>
        <v>0</v>
      </c>
      <c r="AR343" s="231">
        <f t="shared" si="267"/>
        <v>0</v>
      </c>
      <c r="AS343" s="232">
        <f t="shared" si="267"/>
        <v>0</v>
      </c>
      <c r="AT343" s="233">
        <f t="shared" si="267"/>
        <v>0</v>
      </c>
      <c r="AU343" s="231">
        <f t="shared" si="267"/>
        <v>0</v>
      </c>
      <c r="AV343" s="231">
        <f t="shared" si="267"/>
        <v>0</v>
      </c>
      <c r="AW343" s="231">
        <f t="shared" si="267"/>
        <v>0</v>
      </c>
      <c r="AX343" s="231">
        <f t="shared" si="267"/>
        <v>0</v>
      </c>
      <c r="AY343" s="231">
        <f t="shared" si="267"/>
        <v>0</v>
      </c>
      <c r="AZ343" s="231">
        <f t="shared" si="267"/>
        <v>0</v>
      </c>
      <c r="BA343" s="231">
        <f t="shared" si="267"/>
        <v>0</v>
      </c>
      <c r="BB343" s="231">
        <f t="shared" si="267"/>
        <v>0</v>
      </c>
      <c r="BC343" s="231">
        <f t="shared" si="267"/>
        <v>0</v>
      </c>
      <c r="BD343" s="231">
        <f t="shared" si="267"/>
        <v>0</v>
      </c>
      <c r="BE343" s="232">
        <f t="shared" si="267"/>
        <v>0</v>
      </c>
      <c r="BF343" s="233">
        <f t="shared" si="268"/>
        <v>0</v>
      </c>
      <c r="BG343" s="231">
        <f t="shared" si="268"/>
        <v>0</v>
      </c>
      <c r="BH343" s="231">
        <f t="shared" si="268"/>
        <v>0</v>
      </c>
      <c r="BI343" s="231">
        <f t="shared" si="268"/>
        <v>0</v>
      </c>
      <c r="BJ343" s="231">
        <f t="shared" si="268"/>
        <v>0</v>
      </c>
      <c r="BK343" s="231">
        <f t="shared" si="268"/>
        <v>0</v>
      </c>
      <c r="BL343" s="231">
        <f t="shared" si="268"/>
        <v>0</v>
      </c>
      <c r="BM343" s="231">
        <f t="shared" si="268"/>
        <v>0</v>
      </c>
      <c r="BN343" s="231">
        <f t="shared" si="268"/>
        <v>0</v>
      </c>
      <c r="BO343" s="231">
        <f t="shared" si="268"/>
        <v>0</v>
      </c>
      <c r="BP343" s="231">
        <f t="shared" si="268"/>
        <v>0</v>
      </c>
      <c r="BQ343" s="232">
        <f t="shared" si="268"/>
        <v>0</v>
      </c>
      <c r="BR343" s="233">
        <f t="shared" si="268"/>
        <v>0</v>
      </c>
      <c r="BS343" s="231">
        <f t="shared" si="268"/>
        <v>0</v>
      </c>
      <c r="BT343" s="231">
        <f t="shared" si="268"/>
        <v>0</v>
      </c>
      <c r="BU343" s="231">
        <f t="shared" si="268"/>
        <v>0</v>
      </c>
      <c r="BV343" s="231">
        <f t="shared" si="269"/>
        <v>0</v>
      </c>
      <c r="BW343" s="231">
        <f t="shared" si="269"/>
        <v>0</v>
      </c>
      <c r="BX343" s="231">
        <f t="shared" si="269"/>
        <v>0</v>
      </c>
      <c r="BY343" s="231">
        <f t="shared" si="269"/>
        <v>0</v>
      </c>
      <c r="BZ343" s="231">
        <f t="shared" si="269"/>
        <v>0</v>
      </c>
      <c r="CA343" s="231">
        <f t="shared" si="269"/>
        <v>0</v>
      </c>
      <c r="CB343" s="231">
        <f t="shared" si="269"/>
        <v>0</v>
      </c>
      <c r="CC343" s="232">
        <f t="shared" si="270"/>
        <v>0</v>
      </c>
      <c r="CD343" s="368"/>
    </row>
    <row r="344" spans="1:82" x14ac:dyDescent="0.75">
      <c r="A344" s="175"/>
      <c r="B344" s="176" t="s">
        <v>759</v>
      </c>
      <c r="C344" s="177" t="s">
        <v>886</v>
      </c>
      <c r="D344" s="178" t="s">
        <v>86</v>
      </c>
      <c r="E344" s="300">
        <v>0</v>
      </c>
      <c r="F344" s="229"/>
      <c r="G344" s="174">
        <f t="shared" si="264"/>
        <v>0</v>
      </c>
      <c r="H344" s="225"/>
      <c r="I344" s="226"/>
      <c r="J344" s="225">
        <f t="shared" si="265"/>
        <v>0</v>
      </c>
      <c r="K344" s="227">
        <f t="shared" si="265"/>
        <v>0</v>
      </c>
      <c r="L344" s="227">
        <f t="shared" si="265"/>
        <v>0</v>
      </c>
      <c r="M344" s="227">
        <f t="shared" si="265"/>
        <v>0</v>
      </c>
      <c r="N344" s="227">
        <f t="shared" si="265"/>
        <v>0</v>
      </c>
      <c r="O344" s="227">
        <f t="shared" si="265"/>
        <v>0</v>
      </c>
      <c r="P344" s="227">
        <f t="shared" si="265"/>
        <v>0</v>
      </c>
      <c r="Q344" s="227">
        <f t="shared" si="265"/>
        <v>0</v>
      </c>
      <c r="R344" s="227">
        <f t="shared" si="265"/>
        <v>0</v>
      </c>
      <c r="S344" s="227">
        <f t="shared" si="265"/>
        <v>0</v>
      </c>
      <c r="T344" s="227">
        <f t="shared" si="265"/>
        <v>0</v>
      </c>
      <c r="U344" s="226">
        <f t="shared" si="265"/>
        <v>0</v>
      </c>
      <c r="V344" s="225">
        <f t="shared" si="265"/>
        <v>0</v>
      </c>
      <c r="W344" s="227">
        <f t="shared" si="265"/>
        <v>0</v>
      </c>
      <c r="X344" s="227">
        <f t="shared" si="265"/>
        <v>0</v>
      </c>
      <c r="Y344" s="227">
        <f t="shared" si="265"/>
        <v>0</v>
      </c>
      <c r="Z344" s="227">
        <f t="shared" si="266"/>
        <v>0</v>
      </c>
      <c r="AA344" s="227">
        <f t="shared" si="266"/>
        <v>0</v>
      </c>
      <c r="AB344" s="227">
        <f t="shared" si="266"/>
        <v>0</v>
      </c>
      <c r="AC344" s="227">
        <f t="shared" si="266"/>
        <v>0</v>
      </c>
      <c r="AD344" s="227">
        <f t="shared" si="266"/>
        <v>0</v>
      </c>
      <c r="AE344" s="227">
        <f t="shared" si="266"/>
        <v>0</v>
      </c>
      <c r="AF344" s="227">
        <f t="shared" si="266"/>
        <v>0</v>
      </c>
      <c r="AG344" s="226">
        <f t="shared" si="266"/>
        <v>0</v>
      </c>
      <c r="AH344" s="228">
        <f t="shared" si="266"/>
        <v>0</v>
      </c>
      <c r="AI344" s="227">
        <f t="shared" si="266"/>
        <v>0</v>
      </c>
      <c r="AJ344" s="227">
        <f t="shared" si="266"/>
        <v>0</v>
      </c>
      <c r="AK344" s="227">
        <f t="shared" si="266"/>
        <v>0</v>
      </c>
      <c r="AL344" s="227">
        <f t="shared" si="266"/>
        <v>0</v>
      </c>
      <c r="AM344" s="227">
        <f t="shared" si="266"/>
        <v>0</v>
      </c>
      <c r="AN344" s="227">
        <f t="shared" si="266"/>
        <v>0</v>
      </c>
      <c r="AO344" s="227">
        <f t="shared" si="266"/>
        <v>0</v>
      </c>
      <c r="AP344" s="227">
        <f t="shared" si="267"/>
        <v>0</v>
      </c>
      <c r="AQ344" s="227">
        <f t="shared" si="267"/>
        <v>0</v>
      </c>
      <c r="AR344" s="227">
        <f t="shared" si="267"/>
        <v>0</v>
      </c>
      <c r="AS344" s="226">
        <f t="shared" si="267"/>
        <v>0</v>
      </c>
      <c r="AT344" s="228">
        <f t="shared" si="267"/>
        <v>0</v>
      </c>
      <c r="AU344" s="227">
        <f t="shared" si="267"/>
        <v>0</v>
      </c>
      <c r="AV344" s="227">
        <f t="shared" si="267"/>
        <v>0</v>
      </c>
      <c r="AW344" s="227">
        <f t="shared" si="267"/>
        <v>0</v>
      </c>
      <c r="AX344" s="227">
        <f t="shared" si="267"/>
        <v>0</v>
      </c>
      <c r="AY344" s="227">
        <f t="shared" si="267"/>
        <v>0</v>
      </c>
      <c r="AZ344" s="227">
        <f t="shared" si="267"/>
        <v>0</v>
      </c>
      <c r="BA344" s="227">
        <f t="shared" si="267"/>
        <v>0</v>
      </c>
      <c r="BB344" s="227">
        <f t="shared" si="267"/>
        <v>0</v>
      </c>
      <c r="BC344" s="227">
        <f t="shared" si="267"/>
        <v>0</v>
      </c>
      <c r="BD344" s="227">
        <f t="shared" si="267"/>
        <v>0</v>
      </c>
      <c r="BE344" s="226">
        <f t="shared" si="267"/>
        <v>0</v>
      </c>
      <c r="BF344" s="228">
        <f t="shared" si="268"/>
        <v>0</v>
      </c>
      <c r="BG344" s="227">
        <f t="shared" si="268"/>
        <v>0</v>
      </c>
      <c r="BH344" s="227">
        <f t="shared" si="268"/>
        <v>0</v>
      </c>
      <c r="BI344" s="227">
        <f t="shared" si="268"/>
        <v>0</v>
      </c>
      <c r="BJ344" s="227">
        <f t="shared" si="268"/>
        <v>0</v>
      </c>
      <c r="BK344" s="227">
        <f t="shared" si="268"/>
        <v>0</v>
      </c>
      <c r="BL344" s="227">
        <f t="shared" si="268"/>
        <v>0</v>
      </c>
      <c r="BM344" s="227">
        <f t="shared" si="268"/>
        <v>0</v>
      </c>
      <c r="BN344" s="227">
        <f t="shared" si="268"/>
        <v>0</v>
      </c>
      <c r="BO344" s="227">
        <f t="shared" si="268"/>
        <v>0</v>
      </c>
      <c r="BP344" s="227">
        <f t="shared" si="268"/>
        <v>0</v>
      </c>
      <c r="BQ344" s="226">
        <f t="shared" si="268"/>
        <v>0</v>
      </c>
      <c r="BR344" s="228">
        <f t="shared" si="268"/>
        <v>0</v>
      </c>
      <c r="BS344" s="227">
        <f t="shared" si="268"/>
        <v>0</v>
      </c>
      <c r="BT344" s="227">
        <f t="shared" si="268"/>
        <v>0</v>
      </c>
      <c r="BU344" s="227">
        <f t="shared" si="268"/>
        <v>0</v>
      </c>
      <c r="BV344" s="227">
        <f t="shared" si="269"/>
        <v>0</v>
      </c>
      <c r="BW344" s="227">
        <f t="shared" si="269"/>
        <v>0</v>
      </c>
      <c r="BX344" s="227">
        <f t="shared" si="269"/>
        <v>0</v>
      </c>
      <c r="BY344" s="227">
        <f t="shared" si="269"/>
        <v>0</v>
      </c>
      <c r="BZ344" s="227">
        <f t="shared" si="269"/>
        <v>0</v>
      </c>
      <c r="CA344" s="227">
        <f t="shared" si="269"/>
        <v>0</v>
      </c>
      <c r="CB344" s="227">
        <f t="shared" si="269"/>
        <v>0</v>
      </c>
      <c r="CC344" s="232">
        <f t="shared" si="270"/>
        <v>0</v>
      </c>
      <c r="CD344" s="368"/>
    </row>
    <row r="345" spans="1:82" x14ac:dyDescent="0.75">
      <c r="A345" s="175"/>
      <c r="B345" s="176" t="s">
        <v>760</v>
      </c>
      <c r="C345" s="177" t="s">
        <v>761</v>
      </c>
      <c r="D345" s="178" t="s">
        <v>318</v>
      </c>
      <c r="E345" s="300">
        <v>0</v>
      </c>
      <c r="F345" s="229">
        <v>0</v>
      </c>
      <c r="G345" s="174">
        <f>+E345*F345</f>
        <v>0</v>
      </c>
      <c r="H345" s="225"/>
      <c r="I345" s="226"/>
      <c r="J345" s="225">
        <f t="shared" si="265"/>
        <v>0</v>
      </c>
      <c r="K345" s="227">
        <f t="shared" si="265"/>
        <v>0</v>
      </c>
      <c r="L345" s="227">
        <f t="shared" si="265"/>
        <v>0</v>
      </c>
      <c r="M345" s="227">
        <f t="shared" si="265"/>
        <v>0</v>
      </c>
      <c r="N345" s="227">
        <f t="shared" si="265"/>
        <v>0</v>
      </c>
      <c r="O345" s="227">
        <f t="shared" si="265"/>
        <v>0</v>
      </c>
      <c r="P345" s="227">
        <f t="shared" si="265"/>
        <v>0</v>
      </c>
      <c r="Q345" s="227">
        <f t="shared" si="265"/>
        <v>0</v>
      </c>
      <c r="R345" s="227">
        <f t="shared" si="265"/>
        <v>0</v>
      </c>
      <c r="S345" s="227">
        <f t="shared" si="265"/>
        <v>0</v>
      </c>
      <c r="T345" s="227">
        <f t="shared" si="265"/>
        <v>0</v>
      </c>
      <c r="U345" s="226">
        <f t="shared" si="265"/>
        <v>0</v>
      </c>
      <c r="V345" s="225">
        <f t="shared" si="265"/>
        <v>0</v>
      </c>
      <c r="W345" s="227">
        <f t="shared" si="265"/>
        <v>0</v>
      </c>
      <c r="X345" s="227">
        <f t="shared" si="265"/>
        <v>0</v>
      </c>
      <c r="Y345" s="227">
        <f t="shared" si="265"/>
        <v>0</v>
      </c>
      <c r="Z345" s="227">
        <f t="shared" si="266"/>
        <v>0</v>
      </c>
      <c r="AA345" s="227">
        <f t="shared" si="266"/>
        <v>0</v>
      </c>
      <c r="AB345" s="227">
        <f t="shared" si="266"/>
        <v>0</v>
      </c>
      <c r="AC345" s="227">
        <f t="shared" si="266"/>
        <v>0</v>
      </c>
      <c r="AD345" s="227">
        <f t="shared" si="266"/>
        <v>0</v>
      </c>
      <c r="AE345" s="227">
        <f t="shared" si="266"/>
        <v>0</v>
      </c>
      <c r="AF345" s="227">
        <f t="shared" si="266"/>
        <v>0</v>
      </c>
      <c r="AG345" s="226">
        <f t="shared" si="266"/>
        <v>0</v>
      </c>
      <c r="AH345" s="228">
        <f t="shared" si="266"/>
        <v>0</v>
      </c>
      <c r="AI345" s="227">
        <f t="shared" si="266"/>
        <v>0</v>
      </c>
      <c r="AJ345" s="227">
        <f t="shared" si="266"/>
        <v>0</v>
      </c>
      <c r="AK345" s="227">
        <f t="shared" si="266"/>
        <v>0</v>
      </c>
      <c r="AL345" s="227">
        <f t="shared" si="266"/>
        <v>0</v>
      </c>
      <c r="AM345" s="227">
        <f t="shared" si="266"/>
        <v>0</v>
      </c>
      <c r="AN345" s="227">
        <f t="shared" si="266"/>
        <v>0</v>
      </c>
      <c r="AO345" s="227">
        <f t="shared" si="266"/>
        <v>0</v>
      </c>
      <c r="AP345" s="227">
        <f t="shared" si="267"/>
        <v>0</v>
      </c>
      <c r="AQ345" s="227">
        <f t="shared" si="267"/>
        <v>0</v>
      </c>
      <c r="AR345" s="227">
        <f t="shared" si="267"/>
        <v>0</v>
      </c>
      <c r="AS345" s="226">
        <f t="shared" si="267"/>
        <v>0</v>
      </c>
      <c r="AT345" s="228">
        <f t="shared" si="267"/>
        <v>0</v>
      </c>
      <c r="AU345" s="227">
        <f t="shared" si="267"/>
        <v>0</v>
      </c>
      <c r="AV345" s="227">
        <f t="shared" si="267"/>
        <v>0</v>
      </c>
      <c r="AW345" s="227">
        <f t="shared" si="267"/>
        <v>0</v>
      </c>
      <c r="AX345" s="227">
        <f t="shared" si="267"/>
        <v>0</v>
      </c>
      <c r="AY345" s="227">
        <f t="shared" si="267"/>
        <v>0</v>
      </c>
      <c r="AZ345" s="227">
        <f t="shared" si="267"/>
        <v>0</v>
      </c>
      <c r="BA345" s="227">
        <f t="shared" si="267"/>
        <v>0</v>
      </c>
      <c r="BB345" s="227">
        <f t="shared" si="267"/>
        <v>0</v>
      </c>
      <c r="BC345" s="227">
        <f t="shared" si="267"/>
        <v>0</v>
      </c>
      <c r="BD345" s="227">
        <f t="shared" si="267"/>
        <v>0</v>
      </c>
      <c r="BE345" s="226">
        <f t="shared" si="267"/>
        <v>0</v>
      </c>
      <c r="BF345" s="228">
        <f t="shared" si="268"/>
        <v>0</v>
      </c>
      <c r="BG345" s="227">
        <f t="shared" si="268"/>
        <v>0</v>
      </c>
      <c r="BH345" s="227">
        <f t="shared" si="268"/>
        <v>0</v>
      </c>
      <c r="BI345" s="227">
        <f t="shared" si="268"/>
        <v>0</v>
      </c>
      <c r="BJ345" s="227">
        <f t="shared" si="268"/>
        <v>0</v>
      </c>
      <c r="BK345" s="227">
        <f t="shared" si="268"/>
        <v>0</v>
      </c>
      <c r="BL345" s="227">
        <f t="shared" si="268"/>
        <v>0</v>
      </c>
      <c r="BM345" s="227">
        <f t="shared" si="268"/>
        <v>0</v>
      </c>
      <c r="BN345" s="227">
        <f t="shared" si="268"/>
        <v>0</v>
      </c>
      <c r="BO345" s="227">
        <f t="shared" si="268"/>
        <v>0</v>
      </c>
      <c r="BP345" s="227">
        <f t="shared" si="268"/>
        <v>0</v>
      </c>
      <c r="BQ345" s="226">
        <f t="shared" si="268"/>
        <v>0</v>
      </c>
      <c r="BR345" s="228">
        <f t="shared" si="268"/>
        <v>0</v>
      </c>
      <c r="BS345" s="227">
        <f t="shared" si="268"/>
        <v>0</v>
      </c>
      <c r="BT345" s="227">
        <f t="shared" si="268"/>
        <v>0</v>
      </c>
      <c r="BU345" s="227">
        <f t="shared" si="268"/>
        <v>0</v>
      </c>
      <c r="BV345" s="227">
        <f t="shared" si="269"/>
        <v>0</v>
      </c>
      <c r="BW345" s="227">
        <f t="shared" si="269"/>
        <v>0</v>
      </c>
      <c r="BX345" s="227">
        <f t="shared" si="269"/>
        <v>0</v>
      </c>
      <c r="BY345" s="227">
        <f t="shared" si="269"/>
        <v>0</v>
      </c>
      <c r="BZ345" s="227">
        <f t="shared" si="269"/>
        <v>0</v>
      </c>
      <c r="CA345" s="227">
        <f t="shared" si="269"/>
        <v>0</v>
      </c>
      <c r="CB345" s="227">
        <f t="shared" si="269"/>
        <v>0</v>
      </c>
      <c r="CC345" s="232">
        <f t="shared" si="270"/>
        <v>0</v>
      </c>
      <c r="CD345" s="368"/>
    </row>
    <row r="346" spans="1:82" ht="27" x14ac:dyDescent="0.75">
      <c r="A346" s="175"/>
      <c r="B346" s="176" t="s">
        <v>762</v>
      </c>
      <c r="C346" s="177" t="str">
        <f>C345&amp;" - "&amp;"Overhead charges and profit in respect of "&amp;B345&amp;" (" &amp; TEXT(F346,"#.##%") &amp; ")"</f>
        <v>Supply and installation of PV and battery storage system - Overhead charges and profit in respect of B-4015-b (.%)</v>
      </c>
      <c r="D346" s="178" t="s">
        <v>320</v>
      </c>
      <c r="E346" s="300">
        <f>F345</f>
        <v>0</v>
      </c>
      <c r="F346" s="229"/>
      <c r="G346" s="174">
        <f t="shared" si="264"/>
        <v>0</v>
      </c>
      <c r="H346" s="225"/>
      <c r="I346" s="226"/>
      <c r="J346" s="225">
        <f t="shared" si="265"/>
        <v>0</v>
      </c>
      <c r="K346" s="227">
        <f t="shared" si="265"/>
        <v>0</v>
      </c>
      <c r="L346" s="227">
        <f t="shared" si="265"/>
        <v>0</v>
      </c>
      <c r="M346" s="227">
        <f t="shared" si="265"/>
        <v>0</v>
      </c>
      <c r="N346" s="227">
        <f t="shared" si="265"/>
        <v>0</v>
      </c>
      <c r="O346" s="227">
        <f t="shared" si="265"/>
        <v>0</v>
      </c>
      <c r="P346" s="227">
        <f t="shared" si="265"/>
        <v>0</v>
      </c>
      <c r="Q346" s="227">
        <f t="shared" si="265"/>
        <v>0</v>
      </c>
      <c r="R346" s="227">
        <f t="shared" si="265"/>
        <v>0</v>
      </c>
      <c r="S346" s="227">
        <f t="shared" si="265"/>
        <v>0</v>
      </c>
      <c r="T346" s="227">
        <f t="shared" si="265"/>
        <v>0</v>
      </c>
      <c r="U346" s="226">
        <f t="shared" si="265"/>
        <v>0</v>
      </c>
      <c r="V346" s="225">
        <f t="shared" si="265"/>
        <v>0</v>
      </c>
      <c r="W346" s="227">
        <f t="shared" si="265"/>
        <v>0</v>
      </c>
      <c r="X346" s="227">
        <f t="shared" si="265"/>
        <v>0</v>
      </c>
      <c r="Y346" s="227">
        <f t="shared" si="265"/>
        <v>0</v>
      </c>
      <c r="Z346" s="227">
        <f t="shared" si="266"/>
        <v>0</v>
      </c>
      <c r="AA346" s="227">
        <f t="shared" si="266"/>
        <v>0</v>
      </c>
      <c r="AB346" s="227">
        <f t="shared" si="266"/>
        <v>0</v>
      </c>
      <c r="AC346" s="227">
        <f t="shared" si="266"/>
        <v>0</v>
      </c>
      <c r="AD346" s="227">
        <f t="shared" si="266"/>
        <v>0</v>
      </c>
      <c r="AE346" s="227">
        <f t="shared" si="266"/>
        <v>0</v>
      </c>
      <c r="AF346" s="227">
        <f t="shared" si="266"/>
        <v>0</v>
      </c>
      <c r="AG346" s="226">
        <f t="shared" si="266"/>
        <v>0</v>
      </c>
      <c r="AH346" s="228">
        <f t="shared" si="266"/>
        <v>0</v>
      </c>
      <c r="AI346" s="227">
        <f t="shared" si="266"/>
        <v>0</v>
      </c>
      <c r="AJ346" s="227">
        <f t="shared" si="266"/>
        <v>0</v>
      </c>
      <c r="AK346" s="227">
        <f t="shared" si="266"/>
        <v>0</v>
      </c>
      <c r="AL346" s="227">
        <f t="shared" si="266"/>
        <v>0</v>
      </c>
      <c r="AM346" s="227">
        <f t="shared" si="266"/>
        <v>0</v>
      </c>
      <c r="AN346" s="227">
        <f t="shared" si="266"/>
        <v>0</v>
      </c>
      <c r="AO346" s="227">
        <f t="shared" si="266"/>
        <v>0</v>
      </c>
      <c r="AP346" s="227">
        <f t="shared" si="267"/>
        <v>0</v>
      </c>
      <c r="AQ346" s="227">
        <f t="shared" si="267"/>
        <v>0</v>
      </c>
      <c r="AR346" s="227">
        <f t="shared" si="267"/>
        <v>0</v>
      </c>
      <c r="AS346" s="226">
        <f t="shared" si="267"/>
        <v>0</v>
      </c>
      <c r="AT346" s="228">
        <f t="shared" si="267"/>
        <v>0</v>
      </c>
      <c r="AU346" s="227">
        <f t="shared" si="267"/>
        <v>0</v>
      </c>
      <c r="AV346" s="227">
        <f t="shared" si="267"/>
        <v>0</v>
      </c>
      <c r="AW346" s="227">
        <f t="shared" si="267"/>
        <v>0</v>
      </c>
      <c r="AX346" s="227">
        <f t="shared" si="267"/>
        <v>0</v>
      </c>
      <c r="AY346" s="227">
        <f t="shared" si="267"/>
        <v>0</v>
      </c>
      <c r="AZ346" s="227">
        <f t="shared" si="267"/>
        <v>0</v>
      </c>
      <c r="BA346" s="227">
        <f t="shared" si="267"/>
        <v>0</v>
      </c>
      <c r="BB346" s="227">
        <f t="shared" si="267"/>
        <v>0</v>
      </c>
      <c r="BC346" s="227">
        <f t="shared" si="267"/>
        <v>0</v>
      </c>
      <c r="BD346" s="227">
        <f t="shared" si="267"/>
        <v>0</v>
      </c>
      <c r="BE346" s="226">
        <f t="shared" si="267"/>
        <v>0</v>
      </c>
      <c r="BF346" s="228">
        <f t="shared" si="268"/>
        <v>0</v>
      </c>
      <c r="BG346" s="227">
        <f t="shared" si="268"/>
        <v>0</v>
      </c>
      <c r="BH346" s="227">
        <f t="shared" si="268"/>
        <v>0</v>
      </c>
      <c r="BI346" s="227">
        <f t="shared" si="268"/>
        <v>0</v>
      </c>
      <c r="BJ346" s="227">
        <f t="shared" si="268"/>
        <v>0</v>
      </c>
      <c r="BK346" s="227">
        <f t="shared" si="268"/>
        <v>0</v>
      </c>
      <c r="BL346" s="227">
        <f t="shared" si="268"/>
        <v>0</v>
      </c>
      <c r="BM346" s="227">
        <f t="shared" si="268"/>
        <v>0</v>
      </c>
      <c r="BN346" s="227">
        <f t="shared" si="268"/>
        <v>0</v>
      </c>
      <c r="BO346" s="227">
        <f t="shared" si="268"/>
        <v>0</v>
      </c>
      <c r="BP346" s="227">
        <f t="shared" si="268"/>
        <v>0</v>
      </c>
      <c r="BQ346" s="226">
        <f t="shared" si="268"/>
        <v>0</v>
      </c>
      <c r="BR346" s="228">
        <f t="shared" si="268"/>
        <v>0</v>
      </c>
      <c r="BS346" s="227">
        <f t="shared" si="268"/>
        <v>0</v>
      </c>
      <c r="BT346" s="227">
        <f t="shared" si="268"/>
        <v>0</v>
      </c>
      <c r="BU346" s="227">
        <f t="shared" si="268"/>
        <v>0</v>
      </c>
      <c r="BV346" s="227">
        <f t="shared" si="269"/>
        <v>0</v>
      </c>
      <c r="BW346" s="227">
        <f t="shared" si="269"/>
        <v>0</v>
      </c>
      <c r="BX346" s="227">
        <f t="shared" si="269"/>
        <v>0</v>
      </c>
      <c r="BY346" s="227">
        <f t="shared" si="269"/>
        <v>0</v>
      </c>
      <c r="BZ346" s="227">
        <f t="shared" si="269"/>
        <v>0</v>
      </c>
      <c r="CA346" s="227">
        <f t="shared" si="269"/>
        <v>0</v>
      </c>
      <c r="CB346" s="227">
        <f t="shared" si="269"/>
        <v>0</v>
      </c>
      <c r="CC346" s="232">
        <f t="shared" si="270"/>
        <v>0</v>
      </c>
      <c r="CD346" s="368"/>
    </row>
    <row r="347" spans="1:82" s="39" customFormat="1" ht="13.5" x14ac:dyDescent="0.75">
      <c r="B347" s="328" t="s">
        <v>763</v>
      </c>
      <c r="C347" s="329" t="s">
        <v>764</v>
      </c>
      <c r="D347" s="130" t="s">
        <v>318</v>
      </c>
      <c r="E347" s="255">
        <v>1</v>
      </c>
      <c r="F347" s="224">
        <v>400000</v>
      </c>
      <c r="G347" s="74">
        <f>+E347*F347</f>
        <v>400000</v>
      </c>
      <c r="H347" s="230"/>
      <c r="I347" s="232"/>
      <c r="J347" s="230">
        <f t="shared" si="265"/>
        <v>5555.56</v>
      </c>
      <c r="K347" s="231">
        <f t="shared" si="265"/>
        <v>5555.56</v>
      </c>
      <c r="L347" s="231">
        <f t="shared" si="265"/>
        <v>5555.56</v>
      </c>
      <c r="M347" s="231">
        <f t="shared" si="265"/>
        <v>5555.56</v>
      </c>
      <c r="N347" s="231">
        <f t="shared" si="265"/>
        <v>5555.56</v>
      </c>
      <c r="O347" s="231">
        <f t="shared" si="265"/>
        <v>5555.56</v>
      </c>
      <c r="P347" s="231">
        <f t="shared" si="265"/>
        <v>5555.56</v>
      </c>
      <c r="Q347" s="231">
        <f t="shared" si="265"/>
        <v>5555.56</v>
      </c>
      <c r="R347" s="231">
        <f t="shared" si="265"/>
        <v>5555.56</v>
      </c>
      <c r="S347" s="231">
        <f t="shared" si="265"/>
        <v>5555.56</v>
      </c>
      <c r="T347" s="231">
        <f t="shared" si="265"/>
        <v>5555.56</v>
      </c>
      <c r="U347" s="232">
        <f t="shared" si="265"/>
        <v>5555.56</v>
      </c>
      <c r="V347" s="233">
        <f t="shared" si="265"/>
        <v>5555.56</v>
      </c>
      <c r="W347" s="231">
        <f t="shared" si="265"/>
        <v>5555.56</v>
      </c>
      <c r="X347" s="231">
        <f t="shared" si="265"/>
        <v>5555.56</v>
      </c>
      <c r="Y347" s="231">
        <f t="shared" si="265"/>
        <v>5555.56</v>
      </c>
      <c r="Z347" s="231">
        <f t="shared" si="266"/>
        <v>5555.56</v>
      </c>
      <c r="AA347" s="231">
        <f t="shared" si="266"/>
        <v>5555.56</v>
      </c>
      <c r="AB347" s="231">
        <f t="shared" si="266"/>
        <v>5555.56</v>
      </c>
      <c r="AC347" s="231">
        <f t="shared" si="266"/>
        <v>5555.56</v>
      </c>
      <c r="AD347" s="231">
        <f t="shared" si="266"/>
        <v>5555.56</v>
      </c>
      <c r="AE347" s="231">
        <f t="shared" si="266"/>
        <v>5555.56</v>
      </c>
      <c r="AF347" s="231">
        <f t="shared" si="266"/>
        <v>5555.56</v>
      </c>
      <c r="AG347" s="232">
        <f t="shared" si="266"/>
        <v>5555.56</v>
      </c>
      <c r="AH347" s="233">
        <f t="shared" si="266"/>
        <v>5555.56</v>
      </c>
      <c r="AI347" s="231">
        <f t="shared" si="266"/>
        <v>5555.56</v>
      </c>
      <c r="AJ347" s="231">
        <f t="shared" si="266"/>
        <v>5555.56</v>
      </c>
      <c r="AK347" s="231">
        <f t="shared" si="266"/>
        <v>5555.56</v>
      </c>
      <c r="AL347" s="231">
        <f t="shared" si="266"/>
        <v>5555.56</v>
      </c>
      <c r="AM347" s="231">
        <f t="shared" si="266"/>
        <v>5555.56</v>
      </c>
      <c r="AN347" s="231">
        <f t="shared" si="266"/>
        <v>5555.56</v>
      </c>
      <c r="AO347" s="231">
        <f t="shared" si="266"/>
        <v>5555.56</v>
      </c>
      <c r="AP347" s="231">
        <f t="shared" si="267"/>
        <v>5555.56</v>
      </c>
      <c r="AQ347" s="231">
        <f t="shared" si="267"/>
        <v>5555.56</v>
      </c>
      <c r="AR347" s="231">
        <f t="shared" si="267"/>
        <v>5555.56</v>
      </c>
      <c r="AS347" s="232">
        <f t="shared" si="267"/>
        <v>5555.56</v>
      </c>
      <c r="AT347" s="233">
        <f t="shared" si="267"/>
        <v>5555.56</v>
      </c>
      <c r="AU347" s="231">
        <f t="shared" si="267"/>
        <v>5555.56</v>
      </c>
      <c r="AV347" s="231">
        <f t="shared" si="267"/>
        <v>5555.56</v>
      </c>
      <c r="AW347" s="231">
        <f t="shared" si="267"/>
        <v>5555.56</v>
      </c>
      <c r="AX347" s="231">
        <f t="shared" si="267"/>
        <v>5555.56</v>
      </c>
      <c r="AY347" s="231">
        <f t="shared" si="267"/>
        <v>5555.56</v>
      </c>
      <c r="AZ347" s="231">
        <f t="shared" si="267"/>
        <v>5555.56</v>
      </c>
      <c r="BA347" s="231">
        <f t="shared" si="267"/>
        <v>5555.56</v>
      </c>
      <c r="BB347" s="231">
        <f t="shared" si="267"/>
        <v>5555.56</v>
      </c>
      <c r="BC347" s="231">
        <f t="shared" si="267"/>
        <v>5555.56</v>
      </c>
      <c r="BD347" s="231">
        <f t="shared" si="267"/>
        <v>5555.56</v>
      </c>
      <c r="BE347" s="232">
        <f t="shared" si="267"/>
        <v>5555.56</v>
      </c>
      <c r="BF347" s="233">
        <f t="shared" si="268"/>
        <v>5555.56</v>
      </c>
      <c r="BG347" s="231">
        <f t="shared" si="268"/>
        <v>5555.56</v>
      </c>
      <c r="BH347" s="231">
        <f t="shared" si="268"/>
        <v>5555.56</v>
      </c>
      <c r="BI347" s="231">
        <f t="shared" si="268"/>
        <v>5555.56</v>
      </c>
      <c r="BJ347" s="231">
        <f t="shared" si="268"/>
        <v>5555.56</v>
      </c>
      <c r="BK347" s="231">
        <f t="shared" si="268"/>
        <v>5555.56</v>
      </c>
      <c r="BL347" s="231">
        <f t="shared" si="268"/>
        <v>5555.56</v>
      </c>
      <c r="BM347" s="231">
        <f t="shared" si="268"/>
        <v>5555.56</v>
      </c>
      <c r="BN347" s="231">
        <f t="shared" si="268"/>
        <v>5555.56</v>
      </c>
      <c r="BO347" s="231">
        <f t="shared" si="268"/>
        <v>5555.56</v>
      </c>
      <c r="BP347" s="231">
        <f t="shared" si="268"/>
        <v>5555.56</v>
      </c>
      <c r="BQ347" s="232">
        <f t="shared" si="268"/>
        <v>5555.56</v>
      </c>
      <c r="BR347" s="233">
        <f t="shared" si="268"/>
        <v>5555.56</v>
      </c>
      <c r="BS347" s="231">
        <f t="shared" si="268"/>
        <v>5555.56</v>
      </c>
      <c r="BT347" s="231">
        <f t="shared" si="268"/>
        <v>5555.56</v>
      </c>
      <c r="BU347" s="231">
        <f t="shared" si="268"/>
        <v>5555.56</v>
      </c>
      <c r="BV347" s="231">
        <f t="shared" si="269"/>
        <v>5555.56</v>
      </c>
      <c r="BW347" s="231">
        <f t="shared" si="269"/>
        <v>5555.56</v>
      </c>
      <c r="BX347" s="231">
        <f t="shared" si="269"/>
        <v>5555.56</v>
      </c>
      <c r="BY347" s="231">
        <f t="shared" si="269"/>
        <v>5555.56</v>
      </c>
      <c r="BZ347" s="231">
        <f t="shared" si="269"/>
        <v>5555.56</v>
      </c>
      <c r="CA347" s="231">
        <f t="shared" si="269"/>
        <v>5555.56</v>
      </c>
      <c r="CB347" s="231">
        <f t="shared" si="269"/>
        <v>5555.56</v>
      </c>
      <c r="CC347" s="232">
        <f t="shared" ref="CC347:CC393" si="271">G347-SUM(J347:CB347)</f>
        <v>5555.24</v>
      </c>
      <c r="CD347" s="368"/>
    </row>
    <row r="348" spans="1:82" s="39" customFormat="1" ht="13.5" x14ac:dyDescent="0.75">
      <c r="B348" s="328" t="s">
        <v>765</v>
      </c>
      <c r="C348" s="129" t="str">
        <f>C347&amp;" - "&amp;"Overhead charges and profit in respect of "&amp;B347&amp;" (" &amp; TEXT(F348,"#.##%") &amp; ")"</f>
        <v>Monthly maintenance (if triggered) - Overhead charges and profit in respect of B-4015-d (.%)</v>
      </c>
      <c r="D348" s="334" t="s">
        <v>320</v>
      </c>
      <c r="E348" s="335">
        <f>F347</f>
        <v>400000</v>
      </c>
      <c r="F348" s="312"/>
      <c r="G348" s="74">
        <f t="shared" ref="G348:G392" si="272">+E348*F348</f>
        <v>0</v>
      </c>
      <c r="H348" s="230"/>
      <c r="I348" s="232"/>
      <c r="J348" s="230">
        <f t="shared" si="265"/>
        <v>0</v>
      </c>
      <c r="K348" s="231">
        <f t="shared" si="265"/>
        <v>0</v>
      </c>
      <c r="L348" s="231">
        <f t="shared" si="265"/>
        <v>0</v>
      </c>
      <c r="M348" s="231">
        <f t="shared" si="265"/>
        <v>0</v>
      </c>
      <c r="N348" s="231">
        <f t="shared" si="265"/>
        <v>0</v>
      </c>
      <c r="O348" s="231">
        <f t="shared" si="265"/>
        <v>0</v>
      </c>
      <c r="P348" s="231">
        <f t="shared" si="265"/>
        <v>0</v>
      </c>
      <c r="Q348" s="231">
        <f t="shared" si="265"/>
        <v>0</v>
      </c>
      <c r="R348" s="231">
        <f t="shared" si="265"/>
        <v>0</v>
      </c>
      <c r="S348" s="231">
        <f t="shared" si="265"/>
        <v>0</v>
      </c>
      <c r="T348" s="231">
        <f t="shared" si="265"/>
        <v>0</v>
      </c>
      <c r="U348" s="232">
        <f t="shared" si="265"/>
        <v>0</v>
      </c>
      <c r="V348" s="233">
        <f t="shared" si="265"/>
        <v>0</v>
      </c>
      <c r="W348" s="231">
        <f t="shared" si="265"/>
        <v>0</v>
      </c>
      <c r="X348" s="231">
        <f t="shared" si="265"/>
        <v>0</v>
      </c>
      <c r="Y348" s="231">
        <f t="shared" si="265"/>
        <v>0</v>
      </c>
      <c r="Z348" s="231">
        <f t="shared" si="266"/>
        <v>0</v>
      </c>
      <c r="AA348" s="231">
        <f t="shared" si="266"/>
        <v>0</v>
      </c>
      <c r="AB348" s="231">
        <f t="shared" si="266"/>
        <v>0</v>
      </c>
      <c r="AC348" s="231">
        <f t="shared" si="266"/>
        <v>0</v>
      </c>
      <c r="AD348" s="231">
        <f t="shared" si="266"/>
        <v>0</v>
      </c>
      <c r="AE348" s="231">
        <f t="shared" si="266"/>
        <v>0</v>
      </c>
      <c r="AF348" s="231">
        <f t="shared" si="266"/>
        <v>0</v>
      </c>
      <c r="AG348" s="232">
        <f t="shared" si="266"/>
        <v>0</v>
      </c>
      <c r="AH348" s="233">
        <f t="shared" si="266"/>
        <v>0</v>
      </c>
      <c r="AI348" s="231">
        <f t="shared" si="266"/>
        <v>0</v>
      </c>
      <c r="AJ348" s="231">
        <f t="shared" si="266"/>
        <v>0</v>
      </c>
      <c r="AK348" s="231">
        <f t="shared" si="266"/>
        <v>0</v>
      </c>
      <c r="AL348" s="231">
        <f t="shared" si="266"/>
        <v>0</v>
      </c>
      <c r="AM348" s="231">
        <f t="shared" si="266"/>
        <v>0</v>
      </c>
      <c r="AN348" s="231">
        <f t="shared" si="266"/>
        <v>0</v>
      </c>
      <c r="AO348" s="231">
        <f t="shared" si="266"/>
        <v>0</v>
      </c>
      <c r="AP348" s="231">
        <f t="shared" si="267"/>
        <v>0</v>
      </c>
      <c r="AQ348" s="231">
        <f t="shared" si="267"/>
        <v>0</v>
      </c>
      <c r="AR348" s="231">
        <f t="shared" si="267"/>
        <v>0</v>
      </c>
      <c r="AS348" s="232">
        <f t="shared" si="267"/>
        <v>0</v>
      </c>
      <c r="AT348" s="233">
        <f t="shared" si="267"/>
        <v>0</v>
      </c>
      <c r="AU348" s="231">
        <f t="shared" si="267"/>
        <v>0</v>
      </c>
      <c r="AV348" s="231">
        <f t="shared" si="267"/>
        <v>0</v>
      </c>
      <c r="AW348" s="231">
        <f t="shared" si="267"/>
        <v>0</v>
      </c>
      <c r="AX348" s="231">
        <f t="shared" si="267"/>
        <v>0</v>
      </c>
      <c r="AY348" s="231">
        <f t="shared" si="267"/>
        <v>0</v>
      </c>
      <c r="AZ348" s="231">
        <f t="shared" si="267"/>
        <v>0</v>
      </c>
      <c r="BA348" s="231">
        <f t="shared" si="267"/>
        <v>0</v>
      </c>
      <c r="BB348" s="231">
        <f t="shared" si="267"/>
        <v>0</v>
      </c>
      <c r="BC348" s="231">
        <f t="shared" si="267"/>
        <v>0</v>
      </c>
      <c r="BD348" s="231">
        <f t="shared" si="267"/>
        <v>0</v>
      </c>
      <c r="BE348" s="232">
        <f t="shared" si="267"/>
        <v>0</v>
      </c>
      <c r="BF348" s="233">
        <f t="shared" si="268"/>
        <v>0</v>
      </c>
      <c r="BG348" s="231">
        <f t="shared" si="268"/>
        <v>0</v>
      </c>
      <c r="BH348" s="231">
        <f t="shared" si="268"/>
        <v>0</v>
      </c>
      <c r="BI348" s="231">
        <f t="shared" si="268"/>
        <v>0</v>
      </c>
      <c r="BJ348" s="231">
        <f t="shared" si="268"/>
        <v>0</v>
      </c>
      <c r="BK348" s="231">
        <f t="shared" si="268"/>
        <v>0</v>
      </c>
      <c r="BL348" s="231">
        <f t="shared" si="268"/>
        <v>0</v>
      </c>
      <c r="BM348" s="231">
        <f t="shared" si="268"/>
        <v>0</v>
      </c>
      <c r="BN348" s="231">
        <f t="shared" si="268"/>
        <v>0</v>
      </c>
      <c r="BO348" s="231">
        <f t="shared" si="268"/>
        <v>0</v>
      </c>
      <c r="BP348" s="231">
        <f t="shared" si="268"/>
        <v>0</v>
      </c>
      <c r="BQ348" s="232">
        <f t="shared" si="268"/>
        <v>0</v>
      </c>
      <c r="BR348" s="233">
        <f t="shared" si="268"/>
        <v>0</v>
      </c>
      <c r="BS348" s="231">
        <f t="shared" si="268"/>
        <v>0</v>
      </c>
      <c r="BT348" s="231">
        <f t="shared" si="268"/>
        <v>0</v>
      </c>
      <c r="BU348" s="231">
        <f t="shared" si="268"/>
        <v>0</v>
      </c>
      <c r="BV348" s="231">
        <f t="shared" si="269"/>
        <v>0</v>
      </c>
      <c r="BW348" s="231">
        <f t="shared" si="269"/>
        <v>0</v>
      </c>
      <c r="BX348" s="231">
        <f t="shared" si="269"/>
        <v>0</v>
      </c>
      <c r="BY348" s="231">
        <f t="shared" si="269"/>
        <v>0</v>
      </c>
      <c r="BZ348" s="231">
        <f t="shared" si="269"/>
        <v>0</v>
      </c>
      <c r="CA348" s="231">
        <f t="shared" si="269"/>
        <v>0</v>
      </c>
      <c r="CB348" s="231">
        <f t="shared" si="269"/>
        <v>0</v>
      </c>
      <c r="CC348" s="232">
        <f t="shared" si="271"/>
        <v>0</v>
      </c>
      <c r="CD348" s="368"/>
    </row>
    <row r="349" spans="1:82" s="39" customFormat="1" ht="13.5" x14ac:dyDescent="0.75">
      <c r="B349" s="328" t="s">
        <v>482</v>
      </c>
      <c r="C349" s="329" t="s">
        <v>766</v>
      </c>
      <c r="D349" s="139" t="s">
        <v>479</v>
      </c>
      <c r="E349" s="276">
        <v>100</v>
      </c>
      <c r="F349" s="336"/>
      <c r="G349" s="74">
        <f t="shared" si="272"/>
        <v>0</v>
      </c>
      <c r="H349" s="230"/>
      <c r="I349" s="232"/>
      <c r="J349" s="230">
        <f t="shared" si="265"/>
        <v>0</v>
      </c>
      <c r="K349" s="231">
        <f t="shared" si="265"/>
        <v>0</v>
      </c>
      <c r="L349" s="231">
        <f t="shared" si="265"/>
        <v>0</v>
      </c>
      <c r="M349" s="231">
        <f t="shared" si="265"/>
        <v>0</v>
      </c>
      <c r="N349" s="231">
        <f t="shared" si="265"/>
        <v>0</v>
      </c>
      <c r="O349" s="231">
        <f t="shared" si="265"/>
        <v>0</v>
      </c>
      <c r="P349" s="231">
        <f t="shared" si="265"/>
        <v>0</v>
      </c>
      <c r="Q349" s="231">
        <f t="shared" si="265"/>
        <v>0</v>
      </c>
      <c r="R349" s="231">
        <f t="shared" si="265"/>
        <v>0</v>
      </c>
      <c r="S349" s="231">
        <f t="shared" si="265"/>
        <v>0</v>
      </c>
      <c r="T349" s="231">
        <f t="shared" si="265"/>
        <v>0</v>
      </c>
      <c r="U349" s="232">
        <f t="shared" si="265"/>
        <v>0</v>
      </c>
      <c r="V349" s="233">
        <f t="shared" si="265"/>
        <v>0</v>
      </c>
      <c r="W349" s="231">
        <f t="shared" si="265"/>
        <v>0</v>
      </c>
      <c r="X349" s="231">
        <f t="shared" si="265"/>
        <v>0</v>
      </c>
      <c r="Y349" s="231">
        <f t="shared" si="265"/>
        <v>0</v>
      </c>
      <c r="Z349" s="231">
        <f t="shared" si="266"/>
        <v>0</v>
      </c>
      <c r="AA349" s="231">
        <f t="shared" si="266"/>
        <v>0</v>
      </c>
      <c r="AB349" s="231">
        <f t="shared" si="266"/>
        <v>0</v>
      </c>
      <c r="AC349" s="231">
        <f t="shared" si="266"/>
        <v>0</v>
      </c>
      <c r="AD349" s="231">
        <f t="shared" si="266"/>
        <v>0</v>
      </c>
      <c r="AE349" s="231">
        <f t="shared" si="266"/>
        <v>0</v>
      </c>
      <c r="AF349" s="231">
        <f t="shared" si="266"/>
        <v>0</v>
      </c>
      <c r="AG349" s="232">
        <f t="shared" si="266"/>
        <v>0</v>
      </c>
      <c r="AH349" s="233">
        <f t="shared" si="266"/>
        <v>0</v>
      </c>
      <c r="AI349" s="231">
        <f t="shared" si="266"/>
        <v>0</v>
      </c>
      <c r="AJ349" s="231">
        <f t="shared" si="266"/>
        <v>0</v>
      </c>
      <c r="AK349" s="231">
        <f t="shared" si="266"/>
        <v>0</v>
      </c>
      <c r="AL349" s="231">
        <f t="shared" si="266"/>
        <v>0</v>
      </c>
      <c r="AM349" s="231">
        <f t="shared" si="266"/>
        <v>0</v>
      </c>
      <c r="AN349" s="231">
        <f t="shared" si="266"/>
        <v>0</v>
      </c>
      <c r="AO349" s="231">
        <f t="shared" si="266"/>
        <v>0</v>
      </c>
      <c r="AP349" s="231">
        <f t="shared" si="267"/>
        <v>0</v>
      </c>
      <c r="AQ349" s="231">
        <f t="shared" si="267"/>
        <v>0</v>
      </c>
      <c r="AR349" s="231">
        <f t="shared" si="267"/>
        <v>0</v>
      </c>
      <c r="AS349" s="232">
        <f t="shared" si="267"/>
        <v>0</v>
      </c>
      <c r="AT349" s="233">
        <f t="shared" si="267"/>
        <v>0</v>
      </c>
      <c r="AU349" s="231">
        <f t="shared" si="267"/>
        <v>0</v>
      </c>
      <c r="AV349" s="231">
        <f t="shared" si="267"/>
        <v>0</v>
      </c>
      <c r="AW349" s="231">
        <f t="shared" si="267"/>
        <v>0</v>
      </c>
      <c r="AX349" s="231">
        <f t="shared" si="267"/>
        <v>0</v>
      </c>
      <c r="AY349" s="231">
        <f t="shared" si="267"/>
        <v>0</v>
      </c>
      <c r="AZ349" s="231">
        <f t="shared" si="267"/>
        <v>0</v>
      </c>
      <c r="BA349" s="231">
        <f t="shared" si="267"/>
        <v>0</v>
      </c>
      <c r="BB349" s="231">
        <f t="shared" si="267"/>
        <v>0</v>
      </c>
      <c r="BC349" s="231">
        <f t="shared" si="267"/>
        <v>0</v>
      </c>
      <c r="BD349" s="231">
        <f t="shared" si="267"/>
        <v>0</v>
      </c>
      <c r="BE349" s="232">
        <f t="shared" si="267"/>
        <v>0</v>
      </c>
      <c r="BF349" s="233">
        <f t="shared" si="268"/>
        <v>0</v>
      </c>
      <c r="BG349" s="231">
        <f t="shared" si="268"/>
        <v>0</v>
      </c>
      <c r="BH349" s="231">
        <f t="shared" si="268"/>
        <v>0</v>
      </c>
      <c r="BI349" s="231">
        <f t="shared" si="268"/>
        <v>0</v>
      </c>
      <c r="BJ349" s="231">
        <f t="shared" si="268"/>
        <v>0</v>
      </c>
      <c r="BK349" s="231">
        <f t="shared" si="268"/>
        <v>0</v>
      </c>
      <c r="BL349" s="231">
        <f t="shared" si="268"/>
        <v>0</v>
      </c>
      <c r="BM349" s="231">
        <f t="shared" si="268"/>
        <v>0</v>
      </c>
      <c r="BN349" s="231">
        <f t="shared" si="268"/>
        <v>0</v>
      </c>
      <c r="BO349" s="231">
        <f t="shared" si="268"/>
        <v>0</v>
      </c>
      <c r="BP349" s="231">
        <f t="shared" si="268"/>
        <v>0</v>
      </c>
      <c r="BQ349" s="232">
        <f t="shared" si="268"/>
        <v>0</v>
      </c>
      <c r="BR349" s="233">
        <f t="shared" si="268"/>
        <v>0</v>
      </c>
      <c r="BS349" s="231">
        <f t="shared" si="268"/>
        <v>0</v>
      </c>
      <c r="BT349" s="231">
        <f t="shared" si="268"/>
        <v>0</v>
      </c>
      <c r="BU349" s="231">
        <f t="shared" si="268"/>
        <v>0</v>
      </c>
      <c r="BV349" s="231">
        <f t="shared" si="269"/>
        <v>0</v>
      </c>
      <c r="BW349" s="231">
        <f t="shared" si="269"/>
        <v>0</v>
      </c>
      <c r="BX349" s="231">
        <f t="shared" si="269"/>
        <v>0</v>
      </c>
      <c r="BY349" s="231">
        <f t="shared" si="269"/>
        <v>0</v>
      </c>
      <c r="BZ349" s="231">
        <f t="shared" si="269"/>
        <v>0</v>
      </c>
      <c r="CA349" s="231">
        <f t="shared" si="269"/>
        <v>0</v>
      </c>
      <c r="CB349" s="231">
        <f t="shared" si="269"/>
        <v>0</v>
      </c>
      <c r="CC349" s="232">
        <f t="shared" si="271"/>
        <v>0</v>
      </c>
      <c r="CD349" s="368"/>
    </row>
    <row r="350" spans="1:82" s="39" customFormat="1" ht="13.5" x14ac:dyDescent="0.75">
      <c r="B350" s="328" t="s">
        <v>483</v>
      </c>
      <c r="C350" s="329" t="s">
        <v>767</v>
      </c>
      <c r="D350" s="139" t="s">
        <v>479</v>
      </c>
      <c r="E350" s="276">
        <v>100</v>
      </c>
      <c r="F350" s="336"/>
      <c r="G350" s="74">
        <f t="shared" si="272"/>
        <v>0</v>
      </c>
      <c r="H350" s="230"/>
      <c r="I350" s="232"/>
      <c r="J350" s="230">
        <f t="shared" si="265"/>
        <v>0</v>
      </c>
      <c r="K350" s="231">
        <f t="shared" si="265"/>
        <v>0</v>
      </c>
      <c r="L350" s="231">
        <f t="shared" si="265"/>
        <v>0</v>
      </c>
      <c r="M350" s="231">
        <f t="shared" si="265"/>
        <v>0</v>
      </c>
      <c r="N350" s="231">
        <f t="shared" si="265"/>
        <v>0</v>
      </c>
      <c r="O350" s="231">
        <f t="shared" si="265"/>
        <v>0</v>
      </c>
      <c r="P350" s="231">
        <f t="shared" si="265"/>
        <v>0</v>
      </c>
      <c r="Q350" s="231">
        <f t="shared" si="265"/>
        <v>0</v>
      </c>
      <c r="R350" s="231">
        <f t="shared" si="265"/>
        <v>0</v>
      </c>
      <c r="S350" s="231">
        <f t="shared" si="265"/>
        <v>0</v>
      </c>
      <c r="T350" s="231">
        <f t="shared" si="265"/>
        <v>0</v>
      </c>
      <c r="U350" s="232">
        <f t="shared" si="265"/>
        <v>0</v>
      </c>
      <c r="V350" s="233">
        <f t="shared" si="265"/>
        <v>0</v>
      </c>
      <c r="W350" s="231">
        <f t="shared" si="265"/>
        <v>0</v>
      </c>
      <c r="X350" s="231">
        <f t="shared" si="265"/>
        <v>0</v>
      </c>
      <c r="Y350" s="231">
        <f t="shared" si="265"/>
        <v>0</v>
      </c>
      <c r="Z350" s="231">
        <f t="shared" si="266"/>
        <v>0</v>
      </c>
      <c r="AA350" s="231">
        <f t="shared" si="266"/>
        <v>0</v>
      </c>
      <c r="AB350" s="231">
        <f t="shared" si="266"/>
        <v>0</v>
      </c>
      <c r="AC350" s="231">
        <f t="shared" si="266"/>
        <v>0</v>
      </c>
      <c r="AD350" s="231">
        <f t="shared" si="266"/>
        <v>0</v>
      </c>
      <c r="AE350" s="231">
        <f t="shared" si="266"/>
        <v>0</v>
      </c>
      <c r="AF350" s="231">
        <f t="shared" si="266"/>
        <v>0</v>
      </c>
      <c r="AG350" s="232">
        <f t="shared" si="266"/>
        <v>0</v>
      </c>
      <c r="AH350" s="233">
        <f t="shared" si="266"/>
        <v>0</v>
      </c>
      <c r="AI350" s="231">
        <f t="shared" si="266"/>
        <v>0</v>
      </c>
      <c r="AJ350" s="231">
        <f t="shared" si="266"/>
        <v>0</v>
      </c>
      <c r="AK350" s="231">
        <f t="shared" si="266"/>
        <v>0</v>
      </c>
      <c r="AL350" s="231">
        <f t="shared" si="266"/>
        <v>0</v>
      </c>
      <c r="AM350" s="231">
        <f t="shared" si="266"/>
        <v>0</v>
      </c>
      <c r="AN350" s="231">
        <f t="shared" si="266"/>
        <v>0</v>
      </c>
      <c r="AO350" s="231">
        <f t="shared" si="266"/>
        <v>0</v>
      </c>
      <c r="AP350" s="231">
        <f t="shared" si="267"/>
        <v>0</v>
      </c>
      <c r="AQ350" s="231">
        <f t="shared" si="267"/>
        <v>0</v>
      </c>
      <c r="AR350" s="231">
        <f t="shared" si="267"/>
        <v>0</v>
      </c>
      <c r="AS350" s="232">
        <f t="shared" si="267"/>
        <v>0</v>
      </c>
      <c r="AT350" s="233">
        <f t="shared" si="267"/>
        <v>0</v>
      </c>
      <c r="AU350" s="231">
        <f t="shared" si="267"/>
        <v>0</v>
      </c>
      <c r="AV350" s="231">
        <f t="shared" si="267"/>
        <v>0</v>
      </c>
      <c r="AW350" s="231">
        <f t="shared" si="267"/>
        <v>0</v>
      </c>
      <c r="AX350" s="231">
        <f t="shared" si="267"/>
        <v>0</v>
      </c>
      <c r="AY350" s="231">
        <f t="shared" si="267"/>
        <v>0</v>
      </c>
      <c r="AZ350" s="231">
        <f t="shared" si="267"/>
        <v>0</v>
      </c>
      <c r="BA350" s="231">
        <f t="shared" si="267"/>
        <v>0</v>
      </c>
      <c r="BB350" s="231">
        <f t="shared" si="267"/>
        <v>0</v>
      </c>
      <c r="BC350" s="231">
        <f t="shared" si="267"/>
        <v>0</v>
      </c>
      <c r="BD350" s="231">
        <f t="shared" si="267"/>
        <v>0</v>
      </c>
      <c r="BE350" s="232">
        <f t="shared" si="267"/>
        <v>0</v>
      </c>
      <c r="BF350" s="233">
        <f t="shared" si="268"/>
        <v>0</v>
      </c>
      <c r="BG350" s="231">
        <f t="shared" si="268"/>
        <v>0</v>
      </c>
      <c r="BH350" s="231">
        <f t="shared" si="268"/>
        <v>0</v>
      </c>
      <c r="BI350" s="231">
        <f t="shared" si="268"/>
        <v>0</v>
      </c>
      <c r="BJ350" s="231">
        <f t="shared" si="268"/>
        <v>0</v>
      </c>
      <c r="BK350" s="231">
        <f t="shared" si="268"/>
        <v>0</v>
      </c>
      <c r="BL350" s="231">
        <f t="shared" si="268"/>
        <v>0</v>
      </c>
      <c r="BM350" s="231">
        <f t="shared" si="268"/>
        <v>0</v>
      </c>
      <c r="BN350" s="231">
        <f t="shared" si="268"/>
        <v>0</v>
      </c>
      <c r="BO350" s="231">
        <f t="shared" si="268"/>
        <v>0</v>
      </c>
      <c r="BP350" s="231">
        <f t="shared" si="268"/>
        <v>0</v>
      </c>
      <c r="BQ350" s="232">
        <f t="shared" si="268"/>
        <v>0</v>
      </c>
      <c r="BR350" s="233">
        <f t="shared" si="268"/>
        <v>0</v>
      </c>
      <c r="BS350" s="231">
        <f t="shared" si="268"/>
        <v>0</v>
      </c>
      <c r="BT350" s="231">
        <f t="shared" si="268"/>
        <v>0</v>
      </c>
      <c r="BU350" s="231">
        <f t="shared" si="268"/>
        <v>0</v>
      </c>
      <c r="BV350" s="231">
        <f t="shared" si="269"/>
        <v>0</v>
      </c>
      <c r="BW350" s="231">
        <f t="shared" si="269"/>
        <v>0</v>
      </c>
      <c r="BX350" s="231">
        <f t="shared" si="269"/>
        <v>0</v>
      </c>
      <c r="BY350" s="231">
        <f t="shared" si="269"/>
        <v>0</v>
      </c>
      <c r="BZ350" s="231">
        <f t="shared" si="269"/>
        <v>0</v>
      </c>
      <c r="CA350" s="231">
        <f t="shared" si="269"/>
        <v>0</v>
      </c>
      <c r="CB350" s="231">
        <f t="shared" si="269"/>
        <v>0</v>
      </c>
      <c r="CC350" s="232">
        <f t="shared" si="271"/>
        <v>0</v>
      </c>
      <c r="CD350" s="368"/>
    </row>
    <row r="351" spans="1:82" s="39" customFormat="1" ht="13.5" x14ac:dyDescent="0.75">
      <c r="B351" s="328" t="s">
        <v>768</v>
      </c>
      <c r="C351" s="329" t="s">
        <v>769</v>
      </c>
      <c r="D351" s="139" t="s">
        <v>479</v>
      </c>
      <c r="E351" s="276">
        <v>100</v>
      </c>
      <c r="F351" s="336"/>
      <c r="G351" s="74">
        <f t="shared" si="272"/>
        <v>0</v>
      </c>
      <c r="H351" s="230"/>
      <c r="I351" s="232"/>
      <c r="J351" s="230">
        <f t="shared" si="265"/>
        <v>0</v>
      </c>
      <c r="K351" s="231">
        <f t="shared" si="265"/>
        <v>0</v>
      </c>
      <c r="L351" s="231">
        <f t="shared" si="265"/>
        <v>0</v>
      </c>
      <c r="M351" s="231">
        <f t="shared" si="265"/>
        <v>0</v>
      </c>
      <c r="N351" s="231">
        <f t="shared" si="265"/>
        <v>0</v>
      </c>
      <c r="O351" s="231">
        <f t="shared" si="265"/>
        <v>0</v>
      </c>
      <c r="P351" s="231">
        <f t="shared" si="265"/>
        <v>0</v>
      </c>
      <c r="Q351" s="231">
        <f t="shared" si="265"/>
        <v>0</v>
      </c>
      <c r="R351" s="231">
        <f t="shared" si="265"/>
        <v>0</v>
      </c>
      <c r="S351" s="231">
        <f t="shared" si="265"/>
        <v>0</v>
      </c>
      <c r="T351" s="231">
        <f t="shared" si="265"/>
        <v>0</v>
      </c>
      <c r="U351" s="232">
        <f t="shared" si="265"/>
        <v>0</v>
      </c>
      <c r="V351" s="233">
        <f t="shared" si="265"/>
        <v>0</v>
      </c>
      <c r="W351" s="231">
        <f t="shared" si="265"/>
        <v>0</v>
      </c>
      <c r="X351" s="231">
        <f t="shared" si="265"/>
        <v>0</v>
      </c>
      <c r="Y351" s="231">
        <f t="shared" si="265"/>
        <v>0</v>
      </c>
      <c r="Z351" s="231">
        <f t="shared" si="266"/>
        <v>0</v>
      </c>
      <c r="AA351" s="231">
        <f t="shared" si="266"/>
        <v>0</v>
      </c>
      <c r="AB351" s="231">
        <f t="shared" si="266"/>
        <v>0</v>
      </c>
      <c r="AC351" s="231">
        <f t="shared" si="266"/>
        <v>0</v>
      </c>
      <c r="AD351" s="231">
        <f t="shared" si="266"/>
        <v>0</v>
      </c>
      <c r="AE351" s="231">
        <f t="shared" si="266"/>
        <v>0</v>
      </c>
      <c r="AF351" s="231">
        <f t="shared" si="266"/>
        <v>0</v>
      </c>
      <c r="AG351" s="232">
        <f t="shared" si="266"/>
        <v>0</v>
      </c>
      <c r="AH351" s="233">
        <f t="shared" si="266"/>
        <v>0</v>
      </c>
      <c r="AI351" s="231">
        <f t="shared" si="266"/>
        <v>0</v>
      </c>
      <c r="AJ351" s="231">
        <f t="shared" si="266"/>
        <v>0</v>
      </c>
      <c r="AK351" s="231">
        <f t="shared" si="266"/>
        <v>0</v>
      </c>
      <c r="AL351" s="231">
        <f t="shared" si="266"/>
        <v>0</v>
      </c>
      <c r="AM351" s="231">
        <f t="shared" si="266"/>
        <v>0</v>
      </c>
      <c r="AN351" s="231">
        <f t="shared" si="266"/>
        <v>0</v>
      </c>
      <c r="AO351" s="231">
        <f t="shared" si="266"/>
        <v>0</v>
      </c>
      <c r="AP351" s="231">
        <f t="shared" si="267"/>
        <v>0</v>
      </c>
      <c r="AQ351" s="231">
        <f t="shared" si="267"/>
        <v>0</v>
      </c>
      <c r="AR351" s="231">
        <f t="shared" si="267"/>
        <v>0</v>
      </c>
      <c r="AS351" s="232">
        <f t="shared" si="267"/>
        <v>0</v>
      </c>
      <c r="AT351" s="233">
        <f t="shared" si="267"/>
        <v>0</v>
      </c>
      <c r="AU351" s="231">
        <f t="shared" si="267"/>
        <v>0</v>
      </c>
      <c r="AV351" s="231">
        <f t="shared" si="267"/>
        <v>0</v>
      </c>
      <c r="AW351" s="231">
        <f t="shared" si="267"/>
        <v>0</v>
      </c>
      <c r="AX351" s="231">
        <f t="shared" si="267"/>
        <v>0</v>
      </c>
      <c r="AY351" s="231">
        <f t="shared" si="267"/>
        <v>0</v>
      </c>
      <c r="AZ351" s="231">
        <f t="shared" si="267"/>
        <v>0</v>
      </c>
      <c r="BA351" s="231">
        <f t="shared" si="267"/>
        <v>0</v>
      </c>
      <c r="BB351" s="231">
        <f t="shared" si="267"/>
        <v>0</v>
      </c>
      <c r="BC351" s="231">
        <f t="shared" si="267"/>
        <v>0</v>
      </c>
      <c r="BD351" s="231">
        <f t="shared" si="267"/>
        <v>0</v>
      </c>
      <c r="BE351" s="232">
        <f t="shared" si="267"/>
        <v>0</v>
      </c>
      <c r="BF351" s="233">
        <f t="shared" si="268"/>
        <v>0</v>
      </c>
      <c r="BG351" s="231">
        <f t="shared" si="268"/>
        <v>0</v>
      </c>
      <c r="BH351" s="231">
        <f t="shared" si="268"/>
        <v>0</v>
      </c>
      <c r="BI351" s="231">
        <f t="shared" si="268"/>
        <v>0</v>
      </c>
      <c r="BJ351" s="231">
        <f t="shared" si="268"/>
        <v>0</v>
      </c>
      <c r="BK351" s="231">
        <f t="shared" si="268"/>
        <v>0</v>
      </c>
      <c r="BL351" s="231">
        <f t="shared" si="268"/>
        <v>0</v>
      </c>
      <c r="BM351" s="231">
        <f t="shared" si="268"/>
        <v>0</v>
      </c>
      <c r="BN351" s="231">
        <f t="shared" si="268"/>
        <v>0</v>
      </c>
      <c r="BO351" s="231">
        <f t="shared" si="268"/>
        <v>0</v>
      </c>
      <c r="BP351" s="231">
        <f t="shared" si="268"/>
        <v>0</v>
      </c>
      <c r="BQ351" s="232">
        <f t="shared" si="268"/>
        <v>0</v>
      </c>
      <c r="BR351" s="233">
        <f t="shared" si="268"/>
        <v>0</v>
      </c>
      <c r="BS351" s="231">
        <f t="shared" si="268"/>
        <v>0</v>
      </c>
      <c r="BT351" s="231">
        <f t="shared" si="268"/>
        <v>0</v>
      </c>
      <c r="BU351" s="231">
        <f t="shared" si="268"/>
        <v>0</v>
      </c>
      <c r="BV351" s="231">
        <f t="shared" si="269"/>
        <v>0</v>
      </c>
      <c r="BW351" s="231">
        <f t="shared" si="269"/>
        <v>0</v>
      </c>
      <c r="BX351" s="231">
        <f t="shared" si="269"/>
        <v>0</v>
      </c>
      <c r="BY351" s="231">
        <f t="shared" si="269"/>
        <v>0</v>
      </c>
      <c r="BZ351" s="231">
        <f t="shared" si="269"/>
        <v>0</v>
      </c>
      <c r="CA351" s="231">
        <f t="shared" si="269"/>
        <v>0</v>
      </c>
      <c r="CB351" s="231">
        <f t="shared" si="269"/>
        <v>0</v>
      </c>
      <c r="CC351" s="232">
        <f t="shared" si="271"/>
        <v>0</v>
      </c>
      <c r="CD351" s="368"/>
    </row>
    <row r="352" spans="1:82" s="39" customFormat="1" ht="13.5" x14ac:dyDescent="0.75">
      <c r="B352" s="328" t="s">
        <v>770</v>
      </c>
      <c r="C352" s="329" t="s">
        <v>771</v>
      </c>
      <c r="D352" s="139" t="s">
        <v>479</v>
      </c>
      <c r="E352" s="276">
        <v>100</v>
      </c>
      <c r="F352" s="336"/>
      <c r="G352" s="74">
        <f t="shared" si="272"/>
        <v>0</v>
      </c>
      <c r="H352" s="230"/>
      <c r="I352" s="232"/>
      <c r="J352" s="230">
        <f t="shared" si="265"/>
        <v>0</v>
      </c>
      <c r="K352" s="231">
        <f t="shared" si="265"/>
        <v>0</v>
      </c>
      <c r="L352" s="231">
        <f t="shared" si="265"/>
        <v>0</v>
      </c>
      <c r="M352" s="231">
        <f t="shared" si="265"/>
        <v>0</v>
      </c>
      <c r="N352" s="231">
        <f t="shared" si="265"/>
        <v>0</v>
      </c>
      <c r="O352" s="231">
        <f t="shared" si="265"/>
        <v>0</v>
      </c>
      <c r="P352" s="231">
        <f t="shared" si="265"/>
        <v>0</v>
      </c>
      <c r="Q352" s="231">
        <f t="shared" si="265"/>
        <v>0</v>
      </c>
      <c r="R352" s="231">
        <f t="shared" si="265"/>
        <v>0</v>
      </c>
      <c r="S352" s="231">
        <f t="shared" si="265"/>
        <v>0</v>
      </c>
      <c r="T352" s="231">
        <f t="shared" si="265"/>
        <v>0</v>
      </c>
      <c r="U352" s="232">
        <f t="shared" si="265"/>
        <v>0</v>
      </c>
      <c r="V352" s="233">
        <f t="shared" si="265"/>
        <v>0</v>
      </c>
      <c r="W352" s="231">
        <f t="shared" si="265"/>
        <v>0</v>
      </c>
      <c r="X352" s="231">
        <f t="shared" si="265"/>
        <v>0</v>
      </c>
      <c r="Y352" s="231">
        <f t="shared" si="265"/>
        <v>0</v>
      </c>
      <c r="Z352" s="231">
        <f t="shared" si="266"/>
        <v>0</v>
      </c>
      <c r="AA352" s="231">
        <f t="shared" si="266"/>
        <v>0</v>
      </c>
      <c r="AB352" s="231">
        <f t="shared" si="266"/>
        <v>0</v>
      </c>
      <c r="AC352" s="231">
        <f t="shared" si="266"/>
        <v>0</v>
      </c>
      <c r="AD352" s="231">
        <f t="shared" si="266"/>
        <v>0</v>
      </c>
      <c r="AE352" s="231">
        <f t="shared" si="266"/>
        <v>0</v>
      </c>
      <c r="AF352" s="231">
        <f t="shared" si="266"/>
        <v>0</v>
      </c>
      <c r="AG352" s="232">
        <f t="shared" si="266"/>
        <v>0</v>
      </c>
      <c r="AH352" s="233">
        <f t="shared" si="266"/>
        <v>0</v>
      </c>
      <c r="AI352" s="231">
        <f t="shared" si="266"/>
        <v>0</v>
      </c>
      <c r="AJ352" s="231">
        <f t="shared" si="266"/>
        <v>0</v>
      </c>
      <c r="AK352" s="231">
        <f t="shared" si="266"/>
        <v>0</v>
      </c>
      <c r="AL352" s="231">
        <f t="shared" si="266"/>
        <v>0</v>
      </c>
      <c r="AM352" s="231">
        <f t="shared" si="266"/>
        <v>0</v>
      </c>
      <c r="AN352" s="231">
        <f t="shared" si="266"/>
        <v>0</v>
      </c>
      <c r="AO352" s="231">
        <f t="shared" si="266"/>
        <v>0</v>
      </c>
      <c r="AP352" s="231">
        <f t="shared" si="267"/>
        <v>0</v>
      </c>
      <c r="AQ352" s="231">
        <f t="shared" si="267"/>
        <v>0</v>
      </c>
      <c r="AR352" s="231">
        <f t="shared" si="267"/>
        <v>0</v>
      </c>
      <c r="AS352" s="232">
        <f t="shared" si="267"/>
        <v>0</v>
      </c>
      <c r="AT352" s="233">
        <f t="shared" si="267"/>
        <v>0</v>
      </c>
      <c r="AU352" s="231">
        <f t="shared" si="267"/>
        <v>0</v>
      </c>
      <c r="AV352" s="231">
        <f t="shared" si="267"/>
        <v>0</v>
      </c>
      <c r="AW352" s="231">
        <f t="shared" si="267"/>
        <v>0</v>
      </c>
      <c r="AX352" s="231">
        <f t="shared" si="267"/>
        <v>0</v>
      </c>
      <c r="AY352" s="231">
        <f t="shared" si="267"/>
        <v>0</v>
      </c>
      <c r="AZ352" s="231">
        <f t="shared" si="267"/>
        <v>0</v>
      </c>
      <c r="BA352" s="231">
        <f t="shared" si="267"/>
        <v>0</v>
      </c>
      <c r="BB352" s="231">
        <f t="shared" si="267"/>
        <v>0</v>
      </c>
      <c r="BC352" s="231">
        <f t="shared" si="267"/>
        <v>0</v>
      </c>
      <c r="BD352" s="231">
        <f t="shared" si="267"/>
        <v>0</v>
      </c>
      <c r="BE352" s="232">
        <f t="shared" si="267"/>
        <v>0</v>
      </c>
      <c r="BF352" s="233">
        <f t="shared" si="268"/>
        <v>0</v>
      </c>
      <c r="BG352" s="231">
        <f t="shared" si="268"/>
        <v>0</v>
      </c>
      <c r="BH352" s="231">
        <f t="shared" si="268"/>
        <v>0</v>
      </c>
      <c r="BI352" s="231">
        <f t="shared" si="268"/>
        <v>0</v>
      </c>
      <c r="BJ352" s="231">
        <f t="shared" si="268"/>
        <v>0</v>
      </c>
      <c r="BK352" s="231">
        <f t="shared" si="268"/>
        <v>0</v>
      </c>
      <c r="BL352" s="231">
        <f t="shared" si="268"/>
        <v>0</v>
      </c>
      <c r="BM352" s="231">
        <f t="shared" si="268"/>
        <v>0</v>
      </c>
      <c r="BN352" s="231">
        <f t="shared" si="268"/>
        <v>0</v>
      </c>
      <c r="BO352" s="231">
        <f t="shared" si="268"/>
        <v>0</v>
      </c>
      <c r="BP352" s="231">
        <f t="shared" si="268"/>
        <v>0</v>
      </c>
      <c r="BQ352" s="232">
        <f t="shared" si="268"/>
        <v>0</v>
      </c>
      <c r="BR352" s="233">
        <f t="shared" si="268"/>
        <v>0</v>
      </c>
      <c r="BS352" s="231">
        <f t="shared" si="268"/>
        <v>0</v>
      </c>
      <c r="BT352" s="231">
        <f t="shared" si="268"/>
        <v>0</v>
      </c>
      <c r="BU352" s="231">
        <f t="shared" si="268"/>
        <v>0</v>
      </c>
      <c r="BV352" s="231">
        <f t="shared" si="269"/>
        <v>0</v>
      </c>
      <c r="BW352" s="231">
        <f t="shared" si="269"/>
        <v>0</v>
      </c>
      <c r="BX352" s="231">
        <f t="shared" si="269"/>
        <v>0</v>
      </c>
      <c r="BY352" s="231">
        <f t="shared" si="269"/>
        <v>0</v>
      </c>
      <c r="BZ352" s="231">
        <f t="shared" si="269"/>
        <v>0</v>
      </c>
      <c r="CA352" s="231">
        <f t="shared" si="269"/>
        <v>0</v>
      </c>
      <c r="CB352" s="231">
        <f t="shared" si="269"/>
        <v>0</v>
      </c>
      <c r="CC352" s="232">
        <f t="shared" si="271"/>
        <v>0</v>
      </c>
      <c r="CD352" s="368"/>
    </row>
    <row r="353" spans="2:82" s="39" customFormat="1" ht="13.5" x14ac:dyDescent="0.75">
      <c r="B353" s="328" t="s">
        <v>772</v>
      </c>
      <c r="C353" s="329" t="s">
        <v>773</v>
      </c>
      <c r="D353" s="139" t="s">
        <v>479</v>
      </c>
      <c r="E353" s="276">
        <v>100</v>
      </c>
      <c r="F353" s="336"/>
      <c r="G353" s="74">
        <f t="shared" si="272"/>
        <v>0</v>
      </c>
      <c r="H353" s="230"/>
      <c r="I353" s="232"/>
      <c r="J353" s="230">
        <f t="shared" si="265"/>
        <v>0</v>
      </c>
      <c r="K353" s="231">
        <f t="shared" si="265"/>
        <v>0</v>
      </c>
      <c r="L353" s="231">
        <f t="shared" si="265"/>
        <v>0</v>
      </c>
      <c r="M353" s="231">
        <f t="shared" si="265"/>
        <v>0</v>
      </c>
      <c r="N353" s="231">
        <f t="shared" si="265"/>
        <v>0</v>
      </c>
      <c r="O353" s="231">
        <f t="shared" si="265"/>
        <v>0</v>
      </c>
      <c r="P353" s="231">
        <f t="shared" si="265"/>
        <v>0</v>
      </c>
      <c r="Q353" s="231">
        <f t="shared" si="265"/>
        <v>0</v>
      </c>
      <c r="R353" s="231">
        <f t="shared" si="265"/>
        <v>0</v>
      </c>
      <c r="S353" s="231">
        <f t="shared" si="265"/>
        <v>0</v>
      </c>
      <c r="T353" s="231">
        <f t="shared" si="265"/>
        <v>0</v>
      </c>
      <c r="U353" s="232">
        <f t="shared" si="265"/>
        <v>0</v>
      </c>
      <c r="V353" s="233">
        <f t="shared" si="265"/>
        <v>0</v>
      </c>
      <c r="W353" s="231">
        <f t="shared" si="265"/>
        <v>0</v>
      </c>
      <c r="X353" s="231">
        <f t="shared" si="265"/>
        <v>0</v>
      </c>
      <c r="Y353" s="231">
        <f t="shared" ref="Y353" si="273">$G353/72</f>
        <v>0</v>
      </c>
      <c r="Z353" s="231">
        <f t="shared" si="266"/>
        <v>0</v>
      </c>
      <c r="AA353" s="231">
        <f t="shared" si="266"/>
        <v>0</v>
      </c>
      <c r="AB353" s="231">
        <f t="shared" si="266"/>
        <v>0</v>
      </c>
      <c r="AC353" s="231">
        <f t="shared" si="266"/>
        <v>0</v>
      </c>
      <c r="AD353" s="231">
        <f t="shared" si="266"/>
        <v>0</v>
      </c>
      <c r="AE353" s="231">
        <f t="shared" si="266"/>
        <v>0</v>
      </c>
      <c r="AF353" s="231">
        <f t="shared" si="266"/>
        <v>0</v>
      </c>
      <c r="AG353" s="232">
        <f t="shared" si="266"/>
        <v>0</v>
      </c>
      <c r="AH353" s="233">
        <f t="shared" si="266"/>
        <v>0</v>
      </c>
      <c r="AI353" s="231">
        <f t="shared" si="266"/>
        <v>0</v>
      </c>
      <c r="AJ353" s="231">
        <f t="shared" si="266"/>
        <v>0</v>
      </c>
      <c r="AK353" s="231">
        <f t="shared" si="266"/>
        <v>0</v>
      </c>
      <c r="AL353" s="231">
        <f t="shared" si="266"/>
        <v>0</v>
      </c>
      <c r="AM353" s="231">
        <f t="shared" si="266"/>
        <v>0</v>
      </c>
      <c r="AN353" s="231">
        <f t="shared" si="266"/>
        <v>0</v>
      </c>
      <c r="AO353" s="231">
        <f t="shared" ref="AO353" si="274">$G353/72</f>
        <v>0</v>
      </c>
      <c r="AP353" s="231">
        <f t="shared" si="267"/>
        <v>0</v>
      </c>
      <c r="AQ353" s="231">
        <f t="shared" si="267"/>
        <v>0</v>
      </c>
      <c r="AR353" s="231">
        <f t="shared" si="267"/>
        <v>0</v>
      </c>
      <c r="AS353" s="232">
        <f t="shared" si="267"/>
        <v>0</v>
      </c>
      <c r="AT353" s="233">
        <f t="shared" si="267"/>
        <v>0</v>
      </c>
      <c r="AU353" s="231">
        <f t="shared" si="267"/>
        <v>0</v>
      </c>
      <c r="AV353" s="231">
        <f t="shared" si="267"/>
        <v>0</v>
      </c>
      <c r="AW353" s="231">
        <f t="shared" si="267"/>
        <v>0</v>
      </c>
      <c r="AX353" s="231">
        <f t="shared" si="267"/>
        <v>0</v>
      </c>
      <c r="AY353" s="231">
        <f t="shared" si="267"/>
        <v>0</v>
      </c>
      <c r="AZ353" s="231">
        <f t="shared" si="267"/>
        <v>0</v>
      </c>
      <c r="BA353" s="231">
        <f t="shared" si="267"/>
        <v>0</v>
      </c>
      <c r="BB353" s="231">
        <f t="shared" si="267"/>
        <v>0</v>
      </c>
      <c r="BC353" s="231">
        <f t="shared" si="267"/>
        <v>0</v>
      </c>
      <c r="BD353" s="231">
        <f t="shared" si="267"/>
        <v>0</v>
      </c>
      <c r="BE353" s="232">
        <f t="shared" ref="BE353" si="275">$G353/72</f>
        <v>0</v>
      </c>
      <c r="BF353" s="233">
        <f t="shared" si="268"/>
        <v>0</v>
      </c>
      <c r="BG353" s="231">
        <f t="shared" si="268"/>
        <v>0</v>
      </c>
      <c r="BH353" s="231">
        <f t="shared" si="268"/>
        <v>0</v>
      </c>
      <c r="BI353" s="231">
        <f t="shared" si="268"/>
        <v>0</v>
      </c>
      <c r="BJ353" s="231">
        <f t="shared" si="268"/>
        <v>0</v>
      </c>
      <c r="BK353" s="231">
        <f t="shared" si="268"/>
        <v>0</v>
      </c>
      <c r="BL353" s="231">
        <f t="shared" si="268"/>
        <v>0</v>
      </c>
      <c r="BM353" s="231">
        <f t="shared" si="268"/>
        <v>0</v>
      </c>
      <c r="BN353" s="231">
        <f t="shared" si="268"/>
        <v>0</v>
      </c>
      <c r="BO353" s="231">
        <f t="shared" si="268"/>
        <v>0</v>
      </c>
      <c r="BP353" s="231">
        <f t="shared" si="268"/>
        <v>0</v>
      </c>
      <c r="BQ353" s="232">
        <f t="shared" si="268"/>
        <v>0</v>
      </c>
      <c r="BR353" s="233">
        <f t="shared" si="268"/>
        <v>0</v>
      </c>
      <c r="BS353" s="231">
        <f t="shared" si="268"/>
        <v>0</v>
      </c>
      <c r="BT353" s="231">
        <f t="shared" si="268"/>
        <v>0</v>
      </c>
      <c r="BU353" s="231">
        <f t="shared" ref="BU353" si="276">$G353/72</f>
        <v>0</v>
      </c>
      <c r="BV353" s="231">
        <f t="shared" si="269"/>
        <v>0</v>
      </c>
      <c r="BW353" s="231">
        <f t="shared" si="269"/>
        <v>0</v>
      </c>
      <c r="BX353" s="231">
        <f t="shared" si="269"/>
        <v>0</v>
      </c>
      <c r="BY353" s="231">
        <f t="shared" si="269"/>
        <v>0</v>
      </c>
      <c r="BZ353" s="231">
        <f t="shared" si="269"/>
        <v>0</v>
      </c>
      <c r="CA353" s="231">
        <f t="shared" si="269"/>
        <v>0</v>
      </c>
      <c r="CB353" s="231">
        <f t="shared" si="269"/>
        <v>0</v>
      </c>
      <c r="CC353" s="232">
        <f t="shared" si="271"/>
        <v>0</v>
      </c>
      <c r="CD353" s="368"/>
    </row>
    <row r="354" spans="2:82" s="39" customFormat="1" ht="13.5" x14ac:dyDescent="0.75">
      <c r="B354" s="328" t="s">
        <v>774</v>
      </c>
      <c r="C354" s="329" t="s">
        <v>775</v>
      </c>
      <c r="D354" s="139" t="s">
        <v>479</v>
      </c>
      <c r="E354" s="276">
        <v>100</v>
      </c>
      <c r="F354" s="336"/>
      <c r="G354" s="74">
        <f t="shared" si="272"/>
        <v>0</v>
      </c>
      <c r="H354" s="230"/>
      <c r="I354" s="232"/>
      <c r="J354" s="230">
        <f t="shared" ref="J354:Y369" si="277">$G354/72</f>
        <v>0</v>
      </c>
      <c r="K354" s="231">
        <f t="shared" si="277"/>
        <v>0</v>
      </c>
      <c r="L354" s="231">
        <f t="shared" si="277"/>
        <v>0</v>
      </c>
      <c r="M354" s="231">
        <f t="shared" si="277"/>
        <v>0</v>
      </c>
      <c r="N354" s="231">
        <f t="shared" si="277"/>
        <v>0</v>
      </c>
      <c r="O354" s="231">
        <f t="shared" si="277"/>
        <v>0</v>
      </c>
      <c r="P354" s="231">
        <f t="shared" si="277"/>
        <v>0</v>
      </c>
      <c r="Q354" s="231">
        <f t="shared" si="277"/>
        <v>0</v>
      </c>
      <c r="R354" s="231">
        <f t="shared" si="277"/>
        <v>0</v>
      </c>
      <c r="S354" s="231">
        <f t="shared" si="277"/>
        <v>0</v>
      </c>
      <c r="T354" s="231">
        <f t="shared" si="277"/>
        <v>0</v>
      </c>
      <c r="U354" s="232">
        <f t="shared" si="277"/>
        <v>0</v>
      </c>
      <c r="V354" s="233">
        <f t="shared" si="277"/>
        <v>0</v>
      </c>
      <c r="W354" s="231">
        <f t="shared" si="277"/>
        <v>0</v>
      </c>
      <c r="X354" s="231">
        <f t="shared" si="277"/>
        <v>0</v>
      </c>
      <c r="Y354" s="231">
        <f t="shared" si="277"/>
        <v>0</v>
      </c>
      <c r="Z354" s="231">
        <f t="shared" ref="Z354:AO369" si="278">$G354/72</f>
        <v>0</v>
      </c>
      <c r="AA354" s="231">
        <f t="shared" si="278"/>
        <v>0</v>
      </c>
      <c r="AB354" s="231">
        <f t="shared" si="278"/>
        <v>0</v>
      </c>
      <c r="AC354" s="231">
        <f t="shared" si="278"/>
        <v>0</v>
      </c>
      <c r="AD354" s="231">
        <f t="shared" si="278"/>
        <v>0</v>
      </c>
      <c r="AE354" s="231">
        <f t="shared" si="278"/>
        <v>0</v>
      </c>
      <c r="AF354" s="231">
        <f t="shared" si="278"/>
        <v>0</v>
      </c>
      <c r="AG354" s="232">
        <f t="shared" si="278"/>
        <v>0</v>
      </c>
      <c r="AH354" s="233">
        <f t="shared" si="278"/>
        <v>0</v>
      </c>
      <c r="AI354" s="231">
        <f t="shared" si="278"/>
        <v>0</v>
      </c>
      <c r="AJ354" s="231">
        <f t="shared" si="278"/>
        <v>0</v>
      </c>
      <c r="AK354" s="231">
        <f t="shared" si="278"/>
        <v>0</v>
      </c>
      <c r="AL354" s="231">
        <f t="shared" si="278"/>
        <v>0</v>
      </c>
      <c r="AM354" s="231">
        <f t="shared" si="278"/>
        <v>0</v>
      </c>
      <c r="AN354" s="231">
        <f t="shared" si="278"/>
        <v>0</v>
      </c>
      <c r="AO354" s="231">
        <f t="shared" si="278"/>
        <v>0</v>
      </c>
      <c r="AP354" s="231">
        <f t="shared" ref="AP354:BE369" si="279">$G354/72</f>
        <v>0</v>
      </c>
      <c r="AQ354" s="231">
        <f t="shared" si="279"/>
        <v>0</v>
      </c>
      <c r="AR354" s="231">
        <f t="shared" si="279"/>
        <v>0</v>
      </c>
      <c r="AS354" s="232">
        <f t="shared" si="279"/>
        <v>0</v>
      </c>
      <c r="AT354" s="233">
        <f t="shared" si="279"/>
        <v>0</v>
      </c>
      <c r="AU354" s="231">
        <f t="shared" si="279"/>
        <v>0</v>
      </c>
      <c r="AV354" s="231">
        <f t="shared" si="279"/>
        <v>0</v>
      </c>
      <c r="AW354" s="231">
        <f t="shared" si="279"/>
        <v>0</v>
      </c>
      <c r="AX354" s="231">
        <f t="shared" si="279"/>
        <v>0</v>
      </c>
      <c r="AY354" s="231">
        <f t="shared" si="279"/>
        <v>0</v>
      </c>
      <c r="AZ354" s="231">
        <f t="shared" si="279"/>
        <v>0</v>
      </c>
      <c r="BA354" s="231">
        <f t="shared" si="279"/>
        <v>0</v>
      </c>
      <c r="BB354" s="231">
        <f t="shared" si="279"/>
        <v>0</v>
      </c>
      <c r="BC354" s="231">
        <f t="shared" si="279"/>
        <v>0</v>
      </c>
      <c r="BD354" s="231">
        <f t="shared" si="279"/>
        <v>0</v>
      </c>
      <c r="BE354" s="232">
        <f t="shared" si="279"/>
        <v>0</v>
      </c>
      <c r="BF354" s="233">
        <f t="shared" ref="BF354:BU369" si="280">$G354/72</f>
        <v>0</v>
      </c>
      <c r="BG354" s="231">
        <f t="shared" si="280"/>
        <v>0</v>
      </c>
      <c r="BH354" s="231">
        <f t="shared" si="280"/>
        <v>0</v>
      </c>
      <c r="BI354" s="231">
        <f t="shared" si="280"/>
        <v>0</v>
      </c>
      <c r="BJ354" s="231">
        <f t="shared" si="280"/>
        <v>0</v>
      </c>
      <c r="BK354" s="231">
        <f t="shared" si="280"/>
        <v>0</v>
      </c>
      <c r="BL354" s="231">
        <f t="shared" si="280"/>
        <v>0</v>
      </c>
      <c r="BM354" s="231">
        <f t="shared" si="280"/>
        <v>0</v>
      </c>
      <c r="BN354" s="231">
        <f t="shared" si="280"/>
        <v>0</v>
      </c>
      <c r="BO354" s="231">
        <f t="shared" si="280"/>
        <v>0</v>
      </c>
      <c r="BP354" s="231">
        <f t="shared" si="280"/>
        <v>0</v>
      </c>
      <c r="BQ354" s="232">
        <f t="shared" si="280"/>
        <v>0</v>
      </c>
      <c r="BR354" s="233">
        <f t="shared" si="280"/>
        <v>0</v>
      </c>
      <c r="BS354" s="231">
        <f t="shared" si="280"/>
        <v>0</v>
      </c>
      <c r="BT354" s="231">
        <f t="shared" si="280"/>
        <v>0</v>
      </c>
      <c r="BU354" s="231">
        <f t="shared" si="280"/>
        <v>0</v>
      </c>
      <c r="BV354" s="231">
        <f t="shared" ref="BV354:CB385" si="281">$G354/72</f>
        <v>0</v>
      </c>
      <c r="BW354" s="231">
        <f t="shared" si="281"/>
        <v>0</v>
      </c>
      <c r="BX354" s="231">
        <f t="shared" si="281"/>
        <v>0</v>
      </c>
      <c r="BY354" s="231">
        <f t="shared" si="281"/>
        <v>0</v>
      </c>
      <c r="BZ354" s="231">
        <f t="shared" si="281"/>
        <v>0</v>
      </c>
      <c r="CA354" s="231">
        <f t="shared" si="281"/>
        <v>0</v>
      </c>
      <c r="CB354" s="231">
        <f t="shared" si="281"/>
        <v>0</v>
      </c>
      <c r="CC354" s="232">
        <f t="shared" si="271"/>
        <v>0</v>
      </c>
      <c r="CD354" s="368"/>
    </row>
    <row r="355" spans="2:82" s="39" customFormat="1" ht="13.5" x14ac:dyDescent="0.75">
      <c r="B355" s="328" t="s">
        <v>776</v>
      </c>
      <c r="C355" s="329" t="s">
        <v>777</v>
      </c>
      <c r="D355" s="139" t="s">
        <v>479</v>
      </c>
      <c r="E355" s="276">
        <v>100</v>
      </c>
      <c r="F355" s="336"/>
      <c r="G355" s="74">
        <f t="shared" si="272"/>
        <v>0</v>
      </c>
      <c r="H355" s="230"/>
      <c r="I355" s="232"/>
      <c r="J355" s="230">
        <f t="shared" si="277"/>
        <v>0</v>
      </c>
      <c r="K355" s="231">
        <f t="shared" si="277"/>
        <v>0</v>
      </c>
      <c r="L355" s="231">
        <f t="shared" si="277"/>
        <v>0</v>
      </c>
      <c r="M355" s="231">
        <f t="shared" si="277"/>
        <v>0</v>
      </c>
      <c r="N355" s="231">
        <f t="shared" si="277"/>
        <v>0</v>
      </c>
      <c r="O355" s="231">
        <f t="shared" si="277"/>
        <v>0</v>
      </c>
      <c r="P355" s="231">
        <f t="shared" si="277"/>
        <v>0</v>
      </c>
      <c r="Q355" s="231">
        <f t="shared" si="277"/>
        <v>0</v>
      </c>
      <c r="R355" s="231">
        <f t="shared" si="277"/>
        <v>0</v>
      </c>
      <c r="S355" s="231">
        <f t="shared" si="277"/>
        <v>0</v>
      </c>
      <c r="T355" s="231">
        <f t="shared" si="277"/>
        <v>0</v>
      </c>
      <c r="U355" s="232">
        <f t="shared" si="277"/>
        <v>0</v>
      </c>
      <c r="V355" s="233">
        <f t="shared" si="277"/>
        <v>0</v>
      </c>
      <c r="W355" s="231">
        <f t="shared" si="277"/>
        <v>0</v>
      </c>
      <c r="X355" s="231">
        <f t="shared" si="277"/>
        <v>0</v>
      </c>
      <c r="Y355" s="231">
        <f t="shared" si="277"/>
        <v>0</v>
      </c>
      <c r="Z355" s="231">
        <f t="shared" si="278"/>
        <v>0</v>
      </c>
      <c r="AA355" s="231">
        <f t="shared" si="278"/>
        <v>0</v>
      </c>
      <c r="AB355" s="231">
        <f t="shared" si="278"/>
        <v>0</v>
      </c>
      <c r="AC355" s="231">
        <f t="shared" si="278"/>
        <v>0</v>
      </c>
      <c r="AD355" s="231">
        <f t="shared" si="278"/>
        <v>0</v>
      </c>
      <c r="AE355" s="231">
        <f t="shared" si="278"/>
        <v>0</v>
      </c>
      <c r="AF355" s="231">
        <f t="shared" si="278"/>
        <v>0</v>
      </c>
      <c r="AG355" s="232">
        <f t="shared" si="278"/>
        <v>0</v>
      </c>
      <c r="AH355" s="233">
        <f t="shared" si="278"/>
        <v>0</v>
      </c>
      <c r="AI355" s="231">
        <f t="shared" si="278"/>
        <v>0</v>
      </c>
      <c r="AJ355" s="231">
        <f t="shared" si="278"/>
        <v>0</v>
      </c>
      <c r="AK355" s="231">
        <f t="shared" si="278"/>
        <v>0</v>
      </c>
      <c r="AL355" s="231">
        <f t="shared" si="278"/>
        <v>0</v>
      </c>
      <c r="AM355" s="231">
        <f t="shared" si="278"/>
        <v>0</v>
      </c>
      <c r="AN355" s="231">
        <f t="shared" si="278"/>
        <v>0</v>
      </c>
      <c r="AO355" s="231">
        <f t="shared" si="278"/>
        <v>0</v>
      </c>
      <c r="AP355" s="231">
        <f t="shared" si="279"/>
        <v>0</v>
      </c>
      <c r="AQ355" s="231">
        <f t="shared" si="279"/>
        <v>0</v>
      </c>
      <c r="AR355" s="231">
        <f t="shared" si="279"/>
        <v>0</v>
      </c>
      <c r="AS355" s="232">
        <f t="shared" si="279"/>
        <v>0</v>
      </c>
      <c r="AT355" s="233">
        <f t="shared" si="279"/>
        <v>0</v>
      </c>
      <c r="AU355" s="231">
        <f t="shared" si="279"/>
        <v>0</v>
      </c>
      <c r="AV355" s="231">
        <f t="shared" si="279"/>
        <v>0</v>
      </c>
      <c r="AW355" s="231">
        <f t="shared" si="279"/>
        <v>0</v>
      </c>
      <c r="AX355" s="231">
        <f t="shared" si="279"/>
        <v>0</v>
      </c>
      <c r="AY355" s="231">
        <f t="shared" si="279"/>
        <v>0</v>
      </c>
      <c r="AZ355" s="231">
        <f t="shared" si="279"/>
        <v>0</v>
      </c>
      <c r="BA355" s="231">
        <f t="shared" si="279"/>
        <v>0</v>
      </c>
      <c r="BB355" s="231">
        <f t="shared" si="279"/>
        <v>0</v>
      </c>
      <c r="BC355" s="231">
        <f t="shared" si="279"/>
        <v>0</v>
      </c>
      <c r="BD355" s="231">
        <f t="shared" si="279"/>
        <v>0</v>
      </c>
      <c r="BE355" s="232">
        <f t="shared" si="279"/>
        <v>0</v>
      </c>
      <c r="BF355" s="233">
        <f t="shared" si="280"/>
        <v>0</v>
      </c>
      <c r="BG355" s="231">
        <f t="shared" si="280"/>
        <v>0</v>
      </c>
      <c r="BH355" s="231">
        <f t="shared" si="280"/>
        <v>0</v>
      </c>
      <c r="BI355" s="231">
        <f t="shared" si="280"/>
        <v>0</v>
      </c>
      <c r="BJ355" s="231">
        <f t="shared" si="280"/>
        <v>0</v>
      </c>
      <c r="BK355" s="231">
        <f t="shared" si="280"/>
        <v>0</v>
      </c>
      <c r="BL355" s="231">
        <f t="shared" si="280"/>
        <v>0</v>
      </c>
      <c r="BM355" s="231">
        <f t="shared" si="280"/>
        <v>0</v>
      </c>
      <c r="BN355" s="231">
        <f t="shared" si="280"/>
        <v>0</v>
      </c>
      <c r="BO355" s="231">
        <f t="shared" si="280"/>
        <v>0</v>
      </c>
      <c r="BP355" s="231">
        <f t="shared" si="280"/>
        <v>0</v>
      </c>
      <c r="BQ355" s="232">
        <f t="shared" si="280"/>
        <v>0</v>
      </c>
      <c r="BR355" s="233">
        <f t="shared" si="280"/>
        <v>0</v>
      </c>
      <c r="BS355" s="231">
        <f t="shared" si="280"/>
        <v>0</v>
      </c>
      <c r="BT355" s="231">
        <f t="shared" si="280"/>
        <v>0</v>
      </c>
      <c r="BU355" s="231">
        <f t="shared" si="280"/>
        <v>0</v>
      </c>
      <c r="BV355" s="231">
        <f t="shared" si="281"/>
        <v>0</v>
      </c>
      <c r="BW355" s="231">
        <f t="shared" si="281"/>
        <v>0</v>
      </c>
      <c r="BX355" s="231">
        <f t="shared" si="281"/>
        <v>0</v>
      </c>
      <c r="BY355" s="231">
        <f t="shared" si="281"/>
        <v>0</v>
      </c>
      <c r="BZ355" s="231">
        <f t="shared" si="281"/>
        <v>0</v>
      </c>
      <c r="CA355" s="231">
        <f t="shared" si="281"/>
        <v>0</v>
      </c>
      <c r="CB355" s="231">
        <f t="shared" si="281"/>
        <v>0</v>
      </c>
      <c r="CC355" s="232">
        <f t="shared" si="271"/>
        <v>0</v>
      </c>
      <c r="CD355" s="368"/>
    </row>
    <row r="356" spans="2:82" s="39" customFormat="1" ht="13.5" x14ac:dyDescent="0.75">
      <c r="B356" s="328" t="s">
        <v>778</v>
      </c>
      <c r="C356" s="329" t="s">
        <v>779</v>
      </c>
      <c r="D356" s="139" t="s">
        <v>479</v>
      </c>
      <c r="E356" s="276">
        <v>100</v>
      </c>
      <c r="F356" s="336"/>
      <c r="G356" s="74">
        <f t="shared" si="272"/>
        <v>0</v>
      </c>
      <c r="H356" s="230"/>
      <c r="I356" s="232"/>
      <c r="J356" s="230">
        <f t="shared" si="277"/>
        <v>0</v>
      </c>
      <c r="K356" s="231">
        <f t="shared" si="277"/>
        <v>0</v>
      </c>
      <c r="L356" s="231">
        <f t="shared" si="277"/>
        <v>0</v>
      </c>
      <c r="M356" s="231">
        <f t="shared" si="277"/>
        <v>0</v>
      </c>
      <c r="N356" s="231">
        <f t="shared" si="277"/>
        <v>0</v>
      </c>
      <c r="O356" s="231">
        <f t="shared" si="277"/>
        <v>0</v>
      </c>
      <c r="P356" s="231">
        <f t="shared" si="277"/>
        <v>0</v>
      </c>
      <c r="Q356" s="231">
        <f t="shared" si="277"/>
        <v>0</v>
      </c>
      <c r="R356" s="231">
        <f t="shared" si="277"/>
        <v>0</v>
      </c>
      <c r="S356" s="231">
        <f t="shared" si="277"/>
        <v>0</v>
      </c>
      <c r="T356" s="231">
        <f t="shared" si="277"/>
        <v>0</v>
      </c>
      <c r="U356" s="232">
        <f t="shared" si="277"/>
        <v>0</v>
      </c>
      <c r="V356" s="233">
        <f t="shared" si="277"/>
        <v>0</v>
      </c>
      <c r="W356" s="231">
        <f t="shared" si="277"/>
        <v>0</v>
      </c>
      <c r="X356" s="231">
        <f t="shared" si="277"/>
        <v>0</v>
      </c>
      <c r="Y356" s="231">
        <f t="shared" si="277"/>
        <v>0</v>
      </c>
      <c r="Z356" s="231">
        <f t="shared" si="278"/>
        <v>0</v>
      </c>
      <c r="AA356" s="231">
        <f t="shared" si="278"/>
        <v>0</v>
      </c>
      <c r="AB356" s="231">
        <f t="shared" si="278"/>
        <v>0</v>
      </c>
      <c r="AC356" s="231">
        <f t="shared" si="278"/>
        <v>0</v>
      </c>
      <c r="AD356" s="231">
        <f t="shared" si="278"/>
        <v>0</v>
      </c>
      <c r="AE356" s="231">
        <f t="shared" si="278"/>
        <v>0</v>
      </c>
      <c r="AF356" s="231">
        <f t="shared" si="278"/>
        <v>0</v>
      </c>
      <c r="AG356" s="232">
        <f t="shared" si="278"/>
        <v>0</v>
      </c>
      <c r="AH356" s="233">
        <f t="shared" si="278"/>
        <v>0</v>
      </c>
      <c r="AI356" s="231">
        <f t="shared" si="278"/>
        <v>0</v>
      </c>
      <c r="AJ356" s="231">
        <f t="shared" si="278"/>
        <v>0</v>
      </c>
      <c r="AK356" s="231">
        <f t="shared" si="278"/>
        <v>0</v>
      </c>
      <c r="AL356" s="231">
        <f t="shared" si="278"/>
        <v>0</v>
      </c>
      <c r="AM356" s="231">
        <f t="shared" si="278"/>
        <v>0</v>
      </c>
      <c r="AN356" s="231">
        <f t="shared" si="278"/>
        <v>0</v>
      </c>
      <c r="AO356" s="231">
        <f t="shared" si="278"/>
        <v>0</v>
      </c>
      <c r="AP356" s="231">
        <f t="shared" si="279"/>
        <v>0</v>
      </c>
      <c r="AQ356" s="231">
        <f t="shared" si="279"/>
        <v>0</v>
      </c>
      <c r="AR356" s="231">
        <f t="shared" si="279"/>
        <v>0</v>
      </c>
      <c r="AS356" s="232">
        <f t="shared" si="279"/>
        <v>0</v>
      </c>
      <c r="AT356" s="233">
        <f t="shared" si="279"/>
        <v>0</v>
      </c>
      <c r="AU356" s="231">
        <f t="shared" si="279"/>
        <v>0</v>
      </c>
      <c r="AV356" s="231">
        <f t="shared" si="279"/>
        <v>0</v>
      </c>
      <c r="AW356" s="231">
        <f t="shared" si="279"/>
        <v>0</v>
      </c>
      <c r="AX356" s="231">
        <f t="shared" si="279"/>
        <v>0</v>
      </c>
      <c r="AY356" s="231">
        <f t="shared" si="279"/>
        <v>0</v>
      </c>
      <c r="AZ356" s="231">
        <f t="shared" si="279"/>
        <v>0</v>
      </c>
      <c r="BA356" s="231">
        <f t="shared" si="279"/>
        <v>0</v>
      </c>
      <c r="BB356" s="231">
        <f t="shared" si="279"/>
        <v>0</v>
      </c>
      <c r="BC356" s="231">
        <f t="shared" si="279"/>
        <v>0</v>
      </c>
      <c r="BD356" s="231">
        <f t="shared" si="279"/>
        <v>0</v>
      </c>
      <c r="BE356" s="232">
        <f t="shared" si="279"/>
        <v>0</v>
      </c>
      <c r="BF356" s="233">
        <f t="shared" si="280"/>
        <v>0</v>
      </c>
      <c r="BG356" s="231">
        <f t="shared" si="280"/>
        <v>0</v>
      </c>
      <c r="BH356" s="231">
        <f t="shared" si="280"/>
        <v>0</v>
      </c>
      <c r="BI356" s="231">
        <f t="shared" si="280"/>
        <v>0</v>
      </c>
      <c r="BJ356" s="231">
        <f t="shared" si="280"/>
        <v>0</v>
      </c>
      <c r="BK356" s="231">
        <f t="shared" si="280"/>
        <v>0</v>
      </c>
      <c r="BL356" s="231">
        <f t="shared" si="280"/>
        <v>0</v>
      </c>
      <c r="BM356" s="231">
        <f t="shared" si="280"/>
        <v>0</v>
      </c>
      <c r="BN356" s="231">
        <f t="shared" si="280"/>
        <v>0</v>
      </c>
      <c r="BO356" s="231">
        <f t="shared" si="280"/>
        <v>0</v>
      </c>
      <c r="BP356" s="231">
        <f t="shared" si="280"/>
        <v>0</v>
      </c>
      <c r="BQ356" s="232">
        <f t="shared" si="280"/>
        <v>0</v>
      </c>
      <c r="BR356" s="233">
        <f t="shared" si="280"/>
        <v>0</v>
      </c>
      <c r="BS356" s="231">
        <f t="shared" si="280"/>
        <v>0</v>
      </c>
      <c r="BT356" s="231">
        <f t="shared" si="280"/>
        <v>0</v>
      </c>
      <c r="BU356" s="231">
        <f t="shared" si="280"/>
        <v>0</v>
      </c>
      <c r="BV356" s="231">
        <f t="shared" si="281"/>
        <v>0</v>
      </c>
      <c r="BW356" s="231">
        <f t="shared" si="281"/>
        <v>0</v>
      </c>
      <c r="BX356" s="231">
        <f t="shared" si="281"/>
        <v>0</v>
      </c>
      <c r="BY356" s="231">
        <f t="shared" si="281"/>
        <v>0</v>
      </c>
      <c r="BZ356" s="231">
        <f t="shared" si="281"/>
        <v>0</v>
      </c>
      <c r="CA356" s="231">
        <f t="shared" si="281"/>
        <v>0</v>
      </c>
      <c r="CB356" s="231">
        <f t="shared" si="281"/>
        <v>0</v>
      </c>
      <c r="CC356" s="232">
        <f t="shared" si="271"/>
        <v>0</v>
      </c>
      <c r="CD356" s="368"/>
    </row>
    <row r="357" spans="2:82" s="39" customFormat="1" ht="13.5" x14ac:dyDescent="0.75">
      <c r="B357" s="328" t="s">
        <v>780</v>
      </c>
      <c r="C357" s="329" t="s">
        <v>781</v>
      </c>
      <c r="D357" s="139" t="s">
        <v>479</v>
      </c>
      <c r="E357" s="276">
        <v>100</v>
      </c>
      <c r="F357" s="336"/>
      <c r="G357" s="74">
        <f t="shared" si="272"/>
        <v>0</v>
      </c>
      <c r="H357" s="230"/>
      <c r="I357" s="232"/>
      <c r="J357" s="230">
        <f t="shared" si="277"/>
        <v>0</v>
      </c>
      <c r="K357" s="231">
        <f t="shared" si="277"/>
        <v>0</v>
      </c>
      <c r="L357" s="231">
        <f t="shared" si="277"/>
        <v>0</v>
      </c>
      <c r="M357" s="231">
        <f t="shared" si="277"/>
        <v>0</v>
      </c>
      <c r="N357" s="231">
        <f t="shared" si="277"/>
        <v>0</v>
      </c>
      <c r="O357" s="231">
        <f t="shared" si="277"/>
        <v>0</v>
      </c>
      <c r="P357" s="231">
        <f t="shared" si="277"/>
        <v>0</v>
      </c>
      <c r="Q357" s="231">
        <f t="shared" si="277"/>
        <v>0</v>
      </c>
      <c r="R357" s="231">
        <f t="shared" si="277"/>
        <v>0</v>
      </c>
      <c r="S357" s="231">
        <f t="shared" si="277"/>
        <v>0</v>
      </c>
      <c r="T357" s="231">
        <f t="shared" si="277"/>
        <v>0</v>
      </c>
      <c r="U357" s="232">
        <f t="shared" si="277"/>
        <v>0</v>
      </c>
      <c r="V357" s="233">
        <f t="shared" si="277"/>
        <v>0</v>
      </c>
      <c r="W357" s="231">
        <f t="shared" si="277"/>
        <v>0</v>
      </c>
      <c r="X357" s="231">
        <f t="shared" si="277"/>
        <v>0</v>
      </c>
      <c r="Y357" s="231">
        <f t="shared" si="277"/>
        <v>0</v>
      </c>
      <c r="Z357" s="231">
        <f t="shared" si="278"/>
        <v>0</v>
      </c>
      <c r="AA357" s="231">
        <f t="shared" si="278"/>
        <v>0</v>
      </c>
      <c r="AB357" s="231">
        <f t="shared" si="278"/>
        <v>0</v>
      </c>
      <c r="AC357" s="231">
        <f t="shared" si="278"/>
        <v>0</v>
      </c>
      <c r="AD357" s="231">
        <f t="shared" si="278"/>
        <v>0</v>
      </c>
      <c r="AE357" s="231">
        <f t="shared" si="278"/>
        <v>0</v>
      </c>
      <c r="AF357" s="231">
        <f t="shared" si="278"/>
        <v>0</v>
      </c>
      <c r="AG357" s="232">
        <f t="shared" si="278"/>
        <v>0</v>
      </c>
      <c r="AH357" s="233">
        <f t="shared" si="278"/>
        <v>0</v>
      </c>
      <c r="AI357" s="231">
        <f t="shared" si="278"/>
        <v>0</v>
      </c>
      <c r="AJ357" s="231">
        <f t="shared" si="278"/>
        <v>0</v>
      </c>
      <c r="AK357" s="231">
        <f t="shared" si="278"/>
        <v>0</v>
      </c>
      <c r="AL357" s="231">
        <f t="shared" si="278"/>
        <v>0</v>
      </c>
      <c r="AM357" s="231">
        <f t="shared" si="278"/>
        <v>0</v>
      </c>
      <c r="AN357" s="231">
        <f t="shared" si="278"/>
        <v>0</v>
      </c>
      <c r="AO357" s="231">
        <f t="shared" si="278"/>
        <v>0</v>
      </c>
      <c r="AP357" s="231">
        <f t="shared" si="279"/>
        <v>0</v>
      </c>
      <c r="AQ357" s="231">
        <f t="shared" si="279"/>
        <v>0</v>
      </c>
      <c r="AR357" s="231">
        <f t="shared" si="279"/>
        <v>0</v>
      </c>
      <c r="AS357" s="232">
        <f t="shared" si="279"/>
        <v>0</v>
      </c>
      <c r="AT357" s="233">
        <f t="shared" si="279"/>
        <v>0</v>
      </c>
      <c r="AU357" s="231">
        <f t="shared" si="279"/>
        <v>0</v>
      </c>
      <c r="AV357" s="231">
        <f t="shared" si="279"/>
        <v>0</v>
      </c>
      <c r="AW357" s="231">
        <f t="shared" si="279"/>
        <v>0</v>
      </c>
      <c r="AX357" s="231">
        <f t="shared" si="279"/>
        <v>0</v>
      </c>
      <c r="AY357" s="231">
        <f t="shared" si="279"/>
        <v>0</v>
      </c>
      <c r="AZ357" s="231">
        <f t="shared" si="279"/>
        <v>0</v>
      </c>
      <c r="BA357" s="231">
        <f t="shared" si="279"/>
        <v>0</v>
      </c>
      <c r="BB357" s="231">
        <f t="shared" si="279"/>
        <v>0</v>
      </c>
      <c r="BC357" s="231">
        <f t="shared" si="279"/>
        <v>0</v>
      </c>
      <c r="BD357" s="231">
        <f t="shared" si="279"/>
        <v>0</v>
      </c>
      <c r="BE357" s="232">
        <f t="shared" si="279"/>
        <v>0</v>
      </c>
      <c r="BF357" s="233">
        <f t="shared" si="280"/>
        <v>0</v>
      </c>
      <c r="BG357" s="231">
        <f t="shared" si="280"/>
        <v>0</v>
      </c>
      <c r="BH357" s="231">
        <f t="shared" si="280"/>
        <v>0</v>
      </c>
      <c r="BI357" s="231">
        <f t="shared" si="280"/>
        <v>0</v>
      </c>
      <c r="BJ357" s="231">
        <f t="shared" si="280"/>
        <v>0</v>
      </c>
      <c r="BK357" s="231">
        <f t="shared" si="280"/>
        <v>0</v>
      </c>
      <c r="BL357" s="231">
        <f t="shared" si="280"/>
        <v>0</v>
      </c>
      <c r="BM357" s="231">
        <f t="shared" si="280"/>
        <v>0</v>
      </c>
      <c r="BN357" s="231">
        <f t="shared" si="280"/>
        <v>0</v>
      </c>
      <c r="BO357" s="231">
        <f t="shared" si="280"/>
        <v>0</v>
      </c>
      <c r="BP357" s="231">
        <f t="shared" si="280"/>
        <v>0</v>
      </c>
      <c r="BQ357" s="232">
        <f t="shared" si="280"/>
        <v>0</v>
      </c>
      <c r="BR357" s="233">
        <f t="shared" si="280"/>
        <v>0</v>
      </c>
      <c r="BS357" s="231">
        <f t="shared" si="280"/>
        <v>0</v>
      </c>
      <c r="BT357" s="231">
        <f t="shared" si="280"/>
        <v>0</v>
      </c>
      <c r="BU357" s="231">
        <f t="shared" si="280"/>
        <v>0</v>
      </c>
      <c r="BV357" s="231">
        <f t="shared" si="281"/>
        <v>0</v>
      </c>
      <c r="BW357" s="231">
        <f t="shared" si="281"/>
        <v>0</v>
      </c>
      <c r="BX357" s="231">
        <f t="shared" si="281"/>
        <v>0</v>
      </c>
      <c r="BY357" s="231">
        <f t="shared" si="281"/>
        <v>0</v>
      </c>
      <c r="BZ357" s="231">
        <f t="shared" si="281"/>
        <v>0</v>
      </c>
      <c r="CA357" s="231">
        <f t="shared" si="281"/>
        <v>0</v>
      </c>
      <c r="CB357" s="231">
        <f t="shared" si="281"/>
        <v>0</v>
      </c>
      <c r="CC357" s="232">
        <f t="shared" si="271"/>
        <v>0</v>
      </c>
      <c r="CD357" s="368"/>
    </row>
    <row r="358" spans="2:82" s="39" customFormat="1" ht="13.5" x14ac:dyDescent="0.75">
      <c r="B358" s="328" t="s">
        <v>782</v>
      </c>
      <c r="C358" s="329" t="s">
        <v>783</v>
      </c>
      <c r="D358" s="139" t="s">
        <v>479</v>
      </c>
      <c r="E358" s="276">
        <v>100</v>
      </c>
      <c r="F358" s="336"/>
      <c r="G358" s="74">
        <f t="shared" si="272"/>
        <v>0</v>
      </c>
      <c r="H358" s="230"/>
      <c r="I358" s="232"/>
      <c r="J358" s="230">
        <f t="shared" si="277"/>
        <v>0</v>
      </c>
      <c r="K358" s="231">
        <f t="shared" si="277"/>
        <v>0</v>
      </c>
      <c r="L358" s="231">
        <f t="shared" si="277"/>
        <v>0</v>
      </c>
      <c r="M358" s="231">
        <f t="shared" si="277"/>
        <v>0</v>
      </c>
      <c r="N358" s="231">
        <f t="shared" si="277"/>
        <v>0</v>
      </c>
      <c r="O358" s="231">
        <f t="shared" si="277"/>
        <v>0</v>
      </c>
      <c r="P358" s="231">
        <f t="shared" si="277"/>
        <v>0</v>
      </c>
      <c r="Q358" s="231">
        <f t="shared" si="277"/>
        <v>0</v>
      </c>
      <c r="R358" s="231">
        <f t="shared" si="277"/>
        <v>0</v>
      </c>
      <c r="S358" s="231">
        <f t="shared" si="277"/>
        <v>0</v>
      </c>
      <c r="T358" s="231">
        <f t="shared" si="277"/>
        <v>0</v>
      </c>
      <c r="U358" s="232">
        <f t="shared" si="277"/>
        <v>0</v>
      </c>
      <c r="V358" s="233">
        <f t="shared" si="277"/>
        <v>0</v>
      </c>
      <c r="W358" s="231">
        <f t="shared" si="277"/>
        <v>0</v>
      </c>
      <c r="X358" s="231">
        <f t="shared" si="277"/>
        <v>0</v>
      </c>
      <c r="Y358" s="231">
        <f t="shared" si="277"/>
        <v>0</v>
      </c>
      <c r="Z358" s="231">
        <f t="shared" si="278"/>
        <v>0</v>
      </c>
      <c r="AA358" s="231">
        <f t="shared" si="278"/>
        <v>0</v>
      </c>
      <c r="AB358" s="231">
        <f t="shared" si="278"/>
        <v>0</v>
      </c>
      <c r="AC358" s="231">
        <f t="shared" si="278"/>
        <v>0</v>
      </c>
      <c r="AD358" s="231">
        <f t="shared" si="278"/>
        <v>0</v>
      </c>
      <c r="AE358" s="231">
        <f t="shared" si="278"/>
        <v>0</v>
      </c>
      <c r="AF358" s="231">
        <f t="shared" si="278"/>
        <v>0</v>
      </c>
      <c r="AG358" s="232">
        <f t="shared" si="278"/>
        <v>0</v>
      </c>
      <c r="AH358" s="233">
        <f t="shared" si="278"/>
        <v>0</v>
      </c>
      <c r="AI358" s="231">
        <f t="shared" si="278"/>
        <v>0</v>
      </c>
      <c r="AJ358" s="231">
        <f t="shared" si="278"/>
        <v>0</v>
      </c>
      <c r="AK358" s="231">
        <f t="shared" si="278"/>
        <v>0</v>
      </c>
      <c r="AL358" s="231">
        <f t="shared" si="278"/>
        <v>0</v>
      </c>
      <c r="AM358" s="231">
        <f t="shared" si="278"/>
        <v>0</v>
      </c>
      <c r="AN358" s="231">
        <f t="shared" si="278"/>
        <v>0</v>
      </c>
      <c r="AO358" s="231">
        <f t="shared" si="278"/>
        <v>0</v>
      </c>
      <c r="AP358" s="231">
        <f t="shared" si="279"/>
        <v>0</v>
      </c>
      <c r="AQ358" s="231">
        <f t="shared" si="279"/>
        <v>0</v>
      </c>
      <c r="AR358" s="231">
        <f t="shared" si="279"/>
        <v>0</v>
      </c>
      <c r="AS358" s="232">
        <f t="shared" si="279"/>
        <v>0</v>
      </c>
      <c r="AT358" s="233">
        <f t="shared" si="279"/>
        <v>0</v>
      </c>
      <c r="AU358" s="231">
        <f t="shared" si="279"/>
        <v>0</v>
      </c>
      <c r="AV358" s="231">
        <f t="shared" si="279"/>
        <v>0</v>
      </c>
      <c r="AW358" s="231">
        <f t="shared" si="279"/>
        <v>0</v>
      </c>
      <c r="AX358" s="231">
        <f t="shared" si="279"/>
        <v>0</v>
      </c>
      <c r="AY358" s="231">
        <f t="shared" si="279"/>
        <v>0</v>
      </c>
      <c r="AZ358" s="231">
        <f t="shared" si="279"/>
        <v>0</v>
      </c>
      <c r="BA358" s="231">
        <f t="shared" si="279"/>
        <v>0</v>
      </c>
      <c r="BB358" s="231">
        <f t="shared" si="279"/>
        <v>0</v>
      </c>
      <c r="BC358" s="231">
        <f t="shared" si="279"/>
        <v>0</v>
      </c>
      <c r="BD358" s="231">
        <f t="shared" si="279"/>
        <v>0</v>
      </c>
      <c r="BE358" s="232">
        <f t="shared" si="279"/>
        <v>0</v>
      </c>
      <c r="BF358" s="233">
        <f t="shared" si="280"/>
        <v>0</v>
      </c>
      <c r="BG358" s="231">
        <f t="shared" si="280"/>
        <v>0</v>
      </c>
      <c r="BH358" s="231">
        <f t="shared" si="280"/>
        <v>0</v>
      </c>
      <c r="BI358" s="231">
        <f t="shared" si="280"/>
        <v>0</v>
      </c>
      <c r="BJ358" s="231">
        <f t="shared" si="280"/>
        <v>0</v>
      </c>
      <c r="BK358" s="231">
        <f t="shared" si="280"/>
        <v>0</v>
      </c>
      <c r="BL358" s="231">
        <f t="shared" si="280"/>
        <v>0</v>
      </c>
      <c r="BM358" s="231">
        <f t="shared" si="280"/>
        <v>0</v>
      </c>
      <c r="BN358" s="231">
        <f t="shared" si="280"/>
        <v>0</v>
      </c>
      <c r="BO358" s="231">
        <f t="shared" si="280"/>
        <v>0</v>
      </c>
      <c r="BP358" s="231">
        <f t="shared" si="280"/>
        <v>0</v>
      </c>
      <c r="BQ358" s="232">
        <f t="shared" si="280"/>
        <v>0</v>
      </c>
      <c r="BR358" s="233">
        <f t="shared" si="280"/>
        <v>0</v>
      </c>
      <c r="BS358" s="231">
        <f t="shared" si="280"/>
        <v>0</v>
      </c>
      <c r="BT358" s="231">
        <f t="shared" si="280"/>
        <v>0</v>
      </c>
      <c r="BU358" s="231">
        <f t="shared" si="280"/>
        <v>0</v>
      </c>
      <c r="BV358" s="231">
        <f t="shared" si="281"/>
        <v>0</v>
      </c>
      <c r="BW358" s="231">
        <f t="shared" si="281"/>
        <v>0</v>
      </c>
      <c r="BX358" s="231">
        <f t="shared" si="281"/>
        <v>0</v>
      </c>
      <c r="BY358" s="231">
        <f t="shared" si="281"/>
        <v>0</v>
      </c>
      <c r="BZ358" s="231">
        <f t="shared" si="281"/>
        <v>0</v>
      </c>
      <c r="CA358" s="231">
        <f t="shared" si="281"/>
        <v>0</v>
      </c>
      <c r="CB358" s="231">
        <f t="shared" si="281"/>
        <v>0</v>
      </c>
      <c r="CC358" s="232">
        <f t="shared" si="271"/>
        <v>0</v>
      </c>
      <c r="CD358" s="368"/>
    </row>
    <row r="359" spans="2:82" s="39" customFormat="1" ht="13.5" x14ac:dyDescent="0.75">
      <c r="B359" s="328" t="s">
        <v>784</v>
      </c>
      <c r="C359" s="329" t="s">
        <v>785</v>
      </c>
      <c r="D359" s="139" t="s">
        <v>479</v>
      </c>
      <c r="E359" s="276">
        <v>100</v>
      </c>
      <c r="F359" s="336"/>
      <c r="G359" s="74">
        <f t="shared" si="272"/>
        <v>0</v>
      </c>
      <c r="H359" s="230"/>
      <c r="I359" s="232"/>
      <c r="J359" s="230">
        <f t="shared" si="277"/>
        <v>0</v>
      </c>
      <c r="K359" s="231">
        <f t="shared" si="277"/>
        <v>0</v>
      </c>
      <c r="L359" s="231">
        <f t="shared" si="277"/>
        <v>0</v>
      </c>
      <c r="M359" s="231">
        <f t="shared" si="277"/>
        <v>0</v>
      </c>
      <c r="N359" s="231">
        <f t="shared" si="277"/>
        <v>0</v>
      </c>
      <c r="O359" s="231">
        <f t="shared" si="277"/>
        <v>0</v>
      </c>
      <c r="P359" s="231">
        <f t="shared" si="277"/>
        <v>0</v>
      </c>
      <c r="Q359" s="231">
        <f t="shared" si="277"/>
        <v>0</v>
      </c>
      <c r="R359" s="231">
        <f t="shared" si="277"/>
        <v>0</v>
      </c>
      <c r="S359" s="231">
        <f t="shared" si="277"/>
        <v>0</v>
      </c>
      <c r="T359" s="231">
        <f t="shared" si="277"/>
        <v>0</v>
      </c>
      <c r="U359" s="232">
        <f t="shared" si="277"/>
        <v>0</v>
      </c>
      <c r="V359" s="233">
        <f t="shared" si="277"/>
        <v>0</v>
      </c>
      <c r="W359" s="231">
        <f t="shared" si="277"/>
        <v>0</v>
      </c>
      <c r="X359" s="231">
        <f t="shared" si="277"/>
        <v>0</v>
      </c>
      <c r="Y359" s="231">
        <f t="shared" si="277"/>
        <v>0</v>
      </c>
      <c r="Z359" s="231">
        <f t="shared" si="278"/>
        <v>0</v>
      </c>
      <c r="AA359" s="231">
        <f t="shared" si="278"/>
        <v>0</v>
      </c>
      <c r="AB359" s="231">
        <f t="shared" si="278"/>
        <v>0</v>
      </c>
      <c r="AC359" s="231">
        <f t="shared" si="278"/>
        <v>0</v>
      </c>
      <c r="AD359" s="231">
        <f t="shared" si="278"/>
        <v>0</v>
      </c>
      <c r="AE359" s="231">
        <f t="shared" si="278"/>
        <v>0</v>
      </c>
      <c r="AF359" s="231">
        <f t="shared" si="278"/>
        <v>0</v>
      </c>
      <c r="AG359" s="232">
        <f t="shared" si="278"/>
        <v>0</v>
      </c>
      <c r="AH359" s="233">
        <f t="shared" si="278"/>
        <v>0</v>
      </c>
      <c r="AI359" s="231">
        <f t="shared" si="278"/>
        <v>0</v>
      </c>
      <c r="AJ359" s="231">
        <f t="shared" si="278"/>
        <v>0</v>
      </c>
      <c r="AK359" s="231">
        <f t="shared" si="278"/>
        <v>0</v>
      </c>
      <c r="AL359" s="231">
        <f t="shared" si="278"/>
        <v>0</v>
      </c>
      <c r="AM359" s="231">
        <f t="shared" si="278"/>
        <v>0</v>
      </c>
      <c r="AN359" s="231">
        <f t="shared" si="278"/>
        <v>0</v>
      </c>
      <c r="AO359" s="231">
        <f t="shared" si="278"/>
        <v>0</v>
      </c>
      <c r="AP359" s="231">
        <f t="shared" si="279"/>
        <v>0</v>
      </c>
      <c r="AQ359" s="231">
        <f t="shared" si="279"/>
        <v>0</v>
      </c>
      <c r="AR359" s="231">
        <f t="shared" si="279"/>
        <v>0</v>
      </c>
      <c r="AS359" s="232">
        <f t="shared" si="279"/>
        <v>0</v>
      </c>
      <c r="AT359" s="233">
        <f t="shared" si="279"/>
        <v>0</v>
      </c>
      <c r="AU359" s="231">
        <f t="shared" si="279"/>
        <v>0</v>
      </c>
      <c r="AV359" s="231">
        <f t="shared" si="279"/>
        <v>0</v>
      </c>
      <c r="AW359" s="231">
        <f t="shared" si="279"/>
        <v>0</v>
      </c>
      <c r="AX359" s="231">
        <f t="shared" si="279"/>
        <v>0</v>
      </c>
      <c r="AY359" s="231">
        <f t="shared" si="279"/>
        <v>0</v>
      </c>
      <c r="AZ359" s="231">
        <f t="shared" si="279"/>
        <v>0</v>
      </c>
      <c r="BA359" s="231">
        <f t="shared" si="279"/>
        <v>0</v>
      </c>
      <c r="BB359" s="231">
        <f t="shared" si="279"/>
        <v>0</v>
      </c>
      <c r="BC359" s="231">
        <f t="shared" si="279"/>
        <v>0</v>
      </c>
      <c r="BD359" s="231">
        <f t="shared" si="279"/>
        <v>0</v>
      </c>
      <c r="BE359" s="232">
        <f t="shared" si="279"/>
        <v>0</v>
      </c>
      <c r="BF359" s="233">
        <f t="shared" si="280"/>
        <v>0</v>
      </c>
      <c r="BG359" s="231">
        <f t="shared" si="280"/>
        <v>0</v>
      </c>
      <c r="BH359" s="231">
        <f t="shared" si="280"/>
        <v>0</v>
      </c>
      <c r="BI359" s="231">
        <f t="shared" si="280"/>
        <v>0</v>
      </c>
      <c r="BJ359" s="231">
        <f t="shared" si="280"/>
        <v>0</v>
      </c>
      <c r="BK359" s="231">
        <f t="shared" si="280"/>
        <v>0</v>
      </c>
      <c r="BL359" s="231">
        <f t="shared" si="280"/>
        <v>0</v>
      </c>
      <c r="BM359" s="231">
        <f t="shared" si="280"/>
        <v>0</v>
      </c>
      <c r="BN359" s="231">
        <f t="shared" si="280"/>
        <v>0</v>
      </c>
      <c r="BO359" s="231">
        <f t="shared" si="280"/>
        <v>0</v>
      </c>
      <c r="BP359" s="231">
        <f t="shared" si="280"/>
        <v>0</v>
      </c>
      <c r="BQ359" s="232">
        <f t="shared" si="280"/>
        <v>0</v>
      </c>
      <c r="BR359" s="233">
        <f t="shared" si="280"/>
        <v>0</v>
      </c>
      <c r="BS359" s="231">
        <f t="shared" si="280"/>
        <v>0</v>
      </c>
      <c r="BT359" s="231">
        <f t="shared" si="280"/>
        <v>0</v>
      </c>
      <c r="BU359" s="231">
        <f t="shared" si="280"/>
        <v>0</v>
      </c>
      <c r="BV359" s="231">
        <f t="shared" si="281"/>
        <v>0</v>
      </c>
      <c r="BW359" s="231">
        <f t="shared" si="281"/>
        <v>0</v>
      </c>
      <c r="BX359" s="231">
        <f t="shared" si="281"/>
        <v>0</v>
      </c>
      <c r="BY359" s="231">
        <f t="shared" si="281"/>
        <v>0</v>
      </c>
      <c r="BZ359" s="231">
        <f t="shared" si="281"/>
        <v>0</v>
      </c>
      <c r="CA359" s="231">
        <f t="shared" si="281"/>
        <v>0</v>
      </c>
      <c r="CB359" s="231">
        <f t="shared" si="281"/>
        <v>0</v>
      </c>
      <c r="CC359" s="232">
        <f t="shared" si="271"/>
        <v>0</v>
      </c>
      <c r="CD359" s="368"/>
    </row>
    <row r="360" spans="2:82" s="39" customFormat="1" ht="13.5" x14ac:dyDescent="0.75">
      <c r="B360" s="328" t="s">
        <v>786</v>
      </c>
      <c r="C360" s="329" t="s">
        <v>787</v>
      </c>
      <c r="D360" s="139" t="s">
        <v>479</v>
      </c>
      <c r="E360" s="276">
        <v>100</v>
      </c>
      <c r="F360" s="336"/>
      <c r="G360" s="74">
        <f t="shared" si="272"/>
        <v>0</v>
      </c>
      <c r="H360" s="230"/>
      <c r="I360" s="232"/>
      <c r="J360" s="230">
        <f t="shared" si="277"/>
        <v>0</v>
      </c>
      <c r="K360" s="231">
        <f t="shared" si="277"/>
        <v>0</v>
      </c>
      <c r="L360" s="231">
        <f t="shared" si="277"/>
        <v>0</v>
      </c>
      <c r="M360" s="231">
        <f t="shared" si="277"/>
        <v>0</v>
      </c>
      <c r="N360" s="231">
        <f t="shared" si="277"/>
        <v>0</v>
      </c>
      <c r="O360" s="231">
        <f t="shared" si="277"/>
        <v>0</v>
      </c>
      <c r="P360" s="231">
        <f t="shared" si="277"/>
        <v>0</v>
      </c>
      <c r="Q360" s="231">
        <f t="shared" si="277"/>
        <v>0</v>
      </c>
      <c r="R360" s="231">
        <f t="shared" si="277"/>
        <v>0</v>
      </c>
      <c r="S360" s="231">
        <f t="shared" si="277"/>
        <v>0</v>
      </c>
      <c r="T360" s="231">
        <f t="shared" si="277"/>
        <v>0</v>
      </c>
      <c r="U360" s="232">
        <f t="shared" si="277"/>
        <v>0</v>
      </c>
      <c r="V360" s="233">
        <f t="shared" si="277"/>
        <v>0</v>
      </c>
      <c r="W360" s="231">
        <f t="shared" si="277"/>
        <v>0</v>
      </c>
      <c r="X360" s="231">
        <f t="shared" si="277"/>
        <v>0</v>
      </c>
      <c r="Y360" s="231">
        <f t="shared" si="277"/>
        <v>0</v>
      </c>
      <c r="Z360" s="231">
        <f t="shared" si="278"/>
        <v>0</v>
      </c>
      <c r="AA360" s="231">
        <f t="shared" si="278"/>
        <v>0</v>
      </c>
      <c r="AB360" s="231">
        <f t="shared" si="278"/>
        <v>0</v>
      </c>
      <c r="AC360" s="231">
        <f t="shared" si="278"/>
        <v>0</v>
      </c>
      <c r="AD360" s="231">
        <f t="shared" si="278"/>
        <v>0</v>
      </c>
      <c r="AE360" s="231">
        <f t="shared" si="278"/>
        <v>0</v>
      </c>
      <c r="AF360" s="231">
        <f t="shared" si="278"/>
        <v>0</v>
      </c>
      <c r="AG360" s="232">
        <f t="shared" si="278"/>
        <v>0</v>
      </c>
      <c r="AH360" s="233">
        <f t="shared" si="278"/>
        <v>0</v>
      </c>
      <c r="AI360" s="231">
        <f t="shared" si="278"/>
        <v>0</v>
      </c>
      <c r="AJ360" s="231">
        <f t="shared" si="278"/>
        <v>0</v>
      </c>
      <c r="AK360" s="231">
        <f t="shared" si="278"/>
        <v>0</v>
      </c>
      <c r="AL360" s="231">
        <f t="shared" si="278"/>
        <v>0</v>
      </c>
      <c r="AM360" s="231">
        <f t="shared" si="278"/>
        <v>0</v>
      </c>
      <c r="AN360" s="231">
        <f t="shared" si="278"/>
        <v>0</v>
      </c>
      <c r="AO360" s="231">
        <f t="shared" si="278"/>
        <v>0</v>
      </c>
      <c r="AP360" s="231">
        <f t="shared" si="279"/>
        <v>0</v>
      </c>
      <c r="AQ360" s="231">
        <f t="shared" si="279"/>
        <v>0</v>
      </c>
      <c r="AR360" s="231">
        <f t="shared" si="279"/>
        <v>0</v>
      </c>
      <c r="AS360" s="232">
        <f t="shared" si="279"/>
        <v>0</v>
      </c>
      <c r="AT360" s="233">
        <f t="shared" si="279"/>
        <v>0</v>
      </c>
      <c r="AU360" s="231">
        <f t="shared" si="279"/>
        <v>0</v>
      </c>
      <c r="AV360" s="231">
        <f t="shared" si="279"/>
        <v>0</v>
      </c>
      <c r="AW360" s="231">
        <f t="shared" si="279"/>
        <v>0</v>
      </c>
      <c r="AX360" s="231">
        <f t="shared" si="279"/>
        <v>0</v>
      </c>
      <c r="AY360" s="231">
        <f t="shared" si="279"/>
        <v>0</v>
      </c>
      <c r="AZ360" s="231">
        <f t="shared" si="279"/>
        <v>0</v>
      </c>
      <c r="BA360" s="231">
        <f t="shared" si="279"/>
        <v>0</v>
      </c>
      <c r="BB360" s="231">
        <f t="shared" si="279"/>
        <v>0</v>
      </c>
      <c r="BC360" s="231">
        <f t="shared" si="279"/>
        <v>0</v>
      </c>
      <c r="BD360" s="231">
        <f t="shared" si="279"/>
        <v>0</v>
      </c>
      <c r="BE360" s="232">
        <f t="shared" si="279"/>
        <v>0</v>
      </c>
      <c r="BF360" s="233">
        <f t="shared" si="280"/>
        <v>0</v>
      </c>
      <c r="BG360" s="231">
        <f t="shared" si="280"/>
        <v>0</v>
      </c>
      <c r="BH360" s="231">
        <f t="shared" si="280"/>
        <v>0</v>
      </c>
      <c r="BI360" s="231">
        <f t="shared" si="280"/>
        <v>0</v>
      </c>
      <c r="BJ360" s="231">
        <f t="shared" si="280"/>
        <v>0</v>
      </c>
      <c r="BK360" s="231">
        <f t="shared" si="280"/>
        <v>0</v>
      </c>
      <c r="BL360" s="231">
        <f t="shared" si="280"/>
        <v>0</v>
      </c>
      <c r="BM360" s="231">
        <f t="shared" si="280"/>
        <v>0</v>
      </c>
      <c r="BN360" s="231">
        <f t="shared" si="280"/>
        <v>0</v>
      </c>
      <c r="BO360" s="231">
        <f t="shared" si="280"/>
        <v>0</v>
      </c>
      <c r="BP360" s="231">
        <f t="shared" si="280"/>
        <v>0</v>
      </c>
      <c r="BQ360" s="232">
        <f t="shared" si="280"/>
        <v>0</v>
      </c>
      <c r="BR360" s="233">
        <f t="shared" si="280"/>
        <v>0</v>
      </c>
      <c r="BS360" s="231">
        <f t="shared" si="280"/>
        <v>0</v>
      </c>
      <c r="BT360" s="231">
        <f t="shared" si="280"/>
        <v>0</v>
      </c>
      <c r="BU360" s="231">
        <f t="shared" si="280"/>
        <v>0</v>
      </c>
      <c r="BV360" s="231">
        <f t="shared" si="281"/>
        <v>0</v>
      </c>
      <c r="BW360" s="231">
        <f t="shared" si="281"/>
        <v>0</v>
      </c>
      <c r="BX360" s="231">
        <f t="shared" si="281"/>
        <v>0</v>
      </c>
      <c r="BY360" s="231">
        <f t="shared" si="281"/>
        <v>0</v>
      </c>
      <c r="BZ360" s="231">
        <f t="shared" si="281"/>
        <v>0</v>
      </c>
      <c r="CA360" s="231">
        <f t="shared" si="281"/>
        <v>0</v>
      </c>
      <c r="CB360" s="231">
        <f t="shared" si="281"/>
        <v>0</v>
      </c>
      <c r="CC360" s="232">
        <f t="shared" si="271"/>
        <v>0</v>
      </c>
      <c r="CD360" s="368"/>
    </row>
    <row r="361" spans="2:82" s="39" customFormat="1" ht="13.5" x14ac:dyDescent="0.75">
      <c r="B361" s="328" t="s">
        <v>788</v>
      </c>
      <c r="C361" s="329" t="s">
        <v>789</v>
      </c>
      <c r="D361" s="139" t="s">
        <v>479</v>
      </c>
      <c r="E361" s="276">
        <v>100</v>
      </c>
      <c r="F361" s="336"/>
      <c r="G361" s="74">
        <f t="shared" si="272"/>
        <v>0</v>
      </c>
      <c r="H361" s="230"/>
      <c r="I361" s="232"/>
      <c r="J361" s="230">
        <f t="shared" si="277"/>
        <v>0</v>
      </c>
      <c r="K361" s="231">
        <f t="shared" si="277"/>
        <v>0</v>
      </c>
      <c r="L361" s="231">
        <f t="shared" si="277"/>
        <v>0</v>
      </c>
      <c r="M361" s="231">
        <f t="shared" si="277"/>
        <v>0</v>
      </c>
      <c r="N361" s="231">
        <f t="shared" si="277"/>
        <v>0</v>
      </c>
      <c r="O361" s="231">
        <f t="shared" si="277"/>
        <v>0</v>
      </c>
      <c r="P361" s="231">
        <f t="shared" si="277"/>
        <v>0</v>
      </c>
      <c r="Q361" s="231">
        <f t="shared" si="277"/>
        <v>0</v>
      </c>
      <c r="R361" s="231">
        <f t="shared" si="277"/>
        <v>0</v>
      </c>
      <c r="S361" s="231">
        <f t="shared" si="277"/>
        <v>0</v>
      </c>
      <c r="T361" s="231">
        <f t="shared" si="277"/>
        <v>0</v>
      </c>
      <c r="U361" s="232">
        <f t="shared" si="277"/>
        <v>0</v>
      </c>
      <c r="V361" s="233">
        <f t="shared" si="277"/>
        <v>0</v>
      </c>
      <c r="W361" s="231">
        <f t="shared" si="277"/>
        <v>0</v>
      </c>
      <c r="X361" s="231">
        <f t="shared" si="277"/>
        <v>0</v>
      </c>
      <c r="Y361" s="231">
        <f t="shared" si="277"/>
        <v>0</v>
      </c>
      <c r="Z361" s="231">
        <f t="shared" si="278"/>
        <v>0</v>
      </c>
      <c r="AA361" s="231">
        <f t="shared" si="278"/>
        <v>0</v>
      </c>
      <c r="AB361" s="231">
        <f t="shared" si="278"/>
        <v>0</v>
      </c>
      <c r="AC361" s="231">
        <f t="shared" si="278"/>
        <v>0</v>
      </c>
      <c r="AD361" s="231">
        <f t="shared" si="278"/>
        <v>0</v>
      </c>
      <c r="AE361" s="231">
        <f t="shared" si="278"/>
        <v>0</v>
      </c>
      <c r="AF361" s="231">
        <f t="shared" si="278"/>
        <v>0</v>
      </c>
      <c r="AG361" s="232">
        <f t="shared" si="278"/>
        <v>0</v>
      </c>
      <c r="AH361" s="233">
        <f t="shared" si="278"/>
        <v>0</v>
      </c>
      <c r="AI361" s="231">
        <f t="shared" si="278"/>
        <v>0</v>
      </c>
      <c r="AJ361" s="231">
        <f t="shared" si="278"/>
        <v>0</v>
      </c>
      <c r="AK361" s="231">
        <f t="shared" si="278"/>
        <v>0</v>
      </c>
      <c r="AL361" s="231">
        <f t="shared" si="278"/>
        <v>0</v>
      </c>
      <c r="AM361" s="231">
        <f t="shared" si="278"/>
        <v>0</v>
      </c>
      <c r="AN361" s="231">
        <f t="shared" si="278"/>
        <v>0</v>
      </c>
      <c r="AO361" s="231">
        <f t="shared" si="278"/>
        <v>0</v>
      </c>
      <c r="AP361" s="231">
        <f t="shared" si="279"/>
        <v>0</v>
      </c>
      <c r="AQ361" s="231">
        <f t="shared" si="279"/>
        <v>0</v>
      </c>
      <c r="AR361" s="231">
        <f t="shared" si="279"/>
        <v>0</v>
      </c>
      <c r="AS361" s="232">
        <f t="shared" si="279"/>
        <v>0</v>
      </c>
      <c r="AT361" s="233">
        <f t="shared" si="279"/>
        <v>0</v>
      </c>
      <c r="AU361" s="231">
        <f t="shared" si="279"/>
        <v>0</v>
      </c>
      <c r="AV361" s="231">
        <f t="shared" si="279"/>
        <v>0</v>
      </c>
      <c r="AW361" s="231">
        <f t="shared" si="279"/>
        <v>0</v>
      </c>
      <c r="AX361" s="231">
        <f t="shared" si="279"/>
        <v>0</v>
      </c>
      <c r="AY361" s="231">
        <f t="shared" si="279"/>
        <v>0</v>
      </c>
      <c r="AZ361" s="231">
        <f t="shared" si="279"/>
        <v>0</v>
      </c>
      <c r="BA361" s="231">
        <f t="shared" si="279"/>
        <v>0</v>
      </c>
      <c r="BB361" s="231">
        <f t="shared" si="279"/>
        <v>0</v>
      </c>
      <c r="BC361" s="231">
        <f t="shared" si="279"/>
        <v>0</v>
      </c>
      <c r="BD361" s="231">
        <f t="shared" si="279"/>
        <v>0</v>
      </c>
      <c r="BE361" s="232">
        <f t="shared" si="279"/>
        <v>0</v>
      </c>
      <c r="BF361" s="233">
        <f t="shared" si="280"/>
        <v>0</v>
      </c>
      <c r="BG361" s="231">
        <f t="shared" si="280"/>
        <v>0</v>
      </c>
      <c r="BH361" s="231">
        <f t="shared" si="280"/>
        <v>0</v>
      </c>
      <c r="BI361" s="231">
        <f t="shared" si="280"/>
        <v>0</v>
      </c>
      <c r="BJ361" s="231">
        <f t="shared" si="280"/>
        <v>0</v>
      </c>
      <c r="BK361" s="231">
        <f t="shared" si="280"/>
        <v>0</v>
      </c>
      <c r="BL361" s="231">
        <f t="shared" si="280"/>
        <v>0</v>
      </c>
      <c r="BM361" s="231">
        <f t="shared" si="280"/>
        <v>0</v>
      </c>
      <c r="BN361" s="231">
        <f t="shared" si="280"/>
        <v>0</v>
      </c>
      <c r="BO361" s="231">
        <f t="shared" si="280"/>
        <v>0</v>
      </c>
      <c r="BP361" s="231">
        <f t="shared" si="280"/>
        <v>0</v>
      </c>
      <c r="BQ361" s="232">
        <f t="shared" si="280"/>
        <v>0</v>
      </c>
      <c r="BR361" s="233">
        <f t="shared" si="280"/>
        <v>0</v>
      </c>
      <c r="BS361" s="231">
        <f t="shared" si="280"/>
        <v>0</v>
      </c>
      <c r="BT361" s="231">
        <f t="shared" si="280"/>
        <v>0</v>
      </c>
      <c r="BU361" s="231">
        <f t="shared" si="280"/>
        <v>0</v>
      </c>
      <c r="BV361" s="231">
        <f t="shared" si="281"/>
        <v>0</v>
      </c>
      <c r="BW361" s="231">
        <f t="shared" si="281"/>
        <v>0</v>
      </c>
      <c r="BX361" s="231">
        <f t="shared" si="281"/>
        <v>0</v>
      </c>
      <c r="BY361" s="231">
        <f t="shared" si="281"/>
        <v>0</v>
      </c>
      <c r="BZ361" s="231">
        <f t="shared" si="281"/>
        <v>0</v>
      </c>
      <c r="CA361" s="231">
        <f t="shared" si="281"/>
        <v>0</v>
      </c>
      <c r="CB361" s="231">
        <f t="shared" si="281"/>
        <v>0</v>
      </c>
      <c r="CC361" s="232">
        <f t="shared" si="271"/>
        <v>0</v>
      </c>
      <c r="CD361" s="368"/>
    </row>
    <row r="362" spans="2:82" s="39" customFormat="1" ht="13.5" x14ac:dyDescent="0.75">
      <c r="B362" s="328" t="s">
        <v>790</v>
      </c>
      <c r="C362" s="329" t="s">
        <v>791</v>
      </c>
      <c r="D362" s="139" t="s">
        <v>479</v>
      </c>
      <c r="E362" s="276">
        <v>300</v>
      </c>
      <c r="F362" s="336"/>
      <c r="G362" s="74">
        <f t="shared" si="272"/>
        <v>0</v>
      </c>
      <c r="H362" s="230"/>
      <c r="I362" s="232"/>
      <c r="J362" s="230">
        <f t="shared" si="277"/>
        <v>0</v>
      </c>
      <c r="K362" s="231">
        <f t="shared" si="277"/>
        <v>0</v>
      </c>
      <c r="L362" s="231">
        <f t="shared" si="277"/>
        <v>0</v>
      </c>
      <c r="M362" s="231">
        <f t="shared" si="277"/>
        <v>0</v>
      </c>
      <c r="N362" s="231">
        <f t="shared" si="277"/>
        <v>0</v>
      </c>
      <c r="O362" s="231">
        <f t="shared" si="277"/>
        <v>0</v>
      </c>
      <c r="P362" s="231">
        <f t="shared" si="277"/>
        <v>0</v>
      </c>
      <c r="Q362" s="231">
        <f t="shared" si="277"/>
        <v>0</v>
      </c>
      <c r="R362" s="231">
        <f t="shared" si="277"/>
        <v>0</v>
      </c>
      <c r="S362" s="231">
        <f t="shared" si="277"/>
        <v>0</v>
      </c>
      <c r="T362" s="231">
        <f t="shared" si="277"/>
        <v>0</v>
      </c>
      <c r="U362" s="232">
        <f t="shared" si="277"/>
        <v>0</v>
      </c>
      <c r="V362" s="233">
        <f t="shared" si="277"/>
        <v>0</v>
      </c>
      <c r="W362" s="231">
        <f t="shared" si="277"/>
        <v>0</v>
      </c>
      <c r="X362" s="231">
        <f t="shared" si="277"/>
        <v>0</v>
      </c>
      <c r="Y362" s="231">
        <f t="shared" si="277"/>
        <v>0</v>
      </c>
      <c r="Z362" s="231">
        <f t="shared" si="278"/>
        <v>0</v>
      </c>
      <c r="AA362" s="231">
        <f t="shared" si="278"/>
        <v>0</v>
      </c>
      <c r="AB362" s="231">
        <f t="shared" si="278"/>
        <v>0</v>
      </c>
      <c r="AC362" s="231">
        <f t="shared" si="278"/>
        <v>0</v>
      </c>
      <c r="AD362" s="231">
        <f t="shared" si="278"/>
        <v>0</v>
      </c>
      <c r="AE362" s="231">
        <f t="shared" si="278"/>
        <v>0</v>
      </c>
      <c r="AF362" s="231">
        <f t="shared" si="278"/>
        <v>0</v>
      </c>
      <c r="AG362" s="232">
        <f t="shared" si="278"/>
        <v>0</v>
      </c>
      <c r="AH362" s="233">
        <f t="shared" si="278"/>
        <v>0</v>
      </c>
      <c r="AI362" s="231">
        <f t="shared" si="278"/>
        <v>0</v>
      </c>
      <c r="AJ362" s="231">
        <f t="shared" si="278"/>
        <v>0</v>
      </c>
      <c r="AK362" s="231">
        <f t="shared" si="278"/>
        <v>0</v>
      </c>
      <c r="AL362" s="231">
        <f t="shared" si="278"/>
        <v>0</v>
      </c>
      <c r="AM362" s="231">
        <f t="shared" si="278"/>
        <v>0</v>
      </c>
      <c r="AN362" s="231">
        <f t="shared" si="278"/>
        <v>0</v>
      </c>
      <c r="AO362" s="231">
        <f t="shared" si="278"/>
        <v>0</v>
      </c>
      <c r="AP362" s="231">
        <f t="shared" si="279"/>
        <v>0</v>
      </c>
      <c r="AQ362" s="231">
        <f t="shared" si="279"/>
        <v>0</v>
      </c>
      <c r="AR362" s="231">
        <f t="shared" si="279"/>
        <v>0</v>
      </c>
      <c r="AS362" s="232">
        <f t="shared" si="279"/>
        <v>0</v>
      </c>
      <c r="AT362" s="233">
        <f t="shared" si="279"/>
        <v>0</v>
      </c>
      <c r="AU362" s="231">
        <f t="shared" si="279"/>
        <v>0</v>
      </c>
      <c r="AV362" s="231">
        <f t="shared" si="279"/>
        <v>0</v>
      </c>
      <c r="AW362" s="231">
        <f t="shared" si="279"/>
        <v>0</v>
      </c>
      <c r="AX362" s="231">
        <f t="shared" si="279"/>
        <v>0</v>
      </c>
      <c r="AY362" s="231">
        <f t="shared" si="279"/>
        <v>0</v>
      </c>
      <c r="AZ362" s="231">
        <f t="shared" si="279"/>
        <v>0</v>
      </c>
      <c r="BA362" s="231">
        <f t="shared" si="279"/>
        <v>0</v>
      </c>
      <c r="BB362" s="231">
        <f t="shared" si="279"/>
        <v>0</v>
      </c>
      <c r="BC362" s="231">
        <f t="shared" si="279"/>
        <v>0</v>
      </c>
      <c r="BD362" s="231">
        <f t="shared" si="279"/>
        <v>0</v>
      </c>
      <c r="BE362" s="232">
        <f t="shared" si="279"/>
        <v>0</v>
      </c>
      <c r="BF362" s="233">
        <f t="shared" si="280"/>
        <v>0</v>
      </c>
      <c r="BG362" s="231">
        <f t="shared" si="280"/>
        <v>0</v>
      </c>
      <c r="BH362" s="231">
        <f t="shared" si="280"/>
        <v>0</v>
      </c>
      <c r="BI362" s="231">
        <f t="shared" si="280"/>
        <v>0</v>
      </c>
      <c r="BJ362" s="231">
        <f t="shared" si="280"/>
        <v>0</v>
      </c>
      <c r="BK362" s="231">
        <f t="shared" si="280"/>
        <v>0</v>
      </c>
      <c r="BL362" s="231">
        <f t="shared" si="280"/>
        <v>0</v>
      </c>
      <c r="BM362" s="231">
        <f t="shared" si="280"/>
        <v>0</v>
      </c>
      <c r="BN362" s="231">
        <f t="shared" si="280"/>
        <v>0</v>
      </c>
      <c r="BO362" s="231">
        <f t="shared" si="280"/>
        <v>0</v>
      </c>
      <c r="BP362" s="231">
        <f t="shared" si="280"/>
        <v>0</v>
      </c>
      <c r="BQ362" s="232">
        <f t="shared" si="280"/>
        <v>0</v>
      </c>
      <c r="BR362" s="233">
        <f t="shared" si="280"/>
        <v>0</v>
      </c>
      <c r="BS362" s="231">
        <f t="shared" si="280"/>
        <v>0</v>
      </c>
      <c r="BT362" s="231">
        <f t="shared" si="280"/>
        <v>0</v>
      </c>
      <c r="BU362" s="231">
        <f t="shared" si="280"/>
        <v>0</v>
      </c>
      <c r="BV362" s="231">
        <f t="shared" si="281"/>
        <v>0</v>
      </c>
      <c r="BW362" s="231">
        <f t="shared" si="281"/>
        <v>0</v>
      </c>
      <c r="BX362" s="231">
        <f t="shared" si="281"/>
        <v>0</v>
      </c>
      <c r="BY362" s="231">
        <f t="shared" si="281"/>
        <v>0</v>
      </c>
      <c r="BZ362" s="231">
        <f t="shared" si="281"/>
        <v>0</v>
      </c>
      <c r="CA362" s="231">
        <f t="shared" si="281"/>
        <v>0</v>
      </c>
      <c r="CB362" s="231">
        <f t="shared" si="281"/>
        <v>0</v>
      </c>
      <c r="CC362" s="232">
        <f t="shared" si="271"/>
        <v>0</v>
      </c>
      <c r="CD362" s="368"/>
    </row>
    <row r="363" spans="2:82" s="39" customFormat="1" ht="13.5" x14ac:dyDescent="0.75">
      <c r="B363" s="328" t="s">
        <v>792</v>
      </c>
      <c r="C363" s="329" t="s">
        <v>793</v>
      </c>
      <c r="D363" s="139" t="s">
        <v>479</v>
      </c>
      <c r="E363" s="276">
        <v>100</v>
      </c>
      <c r="F363" s="336"/>
      <c r="G363" s="74">
        <f t="shared" si="272"/>
        <v>0</v>
      </c>
      <c r="H363" s="230"/>
      <c r="I363" s="232"/>
      <c r="J363" s="230">
        <f t="shared" si="277"/>
        <v>0</v>
      </c>
      <c r="K363" s="231">
        <f t="shared" si="277"/>
        <v>0</v>
      </c>
      <c r="L363" s="231">
        <f t="shared" si="277"/>
        <v>0</v>
      </c>
      <c r="M363" s="231">
        <f t="shared" si="277"/>
        <v>0</v>
      </c>
      <c r="N363" s="231">
        <f t="shared" si="277"/>
        <v>0</v>
      </c>
      <c r="O363" s="231">
        <f t="shared" si="277"/>
        <v>0</v>
      </c>
      <c r="P363" s="231">
        <f t="shared" si="277"/>
        <v>0</v>
      </c>
      <c r="Q363" s="231">
        <f t="shared" si="277"/>
        <v>0</v>
      </c>
      <c r="R363" s="231">
        <f t="shared" si="277"/>
        <v>0</v>
      </c>
      <c r="S363" s="231">
        <f t="shared" si="277"/>
        <v>0</v>
      </c>
      <c r="T363" s="231">
        <f t="shared" si="277"/>
        <v>0</v>
      </c>
      <c r="U363" s="232">
        <f t="shared" si="277"/>
        <v>0</v>
      </c>
      <c r="V363" s="233">
        <f t="shared" si="277"/>
        <v>0</v>
      </c>
      <c r="W363" s="231">
        <f t="shared" si="277"/>
        <v>0</v>
      </c>
      <c r="X363" s="231">
        <f t="shared" si="277"/>
        <v>0</v>
      </c>
      <c r="Y363" s="231">
        <f t="shared" si="277"/>
        <v>0</v>
      </c>
      <c r="Z363" s="231">
        <f t="shared" si="278"/>
        <v>0</v>
      </c>
      <c r="AA363" s="231">
        <f t="shared" si="278"/>
        <v>0</v>
      </c>
      <c r="AB363" s="231">
        <f t="shared" si="278"/>
        <v>0</v>
      </c>
      <c r="AC363" s="231">
        <f t="shared" si="278"/>
        <v>0</v>
      </c>
      <c r="AD363" s="231">
        <f t="shared" si="278"/>
        <v>0</v>
      </c>
      <c r="AE363" s="231">
        <f t="shared" si="278"/>
        <v>0</v>
      </c>
      <c r="AF363" s="231">
        <f t="shared" si="278"/>
        <v>0</v>
      </c>
      <c r="AG363" s="232">
        <f t="shared" si="278"/>
        <v>0</v>
      </c>
      <c r="AH363" s="233">
        <f t="shared" si="278"/>
        <v>0</v>
      </c>
      <c r="AI363" s="231">
        <f t="shared" si="278"/>
        <v>0</v>
      </c>
      <c r="AJ363" s="231">
        <f t="shared" si="278"/>
        <v>0</v>
      </c>
      <c r="AK363" s="231">
        <f t="shared" si="278"/>
        <v>0</v>
      </c>
      <c r="AL363" s="231">
        <f t="shared" si="278"/>
        <v>0</v>
      </c>
      <c r="AM363" s="231">
        <f t="shared" si="278"/>
        <v>0</v>
      </c>
      <c r="AN363" s="231">
        <f t="shared" si="278"/>
        <v>0</v>
      </c>
      <c r="AO363" s="231">
        <f t="shared" si="278"/>
        <v>0</v>
      </c>
      <c r="AP363" s="231">
        <f t="shared" si="279"/>
        <v>0</v>
      </c>
      <c r="AQ363" s="231">
        <f t="shared" si="279"/>
        <v>0</v>
      </c>
      <c r="AR363" s="231">
        <f t="shared" si="279"/>
        <v>0</v>
      </c>
      <c r="AS363" s="232">
        <f t="shared" si="279"/>
        <v>0</v>
      </c>
      <c r="AT363" s="233">
        <f t="shared" si="279"/>
        <v>0</v>
      </c>
      <c r="AU363" s="231">
        <f t="shared" si="279"/>
        <v>0</v>
      </c>
      <c r="AV363" s="231">
        <f t="shared" si="279"/>
        <v>0</v>
      </c>
      <c r="AW363" s="231">
        <f t="shared" si="279"/>
        <v>0</v>
      </c>
      <c r="AX363" s="231">
        <f t="shared" si="279"/>
        <v>0</v>
      </c>
      <c r="AY363" s="231">
        <f t="shared" si="279"/>
        <v>0</v>
      </c>
      <c r="AZ363" s="231">
        <f t="shared" si="279"/>
        <v>0</v>
      </c>
      <c r="BA363" s="231">
        <f t="shared" si="279"/>
        <v>0</v>
      </c>
      <c r="BB363" s="231">
        <f t="shared" si="279"/>
        <v>0</v>
      </c>
      <c r="BC363" s="231">
        <f t="shared" si="279"/>
        <v>0</v>
      </c>
      <c r="BD363" s="231">
        <f t="shared" si="279"/>
        <v>0</v>
      </c>
      <c r="BE363" s="232">
        <f t="shared" si="279"/>
        <v>0</v>
      </c>
      <c r="BF363" s="233">
        <f t="shared" si="280"/>
        <v>0</v>
      </c>
      <c r="BG363" s="231">
        <f t="shared" si="280"/>
        <v>0</v>
      </c>
      <c r="BH363" s="231">
        <f t="shared" si="280"/>
        <v>0</v>
      </c>
      <c r="BI363" s="231">
        <f t="shared" si="280"/>
        <v>0</v>
      </c>
      <c r="BJ363" s="231">
        <f t="shared" si="280"/>
        <v>0</v>
      </c>
      <c r="BK363" s="231">
        <f t="shared" si="280"/>
        <v>0</v>
      </c>
      <c r="BL363" s="231">
        <f t="shared" si="280"/>
        <v>0</v>
      </c>
      <c r="BM363" s="231">
        <f t="shared" si="280"/>
        <v>0</v>
      </c>
      <c r="BN363" s="231">
        <f t="shared" si="280"/>
        <v>0</v>
      </c>
      <c r="BO363" s="231">
        <f t="shared" si="280"/>
        <v>0</v>
      </c>
      <c r="BP363" s="231">
        <f t="shared" si="280"/>
        <v>0</v>
      </c>
      <c r="BQ363" s="232">
        <f t="shared" si="280"/>
        <v>0</v>
      </c>
      <c r="BR363" s="233">
        <f t="shared" si="280"/>
        <v>0</v>
      </c>
      <c r="BS363" s="231">
        <f t="shared" si="280"/>
        <v>0</v>
      </c>
      <c r="BT363" s="231">
        <f t="shared" si="280"/>
        <v>0</v>
      </c>
      <c r="BU363" s="231">
        <f t="shared" si="280"/>
        <v>0</v>
      </c>
      <c r="BV363" s="231">
        <f t="shared" si="281"/>
        <v>0</v>
      </c>
      <c r="BW363" s="231">
        <f t="shared" si="281"/>
        <v>0</v>
      </c>
      <c r="BX363" s="231">
        <f t="shared" si="281"/>
        <v>0</v>
      </c>
      <c r="BY363" s="231">
        <f t="shared" si="281"/>
        <v>0</v>
      </c>
      <c r="BZ363" s="231">
        <f t="shared" si="281"/>
        <v>0</v>
      </c>
      <c r="CA363" s="231">
        <f t="shared" si="281"/>
        <v>0</v>
      </c>
      <c r="CB363" s="231">
        <f t="shared" si="281"/>
        <v>0</v>
      </c>
      <c r="CC363" s="232">
        <f t="shared" si="271"/>
        <v>0</v>
      </c>
      <c r="CD363" s="368"/>
    </row>
    <row r="364" spans="2:82" s="39" customFormat="1" ht="13.5" x14ac:dyDescent="0.75">
      <c r="B364" s="328" t="s">
        <v>794</v>
      </c>
      <c r="C364" s="329" t="s">
        <v>795</v>
      </c>
      <c r="D364" s="139" t="s">
        <v>479</v>
      </c>
      <c r="E364" s="276">
        <v>100</v>
      </c>
      <c r="F364" s="336"/>
      <c r="G364" s="74">
        <f t="shared" si="272"/>
        <v>0</v>
      </c>
      <c r="H364" s="230"/>
      <c r="I364" s="232"/>
      <c r="J364" s="230">
        <f t="shared" si="277"/>
        <v>0</v>
      </c>
      <c r="K364" s="231">
        <f t="shared" si="277"/>
        <v>0</v>
      </c>
      <c r="L364" s="231">
        <f t="shared" si="277"/>
        <v>0</v>
      </c>
      <c r="M364" s="231">
        <f t="shared" si="277"/>
        <v>0</v>
      </c>
      <c r="N364" s="231">
        <f t="shared" si="277"/>
        <v>0</v>
      </c>
      <c r="O364" s="231">
        <f t="shared" si="277"/>
        <v>0</v>
      </c>
      <c r="P364" s="231">
        <f t="shared" si="277"/>
        <v>0</v>
      </c>
      <c r="Q364" s="231">
        <f t="shared" si="277"/>
        <v>0</v>
      </c>
      <c r="R364" s="231">
        <f t="shared" si="277"/>
        <v>0</v>
      </c>
      <c r="S364" s="231">
        <f t="shared" si="277"/>
        <v>0</v>
      </c>
      <c r="T364" s="231">
        <f t="shared" si="277"/>
        <v>0</v>
      </c>
      <c r="U364" s="232">
        <f t="shared" si="277"/>
        <v>0</v>
      </c>
      <c r="V364" s="233">
        <f t="shared" si="277"/>
        <v>0</v>
      </c>
      <c r="W364" s="231">
        <f t="shared" si="277"/>
        <v>0</v>
      </c>
      <c r="X364" s="231">
        <f t="shared" si="277"/>
        <v>0</v>
      </c>
      <c r="Y364" s="231">
        <f t="shared" si="277"/>
        <v>0</v>
      </c>
      <c r="Z364" s="231">
        <f t="shared" si="278"/>
        <v>0</v>
      </c>
      <c r="AA364" s="231">
        <f t="shared" si="278"/>
        <v>0</v>
      </c>
      <c r="AB364" s="231">
        <f t="shared" si="278"/>
        <v>0</v>
      </c>
      <c r="AC364" s="231">
        <f t="shared" si="278"/>
        <v>0</v>
      </c>
      <c r="AD364" s="231">
        <f t="shared" si="278"/>
        <v>0</v>
      </c>
      <c r="AE364" s="231">
        <f t="shared" si="278"/>
        <v>0</v>
      </c>
      <c r="AF364" s="231">
        <f t="shared" si="278"/>
        <v>0</v>
      </c>
      <c r="AG364" s="232">
        <f t="shared" si="278"/>
        <v>0</v>
      </c>
      <c r="AH364" s="233">
        <f t="shared" si="278"/>
        <v>0</v>
      </c>
      <c r="AI364" s="231">
        <f t="shared" si="278"/>
        <v>0</v>
      </c>
      <c r="AJ364" s="231">
        <f t="shared" si="278"/>
        <v>0</v>
      </c>
      <c r="AK364" s="231">
        <f t="shared" si="278"/>
        <v>0</v>
      </c>
      <c r="AL364" s="231">
        <f t="shared" si="278"/>
        <v>0</v>
      </c>
      <c r="AM364" s="231">
        <f t="shared" si="278"/>
        <v>0</v>
      </c>
      <c r="AN364" s="231">
        <f t="shared" si="278"/>
        <v>0</v>
      </c>
      <c r="AO364" s="231">
        <f t="shared" si="278"/>
        <v>0</v>
      </c>
      <c r="AP364" s="231">
        <f t="shared" si="279"/>
        <v>0</v>
      </c>
      <c r="AQ364" s="231">
        <f t="shared" si="279"/>
        <v>0</v>
      </c>
      <c r="AR364" s="231">
        <f t="shared" si="279"/>
        <v>0</v>
      </c>
      <c r="AS364" s="232">
        <f t="shared" si="279"/>
        <v>0</v>
      </c>
      <c r="AT364" s="233">
        <f t="shared" si="279"/>
        <v>0</v>
      </c>
      <c r="AU364" s="231">
        <f t="shared" si="279"/>
        <v>0</v>
      </c>
      <c r="AV364" s="231">
        <f t="shared" si="279"/>
        <v>0</v>
      </c>
      <c r="AW364" s="231">
        <f t="shared" si="279"/>
        <v>0</v>
      </c>
      <c r="AX364" s="231">
        <f t="shared" si="279"/>
        <v>0</v>
      </c>
      <c r="AY364" s="231">
        <f t="shared" si="279"/>
        <v>0</v>
      </c>
      <c r="AZ364" s="231">
        <f t="shared" si="279"/>
        <v>0</v>
      </c>
      <c r="BA364" s="231">
        <f t="shared" si="279"/>
        <v>0</v>
      </c>
      <c r="BB364" s="231">
        <f t="shared" si="279"/>
        <v>0</v>
      </c>
      <c r="BC364" s="231">
        <f t="shared" si="279"/>
        <v>0</v>
      </c>
      <c r="BD364" s="231">
        <f t="shared" si="279"/>
        <v>0</v>
      </c>
      <c r="BE364" s="232">
        <f t="shared" si="279"/>
        <v>0</v>
      </c>
      <c r="BF364" s="233">
        <f t="shared" si="280"/>
        <v>0</v>
      </c>
      <c r="BG364" s="231">
        <f t="shared" si="280"/>
        <v>0</v>
      </c>
      <c r="BH364" s="231">
        <f t="shared" si="280"/>
        <v>0</v>
      </c>
      <c r="BI364" s="231">
        <f t="shared" si="280"/>
        <v>0</v>
      </c>
      <c r="BJ364" s="231">
        <f t="shared" si="280"/>
        <v>0</v>
      </c>
      <c r="BK364" s="231">
        <f t="shared" si="280"/>
        <v>0</v>
      </c>
      <c r="BL364" s="231">
        <f t="shared" si="280"/>
        <v>0</v>
      </c>
      <c r="BM364" s="231">
        <f t="shared" si="280"/>
        <v>0</v>
      </c>
      <c r="BN364" s="231">
        <f t="shared" si="280"/>
        <v>0</v>
      </c>
      <c r="BO364" s="231">
        <f t="shared" si="280"/>
        <v>0</v>
      </c>
      <c r="BP364" s="231">
        <f t="shared" si="280"/>
        <v>0</v>
      </c>
      <c r="BQ364" s="232">
        <f t="shared" si="280"/>
        <v>0</v>
      </c>
      <c r="BR364" s="233">
        <f t="shared" si="280"/>
        <v>0</v>
      </c>
      <c r="BS364" s="231">
        <f t="shared" si="280"/>
        <v>0</v>
      </c>
      <c r="BT364" s="231">
        <f t="shared" si="280"/>
        <v>0</v>
      </c>
      <c r="BU364" s="231">
        <f t="shared" si="280"/>
        <v>0</v>
      </c>
      <c r="BV364" s="231">
        <f t="shared" si="281"/>
        <v>0</v>
      </c>
      <c r="BW364" s="231">
        <f t="shared" si="281"/>
        <v>0</v>
      </c>
      <c r="BX364" s="231">
        <f t="shared" si="281"/>
        <v>0</v>
      </c>
      <c r="BY364" s="231">
        <f t="shared" si="281"/>
        <v>0</v>
      </c>
      <c r="BZ364" s="231">
        <f t="shared" si="281"/>
        <v>0</v>
      </c>
      <c r="CA364" s="231">
        <f t="shared" si="281"/>
        <v>0</v>
      </c>
      <c r="CB364" s="231">
        <f t="shared" si="281"/>
        <v>0</v>
      </c>
      <c r="CC364" s="232">
        <f t="shared" si="271"/>
        <v>0</v>
      </c>
      <c r="CD364" s="368"/>
    </row>
    <row r="365" spans="2:82" s="39" customFormat="1" ht="13.5" x14ac:dyDescent="0.75">
      <c r="B365" s="328" t="s">
        <v>796</v>
      </c>
      <c r="C365" s="329" t="s">
        <v>797</v>
      </c>
      <c r="D365" s="139" t="s">
        <v>479</v>
      </c>
      <c r="E365" s="276">
        <v>100</v>
      </c>
      <c r="F365" s="336"/>
      <c r="G365" s="74">
        <f t="shared" si="272"/>
        <v>0</v>
      </c>
      <c r="H365" s="230"/>
      <c r="I365" s="232"/>
      <c r="J365" s="230">
        <f t="shared" si="277"/>
        <v>0</v>
      </c>
      <c r="K365" s="231">
        <f t="shared" si="277"/>
        <v>0</v>
      </c>
      <c r="L365" s="231">
        <f t="shared" si="277"/>
        <v>0</v>
      </c>
      <c r="M365" s="231">
        <f t="shared" si="277"/>
        <v>0</v>
      </c>
      <c r="N365" s="231">
        <f t="shared" si="277"/>
        <v>0</v>
      </c>
      <c r="O365" s="231">
        <f t="shared" si="277"/>
        <v>0</v>
      </c>
      <c r="P365" s="231">
        <f t="shared" si="277"/>
        <v>0</v>
      </c>
      <c r="Q365" s="231">
        <f t="shared" si="277"/>
        <v>0</v>
      </c>
      <c r="R365" s="231">
        <f t="shared" si="277"/>
        <v>0</v>
      </c>
      <c r="S365" s="231">
        <f t="shared" si="277"/>
        <v>0</v>
      </c>
      <c r="T365" s="231">
        <f t="shared" si="277"/>
        <v>0</v>
      </c>
      <c r="U365" s="232">
        <f t="shared" si="277"/>
        <v>0</v>
      </c>
      <c r="V365" s="233">
        <f t="shared" si="277"/>
        <v>0</v>
      </c>
      <c r="W365" s="231">
        <f t="shared" si="277"/>
        <v>0</v>
      </c>
      <c r="X365" s="231">
        <f t="shared" si="277"/>
        <v>0</v>
      </c>
      <c r="Y365" s="231">
        <f t="shared" si="277"/>
        <v>0</v>
      </c>
      <c r="Z365" s="231">
        <f t="shared" si="278"/>
        <v>0</v>
      </c>
      <c r="AA365" s="231">
        <f t="shared" si="278"/>
        <v>0</v>
      </c>
      <c r="AB365" s="231">
        <f t="shared" si="278"/>
        <v>0</v>
      </c>
      <c r="AC365" s="231">
        <f t="shared" si="278"/>
        <v>0</v>
      </c>
      <c r="AD365" s="231">
        <f t="shared" si="278"/>
        <v>0</v>
      </c>
      <c r="AE365" s="231">
        <f t="shared" si="278"/>
        <v>0</v>
      </c>
      <c r="AF365" s="231">
        <f t="shared" si="278"/>
        <v>0</v>
      </c>
      <c r="AG365" s="232">
        <f t="shared" si="278"/>
        <v>0</v>
      </c>
      <c r="AH365" s="233">
        <f t="shared" si="278"/>
        <v>0</v>
      </c>
      <c r="AI365" s="231">
        <f t="shared" si="278"/>
        <v>0</v>
      </c>
      <c r="AJ365" s="231">
        <f t="shared" si="278"/>
        <v>0</v>
      </c>
      <c r="AK365" s="231">
        <f t="shared" si="278"/>
        <v>0</v>
      </c>
      <c r="AL365" s="231">
        <f t="shared" si="278"/>
        <v>0</v>
      </c>
      <c r="AM365" s="231">
        <f t="shared" si="278"/>
        <v>0</v>
      </c>
      <c r="AN365" s="231">
        <f t="shared" si="278"/>
        <v>0</v>
      </c>
      <c r="AO365" s="231">
        <f t="shared" si="278"/>
        <v>0</v>
      </c>
      <c r="AP365" s="231">
        <f t="shared" si="279"/>
        <v>0</v>
      </c>
      <c r="AQ365" s="231">
        <f t="shared" si="279"/>
        <v>0</v>
      </c>
      <c r="AR365" s="231">
        <f t="shared" si="279"/>
        <v>0</v>
      </c>
      <c r="AS365" s="232">
        <f t="shared" si="279"/>
        <v>0</v>
      </c>
      <c r="AT365" s="233">
        <f t="shared" si="279"/>
        <v>0</v>
      </c>
      <c r="AU365" s="231">
        <f t="shared" si="279"/>
        <v>0</v>
      </c>
      <c r="AV365" s="231">
        <f t="shared" si="279"/>
        <v>0</v>
      </c>
      <c r="AW365" s="231">
        <f t="shared" si="279"/>
        <v>0</v>
      </c>
      <c r="AX365" s="231">
        <f t="shared" si="279"/>
        <v>0</v>
      </c>
      <c r="AY365" s="231">
        <f t="shared" si="279"/>
        <v>0</v>
      </c>
      <c r="AZ365" s="231">
        <f t="shared" si="279"/>
        <v>0</v>
      </c>
      <c r="BA365" s="231">
        <f t="shared" si="279"/>
        <v>0</v>
      </c>
      <c r="BB365" s="231">
        <f t="shared" si="279"/>
        <v>0</v>
      </c>
      <c r="BC365" s="231">
        <f t="shared" si="279"/>
        <v>0</v>
      </c>
      <c r="BD365" s="231">
        <f t="shared" si="279"/>
        <v>0</v>
      </c>
      <c r="BE365" s="232">
        <f t="shared" si="279"/>
        <v>0</v>
      </c>
      <c r="BF365" s="233">
        <f t="shared" si="280"/>
        <v>0</v>
      </c>
      <c r="BG365" s="231">
        <f t="shared" si="280"/>
        <v>0</v>
      </c>
      <c r="BH365" s="231">
        <f t="shared" si="280"/>
        <v>0</v>
      </c>
      <c r="BI365" s="231">
        <f t="shared" si="280"/>
        <v>0</v>
      </c>
      <c r="BJ365" s="231">
        <f t="shared" si="280"/>
        <v>0</v>
      </c>
      <c r="BK365" s="231">
        <f t="shared" si="280"/>
        <v>0</v>
      </c>
      <c r="BL365" s="231">
        <f t="shared" si="280"/>
        <v>0</v>
      </c>
      <c r="BM365" s="231">
        <f t="shared" si="280"/>
        <v>0</v>
      </c>
      <c r="BN365" s="231">
        <f t="shared" si="280"/>
        <v>0</v>
      </c>
      <c r="BO365" s="231">
        <f t="shared" si="280"/>
        <v>0</v>
      </c>
      <c r="BP365" s="231">
        <f t="shared" si="280"/>
        <v>0</v>
      </c>
      <c r="BQ365" s="232">
        <f t="shared" si="280"/>
        <v>0</v>
      </c>
      <c r="BR365" s="233">
        <f t="shared" si="280"/>
        <v>0</v>
      </c>
      <c r="BS365" s="231">
        <f t="shared" si="280"/>
        <v>0</v>
      </c>
      <c r="BT365" s="231">
        <f t="shared" si="280"/>
        <v>0</v>
      </c>
      <c r="BU365" s="231">
        <f t="shared" si="280"/>
        <v>0</v>
      </c>
      <c r="BV365" s="231">
        <f t="shared" si="281"/>
        <v>0</v>
      </c>
      <c r="BW365" s="231">
        <f t="shared" si="281"/>
        <v>0</v>
      </c>
      <c r="BX365" s="231">
        <f t="shared" si="281"/>
        <v>0</v>
      </c>
      <c r="BY365" s="231">
        <f t="shared" si="281"/>
        <v>0</v>
      </c>
      <c r="BZ365" s="231">
        <f t="shared" si="281"/>
        <v>0</v>
      </c>
      <c r="CA365" s="231">
        <f t="shared" si="281"/>
        <v>0</v>
      </c>
      <c r="CB365" s="231">
        <f t="shared" si="281"/>
        <v>0</v>
      </c>
      <c r="CC365" s="232">
        <f t="shared" si="271"/>
        <v>0</v>
      </c>
      <c r="CD365" s="368"/>
    </row>
    <row r="366" spans="2:82" s="39" customFormat="1" ht="13.5" x14ac:dyDescent="0.75">
      <c r="B366" s="328" t="s">
        <v>798</v>
      </c>
      <c r="C366" s="329" t="s">
        <v>799</v>
      </c>
      <c r="D366" s="139" t="s">
        <v>479</v>
      </c>
      <c r="E366" s="276">
        <v>100</v>
      </c>
      <c r="F366" s="336"/>
      <c r="G366" s="74">
        <f t="shared" si="272"/>
        <v>0</v>
      </c>
      <c r="H366" s="230"/>
      <c r="I366" s="232"/>
      <c r="J366" s="230">
        <f t="shared" si="277"/>
        <v>0</v>
      </c>
      <c r="K366" s="231">
        <f t="shared" si="277"/>
        <v>0</v>
      </c>
      <c r="L366" s="231">
        <f t="shared" si="277"/>
        <v>0</v>
      </c>
      <c r="M366" s="231">
        <f t="shared" si="277"/>
        <v>0</v>
      </c>
      <c r="N366" s="231">
        <f t="shared" si="277"/>
        <v>0</v>
      </c>
      <c r="O366" s="231">
        <f t="shared" si="277"/>
        <v>0</v>
      </c>
      <c r="P366" s="231">
        <f t="shared" si="277"/>
        <v>0</v>
      </c>
      <c r="Q366" s="231">
        <f t="shared" si="277"/>
        <v>0</v>
      </c>
      <c r="R366" s="231">
        <f t="shared" si="277"/>
        <v>0</v>
      </c>
      <c r="S366" s="231">
        <f t="shared" si="277"/>
        <v>0</v>
      </c>
      <c r="T366" s="231">
        <f t="shared" si="277"/>
        <v>0</v>
      </c>
      <c r="U366" s="232">
        <f t="shared" si="277"/>
        <v>0</v>
      </c>
      <c r="V366" s="233">
        <f t="shared" si="277"/>
        <v>0</v>
      </c>
      <c r="W366" s="231">
        <f t="shared" si="277"/>
        <v>0</v>
      </c>
      <c r="X366" s="231">
        <f t="shared" si="277"/>
        <v>0</v>
      </c>
      <c r="Y366" s="231">
        <f t="shared" si="277"/>
        <v>0</v>
      </c>
      <c r="Z366" s="231">
        <f t="shared" si="278"/>
        <v>0</v>
      </c>
      <c r="AA366" s="231">
        <f t="shared" si="278"/>
        <v>0</v>
      </c>
      <c r="AB366" s="231">
        <f t="shared" si="278"/>
        <v>0</v>
      </c>
      <c r="AC366" s="231">
        <f t="shared" si="278"/>
        <v>0</v>
      </c>
      <c r="AD366" s="231">
        <f t="shared" si="278"/>
        <v>0</v>
      </c>
      <c r="AE366" s="231">
        <f t="shared" si="278"/>
        <v>0</v>
      </c>
      <c r="AF366" s="231">
        <f t="shared" si="278"/>
        <v>0</v>
      </c>
      <c r="AG366" s="232">
        <f t="shared" si="278"/>
        <v>0</v>
      </c>
      <c r="AH366" s="233">
        <f t="shared" si="278"/>
        <v>0</v>
      </c>
      <c r="AI366" s="231">
        <f t="shared" si="278"/>
        <v>0</v>
      </c>
      <c r="AJ366" s="231">
        <f t="shared" si="278"/>
        <v>0</v>
      </c>
      <c r="AK366" s="231">
        <f t="shared" si="278"/>
        <v>0</v>
      </c>
      <c r="AL366" s="231">
        <f t="shared" si="278"/>
        <v>0</v>
      </c>
      <c r="AM366" s="231">
        <f t="shared" si="278"/>
        <v>0</v>
      </c>
      <c r="AN366" s="231">
        <f t="shared" si="278"/>
        <v>0</v>
      </c>
      <c r="AO366" s="231">
        <f t="shared" si="278"/>
        <v>0</v>
      </c>
      <c r="AP366" s="231">
        <f t="shared" si="279"/>
        <v>0</v>
      </c>
      <c r="AQ366" s="231">
        <f t="shared" si="279"/>
        <v>0</v>
      </c>
      <c r="AR366" s="231">
        <f t="shared" si="279"/>
        <v>0</v>
      </c>
      <c r="AS366" s="232">
        <f t="shared" si="279"/>
        <v>0</v>
      </c>
      <c r="AT366" s="233">
        <f t="shared" si="279"/>
        <v>0</v>
      </c>
      <c r="AU366" s="231">
        <f t="shared" si="279"/>
        <v>0</v>
      </c>
      <c r="AV366" s="231">
        <f t="shared" si="279"/>
        <v>0</v>
      </c>
      <c r="AW366" s="231">
        <f t="shared" si="279"/>
        <v>0</v>
      </c>
      <c r="AX366" s="231">
        <f t="shared" si="279"/>
        <v>0</v>
      </c>
      <c r="AY366" s="231">
        <f t="shared" si="279"/>
        <v>0</v>
      </c>
      <c r="AZ366" s="231">
        <f t="shared" si="279"/>
        <v>0</v>
      </c>
      <c r="BA366" s="231">
        <f t="shared" si="279"/>
        <v>0</v>
      </c>
      <c r="BB366" s="231">
        <f t="shared" si="279"/>
        <v>0</v>
      </c>
      <c r="BC366" s="231">
        <f t="shared" si="279"/>
        <v>0</v>
      </c>
      <c r="BD366" s="231">
        <f t="shared" si="279"/>
        <v>0</v>
      </c>
      <c r="BE366" s="232">
        <f t="shared" si="279"/>
        <v>0</v>
      </c>
      <c r="BF366" s="233">
        <f t="shared" si="280"/>
        <v>0</v>
      </c>
      <c r="BG366" s="231">
        <f t="shared" si="280"/>
        <v>0</v>
      </c>
      <c r="BH366" s="231">
        <f t="shared" si="280"/>
        <v>0</v>
      </c>
      <c r="BI366" s="231">
        <f t="shared" si="280"/>
        <v>0</v>
      </c>
      <c r="BJ366" s="231">
        <f t="shared" si="280"/>
        <v>0</v>
      </c>
      <c r="BK366" s="231">
        <f t="shared" si="280"/>
        <v>0</v>
      </c>
      <c r="BL366" s="231">
        <f t="shared" si="280"/>
        <v>0</v>
      </c>
      <c r="BM366" s="231">
        <f t="shared" si="280"/>
        <v>0</v>
      </c>
      <c r="BN366" s="231">
        <f t="shared" si="280"/>
        <v>0</v>
      </c>
      <c r="BO366" s="231">
        <f t="shared" si="280"/>
        <v>0</v>
      </c>
      <c r="BP366" s="231">
        <f t="shared" si="280"/>
        <v>0</v>
      </c>
      <c r="BQ366" s="232">
        <f t="shared" si="280"/>
        <v>0</v>
      </c>
      <c r="BR366" s="233">
        <f t="shared" si="280"/>
        <v>0</v>
      </c>
      <c r="BS366" s="231">
        <f t="shared" si="280"/>
        <v>0</v>
      </c>
      <c r="BT366" s="231">
        <f t="shared" si="280"/>
        <v>0</v>
      </c>
      <c r="BU366" s="231">
        <f t="shared" si="280"/>
        <v>0</v>
      </c>
      <c r="BV366" s="231">
        <f t="shared" si="281"/>
        <v>0</v>
      </c>
      <c r="BW366" s="231">
        <f t="shared" si="281"/>
        <v>0</v>
      </c>
      <c r="BX366" s="231">
        <f t="shared" si="281"/>
        <v>0</v>
      </c>
      <c r="BY366" s="231">
        <f t="shared" si="281"/>
        <v>0</v>
      </c>
      <c r="BZ366" s="231">
        <f t="shared" si="281"/>
        <v>0</v>
      </c>
      <c r="CA366" s="231">
        <f t="shared" si="281"/>
        <v>0</v>
      </c>
      <c r="CB366" s="231">
        <f t="shared" si="281"/>
        <v>0</v>
      </c>
      <c r="CC366" s="232">
        <f t="shared" si="271"/>
        <v>0</v>
      </c>
      <c r="CD366" s="368"/>
    </row>
    <row r="367" spans="2:82" s="39" customFormat="1" ht="13.5" x14ac:dyDescent="0.75">
      <c r="B367" s="328" t="s">
        <v>800</v>
      </c>
      <c r="C367" s="329" t="s">
        <v>801</v>
      </c>
      <c r="D367" s="139" t="s">
        <v>479</v>
      </c>
      <c r="E367" s="276">
        <v>100</v>
      </c>
      <c r="F367" s="336"/>
      <c r="G367" s="74">
        <f t="shared" si="272"/>
        <v>0</v>
      </c>
      <c r="H367" s="230"/>
      <c r="I367" s="232"/>
      <c r="J367" s="230">
        <f t="shared" si="277"/>
        <v>0</v>
      </c>
      <c r="K367" s="231">
        <f t="shared" si="277"/>
        <v>0</v>
      </c>
      <c r="L367" s="231">
        <f t="shared" si="277"/>
        <v>0</v>
      </c>
      <c r="M367" s="231">
        <f t="shared" si="277"/>
        <v>0</v>
      </c>
      <c r="N367" s="231">
        <f t="shared" si="277"/>
        <v>0</v>
      </c>
      <c r="O367" s="231">
        <f t="shared" si="277"/>
        <v>0</v>
      </c>
      <c r="P367" s="231">
        <f t="shared" si="277"/>
        <v>0</v>
      </c>
      <c r="Q367" s="231">
        <f t="shared" si="277"/>
        <v>0</v>
      </c>
      <c r="R367" s="231">
        <f t="shared" si="277"/>
        <v>0</v>
      </c>
      <c r="S367" s="231">
        <f t="shared" si="277"/>
        <v>0</v>
      </c>
      <c r="T367" s="231">
        <f t="shared" si="277"/>
        <v>0</v>
      </c>
      <c r="U367" s="232">
        <f t="shared" si="277"/>
        <v>0</v>
      </c>
      <c r="V367" s="233">
        <f t="shared" si="277"/>
        <v>0</v>
      </c>
      <c r="W367" s="231">
        <f t="shared" si="277"/>
        <v>0</v>
      </c>
      <c r="X367" s="231">
        <f t="shared" si="277"/>
        <v>0</v>
      </c>
      <c r="Y367" s="231">
        <f t="shared" si="277"/>
        <v>0</v>
      </c>
      <c r="Z367" s="231">
        <f t="shared" si="278"/>
        <v>0</v>
      </c>
      <c r="AA367" s="231">
        <f t="shared" si="278"/>
        <v>0</v>
      </c>
      <c r="AB367" s="231">
        <f t="shared" si="278"/>
        <v>0</v>
      </c>
      <c r="AC367" s="231">
        <f t="shared" si="278"/>
        <v>0</v>
      </c>
      <c r="AD367" s="231">
        <f t="shared" si="278"/>
        <v>0</v>
      </c>
      <c r="AE367" s="231">
        <f t="shared" si="278"/>
        <v>0</v>
      </c>
      <c r="AF367" s="231">
        <f t="shared" si="278"/>
        <v>0</v>
      </c>
      <c r="AG367" s="232">
        <f t="shared" si="278"/>
        <v>0</v>
      </c>
      <c r="AH367" s="233">
        <f t="shared" si="278"/>
        <v>0</v>
      </c>
      <c r="AI367" s="231">
        <f t="shared" si="278"/>
        <v>0</v>
      </c>
      <c r="AJ367" s="231">
        <f t="shared" si="278"/>
        <v>0</v>
      </c>
      <c r="AK367" s="231">
        <f t="shared" si="278"/>
        <v>0</v>
      </c>
      <c r="AL367" s="231">
        <f t="shared" si="278"/>
        <v>0</v>
      </c>
      <c r="AM367" s="231">
        <f t="shared" si="278"/>
        <v>0</v>
      </c>
      <c r="AN367" s="231">
        <f t="shared" si="278"/>
        <v>0</v>
      </c>
      <c r="AO367" s="231">
        <f t="shared" si="278"/>
        <v>0</v>
      </c>
      <c r="AP367" s="231">
        <f t="shared" si="279"/>
        <v>0</v>
      </c>
      <c r="AQ367" s="231">
        <f t="shared" si="279"/>
        <v>0</v>
      </c>
      <c r="AR367" s="231">
        <f t="shared" si="279"/>
        <v>0</v>
      </c>
      <c r="AS367" s="232">
        <f t="shared" si="279"/>
        <v>0</v>
      </c>
      <c r="AT367" s="233">
        <f t="shared" si="279"/>
        <v>0</v>
      </c>
      <c r="AU367" s="231">
        <f t="shared" si="279"/>
        <v>0</v>
      </c>
      <c r="AV367" s="231">
        <f t="shared" si="279"/>
        <v>0</v>
      </c>
      <c r="AW367" s="231">
        <f t="shared" si="279"/>
        <v>0</v>
      </c>
      <c r="AX367" s="231">
        <f t="shared" si="279"/>
        <v>0</v>
      </c>
      <c r="AY367" s="231">
        <f t="shared" si="279"/>
        <v>0</v>
      </c>
      <c r="AZ367" s="231">
        <f t="shared" si="279"/>
        <v>0</v>
      </c>
      <c r="BA367" s="231">
        <f t="shared" si="279"/>
        <v>0</v>
      </c>
      <c r="BB367" s="231">
        <f t="shared" si="279"/>
        <v>0</v>
      </c>
      <c r="BC367" s="231">
        <f t="shared" si="279"/>
        <v>0</v>
      </c>
      <c r="BD367" s="231">
        <f t="shared" si="279"/>
        <v>0</v>
      </c>
      <c r="BE367" s="232">
        <f t="shared" si="279"/>
        <v>0</v>
      </c>
      <c r="BF367" s="233">
        <f t="shared" si="280"/>
        <v>0</v>
      </c>
      <c r="BG367" s="231">
        <f t="shared" si="280"/>
        <v>0</v>
      </c>
      <c r="BH367" s="231">
        <f t="shared" si="280"/>
        <v>0</v>
      </c>
      <c r="BI367" s="231">
        <f t="shared" si="280"/>
        <v>0</v>
      </c>
      <c r="BJ367" s="231">
        <f t="shared" si="280"/>
        <v>0</v>
      </c>
      <c r="BK367" s="231">
        <f t="shared" si="280"/>
        <v>0</v>
      </c>
      <c r="BL367" s="231">
        <f t="shared" si="280"/>
        <v>0</v>
      </c>
      <c r="BM367" s="231">
        <f t="shared" si="280"/>
        <v>0</v>
      </c>
      <c r="BN367" s="231">
        <f t="shared" si="280"/>
        <v>0</v>
      </c>
      <c r="BO367" s="231">
        <f t="shared" si="280"/>
        <v>0</v>
      </c>
      <c r="BP367" s="231">
        <f t="shared" si="280"/>
        <v>0</v>
      </c>
      <c r="BQ367" s="232">
        <f t="shared" si="280"/>
        <v>0</v>
      </c>
      <c r="BR367" s="233">
        <f t="shared" si="280"/>
        <v>0</v>
      </c>
      <c r="BS367" s="231">
        <f t="shared" si="280"/>
        <v>0</v>
      </c>
      <c r="BT367" s="231">
        <f t="shared" si="280"/>
        <v>0</v>
      </c>
      <c r="BU367" s="231">
        <f t="shared" si="280"/>
        <v>0</v>
      </c>
      <c r="BV367" s="231">
        <f t="shared" si="281"/>
        <v>0</v>
      </c>
      <c r="BW367" s="231">
        <f t="shared" si="281"/>
        <v>0</v>
      </c>
      <c r="BX367" s="231">
        <f t="shared" si="281"/>
        <v>0</v>
      </c>
      <c r="BY367" s="231">
        <f t="shared" si="281"/>
        <v>0</v>
      </c>
      <c r="BZ367" s="231">
        <f t="shared" si="281"/>
        <v>0</v>
      </c>
      <c r="CA367" s="231">
        <f t="shared" si="281"/>
        <v>0</v>
      </c>
      <c r="CB367" s="231">
        <f t="shared" si="281"/>
        <v>0</v>
      </c>
      <c r="CC367" s="232">
        <f t="shared" si="271"/>
        <v>0</v>
      </c>
      <c r="CD367" s="368"/>
    </row>
    <row r="368" spans="2:82" s="39" customFormat="1" ht="13.5" x14ac:dyDescent="0.75">
      <c r="B368" s="328" t="s">
        <v>802</v>
      </c>
      <c r="C368" s="329" t="s">
        <v>803</v>
      </c>
      <c r="D368" s="139" t="s">
        <v>479</v>
      </c>
      <c r="E368" s="276">
        <v>100</v>
      </c>
      <c r="F368" s="336"/>
      <c r="G368" s="74">
        <f t="shared" si="272"/>
        <v>0</v>
      </c>
      <c r="H368" s="230"/>
      <c r="I368" s="232"/>
      <c r="J368" s="230">
        <f t="shared" si="277"/>
        <v>0</v>
      </c>
      <c r="K368" s="231">
        <f t="shared" si="277"/>
        <v>0</v>
      </c>
      <c r="L368" s="231">
        <f t="shared" si="277"/>
        <v>0</v>
      </c>
      <c r="M368" s="231">
        <f t="shared" si="277"/>
        <v>0</v>
      </c>
      <c r="N368" s="231">
        <f t="shared" si="277"/>
        <v>0</v>
      </c>
      <c r="O368" s="231">
        <f t="shared" si="277"/>
        <v>0</v>
      </c>
      <c r="P368" s="231">
        <f t="shared" si="277"/>
        <v>0</v>
      </c>
      <c r="Q368" s="231">
        <f t="shared" si="277"/>
        <v>0</v>
      </c>
      <c r="R368" s="231">
        <f t="shared" si="277"/>
        <v>0</v>
      </c>
      <c r="S368" s="231">
        <f t="shared" si="277"/>
        <v>0</v>
      </c>
      <c r="T368" s="231">
        <f t="shared" si="277"/>
        <v>0</v>
      </c>
      <c r="U368" s="232">
        <f t="shared" si="277"/>
        <v>0</v>
      </c>
      <c r="V368" s="233">
        <f t="shared" si="277"/>
        <v>0</v>
      </c>
      <c r="W368" s="231">
        <f t="shared" si="277"/>
        <v>0</v>
      </c>
      <c r="X368" s="231">
        <f t="shared" si="277"/>
        <v>0</v>
      </c>
      <c r="Y368" s="231">
        <f t="shared" si="277"/>
        <v>0</v>
      </c>
      <c r="Z368" s="231">
        <f t="shared" si="278"/>
        <v>0</v>
      </c>
      <c r="AA368" s="231">
        <f t="shared" si="278"/>
        <v>0</v>
      </c>
      <c r="AB368" s="231">
        <f t="shared" si="278"/>
        <v>0</v>
      </c>
      <c r="AC368" s="231">
        <f t="shared" si="278"/>
        <v>0</v>
      </c>
      <c r="AD368" s="231">
        <f t="shared" si="278"/>
        <v>0</v>
      </c>
      <c r="AE368" s="231">
        <f t="shared" si="278"/>
        <v>0</v>
      </c>
      <c r="AF368" s="231">
        <f t="shared" si="278"/>
        <v>0</v>
      </c>
      <c r="AG368" s="232">
        <f t="shared" si="278"/>
        <v>0</v>
      </c>
      <c r="AH368" s="233">
        <f t="shared" si="278"/>
        <v>0</v>
      </c>
      <c r="AI368" s="231">
        <f t="shared" si="278"/>
        <v>0</v>
      </c>
      <c r="AJ368" s="231">
        <f t="shared" si="278"/>
        <v>0</v>
      </c>
      <c r="AK368" s="231">
        <f t="shared" si="278"/>
        <v>0</v>
      </c>
      <c r="AL368" s="231">
        <f t="shared" si="278"/>
        <v>0</v>
      </c>
      <c r="AM368" s="231">
        <f t="shared" si="278"/>
        <v>0</v>
      </c>
      <c r="AN368" s="231">
        <f t="shared" si="278"/>
        <v>0</v>
      </c>
      <c r="AO368" s="231">
        <f t="shared" si="278"/>
        <v>0</v>
      </c>
      <c r="AP368" s="231">
        <f t="shared" si="279"/>
        <v>0</v>
      </c>
      <c r="AQ368" s="231">
        <f t="shared" si="279"/>
        <v>0</v>
      </c>
      <c r="AR368" s="231">
        <f t="shared" si="279"/>
        <v>0</v>
      </c>
      <c r="AS368" s="232">
        <f t="shared" si="279"/>
        <v>0</v>
      </c>
      <c r="AT368" s="233">
        <f t="shared" si="279"/>
        <v>0</v>
      </c>
      <c r="AU368" s="231">
        <f t="shared" si="279"/>
        <v>0</v>
      </c>
      <c r="AV368" s="231">
        <f t="shared" si="279"/>
        <v>0</v>
      </c>
      <c r="AW368" s="231">
        <f t="shared" si="279"/>
        <v>0</v>
      </c>
      <c r="AX368" s="231">
        <f t="shared" si="279"/>
        <v>0</v>
      </c>
      <c r="AY368" s="231">
        <f t="shared" si="279"/>
        <v>0</v>
      </c>
      <c r="AZ368" s="231">
        <f t="shared" si="279"/>
        <v>0</v>
      </c>
      <c r="BA368" s="231">
        <f t="shared" si="279"/>
        <v>0</v>
      </c>
      <c r="BB368" s="231">
        <f t="shared" si="279"/>
        <v>0</v>
      </c>
      <c r="BC368" s="231">
        <f t="shared" si="279"/>
        <v>0</v>
      </c>
      <c r="BD368" s="231">
        <f t="shared" si="279"/>
        <v>0</v>
      </c>
      <c r="BE368" s="232">
        <f t="shared" si="279"/>
        <v>0</v>
      </c>
      <c r="BF368" s="233">
        <f t="shared" si="280"/>
        <v>0</v>
      </c>
      <c r="BG368" s="231">
        <f t="shared" si="280"/>
        <v>0</v>
      </c>
      <c r="BH368" s="231">
        <f t="shared" si="280"/>
        <v>0</v>
      </c>
      <c r="BI368" s="231">
        <f t="shared" si="280"/>
        <v>0</v>
      </c>
      <c r="BJ368" s="231">
        <f t="shared" si="280"/>
        <v>0</v>
      </c>
      <c r="BK368" s="231">
        <f t="shared" si="280"/>
        <v>0</v>
      </c>
      <c r="BL368" s="231">
        <f t="shared" si="280"/>
        <v>0</v>
      </c>
      <c r="BM368" s="231">
        <f t="shared" si="280"/>
        <v>0</v>
      </c>
      <c r="BN368" s="231">
        <f t="shared" si="280"/>
        <v>0</v>
      </c>
      <c r="BO368" s="231">
        <f t="shared" si="280"/>
        <v>0</v>
      </c>
      <c r="BP368" s="231">
        <f t="shared" si="280"/>
        <v>0</v>
      </c>
      <c r="BQ368" s="232">
        <f t="shared" si="280"/>
        <v>0</v>
      </c>
      <c r="BR368" s="233">
        <f t="shared" si="280"/>
        <v>0</v>
      </c>
      <c r="BS368" s="231">
        <f t="shared" si="280"/>
        <v>0</v>
      </c>
      <c r="BT368" s="231">
        <f t="shared" si="280"/>
        <v>0</v>
      </c>
      <c r="BU368" s="231">
        <f t="shared" si="280"/>
        <v>0</v>
      </c>
      <c r="BV368" s="231">
        <f t="shared" si="281"/>
        <v>0</v>
      </c>
      <c r="BW368" s="231">
        <f t="shared" si="281"/>
        <v>0</v>
      </c>
      <c r="BX368" s="231">
        <f t="shared" si="281"/>
        <v>0</v>
      </c>
      <c r="BY368" s="231">
        <f t="shared" si="281"/>
        <v>0</v>
      </c>
      <c r="BZ368" s="231">
        <f t="shared" si="281"/>
        <v>0</v>
      </c>
      <c r="CA368" s="231">
        <f t="shared" si="281"/>
        <v>0</v>
      </c>
      <c r="CB368" s="231">
        <f t="shared" si="281"/>
        <v>0</v>
      </c>
      <c r="CC368" s="232">
        <f t="shared" si="271"/>
        <v>0</v>
      </c>
      <c r="CD368" s="368"/>
    </row>
    <row r="369" spans="2:82" s="39" customFormat="1" ht="13.5" x14ac:dyDescent="0.75">
      <c r="B369" s="328" t="s">
        <v>804</v>
      </c>
      <c r="C369" s="329" t="s">
        <v>805</v>
      </c>
      <c r="D369" s="139" t="s">
        <v>479</v>
      </c>
      <c r="E369" s="276">
        <v>100</v>
      </c>
      <c r="F369" s="336"/>
      <c r="G369" s="74">
        <f t="shared" si="272"/>
        <v>0</v>
      </c>
      <c r="H369" s="230"/>
      <c r="I369" s="232"/>
      <c r="J369" s="230">
        <f t="shared" si="277"/>
        <v>0</v>
      </c>
      <c r="K369" s="231">
        <f t="shared" si="277"/>
        <v>0</v>
      </c>
      <c r="L369" s="231">
        <f t="shared" si="277"/>
        <v>0</v>
      </c>
      <c r="M369" s="231">
        <f t="shared" si="277"/>
        <v>0</v>
      </c>
      <c r="N369" s="231">
        <f t="shared" si="277"/>
        <v>0</v>
      </c>
      <c r="O369" s="231">
        <f t="shared" si="277"/>
        <v>0</v>
      </c>
      <c r="P369" s="231">
        <f t="shared" si="277"/>
        <v>0</v>
      </c>
      <c r="Q369" s="231">
        <f t="shared" si="277"/>
        <v>0</v>
      </c>
      <c r="R369" s="231">
        <f t="shared" si="277"/>
        <v>0</v>
      </c>
      <c r="S369" s="231">
        <f t="shared" si="277"/>
        <v>0</v>
      </c>
      <c r="T369" s="231">
        <f t="shared" si="277"/>
        <v>0</v>
      </c>
      <c r="U369" s="232">
        <f t="shared" si="277"/>
        <v>0</v>
      </c>
      <c r="V369" s="233">
        <f t="shared" si="277"/>
        <v>0</v>
      </c>
      <c r="W369" s="231">
        <f t="shared" si="277"/>
        <v>0</v>
      </c>
      <c r="X369" s="231">
        <f t="shared" si="277"/>
        <v>0</v>
      </c>
      <c r="Y369" s="231">
        <f t="shared" ref="Y369" si="282">$G369/72</f>
        <v>0</v>
      </c>
      <c r="Z369" s="231">
        <f t="shared" si="278"/>
        <v>0</v>
      </c>
      <c r="AA369" s="231">
        <f t="shared" si="278"/>
        <v>0</v>
      </c>
      <c r="AB369" s="231">
        <f t="shared" si="278"/>
        <v>0</v>
      </c>
      <c r="AC369" s="231">
        <f t="shared" si="278"/>
        <v>0</v>
      </c>
      <c r="AD369" s="231">
        <f t="shared" si="278"/>
        <v>0</v>
      </c>
      <c r="AE369" s="231">
        <f t="shared" si="278"/>
        <v>0</v>
      </c>
      <c r="AF369" s="231">
        <f t="shared" si="278"/>
        <v>0</v>
      </c>
      <c r="AG369" s="232">
        <f t="shared" si="278"/>
        <v>0</v>
      </c>
      <c r="AH369" s="233">
        <f t="shared" si="278"/>
        <v>0</v>
      </c>
      <c r="AI369" s="231">
        <f t="shared" si="278"/>
        <v>0</v>
      </c>
      <c r="AJ369" s="231">
        <f t="shared" si="278"/>
        <v>0</v>
      </c>
      <c r="AK369" s="231">
        <f t="shared" si="278"/>
        <v>0</v>
      </c>
      <c r="AL369" s="231">
        <f t="shared" si="278"/>
        <v>0</v>
      </c>
      <c r="AM369" s="231">
        <f t="shared" si="278"/>
        <v>0</v>
      </c>
      <c r="AN369" s="231">
        <f t="shared" si="278"/>
        <v>0</v>
      </c>
      <c r="AO369" s="231">
        <f t="shared" ref="AO369" si="283">$G369/72</f>
        <v>0</v>
      </c>
      <c r="AP369" s="231">
        <f t="shared" si="279"/>
        <v>0</v>
      </c>
      <c r="AQ369" s="231">
        <f t="shared" si="279"/>
        <v>0</v>
      </c>
      <c r="AR369" s="231">
        <f t="shared" si="279"/>
        <v>0</v>
      </c>
      <c r="AS369" s="232">
        <f t="shared" si="279"/>
        <v>0</v>
      </c>
      <c r="AT369" s="233">
        <f t="shared" si="279"/>
        <v>0</v>
      </c>
      <c r="AU369" s="231">
        <f t="shared" si="279"/>
        <v>0</v>
      </c>
      <c r="AV369" s="231">
        <f t="shared" si="279"/>
        <v>0</v>
      </c>
      <c r="AW369" s="231">
        <f t="shared" si="279"/>
        <v>0</v>
      </c>
      <c r="AX369" s="231">
        <f t="shared" si="279"/>
        <v>0</v>
      </c>
      <c r="AY369" s="231">
        <f t="shared" si="279"/>
        <v>0</v>
      </c>
      <c r="AZ369" s="231">
        <f t="shared" si="279"/>
        <v>0</v>
      </c>
      <c r="BA369" s="231">
        <f t="shared" si="279"/>
        <v>0</v>
      </c>
      <c r="BB369" s="231">
        <f t="shared" si="279"/>
        <v>0</v>
      </c>
      <c r="BC369" s="231">
        <f t="shared" si="279"/>
        <v>0</v>
      </c>
      <c r="BD369" s="231">
        <f t="shared" si="279"/>
        <v>0</v>
      </c>
      <c r="BE369" s="232">
        <f t="shared" ref="BE369" si="284">$G369/72</f>
        <v>0</v>
      </c>
      <c r="BF369" s="233">
        <f t="shared" si="280"/>
        <v>0</v>
      </c>
      <c r="BG369" s="231">
        <f t="shared" si="280"/>
        <v>0</v>
      </c>
      <c r="BH369" s="231">
        <f t="shared" si="280"/>
        <v>0</v>
      </c>
      <c r="BI369" s="231">
        <f t="shared" si="280"/>
        <v>0</v>
      </c>
      <c r="BJ369" s="231">
        <f t="shared" si="280"/>
        <v>0</v>
      </c>
      <c r="BK369" s="231">
        <f t="shared" si="280"/>
        <v>0</v>
      </c>
      <c r="BL369" s="231">
        <f t="shared" si="280"/>
        <v>0</v>
      </c>
      <c r="BM369" s="231">
        <f t="shared" si="280"/>
        <v>0</v>
      </c>
      <c r="BN369" s="231">
        <f t="shared" si="280"/>
        <v>0</v>
      </c>
      <c r="BO369" s="231">
        <f t="shared" si="280"/>
        <v>0</v>
      </c>
      <c r="BP369" s="231">
        <f t="shared" si="280"/>
        <v>0</v>
      </c>
      <c r="BQ369" s="232">
        <f t="shared" si="280"/>
        <v>0</v>
      </c>
      <c r="BR369" s="233">
        <f t="shared" si="280"/>
        <v>0</v>
      </c>
      <c r="BS369" s="231">
        <f t="shared" si="280"/>
        <v>0</v>
      </c>
      <c r="BT369" s="231">
        <f t="shared" si="280"/>
        <v>0</v>
      </c>
      <c r="BU369" s="231">
        <f t="shared" ref="BU369" si="285">$G369/72</f>
        <v>0</v>
      </c>
      <c r="BV369" s="231">
        <f t="shared" si="281"/>
        <v>0</v>
      </c>
      <c r="BW369" s="231">
        <f t="shared" si="281"/>
        <v>0</v>
      </c>
      <c r="BX369" s="231">
        <f t="shared" si="281"/>
        <v>0</v>
      </c>
      <c r="BY369" s="231">
        <f t="shared" si="281"/>
        <v>0</v>
      </c>
      <c r="BZ369" s="231">
        <f t="shared" si="281"/>
        <v>0</v>
      </c>
      <c r="CA369" s="231">
        <f t="shared" si="281"/>
        <v>0</v>
      </c>
      <c r="CB369" s="231">
        <f t="shared" si="281"/>
        <v>0</v>
      </c>
      <c r="CC369" s="232">
        <f t="shared" si="271"/>
        <v>0</v>
      </c>
      <c r="CD369" s="368"/>
    </row>
    <row r="370" spans="2:82" s="39" customFormat="1" ht="13.5" x14ac:dyDescent="0.75">
      <c r="B370" s="328" t="s">
        <v>806</v>
      </c>
      <c r="C370" s="329" t="s">
        <v>807</v>
      </c>
      <c r="D370" s="139" t="s">
        <v>479</v>
      </c>
      <c r="E370" s="276">
        <v>100</v>
      </c>
      <c r="F370" s="336"/>
      <c r="G370" s="74">
        <f t="shared" si="272"/>
        <v>0</v>
      </c>
      <c r="H370" s="230"/>
      <c r="I370" s="232"/>
      <c r="J370" s="230">
        <f t="shared" ref="J370:Y385" si="286">$G370/72</f>
        <v>0</v>
      </c>
      <c r="K370" s="231">
        <f t="shared" si="286"/>
        <v>0</v>
      </c>
      <c r="L370" s="231">
        <f t="shared" si="286"/>
        <v>0</v>
      </c>
      <c r="M370" s="231">
        <f t="shared" si="286"/>
        <v>0</v>
      </c>
      <c r="N370" s="231">
        <f t="shared" si="286"/>
        <v>0</v>
      </c>
      <c r="O370" s="231">
        <f t="shared" si="286"/>
        <v>0</v>
      </c>
      <c r="P370" s="231">
        <f t="shared" si="286"/>
        <v>0</v>
      </c>
      <c r="Q370" s="231">
        <f t="shared" si="286"/>
        <v>0</v>
      </c>
      <c r="R370" s="231">
        <f t="shared" si="286"/>
        <v>0</v>
      </c>
      <c r="S370" s="231">
        <f t="shared" si="286"/>
        <v>0</v>
      </c>
      <c r="T370" s="231">
        <f t="shared" si="286"/>
        <v>0</v>
      </c>
      <c r="U370" s="232">
        <f t="shared" si="286"/>
        <v>0</v>
      </c>
      <c r="V370" s="233">
        <f t="shared" si="286"/>
        <v>0</v>
      </c>
      <c r="W370" s="231">
        <f t="shared" si="286"/>
        <v>0</v>
      </c>
      <c r="X370" s="231">
        <f t="shared" si="286"/>
        <v>0</v>
      </c>
      <c r="Y370" s="231">
        <f t="shared" si="286"/>
        <v>0</v>
      </c>
      <c r="Z370" s="231">
        <f t="shared" ref="Z370:AO385" si="287">$G370/72</f>
        <v>0</v>
      </c>
      <c r="AA370" s="231">
        <f t="shared" si="287"/>
        <v>0</v>
      </c>
      <c r="AB370" s="231">
        <f t="shared" si="287"/>
        <v>0</v>
      </c>
      <c r="AC370" s="231">
        <f t="shared" si="287"/>
        <v>0</v>
      </c>
      <c r="AD370" s="231">
        <f t="shared" si="287"/>
        <v>0</v>
      </c>
      <c r="AE370" s="231">
        <f t="shared" si="287"/>
        <v>0</v>
      </c>
      <c r="AF370" s="231">
        <f t="shared" si="287"/>
        <v>0</v>
      </c>
      <c r="AG370" s="232">
        <f t="shared" si="287"/>
        <v>0</v>
      </c>
      <c r="AH370" s="233">
        <f t="shared" si="287"/>
        <v>0</v>
      </c>
      <c r="AI370" s="231">
        <f t="shared" si="287"/>
        <v>0</v>
      </c>
      <c r="AJ370" s="231">
        <f t="shared" si="287"/>
        <v>0</v>
      </c>
      <c r="AK370" s="231">
        <f t="shared" si="287"/>
        <v>0</v>
      </c>
      <c r="AL370" s="231">
        <f t="shared" si="287"/>
        <v>0</v>
      </c>
      <c r="AM370" s="231">
        <f t="shared" si="287"/>
        <v>0</v>
      </c>
      <c r="AN370" s="231">
        <f t="shared" si="287"/>
        <v>0</v>
      </c>
      <c r="AO370" s="231">
        <f t="shared" si="287"/>
        <v>0</v>
      </c>
      <c r="AP370" s="231">
        <f t="shared" ref="AP370:BE385" si="288">$G370/72</f>
        <v>0</v>
      </c>
      <c r="AQ370" s="231">
        <f t="shared" si="288"/>
        <v>0</v>
      </c>
      <c r="AR370" s="231">
        <f t="shared" si="288"/>
        <v>0</v>
      </c>
      <c r="AS370" s="232">
        <f t="shared" si="288"/>
        <v>0</v>
      </c>
      <c r="AT370" s="233">
        <f t="shared" si="288"/>
        <v>0</v>
      </c>
      <c r="AU370" s="231">
        <f t="shared" si="288"/>
        <v>0</v>
      </c>
      <c r="AV370" s="231">
        <f t="shared" si="288"/>
        <v>0</v>
      </c>
      <c r="AW370" s="231">
        <f t="shared" si="288"/>
        <v>0</v>
      </c>
      <c r="AX370" s="231">
        <f t="shared" si="288"/>
        <v>0</v>
      </c>
      <c r="AY370" s="231">
        <f t="shared" si="288"/>
        <v>0</v>
      </c>
      <c r="AZ370" s="231">
        <f t="shared" si="288"/>
        <v>0</v>
      </c>
      <c r="BA370" s="231">
        <f t="shared" si="288"/>
        <v>0</v>
      </c>
      <c r="BB370" s="231">
        <f t="shared" si="288"/>
        <v>0</v>
      </c>
      <c r="BC370" s="231">
        <f t="shared" si="288"/>
        <v>0</v>
      </c>
      <c r="BD370" s="231">
        <f t="shared" si="288"/>
        <v>0</v>
      </c>
      <c r="BE370" s="232">
        <f t="shared" si="288"/>
        <v>0</v>
      </c>
      <c r="BF370" s="233">
        <f t="shared" ref="BF370:BU385" si="289">$G370/72</f>
        <v>0</v>
      </c>
      <c r="BG370" s="231">
        <f t="shared" si="289"/>
        <v>0</v>
      </c>
      <c r="BH370" s="231">
        <f t="shared" si="289"/>
        <v>0</v>
      </c>
      <c r="BI370" s="231">
        <f t="shared" si="289"/>
        <v>0</v>
      </c>
      <c r="BJ370" s="231">
        <f t="shared" si="289"/>
        <v>0</v>
      </c>
      <c r="BK370" s="231">
        <f t="shared" si="289"/>
        <v>0</v>
      </c>
      <c r="BL370" s="231">
        <f t="shared" si="289"/>
        <v>0</v>
      </c>
      <c r="BM370" s="231">
        <f t="shared" si="289"/>
        <v>0</v>
      </c>
      <c r="BN370" s="231">
        <f t="shared" si="289"/>
        <v>0</v>
      </c>
      <c r="BO370" s="231">
        <f t="shared" si="289"/>
        <v>0</v>
      </c>
      <c r="BP370" s="231">
        <f t="shared" si="289"/>
        <v>0</v>
      </c>
      <c r="BQ370" s="232">
        <f t="shared" si="289"/>
        <v>0</v>
      </c>
      <c r="BR370" s="233">
        <f t="shared" si="289"/>
        <v>0</v>
      </c>
      <c r="BS370" s="231">
        <f t="shared" si="289"/>
        <v>0</v>
      </c>
      <c r="BT370" s="231">
        <f t="shared" si="289"/>
        <v>0</v>
      </c>
      <c r="BU370" s="231">
        <f t="shared" si="289"/>
        <v>0</v>
      </c>
      <c r="BV370" s="231">
        <f t="shared" si="281"/>
        <v>0</v>
      </c>
      <c r="BW370" s="231">
        <f t="shared" si="281"/>
        <v>0</v>
      </c>
      <c r="BX370" s="231">
        <f t="shared" si="281"/>
        <v>0</v>
      </c>
      <c r="BY370" s="231">
        <f t="shared" si="281"/>
        <v>0</v>
      </c>
      <c r="BZ370" s="231">
        <f t="shared" si="281"/>
        <v>0</v>
      </c>
      <c r="CA370" s="231">
        <f t="shared" si="281"/>
        <v>0</v>
      </c>
      <c r="CB370" s="231">
        <f t="shared" si="281"/>
        <v>0</v>
      </c>
      <c r="CC370" s="232">
        <f t="shared" si="271"/>
        <v>0</v>
      </c>
      <c r="CD370" s="368"/>
    </row>
    <row r="371" spans="2:82" s="39" customFormat="1" ht="13.5" x14ac:dyDescent="0.75">
      <c r="B371" s="328" t="s">
        <v>808</v>
      </c>
      <c r="C371" s="329" t="s">
        <v>809</v>
      </c>
      <c r="D371" s="139" t="s">
        <v>479</v>
      </c>
      <c r="E371" s="276">
        <v>100</v>
      </c>
      <c r="F371" s="336"/>
      <c r="G371" s="74">
        <f t="shared" si="272"/>
        <v>0</v>
      </c>
      <c r="H371" s="230"/>
      <c r="I371" s="232"/>
      <c r="J371" s="230">
        <f t="shared" si="286"/>
        <v>0</v>
      </c>
      <c r="K371" s="231">
        <f t="shared" si="286"/>
        <v>0</v>
      </c>
      <c r="L371" s="231">
        <f t="shared" si="286"/>
        <v>0</v>
      </c>
      <c r="M371" s="231">
        <f t="shared" si="286"/>
        <v>0</v>
      </c>
      <c r="N371" s="231">
        <f t="shared" si="286"/>
        <v>0</v>
      </c>
      <c r="O371" s="231">
        <f t="shared" si="286"/>
        <v>0</v>
      </c>
      <c r="P371" s="231">
        <f t="shared" si="286"/>
        <v>0</v>
      </c>
      <c r="Q371" s="231">
        <f t="shared" si="286"/>
        <v>0</v>
      </c>
      <c r="R371" s="231">
        <f t="shared" si="286"/>
        <v>0</v>
      </c>
      <c r="S371" s="231">
        <f t="shared" si="286"/>
        <v>0</v>
      </c>
      <c r="T371" s="231">
        <f t="shared" si="286"/>
        <v>0</v>
      </c>
      <c r="U371" s="232">
        <f t="shared" si="286"/>
        <v>0</v>
      </c>
      <c r="V371" s="233">
        <f t="shared" si="286"/>
        <v>0</v>
      </c>
      <c r="W371" s="231">
        <f t="shared" si="286"/>
        <v>0</v>
      </c>
      <c r="X371" s="231">
        <f t="shared" si="286"/>
        <v>0</v>
      </c>
      <c r="Y371" s="231">
        <f t="shared" si="286"/>
        <v>0</v>
      </c>
      <c r="Z371" s="231">
        <f t="shared" si="287"/>
        <v>0</v>
      </c>
      <c r="AA371" s="231">
        <f t="shared" si="287"/>
        <v>0</v>
      </c>
      <c r="AB371" s="231">
        <f t="shared" si="287"/>
        <v>0</v>
      </c>
      <c r="AC371" s="231">
        <f t="shared" si="287"/>
        <v>0</v>
      </c>
      <c r="AD371" s="231">
        <f t="shared" si="287"/>
        <v>0</v>
      </c>
      <c r="AE371" s="231">
        <f t="shared" si="287"/>
        <v>0</v>
      </c>
      <c r="AF371" s="231">
        <f t="shared" si="287"/>
        <v>0</v>
      </c>
      <c r="AG371" s="232">
        <f t="shared" si="287"/>
        <v>0</v>
      </c>
      <c r="AH371" s="233">
        <f t="shared" si="287"/>
        <v>0</v>
      </c>
      <c r="AI371" s="231">
        <f t="shared" si="287"/>
        <v>0</v>
      </c>
      <c r="AJ371" s="231">
        <f t="shared" si="287"/>
        <v>0</v>
      </c>
      <c r="AK371" s="231">
        <f t="shared" si="287"/>
        <v>0</v>
      </c>
      <c r="AL371" s="231">
        <f t="shared" si="287"/>
        <v>0</v>
      </c>
      <c r="AM371" s="231">
        <f t="shared" si="287"/>
        <v>0</v>
      </c>
      <c r="AN371" s="231">
        <f t="shared" si="287"/>
        <v>0</v>
      </c>
      <c r="AO371" s="231">
        <f t="shared" si="287"/>
        <v>0</v>
      </c>
      <c r="AP371" s="231">
        <f t="shared" si="288"/>
        <v>0</v>
      </c>
      <c r="AQ371" s="231">
        <f t="shared" si="288"/>
        <v>0</v>
      </c>
      <c r="AR371" s="231">
        <f t="shared" si="288"/>
        <v>0</v>
      </c>
      <c r="AS371" s="232">
        <f t="shared" si="288"/>
        <v>0</v>
      </c>
      <c r="AT371" s="233">
        <f t="shared" si="288"/>
        <v>0</v>
      </c>
      <c r="AU371" s="231">
        <f t="shared" si="288"/>
        <v>0</v>
      </c>
      <c r="AV371" s="231">
        <f t="shared" si="288"/>
        <v>0</v>
      </c>
      <c r="AW371" s="231">
        <f t="shared" si="288"/>
        <v>0</v>
      </c>
      <c r="AX371" s="231">
        <f t="shared" si="288"/>
        <v>0</v>
      </c>
      <c r="AY371" s="231">
        <f t="shared" si="288"/>
        <v>0</v>
      </c>
      <c r="AZ371" s="231">
        <f t="shared" si="288"/>
        <v>0</v>
      </c>
      <c r="BA371" s="231">
        <f t="shared" si="288"/>
        <v>0</v>
      </c>
      <c r="BB371" s="231">
        <f t="shared" si="288"/>
        <v>0</v>
      </c>
      <c r="BC371" s="231">
        <f t="shared" si="288"/>
        <v>0</v>
      </c>
      <c r="BD371" s="231">
        <f t="shared" si="288"/>
        <v>0</v>
      </c>
      <c r="BE371" s="232">
        <f t="shared" si="288"/>
        <v>0</v>
      </c>
      <c r="BF371" s="233">
        <f t="shared" si="289"/>
        <v>0</v>
      </c>
      <c r="BG371" s="231">
        <f t="shared" si="289"/>
        <v>0</v>
      </c>
      <c r="BH371" s="231">
        <f t="shared" si="289"/>
        <v>0</v>
      </c>
      <c r="BI371" s="231">
        <f t="shared" si="289"/>
        <v>0</v>
      </c>
      <c r="BJ371" s="231">
        <f t="shared" si="289"/>
        <v>0</v>
      </c>
      <c r="BK371" s="231">
        <f t="shared" si="289"/>
        <v>0</v>
      </c>
      <c r="BL371" s="231">
        <f t="shared" si="289"/>
        <v>0</v>
      </c>
      <c r="BM371" s="231">
        <f t="shared" si="289"/>
        <v>0</v>
      </c>
      <c r="BN371" s="231">
        <f t="shared" si="289"/>
        <v>0</v>
      </c>
      <c r="BO371" s="231">
        <f t="shared" si="289"/>
        <v>0</v>
      </c>
      <c r="BP371" s="231">
        <f t="shared" si="289"/>
        <v>0</v>
      </c>
      <c r="BQ371" s="232">
        <f t="shared" si="289"/>
        <v>0</v>
      </c>
      <c r="BR371" s="233">
        <f t="shared" si="289"/>
        <v>0</v>
      </c>
      <c r="BS371" s="231">
        <f t="shared" si="289"/>
        <v>0</v>
      </c>
      <c r="BT371" s="231">
        <f t="shared" si="289"/>
        <v>0</v>
      </c>
      <c r="BU371" s="231">
        <f t="shared" si="289"/>
        <v>0</v>
      </c>
      <c r="BV371" s="231">
        <f t="shared" si="281"/>
        <v>0</v>
      </c>
      <c r="BW371" s="231">
        <f t="shared" si="281"/>
        <v>0</v>
      </c>
      <c r="BX371" s="231">
        <f t="shared" si="281"/>
        <v>0</v>
      </c>
      <c r="BY371" s="231">
        <f t="shared" si="281"/>
        <v>0</v>
      </c>
      <c r="BZ371" s="231">
        <f t="shared" si="281"/>
        <v>0</v>
      </c>
      <c r="CA371" s="231">
        <f t="shared" si="281"/>
        <v>0</v>
      </c>
      <c r="CB371" s="231">
        <f t="shared" si="281"/>
        <v>0</v>
      </c>
      <c r="CC371" s="232">
        <f t="shared" si="271"/>
        <v>0</v>
      </c>
      <c r="CD371" s="368"/>
    </row>
    <row r="372" spans="2:82" s="39" customFormat="1" ht="13.5" x14ac:dyDescent="0.75">
      <c r="B372" s="328" t="s">
        <v>810</v>
      </c>
      <c r="C372" s="329" t="s">
        <v>811</v>
      </c>
      <c r="D372" s="139" t="s">
        <v>479</v>
      </c>
      <c r="E372" s="276">
        <v>100</v>
      </c>
      <c r="F372" s="336"/>
      <c r="G372" s="74">
        <f t="shared" si="272"/>
        <v>0</v>
      </c>
      <c r="H372" s="230"/>
      <c r="I372" s="232"/>
      <c r="J372" s="230">
        <f t="shared" si="286"/>
        <v>0</v>
      </c>
      <c r="K372" s="231">
        <f t="shared" si="286"/>
        <v>0</v>
      </c>
      <c r="L372" s="231">
        <f t="shared" si="286"/>
        <v>0</v>
      </c>
      <c r="M372" s="231">
        <f t="shared" si="286"/>
        <v>0</v>
      </c>
      <c r="N372" s="231">
        <f t="shared" si="286"/>
        <v>0</v>
      </c>
      <c r="O372" s="231">
        <f t="shared" si="286"/>
        <v>0</v>
      </c>
      <c r="P372" s="231">
        <f t="shared" si="286"/>
        <v>0</v>
      </c>
      <c r="Q372" s="231">
        <f t="shared" si="286"/>
        <v>0</v>
      </c>
      <c r="R372" s="231">
        <f t="shared" si="286"/>
        <v>0</v>
      </c>
      <c r="S372" s="231">
        <f t="shared" si="286"/>
        <v>0</v>
      </c>
      <c r="T372" s="231">
        <f t="shared" si="286"/>
        <v>0</v>
      </c>
      <c r="U372" s="232">
        <f t="shared" si="286"/>
        <v>0</v>
      </c>
      <c r="V372" s="233">
        <f t="shared" si="286"/>
        <v>0</v>
      </c>
      <c r="W372" s="231">
        <f t="shared" si="286"/>
        <v>0</v>
      </c>
      <c r="X372" s="231">
        <f t="shared" si="286"/>
        <v>0</v>
      </c>
      <c r="Y372" s="231">
        <f t="shared" si="286"/>
        <v>0</v>
      </c>
      <c r="Z372" s="231">
        <f t="shared" si="287"/>
        <v>0</v>
      </c>
      <c r="AA372" s="231">
        <f t="shared" si="287"/>
        <v>0</v>
      </c>
      <c r="AB372" s="231">
        <f t="shared" si="287"/>
        <v>0</v>
      </c>
      <c r="AC372" s="231">
        <f t="shared" si="287"/>
        <v>0</v>
      </c>
      <c r="AD372" s="231">
        <f t="shared" si="287"/>
        <v>0</v>
      </c>
      <c r="AE372" s="231">
        <f t="shared" si="287"/>
        <v>0</v>
      </c>
      <c r="AF372" s="231">
        <f t="shared" si="287"/>
        <v>0</v>
      </c>
      <c r="AG372" s="232">
        <f t="shared" si="287"/>
        <v>0</v>
      </c>
      <c r="AH372" s="233">
        <f t="shared" si="287"/>
        <v>0</v>
      </c>
      <c r="AI372" s="231">
        <f t="shared" si="287"/>
        <v>0</v>
      </c>
      <c r="AJ372" s="231">
        <f t="shared" si="287"/>
        <v>0</v>
      </c>
      <c r="AK372" s="231">
        <f t="shared" si="287"/>
        <v>0</v>
      </c>
      <c r="AL372" s="231">
        <f t="shared" si="287"/>
        <v>0</v>
      </c>
      <c r="AM372" s="231">
        <f t="shared" si="287"/>
        <v>0</v>
      </c>
      <c r="AN372" s="231">
        <f t="shared" si="287"/>
        <v>0</v>
      </c>
      <c r="AO372" s="231">
        <f t="shared" si="287"/>
        <v>0</v>
      </c>
      <c r="AP372" s="231">
        <f t="shared" si="288"/>
        <v>0</v>
      </c>
      <c r="AQ372" s="231">
        <f t="shared" si="288"/>
        <v>0</v>
      </c>
      <c r="AR372" s="231">
        <f t="shared" si="288"/>
        <v>0</v>
      </c>
      <c r="AS372" s="232">
        <f t="shared" si="288"/>
        <v>0</v>
      </c>
      <c r="AT372" s="233">
        <f t="shared" si="288"/>
        <v>0</v>
      </c>
      <c r="AU372" s="231">
        <f t="shared" si="288"/>
        <v>0</v>
      </c>
      <c r="AV372" s="231">
        <f t="shared" si="288"/>
        <v>0</v>
      </c>
      <c r="AW372" s="231">
        <f t="shared" si="288"/>
        <v>0</v>
      </c>
      <c r="AX372" s="231">
        <f t="shared" si="288"/>
        <v>0</v>
      </c>
      <c r="AY372" s="231">
        <f t="shared" si="288"/>
        <v>0</v>
      </c>
      <c r="AZ372" s="231">
        <f t="shared" si="288"/>
        <v>0</v>
      </c>
      <c r="BA372" s="231">
        <f t="shared" si="288"/>
        <v>0</v>
      </c>
      <c r="BB372" s="231">
        <f t="shared" si="288"/>
        <v>0</v>
      </c>
      <c r="BC372" s="231">
        <f t="shared" si="288"/>
        <v>0</v>
      </c>
      <c r="BD372" s="231">
        <f t="shared" si="288"/>
        <v>0</v>
      </c>
      <c r="BE372" s="232">
        <f t="shared" si="288"/>
        <v>0</v>
      </c>
      <c r="BF372" s="233">
        <f t="shared" si="289"/>
        <v>0</v>
      </c>
      <c r="BG372" s="231">
        <f t="shared" si="289"/>
        <v>0</v>
      </c>
      <c r="BH372" s="231">
        <f t="shared" si="289"/>
        <v>0</v>
      </c>
      <c r="BI372" s="231">
        <f t="shared" si="289"/>
        <v>0</v>
      </c>
      <c r="BJ372" s="231">
        <f t="shared" si="289"/>
        <v>0</v>
      </c>
      <c r="BK372" s="231">
        <f t="shared" si="289"/>
        <v>0</v>
      </c>
      <c r="BL372" s="231">
        <f t="shared" si="289"/>
        <v>0</v>
      </c>
      <c r="BM372" s="231">
        <f t="shared" si="289"/>
        <v>0</v>
      </c>
      <c r="BN372" s="231">
        <f t="shared" si="289"/>
        <v>0</v>
      </c>
      <c r="BO372" s="231">
        <f t="shared" si="289"/>
        <v>0</v>
      </c>
      <c r="BP372" s="231">
        <f t="shared" si="289"/>
        <v>0</v>
      </c>
      <c r="BQ372" s="232">
        <f t="shared" si="289"/>
        <v>0</v>
      </c>
      <c r="BR372" s="233">
        <f t="shared" si="289"/>
        <v>0</v>
      </c>
      <c r="BS372" s="231">
        <f t="shared" si="289"/>
        <v>0</v>
      </c>
      <c r="BT372" s="231">
        <f t="shared" si="289"/>
        <v>0</v>
      </c>
      <c r="BU372" s="231">
        <f t="shared" si="289"/>
        <v>0</v>
      </c>
      <c r="BV372" s="231">
        <f t="shared" si="281"/>
        <v>0</v>
      </c>
      <c r="BW372" s="231">
        <f t="shared" si="281"/>
        <v>0</v>
      </c>
      <c r="BX372" s="231">
        <f t="shared" si="281"/>
        <v>0</v>
      </c>
      <c r="BY372" s="231">
        <f t="shared" si="281"/>
        <v>0</v>
      </c>
      <c r="BZ372" s="231">
        <f t="shared" si="281"/>
        <v>0</v>
      </c>
      <c r="CA372" s="231">
        <f t="shared" si="281"/>
        <v>0</v>
      </c>
      <c r="CB372" s="231">
        <f t="shared" si="281"/>
        <v>0</v>
      </c>
      <c r="CC372" s="232">
        <f t="shared" si="271"/>
        <v>0</v>
      </c>
      <c r="CD372" s="368"/>
    </row>
    <row r="373" spans="2:82" s="39" customFormat="1" ht="13.5" x14ac:dyDescent="0.75">
      <c r="B373" s="328" t="s">
        <v>812</v>
      </c>
      <c r="C373" s="329" t="s">
        <v>813</v>
      </c>
      <c r="D373" s="139" t="s">
        <v>479</v>
      </c>
      <c r="E373" s="276">
        <v>100</v>
      </c>
      <c r="F373" s="336"/>
      <c r="G373" s="74">
        <f t="shared" si="272"/>
        <v>0</v>
      </c>
      <c r="H373" s="230"/>
      <c r="I373" s="232"/>
      <c r="J373" s="230">
        <f t="shared" si="286"/>
        <v>0</v>
      </c>
      <c r="K373" s="231">
        <f t="shared" si="286"/>
        <v>0</v>
      </c>
      <c r="L373" s="231">
        <f t="shared" si="286"/>
        <v>0</v>
      </c>
      <c r="M373" s="231">
        <f t="shared" si="286"/>
        <v>0</v>
      </c>
      <c r="N373" s="231">
        <f t="shared" si="286"/>
        <v>0</v>
      </c>
      <c r="O373" s="231">
        <f t="shared" si="286"/>
        <v>0</v>
      </c>
      <c r="P373" s="231">
        <f t="shared" si="286"/>
        <v>0</v>
      </c>
      <c r="Q373" s="231">
        <f t="shared" si="286"/>
        <v>0</v>
      </c>
      <c r="R373" s="231">
        <f t="shared" si="286"/>
        <v>0</v>
      </c>
      <c r="S373" s="231">
        <f t="shared" si="286"/>
        <v>0</v>
      </c>
      <c r="T373" s="231">
        <f t="shared" si="286"/>
        <v>0</v>
      </c>
      <c r="U373" s="232">
        <f t="shared" si="286"/>
        <v>0</v>
      </c>
      <c r="V373" s="233">
        <f t="shared" si="286"/>
        <v>0</v>
      </c>
      <c r="W373" s="231">
        <f t="shared" si="286"/>
        <v>0</v>
      </c>
      <c r="X373" s="231">
        <f t="shared" si="286"/>
        <v>0</v>
      </c>
      <c r="Y373" s="231">
        <f t="shared" si="286"/>
        <v>0</v>
      </c>
      <c r="Z373" s="231">
        <f t="shared" si="287"/>
        <v>0</v>
      </c>
      <c r="AA373" s="231">
        <f t="shared" si="287"/>
        <v>0</v>
      </c>
      <c r="AB373" s="231">
        <f t="shared" si="287"/>
        <v>0</v>
      </c>
      <c r="AC373" s="231">
        <f t="shared" si="287"/>
        <v>0</v>
      </c>
      <c r="AD373" s="231">
        <f t="shared" si="287"/>
        <v>0</v>
      </c>
      <c r="AE373" s="231">
        <f t="shared" si="287"/>
        <v>0</v>
      </c>
      <c r="AF373" s="231">
        <f t="shared" si="287"/>
        <v>0</v>
      </c>
      <c r="AG373" s="232">
        <f t="shared" si="287"/>
        <v>0</v>
      </c>
      <c r="AH373" s="233">
        <f t="shared" si="287"/>
        <v>0</v>
      </c>
      <c r="AI373" s="231">
        <f t="shared" si="287"/>
        <v>0</v>
      </c>
      <c r="AJ373" s="231">
        <f t="shared" si="287"/>
        <v>0</v>
      </c>
      <c r="AK373" s="231">
        <f t="shared" si="287"/>
        <v>0</v>
      </c>
      <c r="AL373" s="231">
        <f t="shared" si="287"/>
        <v>0</v>
      </c>
      <c r="AM373" s="231">
        <f t="shared" si="287"/>
        <v>0</v>
      </c>
      <c r="AN373" s="231">
        <f t="shared" si="287"/>
        <v>0</v>
      </c>
      <c r="AO373" s="231">
        <f t="shared" si="287"/>
        <v>0</v>
      </c>
      <c r="AP373" s="231">
        <f t="shared" si="288"/>
        <v>0</v>
      </c>
      <c r="AQ373" s="231">
        <f t="shared" si="288"/>
        <v>0</v>
      </c>
      <c r="AR373" s="231">
        <f t="shared" si="288"/>
        <v>0</v>
      </c>
      <c r="AS373" s="232">
        <f t="shared" si="288"/>
        <v>0</v>
      </c>
      <c r="AT373" s="233">
        <f t="shared" si="288"/>
        <v>0</v>
      </c>
      <c r="AU373" s="231">
        <f t="shared" si="288"/>
        <v>0</v>
      </c>
      <c r="AV373" s="231">
        <f t="shared" si="288"/>
        <v>0</v>
      </c>
      <c r="AW373" s="231">
        <f t="shared" si="288"/>
        <v>0</v>
      </c>
      <c r="AX373" s="231">
        <f t="shared" si="288"/>
        <v>0</v>
      </c>
      <c r="AY373" s="231">
        <f t="shared" si="288"/>
        <v>0</v>
      </c>
      <c r="AZ373" s="231">
        <f t="shared" si="288"/>
        <v>0</v>
      </c>
      <c r="BA373" s="231">
        <f t="shared" si="288"/>
        <v>0</v>
      </c>
      <c r="BB373" s="231">
        <f t="shared" si="288"/>
        <v>0</v>
      </c>
      <c r="BC373" s="231">
        <f t="shared" si="288"/>
        <v>0</v>
      </c>
      <c r="BD373" s="231">
        <f t="shared" si="288"/>
        <v>0</v>
      </c>
      <c r="BE373" s="232">
        <f t="shared" si="288"/>
        <v>0</v>
      </c>
      <c r="BF373" s="233">
        <f t="shared" si="289"/>
        <v>0</v>
      </c>
      <c r="BG373" s="231">
        <f t="shared" si="289"/>
        <v>0</v>
      </c>
      <c r="BH373" s="231">
        <f t="shared" si="289"/>
        <v>0</v>
      </c>
      <c r="BI373" s="231">
        <f t="shared" si="289"/>
        <v>0</v>
      </c>
      <c r="BJ373" s="231">
        <f t="shared" si="289"/>
        <v>0</v>
      </c>
      <c r="BK373" s="231">
        <f t="shared" si="289"/>
        <v>0</v>
      </c>
      <c r="BL373" s="231">
        <f t="shared" si="289"/>
        <v>0</v>
      </c>
      <c r="BM373" s="231">
        <f t="shared" si="289"/>
        <v>0</v>
      </c>
      <c r="BN373" s="231">
        <f t="shared" si="289"/>
        <v>0</v>
      </c>
      <c r="BO373" s="231">
        <f t="shared" si="289"/>
        <v>0</v>
      </c>
      <c r="BP373" s="231">
        <f t="shared" si="289"/>
        <v>0</v>
      </c>
      <c r="BQ373" s="232">
        <f t="shared" si="289"/>
        <v>0</v>
      </c>
      <c r="BR373" s="233">
        <f t="shared" si="289"/>
        <v>0</v>
      </c>
      <c r="BS373" s="231">
        <f t="shared" si="289"/>
        <v>0</v>
      </c>
      <c r="BT373" s="231">
        <f t="shared" si="289"/>
        <v>0</v>
      </c>
      <c r="BU373" s="231">
        <f t="shared" si="289"/>
        <v>0</v>
      </c>
      <c r="BV373" s="231">
        <f t="shared" si="281"/>
        <v>0</v>
      </c>
      <c r="BW373" s="231">
        <f t="shared" si="281"/>
        <v>0</v>
      </c>
      <c r="BX373" s="231">
        <f t="shared" si="281"/>
        <v>0</v>
      </c>
      <c r="BY373" s="231">
        <f t="shared" si="281"/>
        <v>0</v>
      </c>
      <c r="BZ373" s="231">
        <f t="shared" si="281"/>
        <v>0</v>
      </c>
      <c r="CA373" s="231">
        <f t="shared" si="281"/>
        <v>0</v>
      </c>
      <c r="CB373" s="231">
        <f t="shared" si="281"/>
        <v>0</v>
      </c>
      <c r="CC373" s="232">
        <f t="shared" si="271"/>
        <v>0</v>
      </c>
      <c r="CD373" s="368"/>
    </row>
    <row r="374" spans="2:82" s="39" customFormat="1" ht="13.5" x14ac:dyDescent="0.75">
      <c r="B374" s="328" t="s">
        <v>814</v>
      </c>
      <c r="C374" s="329" t="s">
        <v>815</v>
      </c>
      <c r="D374" s="139" t="s">
        <v>446</v>
      </c>
      <c r="E374" s="276">
        <v>4</v>
      </c>
      <c r="F374" s="336"/>
      <c r="G374" s="74">
        <f t="shared" si="272"/>
        <v>0</v>
      </c>
      <c r="H374" s="230"/>
      <c r="I374" s="232"/>
      <c r="J374" s="230">
        <f t="shared" si="286"/>
        <v>0</v>
      </c>
      <c r="K374" s="231">
        <f t="shared" si="286"/>
        <v>0</v>
      </c>
      <c r="L374" s="231">
        <f t="shared" si="286"/>
        <v>0</v>
      </c>
      <c r="M374" s="231">
        <f t="shared" si="286"/>
        <v>0</v>
      </c>
      <c r="N374" s="231">
        <f t="shared" si="286"/>
        <v>0</v>
      </c>
      <c r="O374" s="231">
        <f t="shared" si="286"/>
        <v>0</v>
      </c>
      <c r="P374" s="231">
        <f t="shared" si="286"/>
        <v>0</v>
      </c>
      <c r="Q374" s="231">
        <f t="shared" si="286"/>
        <v>0</v>
      </c>
      <c r="R374" s="231">
        <f t="shared" si="286"/>
        <v>0</v>
      </c>
      <c r="S374" s="231">
        <f t="shared" si="286"/>
        <v>0</v>
      </c>
      <c r="T374" s="231">
        <f t="shared" si="286"/>
        <v>0</v>
      </c>
      <c r="U374" s="232">
        <f t="shared" si="286"/>
        <v>0</v>
      </c>
      <c r="V374" s="233">
        <f t="shared" si="286"/>
        <v>0</v>
      </c>
      <c r="W374" s="231">
        <f t="shared" si="286"/>
        <v>0</v>
      </c>
      <c r="X374" s="231">
        <f t="shared" si="286"/>
        <v>0</v>
      </c>
      <c r="Y374" s="231">
        <f t="shared" si="286"/>
        <v>0</v>
      </c>
      <c r="Z374" s="231">
        <f t="shared" si="287"/>
        <v>0</v>
      </c>
      <c r="AA374" s="231">
        <f t="shared" si="287"/>
        <v>0</v>
      </c>
      <c r="AB374" s="231">
        <f t="shared" si="287"/>
        <v>0</v>
      </c>
      <c r="AC374" s="231">
        <f t="shared" si="287"/>
        <v>0</v>
      </c>
      <c r="AD374" s="231">
        <f t="shared" si="287"/>
        <v>0</v>
      </c>
      <c r="AE374" s="231">
        <f t="shared" si="287"/>
        <v>0</v>
      </c>
      <c r="AF374" s="231">
        <f t="shared" si="287"/>
        <v>0</v>
      </c>
      <c r="AG374" s="232">
        <f t="shared" si="287"/>
        <v>0</v>
      </c>
      <c r="AH374" s="233">
        <f t="shared" si="287"/>
        <v>0</v>
      </c>
      <c r="AI374" s="231">
        <f t="shared" si="287"/>
        <v>0</v>
      </c>
      <c r="AJ374" s="231">
        <f t="shared" si="287"/>
        <v>0</v>
      </c>
      <c r="AK374" s="231">
        <f t="shared" si="287"/>
        <v>0</v>
      </c>
      <c r="AL374" s="231">
        <f t="shared" si="287"/>
        <v>0</v>
      </c>
      <c r="AM374" s="231">
        <f t="shared" si="287"/>
        <v>0</v>
      </c>
      <c r="AN374" s="231">
        <f t="shared" si="287"/>
        <v>0</v>
      </c>
      <c r="AO374" s="231">
        <f t="shared" si="287"/>
        <v>0</v>
      </c>
      <c r="AP374" s="231">
        <f t="shared" si="288"/>
        <v>0</v>
      </c>
      <c r="AQ374" s="231">
        <f t="shared" si="288"/>
        <v>0</v>
      </c>
      <c r="AR374" s="231">
        <f t="shared" si="288"/>
        <v>0</v>
      </c>
      <c r="AS374" s="232">
        <f t="shared" si="288"/>
        <v>0</v>
      </c>
      <c r="AT374" s="233">
        <f t="shared" si="288"/>
        <v>0</v>
      </c>
      <c r="AU374" s="231">
        <f t="shared" si="288"/>
        <v>0</v>
      </c>
      <c r="AV374" s="231">
        <f t="shared" si="288"/>
        <v>0</v>
      </c>
      <c r="AW374" s="231">
        <f t="shared" si="288"/>
        <v>0</v>
      </c>
      <c r="AX374" s="231">
        <f t="shared" si="288"/>
        <v>0</v>
      </c>
      <c r="AY374" s="231">
        <f t="shared" si="288"/>
        <v>0</v>
      </c>
      <c r="AZ374" s="231">
        <f t="shared" si="288"/>
        <v>0</v>
      </c>
      <c r="BA374" s="231">
        <f t="shared" si="288"/>
        <v>0</v>
      </c>
      <c r="BB374" s="231">
        <f t="shared" si="288"/>
        <v>0</v>
      </c>
      <c r="BC374" s="231">
        <f t="shared" si="288"/>
        <v>0</v>
      </c>
      <c r="BD374" s="231">
        <f t="shared" si="288"/>
        <v>0</v>
      </c>
      <c r="BE374" s="232">
        <f t="shared" si="288"/>
        <v>0</v>
      </c>
      <c r="BF374" s="233">
        <f t="shared" si="289"/>
        <v>0</v>
      </c>
      <c r="BG374" s="231">
        <f t="shared" si="289"/>
        <v>0</v>
      </c>
      <c r="BH374" s="231">
        <f t="shared" si="289"/>
        <v>0</v>
      </c>
      <c r="BI374" s="231">
        <f t="shared" si="289"/>
        <v>0</v>
      </c>
      <c r="BJ374" s="231">
        <f t="shared" si="289"/>
        <v>0</v>
      </c>
      <c r="BK374" s="231">
        <f t="shared" si="289"/>
        <v>0</v>
      </c>
      <c r="BL374" s="231">
        <f t="shared" si="289"/>
        <v>0</v>
      </c>
      <c r="BM374" s="231">
        <f t="shared" si="289"/>
        <v>0</v>
      </c>
      <c r="BN374" s="231">
        <f t="shared" si="289"/>
        <v>0</v>
      </c>
      <c r="BO374" s="231">
        <f t="shared" si="289"/>
        <v>0</v>
      </c>
      <c r="BP374" s="231">
        <f t="shared" si="289"/>
        <v>0</v>
      </c>
      <c r="BQ374" s="232">
        <f t="shared" si="289"/>
        <v>0</v>
      </c>
      <c r="BR374" s="233">
        <f t="shared" si="289"/>
        <v>0</v>
      </c>
      <c r="BS374" s="231">
        <f t="shared" si="289"/>
        <v>0</v>
      </c>
      <c r="BT374" s="231">
        <f t="shared" si="289"/>
        <v>0</v>
      </c>
      <c r="BU374" s="231">
        <f t="shared" si="289"/>
        <v>0</v>
      </c>
      <c r="BV374" s="231">
        <f t="shared" si="281"/>
        <v>0</v>
      </c>
      <c r="BW374" s="231">
        <f t="shared" si="281"/>
        <v>0</v>
      </c>
      <c r="BX374" s="231">
        <f t="shared" si="281"/>
        <v>0</v>
      </c>
      <c r="BY374" s="231">
        <f t="shared" si="281"/>
        <v>0</v>
      </c>
      <c r="BZ374" s="231">
        <f t="shared" si="281"/>
        <v>0</v>
      </c>
      <c r="CA374" s="231">
        <f t="shared" si="281"/>
        <v>0</v>
      </c>
      <c r="CB374" s="231">
        <f t="shared" si="281"/>
        <v>0</v>
      </c>
      <c r="CC374" s="232">
        <f t="shared" si="271"/>
        <v>0</v>
      </c>
      <c r="CD374" s="368"/>
    </row>
    <row r="375" spans="2:82" s="39" customFormat="1" ht="13.5" x14ac:dyDescent="0.75">
      <c r="B375" s="328" t="s">
        <v>816</v>
      </c>
      <c r="C375" s="329" t="s">
        <v>817</v>
      </c>
      <c r="D375" s="139" t="s">
        <v>446</v>
      </c>
      <c r="E375" s="276">
        <v>4</v>
      </c>
      <c r="F375" s="336"/>
      <c r="G375" s="74">
        <f t="shared" si="272"/>
        <v>0</v>
      </c>
      <c r="H375" s="230"/>
      <c r="I375" s="232"/>
      <c r="J375" s="230">
        <f t="shared" si="286"/>
        <v>0</v>
      </c>
      <c r="K375" s="231">
        <f t="shared" si="286"/>
        <v>0</v>
      </c>
      <c r="L375" s="231">
        <f t="shared" si="286"/>
        <v>0</v>
      </c>
      <c r="M375" s="231">
        <f t="shared" si="286"/>
        <v>0</v>
      </c>
      <c r="N375" s="231">
        <f t="shared" si="286"/>
        <v>0</v>
      </c>
      <c r="O375" s="231">
        <f t="shared" si="286"/>
        <v>0</v>
      </c>
      <c r="P375" s="231">
        <f t="shared" si="286"/>
        <v>0</v>
      </c>
      <c r="Q375" s="231">
        <f t="shared" si="286"/>
        <v>0</v>
      </c>
      <c r="R375" s="231">
        <f t="shared" si="286"/>
        <v>0</v>
      </c>
      <c r="S375" s="231">
        <f t="shared" si="286"/>
        <v>0</v>
      </c>
      <c r="T375" s="231">
        <f t="shared" si="286"/>
        <v>0</v>
      </c>
      <c r="U375" s="232">
        <f t="shared" si="286"/>
        <v>0</v>
      </c>
      <c r="V375" s="233">
        <f t="shared" si="286"/>
        <v>0</v>
      </c>
      <c r="W375" s="231">
        <f t="shared" si="286"/>
        <v>0</v>
      </c>
      <c r="X375" s="231">
        <f t="shared" si="286"/>
        <v>0</v>
      </c>
      <c r="Y375" s="231">
        <f t="shared" si="286"/>
        <v>0</v>
      </c>
      <c r="Z375" s="231">
        <f t="shared" si="287"/>
        <v>0</v>
      </c>
      <c r="AA375" s="231">
        <f t="shared" si="287"/>
        <v>0</v>
      </c>
      <c r="AB375" s="231">
        <f t="shared" si="287"/>
        <v>0</v>
      </c>
      <c r="AC375" s="231">
        <f t="shared" si="287"/>
        <v>0</v>
      </c>
      <c r="AD375" s="231">
        <f t="shared" si="287"/>
        <v>0</v>
      </c>
      <c r="AE375" s="231">
        <f t="shared" si="287"/>
        <v>0</v>
      </c>
      <c r="AF375" s="231">
        <f t="shared" si="287"/>
        <v>0</v>
      </c>
      <c r="AG375" s="232">
        <f t="shared" si="287"/>
        <v>0</v>
      </c>
      <c r="AH375" s="233">
        <f t="shared" si="287"/>
        <v>0</v>
      </c>
      <c r="AI375" s="231">
        <f t="shared" si="287"/>
        <v>0</v>
      </c>
      <c r="AJ375" s="231">
        <f t="shared" si="287"/>
        <v>0</v>
      </c>
      <c r="AK375" s="231">
        <f t="shared" si="287"/>
        <v>0</v>
      </c>
      <c r="AL375" s="231">
        <f t="shared" si="287"/>
        <v>0</v>
      </c>
      <c r="AM375" s="231">
        <f t="shared" si="287"/>
        <v>0</v>
      </c>
      <c r="AN375" s="231">
        <f t="shared" si="287"/>
        <v>0</v>
      </c>
      <c r="AO375" s="231">
        <f t="shared" si="287"/>
        <v>0</v>
      </c>
      <c r="AP375" s="231">
        <f t="shared" si="288"/>
        <v>0</v>
      </c>
      <c r="AQ375" s="231">
        <f t="shared" si="288"/>
        <v>0</v>
      </c>
      <c r="AR375" s="231">
        <f t="shared" si="288"/>
        <v>0</v>
      </c>
      <c r="AS375" s="232">
        <f t="shared" si="288"/>
        <v>0</v>
      </c>
      <c r="AT375" s="233">
        <f t="shared" si="288"/>
        <v>0</v>
      </c>
      <c r="AU375" s="231">
        <f t="shared" si="288"/>
        <v>0</v>
      </c>
      <c r="AV375" s="231">
        <f t="shared" si="288"/>
        <v>0</v>
      </c>
      <c r="AW375" s="231">
        <f t="shared" si="288"/>
        <v>0</v>
      </c>
      <c r="AX375" s="231">
        <f t="shared" si="288"/>
        <v>0</v>
      </c>
      <c r="AY375" s="231">
        <f t="shared" si="288"/>
        <v>0</v>
      </c>
      <c r="AZ375" s="231">
        <f t="shared" si="288"/>
        <v>0</v>
      </c>
      <c r="BA375" s="231">
        <f t="shared" si="288"/>
        <v>0</v>
      </c>
      <c r="BB375" s="231">
        <f t="shared" si="288"/>
        <v>0</v>
      </c>
      <c r="BC375" s="231">
        <f t="shared" si="288"/>
        <v>0</v>
      </c>
      <c r="BD375" s="231">
        <f t="shared" si="288"/>
        <v>0</v>
      </c>
      <c r="BE375" s="232">
        <f t="shared" si="288"/>
        <v>0</v>
      </c>
      <c r="BF375" s="233">
        <f t="shared" si="289"/>
        <v>0</v>
      </c>
      <c r="BG375" s="231">
        <f t="shared" si="289"/>
        <v>0</v>
      </c>
      <c r="BH375" s="231">
        <f t="shared" si="289"/>
        <v>0</v>
      </c>
      <c r="BI375" s="231">
        <f t="shared" si="289"/>
        <v>0</v>
      </c>
      <c r="BJ375" s="231">
        <f t="shared" si="289"/>
        <v>0</v>
      </c>
      <c r="BK375" s="231">
        <f t="shared" si="289"/>
        <v>0</v>
      </c>
      <c r="BL375" s="231">
        <f t="shared" si="289"/>
        <v>0</v>
      </c>
      <c r="BM375" s="231">
        <f t="shared" si="289"/>
        <v>0</v>
      </c>
      <c r="BN375" s="231">
        <f t="shared" si="289"/>
        <v>0</v>
      </c>
      <c r="BO375" s="231">
        <f t="shared" si="289"/>
        <v>0</v>
      </c>
      <c r="BP375" s="231">
        <f t="shared" si="289"/>
        <v>0</v>
      </c>
      <c r="BQ375" s="232">
        <f t="shared" si="289"/>
        <v>0</v>
      </c>
      <c r="BR375" s="233">
        <f t="shared" si="289"/>
        <v>0</v>
      </c>
      <c r="BS375" s="231">
        <f t="shared" si="289"/>
        <v>0</v>
      </c>
      <c r="BT375" s="231">
        <f t="shared" si="289"/>
        <v>0</v>
      </c>
      <c r="BU375" s="231">
        <f t="shared" si="289"/>
        <v>0</v>
      </c>
      <c r="BV375" s="231">
        <f t="shared" si="281"/>
        <v>0</v>
      </c>
      <c r="BW375" s="231">
        <f t="shared" si="281"/>
        <v>0</v>
      </c>
      <c r="BX375" s="231">
        <f t="shared" si="281"/>
        <v>0</v>
      </c>
      <c r="BY375" s="231">
        <f t="shared" si="281"/>
        <v>0</v>
      </c>
      <c r="BZ375" s="231">
        <f t="shared" si="281"/>
        <v>0</v>
      </c>
      <c r="CA375" s="231">
        <f t="shared" si="281"/>
        <v>0</v>
      </c>
      <c r="CB375" s="231">
        <f t="shared" si="281"/>
        <v>0</v>
      </c>
      <c r="CC375" s="232">
        <f t="shared" si="271"/>
        <v>0</v>
      </c>
      <c r="CD375" s="368"/>
    </row>
    <row r="376" spans="2:82" s="39" customFormat="1" ht="13.5" x14ac:dyDescent="0.75">
      <c r="B376" s="328" t="s">
        <v>818</v>
      </c>
      <c r="C376" s="329" t="s">
        <v>819</v>
      </c>
      <c r="D376" s="139" t="s">
        <v>446</v>
      </c>
      <c r="E376" s="276">
        <v>4</v>
      </c>
      <c r="F376" s="336"/>
      <c r="G376" s="74">
        <f t="shared" si="272"/>
        <v>0</v>
      </c>
      <c r="H376" s="230"/>
      <c r="I376" s="232"/>
      <c r="J376" s="230">
        <f t="shared" si="286"/>
        <v>0</v>
      </c>
      <c r="K376" s="231">
        <f t="shared" si="286"/>
        <v>0</v>
      </c>
      <c r="L376" s="231">
        <f t="shared" si="286"/>
        <v>0</v>
      </c>
      <c r="M376" s="231">
        <f t="shared" si="286"/>
        <v>0</v>
      </c>
      <c r="N376" s="231">
        <f t="shared" si="286"/>
        <v>0</v>
      </c>
      <c r="O376" s="231">
        <f t="shared" si="286"/>
        <v>0</v>
      </c>
      <c r="P376" s="231">
        <f t="shared" si="286"/>
        <v>0</v>
      </c>
      <c r="Q376" s="231">
        <f t="shared" si="286"/>
        <v>0</v>
      </c>
      <c r="R376" s="231">
        <f t="shared" si="286"/>
        <v>0</v>
      </c>
      <c r="S376" s="231">
        <f t="shared" si="286"/>
        <v>0</v>
      </c>
      <c r="T376" s="231">
        <f t="shared" si="286"/>
        <v>0</v>
      </c>
      <c r="U376" s="232">
        <f t="shared" si="286"/>
        <v>0</v>
      </c>
      <c r="V376" s="233">
        <f t="shared" si="286"/>
        <v>0</v>
      </c>
      <c r="W376" s="231">
        <f t="shared" si="286"/>
        <v>0</v>
      </c>
      <c r="X376" s="231">
        <f t="shared" si="286"/>
        <v>0</v>
      </c>
      <c r="Y376" s="231">
        <f t="shared" si="286"/>
        <v>0</v>
      </c>
      <c r="Z376" s="231">
        <f t="shared" si="287"/>
        <v>0</v>
      </c>
      <c r="AA376" s="231">
        <f t="shared" si="287"/>
        <v>0</v>
      </c>
      <c r="AB376" s="231">
        <f t="shared" si="287"/>
        <v>0</v>
      </c>
      <c r="AC376" s="231">
        <f t="shared" si="287"/>
        <v>0</v>
      </c>
      <c r="AD376" s="231">
        <f t="shared" si="287"/>
        <v>0</v>
      </c>
      <c r="AE376" s="231">
        <f t="shared" si="287"/>
        <v>0</v>
      </c>
      <c r="AF376" s="231">
        <f t="shared" si="287"/>
        <v>0</v>
      </c>
      <c r="AG376" s="232">
        <f t="shared" si="287"/>
        <v>0</v>
      </c>
      <c r="AH376" s="233">
        <f t="shared" si="287"/>
        <v>0</v>
      </c>
      <c r="AI376" s="231">
        <f t="shared" si="287"/>
        <v>0</v>
      </c>
      <c r="AJ376" s="231">
        <f t="shared" si="287"/>
        <v>0</v>
      </c>
      <c r="AK376" s="231">
        <f t="shared" si="287"/>
        <v>0</v>
      </c>
      <c r="AL376" s="231">
        <f t="shared" si="287"/>
        <v>0</v>
      </c>
      <c r="AM376" s="231">
        <f t="shared" si="287"/>
        <v>0</v>
      </c>
      <c r="AN376" s="231">
        <f t="shared" si="287"/>
        <v>0</v>
      </c>
      <c r="AO376" s="231">
        <f t="shared" si="287"/>
        <v>0</v>
      </c>
      <c r="AP376" s="231">
        <f t="shared" si="288"/>
        <v>0</v>
      </c>
      <c r="AQ376" s="231">
        <f t="shared" si="288"/>
        <v>0</v>
      </c>
      <c r="AR376" s="231">
        <f t="shared" si="288"/>
        <v>0</v>
      </c>
      <c r="AS376" s="232">
        <f t="shared" si="288"/>
        <v>0</v>
      </c>
      <c r="AT376" s="233">
        <f t="shared" si="288"/>
        <v>0</v>
      </c>
      <c r="AU376" s="231">
        <f t="shared" si="288"/>
        <v>0</v>
      </c>
      <c r="AV376" s="231">
        <f t="shared" si="288"/>
        <v>0</v>
      </c>
      <c r="AW376" s="231">
        <f t="shared" si="288"/>
        <v>0</v>
      </c>
      <c r="AX376" s="231">
        <f t="shared" si="288"/>
        <v>0</v>
      </c>
      <c r="AY376" s="231">
        <f t="shared" si="288"/>
        <v>0</v>
      </c>
      <c r="AZ376" s="231">
        <f t="shared" si="288"/>
        <v>0</v>
      </c>
      <c r="BA376" s="231">
        <f t="shared" si="288"/>
        <v>0</v>
      </c>
      <c r="BB376" s="231">
        <f t="shared" si="288"/>
        <v>0</v>
      </c>
      <c r="BC376" s="231">
        <f t="shared" si="288"/>
        <v>0</v>
      </c>
      <c r="BD376" s="231">
        <f t="shared" si="288"/>
        <v>0</v>
      </c>
      <c r="BE376" s="232">
        <f t="shared" si="288"/>
        <v>0</v>
      </c>
      <c r="BF376" s="233">
        <f t="shared" si="289"/>
        <v>0</v>
      </c>
      <c r="BG376" s="231">
        <f t="shared" si="289"/>
        <v>0</v>
      </c>
      <c r="BH376" s="231">
        <f t="shared" si="289"/>
        <v>0</v>
      </c>
      <c r="BI376" s="231">
        <f t="shared" si="289"/>
        <v>0</v>
      </c>
      <c r="BJ376" s="231">
        <f t="shared" si="289"/>
        <v>0</v>
      </c>
      <c r="BK376" s="231">
        <f t="shared" si="289"/>
        <v>0</v>
      </c>
      <c r="BL376" s="231">
        <f t="shared" si="289"/>
        <v>0</v>
      </c>
      <c r="BM376" s="231">
        <f t="shared" si="289"/>
        <v>0</v>
      </c>
      <c r="BN376" s="231">
        <f t="shared" si="289"/>
        <v>0</v>
      </c>
      <c r="BO376" s="231">
        <f t="shared" si="289"/>
        <v>0</v>
      </c>
      <c r="BP376" s="231">
        <f t="shared" si="289"/>
        <v>0</v>
      </c>
      <c r="BQ376" s="232">
        <f t="shared" si="289"/>
        <v>0</v>
      </c>
      <c r="BR376" s="233">
        <f t="shared" si="289"/>
        <v>0</v>
      </c>
      <c r="BS376" s="231">
        <f t="shared" si="289"/>
        <v>0</v>
      </c>
      <c r="BT376" s="231">
        <f t="shared" si="289"/>
        <v>0</v>
      </c>
      <c r="BU376" s="231">
        <f t="shared" si="289"/>
        <v>0</v>
      </c>
      <c r="BV376" s="231">
        <f t="shared" si="281"/>
        <v>0</v>
      </c>
      <c r="BW376" s="231">
        <f t="shared" si="281"/>
        <v>0</v>
      </c>
      <c r="BX376" s="231">
        <f t="shared" si="281"/>
        <v>0</v>
      </c>
      <c r="BY376" s="231">
        <f t="shared" si="281"/>
        <v>0</v>
      </c>
      <c r="BZ376" s="231">
        <f t="shared" si="281"/>
        <v>0</v>
      </c>
      <c r="CA376" s="231">
        <f t="shared" si="281"/>
        <v>0</v>
      </c>
      <c r="CB376" s="231">
        <f t="shared" si="281"/>
        <v>0</v>
      </c>
      <c r="CC376" s="232">
        <f t="shared" si="271"/>
        <v>0</v>
      </c>
      <c r="CD376" s="368"/>
    </row>
    <row r="377" spans="2:82" s="39" customFormat="1" ht="13.5" x14ac:dyDescent="0.75">
      <c r="B377" s="328" t="s">
        <v>820</v>
      </c>
      <c r="C377" s="329" t="s">
        <v>887</v>
      </c>
      <c r="D377" s="139" t="s">
        <v>446</v>
      </c>
      <c r="E377" s="276">
        <v>4</v>
      </c>
      <c r="F377" s="336"/>
      <c r="G377" s="74">
        <f t="shared" si="272"/>
        <v>0</v>
      </c>
      <c r="H377" s="230"/>
      <c r="I377" s="232"/>
      <c r="J377" s="230">
        <f t="shared" si="286"/>
        <v>0</v>
      </c>
      <c r="K377" s="231">
        <f t="shared" si="286"/>
        <v>0</v>
      </c>
      <c r="L377" s="231">
        <f t="shared" si="286"/>
        <v>0</v>
      </c>
      <c r="M377" s="231">
        <f t="shared" si="286"/>
        <v>0</v>
      </c>
      <c r="N377" s="231">
        <f t="shared" si="286"/>
        <v>0</v>
      </c>
      <c r="O377" s="231">
        <f t="shared" si="286"/>
        <v>0</v>
      </c>
      <c r="P377" s="231">
        <f t="shared" si="286"/>
        <v>0</v>
      </c>
      <c r="Q377" s="231">
        <f t="shared" si="286"/>
        <v>0</v>
      </c>
      <c r="R377" s="231">
        <f t="shared" si="286"/>
        <v>0</v>
      </c>
      <c r="S377" s="231">
        <f t="shared" si="286"/>
        <v>0</v>
      </c>
      <c r="T377" s="231">
        <f t="shared" si="286"/>
        <v>0</v>
      </c>
      <c r="U377" s="232">
        <f t="shared" si="286"/>
        <v>0</v>
      </c>
      <c r="V377" s="233">
        <f t="shared" si="286"/>
        <v>0</v>
      </c>
      <c r="W377" s="231">
        <f t="shared" si="286"/>
        <v>0</v>
      </c>
      <c r="X377" s="231">
        <f t="shared" si="286"/>
        <v>0</v>
      </c>
      <c r="Y377" s="231">
        <f t="shared" si="286"/>
        <v>0</v>
      </c>
      <c r="Z377" s="231">
        <f t="shared" si="287"/>
        <v>0</v>
      </c>
      <c r="AA377" s="231">
        <f t="shared" si="287"/>
        <v>0</v>
      </c>
      <c r="AB377" s="231">
        <f t="shared" si="287"/>
        <v>0</v>
      </c>
      <c r="AC377" s="231">
        <f t="shared" si="287"/>
        <v>0</v>
      </c>
      <c r="AD377" s="231">
        <f t="shared" si="287"/>
        <v>0</v>
      </c>
      <c r="AE377" s="231">
        <f t="shared" si="287"/>
        <v>0</v>
      </c>
      <c r="AF377" s="231">
        <f t="shared" si="287"/>
        <v>0</v>
      </c>
      <c r="AG377" s="232">
        <f t="shared" si="287"/>
        <v>0</v>
      </c>
      <c r="AH377" s="233">
        <f t="shared" si="287"/>
        <v>0</v>
      </c>
      <c r="AI377" s="231">
        <f t="shared" si="287"/>
        <v>0</v>
      </c>
      <c r="AJ377" s="231">
        <f t="shared" si="287"/>
        <v>0</v>
      </c>
      <c r="AK377" s="231">
        <f t="shared" si="287"/>
        <v>0</v>
      </c>
      <c r="AL377" s="231">
        <f t="shared" si="287"/>
        <v>0</v>
      </c>
      <c r="AM377" s="231">
        <f t="shared" si="287"/>
        <v>0</v>
      </c>
      <c r="AN377" s="231">
        <f t="shared" si="287"/>
        <v>0</v>
      </c>
      <c r="AO377" s="231">
        <f t="shared" si="287"/>
        <v>0</v>
      </c>
      <c r="AP377" s="231">
        <f t="shared" si="288"/>
        <v>0</v>
      </c>
      <c r="AQ377" s="231">
        <f t="shared" si="288"/>
        <v>0</v>
      </c>
      <c r="AR377" s="231">
        <f t="shared" si="288"/>
        <v>0</v>
      </c>
      <c r="AS377" s="232">
        <f t="shared" si="288"/>
        <v>0</v>
      </c>
      <c r="AT377" s="233">
        <f t="shared" si="288"/>
        <v>0</v>
      </c>
      <c r="AU377" s="231">
        <f t="shared" si="288"/>
        <v>0</v>
      </c>
      <c r="AV377" s="231">
        <f t="shared" si="288"/>
        <v>0</v>
      </c>
      <c r="AW377" s="231">
        <f t="shared" si="288"/>
        <v>0</v>
      </c>
      <c r="AX377" s="231">
        <f t="shared" si="288"/>
        <v>0</v>
      </c>
      <c r="AY377" s="231">
        <f t="shared" si="288"/>
        <v>0</v>
      </c>
      <c r="AZ377" s="231">
        <f t="shared" si="288"/>
        <v>0</v>
      </c>
      <c r="BA377" s="231">
        <f t="shared" si="288"/>
        <v>0</v>
      </c>
      <c r="BB377" s="231">
        <f t="shared" si="288"/>
        <v>0</v>
      </c>
      <c r="BC377" s="231">
        <f t="shared" si="288"/>
        <v>0</v>
      </c>
      <c r="BD377" s="231">
        <f t="shared" si="288"/>
        <v>0</v>
      </c>
      <c r="BE377" s="232">
        <f t="shared" si="288"/>
        <v>0</v>
      </c>
      <c r="BF377" s="233">
        <f t="shared" si="289"/>
        <v>0</v>
      </c>
      <c r="BG377" s="231">
        <f t="shared" si="289"/>
        <v>0</v>
      </c>
      <c r="BH377" s="231">
        <f t="shared" si="289"/>
        <v>0</v>
      </c>
      <c r="BI377" s="231">
        <f t="shared" si="289"/>
        <v>0</v>
      </c>
      <c r="BJ377" s="231">
        <f t="shared" si="289"/>
        <v>0</v>
      </c>
      <c r="BK377" s="231">
        <f t="shared" si="289"/>
        <v>0</v>
      </c>
      <c r="BL377" s="231">
        <f t="shared" si="289"/>
        <v>0</v>
      </c>
      <c r="BM377" s="231">
        <f t="shared" si="289"/>
        <v>0</v>
      </c>
      <c r="BN377" s="231">
        <f t="shared" si="289"/>
        <v>0</v>
      </c>
      <c r="BO377" s="231">
        <f t="shared" si="289"/>
        <v>0</v>
      </c>
      <c r="BP377" s="231">
        <f t="shared" si="289"/>
        <v>0</v>
      </c>
      <c r="BQ377" s="232">
        <f t="shared" si="289"/>
        <v>0</v>
      </c>
      <c r="BR377" s="233">
        <f t="shared" si="289"/>
        <v>0</v>
      </c>
      <c r="BS377" s="231">
        <f t="shared" si="289"/>
        <v>0</v>
      </c>
      <c r="BT377" s="231">
        <f t="shared" si="289"/>
        <v>0</v>
      </c>
      <c r="BU377" s="231">
        <f t="shared" si="289"/>
        <v>0</v>
      </c>
      <c r="BV377" s="231">
        <f t="shared" si="281"/>
        <v>0</v>
      </c>
      <c r="BW377" s="231">
        <f t="shared" si="281"/>
        <v>0</v>
      </c>
      <c r="BX377" s="231">
        <f t="shared" si="281"/>
        <v>0</v>
      </c>
      <c r="BY377" s="231">
        <f t="shared" si="281"/>
        <v>0</v>
      </c>
      <c r="BZ377" s="231">
        <f t="shared" si="281"/>
        <v>0</v>
      </c>
      <c r="CA377" s="231">
        <f t="shared" si="281"/>
        <v>0</v>
      </c>
      <c r="CB377" s="231">
        <f t="shared" si="281"/>
        <v>0</v>
      </c>
      <c r="CC377" s="232">
        <f t="shared" si="271"/>
        <v>0</v>
      </c>
      <c r="CD377" s="368"/>
    </row>
    <row r="378" spans="2:82" s="39" customFormat="1" ht="13.5" x14ac:dyDescent="0.75">
      <c r="B378" s="328" t="s">
        <v>821</v>
      </c>
      <c r="C378" s="329" t="s">
        <v>822</v>
      </c>
      <c r="D378" s="139" t="s">
        <v>446</v>
      </c>
      <c r="E378" s="276">
        <v>4</v>
      </c>
      <c r="F378" s="336"/>
      <c r="G378" s="74">
        <f t="shared" si="272"/>
        <v>0</v>
      </c>
      <c r="H378" s="230"/>
      <c r="I378" s="232"/>
      <c r="J378" s="230">
        <f t="shared" si="286"/>
        <v>0</v>
      </c>
      <c r="K378" s="231">
        <f t="shared" si="286"/>
        <v>0</v>
      </c>
      <c r="L378" s="231">
        <f t="shared" si="286"/>
        <v>0</v>
      </c>
      <c r="M378" s="231">
        <f t="shared" si="286"/>
        <v>0</v>
      </c>
      <c r="N378" s="231">
        <f t="shared" si="286"/>
        <v>0</v>
      </c>
      <c r="O378" s="231">
        <f t="shared" si="286"/>
        <v>0</v>
      </c>
      <c r="P378" s="231">
        <f t="shared" si="286"/>
        <v>0</v>
      </c>
      <c r="Q378" s="231">
        <f t="shared" si="286"/>
        <v>0</v>
      </c>
      <c r="R378" s="231">
        <f t="shared" si="286"/>
        <v>0</v>
      </c>
      <c r="S378" s="231">
        <f t="shared" si="286"/>
        <v>0</v>
      </c>
      <c r="T378" s="231">
        <f t="shared" si="286"/>
        <v>0</v>
      </c>
      <c r="U378" s="232">
        <f t="shared" si="286"/>
        <v>0</v>
      </c>
      <c r="V378" s="233">
        <f t="shared" si="286"/>
        <v>0</v>
      </c>
      <c r="W378" s="231">
        <f t="shared" si="286"/>
        <v>0</v>
      </c>
      <c r="X378" s="231">
        <f t="shared" si="286"/>
        <v>0</v>
      </c>
      <c r="Y378" s="231">
        <f t="shared" si="286"/>
        <v>0</v>
      </c>
      <c r="Z378" s="231">
        <f t="shared" si="287"/>
        <v>0</v>
      </c>
      <c r="AA378" s="231">
        <f t="shared" si="287"/>
        <v>0</v>
      </c>
      <c r="AB378" s="231">
        <f t="shared" si="287"/>
        <v>0</v>
      </c>
      <c r="AC378" s="231">
        <f t="shared" si="287"/>
        <v>0</v>
      </c>
      <c r="AD378" s="231">
        <f t="shared" si="287"/>
        <v>0</v>
      </c>
      <c r="AE378" s="231">
        <f t="shared" si="287"/>
        <v>0</v>
      </c>
      <c r="AF378" s="231">
        <f t="shared" si="287"/>
        <v>0</v>
      </c>
      <c r="AG378" s="232">
        <f t="shared" si="287"/>
        <v>0</v>
      </c>
      <c r="AH378" s="233">
        <f t="shared" si="287"/>
        <v>0</v>
      </c>
      <c r="AI378" s="231">
        <f t="shared" si="287"/>
        <v>0</v>
      </c>
      <c r="AJ378" s="231">
        <f t="shared" si="287"/>
        <v>0</v>
      </c>
      <c r="AK378" s="231">
        <f t="shared" si="287"/>
        <v>0</v>
      </c>
      <c r="AL378" s="231">
        <f t="shared" si="287"/>
        <v>0</v>
      </c>
      <c r="AM378" s="231">
        <f t="shared" si="287"/>
        <v>0</v>
      </c>
      <c r="AN378" s="231">
        <f t="shared" si="287"/>
        <v>0</v>
      </c>
      <c r="AO378" s="231">
        <f t="shared" si="287"/>
        <v>0</v>
      </c>
      <c r="AP378" s="231">
        <f t="shared" si="288"/>
        <v>0</v>
      </c>
      <c r="AQ378" s="231">
        <f t="shared" si="288"/>
        <v>0</v>
      </c>
      <c r="AR378" s="231">
        <f t="shared" si="288"/>
        <v>0</v>
      </c>
      <c r="AS378" s="232">
        <f t="shared" si="288"/>
        <v>0</v>
      </c>
      <c r="AT378" s="233">
        <f t="shared" si="288"/>
        <v>0</v>
      </c>
      <c r="AU378" s="231">
        <f t="shared" si="288"/>
        <v>0</v>
      </c>
      <c r="AV378" s="231">
        <f t="shared" si="288"/>
        <v>0</v>
      </c>
      <c r="AW378" s="231">
        <f t="shared" si="288"/>
        <v>0</v>
      </c>
      <c r="AX378" s="231">
        <f t="shared" si="288"/>
        <v>0</v>
      </c>
      <c r="AY378" s="231">
        <f t="shared" si="288"/>
        <v>0</v>
      </c>
      <c r="AZ378" s="231">
        <f t="shared" si="288"/>
        <v>0</v>
      </c>
      <c r="BA378" s="231">
        <f t="shared" si="288"/>
        <v>0</v>
      </c>
      <c r="BB378" s="231">
        <f t="shared" si="288"/>
        <v>0</v>
      </c>
      <c r="BC378" s="231">
        <f t="shared" si="288"/>
        <v>0</v>
      </c>
      <c r="BD378" s="231">
        <f t="shared" si="288"/>
        <v>0</v>
      </c>
      <c r="BE378" s="232">
        <f t="shared" si="288"/>
        <v>0</v>
      </c>
      <c r="BF378" s="233">
        <f t="shared" si="289"/>
        <v>0</v>
      </c>
      <c r="BG378" s="231">
        <f t="shared" si="289"/>
        <v>0</v>
      </c>
      <c r="BH378" s="231">
        <f t="shared" si="289"/>
        <v>0</v>
      </c>
      <c r="BI378" s="231">
        <f t="shared" si="289"/>
        <v>0</v>
      </c>
      <c r="BJ378" s="231">
        <f t="shared" si="289"/>
        <v>0</v>
      </c>
      <c r="BK378" s="231">
        <f t="shared" si="289"/>
        <v>0</v>
      </c>
      <c r="BL378" s="231">
        <f t="shared" si="289"/>
        <v>0</v>
      </c>
      <c r="BM378" s="231">
        <f t="shared" si="289"/>
        <v>0</v>
      </c>
      <c r="BN378" s="231">
        <f t="shared" si="289"/>
        <v>0</v>
      </c>
      <c r="BO378" s="231">
        <f t="shared" si="289"/>
        <v>0</v>
      </c>
      <c r="BP378" s="231">
        <f t="shared" si="289"/>
        <v>0</v>
      </c>
      <c r="BQ378" s="232">
        <f t="shared" si="289"/>
        <v>0</v>
      </c>
      <c r="BR378" s="233">
        <f t="shared" si="289"/>
        <v>0</v>
      </c>
      <c r="BS378" s="231">
        <f t="shared" si="289"/>
        <v>0</v>
      </c>
      <c r="BT378" s="231">
        <f t="shared" si="289"/>
        <v>0</v>
      </c>
      <c r="BU378" s="231">
        <f t="shared" si="289"/>
        <v>0</v>
      </c>
      <c r="BV378" s="231">
        <f t="shared" si="281"/>
        <v>0</v>
      </c>
      <c r="BW378" s="231">
        <f t="shared" si="281"/>
        <v>0</v>
      </c>
      <c r="BX378" s="231">
        <f t="shared" si="281"/>
        <v>0</v>
      </c>
      <c r="BY378" s="231">
        <f t="shared" si="281"/>
        <v>0</v>
      </c>
      <c r="BZ378" s="231">
        <f t="shared" si="281"/>
        <v>0</v>
      </c>
      <c r="CA378" s="231">
        <f t="shared" si="281"/>
        <v>0</v>
      </c>
      <c r="CB378" s="231">
        <f t="shared" si="281"/>
        <v>0</v>
      </c>
      <c r="CC378" s="232">
        <f t="shared" si="271"/>
        <v>0</v>
      </c>
      <c r="CD378" s="368"/>
    </row>
    <row r="379" spans="2:82" s="39" customFormat="1" ht="13.5" x14ac:dyDescent="0.75">
      <c r="B379" s="328" t="s">
        <v>823</v>
      </c>
      <c r="C379" s="329" t="s">
        <v>824</v>
      </c>
      <c r="D379" s="139" t="s">
        <v>446</v>
      </c>
      <c r="E379" s="276">
        <v>4</v>
      </c>
      <c r="F379" s="336"/>
      <c r="G379" s="74">
        <f t="shared" si="272"/>
        <v>0</v>
      </c>
      <c r="H379" s="230"/>
      <c r="I379" s="232"/>
      <c r="J379" s="230">
        <f t="shared" si="286"/>
        <v>0</v>
      </c>
      <c r="K379" s="231">
        <f t="shared" si="286"/>
        <v>0</v>
      </c>
      <c r="L379" s="231">
        <f t="shared" si="286"/>
        <v>0</v>
      </c>
      <c r="M379" s="231">
        <f t="shared" si="286"/>
        <v>0</v>
      </c>
      <c r="N379" s="231">
        <f t="shared" si="286"/>
        <v>0</v>
      </c>
      <c r="O379" s="231">
        <f t="shared" si="286"/>
        <v>0</v>
      </c>
      <c r="P379" s="231">
        <f t="shared" si="286"/>
        <v>0</v>
      </c>
      <c r="Q379" s="231">
        <f t="shared" si="286"/>
        <v>0</v>
      </c>
      <c r="R379" s="231">
        <f t="shared" si="286"/>
        <v>0</v>
      </c>
      <c r="S379" s="231">
        <f t="shared" si="286"/>
        <v>0</v>
      </c>
      <c r="T379" s="231">
        <f t="shared" si="286"/>
        <v>0</v>
      </c>
      <c r="U379" s="232">
        <f t="shared" si="286"/>
        <v>0</v>
      </c>
      <c r="V379" s="233">
        <f t="shared" si="286"/>
        <v>0</v>
      </c>
      <c r="W379" s="231">
        <f t="shared" si="286"/>
        <v>0</v>
      </c>
      <c r="X379" s="231">
        <f t="shared" si="286"/>
        <v>0</v>
      </c>
      <c r="Y379" s="231">
        <f t="shared" si="286"/>
        <v>0</v>
      </c>
      <c r="Z379" s="231">
        <f t="shared" si="287"/>
        <v>0</v>
      </c>
      <c r="AA379" s="231">
        <f t="shared" si="287"/>
        <v>0</v>
      </c>
      <c r="AB379" s="231">
        <f t="shared" si="287"/>
        <v>0</v>
      </c>
      <c r="AC379" s="231">
        <f t="shared" si="287"/>
        <v>0</v>
      </c>
      <c r="AD379" s="231">
        <f t="shared" si="287"/>
        <v>0</v>
      </c>
      <c r="AE379" s="231">
        <f t="shared" si="287"/>
        <v>0</v>
      </c>
      <c r="AF379" s="231">
        <f t="shared" si="287"/>
        <v>0</v>
      </c>
      <c r="AG379" s="232">
        <f t="shared" si="287"/>
        <v>0</v>
      </c>
      <c r="AH379" s="233">
        <f t="shared" si="287"/>
        <v>0</v>
      </c>
      <c r="AI379" s="231">
        <f t="shared" si="287"/>
        <v>0</v>
      </c>
      <c r="AJ379" s="231">
        <f t="shared" si="287"/>
        <v>0</v>
      </c>
      <c r="AK379" s="231">
        <f t="shared" si="287"/>
        <v>0</v>
      </c>
      <c r="AL379" s="231">
        <f t="shared" si="287"/>
        <v>0</v>
      </c>
      <c r="AM379" s="231">
        <f t="shared" si="287"/>
        <v>0</v>
      </c>
      <c r="AN379" s="231">
        <f t="shared" si="287"/>
        <v>0</v>
      </c>
      <c r="AO379" s="231">
        <f t="shared" si="287"/>
        <v>0</v>
      </c>
      <c r="AP379" s="231">
        <f t="shared" si="288"/>
        <v>0</v>
      </c>
      <c r="AQ379" s="231">
        <f t="shared" si="288"/>
        <v>0</v>
      </c>
      <c r="AR379" s="231">
        <f t="shared" si="288"/>
        <v>0</v>
      </c>
      <c r="AS379" s="232">
        <f t="shared" si="288"/>
        <v>0</v>
      </c>
      <c r="AT379" s="233">
        <f t="shared" si="288"/>
        <v>0</v>
      </c>
      <c r="AU379" s="231">
        <f t="shared" si="288"/>
        <v>0</v>
      </c>
      <c r="AV379" s="231">
        <f t="shared" si="288"/>
        <v>0</v>
      </c>
      <c r="AW379" s="231">
        <f t="shared" si="288"/>
        <v>0</v>
      </c>
      <c r="AX379" s="231">
        <f t="shared" si="288"/>
        <v>0</v>
      </c>
      <c r="AY379" s="231">
        <f t="shared" si="288"/>
        <v>0</v>
      </c>
      <c r="AZ379" s="231">
        <f t="shared" si="288"/>
        <v>0</v>
      </c>
      <c r="BA379" s="231">
        <f t="shared" si="288"/>
        <v>0</v>
      </c>
      <c r="BB379" s="231">
        <f t="shared" si="288"/>
        <v>0</v>
      </c>
      <c r="BC379" s="231">
        <f t="shared" si="288"/>
        <v>0</v>
      </c>
      <c r="BD379" s="231">
        <f t="shared" si="288"/>
        <v>0</v>
      </c>
      <c r="BE379" s="232">
        <f t="shared" si="288"/>
        <v>0</v>
      </c>
      <c r="BF379" s="233">
        <f t="shared" si="289"/>
        <v>0</v>
      </c>
      <c r="BG379" s="231">
        <f t="shared" si="289"/>
        <v>0</v>
      </c>
      <c r="BH379" s="231">
        <f t="shared" si="289"/>
        <v>0</v>
      </c>
      <c r="BI379" s="231">
        <f t="shared" si="289"/>
        <v>0</v>
      </c>
      <c r="BJ379" s="231">
        <f t="shared" si="289"/>
        <v>0</v>
      </c>
      <c r="BK379" s="231">
        <f t="shared" si="289"/>
        <v>0</v>
      </c>
      <c r="BL379" s="231">
        <f t="shared" si="289"/>
        <v>0</v>
      </c>
      <c r="BM379" s="231">
        <f t="shared" si="289"/>
        <v>0</v>
      </c>
      <c r="BN379" s="231">
        <f t="shared" si="289"/>
        <v>0</v>
      </c>
      <c r="BO379" s="231">
        <f t="shared" si="289"/>
        <v>0</v>
      </c>
      <c r="BP379" s="231">
        <f t="shared" si="289"/>
        <v>0</v>
      </c>
      <c r="BQ379" s="232">
        <f t="shared" si="289"/>
        <v>0</v>
      </c>
      <c r="BR379" s="233">
        <f t="shared" si="289"/>
        <v>0</v>
      </c>
      <c r="BS379" s="231">
        <f t="shared" si="289"/>
        <v>0</v>
      </c>
      <c r="BT379" s="231">
        <f t="shared" si="289"/>
        <v>0</v>
      </c>
      <c r="BU379" s="231">
        <f t="shared" si="289"/>
        <v>0</v>
      </c>
      <c r="BV379" s="231">
        <f t="shared" si="281"/>
        <v>0</v>
      </c>
      <c r="BW379" s="231">
        <f t="shared" si="281"/>
        <v>0</v>
      </c>
      <c r="BX379" s="231">
        <f t="shared" si="281"/>
        <v>0</v>
      </c>
      <c r="BY379" s="231">
        <f t="shared" si="281"/>
        <v>0</v>
      </c>
      <c r="BZ379" s="231">
        <f t="shared" si="281"/>
        <v>0</v>
      </c>
      <c r="CA379" s="231">
        <f t="shared" si="281"/>
        <v>0</v>
      </c>
      <c r="CB379" s="231">
        <f t="shared" si="281"/>
        <v>0</v>
      </c>
      <c r="CC379" s="232">
        <f t="shared" si="271"/>
        <v>0</v>
      </c>
      <c r="CD379" s="368"/>
    </row>
    <row r="380" spans="2:82" s="39" customFormat="1" ht="13.5" x14ac:dyDescent="0.75">
      <c r="B380" s="328" t="s">
        <v>825</v>
      </c>
      <c r="C380" s="329" t="s">
        <v>826</v>
      </c>
      <c r="D380" s="139" t="s">
        <v>446</v>
      </c>
      <c r="E380" s="276">
        <v>4</v>
      </c>
      <c r="F380" s="336"/>
      <c r="G380" s="74">
        <f t="shared" si="272"/>
        <v>0</v>
      </c>
      <c r="H380" s="230"/>
      <c r="I380" s="232"/>
      <c r="J380" s="230">
        <f t="shared" si="286"/>
        <v>0</v>
      </c>
      <c r="K380" s="231">
        <f t="shared" si="286"/>
        <v>0</v>
      </c>
      <c r="L380" s="231">
        <f t="shared" si="286"/>
        <v>0</v>
      </c>
      <c r="M380" s="231">
        <f t="shared" si="286"/>
        <v>0</v>
      </c>
      <c r="N380" s="231">
        <f t="shared" si="286"/>
        <v>0</v>
      </c>
      <c r="O380" s="231">
        <f t="shared" si="286"/>
        <v>0</v>
      </c>
      <c r="P380" s="231">
        <f t="shared" si="286"/>
        <v>0</v>
      </c>
      <c r="Q380" s="231">
        <f t="shared" si="286"/>
        <v>0</v>
      </c>
      <c r="R380" s="231">
        <f t="shared" si="286"/>
        <v>0</v>
      </c>
      <c r="S380" s="231">
        <f t="shared" si="286"/>
        <v>0</v>
      </c>
      <c r="T380" s="231">
        <f t="shared" si="286"/>
        <v>0</v>
      </c>
      <c r="U380" s="232">
        <f t="shared" si="286"/>
        <v>0</v>
      </c>
      <c r="V380" s="233">
        <f t="shared" si="286"/>
        <v>0</v>
      </c>
      <c r="W380" s="231">
        <f t="shared" si="286"/>
        <v>0</v>
      </c>
      <c r="X380" s="231">
        <f t="shared" si="286"/>
        <v>0</v>
      </c>
      <c r="Y380" s="231">
        <f t="shared" si="286"/>
        <v>0</v>
      </c>
      <c r="Z380" s="231">
        <f t="shared" si="287"/>
        <v>0</v>
      </c>
      <c r="AA380" s="231">
        <f t="shared" si="287"/>
        <v>0</v>
      </c>
      <c r="AB380" s="231">
        <f t="shared" si="287"/>
        <v>0</v>
      </c>
      <c r="AC380" s="231">
        <f t="shared" si="287"/>
        <v>0</v>
      </c>
      <c r="AD380" s="231">
        <f t="shared" si="287"/>
        <v>0</v>
      </c>
      <c r="AE380" s="231">
        <f t="shared" si="287"/>
        <v>0</v>
      </c>
      <c r="AF380" s="231">
        <f t="shared" si="287"/>
        <v>0</v>
      </c>
      <c r="AG380" s="232">
        <f t="shared" si="287"/>
        <v>0</v>
      </c>
      <c r="AH380" s="233">
        <f t="shared" si="287"/>
        <v>0</v>
      </c>
      <c r="AI380" s="231">
        <f t="shared" si="287"/>
        <v>0</v>
      </c>
      <c r="AJ380" s="231">
        <f t="shared" si="287"/>
        <v>0</v>
      </c>
      <c r="AK380" s="231">
        <f t="shared" si="287"/>
        <v>0</v>
      </c>
      <c r="AL380" s="231">
        <f t="shared" si="287"/>
        <v>0</v>
      </c>
      <c r="AM380" s="231">
        <f t="shared" si="287"/>
        <v>0</v>
      </c>
      <c r="AN380" s="231">
        <f t="shared" si="287"/>
        <v>0</v>
      </c>
      <c r="AO380" s="231">
        <f t="shared" si="287"/>
        <v>0</v>
      </c>
      <c r="AP380" s="231">
        <f t="shared" si="288"/>
        <v>0</v>
      </c>
      <c r="AQ380" s="231">
        <f t="shared" si="288"/>
        <v>0</v>
      </c>
      <c r="AR380" s="231">
        <f t="shared" si="288"/>
        <v>0</v>
      </c>
      <c r="AS380" s="232">
        <f t="shared" si="288"/>
        <v>0</v>
      </c>
      <c r="AT380" s="233">
        <f t="shared" si="288"/>
        <v>0</v>
      </c>
      <c r="AU380" s="231">
        <f t="shared" si="288"/>
        <v>0</v>
      </c>
      <c r="AV380" s="231">
        <f t="shared" si="288"/>
        <v>0</v>
      </c>
      <c r="AW380" s="231">
        <f t="shared" si="288"/>
        <v>0</v>
      </c>
      <c r="AX380" s="231">
        <f t="shared" si="288"/>
        <v>0</v>
      </c>
      <c r="AY380" s="231">
        <f t="shared" si="288"/>
        <v>0</v>
      </c>
      <c r="AZ380" s="231">
        <f t="shared" si="288"/>
        <v>0</v>
      </c>
      <c r="BA380" s="231">
        <f t="shared" si="288"/>
        <v>0</v>
      </c>
      <c r="BB380" s="231">
        <f t="shared" si="288"/>
        <v>0</v>
      </c>
      <c r="BC380" s="231">
        <f t="shared" si="288"/>
        <v>0</v>
      </c>
      <c r="BD380" s="231">
        <f t="shared" si="288"/>
        <v>0</v>
      </c>
      <c r="BE380" s="232">
        <f t="shared" si="288"/>
        <v>0</v>
      </c>
      <c r="BF380" s="233">
        <f t="shared" si="289"/>
        <v>0</v>
      </c>
      <c r="BG380" s="231">
        <f t="shared" si="289"/>
        <v>0</v>
      </c>
      <c r="BH380" s="231">
        <f t="shared" si="289"/>
        <v>0</v>
      </c>
      <c r="BI380" s="231">
        <f t="shared" si="289"/>
        <v>0</v>
      </c>
      <c r="BJ380" s="231">
        <f t="shared" si="289"/>
        <v>0</v>
      </c>
      <c r="BK380" s="231">
        <f t="shared" si="289"/>
        <v>0</v>
      </c>
      <c r="BL380" s="231">
        <f t="shared" si="289"/>
        <v>0</v>
      </c>
      <c r="BM380" s="231">
        <f t="shared" si="289"/>
        <v>0</v>
      </c>
      <c r="BN380" s="231">
        <f t="shared" si="289"/>
        <v>0</v>
      </c>
      <c r="BO380" s="231">
        <f t="shared" si="289"/>
        <v>0</v>
      </c>
      <c r="BP380" s="231">
        <f t="shared" si="289"/>
        <v>0</v>
      </c>
      <c r="BQ380" s="232">
        <f t="shared" si="289"/>
        <v>0</v>
      </c>
      <c r="BR380" s="233">
        <f t="shared" si="289"/>
        <v>0</v>
      </c>
      <c r="BS380" s="231">
        <f t="shared" si="289"/>
        <v>0</v>
      </c>
      <c r="BT380" s="231">
        <f t="shared" si="289"/>
        <v>0</v>
      </c>
      <c r="BU380" s="231">
        <f t="shared" si="289"/>
        <v>0</v>
      </c>
      <c r="BV380" s="231">
        <f t="shared" si="281"/>
        <v>0</v>
      </c>
      <c r="BW380" s="231">
        <f t="shared" si="281"/>
        <v>0</v>
      </c>
      <c r="BX380" s="231">
        <f t="shared" si="281"/>
        <v>0</v>
      </c>
      <c r="BY380" s="231">
        <f t="shared" si="281"/>
        <v>0</v>
      </c>
      <c r="BZ380" s="231">
        <f t="shared" si="281"/>
        <v>0</v>
      </c>
      <c r="CA380" s="231">
        <f t="shared" si="281"/>
        <v>0</v>
      </c>
      <c r="CB380" s="231">
        <f t="shared" si="281"/>
        <v>0</v>
      </c>
      <c r="CC380" s="232">
        <f t="shared" si="271"/>
        <v>0</v>
      </c>
      <c r="CD380" s="368"/>
    </row>
    <row r="381" spans="2:82" s="39" customFormat="1" ht="13.5" x14ac:dyDescent="0.75">
      <c r="B381" s="328" t="s">
        <v>827</v>
      </c>
      <c r="C381" s="329" t="s">
        <v>828</v>
      </c>
      <c r="D381" s="139" t="s">
        <v>446</v>
      </c>
      <c r="E381" s="276">
        <v>4</v>
      </c>
      <c r="F381" s="336"/>
      <c r="G381" s="74">
        <f t="shared" si="272"/>
        <v>0</v>
      </c>
      <c r="H381" s="230"/>
      <c r="I381" s="232"/>
      <c r="J381" s="230">
        <f t="shared" si="286"/>
        <v>0</v>
      </c>
      <c r="K381" s="231">
        <f t="shared" si="286"/>
        <v>0</v>
      </c>
      <c r="L381" s="231">
        <f t="shared" si="286"/>
        <v>0</v>
      </c>
      <c r="M381" s="231">
        <f t="shared" si="286"/>
        <v>0</v>
      </c>
      <c r="N381" s="231">
        <f t="shared" si="286"/>
        <v>0</v>
      </c>
      <c r="O381" s="231">
        <f t="shared" si="286"/>
        <v>0</v>
      </c>
      <c r="P381" s="231">
        <f t="shared" si="286"/>
        <v>0</v>
      </c>
      <c r="Q381" s="231">
        <f t="shared" si="286"/>
        <v>0</v>
      </c>
      <c r="R381" s="231">
        <f t="shared" si="286"/>
        <v>0</v>
      </c>
      <c r="S381" s="231">
        <f t="shared" si="286"/>
        <v>0</v>
      </c>
      <c r="T381" s="231">
        <f t="shared" si="286"/>
        <v>0</v>
      </c>
      <c r="U381" s="232">
        <f t="shared" si="286"/>
        <v>0</v>
      </c>
      <c r="V381" s="233">
        <f t="shared" si="286"/>
        <v>0</v>
      </c>
      <c r="W381" s="231">
        <f t="shared" si="286"/>
        <v>0</v>
      </c>
      <c r="X381" s="231">
        <f t="shared" si="286"/>
        <v>0</v>
      </c>
      <c r="Y381" s="231">
        <f t="shared" si="286"/>
        <v>0</v>
      </c>
      <c r="Z381" s="231">
        <f t="shared" si="287"/>
        <v>0</v>
      </c>
      <c r="AA381" s="231">
        <f t="shared" si="287"/>
        <v>0</v>
      </c>
      <c r="AB381" s="231">
        <f t="shared" si="287"/>
        <v>0</v>
      </c>
      <c r="AC381" s="231">
        <f t="shared" si="287"/>
        <v>0</v>
      </c>
      <c r="AD381" s="231">
        <f t="shared" si="287"/>
        <v>0</v>
      </c>
      <c r="AE381" s="231">
        <f t="shared" si="287"/>
        <v>0</v>
      </c>
      <c r="AF381" s="231">
        <f t="shared" si="287"/>
        <v>0</v>
      </c>
      <c r="AG381" s="232">
        <f t="shared" si="287"/>
        <v>0</v>
      </c>
      <c r="AH381" s="233">
        <f t="shared" si="287"/>
        <v>0</v>
      </c>
      <c r="AI381" s="231">
        <f t="shared" si="287"/>
        <v>0</v>
      </c>
      <c r="AJ381" s="231">
        <f t="shared" si="287"/>
        <v>0</v>
      </c>
      <c r="AK381" s="231">
        <f t="shared" si="287"/>
        <v>0</v>
      </c>
      <c r="AL381" s="231">
        <f t="shared" si="287"/>
        <v>0</v>
      </c>
      <c r="AM381" s="231">
        <f t="shared" si="287"/>
        <v>0</v>
      </c>
      <c r="AN381" s="231">
        <f t="shared" si="287"/>
        <v>0</v>
      </c>
      <c r="AO381" s="231">
        <f t="shared" si="287"/>
        <v>0</v>
      </c>
      <c r="AP381" s="231">
        <f t="shared" si="288"/>
        <v>0</v>
      </c>
      <c r="AQ381" s="231">
        <f t="shared" si="288"/>
        <v>0</v>
      </c>
      <c r="AR381" s="231">
        <f t="shared" si="288"/>
        <v>0</v>
      </c>
      <c r="AS381" s="232">
        <f t="shared" si="288"/>
        <v>0</v>
      </c>
      <c r="AT381" s="233">
        <f t="shared" si="288"/>
        <v>0</v>
      </c>
      <c r="AU381" s="231">
        <f t="shared" si="288"/>
        <v>0</v>
      </c>
      <c r="AV381" s="231">
        <f t="shared" si="288"/>
        <v>0</v>
      </c>
      <c r="AW381" s="231">
        <f t="shared" si="288"/>
        <v>0</v>
      </c>
      <c r="AX381" s="231">
        <f t="shared" si="288"/>
        <v>0</v>
      </c>
      <c r="AY381" s="231">
        <f t="shared" si="288"/>
        <v>0</v>
      </c>
      <c r="AZ381" s="231">
        <f t="shared" si="288"/>
        <v>0</v>
      </c>
      <c r="BA381" s="231">
        <f t="shared" si="288"/>
        <v>0</v>
      </c>
      <c r="BB381" s="231">
        <f t="shared" si="288"/>
        <v>0</v>
      </c>
      <c r="BC381" s="231">
        <f t="shared" si="288"/>
        <v>0</v>
      </c>
      <c r="BD381" s="231">
        <f t="shared" si="288"/>
        <v>0</v>
      </c>
      <c r="BE381" s="232">
        <f t="shared" si="288"/>
        <v>0</v>
      </c>
      <c r="BF381" s="233">
        <f t="shared" si="289"/>
        <v>0</v>
      </c>
      <c r="BG381" s="231">
        <f t="shared" si="289"/>
        <v>0</v>
      </c>
      <c r="BH381" s="231">
        <f t="shared" si="289"/>
        <v>0</v>
      </c>
      <c r="BI381" s="231">
        <f t="shared" si="289"/>
        <v>0</v>
      </c>
      <c r="BJ381" s="231">
        <f t="shared" si="289"/>
        <v>0</v>
      </c>
      <c r="BK381" s="231">
        <f t="shared" si="289"/>
        <v>0</v>
      </c>
      <c r="BL381" s="231">
        <f t="shared" si="289"/>
        <v>0</v>
      </c>
      <c r="BM381" s="231">
        <f t="shared" si="289"/>
        <v>0</v>
      </c>
      <c r="BN381" s="231">
        <f t="shared" si="289"/>
        <v>0</v>
      </c>
      <c r="BO381" s="231">
        <f t="shared" si="289"/>
        <v>0</v>
      </c>
      <c r="BP381" s="231">
        <f t="shared" si="289"/>
        <v>0</v>
      </c>
      <c r="BQ381" s="232">
        <f t="shared" si="289"/>
        <v>0</v>
      </c>
      <c r="BR381" s="233">
        <f t="shared" si="289"/>
        <v>0</v>
      </c>
      <c r="BS381" s="231">
        <f t="shared" si="289"/>
        <v>0</v>
      </c>
      <c r="BT381" s="231">
        <f t="shared" si="289"/>
        <v>0</v>
      </c>
      <c r="BU381" s="231">
        <f t="shared" si="289"/>
        <v>0</v>
      </c>
      <c r="BV381" s="231">
        <f t="shared" si="281"/>
        <v>0</v>
      </c>
      <c r="BW381" s="231">
        <f t="shared" si="281"/>
        <v>0</v>
      </c>
      <c r="BX381" s="231">
        <f t="shared" si="281"/>
        <v>0</v>
      </c>
      <c r="BY381" s="231">
        <f t="shared" si="281"/>
        <v>0</v>
      </c>
      <c r="BZ381" s="231">
        <f t="shared" si="281"/>
        <v>0</v>
      </c>
      <c r="CA381" s="231">
        <f t="shared" si="281"/>
        <v>0</v>
      </c>
      <c r="CB381" s="231">
        <f t="shared" si="281"/>
        <v>0</v>
      </c>
      <c r="CC381" s="232">
        <f t="shared" si="271"/>
        <v>0</v>
      </c>
      <c r="CD381" s="368"/>
    </row>
    <row r="382" spans="2:82" s="39" customFormat="1" ht="13.5" x14ac:dyDescent="0.75">
      <c r="B382" s="328" t="s">
        <v>829</v>
      </c>
      <c r="C382" s="329" t="s">
        <v>830</v>
      </c>
      <c r="D382" s="139" t="s">
        <v>446</v>
      </c>
      <c r="E382" s="276">
        <v>4</v>
      </c>
      <c r="F382" s="336"/>
      <c r="G382" s="74">
        <f t="shared" si="272"/>
        <v>0</v>
      </c>
      <c r="H382" s="230"/>
      <c r="I382" s="232"/>
      <c r="J382" s="230">
        <f t="shared" si="286"/>
        <v>0</v>
      </c>
      <c r="K382" s="231">
        <f t="shared" si="286"/>
        <v>0</v>
      </c>
      <c r="L382" s="231">
        <f t="shared" si="286"/>
        <v>0</v>
      </c>
      <c r="M382" s="231">
        <f t="shared" si="286"/>
        <v>0</v>
      </c>
      <c r="N382" s="231">
        <f t="shared" si="286"/>
        <v>0</v>
      </c>
      <c r="O382" s="231">
        <f t="shared" si="286"/>
        <v>0</v>
      </c>
      <c r="P382" s="231">
        <f t="shared" si="286"/>
        <v>0</v>
      </c>
      <c r="Q382" s="231">
        <f t="shared" si="286"/>
        <v>0</v>
      </c>
      <c r="R382" s="231">
        <f t="shared" si="286"/>
        <v>0</v>
      </c>
      <c r="S382" s="231">
        <f t="shared" si="286"/>
        <v>0</v>
      </c>
      <c r="T382" s="231">
        <f t="shared" si="286"/>
        <v>0</v>
      </c>
      <c r="U382" s="232">
        <f t="shared" si="286"/>
        <v>0</v>
      </c>
      <c r="V382" s="233">
        <f t="shared" si="286"/>
        <v>0</v>
      </c>
      <c r="W382" s="231">
        <f t="shared" si="286"/>
        <v>0</v>
      </c>
      <c r="X382" s="231">
        <f t="shared" si="286"/>
        <v>0</v>
      </c>
      <c r="Y382" s="231">
        <f t="shared" si="286"/>
        <v>0</v>
      </c>
      <c r="Z382" s="231">
        <f t="shared" si="287"/>
        <v>0</v>
      </c>
      <c r="AA382" s="231">
        <f t="shared" si="287"/>
        <v>0</v>
      </c>
      <c r="AB382" s="231">
        <f t="shared" si="287"/>
        <v>0</v>
      </c>
      <c r="AC382" s="231">
        <f t="shared" si="287"/>
        <v>0</v>
      </c>
      <c r="AD382" s="231">
        <f t="shared" si="287"/>
        <v>0</v>
      </c>
      <c r="AE382" s="231">
        <f t="shared" si="287"/>
        <v>0</v>
      </c>
      <c r="AF382" s="231">
        <f t="shared" si="287"/>
        <v>0</v>
      </c>
      <c r="AG382" s="232">
        <f t="shared" si="287"/>
        <v>0</v>
      </c>
      <c r="AH382" s="233">
        <f t="shared" si="287"/>
        <v>0</v>
      </c>
      <c r="AI382" s="231">
        <f t="shared" si="287"/>
        <v>0</v>
      </c>
      <c r="AJ382" s="231">
        <f t="shared" si="287"/>
        <v>0</v>
      </c>
      <c r="AK382" s="231">
        <f t="shared" si="287"/>
        <v>0</v>
      </c>
      <c r="AL382" s="231">
        <f t="shared" si="287"/>
        <v>0</v>
      </c>
      <c r="AM382" s="231">
        <f t="shared" si="287"/>
        <v>0</v>
      </c>
      <c r="AN382" s="231">
        <f t="shared" si="287"/>
        <v>0</v>
      </c>
      <c r="AO382" s="231">
        <f t="shared" si="287"/>
        <v>0</v>
      </c>
      <c r="AP382" s="231">
        <f t="shared" si="288"/>
        <v>0</v>
      </c>
      <c r="AQ382" s="231">
        <f t="shared" si="288"/>
        <v>0</v>
      </c>
      <c r="AR382" s="231">
        <f t="shared" si="288"/>
        <v>0</v>
      </c>
      <c r="AS382" s="232">
        <f t="shared" si="288"/>
        <v>0</v>
      </c>
      <c r="AT382" s="233">
        <f t="shared" si="288"/>
        <v>0</v>
      </c>
      <c r="AU382" s="231">
        <f t="shared" si="288"/>
        <v>0</v>
      </c>
      <c r="AV382" s="231">
        <f t="shared" si="288"/>
        <v>0</v>
      </c>
      <c r="AW382" s="231">
        <f t="shared" si="288"/>
        <v>0</v>
      </c>
      <c r="AX382" s="231">
        <f t="shared" si="288"/>
        <v>0</v>
      </c>
      <c r="AY382" s="231">
        <f t="shared" si="288"/>
        <v>0</v>
      </c>
      <c r="AZ382" s="231">
        <f t="shared" si="288"/>
        <v>0</v>
      </c>
      <c r="BA382" s="231">
        <f t="shared" si="288"/>
        <v>0</v>
      </c>
      <c r="BB382" s="231">
        <f t="shared" si="288"/>
        <v>0</v>
      </c>
      <c r="BC382" s="231">
        <f t="shared" si="288"/>
        <v>0</v>
      </c>
      <c r="BD382" s="231">
        <f t="shared" si="288"/>
        <v>0</v>
      </c>
      <c r="BE382" s="232">
        <f t="shared" si="288"/>
        <v>0</v>
      </c>
      <c r="BF382" s="233">
        <f t="shared" si="289"/>
        <v>0</v>
      </c>
      <c r="BG382" s="231">
        <f t="shared" si="289"/>
        <v>0</v>
      </c>
      <c r="BH382" s="231">
        <f t="shared" si="289"/>
        <v>0</v>
      </c>
      <c r="BI382" s="231">
        <f t="shared" si="289"/>
        <v>0</v>
      </c>
      <c r="BJ382" s="231">
        <f t="shared" si="289"/>
        <v>0</v>
      </c>
      <c r="BK382" s="231">
        <f t="shared" si="289"/>
        <v>0</v>
      </c>
      <c r="BL382" s="231">
        <f t="shared" si="289"/>
        <v>0</v>
      </c>
      <c r="BM382" s="231">
        <f t="shared" si="289"/>
        <v>0</v>
      </c>
      <c r="BN382" s="231">
        <f t="shared" si="289"/>
        <v>0</v>
      </c>
      <c r="BO382" s="231">
        <f t="shared" si="289"/>
        <v>0</v>
      </c>
      <c r="BP382" s="231">
        <f t="shared" si="289"/>
        <v>0</v>
      </c>
      <c r="BQ382" s="232">
        <f t="shared" si="289"/>
        <v>0</v>
      </c>
      <c r="BR382" s="233">
        <f t="shared" si="289"/>
        <v>0</v>
      </c>
      <c r="BS382" s="231">
        <f t="shared" si="289"/>
        <v>0</v>
      </c>
      <c r="BT382" s="231">
        <f t="shared" si="289"/>
        <v>0</v>
      </c>
      <c r="BU382" s="231">
        <f t="shared" si="289"/>
        <v>0</v>
      </c>
      <c r="BV382" s="231">
        <f t="shared" si="281"/>
        <v>0</v>
      </c>
      <c r="BW382" s="231">
        <f t="shared" si="281"/>
        <v>0</v>
      </c>
      <c r="BX382" s="231">
        <f t="shared" si="281"/>
        <v>0</v>
      </c>
      <c r="BY382" s="231">
        <f t="shared" si="281"/>
        <v>0</v>
      </c>
      <c r="BZ382" s="231">
        <f t="shared" si="281"/>
        <v>0</v>
      </c>
      <c r="CA382" s="231">
        <f t="shared" si="281"/>
        <v>0</v>
      </c>
      <c r="CB382" s="231">
        <f t="shared" si="281"/>
        <v>0</v>
      </c>
      <c r="CC382" s="232">
        <f t="shared" si="271"/>
        <v>0</v>
      </c>
      <c r="CD382" s="368"/>
    </row>
    <row r="383" spans="2:82" s="39" customFormat="1" ht="13.5" x14ac:dyDescent="0.75">
      <c r="B383" s="328" t="s">
        <v>831</v>
      </c>
      <c r="C383" s="329" t="s">
        <v>832</v>
      </c>
      <c r="D383" s="139" t="s">
        <v>446</v>
      </c>
      <c r="E383" s="276">
        <v>4</v>
      </c>
      <c r="F383" s="336"/>
      <c r="G383" s="74">
        <f t="shared" si="272"/>
        <v>0</v>
      </c>
      <c r="H383" s="230"/>
      <c r="I383" s="232"/>
      <c r="J383" s="230">
        <f t="shared" si="286"/>
        <v>0</v>
      </c>
      <c r="K383" s="231">
        <f t="shared" si="286"/>
        <v>0</v>
      </c>
      <c r="L383" s="231">
        <f t="shared" si="286"/>
        <v>0</v>
      </c>
      <c r="M383" s="231">
        <f t="shared" si="286"/>
        <v>0</v>
      </c>
      <c r="N383" s="231">
        <f t="shared" si="286"/>
        <v>0</v>
      </c>
      <c r="O383" s="231">
        <f t="shared" si="286"/>
        <v>0</v>
      </c>
      <c r="P383" s="231">
        <f t="shared" si="286"/>
        <v>0</v>
      </c>
      <c r="Q383" s="231">
        <f t="shared" si="286"/>
        <v>0</v>
      </c>
      <c r="R383" s="231">
        <f t="shared" si="286"/>
        <v>0</v>
      </c>
      <c r="S383" s="231">
        <f t="shared" si="286"/>
        <v>0</v>
      </c>
      <c r="T383" s="231">
        <f t="shared" si="286"/>
        <v>0</v>
      </c>
      <c r="U383" s="232">
        <f t="shared" si="286"/>
        <v>0</v>
      </c>
      <c r="V383" s="233">
        <f t="shared" si="286"/>
        <v>0</v>
      </c>
      <c r="W383" s="231">
        <f t="shared" si="286"/>
        <v>0</v>
      </c>
      <c r="X383" s="231">
        <f t="shared" si="286"/>
        <v>0</v>
      </c>
      <c r="Y383" s="231">
        <f t="shared" si="286"/>
        <v>0</v>
      </c>
      <c r="Z383" s="231">
        <f t="shared" si="287"/>
        <v>0</v>
      </c>
      <c r="AA383" s="231">
        <f t="shared" si="287"/>
        <v>0</v>
      </c>
      <c r="AB383" s="231">
        <f t="shared" si="287"/>
        <v>0</v>
      </c>
      <c r="AC383" s="231">
        <f t="shared" si="287"/>
        <v>0</v>
      </c>
      <c r="AD383" s="231">
        <f t="shared" si="287"/>
        <v>0</v>
      </c>
      <c r="AE383" s="231">
        <f t="shared" si="287"/>
        <v>0</v>
      </c>
      <c r="AF383" s="231">
        <f t="shared" si="287"/>
        <v>0</v>
      </c>
      <c r="AG383" s="232">
        <f t="shared" si="287"/>
        <v>0</v>
      </c>
      <c r="AH383" s="233">
        <f t="shared" si="287"/>
        <v>0</v>
      </c>
      <c r="AI383" s="231">
        <f t="shared" si="287"/>
        <v>0</v>
      </c>
      <c r="AJ383" s="231">
        <f t="shared" si="287"/>
        <v>0</v>
      </c>
      <c r="AK383" s="231">
        <f t="shared" si="287"/>
        <v>0</v>
      </c>
      <c r="AL383" s="231">
        <f t="shared" si="287"/>
        <v>0</v>
      </c>
      <c r="AM383" s="231">
        <f t="shared" si="287"/>
        <v>0</v>
      </c>
      <c r="AN383" s="231">
        <f t="shared" si="287"/>
        <v>0</v>
      </c>
      <c r="AO383" s="231">
        <f t="shared" si="287"/>
        <v>0</v>
      </c>
      <c r="AP383" s="231">
        <f t="shared" si="288"/>
        <v>0</v>
      </c>
      <c r="AQ383" s="231">
        <f t="shared" si="288"/>
        <v>0</v>
      </c>
      <c r="AR383" s="231">
        <f t="shared" si="288"/>
        <v>0</v>
      </c>
      <c r="AS383" s="232">
        <f t="shared" si="288"/>
        <v>0</v>
      </c>
      <c r="AT383" s="233">
        <f t="shared" si="288"/>
        <v>0</v>
      </c>
      <c r="AU383" s="231">
        <f t="shared" si="288"/>
        <v>0</v>
      </c>
      <c r="AV383" s="231">
        <f t="shared" si="288"/>
        <v>0</v>
      </c>
      <c r="AW383" s="231">
        <f t="shared" si="288"/>
        <v>0</v>
      </c>
      <c r="AX383" s="231">
        <f t="shared" si="288"/>
        <v>0</v>
      </c>
      <c r="AY383" s="231">
        <f t="shared" si="288"/>
        <v>0</v>
      </c>
      <c r="AZ383" s="231">
        <f t="shared" si="288"/>
        <v>0</v>
      </c>
      <c r="BA383" s="231">
        <f t="shared" si="288"/>
        <v>0</v>
      </c>
      <c r="BB383" s="231">
        <f t="shared" si="288"/>
        <v>0</v>
      </c>
      <c r="BC383" s="231">
        <f t="shared" si="288"/>
        <v>0</v>
      </c>
      <c r="BD383" s="231">
        <f t="shared" si="288"/>
        <v>0</v>
      </c>
      <c r="BE383" s="232">
        <f t="shared" si="288"/>
        <v>0</v>
      </c>
      <c r="BF383" s="233">
        <f t="shared" si="289"/>
        <v>0</v>
      </c>
      <c r="BG383" s="231">
        <f t="shared" si="289"/>
        <v>0</v>
      </c>
      <c r="BH383" s="231">
        <f t="shared" si="289"/>
        <v>0</v>
      </c>
      <c r="BI383" s="231">
        <f t="shared" si="289"/>
        <v>0</v>
      </c>
      <c r="BJ383" s="231">
        <f t="shared" si="289"/>
        <v>0</v>
      </c>
      <c r="BK383" s="231">
        <f t="shared" si="289"/>
        <v>0</v>
      </c>
      <c r="BL383" s="231">
        <f t="shared" si="289"/>
        <v>0</v>
      </c>
      <c r="BM383" s="231">
        <f t="shared" si="289"/>
        <v>0</v>
      </c>
      <c r="BN383" s="231">
        <f t="shared" si="289"/>
        <v>0</v>
      </c>
      <c r="BO383" s="231">
        <f t="shared" si="289"/>
        <v>0</v>
      </c>
      <c r="BP383" s="231">
        <f t="shared" si="289"/>
        <v>0</v>
      </c>
      <c r="BQ383" s="232">
        <f t="shared" si="289"/>
        <v>0</v>
      </c>
      <c r="BR383" s="233">
        <f t="shared" si="289"/>
        <v>0</v>
      </c>
      <c r="BS383" s="231">
        <f t="shared" si="289"/>
        <v>0</v>
      </c>
      <c r="BT383" s="231">
        <f t="shared" si="289"/>
        <v>0</v>
      </c>
      <c r="BU383" s="231">
        <f t="shared" si="289"/>
        <v>0</v>
      </c>
      <c r="BV383" s="231">
        <f t="shared" si="281"/>
        <v>0</v>
      </c>
      <c r="BW383" s="231">
        <f t="shared" si="281"/>
        <v>0</v>
      </c>
      <c r="BX383" s="231">
        <f t="shared" si="281"/>
        <v>0</v>
      </c>
      <c r="BY383" s="231">
        <f t="shared" si="281"/>
        <v>0</v>
      </c>
      <c r="BZ383" s="231">
        <f t="shared" si="281"/>
        <v>0</v>
      </c>
      <c r="CA383" s="231">
        <f t="shared" si="281"/>
        <v>0</v>
      </c>
      <c r="CB383" s="231">
        <f t="shared" si="281"/>
        <v>0</v>
      </c>
      <c r="CC383" s="232">
        <f t="shared" si="271"/>
        <v>0</v>
      </c>
      <c r="CD383" s="368"/>
    </row>
    <row r="384" spans="2:82" s="39" customFormat="1" ht="13.5" x14ac:dyDescent="0.75">
      <c r="B384" s="328" t="s">
        <v>833</v>
      </c>
      <c r="C384" s="329" t="s">
        <v>834</v>
      </c>
      <c r="D384" s="139" t="s">
        <v>446</v>
      </c>
      <c r="E384" s="276">
        <v>4</v>
      </c>
      <c r="F384" s="336"/>
      <c r="G384" s="74">
        <f t="shared" si="272"/>
        <v>0</v>
      </c>
      <c r="H384" s="230"/>
      <c r="I384" s="232"/>
      <c r="J384" s="230">
        <f t="shared" si="286"/>
        <v>0</v>
      </c>
      <c r="K384" s="231">
        <f t="shared" si="286"/>
        <v>0</v>
      </c>
      <c r="L384" s="231">
        <f t="shared" si="286"/>
        <v>0</v>
      </c>
      <c r="M384" s="231">
        <f t="shared" si="286"/>
        <v>0</v>
      </c>
      <c r="N384" s="231">
        <f t="shared" si="286"/>
        <v>0</v>
      </c>
      <c r="O384" s="231">
        <f t="shared" si="286"/>
        <v>0</v>
      </c>
      <c r="P384" s="231">
        <f t="shared" si="286"/>
        <v>0</v>
      </c>
      <c r="Q384" s="231">
        <f t="shared" si="286"/>
        <v>0</v>
      </c>
      <c r="R384" s="231">
        <f t="shared" si="286"/>
        <v>0</v>
      </c>
      <c r="S384" s="231">
        <f t="shared" si="286"/>
        <v>0</v>
      </c>
      <c r="T384" s="231">
        <f t="shared" si="286"/>
        <v>0</v>
      </c>
      <c r="U384" s="232">
        <f t="shared" si="286"/>
        <v>0</v>
      </c>
      <c r="V384" s="233">
        <f t="shared" si="286"/>
        <v>0</v>
      </c>
      <c r="W384" s="231">
        <f t="shared" si="286"/>
        <v>0</v>
      </c>
      <c r="X384" s="231">
        <f t="shared" si="286"/>
        <v>0</v>
      </c>
      <c r="Y384" s="231">
        <f t="shared" si="286"/>
        <v>0</v>
      </c>
      <c r="Z384" s="231">
        <f t="shared" si="287"/>
        <v>0</v>
      </c>
      <c r="AA384" s="231">
        <f t="shared" si="287"/>
        <v>0</v>
      </c>
      <c r="AB384" s="231">
        <f t="shared" si="287"/>
        <v>0</v>
      </c>
      <c r="AC384" s="231">
        <f t="shared" si="287"/>
        <v>0</v>
      </c>
      <c r="AD384" s="231">
        <f t="shared" si="287"/>
        <v>0</v>
      </c>
      <c r="AE384" s="231">
        <f t="shared" si="287"/>
        <v>0</v>
      </c>
      <c r="AF384" s="231">
        <f t="shared" si="287"/>
        <v>0</v>
      </c>
      <c r="AG384" s="232">
        <f t="shared" si="287"/>
        <v>0</v>
      </c>
      <c r="AH384" s="233">
        <f t="shared" si="287"/>
        <v>0</v>
      </c>
      <c r="AI384" s="231">
        <f t="shared" si="287"/>
        <v>0</v>
      </c>
      <c r="AJ384" s="231">
        <f t="shared" si="287"/>
        <v>0</v>
      </c>
      <c r="AK384" s="231">
        <f t="shared" si="287"/>
        <v>0</v>
      </c>
      <c r="AL384" s="231">
        <f t="shared" si="287"/>
        <v>0</v>
      </c>
      <c r="AM384" s="231">
        <f t="shared" si="287"/>
        <v>0</v>
      </c>
      <c r="AN384" s="231">
        <f t="shared" si="287"/>
        <v>0</v>
      </c>
      <c r="AO384" s="231">
        <f t="shared" si="287"/>
        <v>0</v>
      </c>
      <c r="AP384" s="231">
        <f t="shared" si="288"/>
        <v>0</v>
      </c>
      <c r="AQ384" s="231">
        <f t="shared" si="288"/>
        <v>0</v>
      </c>
      <c r="AR384" s="231">
        <f t="shared" si="288"/>
        <v>0</v>
      </c>
      <c r="AS384" s="232">
        <f t="shared" si="288"/>
        <v>0</v>
      </c>
      <c r="AT384" s="233">
        <f t="shared" si="288"/>
        <v>0</v>
      </c>
      <c r="AU384" s="231">
        <f t="shared" si="288"/>
        <v>0</v>
      </c>
      <c r="AV384" s="231">
        <f t="shared" si="288"/>
        <v>0</v>
      </c>
      <c r="AW384" s="231">
        <f t="shared" si="288"/>
        <v>0</v>
      </c>
      <c r="AX384" s="231">
        <f t="shared" si="288"/>
        <v>0</v>
      </c>
      <c r="AY384" s="231">
        <f t="shared" si="288"/>
        <v>0</v>
      </c>
      <c r="AZ384" s="231">
        <f t="shared" si="288"/>
        <v>0</v>
      </c>
      <c r="BA384" s="231">
        <f t="shared" si="288"/>
        <v>0</v>
      </c>
      <c r="BB384" s="231">
        <f t="shared" si="288"/>
        <v>0</v>
      </c>
      <c r="BC384" s="231">
        <f t="shared" si="288"/>
        <v>0</v>
      </c>
      <c r="BD384" s="231">
        <f t="shared" si="288"/>
        <v>0</v>
      </c>
      <c r="BE384" s="232">
        <f t="shared" si="288"/>
        <v>0</v>
      </c>
      <c r="BF384" s="233">
        <f t="shared" si="289"/>
        <v>0</v>
      </c>
      <c r="BG384" s="231">
        <f t="shared" si="289"/>
        <v>0</v>
      </c>
      <c r="BH384" s="231">
        <f t="shared" si="289"/>
        <v>0</v>
      </c>
      <c r="BI384" s="231">
        <f t="shared" si="289"/>
        <v>0</v>
      </c>
      <c r="BJ384" s="231">
        <f t="shared" si="289"/>
        <v>0</v>
      </c>
      <c r="BK384" s="231">
        <f t="shared" si="289"/>
        <v>0</v>
      </c>
      <c r="BL384" s="231">
        <f t="shared" si="289"/>
        <v>0</v>
      </c>
      <c r="BM384" s="231">
        <f t="shared" si="289"/>
        <v>0</v>
      </c>
      <c r="BN384" s="231">
        <f t="shared" si="289"/>
        <v>0</v>
      </c>
      <c r="BO384" s="231">
        <f t="shared" si="289"/>
        <v>0</v>
      </c>
      <c r="BP384" s="231">
        <f t="shared" si="289"/>
        <v>0</v>
      </c>
      <c r="BQ384" s="232">
        <f t="shared" si="289"/>
        <v>0</v>
      </c>
      <c r="BR384" s="233">
        <f t="shared" si="289"/>
        <v>0</v>
      </c>
      <c r="BS384" s="231">
        <f t="shared" si="289"/>
        <v>0</v>
      </c>
      <c r="BT384" s="231">
        <f t="shared" si="289"/>
        <v>0</v>
      </c>
      <c r="BU384" s="231">
        <f t="shared" si="289"/>
        <v>0</v>
      </c>
      <c r="BV384" s="231">
        <f t="shared" si="281"/>
        <v>0</v>
      </c>
      <c r="BW384" s="231">
        <f t="shared" si="281"/>
        <v>0</v>
      </c>
      <c r="BX384" s="231">
        <f t="shared" si="281"/>
        <v>0</v>
      </c>
      <c r="BY384" s="231">
        <f t="shared" si="281"/>
        <v>0</v>
      </c>
      <c r="BZ384" s="231">
        <f t="shared" si="281"/>
        <v>0</v>
      </c>
      <c r="CA384" s="231">
        <f t="shared" si="281"/>
        <v>0</v>
      </c>
      <c r="CB384" s="231">
        <f t="shared" si="281"/>
        <v>0</v>
      </c>
      <c r="CC384" s="232">
        <f t="shared" si="271"/>
        <v>0</v>
      </c>
      <c r="CD384" s="368"/>
    </row>
    <row r="385" spans="1:82" s="39" customFormat="1" ht="13.5" x14ac:dyDescent="0.75">
      <c r="B385" s="328" t="s">
        <v>835</v>
      </c>
      <c r="C385" s="329" t="s">
        <v>836</v>
      </c>
      <c r="D385" s="139" t="s">
        <v>446</v>
      </c>
      <c r="E385" s="276">
        <v>4</v>
      </c>
      <c r="F385" s="336"/>
      <c r="G385" s="74">
        <f t="shared" si="272"/>
        <v>0</v>
      </c>
      <c r="H385" s="230"/>
      <c r="I385" s="232"/>
      <c r="J385" s="230">
        <f t="shared" si="286"/>
        <v>0</v>
      </c>
      <c r="K385" s="231">
        <f t="shared" si="286"/>
        <v>0</v>
      </c>
      <c r="L385" s="231">
        <f t="shared" si="286"/>
        <v>0</v>
      </c>
      <c r="M385" s="231">
        <f t="shared" si="286"/>
        <v>0</v>
      </c>
      <c r="N385" s="231">
        <f t="shared" si="286"/>
        <v>0</v>
      </c>
      <c r="O385" s="231">
        <f t="shared" si="286"/>
        <v>0</v>
      </c>
      <c r="P385" s="231">
        <f t="shared" si="286"/>
        <v>0</v>
      </c>
      <c r="Q385" s="231">
        <f t="shared" si="286"/>
        <v>0</v>
      </c>
      <c r="R385" s="231">
        <f t="shared" si="286"/>
        <v>0</v>
      </c>
      <c r="S385" s="231">
        <f t="shared" si="286"/>
        <v>0</v>
      </c>
      <c r="T385" s="231">
        <f t="shared" si="286"/>
        <v>0</v>
      </c>
      <c r="U385" s="232">
        <f t="shared" si="286"/>
        <v>0</v>
      </c>
      <c r="V385" s="233">
        <f t="shared" si="286"/>
        <v>0</v>
      </c>
      <c r="W385" s="231">
        <f t="shared" si="286"/>
        <v>0</v>
      </c>
      <c r="X385" s="231">
        <f t="shared" si="286"/>
        <v>0</v>
      </c>
      <c r="Y385" s="231">
        <f t="shared" ref="Y385" si="290">$G385/72</f>
        <v>0</v>
      </c>
      <c r="Z385" s="231">
        <f t="shared" si="287"/>
        <v>0</v>
      </c>
      <c r="AA385" s="231">
        <f t="shared" si="287"/>
        <v>0</v>
      </c>
      <c r="AB385" s="231">
        <f t="shared" si="287"/>
        <v>0</v>
      </c>
      <c r="AC385" s="231">
        <f t="shared" si="287"/>
        <v>0</v>
      </c>
      <c r="AD385" s="231">
        <f t="shared" si="287"/>
        <v>0</v>
      </c>
      <c r="AE385" s="231">
        <f t="shared" si="287"/>
        <v>0</v>
      </c>
      <c r="AF385" s="231">
        <f t="shared" si="287"/>
        <v>0</v>
      </c>
      <c r="AG385" s="232">
        <f t="shared" si="287"/>
        <v>0</v>
      </c>
      <c r="AH385" s="233">
        <f t="shared" si="287"/>
        <v>0</v>
      </c>
      <c r="AI385" s="231">
        <f t="shared" si="287"/>
        <v>0</v>
      </c>
      <c r="AJ385" s="231">
        <f t="shared" si="287"/>
        <v>0</v>
      </c>
      <c r="AK385" s="231">
        <f t="shared" si="287"/>
        <v>0</v>
      </c>
      <c r="AL385" s="231">
        <f t="shared" si="287"/>
        <v>0</v>
      </c>
      <c r="AM385" s="231">
        <f t="shared" si="287"/>
        <v>0</v>
      </c>
      <c r="AN385" s="231">
        <f t="shared" si="287"/>
        <v>0</v>
      </c>
      <c r="AO385" s="231">
        <f t="shared" ref="AO385" si="291">$G385/72</f>
        <v>0</v>
      </c>
      <c r="AP385" s="231">
        <f t="shared" si="288"/>
        <v>0</v>
      </c>
      <c r="AQ385" s="231">
        <f t="shared" si="288"/>
        <v>0</v>
      </c>
      <c r="AR385" s="231">
        <f t="shared" si="288"/>
        <v>0</v>
      </c>
      <c r="AS385" s="232">
        <f t="shared" si="288"/>
        <v>0</v>
      </c>
      <c r="AT385" s="233">
        <f t="shared" si="288"/>
        <v>0</v>
      </c>
      <c r="AU385" s="231">
        <f t="shared" si="288"/>
        <v>0</v>
      </c>
      <c r="AV385" s="231">
        <f t="shared" si="288"/>
        <v>0</v>
      </c>
      <c r="AW385" s="231">
        <f t="shared" si="288"/>
        <v>0</v>
      </c>
      <c r="AX385" s="231">
        <f t="shared" si="288"/>
        <v>0</v>
      </c>
      <c r="AY385" s="231">
        <f t="shared" si="288"/>
        <v>0</v>
      </c>
      <c r="AZ385" s="231">
        <f t="shared" si="288"/>
        <v>0</v>
      </c>
      <c r="BA385" s="231">
        <f t="shared" si="288"/>
        <v>0</v>
      </c>
      <c r="BB385" s="231">
        <f t="shared" si="288"/>
        <v>0</v>
      </c>
      <c r="BC385" s="231">
        <f t="shared" si="288"/>
        <v>0</v>
      </c>
      <c r="BD385" s="231">
        <f t="shared" si="288"/>
        <v>0</v>
      </c>
      <c r="BE385" s="232">
        <f t="shared" ref="BE385" si="292">$G385/72</f>
        <v>0</v>
      </c>
      <c r="BF385" s="233">
        <f t="shared" si="289"/>
        <v>0</v>
      </c>
      <c r="BG385" s="231">
        <f t="shared" si="289"/>
        <v>0</v>
      </c>
      <c r="BH385" s="231">
        <f t="shared" si="289"/>
        <v>0</v>
      </c>
      <c r="BI385" s="231">
        <f t="shared" si="289"/>
        <v>0</v>
      </c>
      <c r="BJ385" s="231">
        <f t="shared" si="289"/>
        <v>0</v>
      </c>
      <c r="BK385" s="231">
        <f t="shared" si="289"/>
        <v>0</v>
      </c>
      <c r="BL385" s="231">
        <f t="shared" si="289"/>
        <v>0</v>
      </c>
      <c r="BM385" s="231">
        <f t="shared" si="289"/>
        <v>0</v>
      </c>
      <c r="BN385" s="231">
        <f t="shared" si="289"/>
        <v>0</v>
      </c>
      <c r="BO385" s="231">
        <f t="shared" si="289"/>
        <v>0</v>
      </c>
      <c r="BP385" s="231">
        <f t="shared" si="289"/>
        <v>0</v>
      </c>
      <c r="BQ385" s="232">
        <f t="shared" si="289"/>
        <v>0</v>
      </c>
      <c r="BR385" s="233">
        <f t="shared" si="289"/>
        <v>0</v>
      </c>
      <c r="BS385" s="231">
        <f t="shared" si="289"/>
        <v>0</v>
      </c>
      <c r="BT385" s="231">
        <f t="shared" si="289"/>
        <v>0</v>
      </c>
      <c r="BU385" s="231">
        <f t="shared" ref="BU385" si="293">$G385/72</f>
        <v>0</v>
      </c>
      <c r="BV385" s="231">
        <f t="shared" si="281"/>
        <v>0</v>
      </c>
      <c r="BW385" s="231">
        <f t="shared" si="281"/>
        <v>0</v>
      </c>
      <c r="BX385" s="231">
        <f t="shared" si="281"/>
        <v>0</v>
      </c>
      <c r="BY385" s="231">
        <f t="shared" si="281"/>
        <v>0</v>
      </c>
      <c r="BZ385" s="231">
        <f t="shared" si="281"/>
        <v>0</v>
      </c>
      <c r="CA385" s="231">
        <f t="shared" si="281"/>
        <v>0</v>
      </c>
      <c r="CB385" s="231">
        <f t="shared" si="281"/>
        <v>0</v>
      </c>
      <c r="CC385" s="232">
        <f t="shared" si="271"/>
        <v>0</v>
      </c>
      <c r="CD385" s="368"/>
    </row>
    <row r="386" spans="1:82" s="39" customFormat="1" ht="13.5" x14ac:dyDescent="0.75">
      <c r="B386" s="328" t="s">
        <v>837</v>
      </c>
      <c r="C386" s="329" t="s">
        <v>838</v>
      </c>
      <c r="D386" s="139" t="s">
        <v>446</v>
      </c>
      <c r="E386" s="276">
        <v>4</v>
      </c>
      <c r="F386" s="336"/>
      <c r="G386" s="74">
        <f t="shared" si="272"/>
        <v>0</v>
      </c>
      <c r="H386" s="230"/>
      <c r="I386" s="232"/>
      <c r="J386" s="230">
        <f t="shared" ref="J386:Y401" si="294">$G386/72</f>
        <v>0</v>
      </c>
      <c r="K386" s="231">
        <f t="shared" si="294"/>
        <v>0</v>
      </c>
      <c r="L386" s="231">
        <f t="shared" si="294"/>
        <v>0</v>
      </c>
      <c r="M386" s="231">
        <f t="shared" si="294"/>
        <v>0</v>
      </c>
      <c r="N386" s="231">
        <f t="shared" si="294"/>
        <v>0</v>
      </c>
      <c r="O386" s="231">
        <f t="shared" si="294"/>
        <v>0</v>
      </c>
      <c r="P386" s="231">
        <f t="shared" si="294"/>
        <v>0</v>
      </c>
      <c r="Q386" s="231">
        <f t="shared" si="294"/>
        <v>0</v>
      </c>
      <c r="R386" s="231">
        <f t="shared" si="294"/>
        <v>0</v>
      </c>
      <c r="S386" s="231">
        <f t="shared" si="294"/>
        <v>0</v>
      </c>
      <c r="T386" s="231">
        <f t="shared" si="294"/>
        <v>0</v>
      </c>
      <c r="U386" s="232">
        <f t="shared" si="294"/>
        <v>0</v>
      </c>
      <c r="V386" s="233">
        <f t="shared" si="294"/>
        <v>0</v>
      </c>
      <c r="W386" s="231">
        <f t="shared" si="294"/>
        <v>0</v>
      </c>
      <c r="X386" s="231">
        <f t="shared" si="294"/>
        <v>0</v>
      </c>
      <c r="Y386" s="231">
        <f t="shared" si="294"/>
        <v>0</v>
      </c>
      <c r="Z386" s="231">
        <f t="shared" ref="Z386:AO401" si="295">$G386/72</f>
        <v>0</v>
      </c>
      <c r="AA386" s="231">
        <f t="shared" si="295"/>
        <v>0</v>
      </c>
      <c r="AB386" s="231">
        <f t="shared" si="295"/>
        <v>0</v>
      </c>
      <c r="AC386" s="231">
        <f t="shared" si="295"/>
        <v>0</v>
      </c>
      <c r="AD386" s="231">
        <f t="shared" si="295"/>
        <v>0</v>
      </c>
      <c r="AE386" s="231">
        <f t="shared" si="295"/>
        <v>0</v>
      </c>
      <c r="AF386" s="231">
        <f t="shared" si="295"/>
        <v>0</v>
      </c>
      <c r="AG386" s="232">
        <f t="shared" si="295"/>
        <v>0</v>
      </c>
      <c r="AH386" s="233">
        <f t="shared" si="295"/>
        <v>0</v>
      </c>
      <c r="AI386" s="231">
        <f t="shared" si="295"/>
        <v>0</v>
      </c>
      <c r="AJ386" s="231">
        <f t="shared" si="295"/>
        <v>0</v>
      </c>
      <c r="AK386" s="231">
        <f t="shared" si="295"/>
        <v>0</v>
      </c>
      <c r="AL386" s="231">
        <f t="shared" si="295"/>
        <v>0</v>
      </c>
      <c r="AM386" s="231">
        <f t="shared" si="295"/>
        <v>0</v>
      </c>
      <c r="AN386" s="231">
        <f t="shared" si="295"/>
        <v>0</v>
      </c>
      <c r="AO386" s="231">
        <f t="shared" si="295"/>
        <v>0</v>
      </c>
      <c r="AP386" s="231">
        <f t="shared" ref="AP386:BE401" si="296">$G386/72</f>
        <v>0</v>
      </c>
      <c r="AQ386" s="231">
        <f t="shared" si="296"/>
        <v>0</v>
      </c>
      <c r="AR386" s="231">
        <f t="shared" si="296"/>
        <v>0</v>
      </c>
      <c r="AS386" s="232">
        <f t="shared" si="296"/>
        <v>0</v>
      </c>
      <c r="AT386" s="233">
        <f t="shared" si="296"/>
        <v>0</v>
      </c>
      <c r="AU386" s="231">
        <f t="shared" si="296"/>
        <v>0</v>
      </c>
      <c r="AV386" s="231">
        <f t="shared" si="296"/>
        <v>0</v>
      </c>
      <c r="AW386" s="231">
        <f t="shared" si="296"/>
        <v>0</v>
      </c>
      <c r="AX386" s="231">
        <f t="shared" si="296"/>
        <v>0</v>
      </c>
      <c r="AY386" s="231">
        <f t="shared" si="296"/>
        <v>0</v>
      </c>
      <c r="AZ386" s="231">
        <f t="shared" si="296"/>
        <v>0</v>
      </c>
      <c r="BA386" s="231">
        <f t="shared" si="296"/>
        <v>0</v>
      </c>
      <c r="BB386" s="231">
        <f t="shared" si="296"/>
        <v>0</v>
      </c>
      <c r="BC386" s="231">
        <f t="shared" si="296"/>
        <v>0</v>
      </c>
      <c r="BD386" s="231">
        <f t="shared" si="296"/>
        <v>0</v>
      </c>
      <c r="BE386" s="232">
        <f t="shared" si="296"/>
        <v>0</v>
      </c>
      <c r="BF386" s="233">
        <f t="shared" ref="BF386:BU401" si="297">$G386/72</f>
        <v>0</v>
      </c>
      <c r="BG386" s="231">
        <f t="shared" si="297"/>
        <v>0</v>
      </c>
      <c r="BH386" s="231">
        <f t="shared" si="297"/>
        <v>0</v>
      </c>
      <c r="BI386" s="231">
        <f t="shared" si="297"/>
        <v>0</v>
      </c>
      <c r="BJ386" s="231">
        <f t="shared" si="297"/>
        <v>0</v>
      </c>
      <c r="BK386" s="231">
        <f t="shared" si="297"/>
        <v>0</v>
      </c>
      <c r="BL386" s="231">
        <f t="shared" si="297"/>
        <v>0</v>
      </c>
      <c r="BM386" s="231">
        <f t="shared" si="297"/>
        <v>0</v>
      </c>
      <c r="BN386" s="231">
        <f t="shared" si="297"/>
        <v>0</v>
      </c>
      <c r="BO386" s="231">
        <f t="shared" si="297"/>
        <v>0</v>
      </c>
      <c r="BP386" s="231">
        <f t="shared" si="297"/>
        <v>0</v>
      </c>
      <c r="BQ386" s="232">
        <f t="shared" si="297"/>
        <v>0</v>
      </c>
      <c r="BR386" s="233">
        <f t="shared" si="297"/>
        <v>0</v>
      </c>
      <c r="BS386" s="231">
        <f t="shared" si="297"/>
        <v>0</v>
      </c>
      <c r="BT386" s="231">
        <f t="shared" si="297"/>
        <v>0</v>
      </c>
      <c r="BU386" s="231">
        <f t="shared" si="297"/>
        <v>0</v>
      </c>
      <c r="BV386" s="231">
        <f t="shared" ref="BV386:CB401" si="298">$G386/72</f>
        <v>0</v>
      </c>
      <c r="BW386" s="231">
        <f t="shared" si="298"/>
        <v>0</v>
      </c>
      <c r="BX386" s="231">
        <f t="shared" si="298"/>
        <v>0</v>
      </c>
      <c r="BY386" s="231">
        <f t="shared" si="298"/>
        <v>0</v>
      </c>
      <c r="BZ386" s="231">
        <f t="shared" si="298"/>
        <v>0</v>
      </c>
      <c r="CA386" s="231">
        <f t="shared" si="298"/>
        <v>0</v>
      </c>
      <c r="CB386" s="231">
        <f t="shared" si="298"/>
        <v>0</v>
      </c>
      <c r="CC386" s="232">
        <f t="shared" si="271"/>
        <v>0</v>
      </c>
      <c r="CD386" s="368"/>
    </row>
    <row r="387" spans="1:82" s="39" customFormat="1" ht="13.5" x14ac:dyDescent="0.75">
      <c r="B387" s="328" t="s">
        <v>839</v>
      </c>
      <c r="C387" s="329" t="s">
        <v>840</v>
      </c>
      <c r="D387" s="139" t="s">
        <v>446</v>
      </c>
      <c r="E387" s="276">
        <v>4</v>
      </c>
      <c r="F387" s="336"/>
      <c r="G387" s="74">
        <f t="shared" si="272"/>
        <v>0</v>
      </c>
      <c r="H387" s="230"/>
      <c r="I387" s="232"/>
      <c r="J387" s="230">
        <f t="shared" si="294"/>
        <v>0</v>
      </c>
      <c r="K387" s="231">
        <f t="shared" si="294"/>
        <v>0</v>
      </c>
      <c r="L387" s="231">
        <f t="shared" si="294"/>
        <v>0</v>
      </c>
      <c r="M387" s="231">
        <f t="shared" si="294"/>
        <v>0</v>
      </c>
      <c r="N387" s="231">
        <f t="shared" si="294"/>
        <v>0</v>
      </c>
      <c r="O387" s="231">
        <f t="shared" si="294"/>
        <v>0</v>
      </c>
      <c r="P387" s="231">
        <f t="shared" si="294"/>
        <v>0</v>
      </c>
      <c r="Q387" s="231">
        <f t="shared" si="294"/>
        <v>0</v>
      </c>
      <c r="R387" s="231">
        <f t="shared" si="294"/>
        <v>0</v>
      </c>
      <c r="S387" s="231">
        <f t="shared" si="294"/>
        <v>0</v>
      </c>
      <c r="T387" s="231">
        <f t="shared" si="294"/>
        <v>0</v>
      </c>
      <c r="U387" s="232">
        <f t="shared" si="294"/>
        <v>0</v>
      </c>
      <c r="V387" s="233">
        <f t="shared" si="294"/>
        <v>0</v>
      </c>
      <c r="W387" s="231">
        <f t="shared" si="294"/>
        <v>0</v>
      </c>
      <c r="X387" s="231">
        <f t="shared" si="294"/>
        <v>0</v>
      </c>
      <c r="Y387" s="231">
        <f t="shared" si="294"/>
        <v>0</v>
      </c>
      <c r="Z387" s="231">
        <f t="shared" si="295"/>
        <v>0</v>
      </c>
      <c r="AA387" s="231">
        <f t="shared" si="295"/>
        <v>0</v>
      </c>
      <c r="AB387" s="231">
        <f t="shared" si="295"/>
        <v>0</v>
      </c>
      <c r="AC387" s="231">
        <f t="shared" si="295"/>
        <v>0</v>
      </c>
      <c r="AD387" s="231">
        <f t="shared" si="295"/>
        <v>0</v>
      </c>
      <c r="AE387" s="231">
        <f t="shared" si="295"/>
        <v>0</v>
      </c>
      <c r="AF387" s="231">
        <f t="shared" si="295"/>
        <v>0</v>
      </c>
      <c r="AG387" s="232">
        <f t="shared" si="295"/>
        <v>0</v>
      </c>
      <c r="AH387" s="233">
        <f t="shared" si="295"/>
        <v>0</v>
      </c>
      <c r="AI387" s="231">
        <f t="shared" si="295"/>
        <v>0</v>
      </c>
      <c r="AJ387" s="231">
        <f t="shared" si="295"/>
        <v>0</v>
      </c>
      <c r="AK387" s="231">
        <f t="shared" si="295"/>
        <v>0</v>
      </c>
      <c r="AL387" s="231">
        <f t="shared" si="295"/>
        <v>0</v>
      </c>
      <c r="AM387" s="231">
        <f t="shared" si="295"/>
        <v>0</v>
      </c>
      <c r="AN387" s="231">
        <f t="shared" si="295"/>
        <v>0</v>
      </c>
      <c r="AO387" s="231">
        <f t="shared" si="295"/>
        <v>0</v>
      </c>
      <c r="AP387" s="231">
        <f t="shared" si="296"/>
        <v>0</v>
      </c>
      <c r="AQ387" s="231">
        <f t="shared" si="296"/>
        <v>0</v>
      </c>
      <c r="AR387" s="231">
        <f t="shared" si="296"/>
        <v>0</v>
      </c>
      <c r="AS387" s="232">
        <f t="shared" si="296"/>
        <v>0</v>
      </c>
      <c r="AT387" s="233">
        <f t="shared" si="296"/>
        <v>0</v>
      </c>
      <c r="AU387" s="231">
        <f t="shared" si="296"/>
        <v>0</v>
      </c>
      <c r="AV387" s="231">
        <f t="shared" si="296"/>
        <v>0</v>
      </c>
      <c r="AW387" s="231">
        <f t="shared" si="296"/>
        <v>0</v>
      </c>
      <c r="AX387" s="231">
        <f t="shared" si="296"/>
        <v>0</v>
      </c>
      <c r="AY387" s="231">
        <f t="shared" si="296"/>
        <v>0</v>
      </c>
      <c r="AZ387" s="231">
        <f t="shared" si="296"/>
        <v>0</v>
      </c>
      <c r="BA387" s="231">
        <f t="shared" si="296"/>
        <v>0</v>
      </c>
      <c r="BB387" s="231">
        <f t="shared" si="296"/>
        <v>0</v>
      </c>
      <c r="BC387" s="231">
        <f t="shared" si="296"/>
        <v>0</v>
      </c>
      <c r="BD387" s="231">
        <f t="shared" si="296"/>
        <v>0</v>
      </c>
      <c r="BE387" s="232">
        <f t="shared" si="296"/>
        <v>0</v>
      </c>
      <c r="BF387" s="233">
        <f t="shared" si="297"/>
        <v>0</v>
      </c>
      <c r="BG387" s="231">
        <f t="shared" si="297"/>
        <v>0</v>
      </c>
      <c r="BH387" s="231">
        <f t="shared" si="297"/>
        <v>0</v>
      </c>
      <c r="BI387" s="231">
        <f t="shared" si="297"/>
        <v>0</v>
      </c>
      <c r="BJ387" s="231">
        <f t="shared" si="297"/>
        <v>0</v>
      </c>
      <c r="BK387" s="231">
        <f t="shared" si="297"/>
        <v>0</v>
      </c>
      <c r="BL387" s="231">
        <f t="shared" si="297"/>
        <v>0</v>
      </c>
      <c r="BM387" s="231">
        <f t="shared" si="297"/>
        <v>0</v>
      </c>
      <c r="BN387" s="231">
        <f t="shared" si="297"/>
        <v>0</v>
      </c>
      <c r="BO387" s="231">
        <f t="shared" si="297"/>
        <v>0</v>
      </c>
      <c r="BP387" s="231">
        <f t="shared" si="297"/>
        <v>0</v>
      </c>
      <c r="BQ387" s="232">
        <f t="shared" si="297"/>
        <v>0</v>
      </c>
      <c r="BR387" s="233">
        <f t="shared" si="297"/>
        <v>0</v>
      </c>
      <c r="BS387" s="231">
        <f t="shared" si="297"/>
        <v>0</v>
      </c>
      <c r="BT387" s="231">
        <f t="shared" si="297"/>
        <v>0</v>
      </c>
      <c r="BU387" s="231">
        <f t="shared" si="297"/>
        <v>0</v>
      </c>
      <c r="BV387" s="231">
        <f t="shared" si="298"/>
        <v>0</v>
      </c>
      <c r="BW387" s="231">
        <f t="shared" si="298"/>
        <v>0</v>
      </c>
      <c r="BX387" s="231">
        <f t="shared" si="298"/>
        <v>0</v>
      </c>
      <c r="BY387" s="231">
        <f t="shared" si="298"/>
        <v>0</v>
      </c>
      <c r="BZ387" s="231">
        <f t="shared" si="298"/>
        <v>0</v>
      </c>
      <c r="CA387" s="231">
        <f t="shared" si="298"/>
        <v>0</v>
      </c>
      <c r="CB387" s="231">
        <f t="shared" si="298"/>
        <v>0</v>
      </c>
      <c r="CC387" s="232">
        <f t="shared" si="271"/>
        <v>0</v>
      </c>
      <c r="CD387" s="368"/>
    </row>
    <row r="388" spans="1:82" s="39" customFormat="1" ht="13.5" x14ac:dyDescent="0.75">
      <c r="B388" s="328" t="s">
        <v>841</v>
      </c>
      <c r="C388" s="329" t="s">
        <v>842</v>
      </c>
      <c r="D388" s="139" t="s">
        <v>446</v>
      </c>
      <c r="E388" s="276">
        <v>4</v>
      </c>
      <c r="F388" s="336"/>
      <c r="G388" s="74">
        <f t="shared" si="272"/>
        <v>0</v>
      </c>
      <c r="H388" s="230"/>
      <c r="I388" s="232"/>
      <c r="J388" s="230">
        <f t="shared" si="294"/>
        <v>0</v>
      </c>
      <c r="K388" s="231">
        <f t="shared" si="294"/>
        <v>0</v>
      </c>
      <c r="L388" s="231">
        <f t="shared" si="294"/>
        <v>0</v>
      </c>
      <c r="M388" s="231">
        <f t="shared" si="294"/>
        <v>0</v>
      </c>
      <c r="N388" s="231">
        <f t="shared" si="294"/>
        <v>0</v>
      </c>
      <c r="O388" s="231">
        <f t="shared" si="294"/>
        <v>0</v>
      </c>
      <c r="P388" s="231">
        <f t="shared" si="294"/>
        <v>0</v>
      </c>
      <c r="Q388" s="231">
        <f t="shared" si="294"/>
        <v>0</v>
      </c>
      <c r="R388" s="231">
        <f t="shared" si="294"/>
        <v>0</v>
      </c>
      <c r="S388" s="231">
        <f t="shared" si="294"/>
        <v>0</v>
      </c>
      <c r="T388" s="231">
        <f t="shared" si="294"/>
        <v>0</v>
      </c>
      <c r="U388" s="232">
        <f t="shared" si="294"/>
        <v>0</v>
      </c>
      <c r="V388" s="233">
        <f t="shared" si="294"/>
        <v>0</v>
      </c>
      <c r="W388" s="231">
        <f t="shared" si="294"/>
        <v>0</v>
      </c>
      <c r="X388" s="231">
        <f t="shared" si="294"/>
        <v>0</v>
      </c>
      <c r="Y388" s="231">
        <f t="shared" si="294"/>
        <v>0</v>
      </c>
      <c r="Z388" s="231">
        <f t="shared" si="295"/>
        <v>0</v>
      </c>
      <c r="AA388" s="231">
        <f t="shared" si="295"/>
        <v>0</v>
      </c>
      <c r="AB388" s="231">
        <f t="shared" si="295"/>
        <v>0</v>
      </c>
      <c r="AC388" s="231">
        <f t="shared" si="295"/>
        <v>0</v>
      </c>
      <c r="AD388" s="231">
        <f t="shared" si="295"/>
        <v>0</v>
      </c>
      <c r="AE388" s="231">
        <f t="shared" si="295"/>
        <v>0</v>
      </c>
      <c r="AF388" s="231">
        <f t="shared" si="295"/>
        <v>0</v>
      </c>
      <c r="AG388" s="232">
        <f t="shared" si="295"/>
        <v>0</v>
      </c>
      <c r="AH388" s="233">
        <f t="shared" si="295"/>
        <v>0</v>
      </c>
      <c r="AI388" s="231">
        <f t="shared" si="295"/>
        <v>0</v>
      </c>
      <c r="AJ388" s="231">
        <f t="shared" si="295"/>
        <v>0</v>
      </c>
      <c r="AK388" s="231">
        <f t="shared" si="295"/>
        <v>0</v>
      </c>
      <c r="AL388" s="231">
        <f t="shared" si="295"/>
        <v>0</v>
      </c>
      <c r="AM388" s="231">
        <f t="shared" si="295"/>
        <v>0</v>
      </c>
      <c r="AN388" s="231">
        <f t="shared" si="295"/>
        <v>0</v>
      </c>
      <c r="AO388" s="231">
        <f t="shared" si="295"/>
        <v>0</v>
      </c>
      <c r="AP388" s="231">
        <f t="shared" si="296"/>
        <v>0</v>
      </c>
      <c r="AQ388" s="231">
        <f t="shared" si="296"/>
        <v>0</v>
      </c>
      <c r="AR388" s="231">
        <f t="shared" si="296"/>
        <v>0</v>
      </c>
      <c r="AS388" s="232">
        <f t="shared" si="296"/>
        <v>0</v>
      </c>
      <c r="AT388" s="233">
        <f t="shared" si="296"/>
        <v>0</v>
      </c>
      <c r="AU388" s="231">
        <f t="shared" si="296"/>
        <v>0</v>
      </c>
      <c r="AV388" s="231">
        <f t="shared" si="296"/>
        <v>0</v>
      </c>
      <c r="AW388" s="231">
        <f t="shared" si="296"/>
        <v>0</v>
      </c>
      <c r="AX388" s="231">
        <f t="shared" si="296"/>
        <v>0</v>
      </c>
      <c r="AY388" s="231">
        <f t="shared" si="296"/>
        <v>0</v>
      </c>
      <c r="AZ388" s="231">
        <f t="shared" si="296"/>
        <v>0</v>
      </c>
      <c r="BA388" s="231">
        <f t="shared" si="296"/>
        <v>0</v>
      </c>
      <c r="BB388" s="231">
        <f t="shared" si="296"/>
        <v>0</v>
      </c>
      <c r="BC388" s="231">
        <f t="shared" si="296"/>
        <v>0</v>
      </c>
      <c r="BD388" s="231">
        <f t="shared" si="296"/>
        <v>0</v>
      </c>
      <c r="BE388" s="232">
        <f t="shared" si="296"/>
        <v>0</v>
      </c>
      <c r="BF388" s="233">
        <f t="shared" si="297"/>
        <v>0</v>
      </c>
      <c r="BG388" s="231">
        <f t="shared" si="297"/>
        <v>0</v>
      </c>
      <c r="BH388" s="231">
        <f t="shared" si="297"/>
        <v>0</v>
      </c>
      <c r="BI388" s="231">
        <f t="shared" si="297"/>
        <v>0</v>
      </c>
      <c r="BJ388" s="231">
        <f t="shared" si="297"/>
        <v>0</v>
      </c>
      <c r="BK388" s="231">
        <f t="shared" si="297"/>
        <v>0</v>
      </c>
      <c r="BL388" s="231">
        <f t="shared" si="297"/>
        <v>0</v>
      </c>
      <c r="BM388" s="231">
        <f t="shared" si="297"/>
        <v>0</v>
      </c>
      <c r="BN388" s="231">
        <f t="shared" si="297"/>
        <v>0</v>
      </c>
      <c r="BO388" s="231">
        <f t="shared" si="297"/>
        <v>0</v>
      </c>
      <c r="BP388" s="231">
        <f t="shared" si="297"/>
        <v>0</v>
      </c>
      <c r="BQ388" s="232">
        <f t="shared" si="297"/>
        <v>0</v>
      </c>
      <c r="BR388" s="233">
        <f t="shared" si="297"/>
        <v>0</v>
      </c>
      <c r="BS388" s="231">
        <f t="shared" si="297"/>
        <v>0</v>
      </c>
      <c r="BT388" s="231">
        <f t="shared" si="297"/>
        <v>0</v>
      </c>
      <c r="BU388" s="231">
        <f t="shared" si="297"/>
        <v>0</v>
      </c>
      <c r="BV388" s="231">
        <f t="shared" si="298"/>
        <v>0</v>
      </c>
      <c r="BW388" s="231">
        <f t="shared" si="298"/>
        <v>0</v>
      </c>
      <c r="BX388" s="231">
        <f t="shared" si="298"/>
        <v>0</v>
      </c>
      <c r="BY388" s="231">
        <f t="shared" si="298"/>
        <v>0</v>
      </c>
      <c r="BZ388" s="231">
        <f t="shared" si="298"/>
        <v>0</v>
      </c>
      <c r="CA388" s="231">
        <f t="shared" si="298"/>
        <v>0</v>
      </c>
      <c r="CB388" s="231">
        <f t="shared" si="298"/>
        <v>0</v>
      </c>
      <c r="CC388" s="232">
        <f t="shared" si="271"/>
        <v>0</v>
      </c>
      <c r="CD388" s="368"/>
    </row>
    <row r="389" spans="1:82" s="39" customFormat="1" ht="13.5" x14ac:dyDescent="0.75">
      <c r="B389" s="328" t="s">
        <v>843</v>
      </c>
      <c r="C389" s="329" t="s">
        <v>844</v>
      </c>
      <c r="D389" s="139" t="s">
        <v>446</v>
      </c>
      <c r="E389" s="276">
        <v>2</v>
      </c>
      <c r="F389" s="336"/>
      <c r="G389" s="74">
        <f t="shared" si="272"/>
        <v>0</v>
      </c>
      <c r="H389" s="230"/>
      <c r="I389" s="232"/>
      <c r="J389" s="230">
        <f t="shared" si="294"/>
        <v>0</v>
      </c>
      <c r="K389" s="231">
        <f t="shared" si="294"/>
        <v>0</v>
      </c>
      <c r="L389" s="231">
        <f t="shared" si="294"/>
        <v>0</v>
      </c>
      <c r="M389" s="231">
        <f t="shared" si="294"/>
        <v>0</v>
      </c>
      <c r="N389" s="231">
        <f t="shared" si="294"/>
        <v>0</v>
      </c>
      <c r="O389" s="231">
        <f t="shared" si="294"/>
        <v>0</v>
      </c>
      <c r="P389" s="231">
        <f t="shared" si="294"/>
        <v>0</v>
      </c>
      <c r="Q389" s="231">
        <f t="shared" si="294"/>
        <v>0</v>
      </c>
      <c r="R389" s="231">
        <f t="shared" si="294"/>
        <v>0</v>
      </c>
      <c r="S389" s="231">
        <f t="shared" si="294"/>
        <v>0</v>
      </c>
      <c r="T389" s="231">
        <f t="shared" si="294"/>
        <v>0</v>
      </c>
      <c r="U389" s="232">
        <f t="shared" si="294"/>
        <v>0</v>
      </c>
      <c r="V389" s="233">
        <f t="shared" si="294"/>
        <v>0</v>
      </c>
      <c r="W389" s="231">
        <f t="shared" si="294"/>
        <v>0</v>
      </c>
      <c r="X389" s="231">
        <f t="shared" si="294"/>
        <v>0</v>
      </c>
      <c r="Y389" s="231">
        <f t="shared" si="294"/>
        <v>0</v>
      </c>
      <c r="Z389" s="231">
        <f t="shared" si="295"/>
        <v>0</v>
      </c>
      <c r="AA389" s="231">
        <f t="shared" si="295"/>
        <v>0</v>
      </c>
      <c r="AB389" s="231">
        <f t="shared" si="295"/>
        <v>0</v>
      </c>
      <c r="AC389" s="231">
        <f t="shared" si="295"/>
        <v>0</v>
      </c>
      <c r="AD389" s="231">
        <f t="shared" si="295"/>
        <v>0</v>
      </c>
      <c r="AE389" s="231">
        <f t="shared" si="295"/>
        <v>0</v>
      </c>
      <c r="AF389" s="231">
        <f t="shared" si="295"/>
        <v>0</v>
      </c>
      <c r="AG389" s="232">
        <f t="shared" si="295"/>
        <v>0</v>
      </c>
      <c r="AH389" s="233">
        <f t="shared" si="295"/>
        <v>0</v>
      </c>
      <c r="AI389" s="231">
        <f t="shared" si="295"/>
        <v>0</v>
      </c>
      <c r="AJ389" s="231">
        <f t="shared" si="295"/>
        <v>0</v>
      </c>
      <c r="AK389" s="231">
        <f t="shared" si="295"/>
        <v>0</v>
      </c>
      <c r="AL389" s="231">
        <f t="shared" si="295"/>
        <v>0</v>
      </c>
      <c r="AM389" s="231">
        <f t="shared" si="295"/>
        <v>0</v>
      </c>
      <c r="AN389" s="231">
        <f t="shared" si="295"/>
        <v>0</v>
      </c>
      <c r="AO389" s="231">
        <f t="shared" si="295"/>
        <v>0</v>
      </c>
      <c r="AP389" s="231">
        <f t="shared" si="296"/>
        <v>0</v>
      </c>
      <c r="AQ389" s="231">
        <f t="shared" si="296"/>
        <v>0</v>
      </c>
      <c r="AR389" s="231">
        <f t="shared" si="296"/>
        <v>0</v>
      </c>
      <c r="AS389" s="232">
        <f t="shared" si="296"/>
        <v>0</v>
      </c>
      <c r="AT389" s="233">
        <f t="shared" si="296"/>
        <v>0</v>
      </c>
      <c r="AU389" s="231">
        <f t="shared" si="296"/>
        <v>0</v>
      </c>
      <c r="AV389" s="231">
        <f t="shared" si="296"/>
        <v>0</v>
      </c>
      <c r="AW389" s="231">
        <f t="shared" si="296"/>
        <v>0</v>
      </c>
      <c r="AX389" s="231">
        <f t="shared" si="296"/>
        <v>0</v>
      </c>
      <c r="AY389" s="231">
        <f t="shared" si="296"/>
        <v>0</v>
      </c>
      <c r="AZ389" s="231">
        <f t="shared" si="296"/>
        <v>0</v>
      </c>
      <c r="BA389" s="231">
        <f t="shared" si="296"/>
        <v>0</v>
      </c>
      <c r="BB389" s="231">
        <f t="shared" si="296"/>
        <v>0</v>
      </c>
      <c r="BC389" s="231">
        <f t="shared" si="296"/>
        <v>0</v>
      </c>
      <c r="BD389" s="231">
        <f t="shared" si="296"/>
        <v>0</v>
      </c>
      <c r="BE389" s="232">
        <f t="shared" si="296"/>
        <v>0</v>
      </c>
      <c r="BF389" s="233">
        <f t="shared" si="297"/>
        <v>0</v>
      </c>
      <c r="BG389" s="231">
        <f t="shared" si="297"/>
        <v>0</v>
      </c>
      <c r="BH389" s="231">
        <f t="shared" si="297"/>
        <v>0</v>
      </c>
      <c r="BI389" s="231">
        <f t="shared" si="297"/>
        <v>0</v>
      </c>
      <c r="BJ389" s="231">
        <f t="shared" si="297"/>
        <v>0</v>
      </c>
      <c r="BK389" s="231">
        <f t="shared" si="297"/>
        <v>0</v>
      </c>
      <c r="BL389" s="231">
        <f t="shared" si="297"/>
        <v>0</v>
      </c>
      <c r="BM389" s="231">
        <f t="shared" si="297"/>
        <v>0</v>
      </c>
      <c r="BN389" s="231">
        <f t="shared" si="297"/>
        <v>0</v>
      </c>
      <c r="BO389" s="231">
        <f t="shared" si="297"/>
        <v>0</v>
      </c>
      <c r="BP389" s="231">
        <f t="shared" si="297"/>
        <v>0</v>
      </c>
      <c r="BQ389" s="232">
        <f t="shared" si="297"/>
        <v>0</v>
      </c>
      <c r="BR389" s="233">
        <f t="shared" si="297"/>
        <v>0</v>
      </c>
      <c r="BS389" s="231">
        <f t="shared" si="297"/>
        <v>0</v>
      </c>
      <c r="BT389" s="231">
        <f t="shared" si="297"/>
        <v>0</v>
      </c>
      <c r="BU389" s="231">
        <f t="shared" si="297"/>
        <v>0</v>
      </c>
      <c r="BV389" s="231">
        <f t="shared" si="298"/>
        <v>0</v>
      </c>
      <c r="BW389" s="231">
        <f t="shared" si="298"/>
        <v>0</v>
      </c>
      <c r="BX389" s="231">
        <f t="shared" si="298"/>
        <v>0</v>
      </c>
      <c r="BY389" s="231">
        <f t="shared" si="298"/>
        <v>0</v>
      </c>
      <c r="BZ389" s="231">
        <f t="shared" si="298"/>
        <v>0</v>
      </c>
      <c r="CA389" s="231">
        <f t="shared" si="298"/>
        <v>0</v>
      </c>
      <c r="CB389" s="231">
        <f t="shared" si="298"/>
        <v>0</v>
      </c>
      <c r="CC389" s="232">
        <f t="shared" si="271"/>
        <v>0</v>
      </c>
      <c r="CD389" s="368"/>
    </row>
    <row r="390" spans="1:82" s="39" customFormat="1" ht="13.5" x14ac:dyDescent="0.75">
      <c r="B390" s="328" t="s">
        <v>845</v>
      </c>
      <c r="C390" s="329" t="s">
        <v>846</v>
      </c>
      <c r="D390" s="139" t="s">
        <v>446</v>
      </c>
      <c r="E390" s="276">
        <v>2</v>
      </c>
      <c r="F390" s="336"/>
      <c r="G390" s="74">
        <f t="shared" si="272"/>
        <v>0</v>
      </c>
      <c r="H390" s="230"/>
      <c r="I390" s="232"/>
      <c r="J390" s="230">
        <f t="shared" si="294"/>
        <v>0</v>
      </c>
      <c r="K390" s="231">
        <f t="shared" si="294"/>
        <v>0</v>
      </c>
      <c r="L390" s="231">
        <f t="shared" si="294"/>
        <v>0</v>
      </c>
      <c r="M390" s="231">
        <f t="shared" si="294"/>
        <v>0</v>
      </c>
      <c r="N390" s="231">
        <f t="shared" si="294"/>
        <v>0</v>
      </c>
      <c r="O390" s="231">
        <f t="shared" si="294"/>
        <v>0</v>
      </c>
      <c r="P390" s="231">
        <f t="shared" si="294"/>
        <v>0</v>
      </c>
      <c r="Q390" s="231">
        <f t="shared" si="294"/>
        <v>0</v>
      </c>
      <c r="R390" s="231">
        <f t="shared" si="294"/>
        <v>0</v>
      </c>
      <c r="S390" s="231">
        <f t="shared" si="294"/>
        <v>0</v>
      </c>
      <c r="T390" s="231">
        <f t="shared" si="294"/>
        <v>0</v>
      </c>
      <c r="U390" s="232">
        <f t="shared" si="294"/>
        <v>0</v>
      </c>
      <c r="V390" s="233">
        <f t="shared" si="294"/>
        <v>0</v>
      </c>
      <c r="W390" s="231">
        <f t="shared" si="294"/>
        <v>0</v>
      </c>
      <c r="X390" s="231">
        <f t="shared" si="294"/>
        <v>0</v>
      </c>
      <c r="Y390" s="231">
        <f t="shared" si="294"/>
        <v>0</v>
      </c>
      <c r="Z390" s="231">
        <f t="shared" si="295"/>
        <v>0</v>
      </c>
      <c r="AA390" s="231">
        <f t="shared" si="295"/>
        <v>0</v>
      </c>
      <c r="AB390" s="231">
        <f t="shared" si="295"/>
        <v>0</v>
      </c>
      <c r="AC390" s="231">
        <f t="shared" si="295"/>
        <v>0</v>
      </c>
      <c r="AD390" s="231">
        <f t="shared" si="295"/>
        <v>0</v>
      </c>
      <c r="AE390" s="231">
        <f t="shared" si="295"/>
        <v>0</v>
      </c>
      <c r="AF390" s="231">
        <f t="shared" si="295"/>
        <v>0</v>
      </c>
      <c r="AG390" s="232">
        <f t="shared" si="295"/>
        <v>0</v>
      </c>
      <c r="AH390" s="233">
        <f t="shared" si="295"/>
        <v>0</v>
      </c>
      <c r="AI390" s="231">
        <f t="shared" si="295"/>
        <v>0</v>
      </c>
      <c r="AJ390" s="231">
        <f t="shared" si="295"/>
        <v>0</v>
      </c>
      <c r="AK390" s="231">
        <f t="shared" si="295"/>
        <v>0</v>
      </c>
      <c r="AL390" s="231">
        <f t="shared" si="295"/>
        <v>0</v>
      </c>
      <c r="AM390" s="231">
        <f t="shared" si="295"/>
        <v>0</v>
      </c>
      <c r="AN390" s="231">
        <f t="shared" si="295"/>
        <v>0</v>
      </c>
      <c r="AO390" s="231">
        <f t="shared" si="295"/>
        <v>0</v>
      </c>
      <c r="AP390" s="231">
        <f t="shared" si="296"/>
        <v>0</v>
      </c>
      <c r="AQ390" s="231">
        <f t="shared" si="296"/>
        <v>0</v>
      </c>
      <c r="AR390" s="231">
        <f t="shared" si="296"/>
        <v>0</v>
      </c>
      <c r="AS390" s="232">
        <f t="shared" si="296"/>
        <v>0</v>
      </c>
      <c r="AT390" s="233">
        <f t="shared" si="296"/>
        <v>0</v>
      </c>
      <c r="AU390" s="231">
        <f t="shared" si="296"/>
        <v>0</v>
      </c>
      <c r="AV390" s="231">
        <f t="shared" si="296"/>
        <v>0</v>
      </c>
      <c r="AW390" s="231">
        <f t="shared" si="296"/>
        <v>0</v>
      </c>
      <c r="AX390" s="231">
        <f t="shared" si="296"/>
        <v>0</v>
      </c>
      <c r="AY390" s="231">
        <f t="shared" si="296"/>
        <v>0</v>
      </c>
      <c r="AZ390" s="231">
        <f t="shared" si="296"/>
        <v>0</v>
      </c>
      <c r="BA390" s="231">
        <f t="shared" si="296"/>
        <v>0</v>
      </c>
      <c r="BB390" s="231">
        <f t="shared" si="296"/>
        <v>0</v>
      </c>
      <c r="BC390" s="231">
        <f t="shared" si="296"/>
        <v>0</v>
      </c>
      <c r="BD390" s="231">
        <f t="shared" si="296"/>
        <v>0</v>
      </c>
      <c r="BE390" s="232">
        <f t="shared" si="296"/>
        <v>0</v>
      </c>
      <c r="BF390" s="233">
        <f t="shared" si="297"/>
        <v>0</v>
      </c>
      <c r="BG390" s="231">
        <f t="shared" si="297"/>
        <v>0</v>
      </c>
      <c r="BH390" s="231">
        <f t="shared" si="297"/>
        <v>0</v>
      </c>
      <c r="BI390" s="231">
        <f t="shared" si="297"/>
        <v>0</v>
      </c>
      <c r="BJ390" s="231">
        <f t="shared" si="297"/>
        <v>0</v>
      </c>
      <c r="BK390" s="231">
        <f t="shared" si="297"/>
        <v>0</v>
      </c>
      <c r="BL390" s="231">
        <f t="shared" si="297"/>
        <v>0</v>
      </c>
      <c r="BM390" s="231">
        <f t="shared" si="297"/>
        <v>0</v>
      </c>
      <c r="BN390" s="231">
        <f t="shared" si="297"/>
        <v>0</v>
      </c>
      <c r="BO390" s="231">
        <f t="shared" si="297"/>
        <v>0</v>
      </c>
      <c r="BP390" s="231">
        <f t="shared" si="297"/>
        <v>0</v>
      </c>
      <c r="BQ390" s="232">
        <f t="shared" si="297"/>
        <v>0</v>
      </c>
      <c r="BR390" s="233">
        <f t="shared" si="297"/>
        <v>0</v>
      </c>
      <c r="BS390" s="231">
        <f t="shared" si="297"/>
        <v>0</v>
      </c>
      <c r="BT390" s="231">
        <f t="shared" si="297"/>
        <v>0</v>
      </c>
      <c r="BU390" s="231">
        <f t="shared" si="297"/>
        <v>0</v>
      </c>
      <c r="BV390" s="231">
        <f t="shared" si="298"/>
        <v>0</v>
      </c>
      <c r="BW390" s="231">
        <f t="shared" si="298"/>
        <v>0</v>
      </c>
      <c r="BX390" s="231">
        <f t="shared" si="298"/>
        <v>0</v>
      </c>
      <c r="BY390" s="231">
        <f t="shared" si="298"/>
        <v>0</v>
      </c>
      <c r="BZ390" s="231">
        <f t="shared" si="298"/>
        <v>0</v>
      </c>
      <c r="CA390" s="231">
        <f t="shared" si="298"/>
        <v>0</v>
      </c>
      <c r="CB390" s="231">
        <f t="shared" si="298"/>
        <v>0</v>
      </c>
      <c r="CC390" s="232">
        <f t="shared" si="271"/>
        <v>0</v>
      </c>
      <c r="CD390" s="368"/>
    </row>
    <row r="391" spans="1:82" s="39" customFormat="1" ht="13.5" x14ac:dyDescent="0.75">
      <c r="B391" s="328" t="s">
        <v>847</v>
      </c>
      <c r="C391" s="329" t="s">
        <v>848</v>
      </c>
      <c r="D391" s="139" t="s">
        <v>446</v>
      </c>
      <c r="E391" s="276">
        <v>2</v>
      </c>
      <c r="F391" s="336"/>
      <c r="G391" s="74">
        <f t="shared" si="272"/>
        <v>0</v>
      </c>
      <c r="H391" s="230"/>
      <c r="I391" s="232"/>
      <c r="J391" s="230">
        <f t="shared" si="294"/>
        <v>0</v>
      </c>
      <c r="K391" s="231">
        <f t="shared" si="294"/>
        <v>0</v>
      </c>
      <c r="L391" s="231">
        <f t="shared" si="294"/>
        <v>0</v>
      </c>
      <c r="M391" s="231">
        <f t="shared" si="294"/>
        <v>0</v>
      </c>
      <c r="N391" s="231">
        <f t="shared" si="294"/>
        <v>0</v>
      </c>
      <c r="O391" s="231">
        <f t="shared" si="294"/>
        <v>0</v>
      </c>
      <c r="P391" s="231">
        <f t="shared" si="294"/>
        <v>0</v>
      </c>
      <c r="Q391" s="231">
        <f t="shared" si="294"/>
        <v>0</v>
      </c>
      <c r="R391" s="231">
        <f t="shared" si="294"/>
        <v>0</v>
      </c>
      <c r="S391" s="231">
        <f t="shared" si="294"/>
        <v>0</v>
      </c>
      <c r="T391" s="231">
        <f t="shared" si="294"/>
        <v>0</v>
      </c>
      <c r="U391" s="232">
        <f t="shared" si="294"/>
        <v>0</v>
      </c>
      <c r="V391" s="233">
        <f t="shared" si="294"/>
        <v>0</v>
      </c>
      <c r="W391" s="231">
        <f t="shared" si="294"/>
        <v>0</v>
      </c>
      <c r="X391" s="231">
        <f t="shared" si="294"/>
        <v>0</v>
      </c>
      <c r="Y391" s="231">
        <f t="shared" si="294"/>
        <v>0</v>
      </c>
      <c r="Z391" s="231">
        <f t="shared" si="295"/>
        <v>0</v>
      </c>
      <c r="AA391" s="231">
        <f t="shared" si="295"/>
        <v>0</v>
      </c>
      <c r="AB391" s="231">
        <f t="shared" si="295"/>
        <v>0</v>
      </c>
      <c r="AC391" s="231">
        <f t="shared" si="295"/>
        <v>0</v>
      </c>
      <c r="AD391" s="231">
        <f t="shared" si="295"/>
        <v>0</v>
      </c>
      <c r="AE391" s="231">
        <f t="shared" si="295"/>
        <v>0</v>
      </c>
      <c r="AF391" s="231">
        <f t="shared" si="295"/>
        <v>0</v>
      </c>
      <c r="AG391" s="232">
        <f t="shared" si="295"/>
        <v>0</v>
      </c>
      <c r="AH391" s="233">
        <f t="shared" si="295"/>
        <v>0</v>
      </c>
      <c r="AI391" s="231">
        <f t="shared" si="295"/>
        <v>0</v>
      </c>
      <c r="AJ391" s="231">
        <f t="shared" si="295"/>
        <v>0</v>
      </c>
      <c r="AK391" s="231">
        <f t="shared" si="295"/>
        <v>0</v>
      </c>
      <c r="AL391" s="231">
        <f t="shared" si="295"/>
        <v>0</v>
      </c>
      <c r="AM391" s="231">
        <f t="shared" si="295"/>
        <v>0</v>
      </c>
      <c r="AN391" s="231">
        <f t="shared" si="295"/>
        <v>0</v>
      </c>
      <c r="AO391" s="231">
        <f t="shared" si="295"/>
        <v>0</v>
      </c>
      <c r="AP391" s="231">
        <f t="shared" si="296"/>
        <v>0</v>
      </c>
      <c r="AQ391" s="231">
        <f t="shared" si="296"/>
        <v>0</v>
      </c>
      <c r="AR391" s="231">
        <f t="shared" si="296"/>
        <v>0</v>
      </c>
      <c r="AS391" s="232">
        <f t="shared" si="296"/>
        <v>0</v>
      </c>
      <c r="AT391" s="233">
        <f t="shared" si="296"/>
        <v>0</v>
      </c>
      <c r="AU391" s="231">
        <f t="shared" si="296"/>
        <v>0</v>
      </c>
      <c r="AV391" s="231">
        <f t="shared" si="296"/>
        <v>0</v>
      </c>
      <c r="AW391" s="231">
        <f t="shared" si="296"/>
        <v>0</v>
      </c>
      <c r="AX391" s="231">
        <f t="shared" si="296"/>
        <v>0</v>
      </c>
      <c r="AY391" s="231">
        <f t="shared" si="296"/>
        <v>0</v>
      </c>
      <c r="AZ391" s="231">
        <f t="shared" si="296"/>
        <v>0</v>
      </c>
      <c r="BA391" s="231">
        <f t="shared" si="296"/>
        <v>0</v>
      </c>
      <c r="BB391" s="231">
        <f t="shared" si="296"/>
        <v>0</v>
      </c>
      <c r="BC391" s="231">
        <f t="shared" si="296"/>
        <v>0</v>
      </c>
      <c r="BD391" s="231">
        <f t="shared" si="296"/>
        <v>0</v>
      </c>
      <c r="BE391" s="232">
        <f t="shared" si="296"/>
        <v>0</v>
      </c>
      <c r="BF391" s="233">
        <f t="shared" si="297"/>
        <v>0</v>
      </c>
      <c r="BG391" s="231">
        <f t="shared" si="297"/>
        <v>0</v>
      </c>
      <c r="BH391" s="231">
        <f t="shared" si="297"/>
        <v>0</v>
      </c>
      <c r="BI391" s="231">
        <f t="shared" si="297"/>
        <v>0</v>
      </c>
      <c r="BJ391" s="231">
        <f t="shared" si="297"/>
        <v>0</v>
      </c>
      <c r="BK391" s="231">
        <f t="shared" si="297"/>
        <v>0</v>
      </c>
      <c r="BL391" s="231">
        <f t="shared" si="297"/>
        <v>0</v>
      </c>
      <c r="BM391" s="231">
        <f t="shared" si="297"/>
        <v>0</v>
      </c>
      <c r="BN391" s="231">
        <f t="shared" si="297"/>
        <v>0</v>
      </c>
      <c r="BO391" s="231">
        <f t="shared" si="297"/>
        <v>0</v>
      </c>
      <c r="BP391" s="231">
        <f t="shared" si="297"/>
        <v>0</v>
      </c>
      <c r="BQ391" s="232">
        <f t="shared" si="297"/>
        <v>0</v>
      </c>
      <c r="BR391" s="233">
        <f t="shared" si="297"/>
        <v>0</v>
      </c>
      <c r="BS391" s="231">
        <f t="shared" si="297"/>
        <v>0</v>
      </c>
      <c r="BT391" s="231">
        <f t="shared" si="297"/>
        <v>0</v>
      </c>
      <c r="BU391" s="231">
        <f t="shared" si="297"/>
        <v>0</v>
      </c>
      <c r="BV391" s="231">
        <f t="shared" si="298"/>
        <v>0</v>
      </c>
      <c r="BW391" s="231">
        <f t="shared" si="298"/>
        <v>0</v>
      </c>
      <c r="BX391" s="231">
        <f t="shared" si="298"/>
        <v>0</v>
      </c>
      <c r="BY391" s="231">
        <f t="shared" si="298"/>
        <v>0</v>
      </c>
      <c r="BZ391" s="231">
        <f t="shared" si="298"/>
        <v>0</v>
      </c>
      <c r="CA391" s="231">
        <f t="shared" si="298"/>
        <v>0</v>
      </c>
      <c r="CB391" s="231">
        <f t="shared" si="298"/>
        <v>0</v>
      </c>
      <c r="CC391" s="232">
        <f t="shared" si="271"/>
        <v>0</v>
      </c>
      <c r="CD391" s="368"/>
    </row>
    <row r="392" spans="1:82" s="39" customFormat="1" ht="13.5" x14ac:dyDescent="0.75">
      <c r="B392" s="328" t="s">
        <v>849</v>
      </c>
      <c r="C392" s="329" t="s">
        <v>888</v>
      </c>
      <c r="D392" s="139" t="s">
        <v>446</v>
      </c>
      <c r="E392" s="276">
        <v>2</v>
      </c>
      <c r="F392" s="336"/>
      <c r="G392" s="74">
        <f t="shared" si="272"/>
        <v>0</v>
      </c>
      <c r="H392" s="230"/>
      <c r="I392" s="232"/>
      <c r="J392" s="230">
        <f t="shared" si="294"/>
        <v>0</v>
      </c>
      <c r="K392" s="231">
        <f t="shared" si="294"/>
        <v>0</v>
      </c>
      <c r="L392" s="231">
        <f t="shared" si="294"/>
        <v>0</v>
      </c>
      <c r="M392" s="231">
        <f t="shared" si="294"/>
        <v>0</v>
      </c>
      <c r="N392" s="231">
        <f t="shared" si="294"/>
        <v>0</v>
      </c>
      <c r="O392" s="231">
        <f t="shared" si="294"/>
        <v>0</v>
      </c>
      <c r="P392" s="231">
        <f t="shared" si="294"/>
        <v>0</v>
      </c>
      <c r="Q392" s="231">
        <f t="shared" si="294"/>
        <v>0</v>
      </c>
      <c r="R392" s="231">
        <f t="shared" si="294"/>
        <v>0</v>
      </c>
      <c r="S392" s="231">
        <f t="shared" si="294"/>
        <v>0</v>
      </c>
      <c r="T392" s="231">
        <f t="shared" si="294"/>
        <v>0</v>
      </c>
      <c r="U392" s="232">
        <f t="shared" si="294"/>
        <v>0</v>
      </c>
      <c r="V392" s="233">
        <f t="shared" si="294"/>
        <v>0</v>
      </c>
      <c r="W392" s="231">
        <f t="shared" si="294"/>
        <v>0</v>
      </c>
      <c r="X392" s="231">
        <f t="shared" si="294"/>
        <v>0</v>
      </c>
      <c r="Y392" s="231">
        <f t="shared" si="294"/>
        <v>0</v>
      </c>
      <c r="Z392" s="231">
        <f t="shared" si="295"/>
        <v>0</v>
      </c>
      <c r="AA392" s="231">
        <f t="shared" si="295"/>
        <v>0</v>
      </c>
      <c r="AB392" s="231">
        <f t="shared" si="295"/>
        <v>0</v>
      </c>
      <c r="AC392" s="231">
        <f t="shared" si="295"/>
        <v>0</v>
      </c>
      <c r="AD392" s="231">
        <f t="shared" si="295"/>
        <v>0</v>
      </c>
      <c r="AE392" s="231">
        <f t="shared" si="295"/>
        <v>0</v>
      </c>
      <c r="AF392" s="231">
        <f t="shared" si="295"/>
        <v>0</v>
      </c>
      <c r="AG392" s="232">
        <f t="shared" si="295"/>
        <v>0</v>
      </c>
      <c r="AH392" s="233">
        <f t="shared" si="295"/>
        <v>0</v>
      </c>
      <c r="AI392" s="231">
        <f t="shared" si="295"/>
        <v>0</v>
      </c>
      <c r="AJ392" s="231">
        <f t="shared" si="295"/>
        <v>0</v>
      </c>
      <c r="AK392" s="231">
        <f t="shared" si="295"/>
        <v>0</v>
      </c>
      <c r="AL392" s="231">
        <f t="shared" si="295"/>
        <v>0</v>
      </c>
      <c r="AM392" s="231">
        <f t="shared" si="295"/>
        <v>0</v>
      </c>
      <c r="AN392" s="231">
        <f t="shared" si="295"/>
        <v>0</v>
      </c>
      <c r="AO392" s="231">
        <f t="shared" si="295"/>
        <v>0</v>
      </c>
      <c r="AP392" s="231">
        <f t="shared" si="296"/>
        <v>0</v>
      </c>
      <c r="AQ392" s="231">
        <f t="shared" si="296"/>
        <v>0</v>
      </c>
      <c r="AR392" s="231">
        <f t="shared" si="296"/>
        <v>0</v>
      </c>
      <c r="AS392" s="232">
        <f t="shared" si="296"/>
        <v>0</v>
      </c>
      <c r="AT392" s="233">
        <f t="shared" si="296"/>
        <v>0</v>
      </c>
      <c r="AU392" s="231">
        <f t="shared" si="296"/>
        <v>0</v>
      </c>
      <c r="AV392" s="231">
        <f t="shared" si="296"/>
        <v>0</v>
      </c>
      <c r="AW392" s="231">
        <f t="shared" si="296"/>
        <v>0</v>
      </c>
      <c r="AX392" s="231">
        <f t="shared" si="296"/>
        <v>0</v>
      </c>
      <c r="AY392" s="231">
        <f t="shared" si="296"/>
        <v>0</v>
      </c>
      <c r="AZ392" s="231">
        <f t="shared" si="296"/>
        <v>0</v>
      </c>
      <c r="BA392" s="231">
        <f t="shared" si="296"/>
        <v>0</v>
      </c>
      <c r="BB392" s="231">
        <f t="shared" si="296"/>
        <v>0</v>
      </c>
      <c r="BC392" s="231">
        <f t="shared" si="296"/>
        <v>0</v>
      </c>
      <c r="BD392" s="231">
        <f t="shared" si="296"/>
        <v>0</v>
      </c>
      <c r="BE392" s="232">
        <f t="shared" si="296"/>
        <v>0</v>
      </c>
      <c r="BF392" s="233">
        <f t="shared" si="297"/>
        <v>0</v>
      </c>
      <c r="BG392" s="231">
        <f t="shared" si="297"/>
        <v>0</v>
      </c>
      <c r="BH392" s="231">
        <f t="shared" si="297"/>
        <v>0</v>
      </c>
      <c r="BI392" s="231">
        <f t="shared" si="297"/>
        <v>0</v>
      </c>
      <c r="BJ392" s="231">
        <f t="shared" si="297"/>
        <v>0</v>
      </c>
      <c r="BK392" s="231">
        <f t="shared" si="297"/>
        <v>0</v>
      </c>
      <c r="BL392" s="231">
        <f t="shared" si="297"/>
        <v>0</v>
      </c>
      <c r="BM392" s="231">
        <f t="shared" si="297"/>
        <v>0</v>
      </c>
      <c r="BN392" s="231">
        <f t="shared" si="297"/>
        <v>0</v>
      </c>
      <c r="BO392" s="231">
        <f t="shared" si="297"/>
        <v>0</v>
      </c>
      <c r="BP392" s="231">
        <f t="shared" si="297"/>
        <v>0</v>
      </c>
      <c r="BQ392" s="232">
        <f t="shared" si="297"/>
        <v>0</v>
      </c>
      <c r="BR392" s="233">
        <f t="shared" si="297"/>
        <v>0</v>
      </c>
      <c r="BS392" s="231">
        <f t="shared" si="297"/>
        <v>0</v>
      </c>
      <c r="BT392" s="231">
        <f t="shared" si="297"/>
        <v>0</v>
      </c>
      <c r="BU392" s="231">
        <f t="shared" si="297"/>
        <v>0</v>
      </c>
      <c r="BV392" s="231">
        <f t="shared" si="298"/>
        <v>0</v>
      </c>
      <c r="BW392" s="231">
        <f t="shared" si="298"/>
        <v>0</v>
      </c>
      <c r="BX392" s="231">
        <f t="shared" si="298"/>
        <v>0</v>
      </c>
      <c r="BY392" s="231">
        <f t="shared" si="298"/>
        <v>0</v>
      </c>
      <c r="BZ392" s="231">
        <f t="shared" si="298"/>
        <v>0</v>
      </c>
      <c r="CA392" s="231">
        <f t="shared" si="298"/>
        <v>0</v>
      </c>
      <c r="CB392" s="231">
        <f t="shared" si="298"/>
        <v>0</v>
      </c>
      <c r="CC392" s="232">
        <f t="shared" si="271"/>
        <v>0</v>
      </c>
      <c r="CD392" s="368"/>
    </row>
    <row r="393" spans="1:82" s="39" customFormat="1" ht="13.5" x14ac:dyDescent="0.75">
      <c r="B393" s="328" t="s">
        <v>850</v>
      </c>
      <c r="C393" s="329" t="s">
        <v>851</v>
      </c>
      <c r="D393" s="139" t="s">
        <v>446</v>
      </c>
      <c r="E393" s="276">
        <v>2</v>
      </c>
      <c r="F393" s="336"/>
      <c r="G393" s="74">
        <f>+E393*F393</f>
        <v>0</v>
      </c>
      <c r="H393" s="230"/>
      <c r="I393" s="232"/>
      <c r="J393" s="230">
        <f t="shared" si="294"/>
        <v>0</v>
      </c>
      <c r="K393" s="231">
        <f t="shared" si="294"/>
        <v>0</v>
      </c>
      <c r="L393" s="231">
        <f t="shared" si="294"/>
        <v>0</v>
      </c>
      <c r="M393" s="231">
        <f t="shared" si="294"/>
        <v>0</v>
      </c>
      <c r="N393" s="231">
        <f t="shared" si="294"/>
        <v>0</v>
      </c>
      <c r="O393" s="231">
        <f t="shared" si="294"/>
        <v>0</v>
      </c>
      <c r="P393" s="231">
        <f t="shared" si="294"/>
        <v>0</v>
      </c>
      <c r="Q393" s="231">
        <f t="shared" si="294"/>
        <v>0</v>
      </c>
      <c r="R393" s="231">
        <f t="shared" si="294"/>
        <v>0</v>
      </c>
      <c r="S393" s="231">
        <f t="shared" si="294"/>
        <v>0</v>
      </c>
      <c r="T393" s="231">
        <f t="shared" si="294"/>
        <v>0</v>
      </c>
      <c r="U393" s="232">
        <f t="shared" si="294"/>
        <v>0</v>
      </c>
      <c r="V393" s="233">
        <f t="shared" si="294"/>
        <v>0</v>
      </c>
      <c r="W393" s="231">
        <f t="shared" si="294"/>
        <v>0</v>
      </c>
      <c r="X393" s="231">
        <f t="shared" si="294"/>
        <v>0</v>
      </c>
      <c r="Y393" s="231">
        <f t="shared" si="294"/>
        <v>0</v>
      </c>
      <c r="Z393" s="231">
        <f t="shared" si="295"/>
        <v>0</v>
      </c>
      <c r="AA393" s="231">
        <f t="shared" si="295"/>
        <v>0</v>
      </c>
      <c r="AB393" s="231">
        <f t="shared" si="295"/>
        <v>0</v>
      </c>
      <c r="AC393" s="231">
        <f t="shared" si="295"/>
        <v>0</v>
      </c>
      <c r="AD393" s="231">
        <f t="shared" si="295"/>
        <v>0</v>
      </c>
      <c r="AE393" s="231">
        <f t="shared" si="295"/>
        <v>0</v>
      </c>
      <c r="AF393" s="231">
        <f t="shared" si="295"/>
        <v>0</v>
      </c>
      <c r="AG393" s="232">
        <f t="shared" si="295"/>
        <v>0</v>
      </c>
      <c r="AH393" s="233">
        <f t="shared" si="295"/>
        <v>0</v>
      </c>
      <c r="AI393" s="231">
        <f t="shared" si="295"/>
        <v>0</v>
      </c>
      <c r="AJ393" s="231">
        <f t="shared" si="295"/>
        <v>0</v>
      </c>
      <c r="AK393" s="231">
        <f t="shared" si="295"/>
        <v>0</v>
      </c>
      <c r="AL393" s="231">
        <f t="shared" si="295"/>
        <v>0</v>
      </c>
      <c r="AM393" s="231">
        <f t="shared" si="295"/>
        <v>0</v>
      </c>
      <c r="AN393" s="231">
        <f t="shared" si="295"/>
        <v>0</v>
      </c>
      <c r="AO393" s="231">
        <f t="shared" si="295"/>
        <v>0</v>
      </c>
      <c r="AP393" s="231">
        <f t="shared" si="296"/>
        <v>0</v>
      </c>
      <c r="AQ393" s="231">
        <f t="shared" si="296"/>
        <v>0</v>
      </c>
      <c r="AR393" s="231">
        <f t="shared" si="296"/>
        <v>0</v>
      </c>
      <c r="AS393" s="232">
        <f t="shared" si="296"/>
        <v>0</v>
      </c>
      <c r="AT393" s="233">
        <f t="shared" si="296"/>
        <v>0</v>
      </c>
      <c r="AU393" s="231">
        <f t="shared" si="296"/>
        <v>0</v>
      </c>
      <c r="AV393" s="231">
        <f t="shared" si="296"/>
        <v>0</v>
      </c>
      <c r="AW393" s="231">
        <f t="shared" si="296"/>
        <v>0</v>
      </c>
      <c r="AX393" s="231">
        <f t="shared" si="296"/>
        <v>0</v>
      </c>
      <c r="AY393" s="231">
        <f t="shared" si="296"/>
        <v>0</v>
      </c>
      <c r="AZ393" s="231">
        <f t="shared" si="296"/>
        <v>0</v>
      </c>
      <c r="BA393" s="231">
        <f t="shared" si="296"/>
        <v>0</v>
      </c>
      <c r="BB393" s="231">
        <f t="shared" si="296"/>
        <v>0</v>
      </c>
      <c r="BC393" s="231">
        <f t="shared" si="296"/>
        <v>0</v>
      </c>
      <c r="BD393" s="231">
        <f t="shared" si="296"/>
        <v>0</v>
      </c>
      <c r="BE393" s="232">
        <f t="shared" si="296"/>
        <v>0</v>
      </c>
      <c r="BF393" s="233">
        <f t="shared" si="297"/>
        <v>0</v>
      </c>
      <c r="BG393" s="231">
        <f t="shared" si="297"/>
        <v>0</v>
      </c>
      <c r="BH393" s="231">
        <f t="shared" si="297"/>
        <v>0</v>
      </c>
      <c r="BI393" s="231">
        <f t="shared" si="297"/>
        <v>0</v>
      </c>
      <c r="BJ393" s="231">
        <f t="shared" si="297"/>
        <v>0</v>
      </c>
      <c r="BK393" s="231">
        <f t="shared" si="297"/>
        <v>0</v>
      </c>
      <c r="BL393" s="231">
        <f t="shared" si="297"/>
        <v>0</v>
      </c>
      <c r="BM393" s="231">
        <f t="shared" si="297"/>
        <v>0</v>
      </c>
      <c r="BN393" s="231">
        <f t="shared" si="297"/>
        <v>0</v>
      </c>
      <c r="BO393" s="231">
        <f t="shared" si="297"/>
        <v>0</v>
      </c>
      <c r="BP393" s="231">
        <f t="shared" si="297"/>
        <v>0</v>
      </c>
      <c r="BQ393" s="232">
        <f t="shared" si="297"/>
        <v>0</v>
      </c>
      <c r="BR393" s="233">
        <f t="shared" si="297"/>
        <v>0</v>
      </c>
      <c r="BS393" s="231">
        <f t="shared" si="297"/>
        <v>0</v>
      </c>
      <c r="BT393" s="231">
        <f t="shared" si="297"/>
        <v>0</v>
      </c>
      <c r="BU393" s="231">
        <f t="shared" si="297"/>
        <v>0</v>
      </c>
      <c r="BV393" s="231">
        <f t="shared" si="298"/>
        <v>0</v>
      </c>
      <c r="BW393" s="231">
        <f t="shared" si="298"/>
        <v>0</v>
      </c>
      <c r="BX393" s="231">
        <f t="shared" si="298"/>
        <v>0</v>
      </c>
      <c r="BY393" s="231">
        <f t="shared" si="298"/>
        <v>0</v>
      </c>
      <c r="BZ393" s="231">
        <f t="shared" si="298"/>
        <v>0</v>
      </c>
      <c r="CA393" s="231">
        <f t="shared" si="298"/>
        <v>0</v>
      </c>
      <c r="CB393" s="231">
        <f t="shared" si="298"/>
        <v>0</v>
      </c>
      <c r="CC393" s="232">
        <f t="shared" si="271"/>
        <v>0</v>
      </c>
      <c r="CD393" s="368"/>
    </row>
    <row r="394" spans="1:82" x14ac:dyDescent="0.75">
      <c r="A394" s="175"/>
      <c r="B394" s="176" t="s">
        <v>852</v>
      </c>
      <c r="C394" s="177" t="s">
        <v>853</v>
      </c>
      <c r="D394" s="178" t="s">
        <v>86</v>
      </c>
      <c r="E394" s="300">
        <v>0</v>
      </c>
      <c r="F394" s="229"/>
      <c r="G394" s="174">
        <f t="shared" ref="G394:G407" si="299">+E394*F394</f>
        <v>0</v>
      </c>
      <c r="H394" s="225"/>
      <c r="I394" s="226"/>
      <c r="J394" s="225">
        <f t="shared" si="294"/>
        <v>0</v>
      </c>
      <c r="K394" s="227">
        <f t="shared" si="294"/>
        <v>0</v>
      </c>
      <c r="L394" s="227">
        <f t="shared" si="294"/>
        <v>0</v>
      </c>
      <c r="M394" s="227">
        <f t="shared" si="294"/>
        <v>0</v>
      </c>
      <c r="N394" s="227">
        <f t="shared" si="294"/>
        <v>0</v>
      </c>
      <c r="O394" s="227">
        <f t="shared" si="294"/>
        <v>0</v>
      </c>
      <c r="P394" s="227">
        <f t="shared" si="294"/>
        <v>0</v>
      </c>
      <c r="Q394" s="227">
        <f t="shared" si="294"/>
        <v>0</v>
      </c>
      <c r="R394" s="227">
        <f t="shared" si="294"/>
        <v>0</v>
      </c>
      <c r="S394" s="227">
        <f t="shared" si="294"/>
        <v>0</v>
      </c>
      <c r="T394" s="227">
        <f t="shared" si="294"/>
        <v>0</v>
      </c>
      <c r="U394" s="226">
        <f t="shared" si="294"/>
        <v>0</v>
      </c>
      <c r="V394" s="225">
        <f t="shared" si="294"/>
        <v>0</v>
      </c>
      <c r="W394" s="227">
        <f t="shared" si="294"/>
        <v>0</v>
      </c>
      <c r="X394" s="227">
        <f t="shared" si="294"/>
        <v>0</v>
      </c>
      <c r="Y394" s="227">
        <f t="shared" si="294"/>
        <v>0</v>
      </c>
      <c r="Z394" s="227">
        <f t="shared" si="295"/>
        <v>0</v>
      </c>
      <c r="AA394" s="227">
        <f t="shared" si="295"/>
        <v>0</v>
      </c>
      <c r="AB394" s="227">
        <f t="shared" si="295"/>
        <v>0</v>
      </c>
      <c r="AC394" s="227">
        <f t="shared" si="295"/>
        <v>0</v>
      </c>
      <c r="AD394" s="227">
        <f t="shared" si="295"/>
        <v>0</v>
      </c>
      <c r="AE394" s="227">
        <f t="shared" si="295"/>
        <v>0</v>
      </c>
      <c r="AF394" s="227">
        <f t="shared" si="295"/>
        <v>0</v>
      </c>
      <c r="AG394" s="226">
        <f t="shared" si="295"/>
        <v>0</v>
      </c>
      <c r="AH394" s="228">
        <f t="shared" si="295"/>
        <v>0</v>
      </c>
      <c r="AI394" s="227">
        <f t="shared" si="295"/>
        <v>0</v>
      </c>
      <c r="AJ394" s="227">
        <f t="shared" si="295"/>
        <v>0</v>
      </c>
      <c r="AK394" s="227">
        <f t="shared" si="295"/>
        <v>0</v>
      </c>
      <c r="AL394" s="227">
        <f t="shared" si="295"/>
        <v>0</v>
      </c>
      <c r="AM394" s="227">
        <f t="shared" si="295"/>
        <v>0</v>
      </c>
      <c r="AN394" s="227">
        <f t="shared" si="295"/>
        <v>0</v>
      </c>
      <c r="AO394" s="227">
        <f t="shared" si="295"/>
        <v>0</v>
      </c>
      <c r="AP394" s="227">
        <f t="shared" si="296"/>
        <v>0</v>
      </c>
      <c r="AQ394" s="227">
        <f t="shared" si="296"/>
        <v>0</v>
      </c>
      <c r="AR394" s="227">
        <f t="shared" si="296"/>
        <v>0</v>
      </c>
      <c r="AS394" s="226">
        <f t="shared" si="296"/>
        <v>0</v>
      </c>
      <c r="AT394" s="228">
        <f t="shared" si="296"/>
        <v>0</v>
      </c>
      <c r="AU394" s="227">
        <f t="shared" si="296"/>
        <v>0</v>
      </c>
      <c r="AV394" s="227">
        <f t="shared" si="296"/>
        <v>0</v>
      </c>
      <c r="AW394" s="227">
        <f t="shared" si="296"/>
        <v>0</v>
      </c>
      <c r="AX394" s="227">
        <f t="shared" si="296"/>
        <v>0</v>
      </c>
      <c r="AY394" s="227">
        <f t="shared" si="296"/>
        <v>0</v>
      </c>
      <c r="AZ394" s="227">
        <f t="shared" si="296"/>
        <v>0</v>
      </c>
      <c r="BA394" s="227">
        <f t="shared" si="296"/>
        <v>0</v>
      </c>
      <c r="BB394" s="227">
        <f t="shared" si="296"/>
        <v>0</v>
      </c>
      <c r="BC394" s="227">
        <f t="shared" si="296"/>
        <v>0</v>
      </c>
      <c r="BD394" s="227">
        <f t="shared" si="296"/>
        <v>0</v>
      </c>
      <c r="BE394" s="226">
        <f t="shared" si="296"/>
        <v>0</v>
      </c>
      <c r="BF394" s="228">
        <f t="shared" si="297"/>
        <v>0</v>
      </c>
      <c r="BG394" s="227">
        <f t="shared" si="297"/>
        <v>0</v>
      </c>
      <c r="BH394" s="227">
        <f t="shared" si="297"/>
        <v>0</v>
      </c>
      <c r="BI394" s="227">
        <f t="shared" si="297"/>
        <v>0</v>
      </c>
      <c r="BJ394" s="227">
        <f t="shared" si="297"/>
        <v>0</v>
      </c>
      <c r="BK394" s="227">
        <f t="shared" si="297"/>
        <v>0</v>
      </c>
      <c r="BL394" s="227">
        <f t="shared" si="297"/>
        <v>0</v>
      </c>
      <c r="BM394" s="227">
        <f t="shared" si="297"/>
        <v>0</v>
      </c>
      <c r="BN394" s="227">
        <f t="shared" si="297"/>
        <v>0</v>
      </c>
      <c r="BO394" s="227">
        <f t="shared" si="297"/>
        <v>0</v>
      </c>
      <c r="BP394" s="227">
        <f t="shared" si="297"/>
        <v>0</v>
      </c>
      <c r="BQ394" s="226">
        <f t="shared" si="297"/>
        <v>0</v>
      </c>
      <c r="BR394" s="228">
        <f t="shared" si="297"/>
        <v>0</v>
      </c>
      <c r="BS394" s="227">
        <f t="shared" si="297"/>
        <v>0</v>
      </c>
      <c r="BT394" s="227">
        <f t="shared" si="297"/>
        <v>0</v>
      </c>
      <c r="BU394" s="227">
        <f t="shared" si="297"/>
        <v>0</v>
      </c>
      <c r="BV394" s="227">
        <f t="shared" si="298"/>
        <v>0</v>
      </c>
      <c r="BW394" s="227">
        <f t="shared" si="298"/>
        <v>0</v>
      </c>
      <c r="BX394" s="227">
        <f t="shared" si="298"/>
        <v>0</v>
      </c>
      <c r="BY394" s="227">
        <f t="shared" si="298"/>
        <v>0</v>
      </c>
      <c r="BZ394" s="227">
        <f t="shared" si="298"/>
        <v>0</v>
      </c>
      <c r="CA394" s="227">
        <f t="shared" si="298"/>
        <v>0</v>
      </c>
      <c r="CB394" s="227">
        <f t="shared" si="298"/>
        <v>0</v>
      </c>
      <c r="CC394" s="232">
        <f t="shared" ref="CC394:CC407" si="300">G394-SUM(J394:CB394)</f>
        <v>0</v>
      </c>
      <c r="CD394" s="368"/>
    </row>
    <row r="395" spans="1:82" s="337" customFormat="1" ht="13.5" x14ac:dyDescent="0.75">
      <c r="B395" s="328" t="s">
        <v>854</v>
      </c>
      <c r="C395" s="329" t="s">
        <v>855</v>
      </c>
      <c r="D395" s="139" t="s">
        <v>86</v>
      </c>
      <c r="E395" s="276">
        <v>1</v>
      </c>
      <c r="F395" s="336"/>
      <c r="G395" s="74">
        <f t="shared" si="299"/>
        <v>0</v>
      </c>
      <c r="H395" s="230"/>
      <c r="I395" s="232"/>
      <c r="J395" s="230">
        <f t="shared" si="294"/>
        <v>0</v>
      </c>
      <c r="K395" s="231">
        <f t="shared" si="294"/>
        <v>0</v>
      </c>
      <c r="L395" s="231">
        <f t="shared" si="294"/>
        <v>0</v>
      </c>
      <c r="M395" s="231">
        <f t="shared" si="294"/>
        <v>0</v>
      </c>
      <c r="N395" s="231">
        <f t="shared" si="294"/>
        <v>0</v>
      </c>
      <c r="O395" s="231">
        <f t="shared" si="294"/>
        <v>0</v>
      </c>
      <c r="P395" s="231">
        <f t="shared" si="294"/>
        <v>0</v>
      </c>
      <c r="Q395" s="231">
        <f t="shared" si="294"/>
        <v>0</v>
      </c>
      <c r="R395" s="231">
        <f t="shared" si="294"/>
        <v>0</v>
      </c>
      <c r="S395" s="231">
        <f t="shared" si="294"/>
        <v>0</v>
      </c>
      <c r="T395" s="231">
        <f t="shared" si="294"/>
        <v>0</v>
      </c>
      <c r="U395" s="232">
        <f t="shared" si="294"/>
        <v>0</v>
      </c>
      <c r="V395" s="233">
        <f t="shared" si="294"/>
        <v>0</v>
      </c>
      <c r="W395" s="231">
        <f t="shared" si="294"/>
        <v>0</v>
      </c>
      <c r="X395" s="231">
        <f t="shared" si="294"/>
        <v>0</v>
      </c>
      <c r="Y395" s="231">
        <f t="shared" si="294"/>
        <v>0</v>
      </c>
      <c r="Z395" s="231">
        <f t="shared" si="295"/>
        <v>0</v>
      </c>
      <c r="AA395" s="231">
        <f t="shared" si="295"/>
        <v>0</v>
      </c>
      <c r="AB395" s="231">
        <f t="shared" si="295"/>
        <v>0</v>
      </c>
      <c r="AC395" s="231">
        <f t="shared" si="295"/>
        <v>0</v>
      </c>
      <c r="AD395" s="231">
        <f t="shared" si="295"/>
        <v>0</v>
      </c>
      <c r="AE395" s="231">
        <f t="shared" si="295"/>
        <v>0</v>
      </c>
      <c r="AF395" s="231">
        <f t="shared" si="295"/>
        <v>0</v>
      </c>
      <c r="AG395" s="232">
        <f t="shared" si="295"/>
        <v>0</v>
      </c>
      <c r="AH395" s="233">
        <f t="shared" si="295"/>
        <v>0</v>
      </c>
      <c r="AI395" s="231">
        <f t="shared" si="295"/>
        <v>0</v>
      </c>
      <c r="AJ395" s="231">
        <f t="shared" si="295"/>
        <v>0</v>
      </c>
      <c r="AK395" s="231">
        <f t="shared" si="295"/>
        <v>0</v>
      </c>
      <c r="AL395" s="231">
        <f t="shared" si="295"/>
        <v>0</v>
      </c>
      <c r="AM395" s="231">
        <f t="shared" si="295"/>
        <v>0</v>
      </c>
      <c r="AN395" s="231">
        <f t="shared" si="295"/>
        <v>0</v>
      </c>
      <c r="AO395" s="231">
        <f t="shared" si="295"/>
        <v>0</v>
      </c>
      <c r="AP395" s="231">
        <f t="shared" si="296"/>
        <v>0</v>
      </c>
      <c r="AQ395" s="231">
        <f t="shared" si="296"/>
        <v>0</v>
      </c>
      <c r="AR395" s="231">
        <f t="shared" si="296"/>
        <v>0</v>
      </c>
      <c r="AS395" s="232">
        <f t="shared" si="296"/>
        <v>0</v>
      </c>
      <c r="AT395" s="233">
        <f t="shared" si="296"/>
        <v>0</v>
      </c>
      <c r="AU395" s="231">
        <f t="shared" si="296"/>
        <v>0</v>
      </c>
      <c r="AV395" s="231">
        <f t="shared" si="296"/>
        <v>0</v>
      </c>
      <c r="AW395" s="231">
        <f t="shared" si="296"/>
        <v>0</v>
      </c>
      <c r="AX395" s="231">
        <f t="shared" si="296"/>
        <v>0</v>
      </c>
      <c r="AY395" s="231">
        <f t="shared" si="296"/>
        <v>0</v>
      </c>
      <c r="AZ395" s="231">
        <f t="shared" si="296"/>
        <v>0</v>
      </c>
      <c r="BA395" s="231">
        <f t="shared" si="296"/>
        <v>0</v>
      </c>
      <c r="BB395" s="231">
        <f t="shared" si="296"/>
        <v>0</v>
      </c>
      <c r="BC395" s="231">
        <f t="shared" si="296"/>
        <v>0</v>
      </c>
      <c r="BD395" s="231">
        <f t="shared" si="296"/>
        <v>0</v>
      </c>
      <c r="BE395" s="232">
        <f t="shared" si="296"/>
        <v>0</v>
      </c>
      <c r="BF395" s="233">
        <f t="shared" si="297"/>
        <v>0</v>
      </c>
      <c r="BG395" s="231">
        <f t="shared" si="297"/>
        <v>0</v>
      </c>
      <c r="BH395" s="231">
        <f t="shared" si="297"/>
        <v>0</v>
      </c>
      <c r="BI395" s="231">
        <f t="shared" si="297"/>
        <v>0</v>
      </c>
      <c r="BJ395" s="231">
        <f t="shared" si="297"/>
        <v>0</v>
      </c>
      <c r="BK395" s="231">
        <f t="shared" si="297"/>
        <v>0</v>
      </c>
      <c r="BL395" s="231">
        <f t="shared" si="297"/>
        <v>0</v>
      </c>
      <c r="BM395" s="231">
        <f t="shared" si="297"/>
        <v>0</v>
      </c>
      <c r="BN395" s="231">
        <f t="shared" si="297"/>
        <v>0</v>
      </c>
      <c r="BO395" s="231">
        <f t="shared" si="297"/>
        <v>0</v>
      </c>
      <c r="BP395" s="231">
        <f t="shared" si="297"/>
        <v>0</v>
      </c>
      <c r="BQ395" s="232">
        <f t="shared" si="297"/>
        <v>0</v>
      </c>
      <c r="BR395" s="233">
        <f t="shared" si="297"/>
        <v>0</v>
      </c>
      <c r="BS395" s="231">
        <f t="shared" si="297"/>
        <v>0</v>
      </c>
      <c r="BT395" s="231">
        <f t="shared" si="297"/>
        <v>0</v>
      </c>
      <c r="BU395" s="231">
        <f t="shared" si="297"/>
        <v>0</v>
      </c>
      <c r="BV395" s="231">
        <f t="shared" si="298"/>
        <v>0</v>
      </c>
      <c r="BW395" s="231">
        <f t="shared" si="298"/>
        <v>0</v>
      </c>
      <c r="BX395" s="231">
        <f t="shared" si="298"/>
        <v>0</v>
      </c>
      <c r="BY395" s="231">
        <f t="shared" si="298"/>
        <v>0</v>
      </c>
      <c r="BZ395" s="231">
        <f t="shared" si="298"/>
        <v>0</v>
      </c>
      <c r="CA395" s="231">
        <f t="shared" si="298"/>
        <v>0</v>
      </c>
      <c r="CB395" s="231">
        <f t="shared" si="298"/>
        <v>0</v>
      </c>
      <c r="CC395" s="232">
        <f t="shared" si="300"/>
        <v>0</v>
      </c>
      <c r="CD395" s="368"/>
    </row>
    <row r="396" spans="1:82" x14ac:dyDescent="0.75">
      <c r="A396" s="175"/>
      <c r="B396" s="176" t="s">
        <v>856</v>
      </c>
      <c r="C396" s="177" t="s">
        <v>857</v>
      </c>
      <c r="D396" s="178" t="s">
        <v>86</v>
      </c>
      <c r="E396" s="300">
        <v>0</v>
      </c>
      <c r="F396" s="229"/>
      <c r="G396" s="174">
        <f t="shared" si="299"/>
        <v>0</v>
      </c>
      <c r="H396" s="225"/>
      <c r="I396" s="226"/>
      <c r="J396" s="225">
        <f t="shared" si="294"/>
        <v>0</v>
      </c>
      <c r="K396" s="227">
        <f t="shared" si="294"/>
        <v>0</v>
      </c>
      <c r="L396" s="227">
        <f t="shared" si="294"/>
        <v>0</v>
      </c>
      <c r="M396" s="227">
        <f t="shared" si="294"/>
        <v>0</v>
      </c>
      <c r="N396" s="227">
        <f t="shared" si="294"/>
        <v>0</v>
      </c>
      <c r="O396" s="227">
        <f t="shared" si="294"/>
        <v>0</v>
      </c>
      <c r="P396" s="227">
        <f t="shared" si="294"/>
        <v>0</v>
      </c>
      <c r="Q396" s="227">
        <f t="shared" si="294"/>
        <v>0</v>
      </c>
      <c r="R396" s="227">
        <f t="shared" si="294"/>
        <v>0</v>
      </c>
      <c r="S396" s="227">
        <f t="shared" si="294"/>
        <v>0</v>
      </c>
      <c r="T396" s="227">
        <f t="shared" si="294"/>
        <v>0</v>
      </c>
      <c r="U396" s="226">
        <f t="shared" si="294"/>
        <v>0</v>
      </c>
      <c r="V396" s="225">
        <f t="shared" si="294"/>
        <v>0</v>
      </c>
      <c r="W396" s="227">
        <f t="shared" si="294"/>
        <v>0</v>
      </c>
      <c r="X396" s="227">
        <f t="shared" si="294"/>
        <v>0</v>
      </c>
      <c r="Y396" s="227">
        <f t="shared" si="294"/>
        <v>0</v>
      </c>
      <c r="Z396" s="227">
        <f t="shared" si="295"/>
        <v>0</v>
      </c>
      <c r="AA396" s="227">
        <f t="shared" si="295"/>
        <v>0</v>
      </c>
      <c r="AB396" s="227">
        <f t="shared" si="295"/>
        <v>0</v>
      </c>
      <c r="AC396" s="227">
        <f t="shared" si="295"/>
        <v>0</v>
      </c>
      <c r="AD396" s="227">
        <f t="shared" si="295"/>
        <v>0</v>
      </c>
      <c r="AE396" s="227">
        <f t="shared" si="295"/>
        <v>0</v>
      </c>
      <c r="AF396" s="227">
        <f t="shared" si="295"/>
        <v>0</v>
      </c>
      <c r="AG396" s="226">
        <f t="shared" si="295"/>
        <v>0</v>
      </c>
      <c r="AH396" s="228">
        <f t="shared" si="295"/>
        <v>0</v>
      </c>
      <c r="AI396" s="227">
        <f t="shared" si="295"/>
        <v>0</v>
      </c>
      <c r="AJ396" s="227">
        <f t="shared" si="295"/>
        <v>0</v>
      </c>
      <c r="AK396" s="227">
        <f t="shared" si="295"/>
        <v>0</v>
      </c>
      <c r="AL396" s="227">
        <f t="shared" si="295"/>
        <v>0</v>
      </c>
      <c r="AM396" s="227">
        <f t="shared" si="295"/>
        <v>0</v>
      </c>
      <c r="AN396" s="227">
        <f t="shared" si="295"/>
        <v>0</v>
      </c>
      <c r="AO396" s="227">
        <f t="shared" si="295"/>
        <v>0</v>
      </c>
      <c r="AP396" s="227">
        <f t="shared" si="296"/>
        <v>0</v>
      </c>
      <c r="AQ396" s="227">
        <f t="shared" si="296"/>
        <v>0</v>
      </c>
      <c r="AR396" s="227">
        <f t="shared" si="296"/>
        <v>0</v>
      </c>
      <c r="AS396" s="226">
        <f t="shared" si="296"/>
        <v>0</v>
      </c>
      <c r="AT396" s="228">
        <f t="shared" si="296"/>
        <v>0</v>
      </c>
      <c r="AU396" s="227">
        <f t="shared" si="296"/>
        <v>0</v>
      </c>
      <c r="AV396" s="227">
        <f t="shared" si="296"/>
        <v>0</v>
      </c>
      <c r="AW396" s="227">
        <f t="shared" si="296"/>
        <v>0</v>
      </c>
      <c r="AX396" s="227">
        <f t="shared" si="296"/>
        <v>0</v>
      </c>
      <c r="AY396" s="227">
        <f t="shared" si="296"/>
        <v>0</v>
      </c>
      <c r="AZ396" s="227">
        <f t="shared" si="296"/>
        <v>0</v>
      </c>
      <c r="BA396" s="227">
        <f t="shared" si="296"/>
        <v>0</v>
      </c>
      <c r="BB396" s="227">
        <f t="shared" si="296"/>
        <v>0</v>
      </c>
      <c r="BC396" s="227">
        <f t="shared" si="296"/>
        <v>0</v>
      </c>
      <c r="BD396" s="227">
        <f t="shared" si="296"/>
        <v>0</v>
      </c>
      <c r="BE396" s="226">
        <f t="shared" si="296"/>
        <v>0</v>
      </c>
      <c r="BF396" s="228">
        <f t="shared" si="297"/>
        <v>0</v>
      </c>
      <c r="BG396" s="227">
        <f t="shared" si="297"/>
        <v>0</v>
      </c>
      <c r="BH396" s="227">
        <f t="shared" si="297"/>
        <v>0</v>
      </c>
      <c r="BI396" s="227">
        <f t="shared" si="297"/>
        <v>0</v>
      </c>
      <c r="BJ396" s="227">
        <f t="shared" si="297"/>
        <v>0</v>
      </c>
      <c r="BK396" s="227">
        <f t="shared" si="297"/>
        <v>0</v>
      </c>
      <c r="BL396" s="227">
        <f t="shared" si="297"/>
        <v>0</v>
      </c>
      <c r="BM396" s="227">
        <f t="shared" si="297"/>
        <v>0</v>
      </c>
      <c r="BN396" s="227">
        <f t="shared" si="297"/>
        <v>0</v>
      </c>
      <c r="BO396" s="227">
        <f t="shared" si="297"/>
        <v>0</v>
      </c>
      <c r="BP396" s="227">
        <f t="shared" si="297"/>
        <v>0</v>
      </c>
      <c r="BQ396" s="226">
        <f t="shared" si="297"/>
        <v>0</v>
      </c>
      <c r="BR396" s="228">
        <f t="shared" si="297"/>
        <v>0</v>
      </c>
      <c r="BS396" s="227">
        <f t="shared" si="297"/>
        <v>0</v>
      </c>
      <c r="BT396" s="227">
        <f t="shared" si="297"/>
        <v>0</v>
      </c>
      <c r="BU396" s="227">
        <f t="shared" si="297"/>
        <v>0</v>
      </c>
      <c r="BV396" s="227">
        <f t="shared" si="298"/>
        <v>0</v>
      </c>
      <c r="BW396" s="227">
        <f t="shared" si="298"/>
        <v>0</v>
      </c>
      <c r="BX396" s="227">
        <f t="shared" si="298"/>
        <v>0</v>
      </c>
      <c r="BY396" s="227">
        <f t="shared" si="298"/>
        <v>0</v>
      </c>
      <c r="BZ396" s="227">
        <f t="shared" si="298"/>
        <v>0</v>
      </c>
      <c r="CA396" s="227">
        <f t="shared" si="298"/>
        <v>0</v>
      </c>
      <c r="CB396" s="227">
        <f t="shared" si="298"/>
        <v>0</v>
      </c>
      <c r="CC396" s="232">
        <f t="shared" si="300"/>
        <v>0</v>
      </c>
      <c r="CD396" s="368"/>
    </row>
    <row r="397" spans="1:82" x14ac:dyDescent="0.75">
      <c r="A397" s="175"/>
      <c r="B397" s="176" t="s">
        <v>858</v>
      </c>
      <c r="C397" s="177" t="s">
        <v>859</v>
      </c>
      <c r="D397" s="178" t="s">
        <v>86</v>
      </c>
      <c r="E397" s="300">
        <v>0</v>
      </c>
      <c r="F397" s="229"/>
      <c r="G397" s="174">
        <f t="shared" si="299"/>
        <v>0</v>
      </c>
      <c r="H397" s="225"/>
      <c r="I397" s="226"/>
      <c r="J397" s="225">
        <f t="shared" si="294"/>
        <v>0</v>
      </c>
      <c r="K397" s="227">
        <f t="shared" si="294"/>
        <v>0</v>
      </c>
      <c r="L397" s="227">
        <f t="shared" si="294"/>
        <v>0</v>
      </c>
      <c r="M397" s="227">
        <f t="shared" si="294"/>
        <v>0</v>
      </c>
      <c r="N397" s="227">
        <f t="shared" si="294"/>
        <v>0</v>
      </c>
      <c r="O397" s="227">
        <f t="shared" si="294"/>
        <v>0</v>
      </c>
      <c r="P397" s="227">
        <f t="shared" si="294"/>
        <v>0</v>
      </c>
      <c r="Q397" s="227">
        <f t="shared" si="294"/>
        <v>0</v>
      </c>
      <c r="R397" s="227">
        <f t="shared" si="294"/>
        <v>0</v>
      </c>
      <c r="S397" s="227">
        <f t="shared" si="294"/>
        <v>0</v>
      </c>
      <c r="T397" s="227">
        <f t="shared" si="294"/>
        <v>0</v>
      </c>
      <c r="U397" s="226">
        <f t="shared" si="294"/>
        <v>0</v>
      </c>
      <c r="V397" s="225">
        <f t="shared" si="294"/>
        <v>0</v>
      </c>
      <c r="W397" s="227">
        <f t="shared" si="294"/>
        <v>0</v>
      </c>
      <c r="X397" s="227">
        <f t="shared" si="294"/>
        <v>0</v>
      </c>
      <c r="Y397" s="227">
        <f t="shared" si="294"/>
        <v>0</v>
      </c>
      <c r="Z397" s="227">
        <f t="shared" si="295"/>
        <v>0</v>
      </c>
      <c r="AA397" s="227">
        <f t="shared" si="295"/>
        <v>0</v>
      </c>
      <c r="AB397" s="227">
        <f t="shared" si="295"/>
        <v>0</v>
      </c>
      <c r="AC397" s="227">
        <f t="shared" si="295"/>
        <v>0</v>
      </c>
      <c r="AD397" s="227">
        <f t="shared" si="295"/>
        <v>0</v>
      </c>
      <c r="AE397" s="227">
        <f t="shared" si="295"/>
        <v>0</v>
      </c>
      <c r="AF397" s="227">
        <f t="shared" si="295"/>
        <v>0</v>
      </c>
      <c r="AG397" s="226">
        <f t="shared" si="295"/>
        <v>0</v>
      </c>
      <c r="AH397" s="228">
        <f t="shared" si="295"/>
        <v>0</v>
      </c>
      <c r="AI397" s="227">
        <f t="shared" si="295"/>
        <v>0</v>
      </c>
      <c r="AJ397" s="227">
        <f t="shared" si="295"/>
        <v>0</v>
      </c>
      <c r="AK397" s="227">
        <f t="shared" si="295"/>
        <v>0</v>
      </c>
      <c r="AL397" s="227">
        <f t="shared" si="295"/>
        <v>0</v>
      </c>
      <c r="AM397" s="227">
        <f t="shared" si="295"/>
        <v>0</v>
      </c>
      <c r="AN397" s="227">
        <f t="shared" si="295"/>
        <v>0</v>
      </c>
      <c r="AO397" s="227">
        <f t="shared" si="295"/>
        <v>0</v>
      </c>
      <c r="AP397" s="227">
        <f t="shared" si="296"/>
        <v>0</v>
      </c>
      <c r="AQ397" s="227">
        <f t="shared" si="296"/>
        <v>0</v>
      </c>
      <c r="AR397" s="227">
        <f t="shared" si="296"/>
        <v>0</v>
      </c>
      <c r="AS397" s="226">
        <f t="shared" si="296"/>
        <v>0</v>
      </c>
      <c r="AT397" s="228">
        <f t="shared" si="296"/>
        <v>0</v>
      </c>
      <c r="AU397" s="227">
        <f t="shared" si="296"/>
        <v>0</v>
      </c>
      <c r="AV397" s="227">
        <f t="shared" si="296"/>
        <v>0</v>
      </c>
      <c r="AW397" s="227">
        <f t="shared" si="296"/>
        <v>0</v>
      </c>
      <c r="AX397" s="227">
        <f t="shared" si="296"/>
        <v>0</v>
      </c>
      <c r="AY397" s="227">
        <f t="shared" si="296"/>
        <v>0</v>
      </c>
      <c r="AZ397" s="227">
        <f t="shared" si="296"/>
        <v>0</v>
      </c>
      <c r="BA397" s="227">
        <f t="shared" si="296"/>
        <v>0</v>
      </c>
      <c r="BB397" s="227">
        <f t="shared" si="296"/>
        <v>0</v>
      </c>
      <c r="BC397" s="227">
        <f t="shared" si="296"/>
        <v>0</v>
      </c>
      <c r="BD397" s="227">
        <f t="shared" si="296"/>
        <v>0</v>
      </c>
      <c r="BE397" s="226">
        <f t="shared" si="296"/>
        <v>0</v>
      </c>
      <c r="BF397" s="228">
        <f t="shared" si="297"/>
        <v>0</v>
      </c>
      <c r="BG397" s="227">
        <f t="shared" si="297"/>
        <v>0</v>
      </c>
      <c r="BH397" s="227">
        <f t="shared" si="297"/>
        <v>0</v>
      </c>
      <c r="BI397" s="227">
        <f t="shared" si="297"/>
        <v>0</v>
      </c>
      <c r="BJ397" s="227">
        <f t="shared" si="297"/>
        <v>0</v>
      </c>
      <c r="BK397" s="227">
        <f t="shared" si="297"/>
        <v>0</v>
      </c>
      <c r="BL397" s="227">
        <f t="shared" si="297"/>
        <v>0</v>
      </c>
      <c r="BM397" s="227">
        <f t="shared" si="297"/>
        <v>0</v>
      </c>
      <c r="BN397" s="227">
        <f t="shared" si="297"/>
        <v>0</v>
      </c>
      <c r="BO397" s="227">
        <f t="shared" si="297"/>
        <v>0</v>
      </c>
      <c r="BP397" s="227">
        <f t="shared" si="297"/>
        <v>0</v>
      </c>
      <c r="BQ397" s="226">
        <f t="shared" si="297"/>
        <v>0</v>
      </c>
      <c r="BR397" s="228">
        <f t="shared" si="297"/>
        <v>0</v>
      </c>
      <c r="BS397" s="227">
        <f t="shared" si="297"/>
        <v>0</v>
      </c>
      <c r="BT397" s="227">
        <f t="shared" si="297"/>
        <v>0</v>
      </c>
      <c r="BU397" s="227">
        <f t="shared" si="297"/>
        <v>0</v>
      </c>
      <c r="BV397" s="227">
        <f t="shared" si="298"/>
        <v>0</v>
      </c>
      <c r="BW397" s="227">
        <f t="shared" si="298"/>
        <v>0</v>
      </c>
      <c r="BX397" s="227">
        <f t="shared" si="298"/>
        <v>0</v>
      </c>
      <c r="BY397" s="227">
        <f t="shared" si="298"/>
        <v>0</v>
      </c>
      <c r="BZ397" s="227">
        <f t="shared" si="298"/>
        <v>0</v>
      </c>
      <c r="CA397" s="227">
        <f t="shared" si="298"/>
        <v>0</v>
      </c>
      <c r="CB397" s="227">
        <f t="shared" si="298"/>
        <v>0</v>
      </c>
      <c r="CC397" s="232">
        <f t="shared" si="300"/>
        <v>0</v>
      </c>
      <c r="CD397" s="368"/>
    </row>
    <row r="398" spans="1:82" s="181" customFormat="1" ht="13.5" x14ac:dyDescent="0.75">
      <c r="B398" s="328" t="s">
        <v>860</v>
      </c>
      <c r="C398" s="329" t="s">
        <v>861</v>
      </c>
      <c r="D398" s="139" t="s">
        <v>86</v>
      </c>
      <c r="E398" s="276">
        <v>1</v>
      </c>
      <c r="F398" s="336"/>
      <c r="G398" s="74">
        <f t="shared" si="299"/>
        <v>0</v>
      </c>
      <c r="H398" s="230"/>
      <c r="I398" s="232"/>
      <c r="J398" s="230">
        <f t="shared" si="294"/>
        <v>0</v>
      </c>
      <c r="K398" s="231">
        <f t="shared" si="294"/>
        <v>0</v>
      </c>
      <c r="L398" s="231">
        <f t="shared" si="294"/>
        <v>0</v>
      </c>
      <c r="M398" s="231">
        <f t="shared" si="294"/>
        <v>0</v>
      </c>
      <c r="N398" s="231">
        <f t="shared" si="294"/>
        <v>0</v>
      </c>
      <c r="O398" s="231">
        <f t="shared" si="294"/>
        <v>0</v>
      </c>
      <c r="P398" s="231">
        <f t="shared" si="294"/>
        <v>0</v>
      </c>
      <c r="Q398" s="231">
        <f t="shared" si="294"/>
        <v>0</v>
      </c>
      <c r="R398" s="231">
        <f t="shared" si="294"/>
        <v>0</v>
      </c>
      <c r="S398" s="231">
        <f t="shared" si="294"/>
        <v>0</v>
      </c>
      <c r="T398" s="231">
        <f t="shared" si="294"/>
        <v>0</v>
      </c>
      <c r="U398" s="232">
        <f t="shared" si="294"/>
        <v>0</v>
      </c>
      <c r="V398" s="233">
        <f t="shared" si="294"/>
        <v>0</v>
      </c>
      <c r="W398" s="231">
        <f t="shared" si="294"/>
        <v>0</v>
      </c>
      <c r="X398" s="231">
        <f t="shared" si="294"/>
        <v>0</v>
      </c>
      <c r="Y398" s="231">
        <f t="shared" si="294"/>
        <v>0</v>
      </c>
      <c r="Z398" s="231">
        <f t="shared" si="295"/>
        <v>0</v>
      </c>
      <c r="AA398" s="231">
        <f t="shared" si="295"/>
        <v>0</v>
      </c>
      <c r="AB398" s="231">
        <f t="shared" si="295"/>
        <v>0</v>
      </c>
      <c r="AC398" s="231">
        <f t="shared" si="295"/>
        <v>0</v>
      </c>
      <c r="AD398" s="231">
        <f t="shared" si="295"/>
        <v>0</v>
      </c>
      <c r="AE398" s="231">
        <f t="shared" si="295"/>
        <v>0</v>
      </c>
      <c r="AF398" s="231">
        <f t="shared" si="295"/>
        <v>0</v>
      </c>
      <c r="AG398" s="232">
        <f t="shared" si="295"/>
        <v>0</v>
      </c>
      <c r="AH398" s="233">
        <f t="shared" si="295"/>
        <v>0</v>
      </c>
      <c r="AI398" s="231">
        <f t="shared" si="295"/>
        <v>0</v>
      </c>
      <c r="AJ398" s="231">
        <f t="shared" si="295"/>
        <v>0</v>
      </c>
      <c r="AK398" s="231">
        <f t="shared" si="295"/>
        <v>0</v>
      </c>
      <c r="AL398" s="231">
        <f t="shared" si="295"/>
        <v>0</v>
      </c>
      <c r="AM398" s="231">
        <f t="shared" si="295"/>
        <v>0</v>
      </c>
      <c r="AN398" s="231">
        <f t="shared" si="295"/>
        <v>0</v>
      </c>
      <c r="AO398" s="231">
        <f t="shared" si="295"/>
        <v>0</v>
      </c>
      <c r="AP398" s="231">
        <f t="shared" si="296"/>
        <v>0</v>
      </c>
      <c r="AQ398" s="231">
        <f t="shared" si="296"/>
        <v>0</v>
      </c>
      <c r="AR398" s="231">
        <f t="shared" si="296"/>
        <v>0</v>
      </c>
      <c r="AS398" s="232">
        <f t="shared" si="296"/>
        <v>0</v>
      </c>
      <c r="AT398" s="233">
        <f t="shared" si="296"/>
        <v>0</v>
      </c>
      <c r="AU398" s="231">
        <f t="shared" si="296"/>
        <v>0</v>
      </c>
      <c r="AV398" s="231">
        <f t="shared" si="296"/>
        <v>0</v>
      </c>
      <c r="AW398" s="231">
        <f t="shared" si="296"/>
        <v>0</v>
      </c>
      <c r="AX398" s="231">
        <f t="shared" si="296"/>
        <v>0</v>
      </c>
      <c r="AY398" s="231">
        <f t="shared" si="296"/>
        <v>0</v>
      </c>
      <c r="AZ398" s="231">
        <f t="shared" si="296"/>
        <v>0</v>
      </c>
      <c r="BA398" s="231">
        <f t="shared" si="296"/>
        <v>0</v>
      </c>
      <c r="BB398" s="231">
        <f t="shared" si="296"/>
        <v>0</v>
      </c>
      <c r="BC398" s="231">
        <f t="shared" si="296"/>
        <v>0</v>
      </c>
      <c r="BD398" s="231">
        <f t="shared" si="296"/>
        <v>0</v>
      </c>
      <c r="BE398" s="232">
        <f t="shared" si="296"/>
        <v>0</v>
      </c>
      <c r="BF398" s="233">
        <f t="shared" si="297"/>
        <v>0</v>
      </c>
      <c r="BG398" s="231">
        <f t="shared" si="297"/>
        <v>0</v>
      </c>
      <c r="BH398" s="231">
        <f t="shared" si="297"/>
        <v>0</v>
      </c>
      <c r="BI398" s="231">
        <f t="shared" si="297"/>
        <v>0</v>
      </c>
      <c r="BJ398" s="231">
        <f t="shared" si="297"/>
        <v>0</v>
      </c>
      <c r="BK398" s="231">
        <f t="shared" si="297"/>
        <v>0</v>
      </c>
      <c r="BL398" s="231">
        <f t="shared" si="297"/>
        <v>0</v>
      </c>
      <c r="BM398" s="231">
        <f t="shared" si="297"/>
        <v>0</v>
      </c>
      <c r="BN398" s="231">
        <f t="shared" si="297"/>
        <v>0</v>
      </c>
      <c r="BO398" s="231">
        <f t="shared" si="297"/>
        <v>0</v>
      </c>
      <c r="BP398" s="231">
        <f t="shared" si="297"/>
        <v>0</v>
      </c>
      <c r="BQ398" s="232">
        <f t="shared" si="297"/>
        <v>0</v>
      </c>
      <c r="BR398" s="233">
        <f t="shared" si="297"/>
        <v>0</v>
      </c>
      <c r="BS398" s="231">
        <f t="shared" si="297"/>
        <v>0</v>
      </c>
      <c r="BT398" s="231">
        <f t="shared" si="297"/>
        <v>0</v>
      </c>
      <c r="BU398" s="231">
        <f t="shared" si="297"/>
        <v>0</v>
      </c>
      <c r="BV398" s="231">
        <f t="shared" si="298"/>
        <v>0</v>
      </c>
      <c r="BW398" s="231">
        <f t="shared" si="298"/>
        <v>0</v>
      </c>
      <c r="BX398" s="231">
        <f t="shared" si="298"/>
        <v>0</v>
      </c>
      <c r="BY398" s="231">
        <f t="shared" si="298"/>
        <v>0</v>
      </c>
      <c r="BZ398" s="231">
        <f t="shared" si="298"/>
        <v>0</v>
      </c>
      <c r="CA398" s="231">
        <f t="shared" si="298"/>
        <v>0</v>
      </c>
      <c r="CB398" s="231">
        <f t="shared" si="298"/>
        <v>0</v>
      </c>
      <c r="CC398" s="232">
        <f t="shared" si="300"/>
        <v>0</v>
      </c>
      <c r="CD398" s="368"/>
    </row>
    <row r="399" spans="1:82" s="181" customFormat="1" ht="27" x14ac:dyDescent="0.75">
      <c r="B399" s="328" t="s">
        <v>862</v>
      </c>
      <c r="C399" s="329" t="s">
        <v>863</v>
      </c>
      <c r="D399" s="139" t="s">
        <v>226</v>
      </c>
      <c r="E399" s="276">
        <v>1</v>
      </c>
      <c r="F399" s="336"/>
      <c r="G399" s="74">
        <f t="shared" si="299"/>
        <v>0</v>
      </c>
      <c r="H399" s="230"/>
      <c r="I399" s="232"/>
      <c r="J399" s="230">
        <f t="shared" si="294"/>
        <v>0</v>
      </c>
      <c r="K399" s="231">
        <f t="shared" si="294"/>
        <v>0</v>
      </c>
      <c r="L399" s="231">
        <f t="shared" si="294"/>
        <v>0</v>
      </c>
      <c r="M399" s="231">
        <f t="shared" si="294"/>
        <v>0</v>
      </c>
      <c r="N399" s="231">
        <f t="shared" si="294"/>
        <v>0</v>
      </c>
      <c r="O399" s="231">
        <f t="shared" si="294"/>
        <v>0</v>
      </c>
      <c r="P399" s="231">
        <f t="shared" si="294"/>
        <v>0</v>
      </c>
      <c r="Q399" s="231">
        <f t="shared" si="294"/>
        <v>0</v>
      </c>
      <c r="R399" s="231">
        <f t="shared" si="294"/>
        <v>0</v>
      </c>
      <c r="S399" s="231">
        <f t="shared" si="294"/>
        <v>0</v>
      </c>
      <c r="T399" s="231">
        <f t="shared" si="294"/>
        <v>0</v>
      </c>
      <c r="U399" s="232">
        <f t="shared" si="294"/>
        <v>0</v>
      </c>
      <c r="V399" s="233">
        <f t="shared" si="294"/>
        <v>0</v>
      </c>
      <c r="W399" s="231">
        <f t="shared" si="294"/>
        <v>0</v>
      </c>
      <c r="X399" s="231">
        <f t="shared" si="294"/>
        <v>0</v>
      </c>
      <c r="Y399" s="231">
        <f t="shared" si="294"/>
        <v>0</v>
      </c>
      <c r="Z399" s="231">
        <f t="shared" si="295"/>
        <v>0</v>
      </c>
      <c r="AA399" s="231">
        <f t="shared" si="295"/>
        <v>0</v>
      </c>
      <c r="AB399" s="231">
        <f t="shared" si="295"/>
        <v>0</v>
      </c>
      <c r="AC399" s="231">
        <f t="shared" si="295"/>
        <v>0</v>
      </c>
      <c r="AD399" s="231">
        <f t="shared" si="295"/>
        <v>0</v>
      </c>
      <c r="AE399" s="231">
        <f t="shared" si="295"/>
        <v>0</v>
      </c>
      <c r="AF399" s="231">
        <f t="shared" si="295"/>
        <v>0</v>
      </c>
      <c r="AG399" s="232">
        <f t="shared" si="295"/>
        <v>0</v>
      </c>
      <c r="AH399" s="233">
        <f t="shared" si="295"/>
        <v>0</v>
      </c>
      <c r="AI399" s="231">
        <f t="shared" si="295"/>
        <v>0</v>
      </c>
      <c r="AJ399" s="231">
        <f t="shared" si="295"/>
        <v>0</v>
      </c>
      <c r="AK399" s="231">
        <f t="shared" si="295"/>
        <v>0</v>
      </c>
      <c r="AL399" s="231">
        <f t="shared" si="295"/>
        <v>0</v>
      </c>
      <c r="AM399" s="231">
        <f t="shared" si="295"/>
        <v>0</v>
      </c>
      <c r="AN399" s="231">
        <f t="shared" si="295"/>
        <v>0</v>
      </c>
      <c r="AO399" s="231">
        <f t="shared" si="295"/>
        <v>0</v>
      </c>
      <c r="AP399" s="231">
        <f t="shared" si="296"/>
        <v>0</v>
      </c>
      <c r="AQ399" s="231">
        <f t="shared" si="296"/>
        <v>0</v>
      </c>
      <c r="AR399" s="231">
        <f t="shared" si="296"/>
        <v>0</v>
      </c>
      <c r="AS399" s="232">
        <f t="shared" si="296"/>
        <v>0</v>
      </c>
      <c r="AT399" s="233">
        <f t="shared" si="296"/>
        <v>0</v>
      </c>
      <c r="AU399" s="231">
        <f t="shared" si="296"/>
        <v>0</v>
      </c>
      <c r="AV399" s="231">
        <f t="shared" si="296"/>
        <v>0</v>
      </c>
      <c r="AW399" s="231">
        <f t="shared" si="296"/>
        <v>0</v>
      </c>
      <c r="AX399" s="231">
        <f t="shared" si="296"/>
        <v>0</v>
      </c>
      <c r="AY399" s="231">
        <f t="shared" si="296"/>
        <v>0</v>
      </c>
      <c r="AZ399" s="231">
        <f t="shared" si="296"/>
        <v>0</v>
      </c>
      <c r="BA399" s="231">
        <f t="shared" si="296"/>
        <v>0</v>
      </c>
      <c r="BB399" s="231">
        <f t="shared" si="296"/>
        <v>0</v>
      </c>
      <c r="BC399" s="231">
        <f t="shared" si="296"/>
        <v>0</v>
      </c>
      <c r="BD399" s="231">
        <f t="shared" si="296"/>
        <v>0</v>
      </c>
      <c r="BE399" s="232">
        <f t="shared" si="296"/>
        <v>0</v>
      </c>
      <c r="BF399" s="233">
        <f t="shared" si="297"/>
        <v>0</v>
      </c>
      <c r="BG399" s="231">
        <f t="shared" si="297"/>
        <v>0</v>
      </c>
      <c r="BH399" s="231">
        <f t="shared" si="297"/>
        <v>0</v>
      </c>
      <c r="BI399" s="231">
        <f t="shared" si="297"/>
        <v>0</v>
      </c>
      <c r="BJ399" s="231">
        <f t="shared" si="297"/>
        <v>0</v>
      </c>
      <c r="BK399" s="231">
        <f t="shared" si="297"/>
        <v>0</v>
      </c>
      <c r="BL399" s="231">
        <f t="shared" si="297"/>
        <v>0</v>
      </c>
      <c r="BM399" s="231">
        <f t="shared" si="297"/>
        <v>0</v>
      </c>
      <c r="BN399" s="231">
        <f t="shared" si="297"/>
        <v>0</v>
      </c>
      <c r="BO399" s="231">
        <f t="shared" si="297"/>
        <v>0</v>
      </c>
      <c r="BP399" s="231">
        <f t="shared" si="297"/>
        <v>0</v>
      </c>
      <c r="BQ399" s="232">
        <f t="shared" si="297"/>
        <v>0</v>
      </c>
      <c r="BR399" s="233">
        <f t="shared" si="297"/>
        <v>0</v>
      </c>
      <c r="BS399" s="231">
        <f t="shared" si="297"/>
        <v>0</v>
      </c>
      <c r="BT399" s="231">
        <f t="shared" si="297"/>
        <v>0</v>
      </c>
      <c r="BU399" s="231">
        <f t="shared" si="297"/>
        <v>0</v>
      </c>
      <c r="BV399" s="231">
        <f t="shared" si="298"/>
        <v>0</v>
      </c>
      <c r="BW399" s="231">
        <f t="shared" si="298"/>
        <v>0</v>
      </c>
      <c r="BX399" s="231">
        <f t="shared" si="298"/>
        <v>0</v>
      </c>
      <c r="BY399" s="231">
        <f t="shared" si="298"/>
        <v>0</v>
      </c>
      <c r="BZ399" s="231">
        <f t="shared" si="298"/>
        <v>0</v>
      </c>
      <c r="CA399" s="231">
        <f t="shared" si="298"/>
        <v>0</v>
      </c>
      <c r="CB399" s="231">
        <f t="shared" si="298"/>
        <v>0</v>
      </c>
      <c r="CC399" s="232">
        <f t="shared" si="300"/>
        <v>0</v>
      </c>
      <c r="CD399" s="368"/>
    </row>
    <row r="400" spans="1:82" s="181" customFormat="1" ht="27" x14ac:dyDescent="0.75">
      <c r="B400" s="328" t="s">
        <v>864</v>
      </c>
      <c r="C400" s="329" t="s">
        <v>865</v>
      </c>
      <c r="D400" s="139" t="s">
        <v>226</v>
      </c>
      <c r="E400" s="276">
        <v>1</v>
      </c>
      <c r="F400" s="336"/>
      <c r="G400" s="74">
        <f t="shared" si="299"/>
        <v>0</v>
      </c>
      <c r="H400" s="230"/>
      <c r="I400" s="232"/>
      <c r="J400" s="230">
        <f t="shared" si="294"/>
        <v>0</v>
      </c>
      <c r="K400" s="231">
        <f t="shared" si="294"/>
        <v>0</v>
      </c>
      <c r="L400" s="231">
        <f t="shared" si="294"/>
        <v>0</v>
      </c>
      <c r="M400" s="231">
        <f t="shared" si="294"/>
        <v>0</v>
      </c>
      <c r="N400" s="231">
        <f t="shared" si="294"/>
        <v>0</v>
      </c>
      <c r="O400" s="231">
        <f t="shared" si="294"/>
        <v>0</v>
      </c>
      <c r="P400" s="231">
        <f t="shared" si="294"/>
        <v>0</v>
      </c>
      <c r="Q400" s="231">
        <f t="shared" si="294"/>
        <v>0</v>
      </c>
      <c r="R400" s="231">
        <f t="shared" si="294"/>
        <v>0</v>
      </c>
      <c r="S400" s="231">
        <f t="shared" si="294"/>
        <v>0</v>
      </c>
      <c r="T400" s="231">
        <f t="shared" si="294"/>
        <v>0</v>
      </c>
      <c r="U400" s="232">
        <f t="shared" si="294"/>
        <v>0</v>
      </c>
      <c r="V400" s="233">
        <f t="shared" si="294"/>
        <v>0</v>
      </c>
      <c r="W400" s="231">
        <f t="shared" si="294"/>
        <v>0</v>
      </c>
      <c r="X400" s="231">
        <f t="shared" si="294"/>
        <v>0</v>
      </c>
      <c r="Y400" s="231">
        <f t="shared" si="294"/>
        <v>0</v>
      </c>
      <c r="Z400" s="231">
        <f t="shared" si="295"/>
        <v>0</v>
      </c>
      <c r="AA400" s="231">
        <f t="shared" si="295"/>
        <v>0</v>
      </c>
      <c r="AB400" s="231">
        <f t="shared" si="295"/>
        <v>0</v>
      </c>
      <c r="AC400" s="231">
        <f t="shared" si="295"/>
        <v>0</v>
      </c>
      <c r="AD400" s="231">
        <f t="shared" si="295"/>
        <v>0</v>
      </c>
      <c r="AE400" s="231">
        <f t="shared" si="295"/>
        <v>0</v>
      </c>
      <c r="AF400" s="231">
        <f t="shared" si="295"/>
        <v>0</v>
      </c>
      <c r="AG400" s="232">
        <f t="shared" si="295"/>
        <v>0</v>
      </c>
      <c r="AH400" s="233">
        <f t="shared" si="295"/>
        <v>0</v>
      </c>
      <c r="AI400" s="231">
        <f t="shared" si="295"/>
        <v>0</v>
      </c>
      <c r="AJ400" s="231">
        <f t="shared" si="295"/>
        <v>0</v>
      </c>
      <c r="AK400" s="231">
        <f t="shared" si="295"/>
        <v>0</v>
      </c>
      <c r="AL400" s="231">
        <f t="shared" si="295"/>
        <v>0</v>
      </c>
      <c r="AM400" s="231">
        <f t="shared" si="295"/>
        <v>0</v>
      </c>
      <c r="AN400" s="231">
        <f t="shared" si="295"/>
        <v>0</v>
      </c>
      <c r="AO400" s="231">
        <f t="shared" si="295"/>
        <v>0</v>
      </c>
      <c r="AP400" s="231">
        <f t="shared" si="296"/>
        <v>0</v>
      </c>
      <c r="AQ400" s="231">
        <f t="shared" si="296"/>
        <v>0</v>
      </c>
      <c r="AR400" s="231">
        <f t="shared" si="296"/>
        <v>0</v>
      </c>
      <c r="AS400" s="232">
        <f t="shared" si="296"/>
        <v>0</v>
      </c>
      <c r="AT400" s="233">
        <f t="shared" si="296"/>
        <v>0</v>
      </c>
      <c r="AU400" s="231">
        <f t="shared" si="296"/>
        <v>0</v>
      </c>
      <c r="AV400" s="231">
        <f t="shared" si="296"/>
        <v>0</v>
      </c>
      <c r="AW400" s="231">
        <f t="shared" si="296"/>
        <v>0</v>
      </c>
      <c r="AX400" s="231">
        <f t="shared" si="296"/>
        <v>0</v>
      </c>
      <c r="AY400" s="231">
        <f t="shared" si="296"/>
        <v>0</v>
      </c>
      <c r="AZ400" s="231">
        <f t="shared" si="296"/>
        <v>0</v>
      </c>
      <c r="BA400" s="231">
        <f t="shared" si="296"/>
        <v>0</v>
      </c>
      <c r="BB400" s="231">
        <f t="shared" si="296"/>
        <v>0</v>
      </c>
      <c r="BC400" s="231">
        <f t="shared" si="296"/>
        <v>0</v>
      </c>
      <c r="BD400" s="231">
        <f t="shared" si="296"/>
        <v>0</v>
      </c>
      <c r="BE400" s="232">
        <f t="shared" si="296"/>
        <v>0</v>
      </c>
      <c r="BF400" s="233">
        <f t="shared" si="297"/>
        <v>0</v>
      </c>
      <c r="BG400" s="231">
        <f t="shared" si="297"/>
        <v>0</v>
      </c>
      <c r="BH400" s="231">
        <f t="shared" si="297"/>
        <v>0</v>
      </c>
      <c r="BI400" s="231">
        <f t="shared" si="297"/>
        <v>0</v>
      </c>
      <c r="BJ400" s="231">
        <f t="shared" si="297"/>
        <v>0</v>
      </c>
      <c r="BK400" s="231">
        <f t="shared" si="297"/>
        <v>0</v>
      </c>
      <c r="BL400" s="231">
        <f t="shared" si="297"/>
        <v>0</v>
      </c>
      <c r="BM400" s="231">
        <f t="shared" si="297"/>
        <v>0</v>
      </c>
      <c r="BN400" s="231">
        <f t="shared" si="297"/>
        <v>0</v>
      </c>
      <c r="BO400" s="231">
        <f t="shared" si="297"/>
        <v>0</v>
      </c>
      <c r="BP400" s="231">
        <f t="shared" si="297"/>
        <v>0</v>
      </c>
      <c r="BQ400" s="232">
        <f t="shared" si="297"/>
        <v>0</v>
      </c>
      <c r="BR400" s="233">
        <f t="shared" si="297"/>
        <v>0</v>
      </c>
      <c r="BS400" s="231">
        <f t="shared" si="297"/>
        <v>0</v>
      </c>
      <c r="BT400" s="231">
        <f t="shared" si="297"/>
        <v>0</v>
      </c>
      <c r="BU400" s="231">
        <f t="shared" si="297"/>
        <v>0</v>
      </c>
      <c r="BV400" s="231">
        <f t="shared" si="298"/>
        <v>0</v>
      </c>
      <c r="BW400" s="231">
        <f t="shared" si="298"/>
        <v>0</v>
      </c>
      <c r="BX400" s="231">
        <f t="shared" si="298"/>
        <v>0</v>
      </c>
      <c r="BY400" s="231">
        <f t="shared" si="298"/>
        <v>0</v>
      </c>
      <c r="BZ400" s="231">
        <f t="shared" si="298"/>
        <v>0</v>
      </c>
      <c r="CA400" s="231">
        <f t="shared" si="298"/>
        <v>0</v>
      </c>
      <c r="CB400" s="231">
        <f t="shared" si="298"/>
        <v>0</v>
      </c>
      <c r="CC400" s="232">
        <f t="shared" si="300"/>
        <v>0</v>
      </c>
      <c r="CD400" s="368"/>
    </row>
    <row r="401" spans="1:82" s="181" customFormat="1" ht="27" x14ac:dyDescent="0.75">
      <c r="B401" s="328" t="s">
        <v>866</v>
      </c>
      <c r="C401" s="329" t="s">
        <v>867</v>
      </c>
      <c r="D401" s="139" t="s">
        <v>226</v>
      </c>
      <c r="E401" s="276">
        <v>1</v>
      </c>
      <c r="F401" s="336"/>
      <c r="G401" s="74">
        <f t="shared" si="299"/>
        <v>0</v>
      </c>
      <c r="H401" s="230"/>
      <c r="I401" s="232"/>
      <c r="J401" s="230">
        <f t="shared" si="294"/>
        <v>0</v>
      </c>
      <c r="K401" s="231">
        <f t="shared" si="294"/>
        <v>0</v>
      </c>
      <c r="L401" s="231">
        <f t="shared" si="294"/>
        <v>0</v>
      </c>
      <c r="M401" s="231">
        <f t="shared" si="294"/>
        <v>0</v>
      </c>
      <c r="N401" s="231">
        <f t="shared" si="294"/>
        <v>0</v>
      </c>
      <c r="O401" s="231">
        <f t="shared" si="294"/>
        <v>0</v>
      </c>
      <c r="P401" s="231">
        <f t="shared" si="294"/>
        <v>0</v>
      </c>
      <c r="Q401" s="231">
        <f t="shared" si="294"/>
        <v>0</v>
      </c>
      <c r="R401" s="231">
        <f t="shared" si="294"/>
        <v>0</v>
      </c>
      <c r="S401" s="231">
        <f t="shared" si="294"/>
        <v>0</v>
      </c>
      <c r="T401" s="231">
        <f t="shared" si="294"/>
        <v>0</v>
      </c>
      <c r="U401" s="232">
        <f t="shared" si="294"/>
        <v>0</v>
      </c>
      <c r="V401" s="233">
        <f t="shared" si="294"/>
        <v>0</v>
      </c>
      <c r="W401" s="231">
        <f t="shared" si="294"/>
        <v>0</v>
      </c>
      <c r="X401" s="231">
        <f t="shared" si="294"/>
        <v>0</v>
      </c>
      <c r="Y401" s="231">
        <f t="shared" ref="Y401" si="301">$G401/72</f>
        <v>0</v>
      </c>
      <c r="Z401" s="231">
        <f t="shared" si="295"/>
        <v>0</v>
      </c>
      <c r="AA401" s="231">
        <f t="shared" si="295"/>
        <v>0</v>
      </c>
      <c r="AB401" s="231">
        <f t="shared" si="295"/>
        <v>0</v>
      </c>
      <c r="AC401" s="231">
        <f t="shared" si="295"/>
        <v>0</v>
      </c>
      <c r="AD401" s="231">
        <f t="shared" si="295"/>
        <v>0</v>
      </c>
      <c r="AE401" s="231">
        <f t="shared" si="295"/>
        <v>0</v>
      </c>
      <c r="AF401" s="231">
        <f t="shared" si="295"/>
        <v>0</v>
      </c>
      <c r="AG401" s="232">
        <f t="shared" si="295"/>
        <v>0</v>
      </c>
      <c r="AH401" s="233">
        <f t="shared" si="295"/>
        <v>0</v>
      </c>
      <c r="AI401" s="231">
        <f t="shared" si="295"/>
        <v>0</v>
      </c>
      <c r="AJ401" s="231">
        <f t="shared" si="295"/>
        <v>0</v>
      </c>
      <c r="AK401" s="231">
        <f t="shared" si="295"/>
        <v>0</v>
      </c>
      <c r="AL401" s="231">
        <f t="shared" si="295"/>
        <v>0</v>
      </c>
      <c r="AM401" s="231">
        <f t="shared" si="295"/>
        <v>0</v>
      </c>
      <c r="AN401" s="231">
        <f t="shared" si="295"/>
        <v>0</v>
      </c>
      <c r="AO401" s="231">
        <f t="shared" ref="AO401" si="302">$G401/72</f>
        <v>0</v>
      </c>
      <c r="AP401" s="231">
        <f t="shared" si="296"/>
        <v>0</v>
      </c>
      <c r="AQ401" s="231">
        <f t="shared" si="296"/>
        <v>0</v>
      </c>
      <c r="AR401" s="231">
        <f t="shared" si="296"/>
        <v>0</v>
      </c>
      <c r="AS401" s="232">
        <f t="shared" si="296"/>
        <v>0</v>
      </c>
      <c r="AT401" s="233">
        <f t="shared" si="296"/>
        <v>0</v>
      </c>
      <c r="AU401" s="231">
        <f t="shared" si="296"/>
        <v>0</v>
      </c>
      <c r="AV401" s="231">
        <f t="shared" si="296"/>
        <v>0</v>
      </c>
      <c r="AW401" s="231">
        <f t="shared" si="296"/>
        <v>0</v>
      </c>
      <c r="AX401" s="231">
        <f t="shared" si="296"/>
        <v>0</v>
      </c>
      <c r="AY401" s="231">
        <f t="shared" si="296"/>
        <v>0</v>
      </c>
      <c r="AZ401" s="231">
        <f t="shared" si="296"/>
        <v>0</v>
      </c>
      <c r="BA401" s="231">
        <f t="shared" si="296"/>
        <v>0</v>
      </c>
      <c r="BB401" s="231">
        <f t="shared" si="296"/>
        <v>0</v>
      </c>
      <c r="BC401" s="231">
        <f t="shared" si="296"/>
        <v>0</v>
      </c>
      <c r="BD401" s="231">
        <f t="shared" si="296"/>
        <v>0</v>
      </c>
      <c r="BE401" s="232">
        <f t="shared" ref="BE401" si="303">$G401/72</f>
        <v>0</v>
      </c>
      <c r="BF401" s="233">
        <f t="shared" si="297"/>
        <v>0</v>
      </c>
      <c r="BG401" s="231">
        <f t="shared" si="297"/>
        <v>0</v>
      </c>
      <c r="BH401" s="231">
        <f t="shared" si="297"/>
        <v>0</v>
      </c>
      <c r="BI401" s="231">
        <f t="shared" si="297"/>
        <v>0</v>
      </c>
      <c r="BJ401" s="231">
        <f t="shared" si="297"/>
        <v>0</v>
      </c>
      <c r="BK401" s="231">
        <f t="shared" si="297"/>
        <v>0</v>
      </c>
      <c r="BL401" s="231">
        <f t="shared" si="297"/>
        <v>0</v>
      </c>
      <c r="BM401" s="231">
        <f t="shared" si="297"/>
        <v>0</v>
      </c>
      <c r="BN401" s="231">
        <f t="shared" si="297"/>
        <v>0</v>
      </c>
      <c r="BO401" s="231">
        <f t="shared" si="297"/>
        <v>0</v>
      </c>
      <c r="BP401" s="231">
        <f t="shared" si="297"/>
        <v>0</v>
      </c>
      <c r="BQ401" s="232">
        <f t="shared" si="297"/>
        <v>0</v>
      </c>
      <c r="BR401" s="233">
        <f t="shared" si="297"/>
        <v>0</v>
      </c>
      <c r="BS401" s="231">
        <f t="shared" si="297"/>
        <v>0</v>
      </c>
      <c r="BT401" s="231">
        <f t="shared" si="297"/>
        <v>0</v>
      </c>
      <c r="BU401" s="231">
        <f t="shared" ref="BU401" si="304">$G401/72</f>
        <v>0</v>
      </c>
      <c r="BV401" s="231">
        <f t="shared" si="298"/>
        <v>0</v>
      </c>
      <c r="BW401" s="231">
        <f t="shared" si="298"/>
        <v>0</v>
      </c>
      <c r="BX401" s="231">
        <f t="shared" si="298"/>
        <v>0</v>
      </c>
      <c r="BY401" s="231">
        <f t="shared" si="298"/>
        <v>0</v>
      </c>
      <c r="BZ401" s="231">
        <f t="shared" si="298"/>
        <v>0</v>
      </c>
      <c r="CA401" s="231">
        <f t="shared" si="298"/>
        <v>0</v>
      </c>
      <c r="CB401" s="231">
        <f t="shared" si="298"/>
        <v>0</v>
      </c>
      <c r="CC401" s="232">
        <f t="shared" si="300"/>
        <v>0</v>
      </c>
      <c r="CD401" s="368"/>
    </row>
    <row r="402" spans="1:82" s="181" customFormat="1" ht="13.5" x14ac:dyDescent="0.75">
      <c r="B402" s="328" t="s">
        <v>868</v>
      </c>
      <c r="C402" s="329" t="s">
        <v>869</v>
      </c>
      <c r="D402" s="139" t="s">
        <v>86</v>
      </c>
      <c r="E402" s="276">
        <v>1</v>
      </c>
      <c r="F402" s="336"/>
      <c r="G402" s="74">
        <f t="shared" si="299"/>
        <v>0</v>
      </c>
      <c r="H402" s="230"/>
      <c r="I402" s="232"/>
      <c r="J402" s="230">
        <f t="shared" ref="J402:Y407" si="305">$G402/72</f>
        <v>0</v>
      </c>
      <c r="K402" s="231">
        <f t="shared" si="305"/>
        <v>0</v>
      </c>
      <c r="L402" s="231">
        <f t="shared" si="305"/>
        <v>0</v>
      </c>
      <c r="M402" s="231">
        <f t="shared" si="305"/>
        <v>0</v>
      </c>
      <c r="N402" s="231">
        <f t="shared" si="305"/>
        <v>0</v>
      </c>
      <c r="O402" s="231">
        <f t="shared" si="305"/>
        <v>0</v>
      </c>
      <c r="P402" s="231">
        <f t="shared" si="305"/>
        <v>0</v>
      </c>
      <c r="Q402" s="231">
        <f t="shared" si="305"/>
        <v>0</v>
      </c>
      <c r="R402" s="231">
        <f t="shared" si="305"/>
        <v>0</v>
      </c>
      <c r="S402" s="231">
        <f t="shared" si="305"/>
        <v>0</v>
      </c>
      <c r="T402" s="231">
        <f t="shared" si="305"/>
        <v>0</v>
      </c>
      <c r="U402" s="232">
        <f t="shared" si="305"/>
        <v>0</v>
      </c>
      <c r="V402" s="233">
        <f t="shared" si="305"/>
        <v>0</v>
      </c>
      <c r="W402" s="231">
        <f t="shared" si="305"/>
        <v>0</v>
      </c>
      <c r="X402" s="231">
        <f t="shared" si="305"/>
        <v>0</v>
      </c>
      <c r="Y402" s="231">
        <f t="shared" si="305"/>
        <v>0</v>
      </c>
      <c r="Z402" s="231">
        <f t="shared" ref="Z402:AO407" si="306">$G402/72</f>
        <v>0</v>
      </c>
      <c r="AA402" s="231">
        <f t="shared" si="306"/>
        <v>0</v>
      </c>
      <c r="AB402" s="231">
        <f t="shared" si="306"/>
        <v>0</v>
      </c>
      <c r="AC402" s="231">
        <f t="shared" si="306"/>
        <v>0</v>
      </c>
      <c r="AD402" s="231">
        <f t="shared" si="306"/>
        <v>0</v>
      </c>
      <c r="AE402" s="231">
        <f t="shared" si="306"/>
        <v>0</v>
      </c>
      <c r="AF402" s="231">
        <f t="shared" si="306"/>
        <v>0</v>
      </c>
      <c r="AG402" s="232">
        <f t="shared" si="306"/>
        <v>0</v>
      </c>
      <c r="AH402" s="233">
        <f t="shared" si="306"/>
        <v>0</v>
      </c>
      <c r="AI402" s="231">
        <f t="shared" si="306"/>
        <v>0</v>
      </c>
      <c r="AJ402" s="231">
        <f t="shared" si="306"/>
        <v>0</v>
      </c>
      <c r="AK402" s="231">
        <f t="shared" si="306"/>
        <v>0</v>
      </c>
      <c r="AL402" s="231">
        <f t="shared" si="306"/>
        <v>0</v>
      </c>
      <c r="AM402" s="231">
        <f t="shared" si="306"/>
        <v>0</v>
      </c>
      <c r="AN402" s="231">
        <f t="shared" si="306"/>
        <v>0</v>
      </c>
      <c r="AO402" s="231">
        <f t="shared" si="306"/>
        <v>0</v>
      </c>
      <c r="AP402" s="231">
        <f t="shared" ref="AP402:BE407" si="307">$G402/72</f>
        <v>0</v>
      </c>
      <c r="AQ402" s="231">
        <f t="shared" si="307"/>
        <v>0</v>
      </c>
      <c r="AR402" s="231">
        <f t="shared" si="307"/>
        <v>0</v>
      </c>
      <c r="AS402" s="232">
        <f t="shared" si="307"/>
        <v>0</v>
      </c>
      <c r="AT402" s="233">
        <f t="shared" si="307"/>
        <v>0</v>
      </c>
      <c r="AU402" s="231">
        <f t="shared" si="307"/>
        <v>0</v>
      </c>
      <c r="AV402" s="231">
        <f t="shared" si="307"/>
        <v>0</v>
      </c>
      <c r="AW402" s="231">
        <f t="shared" si="307"/>
        <v>0</v>
      </c>
      <c r="AX402" s="231">
        <f t="shared" si="307"/>
        <v>0</v>
      </c>
      <c r="AY402" s="231">
        <f t="shared" si="307"/>
        <v>0</v>
      </c>
      <c r="AZ402" s="231">
        <f t="shared" si="307"/>
        <v>0</v>
      </c>
      <c r="BA402" s="231">
        <f t="shared" si="307"/>
        <v>0</v>
      </c>
      <c r="BB402" s="231">
        <f t="shared" si="307"/>
        <v>0</v>
      </c>
      <c r="BC402" s="231">
        <f t="shared" si="307"/>
        <v>0</v>
      </c>
      <c r="BD402" s="231">
        <f t="shared" si="307"/>
        <v>0</v>
      </c>
      <c r="BE402" s="232">
        <f t="shared" si="307"/>
        <v>0</v>
      </c>
      <c r="BF402" s="233">
        <f t="shared" ref="BF402:BU407" si="308">$G402/72</f>
        <v>0</v>
      </c>
      <c r="BG402" s="231">
        <f t="shared" si="308"/>
        <v>0</v>
      </c>
      <c r="BH402" s="231">
        <f t="shared" si="308"/>
        <v>0</v>
      </c>
      <c r="BI402" s="231">
        <f t="shared" si="308"/>
        <v>0</v>
      </c>
      <c r="BJ402" s="231">
        <f t="shared" si="308"/>
        <v>0</v>
      </c>
      <c r="BK402" s="231">
        <f t="shared" si="308"/>
        <v>0</v>
      </c>
      <c r="BL402" s="231">
        <f t="shared" si="308"/>
        <v>0</v>
      </c>
      <c r="BM402" s="231">
        <f t="shared" si="308"/>
        <v>0</v>
      </c>
      <c r="BN402" s="231">
        <f t="shared" si="308"/>
        <v>0</v>
      </c>
      <c r="BO402" s="231">
        <f t="shared" si="308"/>
        <v>0</v>
      </c>
      <c r="BP402" s="231">
        <f t="shared" si="308"/>
        <v>0</v>
      </c>
      <c r="BQ402" s="232">
        <f t="shared" si="308"/>
        <v>0</v>
      </c>
      <c r="BR402" s="233">
        <f t="shared" si="308"/>
        <v>0</v>
      </c>
      <c r="BS402" s="231">
        <f t="shared" si="308"/>
        <v>0</v>
      </c>
      <c r="BT402" s="231">
        <f t="shared" si="308"/>
        <v>0</v>
      </c>
      <c r="BU402" s="231">
        <f t="shared" si="308"/>
        <v>0</v>
      </c>
      <c r="BV402" s="231">
        <f t="shared" ref="BV402:CB407" si="309">$G402/72</f>
        <v>0</v>
      </c>
      <c r="BW402" s="231">
        <f t="shared" si="309"/>
        <v>0</v>
      </c>
      <c r="BX402" s="231">
        <f t="shared" si="309"/>
        <v>0</v>
      </c>
      <c r="BY402" s="231">
        <f t="shared" si="309"/>
        <v>0</v>
      </c>
      <c r="BZ402" s="231">
        <f t="shared" si="309"/>
        <v>0</v>
      </c>
      <c r="CA402" s="231">
        <f t="shared" si="309"/>
        <v>0</v>
      </c>
      <c r="CB402" s="231">
        <f t="shared" si="309"/>
        <v>0</v>
      </c>
      <c r="CC402" s="232">
        <f t="shared" si="300"/>
        <v>0</v>
      </c>
      <c r="CD402" s="368"/>
    </row>
    <row r="403" spans="1:82" s="181" customFormat="1" ht="13.5" x14ac:dyDescent="0.75">
      <c r="B403" s="328" t="s">
        <v>870</v>
      </c>
      <c r="C403" s="329" t="s">
        <v>871</v>
      </c>
      <c r="D403" s="139" t="s">
        <v>86</v>
      </c>
      <c r="E403" s="276">
        <v>1</v>
      </c>
      <c r="F403" s="336"/>
      <c r="G403" s="74">
        <f t="shared" si="299"/>
        <v>0</v>
      </c>
      <c r="H403" s="230"/>
      <c r="I403" s="232"/>
      <c r="J403" s="230">
        <f t="shared" si="305"/>
        <v>0</v>
      </c>
      <c r="K403" s="231">
        <f t="shared" si="305"/>
        <v>0</v>
      </c>
      <c r="L403" s="231">
        <f t="shared" si="305"/>
        <v>0</v>
      </c>
      <c r="M403" s="231">
        <f t="shared" si="305"/>
        <v>0</v>
      </c>
      <c r="N403" s="231">
        <f t="shared" si="305"/>
        <v>0</v>
      </c>
      <c r="O403" s="231">
        <f t="shared" si="305"/>
        <v>0</v>
      </c>
      <c r="P403" s="231">
        <f t="shared" si="305"/>
        <v>0</v>
      </c>
      <c r="Q403" s="231">
        <f t="shared" si="305"/>
        <v>0</v>
      </c>
      <c r="R403" s="231">
        <f t="shared" si="305"/>
        <v>0</v>
      </c>
      <c r="S403" s="231">
        <f t="shared" si="305"/>
        <v>0</v>
      </c>
      <c r="T403" s="231">
        <f t="shared" si="305"/>
        <v>0</v>
      </c>
      <c r="U403" s="232">
        <f t="shared" si="305"/>
        <v>0</v>
      </c>
      <c r="V403" s="233">
        <f t="shared" si="305"/>
        <v>0</v>
      </c>
      <c r="W403" s="231">
        <f t="shared" si="305"/>
        <v>0</v>
      </c>
      <c r="X403" s="231">
        <f t="shared" si="305"/>
        <v>0</v>
      </c>
      <c r="Y403" s="231">
        <f t="shared" si="305"/>
        <v>0</v>
      </c>
      <c r="Z403" s="231">
        <f t="shared" si="306"/>
        <v>0</v>
      </c>
      <c r="AA403" s="231">
        <f t="shared" si="306"/>
        <v>0</v>
      </c>
      <c r="AB403" s="231">
        <f t="shared" si="306"/>
        <v>0</v>
      </c>
      <c r="AC403" s="231">
        <f t="shared" si="306"/>
        <v>0</v>
      </c>
      <c r="AD403" s="231">
        <f t="shared" si="306"/>
        <v>0</v>
      </c>
      <c r="AE403" s="231">
        <f t="shared" si="306"/>
        <v>0</v>
      </c>
      <c r="AF403" s="231">
        <f t="shared" si="306"/>
        <v>0</v>
      </c>
      <c r="AG403" s="232">
        <f t="shared" si="306"/>
        <v>0</v>
      </c>
      <c r="AH403" s="233">
        <f t="shared" si="306"/>
        <v>0</v>
      </c>
      <c r="AI403" s="231">
        <f t="shared" si="306"/>
        <v>0</v>
      </c>
      <c r="AJ403" s="231">
        <f t="shared" si="306"/>
        <v>0</v>
      </c>
      <c r="AK403" s="231">
        <f t="shared" si="306"/>
        <v>0</v>
      </c>
      <c r="AL403" s="231">
        <f t="shared" si="306"/>
        <v>0</v>
      </c>
      <c r="AM403" s="231">
        <f t="shared" si="306"/>
        <v>0</v>
      </c>
      <c r="AN403" s="231">
        <f t="shared" si="306"/>
        <v>0</v>
      </c>
      <c r="AO403" s="231">
        <f t="shared" si="306"/>
        <v>0</v>
      </c>
      <c r="AP403" s="231">
        <f t="shared" si="307"/>
        <v>0</v>
      </c>
      <c r="AQ403" s="231">
        <f t="shared" si="307"/>
        <v>0</v>
      </c>
      <c r="AR403" s="231">
        <f t="shared" si="307"/>
        <v>0</v>
      </c>
      <c r="AS403" s="232">
        <f t="shared" si="307"/>
        <v>0</v>
      </c>
      <c r="AT403" s="233">
        <f t="shared" si="307"/>
        <v>0</v>
      </c>
      <c r="AU403" s="231">
        <f t="shared" si="307"/>
        <v>0</v>
      </c>
      <c r="AV403" s="231">
        <f t="shared" si="307"/>
        <v>0</v>
      </c>
      <c r="AW403" s="231">
        <f t="shared" si="307"/>
        <v>0</v>
      </c>
      <c r="AX403" s="231">
        <f t="shared" si="307"/>
        <v>0</v>
      </c>
      <c r="AY403" s="231">
        <f t="shared" si="307"/>
        <v>0</v>
      </c>
      <c r="AZ403" s="231">
        <f t="shared" si="307"/>
        <v>0</v>
      </c>
      <c r="BA403" s="231">
        <f t="shared" si="307"/>
        <v>0</v>
      </c>
      <c r="BB403" s="231">
        <f t="shared" si="307"/>
        <v>0</v>
      </c>
      <c r="BC403" s="231">
        <f t="shared" si="307"/>
        <v>0</v>
      </c>
      <c r="BD403" s="231">
        <f t="shared" si="307"/>
        <v>0</v>
      </c>
      <c r="BE403" s="232">
        <f t="shared" si="307"/>
        <v>0</v>
      </c>
      <c r="BF403" s="233">
        <f t="shared" si="308"/>
        <v>0</v>
      </c>
      <c r="BG403" s="231">
        <f t="shared" si="308"/>
        <v>0</v>
      </c>
      <c r="BH403" s="231">
        <f t="shared" si="308"/>
        <v>0</v>
      </c>
      <c r="BI403" s="231">
        <f t="shared" si="308"/>
        <v>0</v>
      </c>
      <c r="BJ403" s="231">
        <f t="shared" si="308"/>
        <v>0</v>
      </c>
      <c r="BK403" s="231">
        <f t="shared" si="308"/>
        <v>0</v>
      </c>
      <c r="BL403" s="231">
        <f t="shared" si="308"/>
        <v>0</v>
      </c>
      <c r="BM403" s="231">
        <f t="shared" si="308"/>
        <v>0</v>
      </c>
      <c r="BN403" s="231">
        <f t="shared" si="308"/>
        <v>0</v>
      </c>
      <c r="BO403" s="231">
        <f t="shared" si="308"/>
        <v>0</v>
      </c>
      <c r="BP403" s="231">
        <f t="shared" si="308"/>
        <v>0</v>
      </c>
      <c r="BQ403" s="232">
        <f t="shared" si="308"/>
        <v>0</v>
      </c>
      <c r="BR403" s="233">
        <f t="shared" si="308"/>
        <v>0</v>
      </c>
      <c r="BS403" s="231">
        <f t="shared" si="308"/>
        <v>0</v>
      </c>
      <c r="BT403" s="231">
        <f t="shared" si="308"/>
        <v>0</v>
      </c>
      <c r="BU403" s="231">
        <f t="shared" si="308"/>
        <v>0</v>
      </c>
      <c r="BV403" s="231">
        <f t="shared" si="309"/>
        <v>0</v>
      </c>
      <c r="BW403" s="231">
        <f t="shared" si="309"/>
        <v>0</v>
      </c>
      <c r="BX403" s="231">
        <f t="shared" si="309"/>
        <v>0</v>
      </c>
      <c r="BY403" s="231">
        <f t="shared" si="309"/>
        <v>0</v>
      </c>
      <c r="BZ403" s="231">
        <f t="shared" si="309"/>
        <v>0</v>
      </c>
      <c r="CA403" s="231">
        <f t="shared" si="309"/>
        <v>0</v>
      </c>
      <c r="CB403" s="231">
        <f t="shared" si="309"/>
        <v>0</v>
      </c>
      <c r="CC403" s="232">
        <f t="shared" si="300"/>
        <v>0</v>
      </c>
      <c r="CD403" s="368"/>
    </row>
    <row r="404" spans="1:82" s="181" customFormat="1" ht="13.5" x14ac:dyDescent="0.75">
      <c r="B404" s="328" t="s">
        <v>872</v>
      </c>
      <c r="C404" s="329" t="s">
        <v>873</v>
      </c>
      <c r="D404" s="139" t="s">
        <v>86</v>
      </c>
      <c r="E404" s="276">
        <v>1</v>
      </c>
      <c r="F404" s="336"/>
      <c r="G404" s="74">
        <f t="shared" si="299"/>
        <v>0</v>
      </c>
      <c r="H404" s="230"/>
      <c r="I404" s="232"/>
      <c r="J404" s="230">
        <f t="shared" si="305"/>
        <v>0</v>
      </c>
      <c r="K404" s="231">
        <f t="shared" si="305"/>
        <v>0</v>
      </c>
      <c r="L404" s="231">
        <f t="shared" si="305"/>
        <v>0</v>
      </c>
      <c r="M404" s="231">
        <f t="shared" si="305"/>
        <v>0</v>
      </c>
      <c r="N404" s="231">
        <f t="shared" si="305"/>
        <v>0</v>
      </c>
      <c r="O404" s="231">
        <f t="shared" si="305"/>
        <v>0</v>
      </c>
      <c r="P404" s="231">
        <f t="shared" si="305"/>
        <v>0</v>
      </c>
      <c r="Q404" s="231">
        <f t="shared" si="305"/>
        <v>0</v>
      </c>
      <c r="R404" s="231">
        <f t="shared" si="305"/>
        <v>0</v>
      </c>
      <c r="S404" s="231">
        <f t="shared" si="305"/>
        <v>0</v>
      </c>
      <c r="T404" s="231">
        <f t="shared" si="305"/>
        <v>0</v>
      </c>
      <c r="U404" s="232">
        <f t="shared" si="305"/>
        <v>0</v>
      </c>
      <c r="V404" s="233">
        <f t="shared" si="305"/>
        <v>0</v>
      </c>
      <c r="W404" s="231">
        <f t="shared" si="305"/>
        <v>0</v>
      </c>
      <c r="X404" s="231">
        <f t="shared" si="305"/>
        <v>0</v>
      </c>
      <c r="Y404" s="231">
        <f t="shared" si="305"/>
        <v>0</v>
      </c>
      <c r="Z404" s="231">
        <f t="shared" si="306"/>
        <v>0</v>
      </c>
      <c r="AA404" s="231">
        <f t="shared" si="306"/>
        <v>0</v>
      </c>
      <c r="AB404" s="231">
        <f t="shared" si="306"/>
        <v>0</v>
      </c>
      <c r="AC404" s="231">
        <f t="shared" si="306"/>
        <v>0</v>
      </c>
      <c r="AD404" s="231">
        <f t="shared" si="306"/>
        <v>0</v>
      </c>
      <c r="AE404" s="231">
        <f t="shared" si="306"/>
        <v>0</v>
      </c>
      <c r="AF404" s="231">
        <f t="shared" si="306"/>
        <v>0</v>
      </c>
      <c r="AG404" s="232">
        <f t="shared" si="306"/>
        <v>0</v>
      </c>
      <c r="AH404" s="233">
        <f t="shared" si="306"/>
        <v>0</v>
      </c>
      <c r="AI404" s="231">
        <f t="shared" si="306"/>
        <v>0</v>
      </c>
      <c r="AJ404" s="231">
        <f t="shared" si="306"/>
        <v>0</v>
      </c>
      <c r="AK404" s="231">
        <f t="shared" si="306"/>
        <v>0</v>
      </c>
      <c r="AL404" s="231">
        <f t="shared" si="306"/>
        <v>0</v>
      </c>
      <c r="AM404" s="231">
        <f t="shared" si="306"/>
        <v>0</v>
      </c>
      <c r="AN404" s="231">
        <f t="shared" si="306"/>
        <v>0</v>
      </c>
      <c r="AO404" s="231">
        <f t="shared" si="306"/>
        <v>0</v>
      </c>
      <c r="AP404" s="231">
        <f t="shared" si="307"/>
        <v>0</v>
      </c>
      <c r="AQ404" s="231">
        <f t="shared" si="307"/>
        <v>0</v>
      </c>
      <c r="AR404" s="231">
        <f t="shared" si="307"/>
        <v>0</v>
      </c>
      <c r="AS404" s="232">
        <f t="shared" si="307"/>
        <v>0</v>
      </c>
      <c r="AT404" s="233">
        <f t="shared" si="307"/>
        <v>0</v>
      </c>
      <c r="AU404" s="231">
        <f t="shared" si="307"/>
        <v>0</v>
      </c>
      <c r="AV404" s="231">
        <f t="shared" si="307"/>
        <v>0</v>
      </c>
      <c r="AW404" s="231">
        <f t="shared" si="307"/>
        <v>0</v>
      </c>
      <c r="AX404" s="231">
        <f t="shared" si="307"/>
        <v>0</v>
      </c>
      <c r="AY404" s="231">
        <f t="shared" si="307"/>
        <v>0</v>
      </c>
      <c r="AZ404" s="231">
        <f t="shared" si="307"/>
        <v>0</v>
      </c>
      <c r="BA404" s="231">
        <f t="shared" si="307"/>
        <v>0</v>
      </c>
      <c r="BB404" s="231">
        <f t="shared" si="307"/>
        <v>0</v>
      </c>
      <c r="BC404" s="231">
        <f t="shared" si="307"/>
        <v>0</v>
      </c>
      <c r="BD404" s="231">
        <f t="shared" si="307"/>
        <v>0</v>
      </c>
      <c r="BE404" s="232">
        <f t="shared" si="307"/>
        <v>0</v>
      </c>
      <c r="BF404" s="233">
        <f t="shared" si="308"/>
        <v>0</v>
      </c>
      <c r="BG404" s="231">
        <f t="shared" si="308"/>
        <v>0</v>
      </c>
      <c r="BH404" s="231">
        <f t="shared" si="308"/>
        <v>0</v>
      </c>
      <c r="BI404" s="231">
        <f t="shared" si="308"/>
        <v>0</v>
      </c>
      <c r="BJ404" s="231">
        <f t="shared" si="308"/>
        <v>0</v>
      </c>
      <c r="BK404" s="231">
        <f t="shared" si="308"/>
        <v>0</v>
      </c>
      <c r="BL404" s="231">
        <f t="shared" si="308"/>
        <v>0</v>
      </c>
      <c r="BM404" s="231">
        <f t="shared" si="308"/>
        <v>0</v>
      </c>
      <c r="BN404" s="231">
        <f t="shared" si="308"/>
        <v>0</v>
      </c>
      <c r="BO404" s="231">
        <f t="shared" si="308"/>
        <v>0</v>
      </c>
      <c r="BP404" s="231">
        <f t="shared" si="308"/>
        <v>0</v>
      </c>
      <c r="BQ404" s="232">
        <f t="shared" si="308"/>
        <v>0</v>
      </c>
      <c r="BR404" s="233">
        <f t="shared" si="308"/>
        <v>0</v>
      </c>
      <c r="BS404" s="231">
        <f t="shared" si="308"/>
        <v>0</v>
      </c>
      <c r="BT404" s="231">
        <f t="shared" si="308"/>
        <v>0</v>
      </c>
      <c r="BU404" s="231">
        <f t="shared" si="308"/>
        <v>0</v>
      </c>
      <c r="BV404" s="231">
        <f t="shared" si="309"/>
        <v>0</v>
      </c>
      <c r="BW404" s="231">
        <f t="shared" si="309"/>
        <v>0</v>
      </c>
      <c r="BX404" s="231">
        <f t="shared" si="309"/>
        <v>0</v>
      </c>
      <c r="BY404" s="231">
        <f t="shared" si="309"/>
        <v>0</v>
      </c>
      <c r="BZ404" s="231">
        <f t="shared" si="309"/>
        <v>0</v>
      </c>
      <c r="CA404" s="231">
        <f t="shared" si="309"/>
        <v>0</v>
      </c>
      <c r="CB404" s="231">
        <f t="shared" si="309"/>
        <v>0</v>
      </c>
      <c r="CC404" s="232">
        <f t="shared" si="300"/>
        <v>0</v>
      </c>
      <c r="CD404" s="368"/>
    </row>
    <row r="405" spans="1:82" s="181" customFormat="1" ht="13.5" x14ac:dyDescent="0.75">
      <c r="B405" s="328" t="s">
        <v>874</v>
      </c>
      <c r="C405" s="329" t="s">
        <v>875</v>
      </c>
      <c r="D405" s="139" t="s">
        <v>318</v>
      </c>
      <c r="E405" s="276">
        <v>1</v>
      </c>
      <c r="F405" s="224">
        <v>250000</v>
      </c>
      <c r="G405" s="74">
        <f>+E405*F405</f>
        <v>250000</v>
      </c>
      <c r="H405" s="230"/>
      <c r="I405" s="232"/>
      <c r="J405" s="230">
        <f t="shared" si="305"/>
        <v>3472.22</v>
      </c>
      <c r="K405" s="231">
        <f t="shared" si="305"/>
        <v>3472.22</v>
      </c>
      <c r="L405" s="231">
        <f t="shared" si="305"/>
        <v>3472.22</v>
      </c>
      <c r="M405" s="231">
        <f t="shared" si="305"/>
        <v>3472.22</v>
      </c>
      <c r="N405" s="231">
        <f t="shared" si="305"/>
        <v>3472.22</v>
      </c>
      <c r="O405" s="231">
        <f t="shared" si="305"/>
        <v>3472.22</v>
      </c>
      <c r="P405" s="231">
        <f t="shared" si="305"/>
        <v>3472.22</v>
      </c>
      <c r="Q405" s="231">
        <f t="shared" si="305"/>
        <v>3472.22</v>
      </c>
      <c r="R405" s="231">
        <f t="shared" si="305"/>
        <v>3472.22</v>
      </c>
      <c r="S405" s="231">
        <f t="shared" si="305"/>
        <v>3472.22</v>
      </c>
      <c r="T405" s="231">
        <f t="shared" si="305"/>
        <v>3472.22</v>
      </c>
      <c r="U405" s="232">
        <f t="shared" si="305"/>
        <v>3472.22</v>
      </c>
      <c r="V405" s="233">
        <f t="shared" si="305"/>
        <v>3472.22</v>
      </c>
      <c r="W405" s="231">
        <f t="shared" si="305"/>
        <v>3472.22</v>
      </c>
      <c r="X405" s="231">
        <f t="shared" si="305"/>
        <v>3472.22</v>
      </c>
      <c r="Y405" s="231">
        <f t="shared" si="305"/>
        <v>3472.22</v>
      </c>
      <c r="Z405" s="231">
        <f t="shared" si="306"/>
        <v>3472.22</v>
      </c>
      <c r="AA405" s="231">
        <f t="shared" si="306"/>
        <v>3472.22</v>
      </c>
      <c r="AB405" s="231">
        <f t="shared" si="306"/>
        <v>3472.22</v>
      </c>
      <c r="AC405" s="231">
        <f t="shared" si="306"/>
        <v>3472.22</v>
      </c>
      <c r="AD405" s="231">
        <f t="shared" si="306"/>
        <v>3472.22</v>
      </c>
      <c r="AE405" s="231">
        <f t="shared" si="306"/>
        <v>3472.22</v>
      </c>
      <c r="AF405" s="231">
        <f t="shared" si="306"/>
        <v>3472.22</v>
      </c>
      <c r="AG405" s="232">
        <f t="shared" si="306"/>
        <v>3472.22</v>
      </c>
      <c r="AH405" s="233">
        <f t="shared" si="306"/>
        <v>3472.22</v>
      </c>
      <c r="AI405" s="231">
        <f t="shared" si="306"/>
        <v>3472.22</v>
      </c>
      <c r="AJ405" s="231">
        <f t="shared" si="306"/>
        <v>3472.22</v>
      </c>
      <c r="AK405" s="231">
        <f t="shared" si="306"/>
        <v>3472.22</v>
      </c>
      <c r="AL405" s="231">
        <f t="shared" si="306"/>
        <v>3472.22</v>
      </c>
      <c r="AM405" s="231">
        <f t="shared" si="306"/>
        <v>3472.22</v>
      </c>
      <c r="AN405" s="231">
        <f t="shared" si="306"/>
        <v>3472.22</v>
      </c>
      <c r="AO405" s="231">
        <f t="shared" si="306"/>
        <v>3472.22</v>
      </c>
      <c r="AP405" s="231">
        <f t="shared" si="307"/>
        <v>3472.22</v>
      </c>
      <c r="AQ405" s="231">
        <f t="shared" si="307"/>
        <v>3472.22</v>
      </c>
      <c r="AR405" s="231">
        <f t="shared" si="307"/>
        <v>3472.22</v>
      </c>
      <c r="AS405" s="232">
        <f t="shared" si="307"/>
        <v>3472.22</v>
      </c>
      <c r="AT405" s="233">
        <f t="shared" si="307"/>
        <v>3472.22</v>
      </c>
      <c r="AU405" s="231">
        <f t="shared" si="307"/>
        <v>3472.22</v>
      </c>
      <c r="AV405" s="231">
        <f t="shared" si="307"/>
        <v>3472.22</v>
      </c>
      <c r="AW405" s="231">
        <f t="shared" si="307"/>
        <v>3472.22</v>
      </c>
      <c r="AX405" s="231">
        <f t="shared" si="307"/>
        <v>3472.22</v>
      </c>
      <c r="AY405" s="231">
        <f t="shared" si="307"/>
        <v>3472.22</v>
      </c>
      <c r="AZ405" s="231">
        <f t="shared" si="307"/>
        <v>3472.22</v>
      </c>
      <c r="BA405" s="231">
        <f t="shared" si="307"/>
        <v>3472.22</v>
      </c>
      <c r="BB405" s="231">
        <f t="shared" si="307"/>
        <v>3472.22</v>
      </c>
      <c r="BC405" s="231">
        <f t="shared" si="307"/>
        <v>3472.22</v>
      </c>
      <c r="BD405" s="231">
        <f t="shared" si="307"/>
        <v>3472.22</v>
      </c>
      <c r="BE405" s="232">
        <f t="shared" si="307"/>
        <v>3472.22</v>
      </c>
      <c r="BF405" s="233">
        <f t="shared" si="308"/>
        <v>3472.22</v>
      </c>
      <c r="BG405" s="231">
        <f t="shared" si="308"/>
        <v>3472.22</v>
      </c>
      <c r="BH405" s="231">
        <f t="shared" si="308"/>
        <v>3472.22</v>
      </c>
      <c r="BI405" s="231">
        <f t="shared" si="308"/>
        <v>3472.22</v>
      </c>
      <c r="BJ405" s="231">
        <f t="shared" si="308"/>
        <v>3472.22</v>
      </c>
      <c r="BK405" s="231">
        <f t="shared" si="308"/>
        <v>3472.22</v>
      </c>
      <c r="BL405" s="231">
        <f t="shared" si="308"/>
        <v>3472.22</v>
      </c>
      <c r="BM405" s="231">
        <f t="shared" si="308"/>
        <v>3472.22</v>
      </c>
      <c r="BN405" s="231">
        <f t="shared" si="308"/>
        <v>3472.22</v>
      </c>
      <c r="BO405" s="231">
        <f t="shared" si="308"/>
        <v>3472.22</v>
      </c>
      <c r="BP405" s="231">
        <f t="shared" si="308"/>
        <v>3472.22</v>
      </c>
      <c r="BQ405" s="232">
        <f t="shared" si="308"/>
        <v>3472.22</v>
      </c>
      <c r="BR405" s="233">
        <f t="shared" si="308"/>
        <v>3472.22</v>
      </c>
      <c r="BS405" s="231">
        <f t="shared" si="308"/>
        <v>3472.22</v>
      </c>
      <c r="BT405" s="231">
        <f t="shared" si="308"/>
        <v>3472.22</v>
      </c>
      <c r="BU405" s="231">
        <f t="shared" si="308"/>
        <v>3472.22</v>
      </c>
      <c r="BV405" s="231">
        <f t="shared" si="309"/>
        <v>3472.22</v>
      </c>
      <c r="BW405" s="231">
        <f t="shared" si="309"/>
        <v>3472.22</v>
      </c>
      <c r="BX405" s="231">
        <f t="shared" si="309"/>
        <v>3472.22</v>
      </c>
      <c r="BY405" s="231">
        <f t="shared" si="309"/>
        <v>3472.22</v>
      </c>
      <c r="BZ405" s="231">
        <f t="shared" si="309"/>
        <v>3472.22</v>
      </c>
      <c r="CA405" s="231">
        <f t="shared" si="309"/>
        <v>3472.22</v>
      </c>
      <c r="CB405" s="231">
        <f t="shared" si="309"/>
        <v>3472.22</v>
      </c>
      <c r="CC405" s="232">
        <f t="shared" si="300"/>
        <v>3472.38</v>
      </c>
      <c r="CD405" s="368"/>
    </row>
    <row r="406" spans="1:82" s="39" customFormat="1" ht="13.5" x14ac:dyDescent="0.75">
      <c r="B406" s="73" t="s">
        <v>876</v>
      </c>
      <c r="C406" s="320" t="s">
        <v>877</v>
      </c>
      <c r="D406" s="323" t="s">
        <v>320</v>
      </c>
      <c r="E406" s="302">
        <f>F405</f>
        <v>250000</v>
      </c>
      <c r="F406" s="325"/>
      <c r="G406" s="173">
        <f>+E406*F406</f>
        <v>0</v>
      </c>
      <c r="H406" s="75"/>
      <c r="I406" s="76"/>
      <c r="J406" s="75">
        <f>$G406/72</f>
        <v>0</v>
      </c>
      <c r="K406" s="77">
        <f t="shared" si="305"/>
        <v>0</v>
      </c>
      <c r="L406" s="77">
        <f t="shared" si="305"/>
        <v>0</v>
      </c>
      <c r="M406" s="77">
        <f t="shared" si="305"/>
        <v>0</v>
      </c>
      <c r="N406" s="77">
        <f t="shared" si="305"/>
        <v>0</v>
      </c>
      <c r="O406" s="77">
        <f t="shared" si="305"/>
        <v>0</v>
      </c>
      <c r="P406" s="77">
        <f t="shared" si="305"/>
        <v>0</v>
      </c>
      <c r="Q406" s="77">
        <f t="shared" si="305"/>
        <v>0</v>
      </c>
      <c r="R406" s="77">
        <f t="shared" si="305"/>
        <v>0</v>
      </c>
      <c r="S406" s="77">
        <f t="shared" si="305"/>
        <v>0</v>
      </c>
      <c r="T406" s="77">
        <f t="shared" si="305"/>
        <v>0</v>
      </c>
      <c r="U406" s="76">
        <f t="shared" si="305"/>
        <v>0</v>
      </c>
      <c r="V406" s="78">
        <f t="shared" si="305"/>
        <v>0</v>
      </c>
      <c r="W406" s="77">
        <f t="shared" si="305"/>
        <v>0</v>
      </c>
      <c r="X406" s="77">
        <f t="shared" si="305"/>
        <v>0</v>
      </c>
      <c r="Y406" s="77">
        <f t="shared" si="305"/>
        <v>0</v>
      </c>
      <c r="Z406" s="77">
        <f t="shared" si="306"/>
        <v>0</v>
      </c>
      <c r="AA406" s="77">
        <f t="shared" si="306"/>
        <v>0</v>
      </c>
      <c r="AB406" s="77">
        <f t="shared" si="306"/>
        <v>0</v>
      </c>
      <c r="AC406" s="77">
        <f t="shared" si="306"/>
        <v>0</v>
      </c>
      <c r="AD406" s="77">
        <f t="shared" si="306"/>
        <v>0</v>
      </c>
      <c r="AE406" s="77">
        <f t="shared" si="306"/>
        <v>0</v>
      </c>
      <c r="AF406" s="77">
        <f t="shared" si="306"/>
        <v>0</v>
      </c>
      <c r="AG406" s="76">
        <f t="shared" si="306"/>
        <v>0</v>
      </c>
      <c r="AH406" s="78">
        <f t="shared" si="306"/>
        <v>0</v>
      </c>
      <c r="AI406" s="77">
        <f t="shared" si="306"/>
        <v>0</v>
      </c>
      <c r="AJ406" s="77">
        <f t="shared" si="306"/>
        <v>0</v>
      </c>
      <c r="AK406" s="77">
        <f t="shared" si="306"/>
        <v>0</v>
      </c>
      <c r="AL406" s="77">
        <f t="shared" si="306"/>
        <v>0</v>
      </c>
      <c r="AM406" s="77">
        <f t="shared" si="306"/>
        <v>0</v>
      </c>
      <c r="AN406" s="77">
        <f t="shared" si="306"/>
        <v>0</v>
      </c>
      <c r="AO406" s="77">
        <f t="shared" si="306"/>
        <v>0</v>
      </c>
      <c r="AP406" s="77">
        <f t="shared" si="307"/>
        <v>0</v>
      </c>
      <c r="AQ406" s="77">
        <f t="shared" si="307"/>
        <v>0</v>
      </c>
      <c r="AR406" s="77">
        <f t="shared" si="307"/>
        <v>0</v>
      </c>
      <c r="AS406" s="76">
        <f t="shared" si="307"/>
        <v>0</v>
      </c>
      <c r="AT406" s="78">
        <f t="shared" si="307"/>
        <v>0</v>
      </c>
      <c r="AU406" s="77">
        <f t="shared" si="307"/>
        <v>0</v>
      </c>
      <c r="AV406" s="77">
        <f t="shared" si="307"/>
        <v>0</v>
      </c>
      <c r="AW406" s="77">
        <f t="shared" si="307"/>
        <v>0</v>
      </c>
      <c r="AX406" s="77">
        <f t="shared" si="307"/>
        <v>0</v>
      </c>
      <c r="AY406" s="77">
        <f t="shared" si="307"/>
        <v>0</v>
      </c>
      <c r="AZ406" s="77">
        <f t="shared" si="307"/>
        <v>0</v>
      </c>
      <c r="BA406" s="77">
        <f t="shared" si="307"/>
        <v>0</v>
      </c>
      <c r="BB406" s="77">
        <f t="shared" si="307"/>
        <v>0</v>
      </c>
      <c r="BC406" s="77">
        <f t="shared" si="307"/>
        <v>0</v>
      </c>
      <c r="BD406" s="77">
        <f t="shared" si="307"/>
        <v>0</v>
      </c>
      <c r="BE406" s="76">
        <f t="shared" si="307"/>
        <v>0</v>
      </c>
      <c r="BF406" s="78">
        <f t="shared" si="308"/>
        <v>0</v>
      </c>
      <c r="BG406" s="77">
        <f t="shared" si="308"/>
        <v>0</v>
      </c>
      <c r="BH406" s="77">
        <f t="shared" si="308"/>
        <v>0</v>
      </c>
      <c r="BI406" s="77">
        <f t="shared" si="308"/>
        <v>0</v>
      </c>
      <c r="BJ406" s="77">
        <f t="shared" si="308"/>
        <v>0</v>
      </c>
      <c r="BK406" s="77">
        <f t="shared" si="308"/>
        <v>0</v>
      </c>
      <c r="BL406" s="77">
        <f t="shared" si="308"/>
        <v>0</v>
      </c>
      <c r="BM406" s="77">
        <f t="shared" si="308"/>
        <v>0</v>
      </c>
      <c r="BN406" s="77">
        <f t="shared" si="308"/>
        <v>0</v>
      </c>
      <c r="BO406" s="77">
        <f t="shared" si="308"/>
        <v>0</v>
      </c>
      <c r="BP406" s="77">
        <f t="shared" si="308"/>
        <v>0</v>
      </c>
      <c r="BQ406" s="76">
        <f t="shared" si="308"/>
        <v>0</v>
      </c>
      <c r="BR406" s="78">
        <f t="shared" si="308"/>
        <v>0</v>
      </c>
      <c r="BS406" s="77">
        <f t="shared" si="308"/>
        <v>0</v>
      </c>
      <c r="BT406" s="77">
        <f t="shared" si="308"/>
        <v>0</v>
      </c>
      <c r="BU406" s="77">
        <f t="shared" si="308"/>
        <v>0</v>
      </c>
      <c r="BV406" s="77">
        <f t="shared" si="309"/>
        <v>0</v>
      </c>
      <c r="BW406" s="77">
        <f t="shared" si="309"/>
        <v>0</v>
      </c>
      <c r="BX406" s="77">
        <f t="shared" si="309"/>
        <v>0</v>
      </c>
      <c r="BY406" s="77">
        <f t="shared" si="309"/>
        <v>0</v>
      </c>
      <c r="BZ406" s="77">
        <f t="shared" si="309"/>
        <v>0</v>
      </c>
      <c r="CA406" s="77">
        <f t="shared" si="309"/>
        <v>0</v>
      </c>
      <c r="CB406" s="77">
        <f t="shared" si="309"/>
        <v>0</v>
      </c>
      <c r="CC406" s="76">
        <f t="shared" si="300"/>
        <v>0</v>
      </c>
      <c r="CD406" s="368"/>
    </row>
    <row r="407" spans="1:82" s="181" customFormat="1" ht="13.5" x14ac:dyDescent="0.75">
      <c r="B407" s="328" t="s">
        <v>878</v>
      </c>
      <c r="C407" s="329" t="s">
        <v>879</v>
      </c>
      <c r="D407" s="139" t="s">
        <v>86</v>
      </c>
      <c r="E407" s="276">
        <v>1</v>
      </c>
      <c r="F407" s="336"/>
      <c r="G407" s="74">
        <f t="shared" si="299"/>
        <v>0</v>
      </c>
      <c r="H407" s="230"/>
      <c r="I407" s="232"/>
      <c r="J407" s="230">
        <f t="shared" si="305"/>
        <v>0</v>
      </c>
      <c r="K407" s="231">
        <f t="shared" si="305"/>
        <v>0</v>
      </c>
      <c r="L407" s="231">
        <f t="shared" si="305"/>
        <v>0</v>
      </c>
      <c r="M407" s="231">
        <f t="shared" si="305"/>
        <v>0</v>
      </c>
      <c r="N407" s="231">
        <f t="shared" si="305"/>
        <v>0</v>
      </c>
      <c r="O407" s="231">
        <f t="shared" si="305"/>
        <v>0</v>
      </c>
      <c r="P407" s="231">
        <f t="shared" si="305"/>
        <v>0</v>
      </c>
      <c r="Q407" s="231">
        <f t="shared" si="305"/>
        <v>0</v>
      </c>
      <c r="R407" s="231">
        <f t="shared" si="305"/>
        <v>0</v>
      </c>
      <c r="S407" s="231">
        <f t="shared" si="305"/>
        <v>0</v>
      </c>
      <c r="T407" s="231">
        <f t="shared" si="305"/>
        <v>0</v>
      </c>
      <c r="U407" s="232">
        <f t="shared" si="305"/>
        <v>0</v>
      </c>
      <c r="V407" s="233">
        <f t="shared" si="305"/>
        <v>0</v>
      </c>
      <c r="W407" s="231">
        <f t="shared" si="305"/>
        <v>0</v>
      </c>
      <c r="X407" s="231">
        <f t="shared" si="305"/>
        <v>0</v>
      </c>
      <c r="Y407" s="231">
        <f t="shared" si="305"/>
        <v>0</v>
      </c>
      <c r="Z407" s="231">
        <f t="shared" si="306"/>
        <v>0</v>
      </c>
      <c r="AA407" s="231">
        <f t="shared" si="306"/>
        <v>0</v>
      </c>
      <c r="AB407" s="231">
        <f t="shared" si="306"/>
        <v>0</v>
      </c>
      <c r="AC407" s="231">
        <f t="shared" si="306"/>
        <v>0</v>
      </c>
      <c r="AD407" s="231">
        <f t="shared" si="306"/>
        <v>0</v>
      </c>
      <c r="AE407" s="231">
        <f t="shared" si="306"/>
        <v>0</v>
      </c>
      <c r="AF407" s="231">
        <f t="shared" si="306"/>
        <v>0</v>
      </c>
      <c r="AG407" s="232">
        <f t="shared" si="306"/>
        <v>0</v>
      </c>
      <c r="AH407" s="233">
        <f t="shared" si="306"/>
        <v>0</v>
      </c>
      <c r="AI407" s="231">
        <f t="shared" si="306"/>
        <v>0</v>
      </c>
      <c r="AJ407" s="231">
        <f t="shared" si="306"/>
        <v>0</v>
      </c>
      <c r="AK407" s="231">
        <f t="shared" si="306"/>
        <v>0</v>
      </c>
      <c r="AL407" s="231">
        <f t="shared" si="306"/>
        <v>0</v>
      </c>
      <c r="AM407" s="231">
        <f t="shared" si="306"/>
        <v>0</v>
      </c>
      <c r="AN407" s="231">
        <f t="shared" si="306"/>
        <v>0</v>
      </c>
      <c r="AO407" s="231">
        <f t="shared" si="306"/>
        <v>0</v>
      </c>
      <c r="AP407" s="231">
        <f t="shared" si="307"/>
        <v>0</v>
      </c>
      <c r="AQ407" s="231">
        <f t="shared" si="307"/>
        <v>0</v>
      </c>
      <c r="AR407" s="231">
        <f t="shared" si="307"/>
        <v>0</v>
      </c>
      <c r="AS407" s="232">
        <f t="shared" si="307"/>
        <v>0</v>
      </c>
      <c r="AT407" s="233">
        <f t="shared" si="307"/>
        <v>0</v>
      </c>
      <c r="AU407" s="231">
        <f t="shared" si="307"/>
        <v>0</v>
      </c>
      <c r="AV407" s="231">
        <f t="shared" si="307"/>
        <v>0</v>
      </c>
      <c r="AW407" s="231">
        <f t="shared" si="307"/>
        <v>0</v>
      </c>
      <c r="AX407" s="231">
        <f t="shared" si="307"/>
        <v>0</v>
      </c>
      <c r="AY407" s="231">
        <f t="shared" si="307"/>
        <v>0</v>
      </c>
      <c r="AZ407" s="231">
        <f t="shared" si="307"/>
        <v>0</v>
      </c>
      <c r="BA407" s="231">
        <f t="shared" si="307"/>
        <v>0</v>
      </c>
      <c r="BB407" s="231">
        <f t="shared" si="307"/>
        <v>0</v>
      </c>
      <c r="BC407" s="231">
        <f t="shared" si="307"/>
        <v>0</v>
      </c>
      <c r="BD407" s="231">
        <f t="shared" si="307"/>
        <v>0</v>
      </c>
      <c r="BE407" s="232">
        <f t="shared" si="307"/>
        <v>0</v>
      </c>
      <c r="BF407" s="233">
        <f t="shared" si="308"/>
        <v>0</v>
      </c>
      <c r="BG407" s="231">
        <f t="shared" si="308"/>
        <v>0</v>
      </c>
      <c r="BH407" s="231">
        <f t="shared" si="308"/>
        <v>0</v>
      </c>
      <c r="BI407" s="231">
        <f t="shared" si="308"/>
        <v>0</v>
      </c>
      <c r="BJ407" s="231">
        <f t="shared" si="308"/>
        <v>0</v>
      </c>
      <c r="BK407" s="231">
        <f t="shared" si="308"/>
        <v>0</v>
      </c>
      <c r="BL407" s="231">
        <f t="shared" si="308"/>
        <v>0</v>
      </c>
      <c r="BM407" s="231">
        <f t="shared" si="308"/>
        <v>0</v>
      </c>
      <c r="BN407" s="231">
        <f t="shared" si="308"/>
        <v>0</v>
      </c>
      <c r="BO407" s="231">
        <f t="shared" si="308"/>
        <v>0</v>
      </c>
      <c r="BP407" s="231">
        <f t="shared" si="308"/>
        <v>0</v>
      </c>
      <c r="BQ407" s="232">
        <f t="shared" si="308"/>
        <v>0</v>
      </c>
      <c r="BR407" s="233">
        <f t="shared" si="308"/>
        <v>0</v>
      </c>
      <c r="BS407" s="231">
        <f t="shared" si="308"/>
        <v>0</v>
      </c>
      <c r="BT407" s="231">
        <f t="shared" si="308"/>
        <v>0</v>
      </c>
      <c r="BU407" s="231">
        <f t="shared" si="308"/>
        <v>0</v>
      </c>
      <c r="BV407" s="231">
        <f t="shared" si="309"/>
        <v>0</v>
      </c>
      <c r="BW407" s="231">
        <f t="shared" si="309"/>
        <v>0</v>
      </c>
      <c r="BX407" s="231">
        <f t="shared" si="309"/>
        <v>0</v>
      </c>
      <c r="BY407" s="231">
        <f t="shared" si="309"/>
        <v>0</v>
      </c>
      <c r="BZ407" s="231">
        <f t="shared" si="309"/>
        <v>0</v>
      </c>
      <c r="CA407" s="231">
        <f t="shared" si="309"/>
        <v>0</v>
      </c>
      <c r="CB407" s="231">
        <f t="shared" si="309"/>
        <v>0</v>
      </c>
      <c r="CC407" s="232">
        <f t="shared" si="300"/>
        <v>0</v>
      </c>
      <c r="CD407" s="368"/>
    </row>
    <row r="408" spans="1:82" x14ac:dyDescent="0.75">
      <c r="A408" s="154"/>
      <c r="B408" s="121" t="s">
        <v>484</v>
      </c>
      <c r="C408" s="122" t="s">
        <v>485</v>
      </c>
      <c r="D408" s="123"/>
      <c r="E408" s="153"/>
      <c r="F408" s="249"/>
      <c r="G408" s="124">
        <f>SUM(G409:G411)</f>
        <v>0</v>
      </c>
      <c r="H408" s="125">
        <f>SUM(H409:H411)</f>
        <v>0</v>
      </c>
      <c r="I408" s="126">
        <f t="shared" ref="I408:BT408" si="310">SUM(I409:I411)</f>
        <v>0</v>
      </c>
      <c r="J408" s="125">
        <f t="shared" si="310"/>
        <v>0</v>
      </c>
      <c r="K408" s="127">
        <f t="shared" si="310"/>
        <v>0</v>
      </c>
      <c r="L408" s="127">
        <f t="shared" si="310"/>
        <v>0</v>
      </c>
      <c r="M408" s="127">
        <f t="shared" si="310"/>
        <v>0</v>
      </c>
      <c r="N408" s="127">
        <f t="shared" si="310"/>
        <v>0</v>
      </c>
      <c r="O408" s="127">
        <f t="shared" si="310"/>
        <v>0</v>
      </c>
      <c r="P408" s="127">
        <f t="shared" si="310"/>
        <v>0</v>
      </c>
      <c r="Q408" s="127">
        <f t="shared" si="310"/>
        <v>0</v>
      </c>
      <c r="R408" s="127">
        <f>SUM(R409:R411)</f>
        <v>0</v>
      </c>
      <c r="S408" s="127">
        <f t="shared" si="310"/>
        <v>0</v>
      </c>
      <c r="T408" s="127">
        <f t="shared" si="310"/>
        <v>0</v>
      </c>
      <c r="U408" s="126">
        <f t="shared" si="310"/>
        <v>0</v>
      </c>
      <c r="V408" s="125">
        <f t="shared" si="310"/>
        <v>0</v>
      </c>
      <c r="W408" s="127">
        <f t="shared" si="310"/>
        <v>0</v>
      </c>
      <c r="X408" s="127">
        <f t="shared" si="310"/>
        <v>0</v>
      </c>
      <c r="Y408" s="127">
        <f t="shared" si="310"/>
        <v>0</v>
      </c>
      <c r="Z408" s="127">
        <f t="shared" si="310"/>
        <v>0</v>
      </c>
      <c r="AA408" s="127">
        <f t="shared" si="310"/>
        <v>0</v>
      </c>
      <c r="AB408" s="127">
        <f t="shared" si="310"/>
        <v>0</v>
      </c>
      <c r="AC408" s="127">
        <f t="shared" si="310"/>
        <v>0</v>
      </c>
      <c r="AD408" s="127">
        <f t="shared" si="310"/>
        <v>0</v>
      </c>
      <c r="AE408" s="127">
        <f t="shared" si="310"/>
        <v>0</v>
      </c>
      <c r="AF408" s="127">
        <f t="shared" si="310"/>
        <v>0</v>
      </c>
      <c r="AG408" s="126">
        <f t="shared" si="310"/>
        <v>0</v>
      </c>
      <c r="AH408" s="128">
        <f t="shared" si="310"/>
        <v>0</v>
      </c>
      <c r="AI408" s="127">
        <f t="shared" si="310"/>
        <v>0</v>
      </c>
      <c r="AJ408" s="127">
        <f t="shared" si="310"/>
        <v>0</v>
      </c>
      <c r="AK408" s="127">
        <f t="shared" si="310"/>
        <v>0</v>
      </c>
      <c r="AL408" s="127">
        <f t="shared" si="310"/>
        <v>0</v>
      </c>
      <c r="AM408" s="127">
        <f t="shared" si="310"/>
        <v>0</v>
      </c>
      <c r="AN408" s="127">
        <f t="shared" si="310"/>
        <v>0</v>
      </c>
      <c r="AO408" s="127">
        <f t="shared" si="310"/>
        <v>0</v>
      </c>
      <c r="AP408" s="127">
        <f t="shared" si="310"/>
        <v>0</v>
      </c>
      <c r="AQ408" s="127">
        <f t="shared" si="310"/>
        <v>0</v>
      </c>
      <c r="AR408" s="127">
        <f t="shared" si="310"/>
        <v>0</v>
      </c>
      <c r="AS408" s="126">
        <f t="shared" si="310"/>
        <v>0</v>
      </c>
      <c r="AT408" s="128">
        <f t="shared" si="310"/>
        <v>0</v>
      </c>
      <c r="AU408" s="127">
        <f t="shared" si="310"/>
        <v>0</v>
      </c>
      <c r="AV408" s="127">
        <f t="shared" si="310"/>
        <v>0</v>
      </c>
      <c r="AW408" s="127">
        <f t="shared" si="310"/>
        <v>0</v>
      </c>
      <c r="AX408" s="127">
        <f t="shared" si="310"/>
        <v>0</v>
      </c>
      <c r="AY408" s="127">
        <f t="shared" si="310"/>
        <v>0</v>
      </c>
      <c r="AZ408" s="127">
        <f t="shared" si="310"/>
        <v>0</v>
      </c>
      <c r="BA408" s="127">
        <f t="shared" si="310"/>
        <v>0</v>
      </c>
      <c r="BB408" s="127">
        <f t="shared" si="310"/>
        <v>0</v>
      </c>
      <c r="BC408" s="127">
        <f t="shared" si="310"/>
        <v>0</v>
      </c>
      <c r="BD408" s="127">
        <f t="shared" si="310"/>
        <v>0</v>
      </c>
      <c r="BE408" s="126">
        <f t="shared" si="310"/>
        <v>0</v>
      </c>
      <c r="BF408" s="128">
        <f t="shared" si="310"/>
        <v>0</v>
      </c>
      <c r="BG408" s="127">
        <f t="shared" si="310"/>
        <v>0</v>
      </c>
      <c r="BH408" s="127">
        <f t="shared" si="310"/>
        <v>0</v>
      </c>
      <c r="BI408" s="127">
        <f t="shared" si="310"/>
        <v>0</v>
      </c>
      <c r="BJ408" s="127">
        <f t="shared" si="310"/>
        <v>0</v>
      </c>
      <c r="BK408" s="127">
        <f t="shared" si="310"/>
        <v>0</v>
      </c>
      <c r="BL408" s="127">
        <f t="shared" si="310"/>
        <v>0</v>
      </c>
      <c r="BM408" s="127">
        <f t="shared" si="310"/>
        <v>0</v>
      </c>
      <c r="BN408" s="127">
        <f t="shared" si="310"/>
        <v>0</v>
      </c>
      <c r="BO408" s="127">
        <f t="shared" si="310"/>
        <v>0</v>
      </c>
      <c r="BP408" s="127">
        <f t="shared" si="310"/>
        <v>0</v>
      </c>
      <c r="BQ408" s="126">
        <f t="shared" si="310"/>
        <v>0</v>
      </c>
      <c r="BR408" s="128">
        <f t="shared" si="310"/>
        <v>0</v>
      </c>
      <c r="BS408" s="127">
        <f t="shared" si="310"/>
        <v>0</v>
      </c>
      <c r="BT408" s="127">
        <f t="shared" si="310"/>
        <v>0</v>
      </c>
      <c r="BU408" s="127">
        <f t="shared" ref="BU408:CC408" si="311">SUM(BU409:BU411)</f>
        <v>0</v>
      </c>
      <c r="BV408" s="127">
        <f t="shared" si="311"/>
        <v>0</v>
      </c>
      <c r="BW408" s="127">
        <f t="shared" si="311"/>
        <v>0</v>
      </c>
      <c r="BX408" s="127">
        <f t="shared" si="311"/>
        <v>0</v>
      </c>
      <c r="BY408" s="127">
        <f t="shared" si="311"/>
        <v>0</v>
      </c>
      <c r="BZ408" s="127">
        <f t="shared" si="311"/>
        <v>0</v>
      </c>
      <c r="CA408" s="127">
        <f t="shared" si="311"/>
        <v>0</v>
      </c>
      <c r="CB408" s="127">
        <f t="shared" si="311"/>
        <v>0</v>
      </c>
      <c r="CC408" s="126">
        <f t="shared" si="311"/>
        <v>0</v>
      </c>
      <c r="CD408" s="368"/>
    </row>
    <row r="409" spans="1:82" x14ac:dyDescent="0.75">
      <c r="A409" s="154"/>
      <c r="B409" s="73" t="s">
        <v>486</v>
      </c>
      <c r="C409" s="129" t="s">
        <v>487</v>
      </c>
      <c r="D409" s="130" t="s">
        <v>86</v>
      </c>
      <c r="E409" s="255">
        <v>1</v>
      </c>
      <c r="F409" s="216"/>
      <c r="G409" s="74">
        <f t="shared" ref="G409:G411" si="312">+E409*F409</f>
        <v>0</v>
      </c>
      <c r="H409" s="230"/>
      <c r="I409" s="232"/>
      <c r="J409" s="230"/>
      <c r="K409" s="231"/>
      <c r="L409" s="231"/>
      <c r="M409" s="231"/>
      <c r="N409" s="231"/>
      <c r="O409" s="231"/>
      <c r="P409" s="231"/>
      <c r="Q409" s="231"/>
      <c r="R409" s="231"/>
      <c r="S409" s="231"/>
      <c r="T409" s="231"/>
      <c r="U409" s="232">
        <f>G409/6</f>
        <v>0</v>
      </c>
      <c r="V409" s="230"/>
      <c r="W409" s="231"/>
      <c r="X409" s="231"/>
      <c r="Y409" s="231"/>
      <c r="Z409" s="231"/>
      <c r="AA409" s="231"/>
      <c r="AB409" s="231"/>
      <c r="AC409" s="231"/>
      <c r="AD409" s="231"/>
      <c r="AE409" s="231"/>
      <c r="AF409" s="231"/>
      <c r="AG409" s="232">
        <f>G409/6</f>
        <v>0</v>
      </c>
      <c r="AH409" s="233"/>
      <c r="AI409" s="231"/>
      <c r="AJ409" s="231"/>
      <c r="AK409" s="231"/>
      <c r="AL409" s="231"/>
      <c r="AM409" s="231"/>
      <c r="AN409" s="231"/>
      <c r="AO409" s="231"/>
      <c r="AP409" s="231"/>
      <c r="AQ409" s="231"/>
      <c r="AR409" s="231"/>
      <c r="AS409" s="232">
        <f>G409/6</f>
        <v>0</v>
      </c>
      <c r="AT409" s="233"/>
      <c r="AU409" s="231"/>
      <c r="AV409" s="231"/>
      <c r="AW409" s="231"/>
      <c r="AX409" s="231"/>
      <c r="AY409" s="231"/>
      <c r="AZ409" s="231"/>
      <c r="BA409" s="231"/>
      <c r="BB409" s="231"/>
      <c r="BC409" s="231"/>
      <c r="BD409" s="231"/>
      <c r="BE409" s="232">
        <f>G409/6</f>
        <v>0</v>
      </c>
      <c r="BF409" s="233"/>
      <c r="BG409" s="231"/>
      <c r="BH409" s="231"/>
      <c r="BI409" s="231"/>
      <c r="BJ409" s="231"/>
      <c r="BK409" s="231"/>
      <c r="BL409" s="231"/>
      <c r="BM409" s="231"/>
      <c r="BN409" s="231"/>
      <c r="BO409" s="231"/>
      <c r="BP409" s="231"/>
      <c r="BQ409" s="232">
        <f>G409/6</f>
        <v>0</v>
      </c>
      <c r="BR409" s="233"/>
      <c r="BS409" s="231"/>
      <c r="BT409" s="231"/>
      <c r="BU409" s="231"/>
      <c r="BV409" s="231"/>
      <c r="BW409" s="231"/>
      <c r="BX409" s="231"/>
      <c r="BY409" s="231"/>
      <c r="BZ409" s="231"/>
      <c r="CA409" s="231"/>
      <c r="CB409" s="231"/>
      <c r="CC409" s="232">
        <f>G409-SUM(J409:CB409)</f>
        <v>0</v>
      </c>
      <c r="CD409" s="368"/>
    </row>
    <row r="410" spans="1:82" x14ac:dyDescent="0.75">
      <c r="A410" s="43"/>
      <c r="B410" s="73" t="s">
        <v>488</v>
      </c>
      <c r="C410" s="129" t="s">
        <v>601</v>
      </c>
      <c r="D410" s="130" t="s">
        <v>86</v>
      </c>
      <c r="E410" s="255">
        <v>1</v>
      </c>
      <c r="F410" s="216"/>
      <c r="G410" s="74">
        <f t="shared" si="312"/>
        <v>0</v>
      </c>
      <c r="H410" s="230"/>
      <c r="I410" s="232"/>
      <c r="J410" s="230"/>
      <c r="K410" s="231"/>
      <c r="L410" s="231"/>
      <c r="M410" s="231"/>
      <c r="N410" s="231"/>
      <c r="O410" s="231"/>
      <c r="P410" s="231"/>
      <c r="Q410" s="231"/>
      <c r="R410" s="231"/>
      <c r="S410" s="231"/>
      <c r="T410" s="231"/>
      <c r="U410" s="232">
        <f>G410/6</f>
        <v>0</v>
      </c>
      <c r="V410" s="230"/>
      <c r="W410" s="231"/>
      <c r="X410" s="231"/>
      <c r="Y410" s="231"/>
      <c r="Z410" s="231"/>
      <c r="AA410" s="231"/>
      <c r="AB410" s="231"/>
      <c r="AC410" s="231"/>
      <c r="AD410" s="231"/>
      <c r="AE410" s="231"/>
      <c r="AF410" s="231"/>
      <c r="AG410" s="232">
        <f>G410/6</f>
        <v>0</v>
      </c>
      <c r="AH410" s="233"/>
      <c r="AI410" s="231"/>
      <c r="AJ410" s="231"/>
      <c r="AK410" s="231"/>
      <c r="AL410" s="231"/>
      <c r="AM410" s="231"/>
      <c r="AN410" s="231"/>
      <c r="AO410" s="231"/>
      <c r="AP410" s="231"/>
      <c r="AQ410" s="231"/>
      <c r="AR410" s="231"/>
      <c r="AS410" s="232">
        <f>G410/6</f>
        <v>0</v>
      </c>
      <c r="AT410" s="233"/>
      <c r="AU410" s="231"/>
      <c r="AV410" s="231"/>
      <c r="AW410" s="231"/>
      <c r="AX410" s="231"/>
      <c r="AY410" s="231"/>
      <c r="AZ410" s="231"/>
      <c r="BA410" s="231"/>
      <c r="BB410" s="231"/>
      <c r="BC410" s="231"/>
      <c r="BD410" s="231"/>
      <c r="BE410" s="232">
        <f>G410/6</f>
        <v>0</v>
      </c>
      <c r="BF410" s="233"/>
      <c r="BG410" s="231"/>
      <c r="BH410" s="231"/>
      <c r="BI410" s="231"/>
      <c r="BJ410" s="231"/>
      <c r="BK410" s="231"/>
      <c r="BL410" s="231"/>
      <c r="BM410" s="231"/>
      <c r="BN410" s="231"/>
      <c r="BO410" s="231"/>
      <c r="BP410" s="231"/>
      <c r="BQ410" s="232">
        <f>G410/6</f>
        <v>0</v>
      </c>
      <c r="BR410" s="233"/>
      <c r="BS410" s="231"/>
      <c r="BT410" s="231"/>
      <c r="BU410" s="231"/>
      <c r="BV410" s="231"/>
      <c r="BW410" s="231"/>
      <c r="BX410" s="231"/>
      <c r="BY410" s="231"/>
      <c r="BZ410" s="231"/>
      <c r="CA410" s="231"/>
      <c r="CB410" s="231"/>
      <c r="CC410" s="232">
        <f>G410-SUM(J410:CB410)</f>
        <v>0</v>
      </c>
      <c r="CD410" s="368"/>
    </row>
    <row r="411" spans="1:82" x14ac:dyDescent="0.75">
      <c r="A411" s="154"/>
      <c r="B411" s="73" t="s">
        <v>490</v>
      </c>
      <c r="C411" s="129" t="s">
        <v>491</v>
      </c>
      <c r="D411" s="130" t="s">
        <v>86</v>
      </c>
      <c r="E411" s="255">
        <v>1</v>
      </c>
      <c r="F411" s="216"/>
      <c r="G411" s="74">
        <f t="shared" si="312"/>
        <v>0</v>
      </c>
      <c r="H411" s="230"/>
      <c r="I411" s="232"/>
      <c r="J411" s="230"/>
      <c r="K411" s="231"/>
      <c r="L411" s="231"/>
      <c r="M411" s="231"/>
      <c r="N411" s="231"/>
      <c r="O411" s="231"/>
      <c r="P411" s="231"/>
      <c r="Q411" s="231"/>
      <c r="R411" s="231"/>
      <c r="S411" s="231"/>
      <c r="T411" s="231"/>
      <c r="U411" s="232">
        <f>G411/6</f>
        <v>0</v>
      </c>
      <c r="V411" s="230"/>
      <c r="W411" s="231"/>
      <c r="X411" s="231"/>
      <c r="Y411" s="231"/>
      <c r="Z411" s="231"/>
      <c r="AA411" s="231"/>
      <c r="AB411" s="231"/>
      <c r="AC411" s="231"/>
      <c r="AD411" s="231"/>
      <c r="AE411" s="231"/>
      <c r="AF411" s="231"/>
      <c r="AG411" s="232">
        <f>G411/6</f>
        <v>0</v>
      </c>
      <c r="AH411" s="233"/>
      <c r="AI411" s="231"/>
      <c r="AJ411" s="231"/>
      <c r="AK411" s="231"/>
      <c r="AL411" s="231"/>
      <c r="AM411" s="231"/>
      <c r="AN411" s="231"/>
      <c r="AO411" s="231"/>
      <c r="AP411" s="231"/>
      <c r="AQ411" s="231"/>
      <c r="AR411" s="231"/>
      <c r="AS411" s="232">
        <f>G411/6</f>
        <v>0</v>
      </c>
      <c r="AT411" s="233"/>
      <c r="AU411" s="231"/>
      <c r="AV411" s="231"/>
      <c r="AW411" s="231"/>
      <c r="AX411" s="231"/>
      <c r="AY411" s="231"/>
      <c r="AZ411" s="231"/>
      <c r="BA411" s="231"/>
      <c r="BB411" s="231"/>
      <c r="BC411" s="231"/>
      <c r="BD411" s="231"/>
      <c r="BE411" s="232">
        <f>G411/6</f>
        <v>0</v>
      </c>
      <c r="BF411" s="233"/>
      <c r="BG411" s="231"/>
      <c r="BH411" s="231"/>
      <c r="BI411" s="231"/>
      <c r="BJ411" s="231"/>
      <c r="BK411" s="231"/>
      <c r="BL411" s="231"/>
      <c r="BM411" s="231"/>
      <c r="BN411" s="231"/>
      <c r="BO411" s="231"/>
      <c r="BP411" s="231"/>
      <c r="BQ411" s="232">
        <f>G411/6</f>
        <v>0</v>
      </c>
      <c r="BR411" s="233"/>
      <c r="BS411" s="231"/>
      <c r="BT411" s="231"/>
      <c r="BU411" s="231"/>
      <c r="BV411" s="231"/>
      <c r="BW411" s="231"/>
      <c r="BX411" s="231"/>
      <c r="BY411" s="231"/>
      <c r="BZ411" s="231"/>
      <c r="CA411" s="231"/>
      <c r="CB411" s="231"/>
      <c r="CC411" s="232">
        <f>G411-SUM(H411:CB411)</f>
        <v>0</v>
      </c>
      <c r="CD411" s="368"/>
    </row>
    <row r="412" spans="1:82" x14ac:dyDescent="0.75">
      <c r="A412" s="43"/>
      <c r="B412" s="121" t="s">
        <v>492</v>
      </c>
      <c r="C412" s="122" t="s">
        <v>39</v>
      </c>
      <c r="D412" s="123"/>
      <c r="E412" s="153"/>
      <c r="F412" s="249"/>
      <c r="G412" s="124">
        <f t="shared" ref="G412:AL412" si="313">SUM(G413:G452)</f>
        <v>71670000</v>
      </c>
      <c r="H412" s="125">
        <f t="shared" si="313"/>
        <v>0</v>
      </c>
      <c r="I412" s="126">
        <f t="shared" si="313"/>
        <v>0</v>
      </c>
      <c r="J412" s="125">
        <f t="shared" si="313"/>
        <v>33333.33</v>
      </c>
      <c r="K412" s="127">
        <f t="shared" si="313"/>
        <v>33333.33</v>
      </c>
      <c r="L412" s="127">
        <f t="shared" si="313"/>
        <v>33333.33</v>
      </c>
      <c r="M412" s="127">
        <f t="shared" si="313"/>
        <v>33333.33</v>
      </c>
      <c r="N412" s="127">
        <f t="shared" si="313"/>
        <v>33333.33</v>
      </c>
      <c r="O412" s="127">
        <f t="shared" si="313"/>
        <v>33333.33</v>
      </c>
      <c r="P412" s="127">
        <f t="shared" si="313"/>
        <v>33333.33</v>
      </c>
      <c r="Q412" s="127">
        <f t="shared" si="313"/>
        <v>33333.33</v>
      </c>
      <c r="R412" s="127">
        <f t="shared" si="313"/>
        <v>33333.33</v>
      </c>
      <c r="S412" s="127">
        <f t="shared" si="313"/>
        <v>33333.33</v>
      </c>
      <c r="T412" s="127">
        <f t="shared" si="313"/>
        <v>33333.33</v>
      </c>
      <c r="U412" s="126">
        <f t="shared" si="313"/>
        <v>20578333.329999998</v>
      </c>
      <c r="V412" s="125">
        <f t="shared" si="313"/>
        <v>33333.33</v>
      </c>
      <c r="W412" s="127">
        <f t="shared" si="313"/>
        <v>33333.33</v>
      </c>
      <c r="X412" s="127">
        <f t="shared" si="313"/>
        <v>33333.33</v>
      </c>
      <c r="Y412" s="127">
        <f t="shared" si="313"/>
        <v>33333.33</v>
      </c>
      <c r="Z412" s="127">
        <f t="shared" si="313"/>
        <v>33333.33</v>
      </c>
      <c r="AA412" s="127">
        <f t="shared" si="313"/>
        <v>33333.33</v>
      </c>
      <c r="AB412" s="127">
        <f t="shared" si="313"/>
        <v>33333.33</v>
      </c>
      <c r="AC412" s="127">
        <f t="shared" si="313"/>
        <v>33333.33</v>
      </c>
      <c r="AD412" s="127">
        <f t="shared" si="313"/>
        <v>33333.33</v>
      </c>
      <c r="AE412" s="127">
        <f t="shared" si="313"/>
        <v>33333.33</v>
      </c>
      <c r="AF412" s="127">
        <f t="shared" si="313"/>
        <v>33333.33</v>
      </c>
      <c r="AG412" s="126">
        <f t="shared" si="313"/>
        <v>14578333.33</v>
      </c>
      <c r="AH412" s="128">
        <f t="shared" si="313"/>
        <v>33333.33</v>
      </c>
      <c r="AI412" s="127">
        <f t="shared" si="313"/>
        <v>33333.33</v>
      </c>
      <c r="AJ412" s="127">
        <f t="shared" si="313"/>
        <v>33333.33</v>
      </c>
      <c r="AK412" s="127">
        <f t="shared" si="313"/>
        <v>33333.33</v>
      </c>
      <c r="AL412" s="127">
        <f t="shared" si="313"/>
        <v>33333.33</v>
      </c>
      <c r="AM412" s="127">
        <f t="shared" ref="AM412:BR412" si="314">SUM(AM413:AM452)</f>
        <v>33333.33</v>
      </c>
      <c r="AN412" s="127">
        <f t="shared" si="314"/>
        <v>33333.33</v>
      </c>
      <c r="AO412" s="127">
        <f t="shared" si="314"/>
        <v>33333.33</v>
      </c>
      <c r="AP412" s="127">
        <f t="shared" si="314"/>
        <v>33333.33</v>
      </c>
      <c r="AQ412" s="127">
        <f t="shared" si="314"/>
        <v>33333.33</v>
      </c>
      <c r="AR412" s="127">
        <f t="shared" si="314"/>
        <v>33333.33</v>
      </c>
      <c r="AS412" s="126">
        <f t="shared" si="314"/>
        <v>8578333.3300000001</v>
      </c>
      <c r="AT412" s="128">
        <f t="shared" si="314"/>
        <v>33333.33</v>
      </c>
      <c r="AU412" s="127">
        <f t="shared" si="314"/>
        <v>33333.33</v>
      </c>
      <c r="AV412" s="127">
        <f t="shared" si="314"/>
        <v>33333.33</v>
      </c>
      <c r="AW412" s="127">
        <f t="shared" si="314"/>
        <v>33333.33</v>
      </c>
      <c r="AX412" s="127">
        <f t="shared" si="314"/>
        <v>33333.33</v>
      </c>
      <c r="AY412" s="127">
        <f t="shared" si="314"/>
        <v>33333.33</v>
      </c>
      <c r="AZ412" s="127">
        <f t="shared" si="314"/>
        <v>33333.33</v>
      </c>
      <c r="BA412" s="127">
        <f t="shared" si="314"/>
        <v>33333.33</v>
      </c>
      <c r="BB412" s="127">
        <f t="shared" si="314"/>
        <v>33333.33</v>
      </c>
      <c r="BC412" s="127">
        <f t="shared" si="314"/>
        <v>33333.33</v>
      </c>
      <c r="BD412" s="127">
        <f t="shared" si="314"/>
        <v>33333.33</v>
      </c>
      <c r="BE412" s="126">
        <f t="shared" si="314"/>
        <v>8578333.3300000001</v>
      </c>
      <c r="BF412" s="128">
        <f t="shared" si="314"/>
        <v>33333.33</v>
      </c>
      <c r="BG412" s="127">
        <f t="shared" si="314"/>
        <v>33333.33</v>
      </c>
      <c r="BH412" s="127">
        <f t="shared" si="314"/>
        <v>33333.33</v>
      </c>
      <c r="BI412" s="127">
        <f t="shared" si="314"/>
        <v>33333.33</v>
      </c>
      <c r="BJ412" s="127">
        <f t="shared" si="314"/>
        <v>33333.33</v>
      </c>
      <c r="BK412" s="127">
        <f t="shared" si="314"/>
        <v>33333.33</v>
      </c>
      <c r="BL412" s="127">
        <f t="shared" si="314"/>
        <v>33333.33</v>
      </c>
      <c r="BM412" s="127">
        <f t="shared" si="314"/>
        <v>33333.33</v>
      </c>
      <c r="BN412" s="127">
        <f t="shared" si="314"/>
        <v>33333.33</v>
      </c>
      <c r="BO412" s="127">
        <f t="shared" si="314"/>
        <v>33333.33</v>
      </c>
      <c r="BP412" s="127">
        <f t="shared" si="314"/>
        <v>33333.33</v>
      </c>
      <c r="BQ412" s="126">
        <f t="shared" si="314"/>
        <v>8578333.3300000001</v>
      </c>
      <c r="BR412" s="128">
        <f t="shared" si="314"/>
        <v>33333.33</v>
      </c>
      <c r="BS412" s="127">
        <f t="shared" ref="BS412:CX412" si="315">SUM(BS413:BS452)</f>
        <v>33333.33</v>
      </c>
      <c r="BT412" s="127">
        <f t="shared" si="315"/>
        <v>33333.33</v>
      </c>
      <c r="BU412" s="127">
        <f t="shared" si="315"/>
        <v>33333.33</v>
      </c>
      <c r="BV412" s="127">
        <f t="shared" si="315"/>
        <v>33333.33</v>
      </c>
      <c r="BW412" s="127">
        <f t="shared" si="315"/>
        <v>33333.33</v>
      </c>
      <c r="BX412" s="127">
        <f t="shared" si="315"/>
        <v>33333.33</v>
      </c>
      <c r="BY412" s="127">
        <f t="shared" si="315"/>
        <v>33333.33</v>
      </c>
      <c r="BZ412" s="127">
        <f t="shared" si="315"/>
        <v>33333.33</v>
      </c>
      <c r="CA412" s="127">
        <f t="shared" si="315"/>
        <v>33333.33</v>
      </c>
      <c r="CB412" s="127">
        <f t="shared" si="315"/>
        <v>33333.33</v>
      </c>
      <c r="CC412" s="126">
        <f t="shared" si="315"/>
        <v>8578333.5700000003</v>
      </c>
      <c r="CD412" s="368"/>
    </row>
    <row r="413" spans="1:82" ht="27" x14ac:dyDescent="0.75">
      <c r="A413" s="154"/>
      <c r="B413" s="73" t="s">
        <v>493</v>
      </c>
      <c r="C413" s="129" t="str">
        <f>"Provision for the Installation and Upgrade of Employer's Assets - Provision for the installation and upgrade of Employer's Assets (" &amp; TEXT(F413,"### ###") &amp;")"</f>
        <v>Provision for the Installation and Upgrade of Employer's Assets - Provision for the installation and upgrade of Employer's Assets (2 010 000)</v>
      </c>
      <c r="D413" s="144" t="s">
        <v>318</v>
      </c>
      <c r="E413" s="301">
        <v>1</v>
      </c>
      <c r="F413" s="76">
        <v>2010000</v>
      </c>
      <c r="G413" s="74">
        <f t="shared" ref="G413" si="316">+E413*F413</f>
        <v>2010000</v>
      </c>
      <c r="H413" s="234"/>
      <c r="I413" s="235"/>
      <c r="J413" s="230"/>
      <c r="K413" s="231"/>
      <c r="L413" s="231"/>
      <c r="M413" s="231"/>
      <c r="N413" s="231"/>
      <c r="O413" s="231"/>
      <c r="P413" s="231"/>
      <c r="Q413" s="231"/>
      <c r="R413" s="231"/>
      <c r="S413" s="231"/>
      <c r="T413" s="231"/>
      <c r="U413" s="232">
        <f t="shared" ref="U413" si="317">G413/6</f>
        <v>335000</v>
      </c>
      <c r="V413" s="230"/>
      <c r="W413" s="231"/>
      <c r="X413" s="231"/>
      <c r="Y413" s="231"/>
      <c r="Z413" s="231"/>
      <c r="AA413" s="231"/>
      <c r="AB413" s="231"/>
      <c r="AC413" s="231"/>
      <c r="AD413" s="231"/>
      <c r="AE413" s="231"/>
      <c r="AF413" s="231"/>
      <c r="AG413" s="232">
        <f t="shared" ref="AG413" si="318">G413/6</f>
        <v>335000</v>
      </c>
      <c r="AH413" s="233"/>
      <c r="AI413" s="231"/>
      <c r="AJ413" s="231"/>
      <c r="AK413" s="231"/>
      <c r="AL413" s="231"/>
      <c r="AM413" s="231"/>
      <c r="AN413" s="231"/>
      <c r="AO413" s="231"/>
      <c r="AP413" s="231"/>
      <c r="AQ413" s="231"/>
      <c r="AR413" s="231"/>
      <c r="AS413" s="232">
        <f t="shared" ref="AS413" si="319">G413/6</f>
        <v>335000</v>
      </c>
      <c r="AT413" s="233"/>
      <c r="AU413" s="231"/>
      <c r="AV413" s="231"/>
      <c r="AW413" s="231"/>
      <c r="AX413" s="231"/>
      <c r="AY413" s="231"/>
      <c r="AZ413" s="231"/>
      <c r="BA413" s="231"/>
      <c r="BB413" s="231"/>
      <c r="BC413" s="231"/>
      <c r="BD413" s="231"/>
      <c r="BE413" s="232">
        <f t="shared" ref="BE413" si="320">G413/6</f>
        <v>335000</v>
      </c>
      <c r="BF413" s="233"/>
      <c r="BG413" s="231"/>
      <c r="BH413" s="231"/>
      <c r="BI413" s="231"/>
      <c r="BJ413" s="231"/>
      <c r="BK413" s="231"/>
      <c r="BL413" s="231"/>
      <c r="BM413" s="231"/>
      <c r="BN413" s="231"/>
      <c r="BO413" s="231"/>
      <c r="BP413" s="231"/>
      <c r="BQ413" s="232">
        <f t="shared" ref="BQ413" si="321">G413/6</f>
        <v>335000</v>
      </c>
      <c r="BR413" s="233"/>
      <c r="BS413" s="231"/>
      <c r="BT413" s="231"/>
      <c r="BU413" s="231"/>
      <c r="BV413" s="231"/>
      <c r="BW413" s="231"/>
      <c r="BX413" s="231"/>
      <c r="BY413" s="231"/>
      <c r="BZ413" s="231"/>
      <c r="CA413" s="231"/>
      <c r="CB413" s="231"/>
      <c r="CC413" s="232">
        <f t="shared" ref="CC413" si="322">G413-SUM(H413:CB413)</f>
        <v>335000</v>
      </c>
      <c r="CD413" s="368"/>
    </row>
    <row r="414" spans="1:82" ht="27" x14ac:dyDescent="0.75">
      <c r="A414" s="43"/>
      <c r="B414" s="26" t="s">
        <v>494</v>
      </c>
      <c r="C414" s="27" t="str">
        <f>"Provision for the Installation and Upgrade of Employer's Assets - Overhead charges and profit in respect of B-6001-a (" &amp; TEXT(F414,"#.##%") &amp; ")"</f>
        <v>Provision for the Installation and Upgrade of Employer's Assets - Overhead charges and profit in respect of B-6001-a (.%)</v>
      </c>
      <c r="D414" s="147" t="s">
        <v>320</v>
      </c>
      <c r="E414" s="302">
        <f>+G413</f>
        <v>2010000</v>
      </c>
      <c r="F414" s="312"/>
      <c r="G414" s="74">
        <f>+E414*F414</f>
        <v>0</v>
      </c>
      <c r="H414" s="234"/>
      <c r="I414" s="235"/>
      <c r="J414" s="230"/>
      <c r="K414" s="231"/>
      <c r="L414" s="231"/>
      <c r="M414" s="231"/>
      <c r="N414" s="231"/>
      <c r="O414" s="231"/>
      <c r="P414" s="231"/>
      <c r="Q414" s="231"/>
      <c r="R414" s="231"/>
      <c r="S414" s="231"/>
      <c r="T414" s="231"/>
      <c r="U414" s="232">
        <f>G414/6</f>
        <v>0</v>
      </c>
      <c r="V414" s="230"/>
      <c r="W414" s="231"/>
      <c r="X414" s="231"/>
      <c r="Y414" s="231"/>
      <c r="Z414" s="231"/>
      <c r="AA414" s="231"/>
      <c r="AB414" s="231"/>
      <c r="AC414" s="231"/>
      <c r="AD414" s="231"/>
      <c r="AE414" s="231"/>
      <c r="AF414" s="231"/>
      <c r="AG414" s="232">
        <f>G414/6</f>
        <v>0</v>
      </c>
      <c r="AH414" s="233"/>
      <c r="AI414" s="231"/>
      <c r="AJ414" s="231"/>
      <c r="AK414" s="231"/>
      <c r="AL414" s="231"/>
      <c r="AM414" s="231"/>
      <c r="AN414" s="231"/>
      <c r="AO414" s="231"/>
      <c r="AP414" s="231"/>
      <c r="AQ414" s="231"/>
      <c r="AR414" s="231"/>
      <c r="AS414" s="232">
        <f>G414/6</f>
        <v>0</v>
      </c>
      <c r="AT414" s="233"/>
      <c r="AU414" s="231"/>
      <c r="AV414" s="231"/>
      <c r="AW414" s="231"/>
      <c r="AX414" s="231"/>
      <c r="AY414" s="231"/>
      <c r="AZ414" s="231"/>
      <c r="BA414" s="231"/>
      <c r="BB414" s="231"/>
      <c r="BC414" s="231"/>
      <c r="BD414" s="231"/>
      <c r="BE414" s="232">
        <f>G414/6</f>
        <v>0</v>
      </c>
      <c r="BF414" s="233"/>
      <c r="BG414" s="231"/>
      <c r="BH414" s="231"/>
      <c r="BI414" s="231"/>
      <c r="BJ414" s="231"/>
      <c r="BK414" s="231"/>
      <c r="BL414" s="231"/>
      <c r="BM414" s="231"/>
      <c r="BN414" s="231"/>
      <c r="BO414" s="231"/>
      <c r="BP414" s="231"/>
      <c r="BQ414" s="232">
        <f>G414/6</f>
        <v>0</v>
      </c>
      <c r="BR414" s="233"/>
      <c r="BS414" s="231"/>
      <c r="BT414" s="231"/>
      <c r="BU414" s="231"/>
      <c r="BV414" s="231"/>
      <c r="BW414" s="231"/>
      <c r="BX414" s="231"/>
      <c r="BY414" s="231"/>
      <c r="BZ414" s="231"/>
      <c r="CA414" s="231"/>
      <c r="CB414" s="231"/>
      <c r="CC414" s="232">
        <f>G414-SUM(H414:CB414)</f>
        <v>0</v>
      </c>
      <c r="CD414" s="368"/>
    </row>
    <row r="415" spans="1:82" ht="27" x14ac:dyDescent="0.75">
      <c r="A415" s="155"/>
      <c r="B415" s="73" t="s">
        <v>495</v>
      </c>
      <c r="C415" s="129" t="str">
        <f>"Provision for the Installation and Upgrade of Electrical + Mechanical Assets - Provision for the installation and upgrade of Employer's Assets ("&amp; TEXT(F415,"## ### ###") &amp;")"</f>
        <v>Provision for the Installation and Upgrade of Electrical + Mechanical Assets - Provision for the installation and upgrade of Employer's Assets (2 010 000)</v>
      </c>
      <c r="D415" s="29" t="s">
        <v>318</v>
      </c>
      <c r="E415" s="255">
        <v>1</v>
      </c>
      <c r="F415" s="224">
        <v>2010000</v>
      </c>
      <c r="G415" s="74">
        <f t="shared" ref="G415" si="323">+E415*F415</f>
        <v>2010000</v>
      </c>
      <c r="H415" s="234"/>
      <c r="I415" s="235"/>
      <c r="J415" s="230"/>
      <c r="K415" s="231"/>
      <c r="L415" s="231"/>
      <c r="M415" s="231"/>
      <c r="N415" s="231"/>
      <c r="O415" s="231"/>
      <c r="P415" s="231"/>
      <c r="Q415" s="231"/>
      <c r="R415" s="231"/>
      <c r="S415" s="231"/>
      <c r="T415" s="231"/>
      <c r="U415" s="232">
        <f t="shared" ref="U415" si="324">G415/6</f>
        <v>335000</v>
      </c>
      <c r="V415" s="230"/>
      <c r="W415" s="231"/>
      <c r="X415" s="231"/>
      <c r="Y415" s="231"/>
      <c r="Z415" s="231"/>
      <c r="AA415" s="231"/>
      <c r="AB415" s="231"/>
      <c r="AC415" s="231"/>
      <c r="AD415" s="231"/>
      <c r="AE415" s="231"/>
      <c r="AF415" s="231"/>
      <c r="AG415" s="232">
        <f t="shared" ref="AG415" si="325">G415/6</f>
        <v>335000</v>
      </c>
      <c r="AH415" s="233"/>
      <c r="AI415" s="231"/>
      <c r="AJ415" s="231"/>
      <c r="AK415" s="231"/>
      <c r="AL415" s="231"/>
      <c r="AM415" s="231"/>
      <c r="AN415" s="231"/>
      <c r="AO415" s="231"/>
      <c r="AP415" s="231"/>
      <c r="AQ415" s="231"/>
      <c r="AR415" s="231"/>
      <c r="AS415" s="232">
        <f t="shared" ref="AS415" si="326">G415/6</f>
        <v>335000</v>
      </c>
      <c r="AT415" s="233"/>
      <c r="AU415" s="231"/>
      <c r="AV415" s="231"/>
      <c r="AW415" s="231"/>
      <c r="AX415" s="231"/>
      <c r="AY415" s="231"/>
      <c r="AZ415" s="231"/>
      <c r="BA415" s="231"/>
      <c r="BB415" s="231"/>
      <c r="BC415" s="231"/>
      <c r="BD415" s="231"/>
      <c r="BE415" s="232">
        <f t="shared" ref="BE415" si="327">G415/6</f>
        <v>335000</v>
      </c>
      <c r="BF415" s="233"/>
      <c r="BG415" s="231"/>
      <c r="BH415" s="231"/>
      <c r="BI415" s="231"/>
      <c r="BJ415" s="231"/>
      <c r="BK415" s="231"/>
      <c r="BL415" s="231"/>
      <c r="BM415" s="231"/>
      <c r="BN415" s="231"/>
      <c r="BO415" s="231"/>
      <c r="BP415" s="231"/>
      <c r="BQ415" s="232">
        <f t="shared" ref="BQ415" si="328">G415/6</f>
        <v>335000</v>
      </c>
      <c r="BR415" s="233"/>
      <c r="BS415" s="231"/>
      <c r="BT415" s="231"/>
      <c r="BU415" s="231"/>
      <c r="BV415" s="231"/>
      <c r="BW415" s="231"/>
      <c r="BX415" s="231"/>
      <c r="BY415" s="231"/>
      <c r="BZ415" s="231"/>
      <c r="CA415" s="231"/>
      <c r="CB415" s="231"/>
      <c r="CC415" s="232">
        <f t="shared" ref="CC415" si="329">G415-SUM(H415:CB415)</f>
        <v>335000</v>
      </c>
      <c r="CD415" s="368"/>
    </row>
    <row r="416" spans="1:82" ht="27" x14ac:dyDescent="0.75">
      <c r="A416" s="43"/>
      <c r="B416" s="26" t="s">
        <v>496</v>
      </c>
      <c r="C416" s="27" t="str">
        <f>"Provision for the Installation and Upgrade of Electrical + Mechanical Assets - Overhead charges and profit in respect of B-6002-a (" &amp; TEXT(F416,"#.##%") &amp; ")"</f>
        <v>Provision for the Installation and Upgrade of Electrical + Mechanical Assets - Overhead charges and profit in respect of B-6002-a (.%)</v>
      </c>
      <c r="D416" s="147" t="s">
        <v>320</v>
      </c>
      <c r="E416" s="302">
        <f>+G415</f>
        <v>2010000</v>
      </c>
      <c r="F416" s="312"/>
      <c r="G416" s="74">
        <f>+E416*F416</f>
        <v>0</v>
      </c>
      <c r="H416" s="234"/>
      <c r="I416" s="235"/>
      <c r="J416" s="230"/>
      <c r="K416" s="231"/>
      <c r="L416" s="231"/>
      <c r="M416" s="231"/>
      <c r="N416" s="231"/>
      <c r="O416" s="231"/>
      <c r="P416" s="231"/>
      <c r="Q416" s="231"/>
      <c r="R416" s="231"/>
      <c r="S416" s="231"/>
      <c r="T416" s="231"/>
      <c r="U416" s="232">
        <f>G416/6</f>
        <v>0</v>
      </c>
      <c r="V416" s="230"/>
      <c r="W416" s="231"/>
      <c r="X416" s="231"/>
      <c r="Y416" s="231"/>
      <c r="Z416" s="231"/>
      <c r="AA416" s="231"/>
      <c r="AB416" s="231"/>
      <c r="AC416" s="231"/>
      <c r="AD416" s="231"/>
      <c r="AE416" s="231"/>
      <c r="AF416" s="231"/>
      <c r="AG416" s="232">
        <f>G416/6</f>
        <v>0</v>
      </c>
      <c r="AH416" s="233"/>
      <c r="AI416" s="231"/>
      <c r="AJ416" s="231"/>
      <c r="AK416" s="231"/>
      <c r="AL416" s="231"/>
      <c r="AM416" s="231"/>
      <c r="AN416" s="231"/>
      <c r="AO416" s="231"/>
      <c r="AP416" s="231"/>
      <c r="AQ416" s="231"/>
      <c r="AR416" s="231"/>
      <c r="AS416" s="232">
        <f>G416/6</f>
        <v>0</v>
      </c>
      <c r="AT416" s="233"/>
      <c r="AU416" s="231"/>
      <c r="AV416" s="231"/>
      <c r="AW416" s="231"/>
      <c r="AX416" s="231"/>
      <c r="AY416" s="231"/>
      <c r="AZ416" s="231"/>
      <c r="BA416" s="231"/>
      <c r="BB416" s="231"/>
      <c r="BC416" s="231"/>
      <c r="BD416" s="231"/>
      <c r="BE416" s="232">
        <f>G416/6</f>
        <v>0</v>
      </c>
      <c r="BF416" s="233"/>
      <c r="BG416" s="231"/>
      <c r="BH416" s="231"/>
      <c r="BI416" s="231"/>
      <c r="BJ416" s="231"/>
      <c r="BK416" s="231"/>
      <c r="BL416" s="231"/>
      <c r="BM416" s="231"/>
      <c r="BN416" s="231"/>
      <c r="BO416" s="231"/>
      <c r="BP416" s="231"/>
      <c r="BQ416" s="232">
        <f>G416/6</f>
        <v>0</v>
      </c>
      <c r="BR416" s="233"/>
      <c r="BS416" s="231"/>
      <c r="BT416" s="231"/>
      <c r="BU416" s="231"/>
      <c r="BV416" s="231"/>
      <c r="BW416" s="231"/>
      <c r="BX416" s="231"/>
      <c r="BY416" s="231"/>
      <c r="BZ416" s="231"/>
      <c r="CA416" s="231"/>
      <c r="CB416" s="231"/>
      <c r="CC416" s="232">
        <f>G416-SUM(H416:CB416)</f>
        <v>0</v>
      </c>
      <c r="CD416" s="368"/>
    </row>
    <row r="417" spans="1:82" ht="27" x14ac:dyDescent="0.75">
      <c r="A417" s="155"/>
      <c r="B417" s="73" t="s">
        <v>497</v>
      </c>
      <c r="C417" s="129" t="str">
        <f>"Provision for the Installation and Upgrade of Toll System Assets - Provision for the installation and upgrade of Toll System Assets (" &amp; TEXT(F417,"######") &amp;")"</f>
        <v>Provision for the Installation and Upgrade of Toll System Assets - Provision for the installation and upgrade of Toll System Assets (300000)</v>
      </c>
      <c r="D417" s="29" t="s">
        <v>318</v>
      </c>
      <c r="E417" s="255">
        <v>1</v>
      </c>
      <c r="F417" s="224">
        <v>300000</v>
      </c>
      <c r="G417" s="74">
        <f t="shared" ref="G417" si="330">+E417*F417</f>
        <v>300000</v>
      </c>
      <c r="H417" s="234"/>
      <c r="I417" s="235"/>
      <c r="J417" s="230"/>
      <c r="K417" s="231"/>
      <c r="L417" s="231"/>
      <c r="M417" s="231"/>
      <c r="N417" s="231"/>
      <c r="O417" s="231"/>
      <c r="P417" s="231"/>
      <c r="Q417" s="231"/>
      <c r="R417" s="231"/>
      <c r="S417" s="231"/>
      <c r="T417" s="231"/>
      <c r="U417" s="232">
        <f t="shared" ref="U417" si="331">G417/6</f>
        <v>50000</v>
      </c>
      <c r="V417" s="230"/>
      <c r="W417" s="231"/>
      <c r="X417" s="231"/>
      <c r="Y417" s="231"/>
      <c r="Z417" s="231"/>
      <c r="AA417" s="231"/>
      <c r="AB417" s="231"/>
      <c r="AC417" s="231"/>
      <c r="AD417" s="231"/>
      <c r="AE417" s="231"/>
      <c r="AF417" s="231"/>
      <c r="AG417" s="232">
        <f t="shared" ref="AG417" si="332">G417/6</f>
        <v>50000</v>
      </c>
      <c r="AH417" s="233"/>
      <c r="AI417" s="231"/>
      <c r="AJ417" s="231"/>
      <c r="AK417" s="231"/>
      <c r="AL417" s="231"/>
      <c r="AM417" s="231"/>
      <c r="AN417" s="231"/>
      <c r="AO417" s="231"/>
      <c r="AP417" s="231"/>
      <c r="AQ417" s="231"/>
      <c r="AR417" s="231"/>
      <c r="AS417" s="232">
        <f t="shared" ref="AS417" si="333">G417/6</f>
        <v>50000</v>
      </c>
      <c r="AT417" s="233"/>
      <c r="AU417" s="231"/>
      <c r="AV417" s="231"/>
      <c r="AW417" s="231"/>
      <c r="AX417" s="231"/>
      <c r="AY417" s="231"/>
      <c r="AZ417" s="231"/>
      <c r="BA417" s="231"/>
      <c r="BB417" s="231"/>
      <c r="BC417" s="231"/>
      <c r="BD417" s="231"/>
      <c r="BE417" s="232">
        <f t="shared" ref="BE417" si="334">G417/6</f>
        <v>50000</v>
      </c>
      <c r="BF417" s="233"/>
      <c r="BG417" s="231"/>
      <c r="BH417" s="231"/>
      <c r="BI417" s="231"/>
      <c r="BJ417" s="231"/>
      <c r="BK417" s="231"/>
      <c r="BL417" s="231"/>
      <c r="BM417" s="231"/>
      <c r="BN417" s="231"/>
      <c r="BO417" s="231"/>
      <c r="BP417" s="231"/>
      <c r="BQ417" s="232">
        <f t="shared" ref="BQ417" si="335">G417/6</f>
        <v>50000</v>
      </c>
      <c r="BR417" s="233"/>
      <c r="BS417" s="231"/>
      <c r="BT417" s="231"/>
      <c r="BU417" s="231"/>
      <c r="BV417" s="231"/>
      <c r="BW417" s="231"/>
      <c r="BX417" s="231"/>
      <c r="BY417" s="231"/>
      <c r="BZ417" s="231"/>
      <c r="CA417" s="231"/>
      <c r="CB417" s="231"/>
      <c r="CC417" s="232">
        <f t="shared" ref="CC417" si="336">G417-SUM(H417:CB417)</f>
        <v>50000</v>
      </c>
      <c r="CD417" s="368"/>
    </row>
    <row r="418" spans="1:82" ht="27" x14ac:dyDescent="0.75">
      <c r="A418" s="43"/>
      <c r="B418" s="26" t="s">
        <v>498</v>
      </c>
      <c r="C418" s="27" t="str">
        <f>"Provision for the Installation and Upgrade of Toll System Assets - Overhead charges and profit in respect of B-6003-a (" &amp; TEXT(F418,"#.##%") &amp; ")"</f>
        <v>Provision for the Installation and Upgrade of Toll System Assets - Overhead charges and profit in respect of B-6003-a (.%)</v>
      </c>
      <c r="D418" s="147" t="s">
        <v>320</v>
      </c>
      <c r="E418" s="302">
        <f>+G417</f>
        <v>300000</v>
      </c>
      <c r="F418" s="312"/>
      <c r="G418" s="74">
        <f>+E418*F418</f>
        <v>0</v>
      </c>
      <c r="H418" s="234"/>
      <c r="I418" s="235"/>
      <c r="J418" s="230"/>
      <c r="K418" s="231"/>
      <c r="L418" s="231"/>
      <c r="M418" s="231"/>
      <c r="N418" s="231"/>
      <c r="O418" s="231"/>
      <c r="P418" s="231"/>
      <c r="Q418" s="231"/>
      <c r="R418" s="231"/>
      <c r="S418" s="231"/>
      <c r="T418" s="231"/>
      <c r="U418" s="232">
        <f>G418/6</f>
        <v>0</v>
      </c>
      <c r="V418" s="230"/>
      <c r="W418" s="231"/>
      <c r="X418" s="231"/>
      <c r="Y418" s="231"/>
      <c r="Z418" s="231"/>
      <c r="AA418" s="231"/>
      <c r="AB418" s="231"/>
      <c r="AC418" s="231"/>
      <c r="AD418" s="231"/>
      <c r="AE418" s="231"/>
      <c r="AF418" s="231"/>
      <c r="AG418" s="232">
        <f>G418/6</f>
        <v>0</v>
      </c>
      <c r="AH418" s="233"/>
      <c r="AI418" s="231"/>
      <c r="AJ418" s="231"/>
      <c r="AK418" s="231"/>
      <c r="AL418" s="231"/>
      <c r="AM418" s="231"/>
      <c r="AN418" s="231"/>
      <c r="AO418" s="231"/>
      <c r="AP418" s="231"/>
      <c r="AQ418" s="231"/>
      <c r="AR418" s="231"/>
      <c r="AS418" s="232">
        <f>G418/6</f>
        <v>0</v>
      </c>
      <c r="AT418" s="233"/>
      <c r="AU418" s="231"/>
      <c r="AV418" s="231"/>
      <c r="AW418" s="231"/>
      <c r="AX418" s="231"/>
      <c r="AY418" s="231"/>
      <c r="AZ418" s="231"/>
      <c r="BA418" s="231"/>
      <c r="BB418" s="231"/>
      <c r="BC418" s="231"/>
      <c r="BD418" s="231"/>
      <c r="BE418" s="232">
        <f>G418/6</f>
        <v>0</v>
      </c>
      <c r="BF418" s="233"/>
      <c r="BG418" s="231"/>
      <c r="BH418" s="231"/>
      <c r="BI418" s="231"/>
      <c r="BJ418" s="231"/>
      <c r="BK418" s="231"/>
      <c r="BL418" s="231"/>
      <c r="BM418" s="231"/>
      <c r="BN418" s="231"/>
      <c r="BO418" s="231"/>
      <c r="BP418" s="231"/>
      <c r="BQ418" s="232">
        <f>G418/6</f>
        <v>0</v>
      </c>
      <c r="BR418" s="233"/>
      <c r="BS418" s="231"/>
      <c r="BT418" s="231"/>
      <c r="BU418" s="231"/>
      <c r="BV418" s="231"/>
      <c r="BW418" s="231"/>
      <c r="BX418" s="231"/>
      <c r="BY418" s="231"/>
      <c r="BZ418" s="231"/>
      <c r="CA418" s="231"/>
      <c r="CB418" s="231"/>
      <c r="CC418" s="232">
        <f>G418-SUM(H418:CB418)</f>
        <v>0</v>
      </c>
      <c r="CD418" s="368"/>
    </row>
    <row r="419" spans="1:82" ht="27" x14ac:dyDescent="0.75">
      <c r="A419" s="155"/>
      <c r="B419" s="73" t="s">
        <v>499</v>
      </c>
      <c r="C419" s="129" t="str">
        <f>"Customer Service Kiosk at locations Remote from the Plazas - Allowance for Customer Service Kiosks Planning and Design ("&amp; TEXT(F419,"### ###") &amp;")"</f>
        <v>Customer Service Kiosk at locations Remote from the Plazas - Allowance for Customer Service Kiosks Planning and Design (600 000)</v>
      </c>
      <c r="D419" s="29" t="s">
        <v>318</v>
      </c>
      <c r="E419" s="255">
        <v>1</v>
      </c>
      <c r="F419" s="224">
        <v>600000</v>
      </c>
      <c r="G419" s="74">
        <f t="shared" ref="G419" si="337">+E419*F419</f>
        <v>600000</v>
      </c>
      <c r="H419" s="234"/>
      <c r="I419" s="235"/>
      <c r="J419" s="230"/>
      <c r="K419" s="231"/>
      <c r="L419" s="231"/>
      <c r="M419" s="231"/>
      <c r="N419" s="231"/>
      <c r="O419" s="231"/>
      <c r="P419" s="231"/>
      <c r="Q419" s="231"/>
      <c r="R419" s="231"/>
      <c r="S419" s="231"/>
      <c r="T419" s="231"/>
      <c r="U419" s="232">
        <f t="shared" ref="U419" si="338">G419/6</f>
        <v>100000</v>
      </c>
      <c r="V419" s="230"/>
      <c r="W419" s="231"/>
      <c r="X419" s="231"/>
      <c r="Y419" s="231"/>
      <c r="Z419" s="231"/>
      <c r="AA419" s="231"/>
      <c r="AB419" s="231"/>
      <c r="AC419" s="231"/>
      <c r="AD419" s="231"/>
      <c r="AE419" s="231"/>
      <c r="AF419" s="231"/>
      <c r="AG419" s="232">
        <f t="shared" ref="AG419" si="339">G419/6</f>
        <v>100000</v>
      </c>
      <c r="AH419" s="233"/>
      <c r="AI419" s="231"/>
      <c r="AJ419" s="231"/>
      <c r="AK419" s="231"/>
      <c r="AL419" s="231"/>
      <c r="AM419" s="231"/>
      <c r="AN419" s="231"/>
      <c r="AO419" s="231"/>
      <c r="AP419" s="231"/>
      <c r="AQ419" s="231"/>
      <c r="AR419" s="231"/>
      <c r="AS419" s="232">
        <f t="shared" ref="AS419" si="340">G419/6</f>
        <v>100000</v>
      </c>
      <c r="AT419" s="233"/>
      <c r="AU419" s="231"/>
      <c r="AV419" s="231"/>
      <c r="AW419" s="231"/>
      <c r="AX419" s="231"/>
      <c r="AY419" s="231"/>
      <c r="AZ419" s="231"/>
      <c r="BA419" s="231"/>
      <c r="BB419" s="231"/>
      <c r="BC419" s="231"/>
      <c r="BD419" s="231"/>
      <c r="BE419" s="232">
        <f t="shared" ref="BE419" si="341">G419/6</f>
        <v>100000</v>
      </c>
      <c r="BF419" s="233"/>
      <c r="BG419" s="231"/>
      <c r="BH419" s="231"/>
      <c r="BI419" s="231"/>
      <c r="BJ419" s="231"/>
      <c r="BK419" s="231"/>
      <c r="BL419" s="231"/>
      <c r="BM419" s="231"/>
      <c r="BN419" s="231"/>
      <c r="BO419" s="231"/>
      <c r="BP419" s="231"/>
      <c r="BQ419" s="232">
        <f t="shared" ref="BQ419" si="342">G419/6</f>
        <v>100000</v>
      </c>
      <c r="BR419" s="233"/>
      <c r="BS419" s="231"/>
      <c r="BT419" s="231"/>
      <c r="BU419" s="231"/>
      <c r="BV419" s="231"/>
      <c r="BW419" s="231"/>
      <c r="BX419" s="231"/>
      <c r="BY419" s="231"/>
      <c r="BZ419" s="231"/>
      <c r="CA419" s="231"/>
      <c r="CB419" s="231"/>
      <c r="CC419" s="232">
        <f t="shared" ref="CC419" si="343">G419-SUM(H419:CB419)</f>
        <v>100000</v>
      </c>
      <c r="CD419" s="368"/>
    </row>
    <row r="420" spans="1:82" ht="27" x14ac:dyDescent="0.75">
      <c r="A420" s="43"/>
      <c r="B420" s="26" t="s">
        <v>500</v>
      </c>
      <c r="C420" s="27" t="str">
        <f>"Customer Service Kiosk at locations Remote from the Plazas - Overhead Charges and Profit in respect of B-6004-a ("&amp; TEXT(F420,"#.##%") &amp; ")"</f>
        <v>Customer Service Kiosk at locations Remote from the Plazas - Overhead Charges and Profit in respect of B-6004-a (.%)</v>
      </c>
      <c r="D420" s="147" t="s">
        <v>320</v>
      </c>
      <c r="E420" s="302">
        <f>+G419</f>
        <v>600000</v>
      </c>
      <c r="F420" s="312"/>
      <c r="G420" s="74">
        <f>+E420*F420</f>
        <v>0</v>
      </c>
      <c r="H420" s="234"/>
      <c r="I420" s="235"/>
      <c r="J420" s="230"/>
      <c r="K420" s="231"/>
      <c r="L420" s="231"/>
      <c r="M420" s="231"/>
      <c r="N420" s="231"/>
      <c r="O420" s="231"/>
      <c r="P420" s="231"/>
      <c r="Q420" s="231"/>
      <c r="R420" s="231"/>
      <c r="S420" s="231"/>
      <c r="T420" s="231"/>
      <c r="U420" s="232">
        <f>G420/6</f>
        <v>0</v>
      </c>
      <c r="V420" s="230"/>
      <c r="W420" s="231"/>
      <c r="X420" s="231"/>
      <c r="Y420" s="231"/>
      <c r="Z420" s="231"/>
      <c r="AA420" s="231"/>
      <c r="AB420" s="231"/>
      <c r="AC420" s="231"/>
      <c r="AD420" s="231"/>
      <c r="AE420" s="231"/>
      <c r="AF420" s="231"/>
      <c r="AG420" s="232">
        <f>G420/6</f>
        <v>0</v>
      </c>
      <c r="AH420" s="233"/>
      <c r="AI420" s="231"/>
      <c r="AJ420" s="231"/>
      <c r="AK420" s="231"/>
      <c r="AL420" s="231"/>
      <c r="AM420" s="231"/>
      <c r="AN420" s="231"/>
      <c r="AO420" s="231"/>
      <c r="AP420" s="231"/>
      <c r="AQ420" s="231"/>
      <c r="AR420" s="231"/>
      <c r="AS420" s="232">
        <f>G420/6</f>
        <v>0</v>
      </c>
      <c r="AT420" s="233"/>
      <c r="AU420" s="231"/>
      <c r="AV420" s="231"/>
      <c r="AW420" s="231"/>
      <c r="AX420" s="231"/>
      <c r="AY420" s="231"/>
      <c r="AZ420" s="231"/>
      <c r="BA420" s="231"/>
      <c r="BB420" s="231"/>
      <c r="BC420" s="231"/>
      <c r="BD420" s="231"/>
      <c r="BE420" s="232">
        <f>G420/6</f>
        <v>0</v>
      </c>
      <c r="BF420" s="233"/>
      <c r="BG420" s="231"/>
      <c r="BH420" s="231"/>
      <c r="BI420" s="231"/>
      <c r="BJ420" s="231"/>
      <c r="BK420" s="231"/>
      <c r="BL420" s="231"/>
      <c r="BM420" s="231"/>
      <c r="BN420" s="231"/>
      <c r="BO420" s="231"/>
      <c r="BP420" s="231"/>
      <c r="BQ420" s="232">
        <f>G420/6</f>
        <v>0</v>
      </c>
      <c r="BR420" s="233"/>
      <c r="BS420" s="231"/>
      <c r="BT420" s="231"/>
      <c r="BU420" s="231"/>
      <c r="BV420" s="231"/>
      <c r="BW420" s="231"/>
      <c r="BX420" s="231"/>
      <c r="BY420" s="231"/>
      <c r="BZ420" s="231"/>
      <c r="CA420" s="231"/>
      <c r="CB420" s="231"/>
      <c r="CC420" s="232">
        <f>G420-SUM(H420:CB420)</f>
        <v>0</v>
      </c>
      <c r="CD420" s="368"/>
    </row>
    <row r="421" spans="1:82" ht="27" x14ac:dyDescent="0.75">
      <c r="A421" s="180"/>
      <c r="B421" s="73" t="s">
        <v>501</v>
      </c>
      <c r="C421" s="129" t="str">
        <f>"Customer Service Kiosk at locations Remote from the Plazas - Procurement of Kiosks Supply and Installation ("&amp; TEXT(F421,"### ###") &amp;")"</f>
        <v>Customer Service Kiosk at locations Remote from the Plazas - Procurement of Kiosks Supply and Installation (900 000)</v>
      </c>
      <c r="D421" s="29" t="s">
        <v>318</v>
      </c>
      <c r="E421" s="255">
        <v>1</v>
      </c>
      <c r="F421" s="224">
        <v>900000</v>
      </c>
      <c r="G421" s="74">
        <f t="shared" ref="G421" si="344">+E421*F421</f>
        <v>900000</v>
      </c>
      <c r="H421" s="234"/>
      <c r="I421" s="235"/>
      <c r="J421" s="230"/>
      <c r="K421" s="231"/>
      <c r="L421" s="231"/>
      <c r="M421" s="231"/>
      <c r="N421" s="231"/>
      <c r="O421" s="231"/>
      <c r="P421" s="231"/>
      <c r="Q421" s="231"/>
      <c r="R421" s="231"/>
      <c r="S421" s="231"/>
      <c r="T421" s="231"/>
      <c r="U421" s="232">
        <f t="shared" ref="U421" si="345">G421/6</f>
        <v>150000</v>
      </c>
      <c r="V421" s="230"/>
      <c r="W421" s="231"/>
      <c r="X421" s="231"/>
      <c r="Y421" s="231"/>
      <c r="Z421" s="231"/>
      <c r="AA421" s="231"/>
      <c r="AB421" s="231"/>
      <c r="AC421" s="231"/>
      <c r="AD421" s="231"/>
      <c r="AE421" s="231"/>
      <c r="AF421" s="231"/>
      <c r="AG421" s="232">
        <f t="shared" ref="AG421" si="346">G421/6</f>
        <v>150000</v>
      </c>
      <c r="AH421" s="233"/>
      <c r="AI421" s="231"/>
      <c r="AJ421" s="231"/>
      <c r="AK421" s="231"/>
      <c r="AL421" s="231"/>
      <c r="AM421" s="231"/>
      <c r="AN421" s="231"/>
      <c r="AO421" s="231"/>
      <c r="AP421" s="231"/>
      <c r="AQ421" s="231"/>
      <c r="AR421" s="231"/>
      <c r="AS421" s="232">
        <f t="shared" ref="AS421" si="347">G421/6</f>
        <v>150000</v>
      </c>
      <c r="AT421" s="233"/>
      <c r="AU421" s="231"/>
      <c r="AV421" s="231"/>
      <c r="AW421" s="231"/>
      <c r="AX421" s="231"/>
      <c r="AY421" s="231"/>
      <c r="AZ421" s="231"/>
      <c r="BA421" s="231"/>
      <c r="BB421" s="231"/>
      <c r="BC421" s="231"/>
      <c r="BD421" s="231"/>
      <c r="BE421" s="232">
        <f t="shared" ref="BE421" si="348">G421/6</f>
        <v>150000</v>
      </c>
      <c r="BF421" s="233"/>
      <c r="BG421" s="231"/>
      <c r="BH421" s="231"/>
      <c r="BI421" s="231"/>
      <c r="BJ421" s="231"/>
      <c r="BK421" s="231"/>
      <c r="BL421" s="231"/>
      <c r="BM421" s="231"/>
      <c r="BN421" s="231"/>
      <c r="BO421" s="231"/>
      <c r="BP421" s="231"/>
      <c r="BQ421" s="232">
        <f t="shared" ref="BQ421" si="349">G421/6</f>
        <v>150000</v>
      </c>
      <c r="BR421" s="233"/>
      <c r="BS421" s="231"/>
      <c r="BT421" s="231"/>
      <c r="BU421" s="231"/>
      <c r="BV421" s="231"/>
      <c r="BW421" s="231"/>
      <c r="BX421" s="231"/>
      <c r="BY421" s="231"/>
      <c r="BZ421" s="231"/>
      <c r="CA421" s="231"/>
      <c r="CB421" s="231"/>
      <c r="CC421" s="232">
        <f t="shared" ref="CC421" si="350">G421-SUM(H421:CB421)</f>
        <v>150000</v>
      </c>
      <c r="CD421" s="368"/>
    </row>
    <row r="422" spans="1:82" ht="27" x14ac:dyDescent="0.75">
      <c r="A422" s="39"/>
      <c r="B422" s="26" t="s">
        <v>502</v>
      </c>
      <c r="C422" s="27" t="str">
        <f>"Customer Service Kiosk at locations Remote from the Plazas - Overhead charges and Profit in respect of B-6004-c ("&amp; TEXT(F422,"##%") &amp; ")"</f>
        <v>Customer Service Kiosk at locations Remote from the Plazas - Overhead charges and Profit in respect of B-6004-c (%)</v>
      </c>
      <c r="D422" s="147" t="s">
        <v>320</v>
      </c>
      <c r="E422" s="302">
        <f>+G421</f>
        <v>900000</v>
      </c>
      <c r="F422" s="312"/>
      <c r="G422" s="74">
        <f>+E422*F422</f>
        <v>0</v>
      </c>
      <c r="H422" s="234"/>
      <c r="I422" s="235"/>
      <c r="J422" s="230"/>
      <c r="K422" s="231"/>
      <c r="L422" s="231"/>
      <c r="M422" s="231"/>
      <c r="N422" s="231"/>
      <c r="O422" s="231"/>
      <c r="P422" s="231"/>
      <c r="Q422" s="231"/>
      <c r="R422" s="231"/>
      <c r="S422" s="231"/>
      <c r="T422" s="231"/>
      <c r="U422" s="232">
        <f>G422/6</f>
        <v>0</v>
      </c>
      <c r="V422" s="230"/>
      <c r="W422" s="231"/>
      <c r="X422" s="231"/>
      <c r="Y422" s="231"/>
      <c r="Z422" s="231"/>
      <c r="AA422" s="231"/>
      <c r="AB422" s="231"/>
      <c r="AC422" s="231"/>
      <c r="AD422" s="231"/>
      <c r="AE422" s="231"/>
      <c r="AF422" s="231"/>
      <c r="AG422" s="232">
        <f>G422/6</f>
        <v>0</v>
      </c>
      <c r="AH422" s="233"/>
      <c r="AI422" s="231"/>
      <c r="AJ422" s="231"/>
      <c r="AK422" s="231"/>
      <c r="AL422" s="231"/>
      <c r="AM422" s="231"/>
      <c r="AN422" s="231"/>
      <c r="AO422" s="231"/>
      <c r="AP422" s="231"/>
      <c r="AQ422" s="231"/>
      <c r="AR422" s="231"/>
      <c r="AS422" s="232">
        <f>G422/6</f>
        <v>0</v>
      </c>
      <c r="AT422" s="233"/>
      <c r="AU422" s="231"/>
      <c r="AV422" s="231"/>
      <c r="AW422" s="231"/>
      <c r="AX422" s="231"/>
      <c r="AY422" s="231"/>
      <c r="AZ422" s="231"/>
      <c r="BA422" s="231"/>
      <c r="BB422" s="231"/>
      <c r="BC422" s="231"/>
      <c r="BD422" s="231"/>
      <c r="BE422" s="232">
        <f>G422/6</f>
        <v>0</v>
      </c>
      <c r="BF422" s="233"/>
      <c r="BG422" s="231"/>
      <c r="BH422" s="231"/>
      <c r="BI422" s="231"/>
      <c r="BJ422" s="231"/>
      <c r="BK422" s="231"/>
      <c r="BL422" s="231"/>
      <c r="BM422" s="231"/>
      <c r="BN422" s="231"/>
      <c r="BO422" s="231"/>
      <c r="BP422" s="231"/>
      <c r="BQ422" s="232">
        <f>G422/6</f>
        <v>0</v>
      </c>
      <c r="BR422" s="233"/>
      <c r="BS422" s="231"/>
      <c r="BT422" s="231"/>
      <c r="BU422" s="231"/>
      <c r="BV422" s="231"/>
      <c r="BW422" s="231"/>
      <c r="BX422" s="231"/>
      <c r="BY422" s="231"/>
      <c r="BZ422" s="231"/>
      <c r="CA422" s="231"/>
      <c r="CB422" s="231"/>
      <c r="CC422" s="232">
        <f>G422-SUM(H422:CB422)</f>
        <v>0</v>
      </c>
      <c r="CD422" s="368"/>
    </row>
    <row r="423" spans="1:82" ht="27" x14ac:dyDescent="0.75">
      <c r="A423" s="39"/>
      <c r="B423" s="73" t="s">
        <v>503</v>
      </c>
      <c r="C423" s="129" t="str">
        <f>"Customer Service Kiosks at Toll Plazas - Allowance for Customer Service Kiosks Planning and Design ("&amp; TEXT(F423,"##### ###") &amp;")"</f>
        <v>Customer Service Kiosks at Toll Plazas - Allowance for Customer Service Kiosks Planning and Design (600 000)</v>
      </c>
      <c r="D423" s="29" t="s">
        <v>318</v>
      </c>
      <c r="E423" s="255">
        <v>1</v>
      </c>
      <c r="F423" s="224">
        <v>600000</v>
      </c>
      <c r="G423" s="74">
        <f t="shared" ref="G423" si="351">+E423*F423</f>
        <v>600000</v>
      </c>
      <c r="H423" s="234"/>
      <c r="I423" s="235"/>
      <c r="J423" s="230"/>
      <c r="K423" s="231"/>
      <c r="L423" s="231"/>
      <c r="M423" s="231"/>
      <c r="N423" s="231"/>
      <c r="O423" s="231"/>
      <c r="P423" s="231"/>
      <c r="Q423" s="231"/>
      <c r="R423" s="231"/>
      <c r="S423" s="231"/>
      <c r="T423" s="231"/>
      <c r="U423" s="232">
        <f t="shared" ref="U423" si="352">G423/6</f>
        <v>100000</v>
      </c>
      <c r="V423" s="230"/>
      <c r="W423" s="231"/>
      <c r="X423" s="231"/>
      <c r="Y423" s="231"/>
      <c r="Z423" s="231"/>
      <c r="AA423" s="231"/>
      <c r="AB423" s="231"/>
      <c r="AC423" s="231"/>
      <c r="AD423" s="231"/>
      <c r="AE423" s="231"/>
      <c r="AF423" s="231"/>
      <c r="AG423" s="232">
        <f t="shared" ref="AG423" si="353">G423/6</f>
        <v>100000</v>
      </c>
      <c r="AH423" s="233"/>
      <c r="AI423" s="231"/>
      <c r="AJ423" s="231"/>
      <c r="AK423" s="231"/>
      <c r="AL423" s="231"/>
      <c r="AM423" s="231"/>
      <c r="AN423" s="231"/>
      <c r="AO423" s="231"/>
      <c r="AP423" s="231"/>
      <c r="AQ423" s="231"/>
      <c r="AR423" s="231"/>
      <c r="AS423" s="232">
        <f t="shared" ref="AS423" si="354">G423/6</f>
        <v>100000</v>
      </c>
      <c r="AT423" s="233"/>
      <c r="AU423" s="231"/>
      <c r="AV423" s="231"/>
      <c r="AW423" s="231"/>
      <c r="AX423" s="231"/>
      <c r="AY423" s="231"/>
      <c r="AZ423" s="231"/>
      <c r="BA423" s="231"/>
      <c r="BB423" s="231"/>
      <c r="BC423" s="231"/>
      <c r="BD423" s="231"/>
      <c r="BE423" s="232">
        <f t="shared" ref="BE423" si="355">G423/6</f>
        <v>100000</v>
      </c>
      <c r="BF423" s="233"/>
      <c r="BG423" s="231"/>
      <c r="BH423" s="231"/>
      <c r="BI423" s="231"/>
      <c r="BJ423" s="231"/>
      <c r="BK423" s="231"/>
      <c r="BL423" s="231"/>
      <c r="BM423" s="231"/>
      <c r="BN423" s="231"/>
      <c r="BO423" s="231"/>
      <c r="BP423" s="231"/>
      <c r="BQ423" s="232">
        <f t="shared" ref="BQ423" si="356">G423/6</f>
        <v>100000</v>
      </c>
      <c r="BR423" s="233"/>
      <c r="BS423" s="231"/>
      <c r="BT423" s="231"/>
      <c r="BU423" s="231"/>
      <c r="BV423" s="231"/>
      <c r="BW423" s="231"/>
      <c r="BX423" s="231"/>
      <c r="BY423" s="231"/>
      <c r="BZ423" s="231"/>
      <c r="CA423" s="231"/>
      <c r="CB423" s="231"/>
      <c r="CC423" s="232">
        <f t="shared" ref="CC423" si="357">G423-SUM(H423:CB423)</f>
        <v>100000</v>
      </c>
      <c r="CD423" s="368"/>
    </row>
    <row r="424" spans="1:82" x14ac:dyDescent="0.75">
      <c r="A424" s="43"/>
      <c r="B424" s="26" t="s">
        <v>504</v>
      </c>
      <c r="C424" s="27" t="str">
        <f>"Customer Service Kiosks at Toll Plazas - Overhead Charges and Profit in respect of B-6005-a ("&amp; TEXT(F424,"#.##%") &amp; ")"</f>
        <v>Customer Service Kiosks at Toll Plazas - Overhead Charges and Profit in respect of B-6005-a (.%)</v>
      </c>
      <c r="D424" s="147" t="s">
        <v>320</v>
      </c>
      <c r="E424" s="302">
        <f>+G423</f>
        <v>600000</v>
      </c>
      <c r="F424" s="312"/>
      <c r="G424" s="74">
        <f>+E424*F424</f>
        <v>0</v>
      </c>
      <c r="H424" s="234"/>
      <c r="I424" s="235"/>
      <c r="J424" s="230"/>
      <c r="K424" s="231"/>
      <c r="L424" s="231"/>
      <c r="M424" s="231"/>
      <c r="N424" s="231"/>
      <c r="O424" s="231"/>
      <c r="P424" s="231"/>
      <c r="Q424" s="231"/>
      <c r="R424" s="231"/>
      <c r="S424" s="231"/>
      <c r="T424" s="231"/>
      <c r="U424" s="232">
        <f>G424/6</f>
        <v>0</v>
      </c>
      <c r="V424" s="230"/>
      <c r="W424" s="231"/>
      <c r="X424" s="231"/>
      <c r="Y424" s="231"/>
      <c r="Z424" s="231"/>
      <c r="AA424" s="231"/>
      <c r="AB424" s="231"/>
      <c r="AC424" s="231"/>
      <c r="AD424" s="231"/>
      <c r="AE424" s="231"/>
      <c r="AF424" s="231"/>
      <c r="AG424" s="232">
        <f>G424/6</f>
        <v>0</v>
      </c>
      <c r="AH424" s="233"/>
      <c r="AI424" s="231"/>
      <c r="AJ424" s="231"/>
      <c r="AK424" s="231"/>
      <c r="AL424" s="231"/>
      <c r="AM424" s="231"/>
      <c r="AN424" s="231"/>
      <c r="AO424" s="231"/>
      <c r="AP424" s="231"/>
      <c r="AQ424" s="231"/>
      <c r="AR424" s="231"/>
      <c r="AS424" s="232">
        <f>G424/6</f>
        <v>0</v>
      </c>
      <c r="AT424" s="233"/>
      <c r="AU424" s="231"/>
      <c r="AV424" s="231"/>
      <c r="AW424" s="231"/>
      <c r="AX424" s="231"/>
      <c r="AY424" s="231"/>
      <c r="AZ424" s="231"/>
      <c r="BA424" s="231"/>
      <c r="BB424" s="231"/>
      <c r="BC424" s="231"/>
      <c r="BD424" s="231"/>
      <c r="BE424" s="232">
        <f>G424/6</f>
        <v>0</v>
      </c>
      <c r="BF424" s="233"/>
      <c r="BG424" s="231"/>
      <c r="BH424" s="231"/>
      <c r="BI424" s="231"/>
      <c r="BJ424" s="231"/>
      <c r="BK424" s="231"/>
      <c r="BL424" s="231"/>
      <c r="BM424" s="231"/>
      <c r="BN424" s="231"/>
      <c r="BO424" s="231"/>
      <c r="BP424" s="231"/>
      <c r="BQ424" s="232">
        <f>G424/6</f>
        <v>0</v>
      </c>
      <c r="BR424" s="233"/>
      <c r="BS424" s="231"/>
      <c r="BT424" s="231"/>
      <c r="BU424" s="231"/>
      <c r="BV424" s="231"/>
      <c r="BW424" s="231"/>
      <c r="BX424" s="231"/>
      <c r="BY424" s="231"/>
      <c r="BZ424" s="231"/>
      <c r="CA424" s="231"/>
      <c r="CB424" s="231"/>
      <c r="CC424" s="232">
        <f>G424-SUM(H424:CB424)</f>
        <v>0</v>
      </c>
      <c r="CD424" s="368"/>
    </row>
    <row r="425" spans="1:82" ht="27" x14ac:dyDescent="0.75">
      <c r="A425" s="43"/>
      <c r="B425" s="73" t="s">
        <v>505</v>
      </c>
      <c r="C425" s="129" t="str">
        <f>"Information Points and Desks at locations Remote from Plaza - Supply and Installation of Customer Service Kiosks Shop-fittings (" &amp; TEXT(F425,"### ###") &amp;")"</f>
        <v>Information Points and Desks at locations Remote from Plaza - Supply and Installation of Customer Service Kiosks Shop-fittings (900 000)</v>
      </c>
      <c r="D425" s="29" t="s">
        <v>318</v>
      </c>
      <c r="E425" s="255">
        <v>1</v>
      </c>
      <c r="F425" s="224">
        <v>900000</v>
      </c>
      <c r="G425" s="74">
        <f t="shared" ref="G425" si="358">+E425*F425</f>
        <v>900000</v>
      </c>
      <c r="H425" s="234"/>
      <c r="I425" s="235"/>
      <c r="J425" s="230"/>
      <c r="K425" s="231"/>
      <c r="L425" s="231"/>
      <c r="M425" s="231"/>
      <c r="N425" s="231"/>
      <c r="O425" s="231"/>
      <c r="P425" s="231"/>
      <c r="Q425" s="231"/>
      <c r="R425" s="231"/>
      <c r="S425" s="231"/>
      <c r="T425" s="231"/>
      <c r="U425" s="232">
        <f t="shared" ref="U425" si="359">G425/6</f>
        <v>150000</v>
      </c>
      <c r="V425" s="230"/>
      <c r="W425" s="231"/>
      <c r="X425" s="231"/>
      <c r="Y425" s="231"/>
      <c r="Z425" s="231"/>
      <c r="AA425" s="231"/>
      <c r="AB425" s="231"/>
      <c r="AC425" s="231"/>
      <c r="AD425" s="231"/>
      <c r="AE425" s="231"/>
      <c r="AF425" s="231"/>
      <c r="AG425" s="232">
        <f t="shared" ref="AG425" si="360">G425/6</f>
        <v>150000</v>
      </c>
      <c r="AH425" s="233"/>
      <c r="AI425" s="231"/>
      <c r="AJ425" s="231"/>
      <c r="AK425" s="231"/>
      <c r="AL425" s="231"/>
      <c r="AM425" s="231"/>
      <c r="AN425" s="231"/>
      <c r="AO425" s="231"/>
      <c r="AP425" s="231"/>
      <c r="AQ425" s="231"/>
      <c r="AR425" s="231"/>
      <c r="AS425" s="232">
        <f t="shared" ref="AS425" si="361">G425/6</f>
        <v>150000</v>
      </c>
      <c r="AT425" s="233"/>
      <c r="AU425" s="231"/>
      <c r="AV425" s="231"/>
      <c r="AW425" s="231"/>
      <c r="AX425" s="231"/>
      <c r="AY425" s="231"/>
      <c r="AZ425" s="231"/>
      <c r="BA425" s="231"/>
      <c r="BB425" s="231"/>
      <c r="BC425" s="231"/>
      <c r="BD425" s="231"/>
      <c r="BE425" s="232">
        <f t="shared" ref="BE425" si="362">G425/6</f>
        <v>150000</v>
      </c>
      <c r="BF425" s="233"/>
      <c r="BG425" s="231"/>
      <c r="BH425" s="231"/>
      <c r="BI425" s="231"/>
      <c r="BJ425" s="231"/>
      <c r="BK425" s="231"/>
      <c r="BL425" s="231"/>
      <c r="BM425" s="231"/>
      <c r="BN425" s="231"/>
      <c r="BO425" s="231"/>
      <c r="BP425" s="231"/>
      <c r="BQ425" s="232">
        <f t="shared" ref="BQ425" si="363">G425/6</f>
        <v>150000</v>
      </c>
      <c r="BR425" s="233"/>
      <c r="BS425" s="231"/>
      <c r="BT425" s="231"/>
      <c r="BU425" s="231"/>
      <c r="BV425" s="231"/>
      <c r="BW425" s="231"/>
      <c r="BX425" s="231"/>
      <c r="BY425" s="231"/>
      <c r="BZ425" s="231"/>
      <c r="CA425" s="231"/>
      <c r="CB425" s="231"/>
      <c r="CC425" s="232">
        <f t="shared" ref="CC425" si="364">G425-SUM(H425:CB425)</f>
        <v>150000</v>
      </c>
      <c r="CD425" s="368"/>
    </row>
    <row r="426" spans="1:82" x14ac:dyDescent="0.75">
      <c r="A426" s="43"/>
      <c r="B426" s="26" t="s">
        <v>506</v>
      </c>
      <c r="C426" s="27" t="str">
        <f>"Customer Service Kiosks at Toll Plazas - Overhead charges and Profit in respect of B-6005-c ("&amp; TEXT(F426,"#.##%") &amp; ")"</f>
        <v>Customer Service Kiosks at Toll Plazas - Overhead charges and Profit in respect of B-6005-c (.%)</v>
      </c>
      <c r="D426" s="147" t="s">
        <v>320</v>
      </c>
      <c r="E426" s="302">
        <f>+G425</f>
        <v>900000</v>
      </c>
      <c r="F426" s="312"/>
      <c r="G426" s="74">
        <f>+E426*F426</f>
        <v>0</v>
      </c>
      <c r="H426" s="234"/>
      <c r="I426" s="235"/>
      <c r="J426" s="230"/>
      <c r="K426" s="231"/>
      <c r="L426" s="231"/>
      <c r="M426" s="231"/>
      <c r="N426" s="231"/>
      <c r="O426" s="231"/>
      <c r="P426" s="231"/>
      <c r="Q426" s="231"/>
      <c r="R426" s="231"/>
      <c r="S426" s="231"/>
      <c r="T426" s="231"/>
      <c r="U426" s="232">
        <f>G426/6</f>
        <v>0</v>
      </c>
      <c r="V426" s="230"/>
      <c r="W426" s="231"/>
      <c r="X426" s="231"/>
      <c r="Y426" s="231"/>
      <c r="Z426" s="231"/>
      <c r="AA426" s="231"/>
      <c r="AB426" s="231"/>
      <c r="AC426" s="231"/>
      <c r="AD426" s="231"/>
      <c r="AE426" s="231"/>
      <c r="AF426" s="231"/>
      <c r="AG426" s="232">
        <f>G426/6</f>
        <v>0</v>
      </c>
      <c r="AH426" s="233"/>
      <c r="AI426" s="231"/>
      <c r="AJ426" s="231"/>
      <c r="AK426" s="231"/>
      <c r="AL426" s="231"/>
      <c r="AM426" s="231"/>
      <c r="AN426" s="231"/>
      <c r="AO426" s="231"/>
      <c r="AP426" s="231"/>
      <c r="AQ426" s="231"/>
      <c r="AR426" s="231"/>
      <c r="AS426" s="232">
        <f>G426/6</f>
        <v>0</v>
      </c>
      <c r="AT426" s="233"/>
      <c r="AU426" s="231"/>
      <c r="AV426" s="231"/>
      <c r="AW426" s="231"/>
      <c r="AX426" s="231"/>
      <c r="AY426" s="231"/>
      <c r="AZ426" s="231"/>
      <c r="BA426" s="231"/>
      <c r="BB426" s="231"/>
      <c r="BC426" s="231"/>
      <c r="BD426" s="231"/>
      <c r="BE426" s="232">
        <f>G426/6</f>
        <v>0</v>
      </c>
      <c r="BF426" s="233"/>
      <c r="BG426" s="231"/>
      <c r="BH426" s="231"/>
      <c r="BI426" s="231"/>
      <c r="BJ426" s="231"/>
      <c r="BK426" s="231"/>
      <c r="BL426" s="231"/>
      <c r="BM426" s="231"/>
      <c r="BN426" s="231"/>
      <c r="BO426" s="231"/>
      <c r="BP426" s="231"/>
      <c r="BQ426" s="232">
        <f>G426/6</f>
        <v>0</v>
      </c>
      <c r="BR426" s="233"/>
      <c r="BS426" s="231"/>
      <c r="BT426" s="231"/>
      <c r="BU426" s="231"/>
      <c r="BV426" s="231"/>
      <c r="BW426" s="231"/>
      <c r="BX426" s="231"/>
      <c r="BY426" s="231"/>
      <c r="BZ426" s="231"/>
      <c r="CA426" s="231"/>
      <c r="CB426" s="231"/>
      <c r="CC426" s="232">
        <f>G426-SUM(H426:CB426)</f>
        <v>0</v>
      </c>
      <c r="CD426" s="368"/>
    </row>
    <row r="427" spans="1:82" ht="27" x14ac:dyDescent="0.75">
      <c r="A427" s="43"/>
      <c r="B427" s="73" t="s">
        <v>507</v>
      </c>
      <c r="C427" s="129" t="str">
        <f>"Information Points and Desks at locations Remote from Plaza - Allowance for Information Points and Desks and associated Furniture – Planning and Design (" &amp; TEXT(F427,"### ###") &amp;")"</f>
        <v>Information Points and Desks at locations Remote from Plaza - Allowance for Information Points and Desks and associated Furniture – Planning and Design (300 000)</v>
      </c>
      <c r="D427" s="29" t="s">
        <v>318</v>
      </c>
      <c r="E427" s="255">
        <v>1</v>
      </c>
      <c r="F427" s="224">
        <v>300000</v>
      </c>
      <c r="G427" s="74">
        <f t="shared" ref="G427" si="365">+E427*F427</f>
        <v>300000</v>
      </c>
      <c r="H427" s="234"/>
      <c r="I427" s="235"/>
      <c r="J427" s="230"/>
      <c r="K427" s="231"/>
      <c r="L427" s="231"/>
      <c r="M427" s="231"/>
      <c r="N427" s="231"/>
      <c r="O427" s="231"/>
      <c r="P427" s="231"/>
      <c r="Q427" s="231"/>
      <c r="R427" s="231"/>
      <c r="S427" s="231"/>
      <c r="T427" s="231"/>
      <c r="U427" s="232">
        <f t="shared" ref="U427" si="366">G427/6</f>
        <v>50000</v>
      </c>
      <c r="V427" s="230"/>
      <c r="W427" s="231"/>
      <c r="X427" s="231"/>
      <c r="Y427" s="231"/>
      <c r="Z427" s="231"/>
      <c r="AA427" s="231"/>
      <c r="AB427" s="231"/>
      <c r="AC427" s="231"/>
      <c r="AD427" s="231"/>
      <c r="AE427" s="231"/>
      <c r="AF427" s="231"/>
      <c r="AG427" s="232">
        <f t="shared" ref="AG427" si="367">G427/6</f>
        <v>50000</v>
      </c>
      <c r="AH427" s="233"/>
      <c r="AI427" s="231"/>
      <c r="AJ427" s="231"/>
      <c r="AK427" s="231"/>
      <c r="AL427" s="231"/>
      <c r="AM427" s="231"/>
      <c r="AN427" s="231"/>
      <c r="AO427" s="231"/>
      <c r="AP427" s="231"/>
      <c r="AQ427" s="231"/>
      <c r="AR427" s="231"/>
      <c r="AS427" s="232">
        <f t="shared" ref="AS427" si="368">G427/6</f>
        <v>50000</v>
      </c>
      <c r="AT427" s="233"/>
      <c r="AU427" s="231"/>
      <c r="AV427" s="231"/>
      <c r="AW427" s="231"/>
      <c r="AX427" s="231"/>
      <c r="AY427" s="231"/>
      <c r="AZ427" s="231"/>
      <c r="BA427" s="231"/>
      <c r="BB427" s="231"/>
      <c r="BC427" s="231"/>
      <c r="BD427" s="231"/>
      <c r="BE427" s="232">
        <f t="shared" ref="BE427" si="369">G427/6</f>
        <v>50000</v>
      </c>
      <c r="BF427" s="233"/>
      <c r="BG427" s="231"/>
      <c r="BH427" s="231"/>
      <c r="BI427" s="231"/>
      <c r="BJ427" s="231"/>
      <c r="BK427" s="231"/>
      <c r="BL427" s="231"/>
      <c r="BM427" s="231"/>
      <c r="BN427" s="231"/>
      <c r="BO427" s="231"/>
      <c r="BP427" s="231"/>
      <c r="BQ427" s="232">
        <f t="shared" ref="BQ427" si="370">G427/6</f>
        <v>50000</v>
      </c>
      <c r="BR427" s="233"/>
      <c r="BS427" s="231"/>
      <c r="BT427" s="231"/>
      <c r="BU427" s="231"/>
      <c r="BV427" s="231"/>
      <c r="BW427" s="231"/>
      <c r="BX427" s="231"/>
      <c r="BY427" s="231"/>
      <c r="BZ427" s="231"/>
      <c r="CA427" s="231"/>
      <c r="CB427" s="231"/>
      <c r="CC427" s="232">
        <f t="shared" ref="CC427" si="371">G427-SUM(H427:CB427)</f>
        <v>50000</v>
      </c>
      <c r="CD427" s="368"/>
    </row>
    <row r="428" spans="1:82" ht="27" x14ac:dyDescent="0.75">
      <c r="A428" s="43"/>
      <c r="B428" s="26" t="s">
        <v>508</v>
      </c>
      <c r="C428" s="27" t="str">
        <f>"Information Points and Desks at locations Remote from Plaza - Overhead Charges and Profit in respect of B-6006-a ("&amp; TEXT(F428,"#.##%") &amp; ")"</f>
        <v>Information Points and Desks at locations Remote from Plaza - Overhead Charges and Profit in respect of B-6006-a (.%)</v>
      </c>
      <c r="D428" s="147" t="s">
        <v>320</v>
      </c>
      <c r="E428" s="302">
        <f>+G427</f>
        <v>300000</v>
      </c>
      <c r="F428" s="312"/>
      <c r="G428" s="74">
        <f>+E428*F428</f>
        <v>0</v>
      </c>
      <c r="H428" s="234"/>
      <c r="I428" s="235"/>
      <c r="J428" s="230"/>
      <c r="K428" s="231"/>
      <c r="L428" s="231"/>
      <c r="M428" s="231"/>
      <c r="N428" s="231"/>
      <c r="O428" s="231"/>
      <c r="P428" s="231"/>
      <c r="Q428" s="231"/>
      <c r="R428" s="231"/>
      <c r="S428" s="231"/>
      <c r="T428" s="231"/>
      <c r="U428" s="232">
        <f>G428/6</f>
        <v>0</v>
      </c>
      <c r="V428" s="230"/>
      <c r="W428" s="231"/>
      <c r="X428" s="231"/>
      <c r="Y428" s="231"/>
      <c r="Z428" s="231"/>
      <c r="AA428" s="231"/>
      <c r="AB428" s="231"/>
      <c r="AC428" s="231"/>
      <c r="AD428" s="231"/>
      <c r="AE428" s="231"/>
      <c r="AF428" s="231"/>
      <c r="AG428" s="232">
        <f>G428/6</f>
        <v>0</v>
      </c>
      <c r="AH428" s="233"/>
      <c r="AI428" s="231"/>
      <c r="AJ428" s="231"/>
      <c r="AK428" s="231"/>
      <c r="AL428" s="231"/>
      <c r="AM428" s="231"/>
      <c r="AN428" s="231"/>
      <c r="AO428" s="231"/>
      <c r="AP428" s="231"/>
      <c r="AQ428" s="231"/>
      <c r="AR428" s="231"/>
      <c r="AS428" s="232">
        <f>G428/6</f>
        <v>0</v>
      </c>
      <c r="AT428" s="233"/>
      <c r="AU428" s="231"/>
      <c r="AV428" s="231"/>
      <c r="AW428" s="231"/>
      <c r="AX428" s="231"/>
      <c r="AY428" s="231"/>
      <c r="AZ428" s="231"/>
      <c r="BA428" s="231"/>
      <c r="BB428" s="231"/>
      <c r="BC428" s="231"/>
      <c r="BD428" s="231"/>
      <c r="BE428" s="232">
        <f>G428/6</f>
        <v>0</v>
      </c>
      <c r="BF428" s="233"/>
      <c r="BG428" s="231"/>
      <c r="BH428" s="231"/>
      <c r="BI428" s="231"/>
      <c r="BJ428" s="231"/>
      <c r="BK428" s="231"/>
      <c r="BL428" s="231"/>
      <c r="BM428" s="231"/>
      <c r="BN428" s="231"/>
      <c r="BO428" s="231"/>
      <c r="BP428" s="231"/>
      <c r="BQ428" s="232">
        <f>G428/6</f>
        <v>0</v>
      </c>
      <c r="BR428" s="233"/>
      <c r="BS428" s="231"/>
      <c r="BT428" s="231"/>
      <c r="BU428" s="231"/>
      <c r="BV428" s="231"/>
      <c r="BW428" s="231"/>
      <c r="BX428" s="231"/>
      <c r="BY428" s="231"/>
      <c r="BZ428" s="231"/>
      <c r="CA428" s="231"/>
      <c r="CB428" s="231"/>
      <c r="CC428" s="232">
        <f>G428-SUM(H428:CB428)</f>
        <v>0</v>
      </c>
      <c r="CD428" s="368"/>
    </row>
    <row r="429" spans="1:82" ht="27" x14ac:dyDescent="0.75">
      <c r="A429" s="43"/>
      <c r="B429" s="73" t="s">
        <v>509</v>
      </c>
      <c r="C429" s="129" t="str">
        <f>"Information Points and Desks at locations Remote from Plaza - Supply and Installation of Information Points and Desks and the associated Furniture (" &amp; TEXT(F429,"### ###") &amp;")"</f>
        <v>Information Points and Desks at locations Remote from Plaza - Supply and Installation of Information Points and Desks and the associated Furniture (600 000)</v>
      </c>
      <c r="D429" s="29" t="s">
        <v>318</v>
      </c>
      <c r="E429" s="255">
        <v>1</v>
      </c>
      <c r="F429" s="224">
        <v>600000</v>
      </c>
      <c r="G429" s="74">
        <f t="shared" ref="G429" si="372">+E429*F429</f>
        <v>600000</v>
      </c>
      <c r="H429" s="234"/>
      <c r="I429" s="235"/>
      <c r="J429" s="230"/>
      <c r="K429" s="231"/>
      <c r="L429" s="231"/>
      <c r="M429" s="231"/>
      <c r="N429" s="231"/>
      <c r="O429" s="231"/>
      <c r="P429" s="231"/>
      <c r="Q429" s="231"/>
      <c r="R429" s="231"/>
      <c r="S429" s="231"/>
      <c r="T429" s="231"/>
      <c r="U429" s="232">
        <f t="shared" ref="U429" si="373">G429/6</f>
        <v>100000</v>
      </c>
      <c r="V429" s="230"/>
      <c r="W429" s="231"/>
      <c r="X429" s="231"/>
      <c r="Y429" s="231"/>
      <c r="Z429" s="231"/>
      <c r="AA429" s="231"/>
      <c r="AB429" s="231"/>
      <c r="AC429" s="231"/>
      <c r="AD429" s="231"/>
      <c r="AE429" s="231"/>
      <c r="AF429" s="231"/>
      <c r="AG429" s="232">
        <f t="shared" ref="AG429" si="374">G429/6</f>
        <v>100000</v>
      </c>
      <c r="AH429" s="233"/>
      <c r="AI429" s="231"/>
      <c r="AJ429" s="231"/>
      <c r="AK429" s="231"/>
      <c r="AL429" s="231"/>
      <c r="AM429" s="231"/>
      <c r="AN429" s="231"/>
      <c r="AO429" s="231"/>
      <c r="AP429" s="231"/>
      <c r="AQ429" s="231"/>
      <c r="AR429" s="231"/>
      <c r="AS429" s="232">
        <f t="shared" ref="AS429" si="375">G429/6</f>
        <v>100000</v>
      </c>
      <c r="AT429" s="233"/>
      <c r="AU429" s="231"/>
      <c r="AV429" s="231"/>
      <c r="AW429" s="231"/>
      <c r="AX429" s="231"/>
      <c r="AY429" s="231"/>
      <c r="AZ429" s="231"/>
      <c r="BA429" s="231"/>
      <c r="BB429" s="231"/>
      <c r="BC429" s="231"/>
      <c r="BD429" s="231"/>
      <c r="BE429" s="232">
        <f t="shared" ref="BE429" si="376">G429/6</f>
        <v>100000</v>
      </c>
      <c r="BF429" s="233"/>
      <c r="BG429" s="231"/>
      <c r="BH429" s="231"/>
      <c r="BI429" s="231"/>
      <c r="BJ429" s="231"/>
      <c r="BK429" s="231"/>
      <c r="BL429" s="231"/>
      <c r="BM429" s="231"/>
      <c r="BN429" s="231"/>
      <c r="BO429" s="231"/>
      <c r="BP429" s="231"/>
      <c r="BQ429" s="232">
        <f t="shared" ref="BQ429" si="377">G429/6</f>
        <v>100000</v>
      </c>
      <c r="BR429" s="233"/>
      <c r="BS429" s="231"/>
      <c r="BT429" s="231"/>
      <c r="BU429" s="231"/>
      <c r="BV429" s="231"/>
      <c r="BW429" s="231"/>
      <c r="BX429" s="231"/>
      <c r="BY429" s="231"/>
      <c r="BZ429" s="231"/>
      <c r="CA429" s="231"/>
      <c r="CB429" s="231"/>
      <c r="CC429" s="232">
        <f t="shared" ref="CC429" si="378">G429-SUM(H429:CB429)</f>
        <v>100000</v>
      </c>
      <c r="CD429" s="368"/>
    </row>
    <row r="430" spans="1:82" ht="27" x14ac:dyDescent="0.75">
      <c r="A430" s="43"/>
      <c r="B430" s="26" t="s">
        <v>510</v>
      </c>
      <c r="C430" s="27" t="str">
        <f>"Information Points and Desks at locations Remote from Plaza - Overhead charges and Profit in respect of B-6006-c ("&amp; TEXT(F430,"#.##%") &amp; ")"</f>
        <v>Information Points and Desks at locations Remote from Plaza - Overhead charges and Profit in respect of B-6006-c (.%)</v>
      </c>
      <c r="D430" s="147" t="s">
        <v>320</v>
      </c>
      <c r="E430" s="302">
        <f>+G429</f>
        <v>600000</v>
      </c>
      <c r="F430" s="312"/>
      <c r="G430" s="74">
        <f>+E430*F430</f>
        <v>0</v>
      </c>
      <c r="H430" s="234"/>
      <c r="I430" s="235"/>
      <c r="J430" s="230"/>
      <c r="K430" s="231"/>
      <c r="L430" s="231"/>
      <c r="M430" s="231"/>
      <c r="N430" s="231"/>
      <c r="O430" s="231"/>
      <c r="P430" s="231"/>
      <c r="Q430" s="231"/>
      <c r="R430" s="231"/>
      <c r="S430" s="231"/>
      <c r="T430" s="231"/>
      <c r="U430" s="232">
        <f>G430/6</f>
        <v>0</v>
      </c>
      <c r="V430" s="230"/>
      <c r="W430" s="231"/>
      <c r="X430" s="231"/>
      <c r="Y430" s="231"/>
      <c r="Z430" s="231"/>
      <c r="AA430" s="231"/>
      <c r="AB430" s="231"/>
      <c r="AC430" s="231"/>
      <c r="AD430" s="231"/>
      <c r="AE430" s="231"/>
      <c r="AF430" s="231"/>
      <c r="AG430" s="232">
        <f>G430/6</f>
        <v>0</v>
      </c>
      <c r="AH430" s="233"/>
      <c r="AI430" s="231"/>
      <c r="AJ430" s="231"/>
      <c r="AK430" s="231"/>
      <c r="AL430" s="231"/>
      <c r="AM430" s="231"/>
      <c r="AN430" s="231"/>
      <c r="AO430" s="231"/>
      <c r="AP430" s="231"/>
      <c r="AQ430" s="231"/>
      <c r="AR430" s="231"/>
      <c r="AS430" s="232">
        <f>G430/6</f>
        <v>0</v>
      </c>
      <c r="AT430" s="233"/>
      <c r="AU430" s="231"/>
      <c r="AV430" s="231"/>
      <c r="AW430" s="231"/>
      <c r="AX430" s="231"/>
      <c r="AY430" s="231"/>
      <c r="AZ430" s="231"/>
      <c r="BA430" s="231"/>
      <c r="BB430" s="231"/>
      <c r="BC430" s="231"/>
      <c r="BD430" s="231"/>
      <c r="BE430" s="232">
        <f>G430/6</f>
        <v>0</v>
      </c>
      <c r="BF430" s="233"/>
      <c r="BG430" s="231"/>
      <c r="BH430" s="231"/>
      <c r="BI430" s="231"/>
      <c r="BJ430" s="231"/>
      <c r="BK430" s="231"/>
      <c r="BL430" s="231"/>
      <c r="BM430" s="231"/>
      <c r="BN430" s="231"/>
      <c r="BO430" s="231"/>
      <c r="BP430" s="231"/>
      <c r="BQ430" s="232">
        <f>G430/6</f>
        <v>0</v>
      </c>
      <c r="BR430" s="233"/>
      <c r="BS430" s="231"/>
      <c r="BT430" s="231"/>
      <c r="BU430" s="231"/>
      <c r="BV430" s="231"/>
      <c r="BW430" s="231"/>
      <c r="BX430" s="231"/>
      <c r="BY430" s="231"/>
      <c r="BZ430" s="231"/>
      <c r="CA430" s="231"/>
      <c r="CB430" s="231"/>
      <c r="CC430" s="232">
        <f>G430-SUM(H430:CB430)</f>
        <v>0</v>
      </c>
      <c r="CD430" s="368"/>
    </row>
    <row r="431" spans="1:82" ht="27" x14ac:dyDescent="0.75">
      <c r="A431" s="43"/>
      <c r="B431" s="73" t="s">
        <v>511</v>
      </c>
      <c r="C431" s="129" t="str">
        <f>"Fire detection and suppression systems complete per Control Centre – Fire detection and suppression systems (" &amp; TEXT(F431,"##  ###") &amp;")"</f>
        <v>Fire detection and suppression systems complete per Control Centre – Fire detection and suppression systems (525 000)</v>
      </c>
      <c r="D431" s="29" t="s">
        <v>318</v>
      </c>
      <c r="E431" s="255">
        <v>1</v>
      </c>
      <c r="F431" s="224">
        <v>525000</v>
      </c>
      <c r="G431" s="74">
        <f t="shared" ref="G431" si="379">+E431*F431</f>
        <v>525000</v>
      </c>
      <c r="H431" s="234"/>
      <c r="I431" s="235"/>
      <c r="J431" s="230"/>
      <c r="K431" s="231"/>
      <c r="L431" s="231"/>
      <c r="M431" s="231"/>
      <c r="N431" s="231"/>
      <c r="O431" s="231"/>
      <c r="P431" s="231"/>
      <c r="Q431" s="231"/>
      <c r="R431" s="231"/>
      <c r="S431" s="231"/>
      <c r="T431" s="231"/>
      <c r="U431" s="232">
        <f t="shared" ref="U431" si="380">G431/6</f>
        <v>87500</v>
      </c>
      <c r="V431" s="230"/>
      <c r="W431" s="231"/>
      <c r="X431" s="231"/>
      <c r="Y431" s="231"/>
      <c r="Z431" s="231"/>
      <c r="AA431" s="231"/>
      <c r="AB431" s="231"/>
      <c r="AC431" s="231"/>
      <c r="AD431" s="231"/>
      <c r="AE431" s="231"/>
      <c r="AF431" s="231"/>
      <c r="AG431" s="232">
        <f t="shared" ref="AG431" si="381">G431/6</f>
        <v>87500</v>
      </c>
      <c r="AH431" s="233"/>
      <c r="AI431" s="231"/>
      <c r="AJ431" s="231"/>
      <c r="AK431" s="231"/>
      <c r="AL431" s="231"/>
      <c r="AM431" s="231"/>
      <c r="AN431" s="231"/>
      <c r="AO431" s="231"/>
      <c r="AP431" s="231"/>
      <c r="AQ431" s="231"/>
      <c r="AR431" s="231"/>
      <c r="AS431" s="232">
        <f t="shared" ref="AS431" si="382">G431/6</f>
        <v>87500</v>
      </c>
      <c r="AT431" s="233"/>
      <c r="AU431" s="231"/>
      <c r="AV431" s="231"/>
      <c r="AW431" s="231"/>
      <c r="AX431" s="231"/>
      <c r="AY431" s="231"/>
      <c r="AZ431" s="231"/>
      <c r="BA431" s="231"/>
      <c r="BB431" s="231"/>
      <c r="BC431" s="231"/>
      <c r="BD431" s="231"/>
      <c r="BE431" s="232">
        <f t="shared" ref="BE431" si="383">G431/6</f>
        <v>87500</v>
      </c>
      <c r="BF431" s="233"/>
      <c r="BG431" s="231"/>
      <c r="BH431" s="231"/>
      <c r="BI431" s="231"/>
      <c r="BJ431" s="231"/>
      <c r="BK431" s="231"/>
      <c r="BL431" s="231"/>
      <c r="BM431" s="231"/>
      <c r="BN431" s="231"/>
      <c r="BO431" s="231"/>
      <c r="BP431" s="231"/>
      <c r="BQ431" s="232">
        <f t="shared" ref="BQ431" si="384">G431/6</f>
        <v>87500</v>
      </c>
      <c r="BR431" s="233"/>
      <c r="BS431" s="231"/>
      <c r="BT431" s="231"/>
      <c r="BU431" s="231"/>
      <c r="BV431" s="231"/>
      <c r="BW431" s="231"/>
      <c r="BX431" s="231"/>
      <c r="BY431" s="231"/>
      <c r="BZ431" s="231"/>
      <c r="CA431" s="231"/>
      <c r="CB431" s="231"/>
      <c r="CC431" s="232">
        <f t="shared" ref="CC431" si="385">G431-SUM(H431:CB431)</f>
        <v>87500</v>
      </c>
      <c r="CD431" s="368"/>
    </row>
    <row r="432" spans="1:82" ht="27" x14ac:dyDescent="0.75">
      <c r="A432" s="43"/>
      <c r="B432" s="26" t="s">
        <v>512</v>
      </c>
      <c r="C432" s="27" t="str">
        <f>"Fire detection and suppression systems complete per Control Centre - Overhead Charges and Profit in respect of B-6007-a ("&amp; TEXT(F432,"#.##%") &amp; ")"</f>
        <v>Fire detection and suppression systems complete per Control Centre - Overhead Charges and Profit in respect of B-6007-a (.%)</v>
      </c>
      <c r="D432" s="147" t="s">
        <v>320</v>
      </c>
      <c r="E432" s="302">
        <f>+G431</f>
        <v>525000</v>
      </c>
      <c r="F432" s="312"/>
      <c r="G432" s="74">
        <f>+E432*F432</f>
        <v>0</v>
      </c>
      <c r="H432" s="234"/>
      <c r="I432" s="235"/>
      <c r="J432" s="230"/>
      <c r="K432" s="231"/>
      <c r="L432" s="231"/>
      <c r="M432" s="231"/>
      <c r="N432" s="231"/>
      <c r="O432" s="231"/>
      <c r="P432" s="231"/>
      <c r="Q432" s="231"/>
      <c r="R432" s="231"/>
      <c r="S432" s="231"/>
      <c r="T432" s="231"/>
      <c r="U432" s="232">
        <f>G432/6</f>
        <v>0</v>
      </c>
      <c r="V432" s="230"/>
      <c r="W432" s="231"/>
      <c r="X432" s="231"/>
      <c r="Y432" s="231"/>
      <c r="Z432" s="231"/>
      <c r="AA432" s="231"/>
      <c r="AB432" s="231"/>
      <c r="AC432" s="231"/>
      <c r="AD432" s="231"/>
      <c r="AE432" s="231"/>
      <c r="AF432" s="231"/>
      <c r="AG432" s="232">
        <f>G432/6</f>
        <v>0</v>
      </c>
      <c r="AH432" s="233"/>
      <c r="AI432" s="231"/>
      <c r="AJ432" s="231"/>
      <c r="AK432" s="231"/>
      <c r="AL432" s="231"/>
      <c r="AM432" s="231"/>
      <c r="AN432" s="231"/>
      <c r="AO432" s="231"/>
      <c r="AP432" s="231"/>
      <c r="AQ432" s="231"/>
      <c r="AR432" s="231"/>
      <c r="AS432" s="232">
        <f>G432/6</f>
        <v>0</v>
      </c>
      <c r="AT432" s="233"/>
      <c r="AU432" s="231"/>
      <c r="AV432" s="231"/>
      <c r="AW432" s="231"/>
      <c r="AX432" s="231"/>
      <c r="AY432" s="231"/>
      <c r="AZ432" s="231"/>
      <c r="BA432" s="231"/>
      <c r="BB432" s="231"/>
      <c r="BC432" s="231"/>
      <c r="BD432" s="231"/>
      <c r="BE432" s="232">
        <f>G432/6</f>
        <v>0</v>
      </c>
      <c r="BF432" s="233"/>
      <c r="BG432" s="231"/>
      <c r="BH432" s="231"/>
      <c r="BI432" s="231"/>
      <c r="BJ432" s="231"/>
      <c r="BK432" s="231"/>
      <c r="BL432" s="231"/>
      <c r="BM432" s="231"/>
      <c r="BN432" s="231"/>
      <c r="BO432" s="231"/>
      <c r="BP432" s="231"/>
      <c r="BQ432" s="232">
        <f>G432/6</f>
        <v>0</v>
      </c>
      <c r="BR432" s="233"/>
      <c r="BS432" s="231"/>
      <c r="BT432" s="231"/>
      <c r="BU432" s="231"/>
      <c r="BV432" s="231"/>
      <c r="BW432" s="231"/>
      <c r="BX432" s="231"/>
      <c r="BY432" s="231"/>
      <c r="BZ432" s="231"/>
      <c r="CA432" s="231"/>
      <c r="CB432" s="231"/>
      <c r="CC432" s="232">
        <f>G432-SUM(H432:CB432)</f>
        <v>0</v>
      </c>
      <c r="CD432" s="368"/>
    </row>
    <row r="433" spans="1:82" x14ac:dyDescent="0.75">
      <c r="A433" s="43"/>
      <c r="B433" s="73" t="s">
        <v>513</v>
      </c>
      <c r="C433" s="129" t="str">
        <f>"Provision of PABX telephone system per Control Centre – PABX telephone system (" &amp; TEXT(F433,"## ###") &amp;")"</f>
        <v>Provision of PABX telephone system per Control Centre – PABX telephone system (600 000)</v>
      </c>
      <c r="D433" s="29" t="s">
        <v>318</v>
      </c>
      <c r="E433" s="255">
        <v>1</v>
      </c>
      <c r="F433" s="224">
        <v>600000</v>
      </c>
      <c r="G433" s="74">
        <f t="shared" ref="G433" si="386">+E433*F433</f>
        <v>600000</v>
      </c>
      <c r="H433" s="234"/>
      <c r="I433" s="235"/>
      <c r="J433" s="230"/>
      <c r="K433" s="231"/>
      <c r="L433" s="231"/>
      <c r="M433" s="231"/>
      <c r="N433" s="231"/>
      <c r="O433" s="231"/>
      <c r="P433" s="231"/>
      <c r="Q433" s="231"/>
      <c r="R433" s="231"/>
      <c r="S433" s="231"/>
      <c r="T433" s="231"/>
      <c r="U433" s="232">
        <f t="shared" ref="U433" si="387">G433/6</f>
        <v>100000</v>
      </c>
      <c r="V433" s="230"/>
      <c r="W433" s="231"/>
      <c r="X433" s="231"/>
      <c r="Y433" s="231"/>
      <c r="Z433" s="231"/>
      <c r="AA433" s="231"/>
      <c r="AB433" s="231"/>
      <c r="AC433" s="231"/>
      <c r="AD433" s="231"/>
      <c r="AE433" s="231"/>
      <c r="AF433" s="231"/>
      <c r="AG433" s="232">
        <f t="shared" ref="AG433" si="388">G433/6</f>
        <v>100000</v>
      </c>
      <c r="AH433" s="233"/>
      <c r="AI433" s="231"/>
      <c r="AJ433" s="231"/>
      <c r="AK433" s="231"/>
      <c r="AL433" s="231"/>
      <c r="AM433" s="231"/>
      <c r="AN433" s="231"/>
      <c r="AO433" s="231"/>
      <c r="AP433" s="231"/>
      <c r="AQ433" s="231"/>
      <c r="AR433" s="231"/>
      <c r="AS433" s="232">
        <f t="shared" ref="AS433" si="389">G433/6</f>
        <v>100000</v>
      </c>
      <c r="AT433" s="233"/>
      <c r="AU433" s="231"/>
      <c r="AV433" s="231"/>
      <c r="AW433" s="231"/>
      <c r="AX433" s="231"/>
      <c r="AY433" s="231"/>
      <c r="AZ433" s="231"/>
      <c r="BA433" s="231"/>
      <c r="BB433" s="231"/>
      <c r="BC433" s="231"/>
      <c r="BD433" s="231"/>
      <c r="BE433" s="232">
        <f t="shared" ref="BE433" si="390">G433/6</f>
        <v>100000</v>
      </c>
      <c r="BF433" s="233"/>
      <c r="BG433" s="231"/>
      <c r="BH433" s="231"/>
      <c r="BI433" s="231"/>
      <c r="BJ433" s="231"/>
      <c r="BK433" s="231"/>
      <c r="BL433" s="231"/>
      <c r="BM433" s="231"/>
      <c r="BN433" s="231"/>
      <c r="BO433" s="231"/>
      <c r="BP433" s="231"/>
      <c r="BQ433" s="232">
        <f t="shared" ref="BQ433" si="391">G433/6</f>
        <v>100000</v>
      </c>
      <c r="BR433" s="233"/>
      <c r="BS433" s="231"/>
      <c r="BT433" s="231"/>
      <c r="BU433" s="231"/>
      <c r="BV433" s="231"/>
      <c r="BW433" s="231"/>
      <c r="BX433" s="231"/>
      <c r="BY433" s="231"/>
      <c r="BZ433" s="231"/>
      <c r="CA433" s="231"/>
      <c r="CB433" s="231"/>
      <c r="CC433" s="232">
        <f t="shared" ref="CC433" si="392">G433-SUM(H433:CB433)</f>
        <v>100000</v>
      </c>
      <c r="CD433" s="368"/>
    </row>
    <row r="434" spans="1:82" ht="27" x14ac:dyDescent="0.75">
      <c r="A434" s="43"/>
      <c r="B434" s="26" t="s">
        <v>514</v>
      </c>
      <c r="C434" s="27" t="str">
        <f>"Provision of PABX telephone system per Control Centre - Overhead Charges and Profit in respect of B-6008-a ("&amp; TEXT(F434,"#.##%") &amp; ")"</f>
        <v>Provision of PABX telephone system per Control Centre - Overhead Charges and Profit in respect of B-6008-a (.%)</v>
      </c>
      <c r="D434" s="147" t="s">
        <v>320</v>
      </c>
      <c r="E434" s="302">
        <f>+G433</f>
        <v>600000</v>
      </c>
      <c r="F434" s="312"/>
      <c r="G434" s="74">
        <f>+E434*F434</f>
        <v>0</v>
      </c>
      <c r="H434" s="234"/>
      <c r="I434" s="235"/>
      <c r="J434" s="230"/>
      <c r="K434" s="231"/>
      <c r="L434" s="231"/>
      <c r="M434" s="231"/>
      <c r="N434" s="231"/>
      <c r="O434" s="231"/>
      <c r="P434" s="231"/>
      <c r="Q434" s="231"/>
      <c r="R434" s="231"/>
      <c r="S434" s="231"/>
      <c r="T434" s="231"/>
      <c r="U434" s="232">
        <f>G434/6</f>
        <v>0</v>
      </c>
      <c r="V434" s="230"/>
      <c r="W434" s="231"/>
      <c r="X434" s="231"/>
      <c r="Y434" s="231"/>
      <c r="Z434" s="231"/>
      <c r="AA434" s="231"/>
      <c r="AB434" s="231"/>
      <c r="AC434" s="231"/>
      <c r="AD434" s="231"/>
      <c r="AE434" s="231"/>
      <c r="AF434" s="231"/>
      <c r="AG434" s="232">
        <f>G434/6</f>
        <v>0</v>
      </c>
      <c r="AH434" s="233"/>
      <c r="AI434" s="231"/>
      <c r="AJ434" s="231"/>
      <c r="AK434" s="231"/>
      <c r="AL434" s="231"/>
      <c r="AM434" s="231"/>
      <c r="AN434" s="231"/>
      <c r="AO434" s="231"/>
      <c r="AP434" s="231"/>
      <c r="AQ434" s="231"/>
      <c r="AR434" s="231"/>
      <c r="AS434" s="232">
        <f>G434/6</f>
        <v>0</v>
      </c>
      <c r="AT434" s="233"/>
      <c r="AU434" s="231"/>
      <c r="AV434" s="231"/>
      <c r="AW434" s="231"/>
      <c r="AX434" s="231"/>
      <c r="AY434" s="231"/>
      <c r="AZ434" s="231"/>
      <c r="BA434" s="231"/>
      <c r="BB434" s="231"/>
      <c r="BC434" s="231"/>
      <c r="BD434" s="231"/>
      <c r="BE434" s="232">
        <f>G434/6</f>
        <v>0</v>
      </c>
      <c r="BF434" s="233"/>
      <c r="BG434" s="231"/>
      <c r="BH434" s="231"/>
      <c r="BI434" s="231"/>
      <c r="BJ434" s="231"/>
      <c r="BK434" s="231"/>
      <c r="BL434" s="231"/>
      <c r="BM434" s="231"/>
      <c r="BN434" s="231"/>
      <c r="BO434" s="231"/>
      <c r="BP434" s="231"/>
      <c r="BQ434" s="232">
        <f>G434/6</f>
        <v>0</v>
      </c>
      <c r="BR434" s="233"/>
      <c r="BS434" s="231"/>
      <c r="BT434" s="231"/>
      <c r="BU434" s="231"/>
      <c r="BV434" s="231"/>
      <c r="BW434" s="231"/>
      <c r="BX434" s="231"/>
      <c r="BY434" s="231"/>
      <c r="BZ434" s="231"/>
      <c r="CA434" s="231"/>
      <c r="CB434" s="231"/>
      <c r="CC434" s="232">
        <f>G434-SUM(H434:CB434)</f>
        <v>0</v>
      </c>
      <c r="CD434" s="368"/>
    </row>
    <row r="435" spans="1:82" x14ac:dyDescent="0.75">
      <c r="A435" s="43"/>
      <c r="B435" s="73" t="s">
        <v>515</v>
      </c>
      <c r="C435" s="129" t="str">
        <f>"Supply of EMVCO compliant Hardware and Software ("&amp; TEXT(F435,"### ###") &amp;")"</f>
        <v>Supply of EMVCO compliant Hardware and Software (600 000)</v>
      </c>
      <c r="D435" s="29" t="s">
        <v>318</v>
      </c>
      <c r="E435" s="255">
        <v>1</v>
      </c>
      <c r="F435" s="224">
        <v>600000</v>
      </c>
      <c r="G435" s="74">
        <f t="shared" ref="G435" si="393">+E435*F435</f>
        <v>600000</v>
      </c>
      <c r="H435" s="234"/>
      <c r="I435" s="235"/>
      <c r="J435" s="230"/>
      <c r="K435" s="231"/>
      <c r="L435" s="231"/>
      <c r="M435" s="231"/>
      <c r="N435" s="231"/>
      <c r="O435" s="231"/>
      <c r="P435" s="231"/>
      <c r="Q435" s="231"/>
      <c r="R435" s="231"/>
      <c r="S435" s="231"/>
      <c r="T435" s="231"/>
      <c r="U435" s="232">
        <f t="shared" ref="U435" si="394">G435/6</f>
        <v>100000</v>
      </c>
      <c r="V435" s="230"/>
      <c r="W435" s="231"/>
      <c r="X435" s="231"/>
      <c r="Y435" s="231"/>
      <c r="Z435" s="231"/>
      <c r="AA435" s="231"/>
      <c r="AB435" s="231"/>
      <c r="AC435" s="231"/>
      <c r="AD435" s="231"/>
      <c r="AE435" s="231"/>
      <c r="AF435" s="231"/>
      <c r="AG435" s="232">
        <f t="shared" ref="AG435" si="395">G435/6</f>
        <v>100000</v>
      </c>
      <c r="AH435" s="233"/>
      <c r="AI435" s="231"/>
      <c r="AJ435" s="231"/>
      <c r="AK435" s="231"/>
      <c r="AL435" s="231"/>
      <c r="AM435" s="231"/>
      <c r="AN435" s="231"/>
      <c r="AO435" s="231"/>
      <c r="AP435" s="231"/>
      <c r="AQ435" s="231"/>
      <c r="AR435" s="231"/>
      <c r="AS435" s="232">
        <f t="shared" ref="AS435" si="396">G435/6</f>
        <v>100000</v>
      </c>
      <c r="AT435" s="233"/>
      <c r="AU435" s="231"/>
      <c r="AV435" s="231"/>
      <c r="AW435" s="231"/>
      <c r="AX435" s="231"/>
      <c r="AY435" s="231"/>
      <c r="AZ435" s="231"/>
      <c r="BA435" s="231"/>
      <c r="BB435" s="231"/>
      <c r="BC435" s="231"/>
      <c r="BD435" s="231"/>
      <c r="BE435" s="232">
        <f t="shared" ref="BE435" si="397">G435/6</f>
        <v>100000</v>
      </c>
      <c r="BF435" s="233"/>
      <c r="BG435" s="231"/>
      <c r="BH435" s="231"/>
      <c r="BI435" s="231"/>
      <c r="BJ435" s="231"/>
      <c r="BK435" s="231"/>
      <c r="BL435" s="231"/>
      <c r="BM435" s="231"/>
      <c r="BN435" s="231"/>
      <c r="BO435" s="231"/>
      <c r="BP435" s="231"/>
      <c r="BQ435" s="232">
        <f t="shared" ref="BQ435" si="398">G435/6</f>
        <v>100000</v>
      </c>
      <c r="BR435" s="233"/>
      <c r="BS435" s="231"/>
      <c r="BT435" s="231"/>
      <c r="BU435" s="231"/>
      <c r="BV435" s="231"/>
      <c r="BW435" s="231"/>
      <c r="BX435" s="231"/>
      <c r="BY435" s="231"/>
      <c r="BZ435" s="231"/>
      <c r="CA435" s="231"/>
      <c r="CB435" s="231"/>
      <c r="CC435" s="232">
        <f t="shared" ref="CC435" si="399">G435-SUM(H435:CB435)</f>
        <v>100000</v>
      </c>
      <c r="CD435" s="368"/>
    </row>
    <row r="436" spans="1:82" ht="27" x14ac:dyDescent="0.75">
      <c r="A436" s="43"/>
      <c r="B436" s="26" t="s">
        <v>516</v>
      </c>
      <c r="C436" s="27" t="str">
        <f>"Supply of EMVCO compliant Hardware and Software - Overhead charges and Profit in respect of B-6009-a ("&amp; TEXT(F436,"#.##%") &amp; ")"</f>
        <v>Supply of EMVCO compliant Hardware and Software - Overhead charges and Profit in respect of B-6009-a (.%)</v>
      </c>
      <c r="D436" s="147" t="s">
        <v>320</v>
      </c>
      <c r="E436" s="302">
        <f>+G435</f>
        <v>600000</v>
      </c>
      <c r="F436" s="312"/>
      <c r="G436" s="74">
        <f>+E436*F436</f>
        <v>0</v>
      </c>
      <c r="H436" s="234"/>
      <c r="I436" s="235"/>
      <c r="J436" s="230"/>
      <c r="K436" s="231"/>
      <c r="L436" s="231"/>
      <c r="M436" s="231"/>
      <c r="N436" s="231"/>
      <c r="O436" s="231"/>
      <c r="P436" s="231"/>
      <c r="Q436" s="231"/>
      <c r="R436" s="231"/>
      <c r="S436" s="231"/>
      <c r="T436" s="231"/>
      <c r="U436" s="232">
        <f>G436/6</f>
        <v>0</v>
      </c>
      <c r="V436" s="230"/>
      <c r="W436" s="231"/>
      <c r="X436" s="231"/>
      <c r="Y436" s="231"/>
      <c r="Z436" s="231"/>
      <c r="AA436" s="231"/>
      <c r="AB436" s="231"/>
      <c r="AC436" s="231"/>
      <c r="AD436" s="231"/>
      <c r="AE436" s="231"/>
      <c r="AF436" s="231"/>
      <c r="AG436" s="232">
        <f>G436/6</f>
        <v>0</v>
      </c>
      <c r="AH436" s="233"/>
      <c r="AI436" s="231"/>
      <c r="AJ436" s="231"/>
      <c r="AK436" s="231"/>
      <c r="AL436" s="231"/>
      <c r="AM436" s="231"/>
      <c r="AN436" s="231"/>
      <c r="AO436" s="231"/>
      <c r="AP436" s="231"/>
      <c r="AQ436" s="231"/>
      <c r="AR436" s="231"/>
      <c r="AS436" s="232">
        <f>G436/6</f>
        <v>0</v>
      </c>
      <c r="AT436" s="233"/>
      <c r="AU436" s="231"/>
      <c r="AV436" s="231"/>
      <c r="AW436" s="231"/>
      <c r="AX436" s="231"/>
      <c r="AY436" s="231"/>
      <c r="AZ436" s="231"/>
      <c r="BA436" s="231"/>
      <c r="BB436" s="231"/>
      <c r="BC436" s="231"/>
      <c r="BD436" s="231"/>
      <c r="BE436" s="232">
        <f>G436/6</f>
        <v>0</v>
      </c>
      <c r="BF436" s="233"/>
      <c r="BG436" s="231"/>
      <c r="BH436" s="231"/>
      <c r="BI436" s="231"/>
      <c r="BJ436" s="231"/>
      <c r="BK436" s="231"/>
      <c r="BL436" s="231"/>
      <c r="BM436" s="231"/>
      <c r="BN436" s="231"/>
      <c r="BO436" s="231"/>
      <c r="BP436" s="231"/>
      <c r="BQ436" s="232">
        <f>G436/6</f>
        <v>0</v>
      </c>
      <c r="BR436" s="233"/>
      <c r="BS436" s="231"/>
      <c r="BT436" s="231"/>
      <c r="BU436" s="231"/>
      <c r="BV436" s="231"/>
      <c r="BW436" s="231"/>
      <c r="BX436" s="231"/>
      <c r="BY436" s="231"/>
      <c r="BZ436" s="231"/>
      <c r="CA436" s="231"/>
      <c r="CB436" s="231"/>
      <c r="CC436" s="232">
        <f>G436-SUM(H436:CB436)</f>
        <v>0</v>
      </c>
      <c r="CD436" s="368"/>
    </row>
    <row r="437" spans="1:82" ht="27" x14ac:dyDescent="0.75">
      <c r="A437" s="43"/>
      <c r="B437" s="73" t="s">
        <v>517</v>
      </c>
      <c r="C437" s="129" t="str">
        <f>"Provision for civil works to convert Manual toll lanes to Mixed / Manual ETC lanes and Mixed / Manual ETC to Dedicated ETC (Incl signage) ("&amp; TEXT(F437,"## ### ###") &amp;")"</f>
        <v>Provision for civil works to convert Manual toll lanes to Mixed / Manual ETC lanes and Mixed / Manual ETC to Dedicated ETC (Incl signage) (2 100 000)</v>
      </c>
      <c r="D437" s="29" t="s">
        <v>318</v>
      </c>
      <c r="E437" s="255">
        <v>1</v>
      </c>
      <c r="F437" s="224">
        <v>2100000</v>
      </c>
      <c r="G437" s="74">
        <f t="shared" ref="G437" si="400">+E437*F437</f>
        <v>2100000</v>
      </c>
      <c r="H437" s="234"/>
      <c r="I437" s="235"/>
      <c r="J437" s="230"/>
      <c r="K437" s="231"/>
      <c r="L437" s="231"/>
      <c r="M437" s="231"/>
      <c r="N437" s="231"/>
      <c r="O437" s="231"/>
      <c r="P437" s="231"/>
      <c r="Q437" s="231"/>
      <c r="R437" s="231"/>
      <c r="S437" s="231"/>
      <c r="T437" s="231"/>
      <c r="U437" s="232">
        <f t="shared" ref="U437" si="401">G437/6</f>
        <v>350000</v>
      </c>
      <c r="V437" s="230"/>
      <c r="W437" s="231"/>
      <c r="X437" s="231"/>
      <c r="Y437" s="231"/>
      <c r="Z437" s="231"/>
      <c r="AA437" s="231"/>
      <c r="AB437" s="231"/>
      <c r="AC437" s="231"/>
      <c r="AD437" s="231"/>
      <c r="AE437" s="231"/>
      <c r="AF437" s="231"/>
      <c r="AG437" s="232">
        <f t="shared" ref="AG437" si="402">G437/6</f>
        <v>350000</v>
      </c>
      <c r="AH437" s="233"/>
      <c r="AI437" s="231"/>
      <c r="AJ437" s="231"/>
      <c r="AK437" s="231"/>
      <c r="AL437" s="231"/>
      <c r="AM437" s="231"/>
      <c r="AN437" s="231"/>
      <c r="AO437" s="231"/>
      <c r="AP437" s="231"/>
      <c r="AQ437" s="231"/>
      <c r="AR437" s="231"/>
      <c r="AS437" s="232">
        <f t="shared" ref="AS437" si="403">G437/6</f>
        <v>350000</v>
      </c>
      <c r="AT437" s="233"/>
      <c r="AU437" s="231"/>
      <c r="AV437" s="231"/>
      <c r="AW437" s="231"/>
      <c r="AX437" s="231"/>
      <c r="AY437" s="231"/>
      <c r="AZ437" s="231"/>
      <c r="BA437" s="231"/>
      <c r="BB437" s="231"/>
      <c r="BC437" s="231"/>
      <c r="BD437" s="231"/>
      <c r="BE437" s="232">
        <f t="shared" ref="BE437" si="404">G437/6</f>
        <v>350000</v>
      </c>
      <c r="BF437" s="233"/>
      <c r="BG437" s="231"/>
      <c r="BH437" s="231"/>
      <c r="BI437" s="231"/>
      <c r="BJ437" s="231"/>
      <c r="BK437" s="231"/>
      <c r="BL437" s="231"/>
      <c r="BM437" s="231"/>
      <c r="BN437" s="231"/>
      <c r="BO437" s="231"/>
      <c r="BP437" s="231"/>
      <c r="BQ437" s="232">
        <f t="shared" ref="BQ437" si="405">G437/6</f>
        <v>350000</v>
      </c>
      <c r="BR437" s="233"/>
      <c r="BS437" s="231"/>
      <c r="BT437" s="231"/>
      <c r="BU437" s="231"/>
      <c r="BV437" s="231"/>
      <c r="BW437" s="231"/>
      <c r="BX437" s="231"/>
      <c r="BY437" s="231"/>
      <c r="BZ437" s="231"/>
      <c r="CA437" s="231"/>
      <c r="CB437" s="231"/>
      <c r="CC437" s="232">
        <f t="shared" ref="CC437" si="406">G437-SUM(H437:CB437)</f>
        <v>350000</v>
      </c>
      <c r="CD437" s="368"/>
    </row>
    <row r="438" spans="1:82" ht="27" x14ac:dyDescent="0.75">
      <c r="A438" s="43"/>
      <c r="B438" s="26" t="s">
        <v>518</v>
      </c>
      <c r="C438" s="27" t="str">
        <f>"Provision for civil works to convert manual Toll lanes to Mixed Manual / ETC lanes (Incl signage) - Overhead charges and Profit in respect of B-6010-a ("&amp; TEXT(F438,"#.##%") &amp; ")"</f>
        <v>Provision for civil works to convert manual Toll lanes to Mixed Manual / ETC lanes (Incl signage) - Overhead charges and Profit in respect of B-6010-a (.%)</v>
      </c>
      <c r="D438" s="147" t="s">
        <v>320</v>
      </c>
      <c r="E438" s="302">
        <f>+G437</f>
        <v>2100000</v>
      </c>
      <c r="F438" s="312"/>
      <c r="G438" s="74">
        <f>+E438*F438</f>
        <v>0</v>
      </c>
      <c r="H438" s="234"/>
      <c r="I438" s="235"/>
      <c r="J438" s="230"/>
      <c r="K438" s="231"/>
      <c r="L438" s="231"/>
      <c r="M438" s="231"/>
      <c r="N438" s="231"/>
      <c r="O438" s="231"/>
      <c r="P438" s="231"/>
      <c r="Q438" s="231"/>
      <c r="R438" s="231"/>
      <c r="S438" s="231"/>
      <c r="T438" s="231"/>
      <c r="U438" s="232">
        <f>G438/6</f>
        <v>0</v>
      </c>
      <c r="V438" s="230"/>
      <c r="W438" s="231"/>
      <c r="X438" s="231"/>
      <c r="Y438" s="231"/>
      <c r="Z438" s="231"/>
      <c r="AA438" s="231"/>
      <c r="AB438" s="231"/>
      <c r="AC438" s="231"/>
      <c r="AD438" s="231"/>
      <c r="AE438" s="231"/>
      <c r="AF438" s="231"/>
      <c r="AG438" s="232">
        <f>G438/6</f>
        <v>0</v>
      </c>
      <c r="AH438" s="233"/>
      <c r="AI438" s="231"/>
      <c r="AJ438" s="231"/>
      <c r="AK438" s="231"/>
      <c r="AL438" s="231"/>
      <c r="AM438" s="231"/>
      <c r="AN438" s="231"/>
      <c r="AO438" s="231"/>
      <c r="AP438" s="231"/>
      <c r="AQ438" s="231"/>
      <c r="AR438" s="231"/>
      <c r="AS438" s="232">
        <f>G438/6</f>
        <v>0</v>
      </c>
      <c r="AT438" s="233"/>
      <c r="AU438" s="231"/>
      <c r="AV438" s="231"/>
      <c r="AW438" s="231"/>
      <c r="AX438" s="231"/>
      <c r="AY438" s="231"/>
      <c r="AZ438" s="231"/>
      <c r="BA438" s="231"/>
      <c r="BB438" s="231"/>
      <c r="BC438" s="231"/>
      <c r="BD438" s="231"/>
      <c r="BE438" s="232">
        <f>G438/6</f>
        <v>0</v>
      </c>
      <c r="BF438" s="233"/>
      <c r="BG438" s="231"/>
      <c r="BH438" s="231"/>
      <c r="BI438" s="231"/>
      <c r="BJ438" s="231"/>
      <c r="BK438" s="231"/>
      <c r="BL438" s="231"/>
      <c r="BM438" s="231"/>
      <c r="BN438" s="231"/>
      <c r="BO438" s="231"/>
      <c r="BP438" s="231"/>
      <c r="BQ438" s="232">
        <f>G438/6</f>
        <v>0</v>
      </c>
      <c r="BR438" s="233"/>
      <c r="BS438" s="231"/>
      <c r="BT438" s="231"/>
      <c r="BU438" s="231"/>
      <c r="BV438" s="231"/>
      <c r="BW438" s="231"/>
      <c r="BX438" s="231"/>
      <c r="BY438" s="231"/>
      <c r="BZ438" s="231"/>
      <c r="CA438" s="231"/>
      <c r="CB438" s="231"/>
      <c r="CC438" s="232">
        <f>G438-SUM(H438:CB438)</f>
        <v>0</v>
      </c>
      <c r="CD438" s="368"/>
    </row>
    <row r="439" spans="1:82" x14ac:dyDescent="0.75">
      <c r="A439" s="43"/>
      <c r="B439" s="73" t="s">
        <v>519</v>
      </c>
      <c r="C439" s="129" t="str">
        <f>"Provision for the upgrade of the plaza to the new SANRAL Brand ("&amp; TEXT(F439,"### ###") &amp;")"</f>
        <v>Provision for the upgrade of the plaza to the new SANRAL Brand (1 500 000)</v>
      </c>
      <c r="D439" s="29" t="s">
        <v>318</v>
      </c>
      <c r="E439" s="255">
        <v>1</v>
      </c>
      <c r="F439" s="224">
        <v>1500000</v>
      </c>
      <c r="G439" s="74">
        <f t="shared" ref="G439" si="407">+E439*F439</f>
        <v>1500000</v>
      </c>
      <c r="H439" s="234"/>
      <c r="I439" s="235"/>
      <c r="J439" s="230"/>
      <c r="K439" s="231"/>
      <c r="L439" s="231"/>
      <c r="M439" s="231"/>
      <c r="N439" s="231"/>
      <c r="O439" s="231"/>
      <c r="P439" s="231"/>
      <c r="Q439" s="231"/>
      <c r="R439" s="231"/>
      <c r="S439" s="231"/>
      <c r="T439" s="231"/>
      <c r="U439" s="232">
        <f t="shared" ref="U439" si="408">G439/6</f>
        <v>250000</v>
      </c>
      <c r="V439" s="230"/>
      <c r="W439" s="231"/>
      <c r="X439" s="231"/>
      <c r="Y439" s="231"/>
      <c r="Z439" s="231"/>
      <c r="AA439" s="231"/>
      <c r="AB439" s="231"/>
      <c r="AC439" s="231"/>
      <c r="AD439" s="231"/>
      <c r="AE439" s="231"/>
      <c r="AF439" s="231"/>
      <c r="AG439" s="232">
        <f t="shared" ref="AG439" si="409">G439/6</f>
        <v>250000</v>
      </c>
      <c r="AH439" s="233"/>
      <c r="AI439" s="231"/>
      <c r="AJ439" s="231"/>
      <c r="AK439" s="231"/>
      <c r="AL439" s="231"/>
      <c r="AM439" s="231"/>
      <c r="AN439" s="231"/>
      <c r="AO439" s="231"/>
      <c r="AP439" s="231"/>
      <c r="AQ439" s="231"/>
      <c r="AR439" s="231"/>
      <c r="AS439" s="232">
        <f t="shared" ref="AS439" si="410">G439/6</f>
        <v>250000</v>
      </c>
      <c r="AT439" s="233"/>
      <c r="AU439" s="231"/>
      <c r="AV439" s="231"/>
      <c r="AW439" s="231"/>
      <c r="AX439" s="231"/>
      <c r="AY439" s="231"/>
      <c r="AZ439" s="231"/>
      <c r="BA439" s="231"/>
      <c r="BB439" s="231"/>
      <c r="BC439" s="231"/>
      <c r="BD439" s="231"/>
      <c r="BE439" s="232">
        <f t="shared" ref="BE439" si="411">G439/6</f>
        <v>250000</v>
      </c>
      <c r="BF439" s="233"/>
      <c r="BG439" s="231"/>
      <c r="BH439" s="231"/>
      <c r="BI439" s="231"/>
      <c r="BJ439" s="231"/>
      <c r="BK439" s="231"/>
      <c r="BL439" s="231"/>
      <c r="BM439" s="231"/>
      <c r="BN439" s="231"/>
      <c r="BO439" s="231"/>
      <c r="BP439" s="231"/>
      <c r="BQ439" s="232">
        <f t="shared" ref="BQ439" si="412">G439/6</f>
        <v>250000</v>
      </c>
      <c r="BR439" s="233"/>
      <c r="BS439" s="231"/>
      <c r="BT439" s="231"/>
      <c r="BU439" s="231"/>
      <c r="BV439" s="231"/>
      <c r="BW439" s="231"/>
      <c r="BX439" s="231"/>
      <c r="BY439" s="231"/>
      <c r="BZ439" s="231"/>
      <c r="CA439" s="231"/>
      <c r="CB439" s="231"/>
      <c r="CC439" s="232">
        <f t="shared" ref="CC439" si="413">G439-SUM(H439:CB439)</f>
        <v>250000</v>
      </c>
      <c r="CD439" s="368"/>
    </row>
    <row r="440" spans="1:82" ht="27" x14ac:dyDescent="0.75">
      <c r="A440" s="43"/>
      <c r="B440" s="26" t="s">
        <v>520</v>
      </c>
      <c r="C440" s="27" t="str">
        <f>"Provision for the upgrade of the plaza to the new SANRAL Brand - Overhead charges and Profit in respect of B-6011-a ("&amp; TEXT(F440,"#.##%") &amp; ")"</f>
        <v>Provision for the upgrade of the plaza to the new SANRAL Brand - Overhead charges and Profit in respect of B-6011-a (.%)</v>
      </c>
      <c r="D440" s="147" t="s">
        <v>320</v>
      </c>
      <c r="E440" s="302">
        <f>+G439</f>
        <v>1500000</v>
      </c>
      <c r="F440" s="312"/>
      <c r="G440" s="74">
        <f>+E440*F440</f>
        <v>0</v>
      </c>
      <c r="H440" s="234"/>
      <c r="I440" s="235"/>
      <c r="J440" s="230"/>
      <c r="K440" s="231"/>
      <c r="L440" s="231"/>
      <c r="M440" s="231"/>
      <c r="N440" s="231"/>
      <c r="O440" s="231"/>
      <c r="P440" s="231"/>
      <c r="Q440" s="231"/>
      <c r="R440" s="231"/>
      <c r="S440" s="231"/>
      <c r="T440" s="231"/>
      <c r="U440" s="232">
        <f>G440/6</f>
        <v>0</v>
      </c>
      <c r="V440" s="230"/>
      <c r="W440" s="231"/>
      <c r="X440" s="231"/>
      <c r="Y440" s="231"/>
      <c r="Z440" s="231"/>
      <c r="AA440" s="231"/>
      <c r="AB440" s="231"/>
      <c r="AC440" s="231"/>
      <c r="AD440" s="231"/>
      <c r="AE440" s="231"/>
      <c r="AF440" s="231"/>
      <c r="AG440" s="232">
        <f>G440/6</f>
        <v>0</v>
      </c>
      <c r="AH440" s="233"/>
      <c r="AI440" s="231"/>
      <c r="AJ440" s="231"/>
      <c r="AK440" s="231"/>
      <c r="AL440" s="231"/>
      <c r="AM440" s="231"/>
      <c r="AN440" s="231"/>
      <c r="AO440" s="231"/>
      <c r="AP440" s="231"/>
      <c r="AQ440" s="231"/>
      <c r="AR440" s="231"/>
      <c r="AS440" s="232">
        <f>G440/6</f>
        <v>0</v>
      </c>
      <c r="AT440" s="233"/>
      <c r="AU440" s="231"/>
      <c r="AV440" s="231"/>
      <c r="AW440" s="231"/>
      <c r="AX440" s="231"/>
      <c r="AY440" s="231"/>
      <c r="AZ440" s="231"/>
      <c r="BA440" s="231"/>
      <c r="BB440" s="231"/>
      <c r="BC440" s="231"/>
      <c r="BD440" s="231"/>
      <c r="BE440" s="232">
        <f>G440/6</f>
        <v>0</v>
      </c>
      <c r="BF440" s="233"/>
      <c r="BG440" s="231"/>
      <c r="BH440" s="231"/>
      <c r="BI440" s="231"/>
      <c r="BJ440" s="231"/>
      <c r="BK440" s="231"/>
      <c r="BL440" s="231"/>
      <c r="BM440" s="231"/>
      <c r="BN440" s="231"/>
      <c r="BO440" s="231"/>
      <c r="BP440" s="231"/>
      <c r="BQ440" s="232">
        <f>G440/6</f>
        <v>0</v>
      </c>
      <c r="BR440" s="233"/>
      <c r="BS440" s="231"/>
      <c r="BT440" s="231"/>
      <c r="BU440" s="231"/>
      <c r="BV440" s="231"/>
      <c r="BW440" s="231"/>
      <c r="BX440" s="231"/>
      <c r="BY440" s="231"/>
      <c r="BZ440" s="231"/>
      <c r="CA440" s="231"/>
      <c r="CB440" s="231"/>
      <c r="CC440" s="232">
        <f>G440-SUM(H440:CB440)</f>
        <v>0</v>
      </c>
      <c r="CD440" s="368"/>
    </row>
    <row r="441" spans="1:82" ht="27" x14ac:dyDescent="0.75">
      <c r="A441" s="43"/>
      <c r="B441" s="73" t="s">
        <v>521</v>
      </c>
      <c r="C441" s="129" t="str">
        <f>"Provision for the Upgrade / Replacement of Electrical Equipment to Energy Saving Equipment(s) ("&amp; TEXT(F441,"## ### ###") &amp;")"</f>
        <v>Provision for the Upgrade / Replacement of Electrical Equipment to Energy Saving Equipment(s) (525 000)</v>
      </c>
      <c r="D441" s="29" t="s">
        <v>318</v>
      </c>
      <c r="E441" s="255">
        <v>1</v>
      </c>
      <c r="F441" s="224">
        <v>525000</v>
      </c>
      <c r="G441" s="74">
        <f t="shared" ref="G441" si="414">+E441*F441</f>
        <v>525000</v>
      </c>
      <c r="H441" s="234"/>
      <c r="I441" s="235"/>
      <c r="J441" s="230"/>
      <c r="K441" s="231"/>
      <c r="L441" s="231"/>
      <c r="M441" s="231"/>
      <c r="N441" s="231"/>
      <c r="O441" s="231"/>
      <c r="P441" s="231"/>
      <c r="Q441" s="231"/>
      <c r="R441" s="231"/>
      <c r="S441" s="231"/>
      <c r="T441" s="231"/>
      <c r="U441" s="232">
        <f t="shared" ref="U441" si="415">G441/6</f>
        <v>87500</v>
      </c>
      <c r="V441" s="230"/>
      <c r="W441" s="231"/>
      <c r="X441" s="231"/>
      <c r="Y441" s="231"/>
      <c r="Z441" s="231"/>
      <c r="AA441" s="231"/>
      <c r="AB441" s="231"/>
      <c r="AC441" s="231"/>
      <c r="AD441" s="231"/>
      <c r="AE441" s="231"/>
      <c r="AF441" s="231"/>
      <c r="AG441" s="232">
        <f t="shared" ref="AG441" si="416">G441/6</f>
        <v>87500</v>
      </c>
      <c r="AH441" s="233"/>
      <c r="AI441" s="231"/>
      <c r="AJ441" s="231"/>
      <c r="AK441" s="231"/>
      <c r="AL441" s="231"/>
      <c r="AM441" s="231"/>
      <c r="AN441" s="231"/>
      <c r="AO441" s="231"/>
      <c r="AP441" s="231"/>
      <c r="AQ441" s="231"/>
      <c r="AR441" s="231"/>
      <c r="AS441" s="232">
        <f t="shared" ref="AS441" si="417">G441/6</f>
        <v>87500</v>
      </c>
      <c r="AT441" s="233"/>
      <c r="AU441" s="231"/>
      <c r="AV441" s="231"/>
      <c r="AW441" s="231"/>
      <c r="AX441" s="231"/>
      <c r="AY441" s="231"/>
      <c r="AZ441" s="231"/>
      <c r="BA441" s="231"/>
      <c r="BB441" s="231"/>
      <c r="BC441" s="231"/>
      <c r="BD441" s="231"/>
      <c r="BE441" s="232">
        <f t="shared" ref="BE441" si="418">G441/6</f>
        <v>87500</v>
      </c>
      <c r="BF441" s="233"/>
      <c r="BG441" s="231"/>
      <c r="BH441" s="231"/>
      <c r="BI441" s="231"/>
      <c r="BJ441" s="231"/>
      <c r="BK441" s="231"/>
      <c r="BL441" s="231"/>
      <c r="BM441" s="231"/>
      <c r="BN441" s="231"/>
      <c r="BO441" s="231"/>
      <c r="BP441" s="231"/>
      <c r="BQ441" s="232">
        <f t="shared" ref="BQ441" si="419">G441/6</f>
        <v>87500</v>
      </c>
      <c r="BR441" s="233"/>
      <c r="BS441" s="231"/>
      <c r="BT441" s="231"/>
      <c r="BU441" s="231"/>
      <c r="BV441" s="231"/>
      <c r="BW441" s="231"/>
      <c r="BX441" s="231"/>
      <c r="BY441" s="231"/>
      <c r="BZ441" s="231"/>
      <c r="CA441" s="231"/>
      <c r="CB441" s="231"/>
      <c r="CC441" s="232">
        <f t="shared" ref="CC441" si="420">G441-SUM(H441:CB441)</f>
        <v>87500</v>
      </c>
      <c r="CD441" s="368"/>
    </row>
    <row r="442" spans="1:82" ht="27" x14ac:dyDescent="0.75">
      <c r="A442" s="43"/>
      <c r="B442" s="26" t="s">
        <v>522</v>
      </c>
      <c r="C442" s="27" t="str">
        <f>"Provision for the Upgrade / Replacement of Electrical Equipment to Energy Saving Equipment(s) - Overhead Charges and profit in respect of B-6012-a ("&amp; TEXT(F442,"#.##%") &amp; ")"</f>
        <v>Provision for the Upgrade / Replacement of Electrical Equipment to Energy Saving Equipment(s) - Overhead Charges and profit in respect of B-6012-a (.%)</v>
      </c>
      <c r="D442" s="147" t="s">
        <v>320</v>
      </c>
      <c r="E442" s="302">
        <f>+G441</f>
        <v>525000</v>
      </c>
      <c r="F442" s="312"/>
      <c r="G442" s="74">
        <f>+E442*F442</f>
        <v>0</v>
      </c>
      <c r="H442" s="234"/>
      <c r="I442" s="235"/>
      <c r="J442" s="230"/>
      <c r="K442" s="231"/>
      <c r="L442" s="231"/>
      <c r="M442" s="231"/>
      <c r="N442" s="231"/>
      <c r="O442" s="231"/>
      <c r="P442" s="231"/>
      <c r="Q442" s="231"/>
      <c r="R442" s="231"/>
      <c r="S442" s="231"/>
      <c r="T442" s="231"/>
      <c r="U442" s="232">
        <f>G442/6</f>
        <v>0</v>
      </c>
      <c r="V442" s="230"/>
      <c r="W442" s="231"/>
      <c r="X442" s="231"/>
      <c r="Y442" s="231"/>
      <c r="Z442" s="231"/>
      <c r="AA442" s="231"/>
      <c r="AB442" s="231"/>
      <c r="AC442" s="231"/>
      <c r="AD442" s="231"/>
      <c r="AE442" s="231"/>
      <c r="AF442" s="231"/>
      <c r="AG442" s="232">
        <f>G442/6</f>
        <v>0</v>
      </c>
      <c r="AH442" s="233"/>
      <c r="AI442" s="231"/>
      <c r="AJ442" s="231"/>
      <c r="AK442" s="231"/>
      <c r="AL442" s="231"/>
      <c r="AM442" s="231"/>
      <c r="AN442" s="231"/>
      <c r="AO442" s="231"/>
      <c r="AP442" s="231"/>
      <c r="AQ442" s="231"/>
      <c r="AR442" s="231"/>
      <c r="AS442" s="232">
        <f>G442/6</f>
        <v>0</v>
      </c>
      <c r="AT442" s="233"/>
      <c r="AU442" s="231"/>
      <c r="AV442" s="231"/>
      <c r="AW442" s="231"/>
      <c r="AX442" s="231"/>
      <c r="AY442" s="231"/>
      <c r="AZ442" s="231"/>
      <c r="BA442" s="231"/>
      <c r="BB442" s="231"/>
      <c r="BC442" s="231"/>
      <c r="BD442" s="231"/>
      <c r="BE442" s="232">
        <f>G442/6</f>
        <v>0</v>
      </c>
      <c r="BF442" s="233"/>
      <c r="BG442" s="231"/>
      <c r="BH442" s="231"/>
      <c r="BI442" s="231"/>
      <c r="BJ442" s="231"/>
      <c r="BK442" s="231"/>
      <c r="BL442" s="231"/>
      <c r="BM442" s="231"/>
      <c r="BN442" s="231"/>
      <c r="BO442" s="231"/>
      <c r="BP442" s="231"/>
      <c r="BQ442" s="232">
        <f>G442/6</f>
        <v>0</v>
      </c>
      <c r="BR442" s="233"/>
      <c r="BS442" s="231"/>
      <c r="BT442" s="231"/>
      <c r="BU442" s="231"/>
      <c r="BV442" s="231"/>
      <c r="BW442" s="231"/>
      <c r="BX442" s="231"/>
      <c r="BY442" s="231"/>
      <c r="BZ442" s="231"/>
      <c r="CA442" s="231"/>
      <c r="CB442" s="231"/>
      <c r="CC442" s="232">
        <f>G442-SUM(H442:CB442)</f>
        <v>0</v>
      </c>
      <c r="CD442" s="368"/>
    </row>
    <row r="443" spans="1:82" x14ac:dyDescent="0.75">
      <c r="B443" s="73" t="s">
        <v>523</v>
      </c>
      <c r="C443" s="129" t="str">
        <f>"Provision for the upgrade to Security Toll Booths ("&amp; TEXT(F443,"## ### ###") &amp;")"</f>
        <v>Provision for the upgrade to Security Toll Booths (1 200 000)</v>
      </c>
      <c r="D443" s="29" t="s">
        <v>318</v>
      </c>
      <c r="E443" s="255">
        <v>1</v>
      </c>
      <c r="F443" s="224">
        <v>1200000</v>
      </c>
      <c r="G443" s="74">
        <f t="shared" ref="G443" si="421">+E443*F443</f>
        <v>1200000</v>
      </c>
      <c r="H443" s="225"/>
      <c r="I443" s="226"/>
      <c r="J443" s="225"/>
      <c r="K443" s="227"/>
      <c r="L443" s="227"/>
      <c r="M443" s="227"/>
      <c r="N443" s="227"/>
      <c r="O443" s="227"/>
      <c r="P443" s="227"/>
      <c r="Q443" s="227"/>
      <c r="R443" s="227"/>
      <c r="S443" s="227"/>
      <c r="T443" s="227"/>
      <c r="U443" s="226">
        <f t="shared" ref="U443" si="422">G443/6</f>
        <v>200000</v>
      </c>
      <c r="V443" s="225"/>
      <c r="W443" s="227"/>
      <c r="X443" s="227"/>
      <c r="Y443" s="227"/>
      <c r="Z443" s="227"/>
      <c r="AA443" s="227"/>
      <c r="AB443" s="227"/>
      <c r="AC443" s="227"/>
      <c r="AD443" s="227"/>
      <c r="AE443" s="227"/>
      <c r="AF443" s="227"/>
      <c r="AG443" s="226">
        <f t="shared" ref="AG443" si="423">G443/6</f>
        <v>200000</v>
      </c>
      <c r="AH443" s="228"/>
      <c r="AI443" s="227"/>
      <c r="AJ443" s="227"/>
      <c r="AK443" s="227"/>
      <c r="AL443" s="227"/>
      <c r="AM443" s="227"/>
      <c r="AN443" s="227"/>
      <c r="AO443" s="227"/>
      <c r="AP443" s="227"/>
      <c r="AQ443" s="227"/>
      <c r="AR443" s="227"/>
      <c r="AS443" s="226">
        <f t="shared" ref="AS443" si="424">G443/6</f>
        <v>200000</v>
      </c>
      <c r="AT443" s="228"/>
      <c r="AU443" s="227"/>
      <c r="AV443" s="227"/>
      <c r="AW443" s="227"/>
      <c r="AX443" s="227"/>
      <c r="AY443" s="227"/>
      <c r="AZ443" s="227"/>
      <c r="BA443" s="227"/>
      <c r="BB443" s="227"/>
      <c r="BC443" s="227"/>
      <c r="BD443" s="227"/>
      <c r="BE443" s="226">
        <f t="shared" ref="BE443" si="425">G443/6</f>
        <v>200000</v>
      </c>
      <c r="BF443" s="228"/>
      <c r="BG443" s="227"/>
      <c r="BH443" s="227"/>
      <c r="BI443" s="227"/>
      <c r="BJ443" s="227"/>
      <c r="BK443" s="227"/>
      <c r="BL443" s="227"/>
      <c r="BM443" s="227"/>
      <c r="BN443" s="227"/>
      <c r="BO443" s="227"/>
      <c r="BP443" s="227"/>
      <c r="BQ443" s="226">
        <f t="shared" ref="BQ443" si="426">G443/6</f>
        <v>200000</v>
      </c>
      <c r="BR443" s="228"/>
      <c r="BS443" s="227"/>
      <c r="BT443" s="227"/>
      <c r="BU443" s="227"/>
      <c r="BV443" s="227"/>
      <c r="BW443" s="227"/>
      <c r="BX443" s="227"/>
      <c r="BY443" s="227"/>
      <c r="BZ443" s="227"/>
      <c r="CA443" s="227"/>
      <c r="CB443" s="227"/>
      <c r="CC443" s="232">
        <f t="shared" ref="CC443" si="427">G443-SUM(H443:CB443)</f>
        <v>200000</v>
      </c>
      <c r="CD443" s="368"/>
    </row>
    <row r="444" spans="1:82" ht="27" x14ac:dyDescent="0.75">
      <c r="B444" s="26" t="s">
        <v>524</v>
      </c>
      <c r="C444" s="27" t="str">
        <f>"Provision for the upgrade to Security Toll Booths - Overhead charges and Profit in respect of B-6013-a ("&amp; TEXT(F444,"#.##%") &amp; ")"</f>
        <v>Provision for the upgrade to Security Toll Booths - Overhead charges and Profit in respect of B-6013-a (.%)</v>
      </c>
      <c r="D444" s="147" t="s">
        <v>320</v>
      </c>
      <c r="E444" s="302">
        <f>+G443</f>
        <v>1200000</v>
      </c>
      <c r="F444" s="312"/>
      <c r="G444" s="74">
        <f>+E444*F444</f>
        <v>0</v>
      </c>
      <c r="H444" s="225"/>
      <c r="I444" s="226"/>
      <c r="J444" s="225"/>
      <c r="K444" s="227"/>
      <c r="L444" s="227"/>
      <c r="M444" s="227"/>
      <c r="N444" s="227"/>
      <c r="O444" s="227"/>
      <c r="P444" s="227"/>
      <c r="Q444" s="227"/>
      <c r="R444" s="227"/>
      <c r="S444" s="227"/>
      <c r="T444" s="227"/>
      <c r="U444" s="226">
        <f>G444/6</f>
        <v>0</v>
      </c>
      <c r="V444" s="225"/>
      <c r="W444" s="227"/>
      <c r="X444" s="227"/>
      <c r="Y444" s="227"/>
      <c r="Z444" s="227"/>
      <c r="AA444" s="227"/>
      <c r="AB444" s="227"/>
      <c r="AC444" s="227"/>
      <c r="AD444" s="227"/>
      <c r="AE444" s="227"/>
      <c r="AF444" s="227"/>
      <c r="AG444" s="226">
        <f>G444/6</f>
        <v>0</v>
      </c>
      <c r="AH444" s="228"/>
      <c r="AI444" s="227"/>
      <c r="AJ444" s="227"/>
      <c r="AK444" s="227"/>
      <c r="AL444" s="227"/>
      <c r="AM444" s="227"/>
      <c r="AN444" s="227"/>
      <c r="AO444" s="227"/>
      <c r="AP444" s="227"/>
      <c r="AQ444" s="227"/>
      <c r="AR444" s="227"/>
      <c r="AS444" s="226">
        <f>G444/6</f>
        <v>0</v>
      </c>
      <c r="AT444" s="228"/>
      <c r="AU444" s="227"/>
      <c r="AV444" s="227"/>
      <c r="AW444" s="227"/>
      <c r="AX444" s="227"/>
      <c r="AY444" s="227"/>
      <c r="AZ444" s="227"/>
      <c r="BA444" s="227"/>
      <c r="BB444" s="227"/>
      <c r="BC444" s="227"/>
      <c r="BD444" s="227"/>
      <c r="BE444" s="226">
        <f>G444/6</f>
        <v>0</v>
      </c>
      <c r="BF444" s="228"/>
      <c r="BG444" s="227"/>
      <c r="BH444" s="227"/>
      <c r="BI444" s="227"/>
      <c r="BJ444" s="227"/>
      <c r="BK444" s="227"/>
      <c r="BL444" s="227"/>
      <c r="BM444" s="227"/>
      <c r="BN444" s="227"/>
      <c r="BO444" s="227"/>
      <c r="BP444" s="227"/>
      <c r="BQ444" s="226">
        <f>G444/6</f>
        <v>0</v>
      </c>
      <c r="BR444" s="228"/>
      <c r="BS444" s="227"/>
      <c r="BT444" s="227"/>
      <c r="BU444" s="227"/>
      <c r="BV444" s="227"/>
      <c r="BW444" s="227"/>
      <c r="BX444" s="227"/>
      <c r="BY444" s="227"/>
      <c r="BZ444" s="227"/>
      <c r="CA444" s="227"/>
      <c r="CB444" s="227"/>
      <c r="CC444" s="232">
        <f>G444-SUM(H444:CB444)</f>
        <v>0</v>
      </c>
      <c r="CD444" s="368"/>
    </row>
    <row r="445" spans="1:82" ht="27" x14ac:dyDescent="0.75">
      <c r="A445" s="43"/>
      <c r="B445" s="73" t="s">
        <v>525</v>
      </c>
      <c r="C445" s="129" t="str">
        <f>"Nominated Subcontract DB Works and Services (including Provisional Sums and allowances in the Nominated Subcontract ("&amp; TEXT(F445,"## ### ###") &amp;")"</f>
        <v>Nominated Subcontract DB Works and Services (including Provisional Sums and allowances in the Nominated Subcontract (36 000 000)</v>
      </c>
      <c r="D445" s="29" t="s">
        <v>318</v>
      </c>
      <c r="E445" s="255">
        <v>1</v>
      </c>
      <c r="F445" s="224">
        <v>36000000</v>
      </c>
      <c r="G445" s="74">
        <f>+E445*F445</f>
        <v>36000000</v>
      </c>
      <c r="H445" s="234"/>
      <c r="I445" s="235"/>
      <c r="J445" s="230"/>
      <c r="K445" s="231"/>
      <c r="L445" s="231"/>
      <c r="M445" s="231"/>
      <c r="N445" s="231"/>
      <c r="O445" s="231"/>
      <c r="P445" s="231"/>
      <c r="Q445" s="231"/>
      <c r="R445" s="231"/>
      <c r="S445" s="231"/>
      <c r="T445" s="231"/>
      <c r="U445" s="232">
        <f t="shared" ref="U445" si="428">G445/6</f>
        <v>6000000</v>
      </c>
      <c r="V445" s="230"/>
      <c r="W445" s="231"/>
      <c r="X445" s="231"/>
      <c r="Y445" s="231"/>
      <c r="Z445" s="231"/>
      <c r="AA445" s="231"/>
      <c r="AB445" s="231"/>
      <c r="AC445" s="231"/>
      <c r="AD445" s="231"/>
      <c r="AE445" s="231"/>
      <c r="AF445" s="231"/>
      <c r="AG445" s="232">
        <f t="shared" ref="AG445" si="429">G445/6</f>
        <v>6000000</v>
      </c>
      <c r="AH445" s="233"/>
      <c r="AI445" s="231"/>
      <c r="AJ445" s="231"/>
      <c r="AK445" s="231"/>
      <c r="AL445" s="231"/>
      <c r="AM445" s="231"/>
      <c r="AN445" s="231"/>
      <c r="AO445" s="231"/>
      <c r="AP445" s="231"/>
      <c r="AQ445" s="231"/>
      <c r="AR445" s="231"/>
      <c r="AS445" s="232">
        <f t="shared" ref="AS445" si="430">G445/6</f>
        <v>6000000</v>
      </c>
      <c r="AT445" s="233"/>
      <c r="AU445" s="231"/>
      <c r="AV445" s="231"/>
      <c r="AW445" s="231"/>
      <c r="AX445" s="231"/>
      <c r="AY445" s="231"/>
      <c r="AZ445" s="231"/>
      <c r="BA445" s="231"/>
      <c r="BB445" s="231"/>
      <c r="BC445" s="231"/>
      <c r="BD445" s="231"/>
      <c r="BE445" s="232">
        <f t="shared" ref="BE445" si="431">G445/6</f>
        <v>6000000</v>
      </c>
      <c r="BF445" s="233"/>
      <c r="BG445" s="231"/>
      <c r="BH445" s="231"/>
      <c r="BI445" s="231"/>
      <c r="BJ445" s="231"/>
      <c r="BK445" s="231"/>
      <c r="BL445" s="231"/>
      <c r="BM445" s="231"/>
      <c r="BN445" s="231"/>
      <c r="BO445" s="231"/>
      <c r="BP445" s="231"/>
      <c r="BQ445" s="232">
        <f t="shared" ref="BQ445" si="432">G445/6</f>
        <v>6000000</v>
      </c>
      <c r="BR445" s="233"/>
      <c r="BS445" s="231"/>
      <c r="BT445" s="231"/>
      <c r="BU445" s="231"/>
      <c r="BV445" s="231"/>
      <c r="BW445" s="231"/>
      <c r="BX445" s="231"/>
      <c r="BY445" s="231"/>
      <c r="BZ445" s="231"/>
      <c r="CA445" s="231"/>
      <c r="CB445" s="231"/>
      <c r="CC445" s="232">
        <f t="shared" ref="CC445" si="433">G445-SUM(H445:CB445)</f>
        <v>6000000</v>
      </c>
      <c r="CD445" s="368"/>
    </row>
    <row r="446" spans="1:82" ht="27" x14ac:dyDescent="0.75">
      <c r="A446" s="175"/>
      <c r="B446" s="356" t="s">
        <v>526</v>
      </c>
      <c r="C446" s="357" t="str">
        <f>"Nominated Subcontract DB Works and Services - Overhead charges and Profit in respect of B-6014-a ("&amp; TEXT(F446,"#.##%") &amp; ")"</f>
        <v>Nominated Subcontract DB Works and Services - Overhead charges and Profit in respect of B-6014-a (.%)</v>
      </c>
      <c r="D446" s="358" t="s">
        <v>320</v>
      </c>
      <c r="E446" s="359">
        <f>+G445</f>
        <v>36000000</v>
      </c>
      <c r="F446" s="360"/>
      <c r="G446" s="361">
        <f>+E446*F446</f>
        <v>0</v>
      </c>
      <c r="H446" s="362"/>
      <c r="I446" s="363"/>
      <c r="J446" s="225"/>
      <c r="K446" s="227"/>
      <c r="L446" s="227"/>
      <c r="M446" s="227"/>
      <c r="N446" s="227"/>
      <c r="O446" s="227"/>
      <c r="P446" s="227"/>
      <c r="Q446" s="227"/>
      <c r="R446" s="227"/>
      <c r="S446" s="227"/>
      <c r="T446" s="227"/>
      <c r="U446" s="226">
        <f>G446/6</f>
        <v>0</v>
      </c>
      <c r="V446" s="225"/>
      <c r="W446" s="227"/>
      <c r="X446" s="227"/>
      <c r="Y446" s="227"/>
      <c r="Z446" s="227"/>
      <c r="AA446" s="227"/>
      <c r="AB446" s="227"/>
      <c r="AC446" s="227"/>
      <c r="AD446" s="227"/>
      <c r="AE446" s="227"/>
      <c r="AF446" s="227"/>
      <c r="AG446" s="226">
        <f>G446/6</f>
        <v>0</v>
      </c>
      <c r="AH446" s="228"/>
      <c r="AI446" s="227"/>
      <c r="AJ446" s="227"/>
      <c r="AK446" s="227"/>
      <c r="AL446" s="227"/>
      <c r="AM446" s="227"/>
      <c r="AN446" s="227"/>
      <c r="AO446" s="227"/>
      <c r="AP446" s="227"/>
      <c r="AQ446" s="227"/>
      <c r="AR446" s="227"/>
      <c r="AS446" s="226">
        <f>G446/6</f>
        <v>0</v>
      </c>
      <c r="AT446" s="228"/>
      <c r="AU446" s="227"/>
      <c r="AV446" s="227"/>
      <c r="AW446" s="227"/>
      <c r="AX446" s="227"/>
      <c r="AY446" s="227"/>
      <c r="AZ446" s="227"/>
      <c r="BA446" s="227"/>
      <c r="BB446" s="227"/>
      <c r="BC446" s="227"/>
      <c r="BD446" s="227"/>
      <c r="BE446" s="226">
        <f>G446/6</f>
        <v>0</v>
      </c>
      <c r="BF446" s="228"/>
      <c r="BG446" s="227"/>
      <c r="BH446" s="227"/>
      <c r="BI446" s="227"/>
      <c r="BJ446" s="227"/>
      <c r="BK446" s="227"/>
      <c r="BL446" s="227"/>
      <c r="BM446" s="227"/>
      <c r="BN446" s="227"/>
      <c r="BO446" s="227"/>
      <c r="BP446" s="227"/>
      <c r="BQ446" s="226">
        <f>G446/6</f>
        <v>0</v>
      </c>
      <c r="BR446" s="228"/>
      <c r="BS446" s="227"/>
      <c r="BT446" s="227"/>
      <c r="BU446" s="227"/>
      <c r="BV446" s="227"/>
      <c r="BW446" s="227"/>
      <c r="BX446" s="227"/>
      <c r="BY446" s="227"/>
      <c r="BZ446" s="227"/>
      <c r="CA446" s="227"/>
      <c r="CB446" s="227"/>
      <c r="CC446" s="232">
        <f>G446-SUM(H446:CB446)</f>
        <v>0</v>
      </c>
      <c r="CD446" s="368"/>
    </row>
    <row r="447" spans="1:82" ht="40.5" x14ac:dyDescent="0.75">
      <c r="A447" s="175"/>
      <c r="B447" s="73" t="s">
        <v>904</v>
      </c>
      <c r="C447" s="129" t="str">
        <f>"Incumbent System Integrator DB Works and Services (including Provisional Sums and allowances in the Incumbent System Integrator Subcontract but excluding any If triggered items listed elsewhere)"</f>
        <v>Incumbent System Integrator DB Works and Services (including Provisional Sums and allowances in the Incumbent System Integrator Subcontract but excluding any If triggered items listed elsewhere)</v>
      </c>
      <c r="D447" s="29" t="s">
        <v>318</v>
      </c>
      <c r="E447" s="255">
        <v>1</v>
      </c>
      <c r="F447" s="224">
        <f>36000000/2</f>
        <v>18000000</v>
      </c>
      <c r="G447" s="74">
        <f>+E447*F447</f>
        <v>18000000</v>
      </c>
      <c r="H447" s="362"/>
      <c r="I447" s="363"/>
      <c r="J447" s="230"/>
      <c r="K447" s="231"/>
      <c r="L447" s="231"/>
      <c r="M447" s="231"/>
      <c r="N447" s="231"/>
      <c r="O447" s="231"/>
      <c r="P447" s="231"/>
      <c r="Q447" s="231"/>
      <c r="R447" s="231"/>
      <c r="S447" s="231"/>
      <c r="T447" s="231"/>
      <c r="U447" s="232">
        <f>G447*12/18</f>
        <v>12000000</v>
      </c>
      <c r="V447" s="230"/>
      <c r="W447" s="231"/>
      <c r="X447" s="231"/>
      <c r="Y447" s="231"/>
      <c r="Z447" s="231"/>
      <c r="AA447" s="231"/>
      <c r="AB447" s="231"/>
      <c r="AC447" s="231"/>
      <c r="AD447" s="231"/>
      <c r="AE447" s="231"/>
      <c r="AF447" s="231"/>
      <c r="AG447" s="232">
        <f>G447*6/18</f>
        <v>6000000</v>
      </c>
      <c r="AH447" s="233"/>
      <c r="AI447" s="231"/>
      <c r="AJ447" s="231"/>
      <c r="AK447" s="231"/>
      <c r="AL447" s="231"/>
      <c r="AM447" s="231"/>
      <c r="AN447" s="231"/>
      <c r="AO447" s="231"/>
      <c r="AP447" s="231"/>
      <c r="AQ447" s="231"/>
      <c r="AR447" s="231"/>
      <c r="AS447" s="232">
        <v>0</v>
      </c>
      <c r="AT447" s="233"/>
      <c r="AU447" s="231"/>
      <c r="AV447" s="231"/>
      <c r="AW447" s="231"/>
      <c r="AX447" s="231"/>
      <c r="AY447" s="231"/>
      <c r="AZ447" s="231"/>
      <c r="BA447" s="231"/>
      <c r="BB447" s="231"/>
      <c r="BC447" s="231"/>
      <c r="BD447" s="231"/>
      <c r="BE447" s="232">
        <v>0</v>
      </c>
      <c r="BF447" s="233"/>
      <c r="BG447" s="231"/>
      <c r="BH447" s="231"/>
      <c r="BI447" s="231"/>
      <c r="BJ447" s="231"/>
      <c r="BK447" s="231"/>
      <c r="BL447" s="231"/>
      <c r="BM447" s="231"/>
      <c r="BN447" s="231"/>
      <c r="BO447" s="231"/>
      <c r="BP447" s="231"/>
      <c r="BQ447" s="232">
        <v>0</v>
      </c>
      <c r="BR447" s="233"/>
      <c r="BS447" s="231"/>
      <c r="BT447" s="231"/>
      <c r="BU447" s="231"/>
      <c r="BV447" s="231"/>
      <c r="BW447" s="231"/>
      <c r="BX447" s="231"/>
      <c r="BY447" s="231"/>
      <c r="BZ447" s="231"/>
      <c r="CA447" s="231"/>
      <c r="CB447" s="231"/>
      <c r="CC447" s="232">
        <v>0</v>
      </c>
      <c r="CD447" s="368"/>
    </row>
    <row r="448" spans="1:82" ht="27" x14ac:dyDescent="0.75">
      <c r="A448" s="175"/>
      <c r="B448" s="356" t="s">
        <v>907</v>
      </c>
      <c r="C448" s="357" t="str">
        <f>"Incumbent System Integrator DB Works and Services - Overhead charges and Profit in respect of B-6015a"</f>
        <v>Incumbent System Integrator DB Works and Services - Overhead charges and Profit in respect of B-6015a</v>
      </c>
      <c r="D448" s="358" t="s">
        <v>320</v>
      </c>
      <c r="E448" s="359">
        <f>+G447</f>
        <v>18000000</v>
      </c>
      <c r="F448" s="360"/>
      <c r="G448" s="361">
        <f>+E448*F448</f>
        <v>0</v>
      </c>
      <c r="H448" s="362"/>
      <c r="I448" s="363"/>
      <c r="J448" s="225"/>
      <c r="K448" s="227"/>
      <c r="L448" s="227"/>
      <c r="M448" s="227"/>
      <c r="N448" s="227"/>
      <c r="O448" s="227"/>
      <c r="P448" s="227"/>
      <c r="Q448" s="227"/>
      <c r="R448" s="227"/>
      <c r="S448" s="227"/>
      <c r="T448" s="227"/>
      <c r="U448" s="226">
        <f>G448/6</f>
        <v>0</v>
      </c>
      <c r="V448" s="225"/>
      <c r="W448" s="227"/>
      <c r="X448" s="227"/>
      <c r="Y448" s="227"/>
      <c r="Z448" s="227"/>
      <c r="AA448" s="227"/>
      <c r="AB448" s="227"/>
      <c r="AC448" s="227"/>
      <c r="AD448" s="227"/>
      <c r="AE448" s="227"/>
      <c r="AF448" s="227"/>
      <c r="AG448" s="226">
        <f>G448/6</f>
        <v>0</v>
      </c>
      <c r="AH448" s="228"/>
      <c r="AI448" s="227"/>
      <c r="AJ448" s="227"/>
      <c r="AK448" s="227"/>
      <c r="AL448" s="227"/>
      <c r="AM448" s="227"/>
      <c r="AN448" s="227"/>
      <c r="AO448" s="227"/>
      <c r="AP448" s="227"/>
      <c r="AQ448" s="227"/>
      <c r="AR448" s="227"/>
      <c r="AS448" s="226">
        <f>G448/6</f>
        <v>0</v>
      </c>
      <c r="AT448" s="228"/>
      <c r="AU448" s="227"/>
      <c r="AV448" s="227"/>
      <c r="AW448" s="227"/>
      <c r="AX448" s="227"/>
      <c r="AY448" s="227"/>
      <c r="AZ448" s="227"/>
      <c r="BA448" s="227"/>
      <c r="BB448" s="227"/>
      <c r="BC448" s="227"/>
      <c r="BD448" s="227"/>
      <c r="BE448" s="226">
        <f>G448/6</f>
        <v>0</v>
      </c>
      <c r="BF448" s="228"/>
      <c r="BG448" s="227"/>
      <c r="BH448" s="227"/>
      <c r="BI448" s="227"/>
      <c r="BJ448" s="227"/>
      <c r="BK448" s="227"/>
      <c r="BL448" s="227"/>
      <c r="BM448" s="227"/>
      <c r="BN448" s="227"/>
      <c r="BO448" s="227"/>
      <c r="BP448" s="227"/>
      <c r="BQ448" s="226">
        <f>G448/6</f>
        <v>0</v>
      </c>
      <c r="BR448" s="228"/>
      <c r="BS448" s="227"/>
      <c r="BT448" s="227"/>
      <c r="BU448" s="227"/>
      <c r="BV448" s="227"/>
      <c r="BW448" s="227"/>
      <c r="BX448" s="227"/>
      <c r="BY448" s="227"/>
      <c r="BZ448" s="227"/>
      <c r="CA448" s="227"/>
      <c r="CB448" s="227"/>
      <c r="CC448" s="232">
        <f>G448-SUM(H448:CB448)</f>
        <v>0</v>
      </c>
      <c r="CD448" s="368"/>
    </row>
    <row r="449" spans="1:82" s="39" customFormat="1" ht="27" x14ac:dyDescent="0.75">
      <c r="A449" s="43"/>
      <c r="B449" s="73" t="s">
        <v>905</v>
      </c>
      <c r="C449" s="129" t="str">
        <f>"Provision for Civil Works to convert single toll booth to double toll booth (for conversion to reversible lane) (including signage) ("&amp; TEXT(F449,"#####,####") &amp;")"</f>
        <v>Provision for Civil Works to convert single toll booth to double toll booth (for conversion to reversible lane) (including signage) (240,0000)</v>
      </c>
      <c r="D449" s="29" t="s">
        <v>318</v>
      </c>
      <c r="E449" s="255">
        <v>1</v>
      </c>
      <c r="F449" s="224">
        <v>2400000</v>
      </c>
      <c r="G449" s="74">
        <f t="shared" ref="G449:G452" si="434">+E449*F449</f>
        <v>2400000</v>
      </c>
      <c r="H449" s="234"/>
      <c r="I449" s="235"/>
      <c r="J449" s="230">
        <f t="shared" ref="J449:BU449" si="435">$G449/72</f>
        <v>33333.33</v>
      </c>
      <c r="K449" s="231">
        <f t="shared" si="435"/>
        <v>33333.33</v>
      </c>
      <c r="L449" s="231">
        <f t="shared" si="435"/>
        <v>33333.33</v>
      </c>
      <c r="M449" s="231">
        <f t="shared" si="435"/>
        <v>33333.33</v>
      </c>
      <c r="N449" s="231">
        <f t="shared" si="435"/>
        <v>33333.33</v>
      </c>
      <c r="O449" s="231">
        <f t="shared" si="435"/>
        <v>33333.33</v>
      </c>
      <c r="P449" s="231">
        <f t="shared" si="435"/>
        <v>33333.33</v>
      </c>
      <c r="Q449" s="231">
        <f t="shared" si="435"/>
        <v>33333.33</v>
      </c>
      <c r="R449" s="231">
        <f t="shared" si="435"/>
        <v>33333.33</v>
      </c>
      <c r="S449" s="231">
        <f t="shared" si="435"/>
        <v>33333.33</v>
      </c>
      <c r="T449" s="231">
        <f t="shared" si="435"/>
        <v>33333.33</v>
      </c>
      <c r="U449" s="232">
        <f t="shared" si="435"/>
        <v>33333.33</v>
      </c>
      <c r="V449" s="230">
        <f t="shared" si="435"/>
        <v>33333.33</v>
      </c>
      <c r="W449" s="231">
        <f t="shared" si="435"/>
        <v>33333.33</v>
      </c>
      <c r="X449" s="231">
        <f t="shared" si="435"/>
        <v>33333.33</v>
      </c>
      <c r="Y449" s="231">
        <f t="shared" si="435"/>
        <v>33333.33</v>
      </c>
      <c r="Z449" s="231">
        <f t="shared" si="435"/>
        <v>33333.33</v>
      </c>
      <c r="AA449" s="231">
        <f t="shared" si="435"/>
        <v>33333.33</v>
      </c>
      <c r="AB449" s="231">
        <f t="shared" si="435"/>
        <v>33333.33</v>
      </c>
      <c r="AC449" s="231">
        <f t="shared" si="435"/>
        <v>33333.33</v>
      </c>
      <c r="AD449" s="231">
        <f t="shared" si="435"/>
        <v>33333.33</v>
      </c>
      <c r="AE449" s="231">
        <f t="shared" si="435"/>
        <v>33333.33</v>
      </c>
      <c r="AF449" s="231">
        <f t="shared" si="435"/>
        <v>33333.33</v>
      </c>
      <c r="AG449" s="232">
        <f t="shared" si="435"/>
        <v>33333.33</v>
      </c>
      <c r="AH449" s="233">
        <f t="shared" si="435"/>
        <v>33333.33</v>
      </c>
      <c r="AI449" s="231">
        <f t="shared" si="435"/>
        <v>33333.33</v>
      </c>
      <c r="AJ449" s="231">
        <f t="shared" si="435"/>
        <v>33333.33</v>
      </c>
      <c r="AK449" s="231">
        <f t="shared" si="435"/>
        <v>33333.33</v>
      </c>
      <c r="AL449" s="231">
        <f t="shared" si="435"/>
        <v>33333.33</v>
      </c>
      <c r="AM449" s="231">
        <f t="shared" si="435"/>
        <v>33333.33</v>
      </c>
      <c r="AN449" s="231">
        <f t="shared" si="435"/>
        <v>33333.33</v>
      </c>
      <c r="AO449" s="231">
        <f t="shared" si="435"/>
        <v>33333.33</v>
      </c>
      <c r="AP449" s="231">
        <f t="shared" si="435"/>
        <v>33333.33</v>
      </c>
      <c r="AQ449" s="231">
        <f t="shared" si="435"/>
        <v>33333.33</v>
      </c>
      <c r="AR449" s="231">
        <f t="shared" si="435"/>
        <v>33333.33</v>
      </c>
      <c r="AS449" s="232">
        <f t="shared" si="435"/>
        <v>33333.33</v>
      </c>
      <c r="AT449" s="233">
        <f t="shared" si="435"/>
        <v>33333.33</v>
      </c>
      <c r="AU449" s="231">
        <f t="shared" si="435"/>
        <v>33333.33</v>
      </c>
      <c r="AV449" s="231">
        <f t="shared" si="435"/>
        <v>33333.33</v>
      </c>
      <c r="AW449" s="231">
        <f t="shared" si="435"/>
        <v>33333.33</v>
      </c>
      <c r="AX449" s="231">
        <f t="shared" si="435"/>
        <v>33333.33</v>
      </c>
      <c r="AY449" s="231">
        <f t="shared" si="435"/>
        <v>33333.33</v>
      </c>
      <c r="AZ449" s="231">
        <f t="shared" si="435"/>
        <v>33333.33</v>
      </c>
      <c r="BA449" s="231">
        <f t="shared" si="435"/>
        <v>33333.33</v>
      </c>
      <c r="BB449" s="231">
        <f t="shared" si="435"/>
        <v>33333.33</v>
      </c>
      <c r="BC449" s="231">
        <f t="shared" si="435"/>
        <v>33333.33</v>
      </c>
      <c r="BD449" s="231">
        <f t="shared" si="435"/>
        <v>33333.33</v>
      </c>
      <c r="BE449" s="232">
        <f t="shared" si="435"/>
        <v>33333.33</v>
      </c>
      <c r="BF449" s="233">
        <f t="shared" si="435"/>
        <v>33333.33</v>
      </c>
      <c r="BG449" s="231">
        <f t="shared" si="435"/>
        <v>33333.33</v>
      </c>
      <c r="BH449" s="231">
        <f t="shared" si="435"/>
        <v>33333.33</v>
      </c>
      <c r="BI449" s="231">
        <f t="shared" si="435"/>
        <v>33333.33</v>
      </c>
      <c r="BJ449" s="231">
        <f t="shared" si="435"/>
        <v>33333.33</v>
      </c>
      <c r="BK449" s="231">
        <f t="shared" si="435"/>
        <v>33333.33</v>
      </c>
      <c r="BL449" s="231">
        <f t="shared" si="435"/>
        <v>33333.33</v>
      </c>
      <c r="BM449" s="231">
        <f t="shared" si="435"/>
        <v>33333.33</v>
      </c>
      <c r="BN449" s="231">
        <f t="shared" si="435"/>
        <v>33333.33</v>
      </c>
      <c r="BO449" s="231">
        <f t="shared" si="435"/>
        <v>33333.33</v>
      </c>
      <c r="BP449" s="231">
        <f t="shared" si="435"/>
        <v>33333.33</v>
      </c>
      <c r="BQ449" s="232">
        <f t="shared" si="435"/>
        <v>33333.33</v>
      </c>
      <c r="BR449" s="233">
        <f t="shared" si="435"/>
        <v>33333.33</v>
      </c>
      <c r="BS449" s="231">
        <f t="shared" si="435"/>
        <v>33333.33</v>
      </c>
      <c r="BT449" s="231">
        <f t="shared" si="435"/>
        <v>33333.33</v>
      </c>
      <c r="BU449" s="231">
        <f t="shared" si="435"/>
        <v>33333.33</v>
      </c>
      <c r="BV449" s="231">
        <f t="shared" ref="BV449:CB449" si="436">$G449/72</f>
        <v>33333.33</v>
      </c>
      <c r="BW449" s="231">
        <f t="shared" si="436"/>
        <v>33333.33</v>
      </c>
      <c r="BX449" s="231">
        <f t="shared" si="436"/>
        <v>33333.33</v>
      </c>
      <c r="BY449" s="231">
        <f t="shared" si="436"/>
        <v>33333.33</v>
      </c>
      <c r="BZ449" s="231">
        <f t="shared" si="436"/>
        <v>33333.33</v>
      </c>
      <c r="CA449" s="231">
        <f t="shared" si="436"/>
        <v>33333.33</v>
      </c>
      <c r="CB449" s="231">
        <f t="shared" si="436"/>
        <v>33333.33</v>
      </c>
      <c r="CC449" s="232">
        <f>G449-SUM(J449:CB449)</f>
        <v>33333.57</v>
      </c>
      <c r="CD449" s="368"/>
    </row>
    <row r="450" spans="1:82" ht="27" x14ac:dyDescent="0.75">
      <c r="A450" s="175"/>
      <c r="B450" s="356" t="s">
        <v>906</v>
      </c>
      <c r="C450" s="357" t="str">
        <f>"Provision for Civil Works to convert single toll booth to double toll booth (for conversion to reversible lane) (including signage) - Overhead charges and Profit in respect of B-6016-a "</f>
        <v xml:space="preserve">Provision for Civil Works to convert single toll booth to double toll booth (for conversion to reversible lane) (including signage) - Overhead charges and Profit in respect of B-6016-a </v>
      </c>
      <c r="D450" s="358" t="s">
        <v>320</v>
      </c>
      <c r="E450" s="359">
        <f>+F449</f>
        <v>2400000</v>
      </c>
      <c r="F450" s="360"/>
      <c r="G450" s="361">
        <f t="shared" si="434"/>
        <v>0</v>
      </c>
      <c r="H450" s="362"/>
      <c r="I450" s="363"/>
      <c r="J450" s="230">
        <f t="shared" ref="J450:AO450" si="437">+IF(SUM(J449)=0,"",J449*$F450)</f>
        <v>0</v>
      </c>
      <c r="K450" s="231">
        <f t="shared" si="437"/>
        <v>0</v>
      </c>
      <c r="L450" s="231">
        <f t="shared" si="437"/>
        <v>0</v>
      </c>
      <c r="M450" s="231">
        <f t="shared" si="437"/>
        <v>0</v>
      </c>
      <c r="N450" s="231">
        <f t="shared" si="437"/>
        <v>0</v>
      </c>
      <c r="O450" s="231">
        <f t="shared" si="437"/>
        <v>0</v>
      </c>
      <c r="P450" s="231">
        <f t="shared" si="437"/>
        <v>0</v>
      </c>
      <c r="Q450" s="231">
        <f t="shared" si="437"/>
        <v>0</v>
      </c>
      <c r="R450" s="231">
        <f t="shared" si="437"/>
        <v>0</v>
      </c>
      <c r="S450" s="231">
        <f t="shared" si="437"/>
        <v>0</v>
      </c>
      <c r="T450" s="231">
        <f t="shared" si="437"/>
        <v>0</v>
      </c>
      <c r="U450" s="232">
        <f t="shared" si="437"/>
        <v>0</v>
      </c>
      <c r="V450" s="230">
        <f t="shared" si="437"/>
        <v>0</v>
      </c>
      <c r="W450" s="231">
        <f t="shared" si="437"/>
        <v>0</v>
      </c>
      <c r="X450" s="231">
        <f t="shared" si="437"/>
        <v>0</v>
      </c>
      <c r="Y450" s="231">
        <f t="shared" si="437"/>
        <v>0</v>
      </c>
      <c r="Z450" s="231">
        <f t="shared" si="437"/>
        <v>0</v>
      </c>
      <c r="AA450" s="231">
        <f t="shared" si="437"/>
        <v>0</v>
      </c>
      <c r="AB450" s="231">
        <f t="shared" si="437"/>
        <v>0</v>
      </c>
      <c r="AC450" s="231">
        <f t="shared" si="437"/>
        <v>0</v>
      </c>
      <c r="AD450" s="231">
        <f t="shared" si="437"/>
        <v>0</v>
      </c>
      <c r="AE450" s="231">
        <f t="shared" si="437"/>
        <v>0</v>
      </c>
      <c r="AF450" s="231">
        <f t="shared" si="437"/>
        <v>0</v>
      </c>
      <c r="AG450" s="232">
        <f t="shared" si="437"/>
        <v>0</v>
      </c>
      <c r="AH450" s="233">
        <f t="shared" si="437"/>
        <v>0</v>
      </c>
      <c r="AI450" s="231">
        <f t="shared" si="437"/>
        <v>0</v>
      </c>
      <c r="AJ450" s="231">
        <f t="shared" si="437"/>
        <v>0</v>
      </c>
      <c r="AK450" s="231">
        <f t="shared" si="437"/>
        <v>0</v>
      </c>
      <c r="AL450" s="231">
        <f t="shared" si="437"/>
        <v>0</v>
      </c>
      <c r="AM450" s="231">
        <f t="shared" si="437"/>
        <v>0</v>
      </c>
      <c r="AN450" s="231">
        <f t="shared" si="437"/>
        <v>0</v>
      </c>
      <c r="AO450" s="231">
        <f t="shared" si="437"/>
        <v>0</v>
      </c>
      <c r="AP450" s="231">
        <f t="shared" ref="AP450:BU450" si="438">+IF(SUM(AP449)=0,"",AP449*$F450)</f>
        <v>0</v>
      </c>
      <c r="AQ450" s="231">
        <f t="shared" si="438"/>
        <v>0</v>
      </c>
      <c r="AR450" s="231">
        <f t="shared" si="438"/>
        <v>0</v>
      </c>
      <c r="AS450" s="232">
        <f t="shared" si="438"/>
        <v>0</v>
      </c>
      <c r="AT450" s="233">
        <f t="shared" si="438"/>
        <v>0</v>
      </c>
      <c r="AU450" s="231">
        <f t="shared" si="438"/>
        <v>0</v>
      </c>
      <c r="AV450" s="231">
        <f t="shared" si="438"/>
        <v>0</v>
      </c>
      <c r="AW450" s="231">
        <f t="shared" si="438"/>
        <v>0</v>
      </c>
      <c r="AX450" s="231">
        <f t="shared" si="438"/>
        <v>0</v>
      </c>
      <c r="AY450" s="231">
        <f t="shared" si="438"/>
        <v>0</v>
      </c>
      <c r="AZ450" s="231">
        <f t="shared" si="438"/>
        <v>0</v>
      </c>
      <c r="BA450" s="231">
        <f t="shared" si="438"/>
        <v>0</v>
      </c>
      <c r="BB450" s="231">
        <f t="shared" si="438"/>
        <v>0</v>
      </c>
      <c r="BC450" s="231">
        <f t="shared" si="438"/>
        <v>0</v>
      </c>
      <c r="BD450" s="231">
        <f t="shared" si="438"/>
        <v>0</v>
      </c>
      <c r="BE450" s="232">
        <f t="shared" si="438"/>
        <v>0</v>
      </c>
      <c r="BF450" s="233">
        <f t="shared" si="438"/>
        <v>0</v>
      </c>
      <c r="BG450" s="231">
        <f t="shared" si="438"/>
        <v>0</v>
      </c>
      <c r="BH450" s="231">
        <f t="shared" si="438"/>
        <v>0</v>
      </c>
      <c r="BI450" s="231">
        <f t="shared" si="438"/>
        <v>0</v>
      </c>
      <c r="BJ450" s="231">
        <f t="shared" si="438"/>
        <v>0</v>
      </c>
      <c r="BK450" s="231">
        <f t="shared" si="438"/>
        <v>0</v>
      </c>
      <c r="BL450" s="231">
        <f t="shared" si="438"/>
        <v>0</v>
      </c>
      <c r="BM450" s="231">
        <f t="shared" si="438"/>
        <v>0</v>
      </c>
      <c r="BN450" s="231">
        <f t="shared" si="438"/>
        <v>0</v>
      </c>
      <c r="BO450" s="231">
        <f t="shared" si="438"/>
        <v>0</v>
      </c>
      <c r="BP450" s="231">
        <f t="shared" si="438"/>
        <v>0</v>
      </c>
      <c r="BQ450" s="232">
        <f t="shared" si="438"/>
        <v>0</v>
      </c>
      <c r="BR450" s="233">
        <f t="shared" si="438"/>
        <v>0</v>
      </c>
      <c r="BS450" s="231">
        <f t="shared" si="438"/>
        <v>0</v>
      </c>
      <c r="BT450" s="231">
        <f t="shared" si="438"/>
        <v>0</v>
      </c>
      <c r="BU450" s="231">
        <f t="shared" si="438"/>
        <v>0</v>
      </c>
      <c r="BV450" s="231">
        <f t="shared" ref="BV450:CB450" si="439">+IF(SUM(BV449)=0,"",BV449*$F450)</f>
        <v>0</v>
      </c>
      <c r="BW450" s="231">
        <f t="shared" si="439"/>
        <v>0</v>
      </c>
      <c r="BX450" s="231">
        <f t="shared" si="439"/>
        <v>0</v>
      </c>
      <c r="BY450" s="231">
        <f t="shared" si="439"/>
        <v>0</v>
      </c>
      <c r="BZ450" s="231">
        <f t="shared" si="439"/>
        <v>0</v>
      </c>
      <c r="CA450" s="231">
        <f t="shared" si="439"/>
        <v>0</v>
      </c>
      <c r="CB450" s="231">
        <f t="shared" si="439"/>
        <v>0</v>
      </c>
      <c r="CC450" s="232">
        <f>G450-SUM(J450:CB450)</f>
        <v>0</v>
      </c>
      <c r="CD450" s="368"/>
    </row>
    <row r="451" spans="1:82" s="39" customFormat="1" ht="13.5" x14ac:dyDescent="0.75">
      <c r="A451" s="43"/>
      <c r="B451" s="176" t="s">
        <v>912</v>
      </c>
      <c r="C451" s="384" t="str">
        <f>"Provision of Toll System Software and Hardware at Beitbridge"</f>
        <v>Provision of Toll System Software and Hardware at Beitbridge</v>
      </c>
      <c r="D451" s="385" t="s">
        <v>318</v>
      </c>
      <c r="E451" s="300">
        <v>0</v>
      </c>
      <c r="F451" s="242">
        <v>0</v>
      </c>
      <c r="G451" s="386">
        <f t="shared" si="434"/>
        <v>0</v>
      </c>
      <c r="H451" s="393"/>
      <c r="I451" s="394"/>
      <c r="J451" s="225"/>
      <c r="K451" s="227"/>
      <c r="L451" s="227"/>
      <c r="M451" s="227"/>
      <c r="N451" s="227"/>
      <c r="O451" s="227"/>
      <c r="P451" s="227"/>
      <c r="Q451" s="227"/>
      <c r="R451" s="227"/>
      <c r="S451" s="227"/>
      <c r="T451" s="227"/>
      <c r="U451" s="226">
        <f>G451*12/18</f>
        <v>0</v>
      </c>
      <c r="V451" s="225"/>
      <c r="W451" s="227"/>
      <c r="X451" s="227"/>
      <c r="Y451" s="227"/>
      <c r="Z451" s="227"/>
      <c r="AA451" s="227"/>
      <c r="AB451" s="227"/>
      <c r="AC451" s="227"/>
      <c r="AD451" s="227"/>
      <c r="AE451" s="227"/>
      <c r="AF451" s="227"/>
      <c r="AG451" s="226">
        <f>G451*6/18</f>
        <v>0</v>
      </c>
      <c r="AH451" s="228"/>
      <c r="AI451" s="227"/>
      <c r="AJ451" s="227"/>
      <c r="AK451" s="227"/>
      <c r="AL451" s="227"/>
      <c r="AM451" s="227"/>
      <c r="AN451" s="227"/>
      <c r="AO451" s="227"/>
      <c r="AP451" s="227"/>
      <c r="AQ451" s="227"/>
      <c r="AR451" s="227"/>
      <c r="AS451" s="226">
        <v>0</v>
      </c>
      <c r="AT451" s="228"/>
      <c r="AU451" s="227"/>
      <c r="AV451" s="227"/>
      <c r="AW451" s="227"/>
      <c r="AX451" s="227"/>
      <c r="AY451" s="227"/>
      <c r="AZ451" s="227"/>
      <c r="BA451" s="227"/>
      <c r="BB451" s="227"/>
      <c r="BC451" s="227"/>
      <c r="BD451" s="227"/>
      <c r="BE451" s="226">
        <v>0</v>
      </c>
      <c r="BF451" s="228"/>
      <c r="BG451" s="227"/>
      <c r="BH451" s="227"/>
      <c r="BI451" s="227"/>
      <c r="BJ451" s="227"/>
      <c r="BK451" s="227"/>
      <c r="BL451" s="227"/>
      <c r="BM451" s="227"/>
      <c r="BN451" s="227"/>
      <c r="BO451" s="227"/>
      <c r="BP451" s="227"/>
      <c r="BQ451" s="226">
        <v>0</v>
      </c>
      <c r="BR451" s="228"/>
      <c r="BS451" s="227"/>
      <c r="BT451" s="227"/>
      <c r="BU451" s="227"/>
      <c r="BV451" s="227"/>
      <c r="BW451" s="227"/>
      <c r="BX451" s="227"/>
      <c r="BY451" s="227"/>
      <c r="BZ451" s="227"/>
      <c r="CA451" s="227"/>
      <c r="CB451" s="227"/>
      <c r="CC451" s="226">
        <f t="shared" ref="CC451" si="440">G451-SUM(H451:CB451)</f>
        <v>0</v>
      </c>
      <c r="CD451" s="368"/>
    </row>
    <row r="452" spans="1:82" s="148" customFormat="1" ht="27" x14ac:dyDescent="0.75">
      <c r="A452" s="155"/>
      <c r="B452" s="387" t="s">
        <v>913</v>
      </c>
      <c r="C452" s="388" t="str">
        <f>"Provision of Toll System Software and Hardware at Beitbridge - Overhead charges and Profit in respect of B-6017-a "</f>
        <v xml:space="preserve">Provision of Toll System Software and Hardware at Beitbridge - Overhead charges and Profit in respect of B-6017-a </v>
      </c>
      <c r="D452" s="389" t="s">
        <v>320</v>
      </c>
      <c r="E452" s="390">
        <f>+F451</f>
        <v>0</v>
      </c>
      <c r="F452" s="396"/>
      <c r="G452" s="391">
        <f t="shared" si="434"/>
        <v>0</v>
      </c>
      <c r="H452" s="397"/>
      <c r="I452" s="398"/>
      <c r="J452" s="397" t="str">
        <f t="shared" ref="J452:AO452" si="441">+IF(SUM(J451)=0,"",J451*$F452)</f>
        <v/>
      </c>
      <c r="K452" s="399" t="str">
        <f t="shared" si="441"/>
        <v/>
      </c>
      <c r="L452" s="399" t="str">
        <f t="shared" si="441"/>
        <v/>
      </c>
      <c r="M452" s="399" t="str">
        <f t="shared" si="441"/>
        <v/>
      </c>
      <c r="N452" s="399" t="str">
        <f t="shared" si="441"/>
        <v/>
      </c>
      <c r="O452" s="399" t="str">
        <f t="shared" si="441"/>
        <v/>
      </c>
      <c r="P452" s="399" t="str">
        <f t="shared" si="441"/>
        <v/>
      </c>
      <c r="Q452" s="399" t="str">
        <f t="shared" si="441"/>
        <v/>
      </c>
      <c r="R452" s="399" t="str">
        <f t="shared" si="441"/>
        <v/>
      </c>
      <c r="S452" s="399" t="str">
        <f t="shared" si="441"/>
        <v/>
      </c>
      <c r="T452" s="399" t="str">
        <f t="shared" si="441"/>
        <v/>
      </c>
      <c r="U452" s="398" t="str">
        <f t="shared" si="441"/>
        <v/>
      </c>
      <c r="V452" s="400" t="str">
        <f t="shared" si="441"/>
        <v/>
      </c>
      <c r="W452" s="399" t="str">
        <f t="shared" si="441"/>
        <v/>
      </c>
      <c r="X452" s="399" t="str">
        <f t="shared" si="441"/>
        <v/>
      </c>
      <c r="Y452" s="399" t="str">
        <f t="shared" si="441"/>
        <v/>
      </c>
      <c r="Z452" s="399" t="str">
        <f t="shared" si="441"/>
        <v/>
      </c>
      <c r="AA452" s="399" t="str">
        <f t="shared" si="441"/>
        <v/>
      </c>
      <c r="AB452" s="399" t="str">
        <f t="shared" si="441"/>
        <v/>
      </c>
      <c r="AC452" s="399" t="str">
        <f t="shared" si="441"/>
        <v/>
      </c>
      <c r="AD452" s="399" t="str">
        <f t="shared" si="441"/>
        <v/>
      </c>
      <c r="AE452" s="399" t="str">
        <f t="shared" si="441"/>
        <v/>
      </c>
      <c r="AF452" s="399" t="str">
        <f t="shared" si="441"/>
        <v/>
      </c>
      <c r="AG452" s="398" t="str">
        <f t="shared" si="441"/>
        <v/>
      </c>
      <c r="AH452" s="400" t="str">
        <f t="shared" si="441"/>
        <v/>
      </c>
      <c r="AI452" s="399" t="str">
        <f t="shared" si="441"/>
        <v/>
      </c>
      <c r="AJ452" s="399" t="str">
        <f t="shared" si="441"/>
        <v/>
      </c>
      <c r="AK452" s="399" t="str">
        <f t="shared" si="441"/>
        <v/>
      </c>
      <c r="AL452" s="399" t="str">
        <f t="shared" si="441"/>
        <v/>
      </c>
      <c r="AM452" s="399" t="str">
        <f t="shared" si="441"/>
        <v/>
      </c>
      <c r="AN452" s="399" t="str">
        <f t="shared" si="441"/>
        <v/>
      </c>
      <c r="AO452" s="399" t="str">
        <f t="shared" si="441"/>
        <v/>
      </c>
      <c r="AP452" s="399" t="str">
        <f t="shared" ref="AP452:BU452" si="442">+IF(SUM(AP451)=0,"",AP451*$F452)</f>
        <v/>
      </c>
      <c r="AQ452" s="399" t="str">
        <f t="shared" si="442"/>
        <v/>
      </c>
      <c r="AR452" s="399" t="str">
        <f t="shared" si="442"/>
        <v/>
      </c>
      <c r="AS452" s="398" t="str">
        <f t="shared" si="442"/>
        <v/>
      </c>
      <c r="AT452" s="400" t="str">
        <f t="shared" si="442"/>
        <v/>
      </c>
      <c r="AU452" s="399" t="str">
        <f t="shared" si="442"/>
        <v/>
      </c>
      <c r="AV452" s="399" t="str">
        <f t="shared" si="442"/>
        <v/>
      </c>
      <c r="AW452" s="399" t="str">
        <f t="shared" si="442"/>
        <v/>
      </c>
      <c r="AX452" s="399" t="str">
        <f t="shared" si="442"/>
        <v/>
      </c>
      <c r="AY452" s="399" t="str">
        <f t="shared" si="442"/>
        <v/>
      </c>
      <c r="AZ452" s="399" t="str">
        <f t="shared" si="442"/>
        <v/>
      </c>
      <c r="BA452" s="399" t="str">
        <f t="shared" si="442"/>
        <v/>
      </c>
      <c r="BB452" s="399" t="str">
        <f t="shared" si="442"/>
        <v/>
      </c>
      <c r="BC452" s="399" t="str">
        <f t="shared" si="442"/>
        <v/>
      </c>
      <c r="BD452" s="399" t="str">
        <f t="shared" si="442"/>
        <v/>
      </c>
      <c r="BE452" s="398" t="str">
        <f t="shared" si="442"/>
        <v/>
      </c>
      <c r="BF452" s="400" t="str">
        <f t="shared" si="442"/>
        <v/>
      </c>
      <c r="BG452" s="399" t="str">
        <f t="shared" si="442"/>
        <v/>
      </c>
      <c r="BH452" s="399" t="str">
        <f t="shared" si="442"/>
        <v/>
      </c>
      <c r="BI452" s="399" t="str">
        <f t="shared" si="442"/>
        <v/>
      </c>
      <c r="BJ452" s="399" t="str">
        <f t="shared" si="442"/>
        <v/>
      </c>
      <c r="BK452" s="399" t="str">
        <f t="shared" si="442"/>
        <v/>
      </c>
      <c r="BL452" s="399" t="str">
        <f t="shared" si="442"/>
        <v/>
      </c>
      <c r="BM452" s="399" t="str">
        <f t="shared" si="442"/>
        <v/>
      </c>
      <c r="BN452" s="399" t="str">
        <f t="shared" si="442"/>
        <v/>
      </c>
      <c r="BO452" s="399" t="str">
        <f t="shared" si="442"/>
        <v/>
      </c>
      <c r="BP452" s="399" t="str">
        <f t="shared" si="442"/>
        <v/>
      </c>
      <c r="BQ452" s="398" t="str">
        <f t="shared" si="442"/>
        <v/>
      </c>
      <c r="BR452" s="400" t="str">
        <f t="shared" si="442"/>
        <v/>
      </c>
      <c r="BS452" s="399" t="str">
        <f t="shared" si="442"/>
        <v/>
      </c>
      <c r="BT452" s="399" t="str">
        <f t="shared" si="442"/>
        <v/>
      </c>
      <c r="BU452" s="399" t="str">
        <f t="shared" si="442"/>
        <v/>
      </c>
      <c r="BV452" s="399" t="str">
        <f t="shared" ref="BV452:CB452" si="443">+IF(SUM(BV451)=0,"",BV451*$F452)</f>
        <v/>
      </c>
      <c r="BW452" s="399" t="str">
        <f t="shared" si="443"/>
        <v/>
      </c>
      <c r="BX452" s="399" t="str">
        <f t="shared" si="443"/>
        <v/>
      </c>
      <c r="BY452" s="399" t="str">
        <f t="shared" si="443"/>
        <v/>
      </c>
      <c r="BZ452" s="399" t="str">
        <f t="shared" si="443"/>
        <v/>
      </c>
      <c r="CA452" s="399" t="str">
        <f t="shared" si="443"/>
        <v/>
      </c>
      <c r="CB452" s="399" t="str">
        <f t="shared" si="443"/>
        <v/>
      </c>
      <c r="CC452" s="398">
        <f>G452-SUM(J452:CB452)</f>
        <v>0</v>
      </c>
      <c r="CD452" s="368"/>
    </row>
    <row r="453" spans="1:82" x14ac:dyDescent="0.75">
      <c r="A453" s="43"/>
      <c r="B453" s="156"/>
      <c r="C453" s="157"/>
      <c r="D453" s="158" t="s">
        <v>374</v>
      </c>
      <c r="E453" s="297"/>
      <c r="F453" s="159"/>
      <c r="G453" s="160"/>
      <c r="H453" s="161"/>
      <c r="I453" s="161"/>
      <c r="J453" s="161"/>
      <c r="K453" s="161"/>
      <c r="L453" s="161"/>
      <c r="M453" s="161"/>
      <c r="N453" s="161"/>
      <c r="O453" s="161"/>
      <c r="P453" s="161"/>
      <c r="Q453" s="161"/>
      <c r="R453" s="161"/>
      <c r="S453" s="161"/>
      <c r="T453" s="161"/>
      <c r="U453" s="161"/>
      <c r="V453" s="161"/>
      <c r="W453" s="161"/>
      <c r="X453" s="161"/>
      <c r="Y453" s="161"/>
      <c r="Z453" s="161"/>
      <c r="AA453" s="161"/>
      <c r="AB453" s="161"/>
      <c r="AC453" s="161"/>
      <c r="AD453" s="161"/>
      <c r="AE453" s="161"/>
      <c r="AF453" s="161"/>
      <c r="AG453" s="161"/>
      <c r="AH453" s="161"/>
      <c r="AI453" s="161"/>
      <c r="AJ453" s="161"/>
      <c r="AK453" s="161"/>
      <c r="AL453" s="161"/>
      <c r="AM453" s="161"/>
      <c r="AN453" s="161"/>
      <c r="AO453" s="161"/>
      <c r="AP453" s="161"/>
      <c r="AQ453" s="161"/>
      <c r="AR453" s="161"/>
      <c r="AS453" s="161"/>
      <c r="AT453" s="161"/>
      <c r="AU453" s="161"/>
      <c r="AV453" s="161"/>
      <c r="AW453" s="161"/>
      <c r="AX453" s="161"/>
      <c r="AY453" s="161"/>
      <c r="AZ453" s="161"/>
      <c r="BA453" s="161"/>
      <c r="BB453" s="161"/>
      <c r="BC453" s="161"/>
      <c r="BD453" s="161"/>
      <c r="BE453" s="161"/>
      <c r="BF453" s="161"/>
      <c r="BG453" s="161"/>
      <c r="BH453" s="161"/>
      <c r="BI453" s="161"/>
      <c r="BJ453" s="161"/>
      <c r="BK453" s="161"/>
      <c r="BL453" s="161"/>
      <c r="BM453" s="161"/>
      <c r="BN453" s="161"/>
      <c r="BO453" s="161"/>
      <c r="BP453" s="161"/>
      <c r="BQ453" s="161"/>
      <c r="BR453" s="161"/>
      <c r="BS453" s="161"/>
      <c r="BT453" s="161"/>
      <c r="BU453" s="161"/>
      <c r="BV453" s="161"/>
      <c r="BW453" s="161"/>
      <c r="BX453" s="161"/>
      <c r="BY453" s="161"/>
      <c r="BZ453" s="161"/>
      <c r="CA453" s="161"/>
      <c r="CB453" s="161"/>
      <c r="CC453" s="161"/>
      <c r="CD453" s="368"/>
    </row>
    <row r="454" spans="1:82" x14ac:dyDescent="0.75">
      <c r="A454" s="43"/>
      <c r="B454" s="113" t="s">
        <v>527</v>
      </c>
      <c r="C454" s="114" t="s">
        <v>528</v>
      </c>
      <c r="D454" s="115" t="s">
        <v>374</v>
      </c>
      <c r="E454" s="293"/>
      <c r="F454" s="251"/>
      <c r="G454" s="117">
        <f t="shared" ref="G454:AF454" si="444">SUM(G455:G489)</f>
        <v>11553500</v>
      </c>
      <c r="H454" s="117">
        <f t="shared" si="444"/>
        <v>0</v>
      </c>
      <c r="I454" s="118">
        <f t="shared" si="444"/>
        <v>0</v>
      </c>
      <c r="J454" s="117">
        <f t="shared" si="444"/>
        <v>0</v>
      </c>
      <c r="K454" s="119">
        <f t="shared" si="444"/>
        <v>0</v>
      </c>
      <c r="L454" s="119">
        <f t="shared" si="444"/>
        <v>0</v>
      </c>
      <c r="M454" s="119">
        <f t="shared" si="444"/>
        <v>0</v>
      </c>
      <c r="N454" s="119">
        <f t="shared" si="444"/>
        <v>0</v>
      </c>
      <c r="O454" s="119">
        <f t="shared" si="444"/>
        <v>0</v>
      </c>
      <c r="P454" s="119">
        <f t="shared" si="444"/>
        <v>0</v>
      </c>
      <c r="Q454" s="119">
        <f t="shared" si="444"/>
        <v>0</v>
      </c>
      <c r="R454" s="119">
        <f t="shared" si="444"/>
        <v>0</v>
      </c>
      <c r="S454" s="119">
        <f t="shared" si="444"/>
        <v>0</v>
      </c>
      <c r="T454" s="119">
        <f t="shared" si="444"/>
        <v>0</v>
      </c>
      <c r="U454" s="118">
        <f t="shared" si="444"/>
        <v>1925583.34</v>
      </c>
      <c r="V454" s="120">
        <f t="shared" si="444"/>
        <v>0</v>
      </c>
      <c r="W454" s="119">
        <f t="shared" si="444"/>
        <v>0</v>
      </c>
      <c r="X454" s="119">
        <f t="shared" si="444"/>
        <v>0</v>
      </c>
      <c r="Y454" s="119">
        <f t="shared" si="444"/>
        <v>0</v>
      </c>
      <c r="Z454" s="119">
        <f t="shared" si="444"/>
        <v>0</v>
      </c>
      <c r="AA454" s="119">
        <f t="shared" si="444"/>
        <v>0</v>
      </c>
      <c r="AB454" s="119">
        <f t="shared" si="444"/>
        <v>0</v>
      </c>
      <c r="AC454" s="119">
        <f t="shared" si="444"/>
        <v>0</v>
      </c>
      <c r="AD454" s="119">
        <f t="shared" si="444"/>
        <v>0</v>
      </c>
      <c r="AE454" s="119">
        <f t="shared" si="444"/>
        <v>0</v>
      </c>
      <c r="AF454" s="119">
        <f t="shared" si="444"/>
        <v>0</v>
      </c>
      <c r="AG454" s="118">
        <f>SUM(AG455:AG489)</f>
        <v>1925583.34</v>
      </c>
      <c r="AH454" s="120">
        <f t="shared" ref="AH454:CC454" si="445">SUM(AH455:AH489)</f>
        <v>0</v>
      </c>
      <c r="AI454" s="119">
        <f t="shared" si="445"/>
        <v>0</v>
      </c>
      <c r="AJ454" s="119">
        <f t="shared" si="445"/>
        <v>0</v>
      </c>
      <c r="AK454" s="119">
        <f t="shared" si="445"/>
        <v>0</v>
      </c>
      <c r="AL454" s="119">
        <f t="shared" si="445"/>
        <v>0</v>
      </c>
      <c r="AM454" s="119">
        <f t="shared" si="445"/>
        <v>0</v>
      </c>
      <c r="AN454" s="119">
        <f t="shared" si="445"/>
        <v>0</v>
      </c>
      <c r="AO454" s="119">
        <f t="shared" si="445"/>
        <v>0</v>
      </c>
      <c r="AP454" s="119">
        <f t="shared" si="445"/>
        <v>0</v>
      </c>
      <c r="AQ454" s="119">
        <f t="shared" si="445"/>
        <v>0</v>
      </c>
      <c r="AR454" s="119">
        <f t="shared" si="445"/>
        <v>0</v>
      </c>
      <c r="AS454" s="118">
        <f t="shared" si="445"/>
        <v>1925583.34</v>
      </c>
      <c r="AT454" s="120">
        <f t="shared" si="445"/>
        <v>0</v>
      </c>
      <c r="AU454" s="119">
        <f t="shared" si="445"/>
        <v>0</v>
      </c>
      <c r="AV454" s="119">
        <f t="shared" si="445"/>
        <v>0</v>
      </c>
      <c r="AW454" s="119">
        <f t="shared" si="445"/>
        <v>0</v>
      </c>
      <c r="AX454" s="119">
        <f t="shared" si="445"/>
        <v>0</v>
      </c>
      <c r="AY454" s="119">
        <f t="shared" si="445"/>
        <v>0</v>
      </c>
      <c r="AZ454" s="119">
        <f t="shared" si="445"/>
        <v>0</v>
      </c>
      <c r="BA454" s="119">
        <f t="shared" si="445"/>
        <v>0</v>
      </c>
      <c r="BB454" s="119">
        <f t="shared" si="445"/>
        <v>0</v>
      </c>
      <c r="BC454" s="119">
        <f t="shared" si="445"/>
        <v>0</v>
      </c>
      <c r="BD454" s="119">
        <f t="shared" si="445"/>
        <v>0</v>
      </c>
      <c r="BE454" s="118">
        <f t="shared" si="445"/>
        <v>1925583.34</v>
      </c>
      <c r="BF454" s="120">
        <f t="shared" si="445"/>
        <v>0</v>
      </c>
      <c r="BG454" s="119">
        <f t="shared" si="445"/>
        <v>0</v>
      </c>
      <c r="BH454" s="119">
        <f t="shared" si="445"/>
        <v>0</v>
      </c>
      <c r="BI454" s="119">
        <f t="shared" si="445"/>
        <v>0</v>
      </c>
      <c r="BJ454" s="119">
        <f t="shared" si="445"/>
        <v>0</v>
      </c>
      <c r="BK454" s="119">
        <f t="shared" si="445"/>
        <v>0</v>
      </c>
      <c r="BL454" s="119">
        <f t="shared" si="445"/>
        <v>0</v>
      </c>
      <c r="BM454" s="119">
        <f t="shared" si="445"/>
        <v>0</v>
      </c>
      <c r="BN454" s="119">
        <f t="shared" si="445"/>
        <v>0</v>
      </c>
      <c r="BO454" s="119">
        <f t="shared" si="445"/>
        <v>0</v>
      </c>
      <c r="BP454" s="119">
        <f t="shared" si="445"/>
        <v>0</v>
      </c>
      <c r="BQ454" s="118">
        <f t="shared" si="445"/>
        <v>1925583.34</v>
      </c>
      <c r="BR454" s="120">
        <f t="shared" si="445"/>
        <v>0</v>
      </c>
      <c r="BS454" s="119">
        <f t="shared" si="445"/>
        <v>0</v>
      </c>
      <c r="BT454" s="119">
        <f t="shared" si="445"/>
        <v>0</v>
      </c>
      <c r="BU454" s="119">
        <f t="shared" si="445"/>
        <v>0</v>
      </c>
      <c r="BV454" s="119">
        <f t="shared" si="445"/>
        <v>0</v>
      </c>
      <c r="BW454" s="119">
        <f t="shared" si="445"/>
        <v>0</v>
      </c>
      <c r="BX454" s="119">
        <f t="shared" si="445"/>
        <v>0</v>
      </c>
      <c r="BY454" s="119">
        <f t="shared" si="445"/>
        <v>0</v>
      </c>
      <c r="BZ454" s="119">
        <f t="shared" si="445"/>
        <v>0</v>
      </c>
      <c r="CA454" s="119">
        <f t="shared" si="445"/>
        <v>0</v>
      </c>
      <c r="CB454" s="119">
        <f t="shared" si="445"/>
        <v>0</v>
      </c>
      <c r="CC454" s="118">
        <f t="shared" si="445"/>
        <v>1925583.3</v>
      </c>
      <c r="CD454" s="368"/>
    </row>
    <row r="455" spans="1:82" x14ac:dyDescent="0.75">
      <c r="A455" s="43"/>
      <c r="B455" s="25" t="s">
        <v>529</v>
      </c>
      <c r="C455" s="28" t="s">
        <v>530</v>
      </c>
      <c r="D455" s="29" t="s">
        <v>531</v>
      </c>
      <c r="E455" s="255">
        <v>1</v>
      </c>
      <c r="F455" s="224">
        <v>450000</v>
      </c>
      <c r="G455" s="74">
        <f>+E455*F455</f>
        <v>450000</v>
      </c>
      <c r="H455" s="234"/>
      <c r="I455" s="235"/>
      <c r="J455" s="230"/>
      <c r="K455" s="231"/>
      <c r="L455" s="231"/>
      <c r="M455" s="231"/>
      <c r="N455" s="231"/>
      <c r="O455" s="231"/>
      <c r="P455" s="231"/>
      <c r="Q455" s="231"/>
      <c r="R455" s="231"/>
      <c r="S455" s="231"/>
      <c r="T455" s="231"/>
      <c r="U455" s="232">
        <f t="shared" ref="U455" si="446">G455/6</f>
        <v>75000</v>
      </c>
      <c r="V455" s="230"/>
      <c r="W455" s="231"/>
      <c r="X455" s="231"/>
      <c r="Y455" s="231"/>
      <c r="Z455" s="231"/>
      <c r="AA455" s="231"/>
      <c r="AB455" s="231"/>
      <c r="AC455" s="231"/>
      <c r="AD455" s="231"/>
      <c r="AE455" s="231"/>
      <c r="AF455" s="231"/>
      <c r="AG455" s="232">
        <f t="shared" ref="AG455" si="447">G455/6</f>
        <v>75000</v>
      </c>
      <c r="AH455" s="233"/>
      <c r="AI455" s="231"/>
      <c r="AJ455" s="231"/>
      <c r="AK455" s="231"/>
      <c r="AL455" s="231"/>
      <c r="AM455" s="231"/>
      <c r="AN455" s="231"/>
      <c r="AO455" s="231"/>
      <c r="AP455" s="231"/>
      <c r="AQ455" s="231"/>
      <c r="AR455" s="231"/>
      <c r="AS455" s="232">
        <f t="shared" ref="AS455" si="448">G455/6</f>
        <v>75000</v>
      </c>
      <c r="AT455" s="233"/>
      <c r="AU455" s="231"/>
      <c r="AV455" s="231"/>
      <c r="AW455" s="231"/>
      <c r="AX455" s="231"/>
      <c r="AY455" s="231"/>
      <c r="AZ455" s="231"/>
      <c r="BA455" s="231"/>
      <c r="BB455" s="231"/>
      <c r="BC455" s="231"/>
      <c r="BD455" s="231"/>
      <c r="BE455" s="232">
        <f t="shared" ref="BE455" si="449">G455/6</f>
        <v>75000</v>
      </c>
      <c r="BF455" s="233"/>
      <c r="BG455" s="231"/>
      <c r="BH455" s="231"/>
      <c r="BI455" s="231"/>
      <c r="BJ455" s="231"/>
      <c r="BK455" s="231"/>
      <c r="BL455" s="231"/>
      <c r="BM455" s="231"/>
      <c r="BN455" s="231"/>
      <c r="BO455" s="231"/>
      <c r="BP455" s="231"/>
      <c r="BQ455" s="232">
        <f t="shared" ref="BQ455" si="450">G455/6</f>
        <v>75000</v>
      </c>
      <c r="BR455" s="233"/>
      <c r="BS455" s="231"/>
      <c r="BT455" s="231"/>
      <c r="BU455" s="231"/>
      <c r="BV455" s="231"/>
      <c r="BW455" s="231"/>
      <c r="BX455" s="231"/>
      <c r="BY455" s="231"/>
      <c r="BZ455" s="231"/>
      <c r="CA455" s="231"/>
      <c r="CB455" s="231"/>
      <c r="CC455" s="232">
        <f t="shared" ref="CC455" si="451">G455-SUM(H455:CB455)</f>
        <v>75000</v>
      </c>
      <c r="CD455" s="368"/>
    </row>
    <row r="456" spans="1:82" x14ac:dyDescent="0.75">
      <c r="A456" s="43"/>
      <c r="B456" s="25" t="s">
        <v>532</v>
      </c>
      <c r="C456" s="28" t="s">
        <v>533</v>
      </c>
      <c r="D456" s="130"/>
      <c r="E456" s="255"/>
      <c r="F456" s="224"/>
      <c r="G456" s="74"/>
      <c r="H456" s="230"/>
      <c r="I456" s="232"/>
      <c r="J456" s="230"/>
      <c r="K456" s="231"/>
      <c r="L456" s="231"/>
      <c r="M456" s="231"/>
      <c r="N456" s="231"/>
      <c r="O456" s="231"/>
      <c r="P456" s="231"/>
      <c r="Q456" s="231"/>
      <c r="R456" s="231"/>
      <c r="S456" s="231"/>
      <c r="T456" s="231"/>
      <c r="U456" s="232"/>
      <c r="V456" s="230"/>
      <c r="W456" s="231"/>
      <c r="X456" s="231"/>
      <c r="Y456" s="231"/>
      <c r="Z456" s="231"/>
      <c r="AA456" s="231"/>
      <c r="AB456" s="231"/>
      <c r="AC456" s="231"/>
      <c r="AD456" s="231"/>
      <c r="AE456" s="231"/>
      <c r="AF456" s="231"/>
      <c r="AG456" s="232"/>
      <c r="AH456" s="233"/>
      <c r="AI456" s="231"/>
      <c r="AJ456" s="231"/>
      <c r="AK456" s="231"/>
      <c r="AL456" s="231"/>
      <c r="AM456" s="231"/>
      <c r="AN456" s="231"/>
      <c r="AO456" s="231"/>
      <c r="AP456" s="231"/>
      <c r="AQ456" s="231"/>
      <c r="AR456" s="231"/>
      <c r="AS456" s="232"/>
      <c r="AT456" s="233"/>
      <c r="AU456" s="231"/>
      <c r="AV456" s="231"/>
      <c r="AW456" s="231"/>
      <c r="AX456" s="231"/>
      <c r="AY456" s="231"/>
      <c r="AZ456" s="231"/>
      <c r="BA456" s="231"/>
      <c r="BB456" s="231"/>
      <c r="BC456" s="231"/>
      <c r="BD456" s="231"/>
      <c r="BE456" s="232"/>
      <c r="BF456" s="233"/>
      <c r="BG456" s="231"/>
      <c r="BH456" s="231"/>
      <c r="BI456" s="231"/>
      <c r="BJ456" s="231"/>
      <c r="BK456" s="231"/>
      <c r="BL456" s="231"/>
      <c r="BM456" s="231"/>
      <c r="BN456" s="231"/>
      <c r="BO456" s="231"/>
      <c r="BP456" s="231"/>
      <c r="BQ456" s="232"/>
      <c r="BR456" s="233"/>
      <c r="BS456" s="231"/>
      <c r="BT456" s="231"/>
      <c r="BU456" s="231"/>
      <c r="BV456" s="231"/>
      <c r="BW456" s="231"/>
      <c r="BX456" s="231"/>
      <c r="BY456" s="231"/>
      <c r="BZ456" s="231"/>
      <c r="CA456" s="231"/>
      <c r="CB456" s="231"/>
      <c r="CC456" s="232"/>
      <c r="CD456" s="368"/>
    </row>
    <row r="457" spans="1:82" x14ac:dyDescent="0.75">
      <c r="A457" s="43"/>
      <c r="B457" s="25" t="s">
        <v>534</v>
      </c>
      <c r="C457" s="28" t="s">
        <v>535</v>
      </c>
      <c r="D457" s="29" t="s">
        <v>531</v>
      </c>
      <c r="E457" s="255">
        <v>1</v>
      </c>
      <c r="F457" s="224">
        <v>216000</v>
      </c>
      <c r="G457" s="74">
        <f>+E457*F457</f>
        <v>216000</v>
      </c>
      <c r="H457" s="234">
        <f>G5*0.4*0.5*0.05</f>
        <v>0</v>
      </c>
      <c r="I457" s="235"/>
      <c r="J457" s="230"/>
      <c r="K457" s="231"/>
      <c r="L457" s="231"/>
      <c r="M457" s="231"/>
      <c r="N457" s="231"/>
      <c r="O457" s="231"/>
      <c r="P457" s="231"/>
      <c r="Q457" s="231"/>
      <c r="R457" s="231"/>
      <c r="S457" s="231"/>
      <c r="T457" s="231"/>
      <c r="U457" s="232">
        <f t="shared" ref="U457" si="452">G457/6</f>
        <v>36000</v>
      </c>
      <c r="V457" s="230"/>
      <c r="W457" s="231"/>
      <c r="X457" s="231"/>
      <c r="Y457" s="231"/>
      <c r="Z457" s="231"/>
      <c r="AA457" s="231"/>
      <c r="AB457" s="231"/>
      <c r="AC457" s="231"/>
      <c r="AD457" s="231"/>
      <c r="AE457" s="231"/>
      <c r="AF457" s="231"/>
      <c r="AG457" s="232">
        <f t="shared" ref="AG457" si="453">G457/6</f>
        <v>36000</v>
      </c>
      <c r="AH457" s="233"/>
      <c r="AI457" s="231"/>
      <c r="AJ457" s="231"/>
      <c r="AK457" s="231"/>
      <c r="AL457" s="231"/>
      <c r="AM457" s="231"/>
      <c r="AN457" s="231"/>
      <c r="AO457" s="231"/>
      <c r="AP457" s="231"/>
      <c r="AQ457" s="231"/>
      <c r="AR457" s="231"/>
      <c r="AS457" s="232">
        <f t="shared" ref="AS457" si="454">G457/6</f>
        <v>36000</v>
      </c>
      <c r="AT457" s="233"/>
      <c r="AU457" s="231"/>
      <c r="AV457" s="231"/>
      <c r="AW457" s="231"/>
      <c r="AX457" s="231"/>
      <c r="AY457" s="231"/>
      <c r="AZ457" s="231"/>
      <c r="BA457" s="231"/>
      <c r="BB457" s="231"/>
      <c r="BC457" s="231"/>
      <c r="BD457" s="231"/>
      <c r="BE457" s="232">
        <f t="shared" ref="BE457" si="455">G457/6</f>
        <v>36000</v>
      </c>
      <c r="BF457" s="233"/>
      <c r="BG457" s="231"/>
      <c r="BH457" s="231"/>
      <c r="BI457" s="231"/>
      <c r="BJ457" s="231"/>
      <c r="BK457" s="231"/>
      <c r="BL457" s="231"/>
      <c r="BM457" s="231"/>
      <c r="BN457" s="231"/>
      <c r="BO457" s="231"/>
      <c r="BP457" s="231"/>
      <c r="BQ457" s="232">
        <f t="shared" ref="BQ457" si="456">G457/6</f>
        <v>36000</v>
      </c>
      <c r="BR457" s="233"/>
      <c r="BS457" s="231"/>
      <c r="BT457" s="231"/>
      <c r="BU457" s="231"/>
      <c r="BV457" s="231"/>
      <c r="BW457" s="231"/>
      <c r="BX457" s="231"/>
      <c r="BY457" s="231"/>
      <c r="BZ457" s="231"/>
      <c r="CA457" s="231"/>
      <c r="CB457" s="231"/>
      <c r="CC457" s="232">
        <f t="shared" ref="CC457" si="457">G457-SUM(H457:CB457)</f>
        <v>36000</v>
      </c>
      <c r="CD457" s="368"/>
    </row>
    <row r="458" spans="1:82" x14ac:dyDescent="0.75">
      <c r="A458" s="43"/>
      <c r="B458" s="26" t="s">
        <v>536</v>
      </c>
      <c r="C458" s="27" t="str">
        <f>"Handling cost and profit in respect of sub-item D10.02(a) ("&amp; TEXT(F458,"#.##%") &amp; ")"</f>
        <v>Handling cost and profit in respect of sub-item D10.02(a) (.%)</v>
      </c>
      <c r="D458" s="256" t="s">
        <v>320</v>
      </c>
      <c r="E458" s="302">
        <f>+F457</f>
        <v>216000</v>
      </c>
      <c r="F458" s="312"/>
      <c r="G458" s="74">
        <f t="shared" ref="G458" si="458">+E458*F458</f>
        <v>0</v>
      </c>
      <c r="H458" s="234"/>
      <c r="I458" s="235"/>
      <c r="J458" s="230"/>
      <c r="K458" s="231"/>
      <c r="L458" s="231"/>
      <c r="M458" s="231"/>
      <c r="N458" s="231"/>
      <c r="O458" s="231"/>
      <c r="P458" s="231"/>
      <c r="Q458" s="231"/>
      <c r="R458" s="231"/>
      <c r="S458" s="231"/>
      <c r="T458" s="231"/>
      <c r="U458" s="232">
        <f>G458/6</f>
        <v>0</v>
      </c>
      <c r="V458" s="230"/>
      <c r="W458" s="231"/>
      <c r="X458" s="231"/>
      <c r="Y458" s="231"/>
      <c r="Z458" s="231"/>
      <c r="AA458" s="231"/>
      <c r="AB458" s="231"/>
      <c r="AC458" s="231"/>
      <c r="AD458" s="231"/>
      <c r="AE458" s="231"/>
      <c r="AF458" s="231"/>
      <c r="AG458" s="232">
        <f>G458/6</f>
        <v>0</v>
      </c>
      <c r="AH458" s="233"/>
      <c r="AI458" s="231"/>
      <c r="AJ458" s="231"/>
      <c r="AK458" s="231"/>
      <c r="AL458" s="231"/>
      <c r="AM458" s="231"/>
      <c r="AN458" s="231"/>
      <c r="AO458" s="231"/>
      <c r="AP458" s="231"/>
      <c r="AQ458" s="231"/>
      <c r="AR458" s="231"/>
      <c r="AS458" s="232">
        <f>G458/6</f>
        <v>0</v>
      </c>
      <c r="AT458" s="233"/>
      <c r="AU458" s="231"/>
      <c r="AV458" s="231"/>
      <c r="AW458" s="231"/>
      <c r="AX458" s="231"/>
      <c r="AY458" s="231"/>
      <c r="AZ458" s="231"/>
      <c r="BA458" s="231"/>
      <c r="BB458" s="231"/>
      <c r="BC458" s="231"/>
      <c r="BD458" s="231"/>
      <c r="BE458" s="232">
        <f>G458/6</f>
        <v>0</v>
      </c>
      <c r="BF458" s="233"/>
      <c r="BG458" s="231"/>
      <c r="BH458" s="231"/>
      <c r="BI458" s="231"/>
      <c r="BJ458" s="231"/>
      <c r="BK458" s="231"/>
      <c r="BL458" s="231"/>
      <c r="BM458" s="231"/>
      <c r="BN458" s="231"/>
      <c r="BO458" s="231"/>
      <c r="BP458" s="231"/>
      <c r="BQ458" s="232">
        <f>G458/6</f>
        <v>0</v>
      </c>
      <c r="BR458" s="233"/>
      <c r="BS458" s="231"/>
      <c r="BT458" s="231"/>
      <c r="BU458" s="231"/>
      <c r="BV458" s="231"/>
      <c r="BW458" s="231"/>
      <c r="BX458" s="231"/>
      <c r="BY458" s="231"/>
      <c r="BZ458" s="231"/>
      <c r="CA458" s="231"/>
      <c r="CB458" s="231"/>
      <c r="CC458" s="232">
        <f>G458-SUM(H458:CB458)</f>
        <v>0</v>
      </c>
      <c r="CD458" s="368"/>
    </row>
    <row r="459" spans="1:82" x14ac:dyDescent="0.75">
      <c r="A459" s="43"/>
      <c r="B459" s="25" t="s">
        <v>537</v>
      </c>
      <c r="C459" s="28" t="s">
        <v>538</v>
      </c>
      <c r="D459" s="130"/>
      <c r="E459" s="302"/>
      <c r="F459" s="224"/>
      <c r="G459" s="74"/>
      <c r="H459" s="230"/>
      <c r="I459" s="232"/>
      <c r="J459" s="230"/>
      <c r="K459" s="231"/>
      <c r="L459" s="231"/>
      <c r="M459" s="231"/>
      <c r="N459" s="231"/>
      <c r="O459" s="231"/>
      <c r="P459" s="231"/>
      <c r="Q459" s="231"/>
      <c r="R459" s="231"/>
      <c r="S459" s="231"/>
      <c r="T459" s="231"/>
      <c r="U459" s="232"/>
      <c r="V459" s="230"/>
      <c r="W459" s="231"/>
      <c r="X459" s="231"/>
      <c r="Y459" s="231"/>
      <c r="Z459" s="231"/>
      <c r="AA459" s="231"/>
      <c r="AB459" s="231"/>
      <c r="AC459" s="231"/>
      <c r="AD459" s="231"/>
      <c r="AE459" s="231"/>
      <c r="AF459" s="231"/>
      <c r="AG459" s="232"/>
      <c r="AH459" s="233"/>
      <c r="AI459" s="231"/>
      <c r="AJ459" s="231"/>
      <c r="AK459" s="231"/>
      <c r="AL459" s="231"/>
      <c r="AM459" s="231"/>
      <c r="AN459" s="231"/>
      <c r="AO459" s="231"/>
      <c r="AP459" s="231"/>
      <c r="AQ459" s="231"/>
      <c r="AR459" s="231"/>
      <c r="AS459" s="232"/>
      <c r="AT459" s="233"/>
      <c r="AU459" s="231"/>
      <c r="AV459" s="231"/>
      <c r="AW459" s="231"/>
      <c r="AX459" s="231"/>
      <c r="AY459" s="231"/>
      <c r="AZ459" s="231"/>
      <c r="BA459" s="231"/>
      <c r="BB459" s="231"/>
      <c r="BC459" s="231"/>
      <c r="BD459" s="231"/>
      <c r="BE459" s="232"/>
      <c r="BF459" s="233"/>
      <c r="BG459" s="231"/>
      <c r="BH459" s="231"/>
      <c r="BI459" s="231"/>
      <c r="BJ459" s="231"/>
      <c r="BK459" s="231"/>
      <c r="BL459" s="231"/>
      <c r="BM459" s="231"/>
      <c r="BN459" s="231"/>
      <c r="BO459" s="231"/>
      <c r="BP459" s="231"/>
      <c r="BQ459" s="232"/>
      <c r="BR459" s="233"/>
      <c r="BS459" s="231"/>
      <c r="BT459" s="231"/>
      <c r="BU459" s="231"/>
      <c r="BV459" s="231"/>
      <c r="BW459" s="231"/>
      <c r="BX459" s="231"/>
      <c r="BY459" s="231"/>
      <c r="BZ459" s="231"/>
      <c r="CA459" s="231"/>
      <c r="CB459" s="231"/>
      <c r="CC459" s="232"/>
      <c r="CD459" s="368"/>
    </row>
    <row r="460" spans="1:82" ht="14.15" customHeight="1" x14ac:dyDescent="0.75">
      <c r="B460" s="176" t="s">
        <v>539</v>
      </c>
      <c r="C460" s="177" t="s">
        <v>540</v>
      </c>
      <c r="D460" s="178"/>
      <c r="E460" s="295"/>
      <c r="F460" s="229"/>
      <c r="G460" s="174"/>
      <c r="H460" s="225"/>
      <c r="I460" s="226"/>
      <c r="J460" s="225"/>
      <c r="K460" s="227"/>
      <c r="L460" s="227"/>
      <c r="M460" s="227"/>
      <c r="N460" s="227"/>
      <c r="O460" s="227"/>
      <c r="P460" s="227"/>
      <c r="Q460" s="227"/>
      <c r="R460" s="227"/>
      <c r="S460" s="227"/>
      <c r="T460" s="227"/>
      <c r="U460" s="226"/>
      <c r="V460" s="225"/>
      <c r="W460" s="227"/>
      <c r="X460" s="227"/>
      <c r="Y460" s="227"/>
      <c r="Z460" s="227"/>
      <c r="AA460" s="227"/>
      <c r="AB460" s="227"/>
      <c r="AC460" s="227"/>
      <c r="AD460" s="227"/>
      <c r="AE460" s="227"/>
      <c r="AF460" s="227"/>
      <c r="AG460" s="226"/>
      <c r="AH460" s="228"/>
      <c r="AI460" s="227"/>
      <c r="AJ460" s="227"/>
      <c r="AK460" s="227"/>
      <c r="AL460" s="227"/>
      <c r="AM460" s="227"/>
      <c r="AN460" s="227"/>
      <c r="AO460" s="227"/>
      <c r="AP460" s="227"/>
      <c r="AQ460" s="227"/>
      <c r="AR460" s="227"/>
      <c r="AS460" s="226"/>
      <c r="AT460" s="228"/>
      <c r="AU460" s="227"/>
      <c r="AV460" s="227"/>
      <c r="AW460" s="227"/>
      <c r="AX460" s="227"/>
      <c r="AY460" s="227"/>
      <c r="AZ460" s="227"/>
      <c r="BA460" s="227"/>
      <c r="BB460" s="227"/>
      <c r="BC460" s="227"/>
      <c r="BD460" s="227"/>
      <c r="BE460" s="226"/>
      <c r="BF460" s="228"/>
      <c r="BG460" s="227"/>
      <c r="BH460" s="227"/>
      <c r="BI460" s="227"/>
      <c r="BJ460" s="227"/>
      <c r="BK460" s="227"/>
      <c r="BL460" s="227"/>
      <c r="BM460" s="227"/>
      <c r="BN460" s="227"/>
      <c r="BO460" s="227"/>
      <c r="BP460" s="227"/>
      <c r="BQ460" s="226"/>
      <c r="BR460" s="228"/>
      <c r="BS460" s="227"/>
      <c r="BT460" s="227"/>
      <c r="BU460" s="227"/>
      <c r="BV460" s="227"/>
      <c r="BW460" s="227"/>
      <c r="BX460" s="227"/>
      <c r="BY460" s="227"/>
      <c r="BZ460" s="227"/>
      <c r="CA460" s="227"/>
      <c r="CB460" s="227"/>
      <c r="CC460" s="232"/>
      <c r="CD460" s="368"/>
    </row>
    <row r="461" spans="1:82" x14ac:dyDescent="0.75">
      <c r="B461" s="176" t="s">
        <v>541</v>
      </c>
      <c r="C461" s="177" t="s">
        <v>542</v>
      </c>
      <c r="D461" s="178" t="s">
        <v>226</v>
      </c>
      <c r="E461" s="295">
        <v>0</v>
      </c>
      <c r="F461" s="229"/>
      <c r="G461" s="174">
        <f t="shared" ref="G461:G464" si="459">+E461*F461</f>
        <v>0</v>
      </c>
      <c r="H461" s="225"/>
      <c r="I461" s="226"/>
      <c r="J461" s="225"/>
      <c r="K461" s="227"/>
      <c r="L461" s="227"/>
      <c r="M461" s="227"/>
      <c r="N461" s="227"/>
      <c r="O461" s="227"/>
      <c r="P461" s="227"/>
      <c r="Q461" s="227"/>
      <c r="R461" s="227"/>
      <c r="S461" s="227"/>
      <c r="T461" s="227"/>
      <c r="U461" s="226">
        <f>G461/6</f>
        <v>0</v>
      </c>
      <c r="V461" s="225"/>
      <c r="W461" s="227"/>
      <c r="X461" s="227"/>
      <c r="Y461" s="227"/>
      <c r="Z461" s="227"/>
      <c r="AA461" s="227"/>
      <c r="AB461" s="227"/>
      <c r="AC461" s="227"/>
      <c r="AD461" s="227"/>
      <c r="AE461" s="227"/>
      <c r="AF461" s="227"/>
      <c r="AG461" s="226">
        <f>G461/6</f>
        <v>0</v>
      </c>
      <c r="AH461" s="228"/>
      <c r="AI461" s="227"/>
      <c r="AJ461" s="227"/>
      <c r="AK461" s="227"/>
      <c r="AL461" s="227"/>
      <c r="AM461" s="227"/>
      <c r="AN461" s="227"/>
      <c r="AO461" s="227"/>
      <c r="AP461" s="227"/>
      <c r="AQ461" s="227"/>
      <c r="AR461" s="227"/>
      <c r="AS461" s="226">
        <f>G461/6</f>
        <v>0</v>
      </c>
      <c r="AT461" s="228"/>
      <c r="AU461" s="227"/>
      <c r="AV461" s="227"/>
      <c r="AW461" s="227"/>
      <c r="AX461" s="227"/>
      <c r="AY461" s="227"/>
      <c r="AZ461" s="227"/>
      <c r="BA461" s="227"/>
      <c r="BB461" s="227"/>
      <c r="BC461" s="227"/>
      <c r="BD461" s="227"/>
      <c r="BE461" s="226">
        <f>G461/6</f>
        <v>0</v>
      </c>
      <c r="BF461" s="228"/>
      <c r="BG461" s="227"/>
      <c r="BH461" s="227"/>
      <c r="BI461" s="227"/>
      <c r="BJ461" s="227"/>
      <c r="BK461" s="227"/>
      <c r="BL461" s="227"/>
      <c r="BM461" s="227"/>
      <c r="BN461" s="227"/>
      <c r="BO461" s="227"/>
      <c r="BP461" s="227"/>
      <c r="BQ461" s="226">
        <f>G461/6</f>
        <v>0</v>
      </c>
      <c r="BR461" s="228"/>
      <c r="BS461" s="227"/>
      <c r="BT461" s="227"/>
      <c r="BU461" s="227"/>
      <c r="BV461" s="227"/>
      <c r="BW461" s="227"/>
      <c r="BX461" s="227"/>
      <c r="BY461" s="227"/>
      <c r="BZ461" s="227"/>
      <c r="CA461" s="227"/>
      <c r="CB461" s="227"/>
      <c r="CC461" s="232">
        <f>G461-SUM(H461:CB461)</f>
        <v>0</v>
      </c>
      <c r="CD461" s="368"/>
    </row>
    <row r="462" spans="1:82" x14ac:dyDescent="0.75">
      <c r="B462" s="176" t="s">
        <v>543</v>
      </c>
      <c r="C462" s="177" t="s">
        <v>544</v>
      </c>
      <c r="D462" s="178" t="s">
        <v>226</v>
      </c>
      <c r="E462" s="295">
        <v>0</v>
      </c>
      <c r="F462" s="229"/>
      <c r="G462" s="174">
        <f t="shared" si="459"/>
        <v>0</v>
      </c>
      <c r="H462" s="225"/>
      <c r="I462" s="226"/>
      <c r="J462" s="225"/>
      <c r="K462" s="227"/>
      <c r="L462" s="227"/>
      <c r="M462" s="227"/>
      <c r="N462" s="227"/>
      <c r="O462" s="227"/>
      <c r="P462" s="227"/>
      <c r="Q462" s="227"/>
      <c r="R462" s="227"/>
      <c r="S462" s="227"/>
      <c r="T462" s="227"/>
      <c r="U462" s="226">
        <f>G462/6</f>
        <v>0</v>
      </c>
      <c r="V462" s="225"/>
      <c r="W462" s="227"/>
      <c r="X462" s="227"/>
      <c r="Y462" s="227"/>
      <c r="Z462" s="227"/>
      <c r="AA462" s="227"/>
      <c r="AB462" s="227"/>
      <c r="AC462" s="227"/>
      <c r="AD462" s="227"/>
      <c r="AE462" s="227"/>
      <c r="AF462" s="227"/>
      <c r="AG462" s="226">
        <f>G462/6</f>
        <v>0</v>
      </c>
      <c r="AH462" s="228"/>
      <c r="AI462" s="227"/>
      <c r="AJ462" s="227"/>
      <c r="AK462" s="227"/>
      <c r="AL462" s="227"/>
      <c r="AM462" s="227"/>
      <c r="AN462" s="227"/>
      <c r="AO462" s="227"/>
      <c r="AP462" s="227"/>
      <c r="AQ462" s="227"/>
      <c r="AR462" s="227"/>
      <c r="AS462" s="226">
        <f>G462/6</f>
        <v>0</v>
      </c>
      <c r="AT462" s="228"/>
      <c r="AU462" s="227"/>
      <c r="AV462" s="227"/>
      <c r="AW462" s="227"/>
      <c r="AX462" s="227"/>
      <c r="AY462" s="227"/>
      <c r="AZ462" s="227"/>
      <c r="BA462" s="227"/>
      <c r="BB462" s="227"/>
      <c r="BC462" s="227"/>
      <c r="BD462" s="227"/>
      <c r="BE462" s="226">
        <f>G462/6</f>
        <v>0</v>
      </c>
      <c r="BF462" s="228"/>
      <c r="BG462" s="227"/>
      <c r="BH462" s="227"/>
      <c r="BI462" s="227"/>
      <c r="BJ462" s="227"/>
      <c r="BK462" s="227"/>
      <c r="BL462" s="227"/>
      <c r="BM462" s="227"/>
      <c r="BN462" s="227"/>
      <c r="BO462" s="227"/>
      <c r="BP462" s="227"/>
      <c r="BQ462" s="226">
        <f>G462/6</f>
        <v>0</v>
      </c>
      <c r="BR462" s="228"/>
      <c r="BS462" s="227"/>
      <c r="BT462" s="227"/>
      <c r="BU462" s="227"/>
      <c r="BV462" s="227"/>
      <c r="BW462" s="227"/>
      <c r="BX462" s="227"/>
      <c r="BY462" s="227"/>
      <c r="BZ462" s="227"/>
      <c r="CA462" s="227"/>
      <c r="CB462" s="227"/>
      <c r="CC462" s="232">
        <f>G462-SUM(H462:CB462)</f>
        <v>0</v>
      </c>
      <c r="CD462" s="368"/>
    </row>
    <row r="463" spans="1:82" ht="27" x14ac:dyDescent="0.75">
      <c r="B463" s="176" t="s">
        <v>545</v>
      </c>
      <c r="C463" s="177" t="s">
        <v>546</v>
      </c>
      <c r="D463" s="178" t="s">
        <v>226</v>
      </c>
      <c r="E463" s="295">
        <v>0</v>
      </c>
      <c r="F463" s="229"/>
      <c r="G463" s="174">
        <f t="shared" si="459"/>
        <v>0</v>
      </c>
      <c r="H463" s="225"/>
      <c r="I463" s="226"/>
      <c r="J463" s="225"/>
      <c r="K463" s="227"/>
      <c r="L463" s="227"/>
      <c r="M463" s="227"/>
      <c r="N463" s="227"/>
      <c r="O463" s="227"/>
      <c r="P463" s="227"/>
      <c r="Q463" s="227"/>
      <c r="R463" s="227"/>
      <c r="S463" s="227"/>
      <c r="T463" s="227"/>
      <c r="U463" s="226">
        <f>G463/6</f>
        <v>0</v>
      </c>
      <c r="V463" s="225"/>
      <c r="W463" s="227"/>
      <c r="X463" s="227"/>
      <c r="Y463" s="227"/>
      <c r="Z463" s="227"/>
      <c r="AA463" s="227"/>
      <c r="AB463" s="227"/>
      <c r="AC463" s="227"/>
      <c r="AD463" s="227"/>
      <c r="AE463" s="227"/>
      <c r="AF463" s="227"/>
      <c r="AG463" s="226">
        <f>G463/6</f>
        <v>0</v>
      </c>
      <c r="AH463" s="228"/>
      <c r="AI463" s="227"/>
      <c r="AJ463" s="227"/>
      <c r="AK463" s="227"/>
      <c r="AL463" s="227"/>
      <c r="AM463" s="227"/>
      <c r="AN463" s="227"/>
      <c r="AO463" s="227"/>
      <c r="AP463" s="227"/>
      <c r="AQ463" s="227"/>
      <c r="AR463" s="227"/>
      <c r="AS463" s="226">
        <f>G463/6</f>
        <v>0</v>
      </c>
      <c r="AT463" s="228"/>
      <c r="AU463" s="227"/>
      <c r="AV463" s="227"/>
      <c r="AW463" s="227"/>
      <c r="AX463" s="227"/>
      <c r="AY463" s="227"/>
      <c r="AZ463" s="227"/>
      <c r="BA463" s="227"/>
      <c r="BB463" s="227"/>
      <c r="BC463" s="227"/>
      <c r="BD463" s="227"/>
      <c r="BE463" s="226">
        <f>G463/6</f>
        <v>0</v>
      </c>
      <c r="BF463" s="228"/>
      <c r="BG463" s="227"/>
      <c r="BH463" s="227"/>
      <c r="BI463" s="227"/>
      <c r="BJ463" s="227"/>
      <c r="BK463" s="227"/>
      <c r="BL463" s="227"/>
      <c r="BM463" s="227"/>
      <c r="BN463" s="227"/>
      <c r="BO463" s="227"/>
      <c r="BP463" s="227"/>
      <c r="BQ463" s="226">
        <f>G463/6</f>
        <v>0</v>
      </c>
      <c r="BR463" s="228"/>
      <c r="BS463" s="227"/>
      <c r="BT463" s="227"/>
      <c r="BU463" s="227"/>
      <c r="BV463" s="227"/>
      <c r="BW463" s="227"/>
      <c r="BX463" s="227"/>
      <c r="BY463" s="227"/>
      <c r="BZ463" s="227"/>
      <c r="CA463" s="227"/>
      <c r="CB463" s="227"/>
      <c r="CC463" s="232">
        <f>G463-SUM(H463:CB463)</f>
        <v>0</v>
      </c>
      <c r="CD463" s="368"/>
    </row>
    <row r="464" spans="1:82" x14ac:dyDescent="0.75">
      <c r="B464" s="176" t="s">
        <v>547</v>
      </c>
      <c r="C464" s="177" t="s">
        <v>548</v>
      </c>
      <c r="D464" s="178" t="s">
        <v>226</v>
      </c>
      <c r="E464" s="295">
        <v>0</v>
      </c>
      <c r="F464" s="229"/>
      <c r="G464" s="174">
        <f t="shared" si="459"/>
        <v>0</v>
      </c>
      <c r="H464" s="225"/>
      <c r="I464" s="226"/>
      <c r="J464" s="225"/>
      <c r="K464" s="227"/>
      <c r="L464" s="227"/>
      <c r="M464" s="227"/>
      <c r="N464" s="227"/>
      <c r="O464" s="227"/>
      <c r="P464" s="227"/>
      <c r="Q464" s="227"/>
      <c r="R464" s="227"/>
      <c r="S464" s="227"/>
      <c r="T464" s="227"/>
      <c r="U464" s="226">
        <f>G464/6</f>
        <v>0</v>
      </c>
      <c r="V464" s="225"/>
      <c r="W464" s="227"/>
      <c r="X464" s="227"/>
      <c r="Y464" s="227"/>
      <c r="Z464" s="227"/>
      <c r="AA464" s="227"/>
      <c r="AB464" s="227"/>
      <c r="AC464" s="227"/>
      <c r="AD464" s="227"/>
      <c r="AE464" s="227"/>
      <c r="AF464" s="227"/>
      <c r="AG464" s="226">
        <f>G464/6</f>
        <v>0</v>
      </c>
      <c r="AH464" s="228"/>
      <c r="AI464" s="227"/>
      <c r="AJ464" s="227"/>
      <c r="AK464" s="227"/>
      <c r="AL464" s="227"/>
      <c r="AM464" s="227"/>
      <c r="AN464" s="227"/>
      <c r="AO464" s="227"/>
      <c r="AP464" s="227"/>
      <c r="AQ464" s="227"/>
      <c r="AR464" s="227"/>
      <c r="AS464" s="226">
        <f>G464/6</f>
        <v>0</v>
      </c>
      <c r="AT464" s="228"/>
      <c r="AU464" s="227"/>
      <c r="AV464" s="227"/>
      <c r="AW464" s="227"/>
      <c r="AX464" s="227"/>
      <c r="AY464" s="227"/>
      <c r="AZ464" s="227"/>
      <c r="BA464" s="227"/>
      <c r="BB464" s="227"/>
      <c r="BC464" s="227"/>
      <c r="BD464" s="227"/>
      <c r="BE464" s="226">
        <f>G464/6</f>
        <v>0</v>
      </c>
      <c r="BF464" s="228"/>
      <c r="BG464" s="227"/>
      <c r="BH464" s="227"/>
      <c r="BI464" s="227"/>
      <c r="BJ464" s="227"/>
      <c r="BK464" s="227"/>
      <c r="BL464" s="227"/>
      <c r="BM464" s="227"/>
      <c r="BN464" s="227"/>
      <c r="BO464" s="227"/>
      <c r="BP464" s="227"/>
      <c r="BQ464" s="226">
        <f>G464/6</f>
        <v>0</v>
      </c>
      <c r="BR464" s="228"/>
      <c r="BS464" s="227"/>
      <c r="BT464" s="227"/>
      <c r="BU464" s="227"/>
      <c r="BV464" s="227"/>
      <c r="BW464" s="227"/>
      <c r="BX464" s="227"/>
      <c r="BY464" s="227"/>
      <c r="BZ464" s="227"/>
      <c r="CA464" s="227"/>
      <c r="CB464" s="227"/>
      <c r="CC464" s="232">
        <f>G464-SUM(H464:CB464)</f>
        <v>0</v>
      </c>
      <c r="CD464" s="368"/>
    </row>
    <row r="465" spans="2:82" x14ac:dyDescent="0.75">
      <c r="B465" s="73" t="s">
        <v>549</v>
      </c>
      <c r="C465" s="28" t="s">
        <v>550</v>
      </c>
      <c r="D465" s="29" t="s">
        <v>58</v>
      </c>
      <c r="E465" s="255">
        <v>72</v>
      </c>
      <c r="F465" s="224"/>
      <c r="G465" s="74">
        <f t="shared" ref="G465" si="460">+SUM(H465:CC465)</f>
        <v>0</v>
      </c>
      <c r="H465" s="230"/>
      <c r="I465" s="232"/>
      <c r="J465" s="219"/>
      <c r="K465" s="220"/>
      <c r="L465" s="220"/>
      <c r="M465" s="220"/>
      <c r="N465" s="220"/>
      <c r="O465" s="220"/>
      <c r="P465" s="220"/>
      <c r="Q465" s="220"/>
      <c r="R465" s="220"/>
      <c r="S465" s="220"/>
      <c r="T465" s="220"/>
      <c r="U465" s="218"/>
      <c r="V465" s="219"/>
      <c r="W465" s="220"/>
      <c r="X465" s="220"/>
      <c r="Y465" s="220"/>
      <c r="Z465" s="220"/>
      <c r="AA465" s="220"/>
      <c r="AB465" s="220"/>
      <c r="AC465" s="220"/>
      <c r="AD465" s="220"/>
      <c r="AE465" s="220"/>
      <c r="AF465" s="220"/>
      <c r="AG465" s="218"/>
      <c r="AH465" s="221"/>
      <c r="AI465" s="220"/>
      <c r="AJ465" s="220"/>
      <c r="AK465" s="220"/>
      <c r="AL465" s="220"/>
      <c r="AM465" s="220"/>
      <c r="AN465" s="220"/>
      <c r="AO465" s="220"/>
      <c r="AP465" s="220"/>
      <c r="AQ465" s="220"/>
      <c r="AR465" s="220"/>
      <c r="AS465" s="218"/>
      <c r="AT465" s="221"/>
      <c r="AU465" s="220"/>
      <c r="AV465" s="220"/>
      <c r="AW465" s="220"/>
      <c r="AX465" s="220"/>
      <c r="AY465" s="220"/>
      <c r="AZ465" s="220"/>
      <c r="BA465" s="220"/>
      <c r="BB465" s="220"/>
      <c r="BC465" s="220"/>
      <c r="BD465" s="220"/>
      <c r="BE465" s="218"/>
      <c r="BF465" s="221"/>
      <c r="BG465" s="220"/>
      <c r="BH465" s="220"/>
      <c r="BI465" s="220"/>
      <c r="BJ465" s="220"/>
      <c r="BK465" s="220"/>
      <c r="BL465" s="220"/>
      <c r="BM465" s="220"/>
      <c r="BN465" s="220"/>
      <c r="BO465" s="220"/>
      <c r="BP465" s="220"/>
      <c r="BQ465" s="218"/>
      <c r="BR465" s="221"/>
      <c r="BS465" s="220"/>
      <c r="BT465" s="220"/>
      <c r="BU465" s="220"/>
      <c r="BV465" s="220"/>
      <c r="BW465" s="220"/>
      <c r="BX465" s="220"/>
      <c r="BY465" s="220"/>
      <c r="BZ465" s="220"/>
      <c r="CA465" s="220"/>
      <c r="CB465" s="220"/>
      <c r="CC465" s="218"/>
      <c r="CD465" s="368"/>
    </row>
    <row r="466" spans="2:82" x14ac:dyDescent="0.75">
      <c r="B466" s="25" t="s">
        <v>551</v>
      </c>
      <c r="C466" s="28" t="s">
        <v>552</v>
      </c>
      <c r="D466" s="130"/>
      <c r="E466" s="302"/>
      <c r="F466" s="224"/>
      <c r="G466" s="74"/>
      <c r="H466" s="230"/>
      <c r="I466" s="232"/>
      <c r="J466" s="230"/>
      <c r="K466" s="231"/>
      <c r="L466" s="231"/>
      <c r="M466" s="231"/>
      <c r="N466" s="231"/>
      <c r="O466" s="231"/>
      <c r="P466" s="231"/>
      <c r="Q466" s="231"/>
      <c r="R466" s="231"/>
      <c r="S466" s="231"/>
      <c r="T466" s="231"/>
      <c r="U466" s="232"/>
      <c r="V466" s="230"/>
      <c r="W466" s="231"/>
      <c r="X466" s="231"/>
      <c r="Y466" s="231"/>
      <c r="Z466" s="231"/>
      <c r="AA466" s="231"/>
      <c r="AB466" s="231"/>
      <c r="AC466" s="231"/>
      <c r="AD466" s="231"/>
      <c r="AE466" s="231"/>
      <c r="AF466" s="231"/>
      <c r="AG466" s="232"/>
      <c r="AH466" s="233"/>
      <c r="AI466" s="231"/>
      <c r="AJ466" s="231"/>
      <c r="AK466" s="231"/>
      <c r="AL466" s="231"/>
      <c r="AM466" s="231"/>
      <c r="AN466" s="231"/>
      <c r="AO466" s="231"/>
      <c r="AP466" s="231"/>
      <c r="AQ466" s="231"/>
      <c r="AR466" s="231"/>
      <c r="AS466" s="232"/>
      <c r="AT466" s="233"/>
      <c r="AU466" s="231"/>
      <c r="AV466" s="231"/>
      <c r="AW466" s="231"/>
      <c r="AX466" s="231"/>
      <c r="AY466" s="231"/>
      <c r="AZ466" s="231"/>
      <c r="BA466" s="231"/>
      <c r="BB466" s="231"/>
      <c r="BC466" s="231"/>
      <c r="BD466" s="231"/>
      <c r="BE466" s="232"/>
      <c r="BF466" s="233"/>
      <c r="BG466" s="231"/>
      <c r="BH466" s="231"/>
      <c r="BI466" s="231"/>
      <c r="BJ466" s="231"/>
      <c r="BK466" s="231"/>
      <c r="BL466" s="231"/>
      <c r="BM466" s="231"/>
      <c r="BN466" s="231"/>
      <c r="BO466" s="231"/>
      <c r="BP466" s="231"/>
      <c r="BQ466" s="232"/>
      <c r="BR466" s="233"/>
      <c r="BS466" s="231"/>
      <c r="BT466" s="231"/>
      <c r="BU466" s="231"/>
      <c r="BV466" s="231"/>
      <c r="BW466" s="231"/>
      <c r="BX466" s="231"/>
      <c r="BY466" s="231"/>
      <c r="BZ466" s="231"/>
      <c r="CA466" s="231"/>
      <c r="CB466" s="231"/>
      <c r="CC466" s="232"/>
      <c r="CD466" s="368"/>
    </row>
    <row r="467" spans="2:82" ht="27" x14ac:dyDescent="0.75">
      <c r="B467" s="25" t="s">
        <v>553</v>
      </c>
      <c r="C467" s="28" t="s">
        <v>554</v>
      </c>
      <c r="D467" s="130" t="s">
        <v>58</v>
      </c>
      <c r="E467" s="255">
        <v>72</v>
      </c>
      <c r="F467" s="224"/>
      <c r="G467" s="74">
        <f t="shared" ref="G467" si="461">+SUM(H467:CC467)</f>
        <v>0</v>
      </c>
      <c r="H467" s="230"/>
      <c r="I467" s="232"/>
      <c r="J467" s="219"/>
      <c r="K467" s="220"/>
      <c r="L467" s="220"/>
      <c r="M467" s="220"/>
      <c r="N467" s="220"/>
      <c r="O467" s="220"/>
      <c r="P467" s="220"/>
      <c r="Q467" s="220"/>
      <c r="R467" s="220"/>
      <c r="S467" s="220"/>
      <c r="T467" s="220"/>
      <c r="U467" s="218"/>
      <c r="V467" s="219"/>
      <c r="W467" s="220"/>
      <c r="X467" s="220"/>
      <c r="Y467" s="220"/>
      <c r="Z467" s="220"/>
      <c r="AA467" s="220"/>
      <c r="AB467" s="220"/>
      <c r="AC467" s="220"/>
      <c r="AD467" s="220"/>
      <c r="AE467" s="220"/>
      <c r="AF467" s="220"/>
      <c r="AG467" s="218"/>
      <c r="AH467" s="221"/>
      <c r="AI467" s="220"/>
      <c r="AJ467" s="220"/>
      <c r="AK467" s="220"/>
      <c r="AL467" s="220"/>
      <c r="AM467" s="220"/>
      <c r="AN467" s="220"/>
      <c r="AO467" s="220"/>
      <c r="AP467" s="220"/>
      <c r="AQ467" s="220"/>
      <c r="AR467" s="220"/>
      <c r="AS467" s="218"/>
      <c r="AT467" s="221"/>
      <c r="AU467" s="220"/>
      <c r="AV467" s="220"/>
      <c r="AW467" s="220"/>
      <c r="AX467" s="220"/>
      <c r="AY467" s="220"/>
      <c r="AZ467" s="220"/>
      <c r="BA467" s="220"/>
      <c r="BB467" s="220"/>
      <c r="BC467" s="220"/>
      <c r="BD467" s="220"/>
      <c r="BE467" s="218"/>
      <c r="BF467" s="221"/>
      <c r="BG467" s="220"/>
      <c r="BH467" s="220"/>
      <c r="BI467" s="220"/>
      <c r="BJ467" s="220"/>
      <c r="BK467" s="220"/>
      <c r="BL467" s="220"/>
      <c r="BM467" s="220"/>
      <c r="BN467" s="220"/>
      <c r="BO467" s="220"/>
      <c r="BP467" s="220"/>
      <c r="BQ467" s="218"/>
      <c r="BR467" s="221"/>
      <c r="BS467" s="220"/>
      <c r="BT467" s="220"/>
      <c r="BU467" s="220"/>
      <c r="BV467" s="220"/>
      <c r="BW467" s="220"/>
      <c r="BX467" s="220"/>
      <c r="BY467" s="220"/>
      <c r="BZ467" s="220"/>
      <c r="CA467" s="220"/>
      <c r="CB467" s="220"/>
      <c r="CC467" s="218"/>
      <c r="CD467" s="368"/>
    </row>
    <row r="468" spans="2:82" x14ac:dyDescent="0.75">
      <c r="B468" s="25" t="s">
        <v>555</v>
      </c>
      <c r="C468" s="28" t="s">
        <v>910</v>
      </c>
      <c r="D468" s="130" t="s">
        <v>556</v>
      </c>
      <c r="E468" s="257">
        <v>72</v>
      </c>
      <c r="F468" s="76"/>
      <c r="G468" s="74">
        <f t="shared" ref="G468" si="462">+SUM(H468:CC468)</f>
        <v>0</v>
      </c>
      <c r="H468" s="230"/>
      <c r="I468" s="232"/>
      <c r="J468" s="219"/>
      <c r="K468" s="220"/>
      <c r="L468" s="220"/>
      <c r="M468" s="220"/>
      <c r="N468" s="220"/>
      <c r="O468" s="220"/>
      <c r="P468" s="220"/>
      <c r="Q468" s="220"/>
      <c r="R468" s="220"/>
      <c r="S468" s="220"/>
      <c r="T468" s="220"/>
      <c r="U468" s="218"/>
      <c r="V468" s="219"/>
      <c r="W468" s="220"/>
      <c r="X468" s="220"/>
      <c r="Y468" s="220"/>
      <c r="Z468" s="220"/>
      <c r="AA468" s="220"/>
      <c r="AB468" s="220"/>
      <c r="AC468" s="220"/>
      <c r="AD468" s="220"/>
      <c r="AE468" s="220"/>
      <c r="AF468" s="220"/>
      <c r="AG468" s="218"/>
      <c r="AH468" s="221"/>
      <c r="AI468" s="220"/>
      <c r="AJ468" s="220"/>
      <c r="AK468" s="220"/>
      <c r="AL468" s="220"/>
      <c r="AM468" s="220"/>
      <c r="AN468" s="220"/>
      <c r="AO468" s="220"/>
      <c r="AP468" s="220"/>
      <c r="AQ468" s="220"/>
      <c r="AR468" s="220"/>
      <c r="AS468" s="218"/>
      <c r="AT468" s="221"/>
      <c r="AU468" s="220"/>
      <c r="AV468" s="220"/>
      <c r="AW468" s="220"/>
      <c r="AX468" s="220"/>
      <c r="AY468" s="220"/>
      <c r="AZ468" s="220"/>
      <c r="BA468" s="220"/>
      <c r="BB468" s="220"/>
      <c r="BC468" s="220"/>
      <c r="BD468" s="220"/>
      <c r="BE468" s="218"/>
      <c r="BF468" s="221"/>
      <c r="BG468" s="220"/>
      <c r="BH468" s="220"/>
      <c r="BI468" s="220"/>
      <c r="BJ468" s="220"/>
      <c r="BK468" s="220"/>
      <c r="BL468" s="220"/>
      <c r="BM468" s="220"/>
      <c r="BN468" s="220"/>
      <c r="BO468" s="220"/>
      <c r="BP468" s="220"/>
      <c r="BQ468" s="218"/>
      <c r="BR468" s="221"/>
      <c r="BS468" s="220"/>
      <c r="BT468" s="220"/>
      <c r="BU468" s="220"/>
      <c r="BV468" s="220"/>
      <c r="BW468" s="220"/>
      <c r="BX468" s="220"/>
      <c r="BY468" s="220"/>
      <c r="BZ468" s="220"/>
      <c r="CA468" s="220"/>
      <c r="CB468" s="220"/>
      <c r="CC468" s="218"/>
      <c r="CD468" s="368"/>
    </row>
    <row r="469" spans="2:82" x14ac:dyDescent="0.75">
      <c r="B469" s="176" t="s">
        <v>557</v>
      </c>
      <c r="C469" s="177" t="s">
        <v>558</v>
      </c>
      <c r="D469" s="178" t="s">
        <v>556</v>
      </c>
      <c r="E469" s="295">
        <v>0</v>
      </c>
      <c r="F469" s="229"/>
      <c r="G469" s="174">
        <f>+SUM(H469:CC469)</f>
        <v>0</v>
      </c>
      <c r="H469" s="225"/>
      <c r="I469" s="226"/>
      <c r="J469" s="225"/>
      <c r="K469" s="227"/>
      <c r="L469" s="227"/>
      <c r="M469" s="227"/>
      <c r="N469" s="227"/>
      <c r="O469" s="227"/>
      <c r="P469" s="227"/>
      <c r="Q469" s="227"/>
      <c r="R469" s="227"/>
      <c r="S469" s="227"/>
      <c r="T469" s="227"/>
      <c r="U469" s="226"/>
      <c r="V469" s="225"/>
      <c r="W469" s="227"/>
      <c r="X469" s="227"/>
      <c r="Y469" s="227"/>
      <c r="Z469" s="227"/>
      <c r="AA469" s="227"/>
      <c r="AB469" s="227"/>
      <c r="AC469" s="227"/>
      <c r="AD469" s="227"/>
      <c r="AE469" s="227"/>
      <c r="AF469" s="227"/>
      <c r="AG469" s="226"/>
      <c r="AH469" s="228"/>
      <c r="AI469" s="227"/>
      <c r="AJ469" s="227"/>
      <c r="AK469" s="227"/>
      <c r="AL469" s="227"/>
      <c r="AM469" s="227"/>
      <c r="AN469" s="227"/>
      <c r="AO469" s="227"/>
      <c r="AP469" s="227"/>
      <c r="AQ469" s="227"/>
      <c r="AR469" s="227"/>
      <c r="AS469" s="226"/>
      <c r="AT469" s="228"/>
      <c r="AU469" s="227"/>
      <c r="AV469" s="227"/>
      <c r="AW469" s="227"/>
      <c r="AX469" s="227"/>
      <c r="AY469" s="227"/>
      <c r="AZ469" s="227"/>
      <c r="BA469" s="227"/>
      <c r="BB469" s="227"/>
      <c r="BC469" s="227"/>
      <c r="BD469" s="227"/>
      <c r="BE469" s="226"/>
      <c r="BF469" s="228"/>
      <c r="BG469" s="227"/>
      <c r="BH469" s="227"/>
      <c r="BI469" s="227"/>
      <c r="BJ469" s="227"/>
      <c r="BK469" s="227"/>
      <c r="BL469" s="227"/>
      <c r="BM469" s="227"/>
      <c r="BN469" s="227"/>
      <c r="BO469" s="227"/>
      <c r="BP469" s="227"/>
      <c r="BQ469" s="226"/>
      <c r="BR469" s="228"/>
      <c r="BS469" s="227"/>
      <c r="BT469" s="227"/>
      <c r="BU469" s="227"/>
      <c r="BV469" s="227"/>
      <c r="BW469" s="227"/>
      <c r="BX469" s="227"/>
      <c r="BY469" s="227"/>
      <c r="BZ469" s="227"/>
      <c r="CA469" s="227"/>
      <c r="CB469" s="227"/>
      <c r="CC469" s="232"/>
      <c r="CD469" s="368"/>
    </row>
    <row r="470" spans="2:82" x14ac:dyDescent="0.75">
      <c r="B470" s="176" t="s">
        <v>559</v>
      </c>
      <c r="C470" s="177" t="s">
        <v>560</v>
      </c>
      <c r="D470" s="178"/>
      <c r="E470" s="295"/>
      <c r="F470" s="229"/>
      <c r="G470" s="174"/>
      <c r="H470" s="225"/>
      <c r="I470" s="226"/>
      <c r="J470" s="225"/>
      <c r="K470" s="227"/>
      <c r="L470" s="227"/>
      <c r="M470" s="227"/>
      <c r="N470" s="227"/>
      <c r="O470" s="227"/>
      <c r="P470" s="227"/>
      <c r="Q470" s="227"/>
      <c r="R470" s="227"/>
      <c r="S470" s="227"/>
      <c r="T470" s="227"/>
      <c r="U470" s="226"/>
      <c r="V470" s="225"/>
      <c r="W470" s="227"/>
      <c r="X470" s="227"/>
      <c r="Y470" s="227"/>
      <c r="Z470" s="227"/>
      <c r="AA470" s="227"/>
      <c r="AB470" s="227"/>
      <c r="AC470" s="227"/>
      <c r="AD470" s="227"/>
      <c r="AE470" s="227"/>
      <c r="AF470" s="227"/>
      <c r="AG470" s="226"/>
      <c r="AH470" s="228"/>
      <c r="AI470" s="227"/>
      <c r="AJ470" s="227"/>
      <c r="AK470" s="227"/>
      <c r="AL470" s="227"/>
      <c r="AM470" s="227"/>
      <c r="AN470" s="227"/>
      <c r="AO470" s="227"/>
      <c r="AP470" s="227"/>
      <c r="AQ470" s="227"/>
      <c r="AR470" s="227"/>
      <c r="AS470" s="226"/>
      <c r="AT470" s="228"/>
      <c r="AU470" s="227"/>
      <c r="AV470" s="227"/>
      <c r="AW470" s="227"/>
      <c r="AX470" s="227"/>
      <c r="AY470" s="227"/>
      <c r="AZ470" s="227"/>
      <c r="BA470" s="227"/>
      <c r="BB470" s="227"/>
      <c r="BC470" s="227"/>
      <c r="BD470" s="227"/>
      <c r="BE470" s="226"/>
      <c r="BF470" s="228"/>
      <c r="BG470" s="227"/>
      <c r="BH470" s="227"/>
      <c r="BI470" s="227"/>
      <c r="BJ470" s="227"/>
      <c r="BK470" s="227"/>
      <c r="BL470" s="227"/>
      <c r="BM470" s="227"/>
      <c r="BN470" s="227"/>
      <c r="BO470" s="227"/>
      <c r="BP470" s="227"/>
      <c r="BQ470" s="226"/>
      <c r="BR470" s="228"/>
      <c r="BS470" s="227"/>
      <c r="BT470" s="227"/>
      <c r="BU470" s="227"/>
      <c r="BV470" s="227"/>
      <c r="BW470" s="227"/>
      <c r="BX470" s="227"/>
      <c r="BY470" s="227"/>
      <c r="BZ470" s="227"/>
      <c r="CA470" s="227"/>
      <c r="CB470" s="227"/>
      <c r="CC470" s="232"/>
      <c r="CD470" s="368"/>
    </row>
    <row r="471" spans="2:82" ht="27" x14ac:dyDescent="0.75">
      <c r="B471" s="176" t="s">
        <v>561</v>
      </c>
      <c r="C471" s="177" t="s">
        <v>562</v>
      </c>
      <c r="D471" s="178" t="s">
        <v>318</v>
      </c>
      <c r="E471" s="295">
        <v>0</v>
      </c>
      <c r="F471" s="229"/>
      <c r="G471" s="174">
        <f>+E471*F471</f>
        <v>0</v>
      </c>
      <c r="H471" s="225"/>
      <c r="I471" s="226"/>
      <c r="J471" s="225"/>
      <c r="K471" s="227"/>
      <c r="L471" s="227"/>
      <c r="M471" s="227"/>
      <c r="N471" s="227"/>
      <c r="O471" s="227"/>
      <c r="P471" s="227"/>
      <c r="Q471" s="227"/>
      <c r="R471" s="227"/>
      <c r="S471" s="227"/>
      <c r="T471" s="227"/>
      <c r="U471" s="226">
        <f t="shared" ref="U471" si="463">G471/6</f>
        <v>0</v>
      </c>
      <c r="V471" s="225"/>
      <c r="W471" s="227"/>
      <c r="X471" s="227"/>
      <c r="Y471" s="227"/>
      <c r="Z471" s="227"/>
      <c r="AA471" s="227"/>
      <c r="AB471" s="227"/>
      <c r="AC471" s="227"/>
      <c r="AD471" s="227"/>
      <c r="AE471" s="227"/>
      <c r="AF471" s="227"/>
      <c r="AG471" s="226">
        <f t="shared" ref="AG471" si="464">G471/6</f>
        <v>0</v>
      </c>
      <c r="AH471" s="228"/>
      <c r="AI471" s="227"/>
      <c r="AJ471" s="227"/>
      <c r="AK471" s="227"/>
      <c r="AL471" s="227"/>
      <c r="AM471" s="227"/>
      <c r="AN471" s="227"/>
      <c r="AO471" s="227"/>
      <c r="AP471" s="227"/>
      <c r="AQ471" s="227"/>
      <c r="AR471" s="227"/>
      <c r="AS471" s="226">
        <f t="shared" ref="AS471" si="465">G471/6</f>
        <v>0</v>
      </c>
      <c r="AT471" s="228"/>
      <c r="AU471" s="227"/>
      <c r="AV471" s="227"/>
      <c r="AW471" s="227"/>
      <c r="AX471" s="227"/>
      <c r="AY471" s="227"/>
      <c r="AZ471" s="227"/>
      <c r="BA471" s="227"/>
      <c r="BB471" s="227"/>
      <c r="BC471" s="227"/>
      <c r="BD471" s="227"/>
      <c r="BE471" s="226">
        <f t="shared" ref="BE471" si="466">G471/6</f>
        <v>0</v>
      </c>
      <c r="BF471" s="228"/>
      <c r="BG471" s="227"/>
      <c r="BH471" s="227"/>
      <c r="BI471" s="227"/>
      <c r="BJ471" s="227"/>
      <c r="BK471" s="227"/>
      <c r="BL471" s="227"/>
      <c r="BM471" s="227"/>
      <c r="BN471" s="227"/>
      <c r="BO471" s="227"/>
      <c r="BP471" s="227"/>
      <c r="BQ471" s="226">
        <f t="shared" ref="BQ471" si="467">G471/6</f>
        <v>0</v>
      </c>
      <c r="BR471" s="228"/>
      <c r="BS471" s="227"/>
      <c r="BT471" s="227"/>
      <c r="BU471" s="227"/>
      <c r="BV471" s="227"/>
      <c r="BW471" s="227"/>
      <c r="BX471" s="227"/>
      <c r="BY471" s="227"/>
      <c r="BZ471" s="227"/>
      <c r="CA471" s="227"/>
      <c r="CB471" s="227"/>
      <c r="CC471" s="232">
        <f t="shared" ref="CC471" si="468">G471-SUM(H471:CB471)</f>
        <v>0</v>
      </c>
      <c r="CD471" s="368"/>
    </row>
    <row r="472" spans="2:82" x14ac:dyDescent="0.75">
      <c r="B472" s="176" t="s">
        <v>563</v>
      </c>
      <c r="C472" s="177" t="str">
        <f>"Handling costs and profit in respect of payment associated with subitem D10.05(a) ("&amp; TEXT(F472,"#.##%") &amp; ")"</f>
        <v>Handling costs and profit in respect of payment associated with subitem D10.05(a) (.%)</v>
      </c>
      <c r="D472" s="178" t="s">
        <v>320</v>
      </c>
      <c r="E472" s="295">
        <v>0</v>
      </c>
      <c r="F472" s="229"/>
      <c r="G472" s="174">
        <f t="shared" ref="G472:G474" si="469">+E472*F472</f>
        <v>0</v>
      </c>
      <c r="H472" s="225"/>
      <c r="I472" s="226"/>
      <c r="J472" s="225"/>
      <c r="K472" s="227"/>
      <c r="L472" s="227"/>
      <c r="M472" s="227"/>
      <c r="N472" s="227"/>
      <c r="O472" s="227"/>
      <c r="P472" s="227"/>
      <c r="Q472" s="227"/>
      <c r="R472" s="227"/>
      <c r="S472" s="227"/>
      <c r="T472" s="227"/>
      <c r="U472" s="226">
        <f>G472/6</f>
        <v>0</v>
      </c>
      <c r="V472" s="225"/>
      <c r="W472" s="227"/>
      <c r="X472" s="227"/>
      <c r="Y472" s="227"/>
      <c r="Z472" s="227"/>
      <c r="AA472" s="227"/>
      <c r="AB472" s="227"/>
      <c r="AC472" s="227"/>
      <c r="AD472" s="227"/>
      <c r="AE472" s="227"/>
      <c r="AF472" s="227"/>
      <c r="AG472" s="226">
        <f>G472/6</f>
        <v>0</v>
      </c>
      <c r="AH472" s="228"/>
      <c r="AI472" s="227"/>
      <c r="AJ472" s="227"/>
      <c r="AK472" s="227"/>
      <c r="AL472" s="227"/>
      <c r="AM472" s="227"/>
      <c r="AN472" s="227"/>
      <c r="AO472" s="227"/>
      <c r="AP472" s="227"/>
      <c r="AQ472" s="227"/>
      <c r="AR472" s="227"/>
      <c r="AS472" s="226">
        <f>G472/6</f>
        <v>0</v>
      </c>
      <c r="AT472" s="228"/>
      <c r="AU472" s="227"/>
      <c r="AV472" s="227"/>
      <c r="AW472" s="227"/>
      <c r="AX472" s="227"/>
      <c r="AY472" s="227"/>
      <c r="AZ472" s="227"/>
      <c r="BA472" s="227"/>
      <c r="BB472" s="227"/>
      <c r="BC472" s="227"/>
      <c r="BD472" s="227"/>
      <c r="BE472" s="226">
        <f>G472/6</f>
        <v>0</v>
      </c>
      <c r="BF472" s="228"/>
      <c r="BG472" s="227"/>
      <c r="BH472" s="227"/>
      <c r="BI472" s="227"/>
      <c r="BJ472" s="227"/>
      <c r="BK472" s="227"/>
      <c r="BL472" s="227"/>
      <c r="BM472" s="227"/>
      <c r="BN472" s="227"/>
      <c r="BO472" s="227"/>
      <c r="BP472" s="227"/>
      <c r="BQ472" s="226">
        <f>G472/6</f>
        <v>0</v>
      </c>
      <c r="BR472" s="228"/>
      <c r="BS472" s="227"/>
      <c r="BT472" s="227"/>
      <c r="BU472" s="227"/>
      <c r="BV472" s="227"/>
      <c r="BW472" s="227"/>
      <c r="BX472" s="227"/>
      <c r="BY472" s="227"/>
      <c r="BZ472" s="227"/>
      <c r="CA472" s="227"/>
      <c r="CB472" s="227"/>
      <c r="CC472" s="232">
        <f>G472-SUM(H472:CB472)</f>
        <v>0</v>
      </c>
      <c r="CD472" s="368"/>
    </row>
    <row r="473" spans="2:82" ht="27" x14ac:dyDescent="0.75">
      <c r="B473" s="176" t="s">
        <v>564</v>
      </c>
      <c r="C473" s="177" t="s">
        <v>565</v>
      </c>
      <c r="D473" s="178" t="s">
        <v>86</v>
      </c>
      <c r="E473" s="295">
        <v>0</v>
      </c>
      <c r="F473" s="229"/>
      <c r="G473" s="174">
        <f t="shared" si="469"/>
        <v>0</v>
      </c>
      <c r="H473" s="225"/>
      <c r="I473" s="226"/>
      <c r="J473" s="225"/>
      <c r="K473" s="227"/>
      <c r="L473" s="227"/>
      <c r="M473" s="227"/>
      <c r="N473" s="227"/>
      <c r="O473" s="227"/>
      <c r="P473" s="227"/>
      <c r="Q473" s="227"/>
      <c r="R473" s="227"/>
      <c r="S473" s="227"/>
      <c r="T473" s="227"/>
      <c r="U473" s="226">
        <f>G473/6</f>
        <v>0</v>
      </c>
      <c r="V473" s="225"/>
      <c r="W473" s="227"/>
      <c r="X473" s="227"/>
      <c r="Y473" s="227"/>
      <c r="Z473" s="227"/>
      <c r="AA473" s="227"/>
      <c r="AB473" s="227"/>
      <c r="AC473" s="227"/>
      <c r="AD473" s="227"/>
      <c r="AE473" s="227"/>
      <c r="AF473" s="227"/>
      <c r="AG473" s="226">
        <f>G473/6</f>
        <v>0</v>
      </c>
      <c r="AH473" s="228"/>
      <c r="AI473" s="227"/>
      <c r="AJ473" s="227"/>
      <c r="AK473" s="227"/>
      <c r="AL473" s="227"/>
      <c r="AM473" s="227"/>
      <c r="AN473" s="227"/>
      <c r="AO473" s="227"/>
      <c r="AP473" s="227"/>
      <c r="AQ473" s="227"/>
      <c r="AR473" s="227"/>
      <c r="AS473" s="226">
        <f>G473/6</f>
        <v>0</v>
      </c>
      <c r="AT473" s="228"/>
      <c r="AU473" s="227"/>
      <c r="AV473" s="227"/>
      <c r="AW473" s="227"/>
      <c r="AX473" s="227"/>
      <c r="AY473" s="227"/>
      <c r="AZ473" s="227"/>
      <c r="BA473" s="227"/>
      <c r="BB473" s="227"/>
      <c r="BC473" s="227"/>
      <c r="BD473" s="227"/>
      <c r="BE473" s="226">
        <f>G473/6</f>
        <v>0</v>
      </c>
      <c r="BF473" s="228"/>
      <c r="BG473" s="227"/>
      <c r="BH473" s="227"/>
      <c r="BI473" s="227"/>
      <c r="BJ473" s="227"/>
      <c r="BK473" s="227"/>
      <c r="BL473" s="227"/>
      <c r="BM473" s="227"/>
      <c r="BN473" s="227"/>
      <c r="BO473" s="227"/>
      <c r="BP473" s="227"/>
      <c r="BQ473" s="226">
        <f>G473/6</f>
        <v>0</v>
      </c>
      <c r="BR473" s="228"/>
      <c r="BS473" s="227"/>
      <c r="BT473" s="227"/>
      <c r="BU473" s="227"/>
      <c r="BV473" s="227"/>
      <c r="BW473" s="227"/>
      <c r="BX473" s="227"/>
      <c r="BY473" s="227"/>
      <c r="BZ473" s="227"/>
      <c r="CA473" s="227"/>
      <c r="CB473" s="227"/>
      <c r="CC473" s="232">
        <f>G473-SUM(H473:CB473)</f>
        <v>0</v>
      </c>
      <c r="CD473" s="368"/>
    </row>
    <row r="474" spans="2:82" ht="27" x14ac:dyDescent="0.75">
      <c r="B474" s="176" t="s">
        <v>566</v>
      </c>
      <c r="C474" s="177" t="s">
        <v>567</v>
      </c>
      <c r="D474" s="178" t="s">
        <v>86</v>
      </c>
      <c r="E474" s="295">
        <v>0</v>
      </c>
      <c r="F474" s="229"/>
      <c r="G474" s="174">
        <f t="shared" si="469"/>
        <v>0</v>
      </c>
      <c r="H474" s="225"/>
      <c r="I474" s="226"/>
      <c r="J474" s="225"/>
      <c r="K474" s="227"/>
      <c r="L474" s="227"/>
      <c r="M474" s="227"/>
      <c r="N474" s="227"/>
      <c r="O474" s="227"/>
      <c r="P474" s="227"/>
      <c r="Q474" s="227"/>
      <c r="R474" s="227"/>
      <c r="S474" s="227"/>
      <c r="T474" s="227"/>
      <c r="U474" s="226">
        <f>G474/6</f>
        <v>0</v>
      </c>
      <c r="V474" s="225"/>
      <c r="W474" s="227"/>
      <c r="X474" s="227"/>
      <c r="Y474" s="227"/>
      <c r="Z474" s="227"/>
      <c r="AA474" s="227"/>
      <c r="AB474" s="227"/>
      <c r="AC474" s="227"/>
      <c r="AD474" s="227"/>
      <c r="AE474" s="227"/>
      <c r="AF474" s="227"/>
      <c r="AG474" s="226">
        <f>G474/6</f>
        <v>0</v>
      </c>
      <c r="AH474" s="228"/>
      <c r="AI474" s="227"/>
      <c r="AJ474" s="227"/>
      <c r="AK474" s="227"/>
      <c r="AL474" s="227"/>
      <c r="AM474" s="227"/>
      <c r="AN474" s="227"/>
      <c r="AO474" s="227"/>
      <c r="AP474" s="227"/>
      <c r="AQ474" s="227"/>
      <c r="AR474" s="227"/>
      <c r="AS474" s="226">
        <f>G474/6</f>
        <v>0</v>
      </c>
      <c r="AT474" s="228"/>
      <c r="AU474" s="227"/>
      <c r="AV474" s="227"/>
      <c r="AW474" s="227"/>
      <c r="AX474" s="227"/>
      <c r="AY474" s="227"/>
      <c r="AZ474" s="227"/>
      <c r="BA474" s="227"/>
      <c r="BB474" s="227"/>
      <c r="BC474" s="227"/>
      <c r="BD474" s="227"/>
      <c r="BE474" s="226">
        <f>G474/6</f>
        <v>0</v>
      </c>
      <c r="BF474" s="228"/>
      <c r="BG474" s="227"/>
      <c r="BH474" s="227"/>
      <c r="BI474" s="227"/>
      <c r="BJ474" s="227"/>
      <c r="BK474" s="227"/>
      <c r="BL474" s="227"/>
      <c r="BM474" s="227"/>
      <c r="BN474" s="227"/>
      <c r="BO474" s="227"/>
      <c r="BP474" s="227"/>
      <c r="BQ474" s="226">
        <f>G474/6</f>
        <v>0</v>
      </c>
      <c r="BR474" s="228"/>
      <c r="BS474" s="227"/>
      <c r="BT474" s="227"/>
      <c r="BU474" s="227"/>
      <c r="BV474" s="227"/>
      <c r="BW474" s="227"/>
      <c r="BX474" s="227"/>
      <c r="BY474" s="227"/>
      <c r="BZ474" s="227"/>
      <c r="CA474" s="227"/>
      <c r="CB474" s="227"/>
      <c r="CC474" s="232">
        <f>G474-SUM(H474:CB474)</f>
        <v>0</v>
      </c>
      <c r="CD474" s="368"/>
    </row>
    <row r="475" spans="2:82" x14ac:dyDescent="0.75">
      <c r="B475" s="25" t="s">
        <v>568</v>
      </c>
      <c r="C475" s="28" t="s">
        <v>569</v>
      </c>
      <c r="D475" s="29"/>
      <c r="E475" s="302"/>
      <c r="F475" s="224"/>
      <c r="G475" s="74"/>
      <c r="H475" s="230"/>
      <c r="I475" s="232"/>
      <c r="J475" s="230"/>
      <c r="K475" s="231"/>
      <c r="L475" s="231"/>
      <c r="M475" s="231"/>
      <c r="N475" s="231"/>
      <c r="O475" s="231"/>
      <c r="P475" s="231"/>
      <c r="Q475" s="231"/>
      <c r="R475" s="231"/>
      <c r="S475" s="231"/>
      <c r="T475" s="231"/>
      <c r="U475" s="232"/>
      <c r="V475" s="230"/>
      <c r="W475" s="231"/>
      <c r="X475" s="231"/>
      <c r="Y475" s="231"/>
      <c r="Z475" s="231"/>
      <c r="AA475" s="231"/>
      <c r="AB475" s="231"/>
      <c r="AC475" s="231"/>
      <c r="AD475" s="231"/>
      <c r="AE475" s="231"/>
      <c r="AF475" s="231"/>
      <c r="AG475" s="232"/>
      <c r="AH475" s="233"/>
      <c r="AI475" s="231"/>
      <c r="AJ475" s="231"/>
      <c r="AK475" s="231"/>
      <c r="AL475" s="231"/>
      <c r="AM475" s="231"/>
      <c r="AN475" s="231"/>
      <c r="AO475" s="231"/>
      <c r="AP475" s="231"/>
      <c r="AQ475" s="231"/>
      <c r="AR475" s="231"/>
      <c r="AS475" s="232"/>
      <c r="AT475" s="233"/>
      <c r="AU475" s="231"/>
      <c r="AV475" s="231"/>
      <c r="AW475" s="231"/>
      <c r="AX475" s="231"/>
      <c r="AY475" s="231"/>
      <c r="AZ475" s="231"/>
      <c r="BA475" s="231"/>
      <c r="BB475" s="231"/>
      <c r="BC475" s="231"/>
      <c r="BD475" s="231"/>
      <c r="BE475" s="232"/>
      <c r="BF475" s="233"/>
      <c r="BG475" s="231"/>
      <c r="BH475" s="231"/>
      <c r="BI475" s="231"/>
      <c r="BJ475" s="231"/>
      <c r="BK475" s="231"/>
      <c r="BL475" s="231"/>
      <c r="BM475" s="231"/>
      <c r="BN475" s="231"/>
      <c r="BO475" s="231"/>
      <c r="BP475" s="231"/>
      <c r="BQ475" s="232"/>
      <c r="BR475" s="233"/>
      <c r="BS475" s="231"/>
      <c r="BT475" s="231"/>
      <c r="BU475" s="231"/>
      <c r="BV475" s="231"/>
      <c r="BW475" s="231"/>
      <c r="BX475" s="231"/>
      <c r="BY475" s="231"/>
      <c r="BZ475" s="231"/>
      <c r="CA475" s="231"/>
      <c r="CB475" s="231"/>
      <c r="CC475" s="232"/>
      <c r="CD475" s="368"/>
    </row>
    <row r="476" spans="2:82" x14ac:dyDescent="0.75">
      <c r="B476" s="25" t="s">
        <v>570</v>
      </c>
      <c r="C476" s="28" t="s">
        <v>571</v>
      </c>
      <c r="D476" s="130"/>
      <c r="E476" s="302"/>
      <c r="F476" s="224"/>
      <c r="G476" s="74"/>
      <c r="H476" s="230"/>
      <c r="I476" s="232"/>
      <c r="J476" s="230"/>
      <c r="K476" s="231"/>
      <c r="L476" s="231"/>
      <c r="M476" s="231"/>
      <c r="N476" s="231"/>
      <c r="O476" s="231"/>
      <c r="P476" s="231"/>
      <c r="Q476" s="231"/>
      <c r="R476" s="231"/>
      <c r="S476" s="231"/>
      <c r="T476" s="231"/>
      <c r="U476" s="232"/>
      <c r="V476" s="230"/>
      <c r="W476" s="231"/>
      <c r="X476" s="231"/>
      <c r="Y476" s="231"/>
      <c r="Z476" s="231"/>
      <c r="AA476" s="231"/>
      <c r="AB476" s="231"/>
      <c r="AC476" s="231"/>
      <c r="AD476" s="231"/>
      <c r="AE476" s="231"/>
      <c r="AF476" s="231"/>
      <c r="AG476" s="232"/>
      <c r="AH476" s="233"/>
      <c r="AI476" s="231"/>
      <c r="AJ476" s="231"/>
      <c r="AK476" s="231"/>
      <c r="AL476" s="231"/>
      <c r="AM476" s="231"/>
      <c r="AN476" s="231"/>
      <c r="AO476" s="231"/>
      <c r="AP476" s="231"/>
      <c r="AQ476" s="231"/>
      <c r="AR476" s="231"/>
      <c r="AS476" s="232"/>
      <c r="AT476" s="233"/>
      <c r="AU476" s="231"/>
      <c r="AV476" s="231"/>
      <c r="AW476" s="231"/>
      <c r="AX476" s="231"/>
      <c r="AY476" s="231"/>
      <c r="AZ476" s="231"/>
      <c r="BA476" s="231"/>
      <c r="BB476" s="231"/>
      <c r="BC476" s="231"/>
      <c r="BD476" s="231"/>
      <c r="BE476" s="232"/>
      <c r="BF476" s="233"/>
      <c r="BG476" s="231"/>
      <c r="BH476" s="231"/>
      <c r="BI476" s="231"/>
      <c r="BJ476" s="231"/>
      <c r="BK476" s="231"/>
      <c r="BL476" s="231"/>
      <c r="BM476" s="231"/>
      <c r="BN476" s="231"/>
      <c r="BO476" s="231"/>
      <c r="BP476" s="231"/>
      <c r="BQ476" s="232"/>
      <c r="BR476" s="233"/>
      <c r="BS476" s="231"/>
      <c r="BT476" s="231"/>
      <c r="BU476" s="231"/>
      <c r="BV476" s="231"/>
      <c r="BW476" s="231"/>
      <c r="BX476" s="231"/>
      <c r="BY476" s="231"/>
      <c r="BZ476" s="231"/>
      <c r="CA476" s="231"/>
      <c r="CB476" s="231"/>
      <c r="CC476" s="232"/>
      <c r="CD476" s="368"/>
    </row>
    <row r="477" spans="2:82" x14ac:dyDescent="0.75">
      <c r="B477" s="176" t="s">
        <v>572</v>
      </c>
      <c r="C477" s="177" t="s">
        <v>573</v>
      </c>
      <c r="D477" s="178" t="s">
        <v>318</v>
      </c>
      <c r="E477" s="295">
        <v>0</v>
      </c>
      <c r="F477" s="229"/>
      <c r="G477" s="174">
        <f>+E477*F477</f>
        <v>0</v>
      </c>
      <c r="H477" s="225"/>
      <c r="I477" s="226"/>
      <c r="J477" s="225"/>
      <c r="K477" s="227"/>
      <c r="L477" s="227"/>
      <c r="M477" s="227"/>
      <c r="N477" s="227"/>
      <c r="O477" s="227"/>
      <c r="P477" s="227"/>
      <c r="Q477" s="227"/>
      <c r="R477" s="227"/>
      <c r="S477" s="227"/>
      <c r="T477" s="227"/>
      <c r="U477" s="226"/>
      <c r="V477" s="225"/>
      <c r="W477" s="227"/>
      <c r="X477" s="227"/>
      <c r="Y477" s="227"/>
      <c r="Z477" s="227"/>
      <c r="AA477" s="227"/>
      <c r="AB477" s="227"/>
      <c r="AC477" s="227"/>
      <c r="AD477" s="227"/>
      <c r="AE477" s="227"/>
      <c r="AF477" s="227"/>
      <c r="AG477" s="226"/>
      <c r="AH477" s="228"/>
      <c r="AI477" s="227"/>
      <c r="AJ477" s="227"/>
      <c r="AK477" s="227"/>
      <c r="AL477" s="227"/>
      <c r="AM477" s="227"/>
      <c r="AN477" s="227"/>
      <c r="AO477" s="227"/>
      <c r="AP477" s="227"/>
      <c r="AQ477" s="227"/>
      <c r="AR477" s="227"/>
      <c r="AS477" s="226"/>
      <c r="AT477" s="228"/>
      <c r="AU477" s="227"/>
      <c r="AV477" s="227"/>
      <c r="AW477" s="227"/>
      <c r="AX477" s="227"/>
      <c r="AY477" s="227"/>
      <c r="AZ477" s="227"/>
      <c r="BA477" s="227"/>
      <c r="BB477" s="227"/>
      <c r="BC477" s="227"/>
      <c r="BD477" s="227"/>
      <c r="BE477" s="226"/>
      <c r="BF477" s="228"/>
      <c r="BG477" s="227"/>
      <c r="BH477" s="227"/>
      <c r="BI477" s="227"/>
      <c r="BJ477" s="227"/>
      <c r="BK477" s="227"/>
      <c r="BL477" s="227"/>
      <c r="BM477" s="227"/>
      <c r="BN477" s="227"/>
      <c r="BO477" s="227"/>
      <c r="BP477" s="227"/>
      <c r="BQ477" s="226"/>
      <c r="BR477" s="228"/>
      <c r="BS477" s="227"/>
      <c r="BT477" s="227"/>
      <c r="BU477" s="227"/>
      <c r="BV477" s="227"/>
      <c r="BW477" s="227"/>
      <c r="BX477" s="227"/>
      <c r="BY477" s="227"/>
      <c r="BZ477" s="227"/>
      <c r="CA477" s="227"/>
      <c r="CB477" s="227"/>
      <c r="CC477" s="232">
        <f>G477-SUM(H477:CB477)</f>
        <v>0</v>
      </c>
      <c r="CD477" s="368"/>
    </row>
    <row r="478" spans="2:82" x14ac:dyDescent="0.75">
      <c r="B478" s="25" t="s">
        <v>574</v>
      </c>
      <c r="C478" s="28" t="s">
        <v>575</v>
      </c>
      <c r="D478" s="29" t="s">
        <v>318</v>
      </c>
      <c r="E478" s="255">
        <v>1</v>
      </c>
      <c r="F478" s="308">
        <v>125000</v>
      </c>
      <c r="G478" s="74">
        <f>+E478*F478</f>
        <v>125000</v>
      </c>
      <c r="H478" s="234"/>
      <c r="I478" s="235"/>
      <c r="J478" s="230"/>
      <c r="K478" s="231"/>
      <c r="L478" s="231"/>
      <c r="M478" s="231"/>
      <c r="N478" s="231"/>
      <c r="O478" s="231"/>
      <c r="P478" s="231"/>
      <c r="Q478" s="231"/>
      <c r="R478" s="231"/>
      <c r="S478" s="231"/>
      <c r="T478" s="231"/>
      <c r="U478" s="232">
        <f t="shared" ref="U478:U480" si="470">G478/6</f>
        <v>20833.330000000002</v>
      </c>
      <c r="V478" s="230"/>
      <c r="W478" s="231"/>
      <c r="X478" s="231"/>
      <c r="Y478" s="231"/>
      <c r="Z478" s="231"/>
      <c r="AA478" s="231"/>
      <c r="AB478" s="231"/>
      <c r="AC478" s="231"/>
      <c r="AD478" s="231"/>
      <c r="AE478" s="231"/>
      <c r="AF478" s="231"/>
      <c r="AG478" s="232">
        <f t="shared" ref="AG478:AG480" si="471">G478/6</f>
        <v>20833.330000000002</v>
      </c>
      <c r="AH478" s="233"/>
      <c r="AI478" s="231"/>
      <c r="AJ478" s="231"/>
      <c r="AK478" s="231"/>
      <c r="AL478" s="231"/>
      <c r="AM478" s="231"/>
      <c r="AN478" s="231"/>
      <c r="AO478" s="231"/>
      <c r="AP478" s="231"/>
      <c r="AQ478" s="231"/>
      <c r="AR478" s="231"/>
      <c r="AS478" s="232">
        <f t="shared" ref="AS478:AS480" si="472">G478/6</f>
        <v>20833.330000000002</v>
      </c>
      <c r="AT478" s="233"/>
      <c r="AU478" s="231"/>
      <c r="AV478" s="231"/>
      <c r="AW478" s="231"/>
      <c r="AX478" s="231"/>
      <c r="AY478" s="231"/>
      <c r="AZ478" s="231"/>
      <c r="BA478" s="231"/>
      <c r="BB478" s="231"/>
      <c r="BC478" s="231"/>
      <c r="BD478" s="231"/>
      <c r="BE478" s="232">
        <f t="shared" ref="BE478:BE480" si="473">G478/6</f>
        <v>20833.330000000002</v>
      </c>
      <c r="BF478" s="233"/>
      <c r="BG478" s="231"/>
      <c r="BH478" s="231"/>
      <c r="BI478" s="231"/>
      <c r="BJ478" s="231"/>
      <c r="BK478" s="231"/>
      <c r="BL478" s="231"/>
      <c r="BM478" s="231"/>
      <c r="BN478" s="231"/>
      <c r="BO478" s="231"/>
      <c r="BP478" s="231"/>
      <c r="BQ478" s="232">
        <f t="shared" ref="BQ478:BQ480" si="474">G478/6</f>
        <v>20833.330000000002</v>
      </c>
      <c r="BR478" s="233"/>
      <c r="BS478" s="231"/>
      <c r="BT478" s="231"/>
      <c r="BU478" s="231"/>
      <c r="BV478" s="231"/>
      <c r="BW478" s="231"/>
      <c r="BX478" s="231"/>
      <c r="BY478" s="231"/>
      <c r="BZ478" s="231"/>
      <c r="CA478" s="231"/>
      <c r="CB478" s="231"/>
      <c r="CC478" s="232">
        <f t="shared" ref="CC478:CC480" si="475">G478-SUM(H478:CB478)</f>
        <v>20833.349999999999</v>
      </c>
      <c r="CD478" s="368"/>
    </row>
    <row r="479" spans="2:82" x14ac:dyDescent="0.75">
      <c r="B479" s="25" t="s">
        <v>576</v>
      </c>
      <c r="C479" s="28" t="s">
        <v>577</v>
      </c>
      <c r="D479" s="29" t="s">
        <v>318</v>
      </c>
      <c r="E479" s="255">
        <v>1</v>
      </c>
      <c r="F479" s="308">
        <v>100000</v>
      </c>
      <c r="G479" s="74">
        <f>+E479*F479</f>
        <v>100000</v>
      </c>
      <c r="H479" s="234"/>
      <c r="I479" s="235"/>
      <c r="J479" s="230"/>
      <c r="K479" s="231"/>
      <c r="L479" s="231"/>
      <c r="M479" s="231"/>
      <c r="N479" s="231"/>
      <c r="O479" s="231"/>
      <c r="P479" s="231"/>
      <c r="Q479" s="231"/>
      <c r="R479" s="231"/>
      <c r="S479" s="231"/>
      <c r="T479" s="231"/>
      <c r="U479" s="232">
        <f t="shared" si="470"/>
        <v>16666.669999999998</v>
      </c>
      <c r="V479" s="230"/>
      <c r="W479" s="231"/>
      <c r="X479" s="231"/>
      <c r="Y479" s="231"/>
      <c r="Z479" s="231"/>
      <c r="AA479" s="231"/>
      <c r="AB479" s="231"/>
      <c r="AC479" s="231"/>
      <c r="AD479" s="231"/>
      <c r="AE479" s="231"/>
      <c r="AF479" s="231"/>
      <c r="AG479" s="232">
        <f t="shared" si="471"/>
        <v>16666.669999999998</v>
      </c>
      <c r="AH479" s="233"/>
      <c r="AI479" s="231"/>
      <c r="AJ479" s="231"/>
      <c r="AK479" s="231"/>
      <c r="AL479" s="231"/>
      <c r="AM479" s="231"/>
      <c r="AN479" s="231"/>
      <c r="AO479" s="231"/>
      <c r="AP479" s="231"/>
      <c r="AQ479" s="231"/>
      <c r="AR479" s="231"/>
      <c r="AS479" s="232">
        <f t="shared" si="472"/>
        <v>16666.669999999998</v>
      </c>
      <c r="AT479" s="233"/>
      <c r="AU479" s="231"/>
      <c r="AV479" s="231"/>
      <c r="AW479" s="231"/>
      <c r="AX479" s="231"/>
      <c r="AY479" s="231"/>
      <c r="AZ479" s="231"/>
      <c r="BA479" s="231"/>
      <c r="BB479" s="231"/>
      <c r="BC479" s="231"/>
      <c r="BD479" s="231"/>
      <c r="BE479" s="232">
        <f t="shared" si="473"/>
        <v>16666.669999999998</v>
      </c>
      <c r="BF479" s="233"/>
      <c r="BG479" s="231"/>
      <c r="BH479" s="231"/>
      <c r="BI479" s="231"/>
      <c r="BJ479" s="231"/>
      <c r="BK479" s="231"/>
      <c r="BL479" s="231"/>
      <c r="BM479" s="231"/>
      <c r="BN479" s="231"/>
      <c r="BO479" s="231"/>
      <c r="BP479" s="231"/>
      <c r="BQ479" s="232">
        <f t="shared" si="474"/>
        <v>16666.669999999998</v>
      </c>
      <c r="BR479" s="233"/>
      <c r="BS479" s="231"/>
      <c r="BT479" s="231"/>
      <c r="BU479" s="231"/>
      <c r="BV479" s="231"/>
      <c r="BW479" s="231"/>
      <c r="BX479" s="231"/>
      <c r="BY479" s="231"/>
      <c r="BZ479" s="231"/>
      <c r="CA479" s="231"/>
      <c r="CB479" s="231"/>
      <c r="CC479" s="232">
        <f t="shared" si="475"/>
        <v>16666.650000000001</v>
      </c>
      <c r="CD479" s="368"/>
    </row>
    <row r="480" spans="2:82" x14ac:dyDescent="0.75">
      <c r="B480" s="25" t="s">
        <v>578</v>
      </c>
      <c r="C480" s="28" t="s">
        <v>579</v>
      </c>
      <c r="D480" s="402" t="s">
        <v>318</v>
      </c>
      <c r="E480" s="255">
        <v>1</v>
      </c>
      <c r="F480" s="308">
        <v>100000</v>
      </c>
      <c r="G480" s="74">
        <f>+E480*F480</f>
        <v>100000</v>
      </c>
      <c r="H480" s="234"/>
      <c r="I480" s="235"/>
      <c r="J480" s="230"/>
      <c r="K480" s="231"/>
      <c r="L480" s="231"/>
      <c r="M480" s="231"/>
      <c r="N480" s="231"/>
      <c r="O480" s="231"/>
      <c r="P480" s="231"/>
      <c r="Q480" s="231"/>
      <c r="R480" s="231"/>
      <c r="S480" s="231"/>
      <c r="T480" s="231"/>
      <c r="U480" s="232">
        <f t="shared" si="470"/>
        <v>16666.669999999998</v>
      </c>
      <c r="V480" s="230"/>
      <c r="W480" s="231"/>
      <c r="X480" s="231"/>
      <c r="Y480" s="231"/>
      <c r="Z480" s="231"/>
      <c r="AA480" s="231"/>
      <c r="AB480" s="231"/>
      <c r="AC480" s="231"/>
      <c r="AD480" s="231"/>
      <c r="AE480" s="231"/>
      <c r="AF480" s="231"/>
      <c r="AG480" s="232">
        <f t="shared" si="471"/>
        <v>16666.669999999998</v>
      </c>
      <c r="AH480" s="233"/>
      <c r="AI480" s="231"/>
      <c r="AJ480" s="231"/>
      <c r="AK480" s="231"/>
      <c r="AL480" s="231"/>
      <c r="AM480" s="231"/>
      <c r="AN480" s="231"/>
      <c r="AO480" s="231"/>
      <c r="AP480" s="231"/>
      <c r="AQ480" s="231"/>
      <c r="AR480" s="231"/>
      <c r="AS480" s="232">
        <f t="shared" si="472"/>
        <v>16666.669999999998</v>
      </c>
      <c r="AT480" s="233"/>
      <c r="AU480" s="231"/>
      <c r="AV480" s="231"/>
      <c r="AW480" s="231"/>
      <c r="AX480" s="231"/>
      <c r="AY480" s="231"/>
      <c r="AZ480" s="231"/>
      <c r="BA480" s="231"/>
      <c r="BB480" s="231"/>
      <c r="BC480" s="231"/>
      <c r="BD480" s="231"/>
      <c r="BE480" s="232">
        <f t="shared" si="473"/>
        <v>16666.669999999998</v>
      </c>
      <c r="BF480" s="233"/>
      <c r="BG480" s="231"/>
      <c r="BH480" s="231"/>
      <c r="BI480" s="231"/>
      <c r="BJ480" s="231"/>
      <c r="BK480" s="231"/>
      <c r="BL480" s="231"/>
      <c r="BM480" s="231"/>
      <c r="BN480" s="231"/>
      <c r="BO480" s="231"/>
      <c r="BP480" s="231"/>
      <c r="BQ480" s="232">
        <f t="shared" si="474"/>
        <v>16666.669999999998</v>
      </c>
      <c r="BR480" s="233"/>
      <c r="BS480" s="231"/>
      <c r="BT480" s="231"/>
      <c r="BU480" s="231"/>
      <c r="BV480" s="231"/>
      <c r="BW480" s="231"/>
      <c r="BX480" s="231"/>
      <c r="BY480" s="231"/>
      <c r="BZ480" s="231"/>
      <c r="CA480" s="231"/>
      <c r="CB480" s="231"/>
      <c r="CC480" s="232">
        <f t="shared" si="475"/>
        <v>16666.650000000001</v>
      </c>
      <c r="CD480" s="368"/>
    </row>
    <row r="481" spans="2:82" x14ac:dyDescent="0.75">
      <c r="B481" s="26" t="s">
        <v>602</v>
      </c>
      <c r="C481" s="27" t="str">
        <f>"Handling cost and profit in respect of subitems D10.06(a)(i), (ii), (iii) nd (iv) ("&amp; TEXT(F481,"#.##%") &amp; ")"</f>
        <v>Handling cost and profit in respect of subitems D10.06(a)(i), (ii), (iii) nd (iv) (.%)</v>
      </c>
      <c r="D481" s="403" t="s">
        <v>320</v>
      </c>
      <c r="E481" s="302">
        <f>+F479+F478+F477+F480</f>
        <v>325000</v>
      </c>
      <c r="F481" s="312"/>
      <c r="G481" s="74">
        <f t="shared" ref="G481" si="476">+E481*F481</f>
        <v>0</v>
      </c>
      <c r="H481" s="234"/>
      <c r="I481" s="235"/>
      <c r="J481" s="230"/>
      <c r="K481" s="231"/>
      <c r="L481" s="231"/>
      <c r="M481" s="231"/>
      <c r="N481" s="231"/>
      <c r="O481" s="231"/>
      <c r="P481" s="231"/>
      <c r="Q481" s="231"/>
      <c r="R481" s="231"/>
      <c r="S481" s="231"/>
      <c r="T481" s="231"/>
      <c r="U481" s="232">
        <f>G481/6</f>
        <v>0</v>
      </c>
      <c r="V481" s="230"/>
      <c r="W481" s="231"/>
      <c r="X481" s="231"/>
      <c r="Y481" s="231"/>
      <c r="Z481" s="231"/>
      <c r="AA481" s="231"/>
      <c r="AB481" s="231"/>
      <c r="AC481" s="231"/>
      <c r="AD481" s="231"/>
      <c r="AE481" s="231"/>
      <c r="AF481" s="231"/>
      <c r="AG481" s="232">
        <f>G481/6</f>
        <v>0</v>
      </c>
      <c r="AH481" s="233"/>
      <c r="AI481" s="231"/>
      <c r="AJ481" s="231"/>
      <c r="AK481" s="231"/>
      <c r="AL481" s="231"/>
      <c r="AM481" s="231"/>
      <c r="AN481" s="231"/>
      <c r="AO481" s="231"/>
      <c r="AP481" s="231"/>
      <c r="AQ481" s="231"/>
      <c r="AR481" s="231"/>
      <c r="AS481" s="232">
        <f>G481/6</f>
        <v>0</v>
      </c>
      <c r="AT481" s="233"/>
      <c r="AU481" s="231"/>
      <c r="AV481" s="231"/>
      <c r="AW481" s="231"/>
      <c r="AX481" s="231"/>
      <c r="AY481" s="231"/>
      <c r="AZ481" s="231"/>
      <c r="BA481" s="231"/>
      <c r="BB481" s="231"/>
      <c r="BC481" s="231"/>
      <c r="BD481" s="231"/>
      <c r="BE481" s="232">
        <f>G481/6</f>
        <v>0</v>
      </c>
      <c r="BF481" s="233"/>
      <c r="BG481" s="231"/>
      <c r="BH481" s="231"/>
      <c r="BI481" s="231"/>
      <c r="BJ481" s="231"/>
      <c r="BK481" s="231"/>
      <c r="BL481" s="231"/>
      <c r="BM481" s="231"/>
      <c r="BN481" s="231"/>
      <c r="BO481" s="231"/>
      <c r="BP481" s="231"/>
      <c r="BQ481" s="232">
        <f>G481/6</f>
        <v>0</v>
      </c>
      <c r="BR481" s="233"/>
      <c r="BS481" s="231"/>
      <c r="BT481" s="231"/>
      <c r="BU481" s="231"/>
      <c r="BV481" s="231"/>
      <c r="BW481" s="231"/>
      <c r="BX481" s="231"/>
      <c r="BY481" s="231"/>
      <c r="BZ481" s="231"/>
      <c r="CA481" s="231"/>
      <c r="CB481" s="231"/>
      <c r="CC481" s="232">
        <f>G481-SUM(H481:CB481)</f>
        <v>0</v>
      </c>
      <c r="CD481" s="368"/>
    </row>
    <row r="482" spans="2:82" x14ac:dyDescent="0.75">
      <c r="B482" s="25" t="s">
        <v>580</v>
      </c>
      <c r="C482" s="28" t="s">
        <v>581</v>
      </c>
      <c r="D482" s="404"/>
      <c r="E482" s="255"/>
      <c r="F482" s="224"/>
      <c r="G482" s="74"/>
      <c r="H482" s="230"/>
      <c r="I482" s="232"/>
      <c r="J482" s="230"/>
      <c r="K482" s="231"/>
      <c r="L482" s="231"/>
      <c r="M482" s="231"/>
      <c r="N482" s="231"/>
      <c r="O482" s="231"/>
      <c r="P482" s="231"/>
      <c r="Q482" s="231"/>
      <c r="R482" s="231"/>
      <c r="S482" s="231"/>
      <c r="T482" s="231"/>
      <c r="U482" s="232"/>
      <c r="V482" s="230"/>
      <c r="W482" s="231"/>
      <c r="X482" s="231"/>
      <c r="Y482" s="231"/>
      <c r="Z482" s="231"/>
      <c r="AA482" s="231"/>
      <c r="AB482" s="231"/>
      <c r="AC482" s="231"/>
      <c r="AD482" s="231"/>
      <c r="AE482" s="231"/>
      <c r="AF482" s="231"/>
      <c r="AG482" s="232"/>
      <c r="AH482" s="233"/>
      <c r="AI482" s="231"/>
      <c r="AJ482" s="231"/>
      <c r="AK482" s="231"/>
      <c r="AL482" s="231"/>
      <c r="AM482" s="231"/>
      <c r="AN482" s="231"/>
      <c r="AO482" s="231"/>
      <c r="AP482" s="231"/>
      <c r="AQ482" s="231"/>
      <c r="AR482" s="231"/>
      <c r="AS482" s="232"/>
      <c r="AT482" s="233"/>
      <c r="AU482" s="231"/>
      <c r="AV482" s="231"/>
      <c r="AW482" s="231"/>
      <c r="AX482" s="231"/>
      <c r="AY482" s="231"/>
      <c r="AZ482" s="231"/>
      <c r="BA482" s="231"/>
      <c r="BB482" s="231"/>
      <c r="BC482" s="231"/>
      <c r="BD482" s="231"/>
      <c r="BE482" s="232"/>
      <c r="BF482" s="233"/>
      <c r="BG482" s="231"/>
      <c r="BH482" s="231"/>
      <c r="BI482" s="231"/>
      <c r="BJ482" s="231"/>
      <c r="BK482" s="231"/>
      <c r="BL482" s="231"/>
      <c r="BM482" s="231"/>
      <c r="BN482" s="231"/>
      <c r="BO482" s="231"/>
      <c r="BP482" s="231"/>
      <c r="BQ482" s="232"/>
      <c r="BR482" s="233"/>
      <c r="BS482" s="231"/>
      <c r="BT482" s="231"/>
      <c r="BU482" s="231"/>
      <c r="BV482" s="231"/>
      <c r="BW482" s="231"/>
      <c r="BX482" s="231"/>
      <c r="BY482" s="231"/>
      <c r="BZ482" s="231"/>
      <c r="CA482" s="231"/>
      <c r="CB482" s="231"/>
      <c r="CC482" s="232"/>
      <c r="CD482" s="368"/>
    </row>
    <row r="483" spans="2:82" x14ac:dyDescent="0.75">
      <c r="B483" s="176" t="s">
        <v>582</v>
      </c>
      <c r="C483" s="177" t="s">
        <v>583</v>
      </c>
      <c r="D483" s="405" t="s">
        <v>531</v>
      </c>
      <c r="E483" s="295">
        <v>0</v>
      </c>
      <c r="F483" s="224"/>
      <c r="G483" s="174">
        <f>+E483*F483</f>
        <v>0</v>
      </c>
      <c r="H483" s="234"/>
      <c r="I483" s="235"/>
      <c r="J483" s="230"/>
      <c r="K483" s="231"/>
      <c r="L483" s="231"/>
      <c r="M483" s="231"/>
      <c r="N483" s="231"/>
      <c r="O483" s="231"/>
      <c r="P483" s="231"/>
      <c r="Q483" s="231"/>
      <c r="R483" s="231"/>
      <c r="S483" s="231"/>
      <c r="T483" s="231"/>
      <c r="U483" s="232">
        <f t="shared" ref="U483" si="477">G483/6</f>
        <v>0</v>
      </c>
      <c r="V483" s="230"/>
      <c r="W483" s="231"/>
      <c r="X483" s="231"/>
      <c r="Y483" s="231"/>
      <c r="Z483" s="231"/>
      <c r="AA483" s="231"/>
      <c r="AB483" s="231"/>
      <c r="AC483" s="231"/>
      <c r="AD483" s="231"/>
      <c r="AE483" s="231"/>
      <c r="AF483" s="231"/>
      <c r="AG483" s="232">
        <f t="shared" ref="AG483" si="478">G483/6</f>
        <v>0</v>
      </c>
      <c r="AH483" s="233"/>
      <c r="AI483" s="231"/>
      <c r="AJ483" s="231"/>
      <c r="AK483" s="231"/>
      <c r="AL483" s="231"/>
      <c r="AM483" s="231"/>
      <c r="AN483" s="231"/>
      <c r="AO483" s="231"/>
      <c r="AP483" s="231"/>
      <c r="AQ483" s="231"/>
      <c r="AR483" s="231"/>
      <c r="AS483" s="232">
        <f t="shared" ref="AS483" si="479">G483/6</f>
        <v>0</v>
      </c>
      <c r="AT483" s="233"/>
      <c r="AU483" s="231"/>
      <c r="AV483" s="231"/>
      <c r="AW483" s="231"/>
      <c r="AX483" s="231"/>
      <c r="AY483" s="231"/>
      <c r="AZ483" s="231"/>
      <c r="BA483" s="231"/>
      <c r="BB483" s="231"/>
      <c r="BC483" s="231"/>
      <c r="BD483" s="231"/>
      <c r="BE483" s="232">
        <f t="shared" ref="BE483" si="480">G483/6</f>
        <v>0</v>
      </c>
      <c r="BF483" s="233"/>
      <c r="BG483" s="231"/>
      <c r="BH483" s="231"/>
      <c r="BI483" s="231"/>
      <c r="BJ483" s="231"/>
      <c r="BK483" s="231"/>
      <c r="BL483" s="231"/>
      <c r="BM483" s="231"/>
      <c r="BN483" s="231"/>
      <c r="BO483" s="231"/>
      <c r="BP483" s="231"/>
      <c r="BQ483" s="232">
        <f t="shared" ref="BQ483" si="481">G483/6</f>
        <v>0</v>
      </c>
      <c r="BR483" s="233"/>
      <c r="BS483" s="231"/>
      <c r="BT483" s="231"/>
      <c r="BU483" s="231"/>
      <c r="BV483" s="231"/>
      <c r="BW483" s="231"/>
      <c r="BX483" s="231"/>
      <c r="BY483" s="231"/>
      <c r="BZ483" s="231"/>
      <c r="CA483" s="231"/>
      <c r="CB483" s="231"/>
      <c r="CC483" s="232">
        <f t="shared" ref="CC483" si="482">G483-SUM(H483:CB483)</f>
        <v>0</v>
      </c>
      <c r="CD483" s="368"/>
    </row>
    <row r="484" spans="2:82" x14ac:dyDescent="0.75">
      <c r="B484" s="176" t="s">
        <v>584</v>
      </c>
      <c r="C484" s="177" t="s">
        <v>585</v>
      </c>
      <c r="D484" s="405" t="s">
        <v>556</v>
      </c>
      <c r="E484" s="295">
        <v>0</v>
      </c>
      <c r="F484" s="224"/>
      <c r="G484" s="174">
        <f>+SUM(H484:CC484)</f>
        <v>0</v>
      </c>
      <c r="H484" s="230"/>
      <c r="I484" s="232"/>
      <c r="J484" s="230"/>
      <c r="K484" s="231"/>
      <c r="L484" s="231"/>
      <c r="M484" s="231"/>
      <c r="N484" s="231"/>
      <c r="O484" s="231"/>
      <c r="P484" s="231"/>
      <c r="Q484" s="231"/>
      <c r="R484" s="231"/>
      <c r="S484" s="231"/>
      <c r="T484" s="231"/>
      <c r="U484" s="232"/>
      <c r="V484" s="230"/>
      <c r="W484" s="231"/>
      <c r="X484" s="231"/>
      <c r="Y484" s="231"/>
      <c r="Z484" s="231"/>
      <c r="AA484" s="231"/>
      <c r="AB484" s="231"/>
      <c r="AC484" s="231"/>
      <c r="AD484" s="231"/>
      <c r="AE484" s="231"/>
      <c r="AF484" s="231"/>
      <c r="AG484" s="232"/>
      <c r="AH484" s="233"/>
      <c r="AI484" s="231"/>
      <c r="AJ484" s="231"/>
      <c r="AK484" s="231"/>
      <c r="AL484" s="231"/>
      <c r="AM484" s="231"/>
      <c r="AN484" s="231"/>
      <c r="AO484" s="231"/>
      <c r="AP484" s="231"/>
      <c r="AQ484" s="231"/>
      <c r="AR484" s="231"/>
      <c r="AS484" s="232"/>
      <c r="AT484" s="233"/>
      <c r="AU484" s="231"/>
      <c r="AV484" s="231"/>
      <c r="AW484" s="231"/>
      <c r="AX484" s="231"/>
      <c r="AY484" s="231"/>
      <c r="AZ484" s="231"/>
      <c r="BA484" s="231"/>
      <c r="BB484" s="231"/>
      <c r="BC484" s="231"/>
      <c r="BD484" s="231"/>
      <c r="BE484" s="232"/>
      <c r="BF484" s="233"/>
      <c r="BG484" s="231"/>
      <c r="BH484" s="231"/>
      <c r="BI484" s="231"/>
      <c r="BJ484" s="231"/>
      <c r="BK484" s="231"/>
      <c r="BL484" s="231"/>
      <c r="BM484" s="231"/>
      <c r="BN484" s="231"/>
      <c r="BO484" s="231"/>
      <c r="BP484" s="231"/>
      <c r="BQ484" s="232"/>
      <c r="BR484" s="233"/>
      <c r="BS484" s="231"/>
      <c r="BT484" s="231"/>
      <c r="BU484" s="231"/>
      <c r="BV484" s="231"/>
      <c r="BW484" s="231"/>
      <c r="BX484" s="231"/>
      <c r="BY484" s="231"/>
      <c r="BZ484" s="231"/>
      <c r="CA484" s="231"/>
      <c r="CB484" s="231"/>
      <c r="CC484" s="232"/>
      <c r="CD484" s="368"/>
    </row>
    <row r="485" spans="2:82" x14ac:dyDescent="0.75">
      <c r="B485" s="25" t="s">
        <v>586</v>
      </c>
      <c r="C485" s="28" t="s">
        <v>587</v>
      </c>
      <c r="D485" s="406" t="s">
        <v>318</v>
      </c>
      <c r="E485" s="255">
        <v>1</v>
      </c>
      <c r="F485" s="224">
        <v>62500</v>
      </c>
      <c r="G485" s="74">
        <f>+E485*F485</f>
        <v>62500</v>
      </c>
      <c r="H485" s="234"/>
      <c r="I485" s="235"/>
      <c r="J485" s="230"/>
      <c r="K485" s="231"/>
      <c r="L485" s="231"/>
      <c r="M485" s="231"/>
      <c r="N485" s="231"/>
      <c r="O485" s="231"/>
      <c r="P485" s="231"/>
      <c r="Q485" s="231"/>
      <c r="R485" s="231"/>
      <c r="S485" s="231"/>
      <c r="T485" s="231"/>
      <c r="U485" s="232">
        <f t="shared" ref="U485" si="483">G485/6</f>
        <v>10416.67</v>
      </c>
      <c r="V485" s="230"/>
      <c r="W485" s="231"/>
      <c r="X485" s="231"/>
      <c r="Y485" s="231"/>
      <c r="Z485" s="231"/>
      <c r="AA485" s="231"/>
      <c r="AB485" s="231"/>
      <c r="AC485" s="231"/>
      <c r="AD485" s="231"/>
      <c r="AE485" s="231"/>
      <c r="AF485" s="231"/>
      <c r="AG485" s="232">
        <f t="shared" ref="AG485" si="484">G485/6</f>
        <v>10416.67</v>
      </c>
      <c r="AH485" s="233"/>
      <c r="AI485" s="231"/>
      <c r="AJ485" s="231"/>
      <c r="AK485" s="231"/>
      <c r="AL485" s="231"/>
      <c r="AM485" s="231"/>
      <c r="AN485" s="231"/>
      <c r="AO485" s="231"/>
      <c r="AP485" s="231"/>
      <c r="AQ485" s="231"/>
      <c r="AR485" s="231"/>
      <c r="AS485" s="232">
        <f t="shared" ref="AS485" si="485">G485/6</f>
        <v>10416.67</v>
      </c>
      <c r="AT485" s="233"/>
      <c r="AU485" s="231"/>
      <c r="AV485" s="231"/>
      <c r="AW485" s="231"/>
      <c r="AX485" s="231"/>
      <c r="AY485" s="231"/>
      <c r="AZ485" s="231"/>
      <c r="BA485" s="231"/>
      <c r="BB485" s="231"/>
      <c r="BC485" s="231"/>
      <c r="BD485" s="231"/>
      <c r="BE485" s="232">
        <f t="shared" ref="BE485" si="486">G485/6</f>
        <v>10416.67</v>
      </c>
      <c r="BF485" s="233"/>
      <c r="BG485" s="231"/>
      <c r="BH485" s="231"/>
      <c r="BI485" s="231"/>
      <c r="BJ485" s="231"/>
      <c r="BK485" s="231"/>
      <c r="BL485" s="231"/>
      <c r="BM485" s="231"/>
      <c r="BN485" s="231"/>
      <c r="BO485" s="231"/>
      <c r="BP485" s="231"/>
      <c r="BQ485" s="232">
        <f t="shared" ref="BQ485" si="487">G485/6</f>
        <v>10416.67</v>
      </c>
      <c r="BR485" s="233"/>
      <c r="BS485" s="231"/>
      <c r="BT485" s="231"/>
      <c r="BU485" s="231"/>
      <c r="BV485" s="231"/>
      <c r="BW485" s="231"/>
      <c r="BX485" s="231"/>
      <c r="BY485" s="231"/>
      <c r="BZ485" s="231"/>
      <c r="CA485" s="231"/>
      <c r="CB485" s="231"/>
      <c r="CC485" s="232">
        <f t="shared" ref="CC485" si="488">G485-SUM(H485:CB485)</f>
        <v>10416.65</v>
      </c>
      <c r="CD485" s="368"/>
    </row>
    <row r="486" spans="2:82" x14ac:dyDescent="0.75">
      <c r="B486" s="25" t="s">
        <v>588</v>
      </c>
      <c r="C486" s="28" t="s">
        <v>589</v>
      </c>
      <c r="D486" s="29" t="s">
        <v>86</v>
      </c>
      <c r="E486" s="255">
        <v>1</v>
      </c>
      <c r="F486" s="216"/>
      <c r="G486" s="74">
        <f t="shared" ref="G486" si="489">+E486*F486</f>
        <v>0</v>
      </c>
      <c r="H486" s="230"/>
      <c r="I486" s="232"/>
      <c r="J486" s="230"/>
      <c r="K486" s="231"/>
      <c r="L486" s="231"/>
      <c r="M486" s="231"/>
      <c r="N486" s="231"/>
      <c r="O486" s="231"/>
      <c r="P486" s="231"/>
      <c r="Q486" s="231"/>
      <c r="R486" s="231"/>
      <c r="S486" s="231"/>
      <c r="T486" s="231"/>
      <c r="U486" s="232">
        <f>G486/6</f>
        <v>0</v>
      </c>
      <c r="V486" s="230"/>
      <c r="W486" s="231"/>
      <c r="X486" s="231"/>
      <c r="Y486" s="231"/>
      <c r="Z486" s="231"/>
      <c r="AA486" s="231"/>
      <c r="AB486" s="231"/>
      <c r="AC486" s="231"/>
      <c r="AD486" s="231"/>
      <c r="AE486" s="231"/>
      <c r="AF486" s="231"/>
      <c r="AG486" s="232">
        <f>G486/6</f>
        <v>0</v>
      </c>
      <c r="AH486" s="233"/>
      <c r="AI486" s="231"/>
      <c r="AJ486" s="231"/>
      <c r="AK486" s="231"/>
      <c r="AL486" s="231"/>
      <c r="AM486" s="231"/>
      <c r="AN486" s="231"/>
      <c r="AO486" s="231"/>
      <c r="AP486" s="231"/>
      <c r="AQ486" s="231"/>
      <c r="AR486" s="231"/>
      <c r="AS486" s="232">
        <f>G486/6</f>
        <v>0</v>
      </c>
      <c r="AT486" s="233"/>
      <c r="AU486" s="231"/>
      <c r="AV486" s="231"/>
      <c r="AW486" s="231"/>
      <c r="AX486" s="231"/>
      <c r="AY486" s="231"/>
      <c r="AZ486" s="231"/>
      <c r="BA486" s="231"/>
      <c r="BB486" s="231"/>
      <c r="BC486" s="231"/>
      <c r="BD486" s="231"/>
      <c r="BE486" s="232">
        <f>G486/6</f>
        <v>0</v>
      </c>
      <c r="BF486" s="233"/>
      <c r="BG486" s="231"/>
      <c r="BH486" s="231"/>
      <c r="BI486" s="231"/>
      <c r="BJ486" s="231"/>
      <c r="BK486" s="231"/>
      <c r="BL486" s="231"/>
      <c r="BM486" s="231"/>
      <c r="BN486" s="231"/>
      <c r="BO486" s="231"/>
      <c r="BP486" s="231"/>
      <c r="BQ486" s="232">
        <f>G486/6</f>
        <v>0</v>
      </c>
      <c r="BR486" s="233"/>
      <c r="BS486" s="231"/>
      <c r="BT486" s="231"/>
      <c r="BU486" s="231"/>
      <c r="BV486" s="231"/>
      <c r="BW486" s="231"/>
      <c r="BX486" s="231"/>
      <c r="BY486" s="231"/>
      <c r="BZ486" s="231"/>
      <c r="CA486" s="231"/>
      <c r="CB486" s="231"/>
      <c r="CC486" s="232">
        <f>G486-SUM(H486:CB486)</f>
        <v>0</v>
      </c>
      <c r="CD486" s="368"/>
    </row>
    <row r="487" spans="2:82" ht="27" x14ac:dyDescent="0.75">
      <c r="B487" s="25" t="s">
        <v>590</v>
      </c>
      <c r="C487" s="267" t="str">
        <f>"Nominated Subcontract Contract Participation Works and Services (including Provisional Sums and allowances in the Nominated Subcontract for Schedule D series ("&amp; TEXT(F487,"##,###,###") &amp;")"</f>
        <v>Nominated Subcontract Contract Participation Works and Services (including Provisional Sums and allowances in the Nominated Subcontract for Schedule D series (10,500,000)</v>
      </c>
      <c r="D487" s="29" t="s">
        <v>318</v>
      </c>
      <c r="E487" s="255">
        <v>1</v>
      </c>
      <c r="F487" s="224">
        <v>10500000</v>
      </c>
      <c r="G487" s="74">
        <f>+E487*F487</f>
        <v>10500000</v>
      </c>
      <c r="H487" s="234"/>
      <c r="I487" s="235"/>
      <c r="J487" s="230"/>
      <c r="K487" s="231"/>
      <c r="L487" s="231"/>
      <c r="M487" s="231"/>
      <c r="N487" s="231"/>
      <c r="O487" s="231"/>
      <c r="P487" s="231"/>
      <c r="Q487" s="231"/>
      <c r="R487" s="231"/>
      <c r="S487" s="231"/>
      <c r="T487" s="231"/>
      <c r="U487" s="232">
        <f t="shared" ref="U487" si="490">G487/6</f>
        <v>1750000</v>
      </c>
      <c r="V487" s="230"/>
      <c r="W487" s="231"/>
      <c r="X487" s="231"/>
      <c r="Y487" s="231"/>
      <c r="Z487" s="231"/>
      <c r="AA487" s="231"/>
      <c r="AB487" s="231"/>
      <c r="AC487" s="231"/>
      <c r="AD487" s="231"/>
      <c r="AE487" s="231"/>
      <c r="AF487" s="231"/>
      <c r="AG487" s="232">
        <f t="shared" ref="AG487" si="491">G487/6</f>
        <v>1750000</v>
      </c>
      <c r="AH487" s="233"/>
      <c r="AI487" s="231"/>
      <c r="AJ487" s="231"/>
      <c r="AK487" s="231"/>
      <c r="AL487" s="231"/>
      <c r="AM487" s="231"/>
      <c r="AN487" s="231"/>
      <c r="AO487" s="231"/>
      <c r="AP487" s="231"/>
      <c r="AQ487" s="231"/>
      <c r="AR487" s="231"/>
      <c r="AS487" s="232">
        <f t="shared" ref="AS487" si="492">G487/6</f>
        <v>1750000</v>
      </c>
      <c r="AT487" s="233"/>
      <c r="AU487" s="231"/>
      <c r="AV487" s="231"/>
      <c r="AW487" s="231"/>
      <c r="AX487" s="231"/>
      <c r="AY487" s="231"/>
      <c r="AZ487" s="231"/>
      <c r="BA487" s="231"/>
      <c r="BB487" s="231"/>
      <c r="BC487" s="231"/>
      <c r="BD487" s="231"/>
      <c r="BE487" s="232">
        <f t="shared" ref="BE487" si="493">G487/6</f>
        <v>1750000</v>
      </c>
      <c r="BF487" s="233"/>
      <c r="BG487" s="231"/>
      <c r="BH487" s="231"/>
      <c r="BI487" s="231"/>
      <c r="BJ487" s="231"/>
      <c r="BK487" s="231"/>
      <c r="BL487" s="231"/>
      <c r="BM487" s="231"/>
      <c r="BN487" s="231"/>
      <c r="BO487" s="231"/>
      <c r="BP487" s="231"/>
      <c r="BQ487" s="232">
        <f t="shared" ref="BQ487" si="494">G487/6</f>
        <v>1750000</v>
      </c>
      <c r="BR487" s="233"/>
      <c r="BS487" s="231"/>
      <c r="BT487" s="231"/>
      <c r="BU487" s="231"/>
      <c r="BV487" s="231"/>
      <c r="BW487" s="231"/>
      <c r="BX487" s="231"/>
      <c r="BY487" s="231"/>
      <c r="BZ487" s="231"/>
      <c r="CA487" s="231"/>
      <c r="CB487" s="231"/>
      <c r="CC487" s="232">
        <f t="shared" ref="CC487" si="495">G487-SUM(H487:CB487)</f>
        <v>1750000</v>
      </c>
      <c r="CD487" s="368"/>
    </row>
    <row r="488" spans="2:82" ht="27" x14ac:dyDescent="0.75">
      <c r="B488" s="26" t="s">
        <v>591</v>
      </c>
      <c r="C488" s="266" t="str">
        <f>"Nominated Subcontract Contract Participation Works and Services - Overhead charges and Profit in respect of B-6014-a ("&amp; TEXT(F446,"#.##%") &amp; ")"</f>
        <v>Nominated Subcontract Contract Participation Works and Services - Overhead charges and Profit in respect of B-6014-a (.%)</v>
      </c>
      <c r="D488" s="256" t="s">
        <v>320</v>
      </c>
      <c r="E488" s="302">
        <f>F487</f>
        <v>10500000</v>
      </c>
      <c r="F488" s="312"/>
      <c r="G488" s="74">
        <f t="shared" ref="G488" si="496">+E488*F488</f>
        <v>0</v>
      </c>
      <c r="H488" s="234"/>
      <c r="I488" s="235"/>
      <c r="J488" s="230"/>
      <c r="K488" s="231"/>
      <c r="L488" s="231"/>
      <c r="M488" s="231"/>
      <c r="N488" s="231"/>
      <c r="O488" s="231"/>
      <c r="P488" s="231"/>
      <c r="Q488" s="231"/>
      <c r="R488" s="231"/>
      <c r="S488" s="231"/>
      <c r="T488" s="231"/>
      <c r="U488" s="232">
        <f>G488/6</f>
        <v>0</v>
      </c>
      <c r="V488" s="230"/>
      <c r="W488" s="231"/>
      <c r="X488" s="231"/>
      <c r="Y488" s="231"/>
      <c r="Z488" s="231"/>
      <c r="AA488" s="231"/>
      <c r="AB488" s="231"/>
      <c r="AC488" s="231"/>
      <c r="AD488" s="231"/>
      <c r="AE488" s="231"/>
      <c r="AF488" s="231"/>
      <c r="AG488" s="232">
        <f>G488/6</f>
        <v>0</v>
      </c>
      <c r="AH488" s="233"/>
      <c r="AI488" s="231"/>
      <c r="AJ488" s="231"/>
      <c r="AK488" s="231"/>
      <c r="AL488" s="231"/>
      <c r="AM488" s="231"/>
      <c r="AN488" s="231"/>
      <c r="AO488" s="231"/>
      <c r="AP488" s="231"/>
      <c r="AQ488" s="231"/>
      <c r="AR488" s="231"/>
      <c r="AS488" s="232">
        <f>G488/6</f>
        <v>0</v>
      </c>
      <c r="AT488" s="233"/>
      <c r="AU488" s="231"/>
      <c r="AV488" s="231"/>
      <c r="AW488" s="231"/>
      <c r="AX488" s="231"/>
      <c r="AY488" s="231"/>
      <c r="AZ488" s="231"/>
      <c r="BA488" s="231"/>
      <c r="BB488" s="231"/>
      <c r="BC488" s="231"/>
      <c r="BD488" s="231"/>
      <c r="BE488" s="232">
        <f>G488/6</f>
        <v>0</v>
      </c>
      <c r="BF488" s="233"/>
      <c r="BG488" s="231"/>
      <c r="BH488" s="231"/>
      <c r="BI488" s="231"/>
      <c r="BJ488" s="231"/>
      <c r="BK488" s="231"/>
      <c r="BL488" s="231"/>
      <c r="BM488" s="231"/>
      <c r="BN488" s="231"/>
      <c r="BO488" s="231"/>
      <c r="BP488" s="231"/>
      <c r="BQ488" s="232">
        <f>G488/6</f>
        <v>0</v>
      </c>
      <c r="BR488" s="233"/>
      <c r="BS488" s="231"/>
      <c r="BT488" s="231"/>
      <c r="BU488" s="231"/>
      <c r="BV488" s="231"/>
      <c r="BW488" s="231"/>
      <c r="BX488" s="231"/>
      <c r="BY488" s="231"/>
      <c r="BZ488" s="231"/>
      <c r="CA488" s="231"/>
      <c r="CB488" s="231"/>
      <c r="CC488" s="232">
        <f>G488-SUM(H488:CB488)</f>
        <v>0</v>
      </c>
      <c r="CD488" s="368"/>
    </row>
    <row r="489" spans="2:82" x14ac:dyDescent="0.75">
      <c r="B489" s="162"/>
      <c r="C489" s="163"/>
      <c r="D489" s="164"/>
      <c r="E489" s="298"/>
      <c r="F489" s="311"/>
      <c r="G489" s="172"/>
      <c r="H489" s="165"/>
      <c r="I489" s="166"/>
      <c r="J489" s="165"/>
      <c r="K489" s="109"/>
      <c r="L489" s="109"/>
      <c r="M489" s="109"/>
      <c r="N489" s="109"/>
      <c r="O489" s="109"/>
      <c r="P489" s="109"/>
      <c r="Q489" s="109"/>
      <c r="R489" s="109"/>
      <c r="S489" s="109"/>
      <c r="T489" s="109"/>
      <c r="U489" s="166"/>
      <c r="V489" s="167"/>
      <c r="W489" s="109"/>
      <c r="X489" s="109"/>
      <c r="Y489" s="109"/>
      <c r="Z489" s="109"/>
      <c r="AA489" s="109"/>
      <c r="AB489" s="109"/>
      <c r="AC489" s="109"/>
      <c r="AD489" s="109"/>
      <c r="AE489" s="109"/>
      <c r="AF489" s="109"/>
      <c r="AG489" s="166"/>
      <c r="AH489" s="167"/>
      <c r="AI489" s="109"/>
      <c r="AJ489" s="109"/>
      <c r="AK489" s="109"/>
      <c r="AL489" s="109"/>
      <c r="AM489" s="109"/>
      <c r="AN489" s="109"/>
      <c r="AO489" s="109"/>
      <c r="AP489" s="109"/>
      <c r="AQ489" s="109"/>
      <c r="AR489" s="109"/>
      <c r="AS489" s="166"/>
      <c r="AT489" s="167"/>
      <c r="AU489" s="109"/>
      <c r="AV489" s="109"/>
      <c r="AW489" s="109"/>
      <c r="AX489" s="109"/>
      <c r="AY489" s="109"/>
      <c r="AZ489" s="109"/>
      <c r="BA489" s="109"/>
      <c r="BB489" s="109"/>
      <c r="BC489" s="109"/>
      <c r="BD489" s="109"/>
      <c r="BE489" s="166"/>
      <c r="BF489" s="167"/>
      <c r="BG489" s="109"/>
      <c r="BH489" s="109"/>
      <c r="BI489" s="109"/>
      <c r="BJ489" s="109"/>
      <c r="BK489" s="109"/>
      <c r="BL489" s="109"/>
      <c r="BM489" s="109"/>
      <c r="BN489" s="109"/>
      <c r="BO489" s="109"/>
      <c r="BP489" s="109"/>
      <c r="BQ489" s="166"/>
      <c r="BR489" s="167"/>
      <c r="BS489" s="109"/>
      <c r="BT489" s="109"/>
      <c r="BU489" s="109"/>
      <c r="BV489" s="109"/>
      <c r="BW489" s="109"/>
      <c r="BX489" s="109"/>
      <c r="BY489" s="109"/>
      <c r="BZ489" s="109"/>
      <c r="CA489" s="109"/>
      <c r="CB489" s="109"/>
      <c r="CC489" s="166"/>
      <c r="CD489" s="368"/>
    </row>
    <row r="490" spans="2:82" x14ac:dyDescent="0.75">
      <c r="CD490" s="39"/>
    </row>
    <row r="491" spans="2:82" x14ac:dyDescent="0.75">
      <c r="CD491" s="39"/>
    </row>
  </sheetData>
  <sheetProtection algorithmName="SHA-512" hashValue="pAkxyt9rmB2lxZbyGwlc4G0X96g55zmFvc+htxgoFAxghsr+OQFlMylBwhwIXl0///En7uWPiTpRSvTDlPQcEA==" saltValue="LDqM2gjlAN87EBXtOMStMQ==" spinCount="100000" sheet="1" objects="1" scenarios="1" selectLockedCells="1"/>
  <autoFilter ref="C2:F489" xr:uid="{DCE2A039-8E5A-274E-97BB-69DC307F77A3}"/>
  <dataConsolidate link="1"/>
  <mergeCells count="28">
    <mergeCell ref="B2:B3"/>
    <mergeCell ref="C2:C3"/>
    <mergeCell ref="D2:D3"/>
    <mergeCell ref="E2:E3"/>
    <mergeCell ref="F2:F3"/>
    <mergeCell ref="C12:F12"/>
    <mergeCell ref="H2:I2"/>
    <mergeCell ref="J2:U2"/>
    <mergeCell ref="V2:AG2"/>
    <mergeCell ref="AH2:AS2"/>
    <mergeCell ref="G2:G3"/>
    <mergeCell ref="BR2:CC2"/>
    <mergeCell ref="C6:F6"/>
    <mergeCell ref="C7:F7"/>
    <mergeCell ref="C8:F8"/>
    <mergeCell ref="C11:F11"/>
    <mergeCell ref="AT2:BE2"/>
    <mergeCell ref="BF2:BQ2"/>
    <mergeCell ref="C23:F23"/>
    <mergeCell ref="C24:F24"/>
    <mergeCell ref="C25:F25"/>
    <mergeCell ref="C26:F26"/>
    <mergeCell ref="C13:F13"/>
    <mergeCell ref="C14:F14"/>
    <mergeCell ref="C15:F15"/>
    <mergeCell ref="C20:F20"/>
    <mergeCell ref="C21:F21"/>
    <mergeCell ref="C22:F22"/>
  </mergeCells>
  <conditionalFormatting sqref="E264">
    <cfRule type="expression" dxfId="127" priority="41">
      <formula>E$20&gt;0.4</formula>
    </cfRule>
  </conditionalFormatting>
  <conditionalFormatting sqref="G2:G26 H453:I477">
    <cfRule type="expression" dxfId="126" priority="437">
      <formula>G$20&gt;0.4</formula>
    </cfRule>
  </conditionalFormatting>
  <conditionalFormatting sqref="G31:G35">
    <cfRule type="expression" dxfId="125" priority="7">
      <formula>G$20&gt;0.4</formula>
    </cfRule>
  </conditionalFormatting>
  <conditionalFormatting sqref="G153:G163">
    <cfRule type="expression" dxfId="124" priority="47">
      <formula>G$20&gt;0.4</formula>
    </cfRule>
  </conditionalFormatting>
  <conditionalFormatting sqref="G201:G214">
    <cfRule type="expression" dxfId="123" priority="673">
      <formula>G$20&gt;0.4</formula>
    </cfRule>
  </conditionalFormatting>
  <conditionalFormatting sqref="G269:G274 G277:G307 G312:G314 G316 G324:G343 G347:G393 G395 G398:G407">
    <cfRule type="expression" dxfId="122" priority="50">
      <formula>G$20&gt;0.4</formula>
    </cfRule>
  </conditionalFormatting>
  <conditionalFormatting sqref="G451:G452">
    <cfRule type="expression" dxfId="121" priority="2">
      <formula>G$20&gt;0.4</formula>
    </cfRule>
  </conditionalFormatting>
  <conditionalFormatting sqref="G459:G480">
    <cfRule type="expression" dxfId="120" priority="121">
      <formula>G$20&gt;0.4</formula>
    </cfRule>
  </conditionalFormatting>
  <conditionalFormatting sqref="G27:CC29">
    <cfRule type="expression" dxfId="119" priority="468">
      <formula>G$20&gt;0.4</formula>
    </cfRule>
  </conditionalFormatting>
  <conditionalFormatting sqref="G36:CC152">
    <cfRule type="expression" dxfId="118" priority="10">
      <formula>G$20&gt;0.4</formula>
    </cfRule>
  </conditionalFormatting>
  <conditionalFormatting sqref="G164:CC200">
    <cfRule type="expression" dxfId="117" priority="8">
      <formula>G$20&gt;0.4</formula>
    </cfRule>
  </conditionalFormatting>
  <conditionalFormatting sqref="G215:CC268">
    <cfRule type="expression" dxfId="116" priority="34">
      <formula>G$20&gt;0.4</formula>
    </cfRule>
  </conditionalFormatting>
  <conditionalFormatting sqref="G275:CC276">
    <cfRule type="expression" dxfId="115" priority="32">
      <formula>G$20&gt;0.4</formula>
    </cfRule>
  </conditionalFormatting>
  <conditionalFormatting sqref="G308:CC311">
    <cfRule type="expression" dxfId="114" priority="30">
      <formula>G$20&gt;0.4</formula>
    </cfRule>
  </conditionalFormatting>
  <conditionalFormatting sqref="G315:CC315">
    <cfRule type="expression" dxfId="113" priority="28">
      <formula>G$20&gt;0.4</formula>
    </cfRule>
  </conditionalFormatting>
  <conditionalFormatting sqref="G317:CC323">
    <cfRule type="expression" dxfId="112" priority="26">
      <formula>G$20&gt;0.4</formula>
    </cfRule>
  </conditionalFormatting>
  <conditionalFormatting sqref="G344:CC346">
    <cfRule type="expression" dxfId="111" priority="24">
      <formula>G$20&gt;0.4</formula>
    </cfRule>
  </conditionalFormatting>
  <conditionalFormatting sqref="G394:CC394">
    <cfRule type="expression" dxfId="110" priority="22">
      <formula>G$20&gt;0.4</formula>
    </cfRule>
  </conditionalFormatting>
  <conditionalFormatting sqref="G396:CC397">
    <cfRule type="expression" dxfId="109" priority="20">
      <formula>G$20&gt;0.4</formula>
    </cfRule>
  </conditionalFormatting>
  <conditionalFormatting sqref="G408:CC450">
    <cfRule type="expression" dxfId="108" priority="17">
      <formula>G$20&gt;0.4</formula>
    </cfRule>
  </conditionalFormatting>
  <conditionalFormatting sqref="G455:CC458">
    <cfRule type="expression" dxfId="107" priority="475">
      <formula>G$20&gt;0.4</formula>
    </cfRule>
  </conditionalFormatting>
  <conditionalFormatting sqref="G481:CC488">
    <cfRule type="expression" dxfId="106" priority="79">
      <formula>G$20&gt;0.4</formula>
    </cfRule>
  </conditionalFormatting>
  <conditionalFormatting sqref="H2 G489">
    <cfRule type="expression" dxfId="105" priority="873">
      <formula>G$20&gt;0.4</formula>
    </cfRule>
  </conditionalFormatting>
  <conditionalFormatting sqref="H105:BQ105">
    <cfRule type="expression" dxfId="104" priority="42">
      <formula>H$20&gt;0.4</formula>
    </cfRule>
  </conditionalFormatting>
  <conditionalFormatting sqref="H198:BQ268">
    <cfRule type="expression" dxfId="103" priority="35">
      <formula>H$20&gt;0.4</formula>
    </cfRule>
  </conditionalFormatting>
  <conditionalFormatting sqref="H3:CC26">
    <cfRule type="expression" dxfId="102" priority="469">
      <formula>H$20&gt;0.4</formula>
    </cfRule>
  </conditionalFormatting>
  <conditionalFormatting sqref="H30:CC35">
    <cfRule type="expression" dxfId="101" priority="5">
      <formula>H$20&gt;0.4</formula>
    </cfRule>
  </conditionalFormatting>
  <conditionalFormatting sqref="H153:CC162">
    <cfRule type="expression" dxfId="100" priority="100">
      <formula>H$20&gt;0.4</formula>
    </cfRule>
  </conditionalFormatting>
  <conditionalFormatting sqref="H203:CC214">
    <cfRule type="expression" dxfId="99" priority="200">
      <formula>H$20&gt;0.4</formula>
    </cfRule>
  </conditionalFormatting>
  <conditionalFormatting sqref="H478:CC480">
    <cfRule type="expression" dxfId="98" priority="147">
      <formula>H$20&gt;0.4</formula>
    </cfRule>
  </conditionalFormatting>
  <conditionalFormatting sqref="J2 V2 AH2">
    <cfRule type="expression" dxfId="97" priority="874">
      <formula>K$20&gt;0.4</formula>
    </cfRule>
  </conditionalFormatting>
  <conditionalFormatting sqref="J451:CC451">
    <cfRule type="expression" dxfId="96" priority="1">
      <formula>J$20&gt;0.4</formula>
    </cfRule>
  </conditionalFormatting>
  <conditionalFormatting sqref="J459:CC477">
    <cfRule type="expression" dxfId="95" priority="39">
      <formula>J$20&gt;0.4</formula>
    </cfRule>
  </conditionalFormatting>
  <conditionalFormatting sqref="AT2">
    <cfRule type="expression" dxfId="94" priority="872">
      <formula>AU$20&gt;0.4</formula>
    </cfRule>
  </conditionalFormatting>
  <conditionalFormatting sqref="BF2">
    <cfRule type="expression" dxfId="93" priority="871">
      <formula>BG$20&gt;0.4</formula>
    </cfRule>
  </conditionalFormatting>
  <conditionalFormatting sqref="BR2">
    <cfRule type="expression" dxfId="92" priority="869">
      <formula>BS$20&gt;0.4</formula>
    </cfRule>
  </conditionalFormatting>
  <conditionalFormatting sqref="BR201:CC202">
    <cfRule type="expression" dxfId="91" priority="203">
      <formula>BR$20&gt;0.4</formula>
    </cfRule>
  </conditionalFormatting>
  <conditionalFormatting sqref="CC460:CC464">
    <cfRule type="expression" dxfId="90" priority="40">
      <formula>CC$20&gt;0.4</formula>
    </cfRule>
  </conditionalFormatting>
  <conditionalFormatting sqref="CC469:CC477">
    <cfRule type="expression" dxfId="89" priority="120">
      <formula>CC$20&gt;0.4</formula>
    </cfRule>
  </conditionalFormatting>
  <conditionalFormatting sqref="CC484">
    <cfRule type="expression" dxfId="88" priority="144">
      <formula>CC$20&gt;0.4</formula>
    </cfRule>
  </conditionalFormatting>
  <printOptions horizontalCentered="1"/>
  <pageMargins left="0.23622047244094491" right="0.23622047244094491" top="0.31496062992125984" bottom="0.59055118110236227" header="0.31496062992125984" footer="0.31496062992125984"/>
  <pageSetup paperSize="8" scale="27" fitToWidth="6" fitToHeight="3" orientation="portrait" r:id="rId1"/>
  <headerFooter>
    <oddHeader>&amp;L&amp;"Aptos"&amp;10&amp;K000000 Sensitivity - General&amp;1#_x000D_&amp;RPage &amp;P of &amp;N</oddHeader>
    <oddFooter>&amp;L&amp;8&amp;F
&amp;A&amp;C&amp;8Page &amp;P of &amp;N&amp;R&amp;8&amp;D &amp; &amp;T</oddFooter>
  </headerFooter>
  <colBreaks count="1" manualBreakCount="1">
    <brk id="34" min="1" max="390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07A84A-8EEB-214E-BB29-77E898034455}">
  <sheetPr codeName="Sheet7">
    <tabColor theme="7" tint="0.39997558519241921"/>
    <pageSetUpPr fitToPage="1"/>
  </sheetPr>
  <dimension ref="A1:CE491"/>
  <sheetViews>
    <sheetView showGridLines="0" zoomScale="84" zoomScaleNormal="84" zoomScaleSheetLayoutView="70" workbookViewId="0">
      <pane xSplit="7" ySplit="4" topLeftCell="H378" activePane="bottomRight" state="frozen"/>
      <selection activeCell="A412" sqref="A412:XFD412"/>
      <selection pane="topRight" activeCell="A412" sqref="A412:XFD412"/>
      <selection pane="bottomLeft" activeCell="A412" sqref="A412:XFD412"/>
      <selection pane="bottomRight" activeCell="F414" sqref="F414"/>
    </sheetView>
  </sheetViews>
  <sheetFormatPr defaultColWidth="9.1328125" defaultRowHeight="14.75" x14ac:dyDescent="0.75"/>
  <cols>
    <col min="1" max="1" width="1" customWidth="1"/>
    <col min="2" max="2" width="12.26953125" customWidth="1"/>
    <col min="3" max="3" width="80.7265625" customWidth="1"/>
    <col min="4" max="4" width="14.86328125" bestFit="1" customWidth="1"/>
    <col min="5" max="5" width="15.1328125" style="303" bestFit="1" customWidth="1"/>
    <col min="6" max="6" width="13.1328125" style="32" bestFit="1" customWidth="1"/>
    <col min="7" max="7" width="15.86328125" bestFit="1" customWidth="1"/>
    <col min="8" max="8" width="13.86328125" bestFit="1" customWidth="1"/>
    <col min="9" max="9" width="15" customWidth="1"/>
    <col min="10" max="81" width="12.86328125" customWidth="1"/>
    <col min="82" max="82" width="11.40625" style="44" bestFit="1" customWidth="1"/>
    <col min="83" max="83" width="9.54296875" customWidth="1"/>
  </cols>
  <sheetData>
    <row r="1" spans="1:82" x14ac:dyDescent="0.75">
      <c r="A1" s="39"/>
      <c r="B1" s="39"/>
      <c r="C1" s="40"/>
      <c r="D1" s="41"/>
      <c r="E1" s="288"/>
      <c r="F1" s="287"/>
      <c r="G1" s="42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  <c r="AJ1" s="43"/>
      <c r="AK1" s="43"/>
      <c r="AL1" s="43"/>
      <c r="AM1" s="43"/>
      <c r="AN1" s="43"/>
      <c r="AO1" s="43"/>
      <c r="AP1" s="43"/>
      <c r="AQ1" s="43"/>
      <c r="AR1" s="4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  <c r="BF1" s="43"/>
      <c r="BG1" s="43"/>
      <c r="BH1" s="43"/>
      <c r="BI1" s="43"/>
      <c r="BJ1" s="43"/>
      <c r="BK1" s="43"/>
      <c r="BL1" s="43"/>
      <c r="BM1" s="43"/>
      <c r="BN1" s="43"/>
      <c r="BO1" s="43"/>
      <c r="BP1" s="43"/>
      <c r="BQ1" s="43"/>
      <c r="BR1" s="43"/>
      <c r="BS1" s="43"/>
      <c r="BT1" s="43"/>
      <c r="BU1" s="43"/>
      <c r="BV1" s="43"/>
      <c r="BW1" s="43"/>
      <c r="BX1" s="43"/>
      <c r="BY1" s="43"/>
      <c r="BZ1" s="43"/>
      <c r="CA1" s="43"/>
      <c r="CB1" s="43"/>
      <c r="CC1" s="43"/>
      <c r="CD1" s="39"/>
    </row>
    <row r="2" spans="1:82" x14ac:dyDescent="0.75">
      <c r="A2" s="39"/>
      <c r="B2" s="458" t="s">
        <v>19</v>
      </c>
      <c r="C2" s="459" t="s">
        <v>20</v>
      </c>
      <c r="D2" s="462" t="s">
        <v>21</v>
      </c>
      <c r="E2" s="461" t="s">
        <v>22</v>
      </c>
      <c r="F2" s="478" t="s">
        <v>23</v>
      </c>
      <c r="G2" s="463" t="s">
        <v>24</v>
      </c>
      <c r="H2" s="465" t="s">
        <v>6</v>
      </c>
      <c r="I2" s="468"/>
      <c r="J2" s="464" t="s">
        <v>25</v>
      </c>
      <c r="K2" s="466"/>
      <c r="L2" s="466"/>
      <c r="M2" s="466"/>
      <c r="N2" s="466"/>
      <c r="O2" s="466"/>
      <c r="P2" s="466"/>
      <c r="Q2" s="466"/>
      <c r="R2" s="466"/>
      <c r="S2" s="466"/>
      <c r="T2" s="466"/>
      <c r="U2" s="467"/>
      <c r="V2" s="464" t="s">
        <v>26</v>
      </c>
      <c r="W2" s="466"/>
      <c r="X2" s="466"/>
      <c r="Y2" s="466"/>
      <c r="Z2" s="466"/>
      <c r="AA2" s="466"/>
      <c r="AB2" s="466"/>
      <c r="AC2" s="466"/>
      <c r="AD2" s="466"/>
      <c r="AE2" s="466"/>
      <c r="AF2" s="466"/>
      <c r="AG2" s="467"/>
      <c r="AH2" s="464" t="s">
        <v>27</v>
      </c>
      <c r="AI2" s="466"/>
      <c r="AJ2" s="466"/>
      <c r="AK2" s="466"/>
      <c r="AL2" s="466"/>
      <c r="AM2" s="466"/>
      <c r="AN2" s="466"/>
      <c r="AO2" s="466"/>
      <c r="AP2" s="466"/>
      <c r="AQ2" s="466"/>
      <c r="AR2" s="466"/>
      <c r="AS2" s="467"/>
      <c r="AT2" s="464" t="s">
        <v>28</v>
      </c>
      <c r="AU2" s="466"/>
      <c r="AV2" s="466"/>
      <c r="AW2" s="466"/>
      <c r="AX2" s="466"/>
      <c r="AY2" s="466"/>
      <c r="AZ2" s="466"/>
      <c r="BA2" s="466"/>
      <c r="BB2" s="466"/>
      <c r="BC2" s="466"/>
      <c r="BD2" s="466"/>
      <c r="BE2" s="467"/>
      <c r="BF2" s="464" t="s">
        <v>29</v>
      </c>
      <c r="BG2" s="466"/>
      <c r="BH2" s="466"/>
      <c r="BI2" s="466"/>
      <c r="BJ2" s="466"/>
      <c r="BK2" s="466"/>
      <c r="BL2" s="466"/>
      <c r="BM2" s="466"/>
      <c r="BN2" s="466"/>
      <c r="BO2" s="466"/>
      <c r="BP2" s="466"/>
      <c r="BQ2" s="467"/>
      <c r="BR2" s="464" t="s">
        <v>30</v>
      </c>
      <c r="BS2" s="466"/>
      <c r="BT2" s="466"/>
      <c r="BU2" s="466"/>
      <c r="BV2" s="466"/>
      <c r="BW2" s="466"/>
      <c r="BX2" s="466"/>
      <c r="BY2" s="466"/>
      <c r="BZ2" s="466"/>
      <c r="CA2" s="466"/>
      <c r="CB2" s="466"/>
      <c r="CC2" s="467"/>
      <c r="CD2" s="39"/>
    </row>
    <row r="3" spans="1:82" x14ac:dyDescent="0.75">
      <c r="A3" s="39"/>
      <c r="B3" s="476"/>
      <c r="C3" s="477"/>
      <c r="D3" s="481"/>
      <c r="E3" s="480"/>
      <c r="F3" s="479"/>
      <c r="G3" s="475"/>
      <c r="H3" s="45">
        <f>'Title Page'!C11</f>
        <v>46162</v>
      </c>
      <c r="I3" s="46">
        <f>DATE(YEAR(H3),MONTH(H3)+2,1)-1</f>
        <v>46203</v>
      </c>
      <c r="J3" s="45">
        <f>DATE(YEAR(I3),MONTH(I3)+2,1)-1</f>
        <v>46234</v>
      </c>
      <c r="K3" s="47">
        <f t="shared" ref="K3:BV3" si="0">DATE(YEAR(J3),MONTH(J3)+2,1)-1</f>
        <v>46265</v>
      </c>
      <c r="L3" s="47">
        <f t="shared" si="0"/>
        <v>46295</v>
      </c>
      <c r="M3" s="47">
        <f t="shared" si="0"/>
        <v>46326</v>
      </c>
      <c r="N3" s="47">
        <f t="shared" si="0"/>
        <v>46356</v>
      </c>
      <c r="O3" s="47">
        <f t="shared" si="0"/>
        <v>46387</v>
      </c>
      <c r="P3" s="47">
        <f t="shared" si="0"/>
        <v>46418</v>
      </c>
      <c r="Q3" s="47">
        <f t="shared" si="0"/>
        <v>46446</v>
      </c>
      <c r="R3" s="47">
        <f t="shared" si="0"/>
        <v>46477</v>
      </c>
      <c r="S3" s="47">
        <f t="shared" si="0"/>
        <v>46507</v>
      </c>
      <c r="T3" s="47">
        <f t="shared" si="0"/>
        <v>46538</v>
      </c>
      <c r="U3" s="46">
        <f t="shared" si="0"/>
        <v>46568</v>
      </c>
      <c r="V3" s="45">
        <f t="shared" si="0"/>
        <v>46599</v>
      </c>
      <c r="W3" s="47">
        <f t="shared" si="0"/>
        <v>46630</v>
      </c>
      <c r="X3" s="47">
        <f t="shared" si="0"/>
        <v>46660</v>
      </c>
      <c r="Y3" s="47">
        <f t="shared" si="0"/>
        <v>46691</v>
      </c>
      <c r="Z3" s="47">
        <f t="shared" si="0"/>
        <v>46721</v>
      </c>
      <c r="AA3" s="47">
        <f t="shared" si="0"/>
        <v>46752</v>
      </c>
      <c r="AB3" s="47">
        <f t="shared" si="0"/>
        <v>46783</v>
      </c>
      <c r="AC3" s="47">
        <f t="shared" si="0"/>
        <v>46812</v>
      </c>
      <c r="AD3" s="47">
        <f t="shared" si="0"/>
        <v>46843</v>
      </c>
      <c r="AE3" s="47">
        <f t="shared" si="0"/>
        <v>46873</v>
      </c>
      <c r="AF3" s="47">
        <f t="shared" si="0"/>
        <v>46904</v>
      </c>
      <c r="AG3" s="46">
        <f t="shared" si="0"/>
        <v>46934</v>
      </c>
      <c r="AH3" s="45">
        <f t="shared" si="0"/>
        <v>46965</v>
      </c>
      <c r="AI3" s="47">
        <f t="shared" si="0"/>
        <v>46996</v>
      </c>
      <c r="AJ3" s="47">
        <f t="shared" si="0"/>
        <v>47026</v>
      </c>
      <c r="AK3" s="47">
        <f t="shared" si="0"/>
        <v>47057</v>
      </c>
      <c r="AL3" s="47">
        <f t="shared" si="0"/>
        <v>47087</v>
      </c>
      <c r="AM3" s="47">
        <f t="shared" si="0"/>
        <v>47118</v>
      </c>
      <c r="AN3" s="47">
        <f t="shared" si="0"/>
        <v>47149</v>
      </c>
      <c r="AO3" s="47">
        <f t="shared" si="0"/>
        <v>47177</v>
      </c>
      <c r="AP3" s="47">
        <f t="shared" si="0"/>
        <v>47208</v>
      </c>
      <c r="AQ3" s="47">
        <f t="shared" si="0"/>
        <v>47238</v>
      </c>
      <c r="AR3" s="47">
        <f t="shared" si="0"/>
        <v>47269</v>
      </c>
      <c r="AS3" s="46">
        <f t="shared" si="0"/>
        <v>47299</v>
      </c>
      <c r="AT3" s="45">
        <f t="shared" si="0"/>
        <v>47330</v>
      </c>
      <c r="AU3" s="47">
        <f t="shared" si="0"/>
        <v>47361</v>
      </c>
      <c r="AV3" s="47">
        <f t="shared" si="0"/>
        <v>47391</v>
      </c>
      <c r="AW3" s="47">
        <f t="shared" si="0"/>
        <v>47422</v>
      </c>
      <c r="AX3" s="47">
        <f t="shared" si="0"/>
        <v>47452</v>
      </c>
      <c r="AY3" s="47">
        <f t="shared" si="0"/>
        <v>47483</v>
      </c>
      <c r="AZ3" s="47">
        <f t="shared" si="0"/>
        <v>47514</v>
      </c>
      <c r="BA3" s="47">
        <f t="shared" si="0"/>
        <v>47542</v>
      </c>
      <c r="BB3" s="47">
        <f t="shared" si="0"/>
        <v>47573</v>
      </c>
      <c r="BC3" s="47">
        <f t="shared" si="0"/>
        <v>47603</v>
      </c>
      <c r="BD3" s="47">
        <f t="shared" si="0"/>
        <v>47634</v>
      </c>
      <c r="BE3" s="46">
        <f t="shared" si="0"/>
        <v>47664</v>
      </c>
      <c r="BF3" s="45">
        <f t="shared" si="0"/>
        <v>47695</v>
      </c>
      <c r="BG3" s="47">
        <f t="shared" si="0"/>
        <v>47726</v>
      </c>
      <c r="BH3" s="47">
        <f t="shared" si="0"/>
        <v>47756</v>
      </c>
      <c r="BI3" s="47">
        <f t="shared" si="0"/>
        <v>47787</v>
      </c>
      <c r="BJ3" s="47">
        <f t="shared" si="0"/>
        <v>47817</v>
      </c>
      <c r="BK3" s="47">
        <f t="shared" si="0"/>
        <v>47848</v>
      </c>
      <c r="BL3" s="47">
        <f t="shared" si="0"/>
        <v>47879</v>
      </c>
      <c r="BM3" s="47">
        <f t="shared" si="0"/>
        <v>47907</v>
      </c>
      <c r="BN3" s="47">
        <f t="shared" si="0"/>
        <v>47938</v>
      </c>
      <c r="BO3" s="47">
        <f t="shared" si="0"/>
        <v>47968</v>
      </c>
      <c r="BP3" s="47">
        <f t="shared" si="0"/>
        <v>47999</v>
      </c>
      <c r="BQ3" s="46">
        <f t="shared" si="0"/>
        <v>48029</v>
      </c>
      <c r="BR3" s="45">
        <f t="shared" si="0"/>
        <v>48060</v>
      </c>
      <c r="BS3" s="47">
        <f t="shared" si="0"/>
        <v>48091</v>
      </c>
      <c r="BT3" s="47">
        <f t="shared" si="0"/>
        <v>48121</v>
      </c>
      <c r="BU3" s="47">
        <f t="shared" si="0"/>
        <v>48152</v>
      </c>
      <c r="BV3" s="47">
        <f t="shared" si="0"/>
        <v>48182</v>
      </c>
      <c r="BW3" s="47">
        <f t="shared" ref="BW3:CC3" si="1">DATE(YEAR(BV3),MONTH(BV3)+2,1)-1</f>
        <v>48213</v>
      </c>
      <c r="BX3" s="47">
        <f t="shared" si="1"/>
        <v>48244</v>
      </c>
      <c r="BY3" s="47">
        <f t="shared" si="1"/>
        <v>48273</v>
      </c>
      <c r="BZ3" s="47">
        <f t="shared" si="1"/>
        <v>48304</v>
      </c>
      <c r="CA3" s="47">
        <f t="shared" si="1"/>
        <v>48334</v>
      </c>
      <c r="CB3" s="47">
        <f t="shared" si="1"/>
        <v>48365</v>
      </c>
      <c r="CC3" s="46">
        <f t="shared" si="1"/>
        <v>48395</v>
      </c>
      <c r="CD3" s="39"/>
    </row>
    <row r="4" spans="1:82" ht="16" x14ac:dyDescent="0.75">
      <c r="A4" s="39"/>
      <c r="B4" s="48"/>
      <c r="C4" s="49"/>
      <c r="D4" s="50"/>
      <c r="E4" s="289"/>
      <c r="F4" s="309"/>
      <c r="G4" s="51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  <c r="AZ4" s="52"/>
      <c r="BA4" s="52"/>
      <c r="BB4" s="52"/>
      <c r="BC4" s="52"/>
      <c r="BD4" s="52"/>
      <c r="BE4" s="52"/>
      <c r="BF4" s="52"/>
      <c r="BG4" s="52"/>
      <c r="BH4" s="52"/>
      <c r="BI4" s="52"/>
      <c r="BJ4" s="52"/>
      <c r="BK4" s="52"/>
      <c r="BL4" s="52"/>
      <c r="BM4" s="52"/>
      <c r="BN4" s="52"/>
      <c r="BO4" s="52"/>
      <c r="BP4" s="52"/>
      <c r="BQ4" s="52"/>
      <c r="BR4" s="52"/>
      <c r="BS4" s="52"/>
      <c r="BT4" s="52"/>
      <c r="BU4" s="52"/>
      <c r="BV4" s="52"/>
      <c r="BW4" s="52"/>
      <c r="BX4" s="52"/>
      <c r="BY4" s="52"/>
      <c r="BZ4" s="52"/>
      <c r="CA4" s="52"/>
      <c r="CB4" s="52"/>
      <c r="CC4" s="53"/>
      <c r="CD4" s="39"/>
    </row>
    <row r="5" spans="1:82" x14ac:dyDescent="0.75">
      <c r="A5" s="39"/>
      <c r="B5" s="54"/>
      <c r="C5" s="55"/>
      <c r="D5" s="56"/>
      <c r="E5" s="290"/>
      <c r="F5" s="310"/>
      <c r="G5" s="57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3"/>
      <c r="AM5" s="43"/>
      <c r="AN5" s="43"/>
      <c r="AO5" s="43"/>
      <c r="AP5" s="43"/>
      <c r="AQ5" s="43"/>
      <c r="AR5" s="43"/>
      <c r="AS5" s="43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  <c r="BF5" s="43"/>
      <c r="BG5" s="43"/>
      <c r="BH5" s="43"/>
      <c r="BI5" s="43"/>
      <c r="BJ5" s="43"/>
      <c r="BK5" s="43"/>
      <c r="BL5" s="43"/>
      <c r="BM5" s="43"/>
      <c r="BN5" s="43"/>
      <c r="BO5" s="43"/>
      <c r="BP5" s="43"/>
      <c r="BQ5" s="43"/>
      <c r="BR5" s="43"/>
      <c r="BS5" s="43"/>
      <c r="BT5" s="43"/>
      <c r="BU5" s="43"/>
      <c r="BV5" s="43"/>
      <c r="BW5" s="43"/>
      <c r="BX5" s="43"/>
      <c r="BY5" s="43"/>
      <c r="BZ5" s="43"/>
      <c r="CA5" s="43"/>
      <c r="CB5" s="43"/>
      <c r="CC5" s="58"/>
      <c r="CD5" s="39"/>
    </row>
    <row r="6" spans="1:82" x14ac:dyDescent="0.75">
      <c r="A6" s="39"/>
      <c r="B6" s="54"/>
      <c r="C6" s="445" t="s">
        <v>592</v>
      </c>
      <c r="D6" s="473"/>
      <c r="E6" s="473"/>
      <c r="F6" s="474"/>
      <c r="G6" s="59">
        <f>+G7+G8</f>
        <v>140005025.09</v>
      </c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  <c r="BO6" s="43"/>
      <c r="BP6" s="43"/>
      <c r="BQ6" s="43"/>
      <c r="BR6" s="43"/>
      <c r="BS6" s="43"/>
      <c r="BT6" s="43"/>
      <c r="BU6" s="43"/>
      <c r="BV6" s="43"/>
      <c r="BW6" s="43"/>
      <c r="BX6" s="43"/>
      <c r="BY6" s="43"/>
      <c r="BZ6" s="43"/>
      <c r="CA6" s="43"/>
      <c r="CB6" s="43"/>
      <c r="CC6" s="58"/>
      <c r="CD6" s="39"/>
    </row>
    <row r="7" spans="1:82" x14ac:dyDescent="0.75">
      <c r="A7" s="39"/>
      <c r="B7" s="54"/>
      <c r="C7" s="444" t="s">
        <v>32</v>
      </c>
      <c r="D7" s="471"/>
      <c r="E7" s="471"/>
      <c r="F7" s="472"/>
      <c r="G7" s="60">
        <f>+G8*0.15</f>
        <v>18261525.010000002</v>
      </c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  <c r="BF7" s="43"/>
      <c r="BG7" s="43"/>
      <c r="BH7" s="43"/>
      <c r="BI7" s="43"/>
      <c r="BJ7" s="43"/>
      <c r="BK7" s="43"/>
      <c r="BL7" s="43"/>
      <c r="BM7" s="43"/>
      <c r="BN7" s="43"/>
      <c r="BO7" s="43"/>
      <c r="BP7" s="43"/>
      <c r="BQ7" s="43"/>
      <c r="BR7" s="43"/>
      <c r="BS7" s="43"/>
      <c r="BT7" s="43"/>
      <c r="BU7" s="43"/>
      <c r="BV7" s="43"/>
      <c r="BW7" s="43"/>
      <c r="BX7" s="43"/>
      <c r="BY7" s="43"/>
      <c r="BZ7" s="43"/>
      <c r="CA7" s="43"/>
      <c r="CB7" s="43"/>
      <c r="CC7" s="58"/>
      <c r="CD7" s="39"/>
    </row>
    <row r="8" spans="1:82" x14ac:dyDescent="0.75">
      <c r="A8" s="39"/>
      <c r="B8" s="54"/>
      <c r="C8" s="443" t="s">
        <v>33</v>
      </c>
      <c r="D8" s="469"/>
      <c r="E8" s="469"/>
      <c r="F8" s="470"/>
      <c r="G8" s="61">
        <f>+G11</f>
        <v>121743500.08</v>
      </c>
      <c r="H8" s="214"/>
      <c r="I8" s="205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  <c r="BF8" s="43"/>
      <c r="BG8" s="43"/>
      <c r="BH8" s="43"/>
      <c r="BI8" s="43"/>
      <c r="BJ8" s="43"/>
      <c r="BK8" s="43"/>
      <c r="BL8" s="43"/>
      <c r="BM8" s="43"/>
      <c r="BN8" s="43"/>
      <c r="BO8" s="43"/>
      <c r="BP8" s="43"/>
      <c r="BQ8" s="43"/>
      <c r="BR8" s="43"/>
      <c r="BS8" s="43"/>
      <c r="BT8" s="43"/>
      <c r="BU8" s="43"/>
      <c r="BV8" s="43"/>
      <c r="BW8" s="43"/>
      <c r="BX8" s="43"/>
      <c r="BY8" s="43"/>
      <c r="BZ8" s="43"/>
      <c r="CA8" s="43"/>
      <c r="CB8" s="43"/>
      <c r="CC8" s="58"/>
      <c r="CD8" s="39"/>
    </row>
    <row r="9" spans="1:82" x14ac:dyDescent="0.75">
      <c r="A9" s="39"/>
      <c r="B9" s="54"/>
      <c r="C9" s="39"/>
      <c r="D9" s="43"/>
      <c r="E9" s="291"/>
      <c r="F9" s="111"/>
      <c r="G9" s="62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  <c r="BF9" s="43"/>
      <c r="BG9" s="43"/>
      <c r="BH9" s="43"/>
      <c r="BI9" s="43"/>
      <c r="BJ9" s="43"/>
      <c r="BK9" s="43"/>
      <c r="BL9" s="43"/>
      <c r="BM9" s="43"/>
      <c r="BN9" s="43"/>
      <c r="BO9" s="43"/>
      <c r="BP9" s="43"/>
      <c r="BQ9" s="43"/>
      <c r="BR9" s="43"/>
      <c r="BS9" s="43"/>
      <c r="BT9" s="43"/>
      <c r="BU9" s="43"/>
      <c r="BV9" s="43"/>
      <c r="BW9" s="43"/>
      <c r="BX9" s="43"/>
      <c r="BY9" s="43"/>
      <c r="BZ9" s="43"/>
      <c r="CA9" s="43"/>
      <c r="CB9" s="43"/>
      <c r="CC9" s="58"/>
      <c r="CD9" s="39"/>
    </row>
    <row r="10" spans="1:82" x14ac:dyDescent="0.75">
      <c r="A10" s="39"/>
      <c r="B10" s="54"/>
      <c r="C10" s="40"/>
      <c r="D10" s="41"/>
      <c r="E10" s="288"/>
      <c r="F10" s="287" t="s">
        <v>34</v>
      </c>
      <c r="G10" s="42">
        <f>+SUM(H30:CC54,H56:CC92,H94:CC102,H104:CC115,H118:CC127,H129:CC137,H139:CC147,H149:CC151,H153:CC163,H165:CC166,H168:CC168,H170:CC197,H201:CC214,H216:CC247,H249:CC263,H265:CC407,H409:CC411,H413:CC450,H455:CC489)</f>
        <v>121743500.08</v>
      </c>
      <c r="H10" s="205" t="b">
        <f>G10=G11</f>
        <v>1</v>
      </c>
      <c r="I10" s="111" t="b">
        <f>G28+G199+G454=G10</f>
        <v>1</v>
      </c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43"/>
      <c r="AO10" s="43"/>
      <c r="AP10" s="43"/>
      <c r="AQ10" s="43"/>
      <c r="AR10" s="43"/>
      <c r="AS10" s="43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  <c r="BF10" s="43"/>
      <c r="BG10" s="43"/>
      <c r="BH10" s="43"/>
      <c r="BI10" s="43"/>
      <c r="BJ10" s="43"/>
      <c r="BK10" s="43"/>
      <c r="BL10" s="43"/>
      <c r="BM10" s="43"/>
      <c r="BN10" s="43"/>
      <c r="BO10" s="43"/>
      <c r="BP10" s="43"/>
      <c r="BQ10" s="43"/>
      <c r="BR10" s="43"/>
      <c r="BS10" s="43"/>
      <c r="BT10" s="43"/>
      <c r="BU10" s="43"/>
      <c r="BV10" s="43"/>
      <c r="BW10" s="43"/>
      <c r="BX10" s="43"/>
      <c r="BY10" s="43"/>
      <c r="BZ10" s="43"/>
      <c r="CA10" s="43"/>
      <c r="CB10" s="43"/>
      <c r="CC10" s="58"/>
      <c r="CD10" s="39"/>
    </row>
    <row r="11" spans="1:82" x14ac:dyDescent="0.75">
      <c r="A11" s="39"/>
      <c r="B11" s="64"/>
      <c r="C11" s="448" t="s">
        <v>35</v>
      </c>
      <c r="D11" s="484"/>
      <c r="E11" s="484"/>
      <c r="F11" s="485"/>
      <c r="G11" s="245">
        <f t="shared" ref="G11:G19" si="2">+SUM(H11:CC11)</f>
        <v>121743500.08</v>
      </c>
      <c r="H11" s="263">
        <f>+H21+H12+H24</f>
        <v>0</v>
      </c>
      <c r="I11" s="65">
        <f t="shared" ref="I11:BT11" si="3">+I21+I12+I24</f>
        <v>0</v>
      </c>
      <c r="J11" s="263">
        <f t="shared" si="3"/>
        <v>154861.10999999999</v>
      </c>
      <c r="K11" s="66">
        <f t="shared" si="3"/>
        <v>154861.10999999999</v>
      </c>
      <c r="L11" s="66">
        <f t="shared" si="3"/>
        <v>154861.10999999999</v>
      </c>
      <c r="M11" s="66">
        <f t="shared" si="3"/>
        <v>154861.10999999999</v>
      </c>
      <c r="N11" s="66">
        <f t="shared" si="3"/>
        <v>154861.10999999999</v>
      </c>
      <c r="O11" s="66">
        <f t="shared" si="3"/>
        <v>154861.10999999999</v>
      </c>
      <c r="P11" s="66">
        <f t="shared" si="3"/>
        <v>154861.10999999999</v>
      </c>
      <c r="Q11" s="66">
        <f t="shared" si="3"/>
        <v>154861.10999999999</v>
      </c>
      <c r="R11" s="66">
        <f t="shared" si="3"/>
        <v>154861.10999999999</v>
      </c>
      <c r="S11" s="66">
        <f t="shared" si="3"/>
        <v>154861.10999999999</v>
      </c>
      <c r="T11" s="66">
        <f t="shared" si="3"/>
        <v>154861.10999999999</v>
      </c>
      <c r="U11" s="65">
        <f t="shared" si="3"/>
        <v>25937111.109999999</v>
      </c>
      <c r="V11" s="263">
        <f t="shared" si="3"/>
        <v>154861.10999999999</v>
      </c>
      <c r="W11" s="66">
        <f t="shared" si="3"/>
        <v>154861.10999999999</v>
      </c>
      <c r="X11" s="66">
        <f t="shared" si="3"/>
        <v>154861.10999999999</v>
      </c>
      <c r="Y11" s="66">
        <f t="shared" si="3"/>
        <v>154861.10999999999</v>
      </c>
      <c r="Z11" s="66">
        <f t="shared" si="3"/>
        <v>154861.10999999999</v>
      </c>
      <c r="AA11" s="66">
        <f t="shared" si="3"/>
        <v>154861.10999999999</v>
      </c>
      <c r="AB11" s="66">
        <f t="shared" si="3"/>
        <v>154861.10999999999</v>
      </c>
      <c r="AC11" s="66">
        <f t="shared" si="3"/>
        <v>154861.10999999999</v>
      </c>
      <c r="AD11" s="66">
        <f t="shared" si="3"/>
        <v>154861.10999999999</v>
      </c>
      <c r="AE11" s="66">
        <f t="shared" si="3"/>
        <v>154861.10999999999</v>
      </c>
      <c r="AF11" s="66">
        <f t="shared" si="3"/>
        <v>154861.10999999999</v>
      </c>
      <c r="AG11" s="65">
        <f t="shared" si="3"/>
        <v>21037111.109999999</v>
      </c>
      <c r="AH11" s="67">
        <f t="shared" si="3"/>
        <v>154861.10999999999</v>
      </c>
      <c r="AI11" s="66">
        <f t="shared" si="3"/>
        <v>154861.10999999999</v>
      </c>
      <c r="AJ11" s="66">
        <f t="shared" si="3"/>
        <v>154861.10999999999</v>
      </c>
      <c r="AK11" s="66">
        <f t="shared" si="3"/>
        <v>154861.10999999999</v>
      </c>
      <c r="AL11" s="66">
        <f t="shared" si="3"/>
        <v>154861.10999999999</v>
      </c>
      <c r="AM11" s="66">
        <f t="shared" si="3"/>
        <v>154861.10999999999</v>
      </c>
      <c r="AN11" s="66">
        <f t="shared" si="3"/>
        <v>154861.10999999999</v>
      </c>
      <c r="AO11" s="66">
        <f t="shared" si="3"/>
        <v>154861.10999999999</v>
      </c>
      <c r="AP11" s="66">
        <f t="shared" si="3"/>
        <v>154861.10999999999</v>
      </c>
      <c r="AQ11" s="66">
        <f t="shared" si="3"/>
        <v>154861.10999999999</v>
      </c>
      <c r="AR11" s="66">
        <f t="shared" si="3"/>
        <v>154861.10999999999</v>
      </c>
      <c r="AS11" s="65">
        <f t="shared" si="3"/>
        <v>16137111.109999999</v>
      </c>
      <c r="AT11" s="67">
        <f t="shared" si="3"/>
        <v>154861.10999999999</v>
      </c>
      <c r="AU11" s="66">
        <f t="shared" si="3"/>
        <v>154861.10999999999</v>
      </c>
      <c r="AV11" s="66">
        <f t="shared" si="3"/>
        <v>154861.10999999999</v>
      </c>
      <c r="AW11" s="66">
        <f t="shared" si="3"/>
        <v>154861.10999999999</v>
      </c>
      <c r="AX11" s="66">
        <f t="shared" si="3"/>
        <v>154861.10999999999</v>
      </c>
      <c r="AY11" s="66">
        <f t="shared" si="3"/>
        <v>154861.10999999999</v>
      </c>
      <c r="AZ11" s="66">
        <f t="shared" si="3"/>
        <v>154861.10999999999</v>
      </c>
      <c r="BA11" s="66">
        <f t="shared" si="3"/>
        <v>154861.10999999999</v>
      </c>
      <c r="BB11" s="66">
        <f t="shared" si="3"/>
        <v>154861.10999999999</v>
      </c>
      <c r="BC11" s="66">
        <f t="shared" si="3"/>
        <v>154861.10999999999</v>
      </c>
      <c r="BD11" s="66">
        <f t="shared" si="3"/>
        <v>154861.10999999999</v>
      </c>
      <c r="BE11" s="65">
        <f t="shared" si="3"/>
        <v>16137111.109999999</v>
      </c>
      <c r="BF11" s="67">
        <f t="shared" si="3"/>
        <v>154861.10999999999</v>
      </c>
      <c r="BG11" s="66">
        <f t="shared" si="3"/>
        <v>154861.10999999999</v>
      </c>
      <c r="BH11" s="66">
        <f t="shared" si="3"/>
        <v>154861.10999999999</v>
      </c>
      <c r="BI11" s="66">
        <f t="shared" si="3"/>
        <v>154861.10999999999</v>
      </c>
      <c r="BJ11" s="66">
        <f t="shared" si="3"/>
        <v>154861.10999999999</v>
      </c>
      <c r="BK11" s="66">
        <f t="shared" si="3"/>
        <v>154861.10999999999</v>
      </c>
      <c r="BL11" s="66">
        <f t="shared" si="3"/>
        <v>154861.10999999999</v>
      </c>
      <c r="BM11" s="66">
        <f t="shared" si="3"/>
        <v>154861.10999999999</v>
      </c>
      <c r="BN11" s="66">
        <f t="shared" si="3"/>
        <v>154861.10999999999</v>
      </c>
      <c r="BO11" s="66">
        <f t="shared" si="3"/>
        <v>154861.10999999999</v>
      </c>
      <c r="BP11" s="66">
        <f t="shared" si="3"/>
        <v>154861.10999999999</v>
      </c>
      <c r="BQ11" s="65">
        <f t="shared" si="3"/>
        <v>16137111.109999999</v>
      </c>
      <c r="BR11" s="67">
        <f t="shared" si="3"/>
        <v>154861.10999999999</v>
      </c>
      <c r="BS11" s="66">
        <f t="shared" si="3"/>
        <v>154861.10999999999</v>
      </c>
      <c r="BT11" s="66">
        <f t="shared" si="3"/>
        <v>154861.10999999999</v>
      </c>
      <c r="BU11" s="66">
        <f t="shared" ref="BU11:CC11" si="4">+BU21+BU12+BU24</f>
        <v>154861.10999999999</v>
      </c>
      <c r="BV11" s="66">
        <f t="shared" si="4"/>
        <v>154861.10999999999</v>
      </c>
      <c r="BW11" s="66">
        <f t="shared" si="4"/>
        <v>154861.10999999999</v>
      </c>
      <c r="BX11" s="66">
        <f t="shared" si="4"/>
        <v>154861.10999999999</v>
      </c>
      <c r="BY11" s="66">
        <f t="shared" si="4"/>
        <v>154861.10999999999</v>
      </c>
      <c r="BZ11" s="66">
        <f t="shared" si="4"/>
        <v>154861.10999999999</v>
      </c>
      <c r="CA11" s="66">
        <f t="shared" si="4"/>
        <v>154861.10999999999</v>
      </c>
      <c r="CB11" s="66">
        <f t="shared" si="4"/>
        <v>154861.10999999999</v>
      </c>
      <c r="CC11" s="65">
        <f t="shared" si="4"/>
        <v>16137111.27</v>
      </c>
      <c r="CD11"/>
    </row>
    <row r="12" spans="1:82" x14ac:dyDescent="0.75">
      <c r="A12" s="39"/>
      <c r="B12" s="68" t="s">
        <v>36</v>
      </c>
      <c r="C12" s="457" t="s">
        <v>37</v>
      </c>
      <c r="D12" s="486"/>
      <c r="E12" s="486"/>
      <c r="F12" s="487"/>
      <c r="G12" s="246">
        <f t="shared" si="2"/>
        <v>63660000.079999998</v>
      </c>
      <c r="H12" s="69">
        <f>+H28</f>
        <v>0</v>
      </c>
      <c r="I12" s="70">
        <f t="shared" ref="I12:BT12" si="5">+I28</f>
        <v>0</v>
      </c>
      <c r="J12" s="69">
        <f t="shared" si="5"/>
        <v>101388.89</v>
      </c>
      <c r="K12" s="71">
        <f t="shared" si="5"/>
        <v>101388.89</v>
      </c>
      <c r="L12" s="71">
        <f t="shared" si="5"/>
        <v>101388.89</v>
      </c>
      <c r="M12" s="71">
        <f t="shared" si="5"/>
        <v>101388.89</v>
      </c>
      <c r="N12" s="71">
        <f t="shared" si="5"/>
        <v>101388.89</v>
      </c>
      <c r="O12" s="71">
        <f t="shared" si="5"/>
        <v>101388.89</v>
      </c>
      <c r="P12" s="71">
        <f t="shared" si="5"/>
        <v>101388.89</v>
      </c>
      <c r="Q12" s="71">
        <f t="shared" si="5"/>
        <v>101388.89</v>
      </c>
      <c r="R12" s="71">
        <f t="shared" si="5"/>
        <v>101388.89</v>
      </c>
      <c r="S12" s="71">
        <f t="shared" si="5"/>
        <v>101388.89</v>
      </c>
      <c r="T12" s="71">
        <f t="shared" si="5"/>
        <v>101388.89</v>
      </c>
      <c r="U12" s="70">
        <f t="shared" si="5"/>
        <v>10844722.220000001</v>
      </c>
      <c r="V12" s="69">
        <f t="shared" si="5"/>
        <v>101388.89</v>
      </c>
      <c r="W12" s="71">
        <f t="shared" si="5"/>
        <v>101388.89</v>
      </c>
      <c r="X12" s="71">
        <f t="shared" si="5"/>
        <v>101388.89</v>
      </c>
      <c r="Y12" s="71">
        <f t="shared" si="5"/>
        <v>101388.89</v>
      </c>
      <c r="Z12" s="71">
        <f t="shared" si="5"/>
        <v>101388.89</v>
      </c>
      <c r="AA12" s="71">
        <f t="shared" si="5"/>
        <v>101388.89</v>
      </c>
      <c r="AB12" s="71">
        <f t="shared" si="5"/>
        <v>101388.89</v>
      </c>
      <c r="AC12" s="71">
        <f t="shared" si="5"/>
        <v>101388.89</v>
      </c>
      <c r="AD12" s="71">
        <f t="shared" si="5"/>
        <v>101388.89</v>
      </c>
      <c r="AE12" s="71">
        <f t="shared" si="5"/>
        <v>101388.89</v>
      </c>
      <c r="AF12" s="71">
        <f t="shared" si="5"/>
        <v>101388.89</v>
      </c>
      <c r="AG12" s="70">
        <f t="shared" si="5"/>
        <v>9944722.2200000007</v>
      </c>
      <c r="AH12" s="72">
        <f t="shared" si="5"/>
        <v>101388.89</v>
      </c>
      <c r="AI12" s="71">
        <f t="shared" si="5"/>
        <v>101388.89</v>
      </c>
      <c r="AJ12" s="71">
        <f t="shared" si="5"/>
        <v>101388.89</v>
      </c>
      <c r="AK12" s="71">
        <f t="shared" si="5"/>
        <v>101388.89</v>
      </c>
      <c r="AL12" s="71">
        <f t="shared" si="5"/>
        <v>101388.89</v>
      </c>
      <c r="AM12" s="71">
        <f t="shared" si="5"/>
        <v>101388.89</v>
      </c>
      <c r="AN12" s="71">
        <f t="shared" si="5"/>
        <v>101388.89</v>
      </c>
      <c r="AO12" s="71">
        <f t="shared" si="5"/>
        <v>101388.89</v>
      </c>
      <c r="AP12" s="71">
        <f t="shared" si="5"/>
        <v>101388.89</v>
      </c>
      <c r="AQ12" s="71">
        <f t="shared" si="5"/>
        <v>101388.89</v>
      </c>
      <c r="AR12" s="71">
        <f t="shared" si="5"/>
        <v>101388.89</v>
      </c>
      <c r="AS12" s="70">
        <f t="shared" si="5"/>
        <v>9044722.2200000007</v>
      </c>
      <c r="AT12" s="72">
        <f t="shared" si="5"/>
        <v>101388.89</v>
      </c>
      <c r="AU12" s="71">
        <f t="shared" si="5"/>
        <v>101388.89</v>
      </c>
      <c r="AV12" s="71">
        <f t="shared" si="5"/>
        <v>101388.89</v>
      </c>
      <c r="AW12" s="71">
        <f t="shared" si="5"/>
        <v>101388.89</v>
      </c>
      <c r="AX12" s="71">
        <f t="shared" si="5"/>
        <v>101388.89</v>
      </c>
      <c r="AY12" s="71">
        <f t="shared" si="5"/>
        <v>101388.89</v>
      </c>
      <c r="AZ12" s="71">
        <f t="shared" si="5"/>
        <v>101388.89</v>
      </c>
      <c r="BA12" s="71">
        <f t="shared" si="5"/>
        <v>101388.89</v>
      </c>
      <c r="BB12" s="71">
        <f t="shared" si="5"/>
        <v>101388.89</v>
      </c>
      <c r="BC12" s="71">
        <f t="shared" si="5"/>
        <v>101388.89</v>
      </c>
      <c r="BD12" s="71">
        <f t="shared" si="5"/>
        <v>101388.89</v>
      </c>
      <c r="BE12" s="70">
        <f t="shared" si="5"/>
        <v>9044722.2200000007</v>
      </c>
      <c r="BF12" s="72">
        <f t="shared" si="5"/>
        <v>101388.89</v>
      </c>
      <c r="BG12" s="71">
        <f t="shared" si="5"/>
        <v>101388.89</v>
      </c>
      <c r="BH12" s="71">
        <f t="shared" si="5"/>
        <v>101388.89</v>
      </c>
      <c r="BI12" s="71">
        <f t="shared" si="5"/>
        <v>101388.89</v>
      </c>
      <c r="BJ12" s="71">
        <f t="shared" si="5"/>
        <v>101388.89</v>
      </c>
      <c r="BK12" s="71">
        <f t="shared" si="5"/>
        <v>101388.89</v>
      </c>
      <c r="BL12" s="71">
        <f t="shared" si="5"/>
        <v>101388.89</v>
      </c>
      <c r="BM12" s="71">
        <f t="shared" si="5"/>
        <v>101388.89</v>
      </c>
      <c r="BN12" s="71">
        <f t="shared" si="5"/>
        <v>101388.89</v>
      </c>
      <c r="BO12" s="71">
        <f t="shared" si="5"/>
        <v>101388.89</v>
      </c>
      <c r="BP12" s="71">
        <f t="shared" si="5"/>
        <v>101388.89</v>
      </c>
      <c r="BQ12" s="70">
        <f t="shared" si="5"/>
        <v>9044722.2200000007</v>
      </c>
      <c r="BR12" s="72">
        <f t="shared" si="5"/>
        <v>101388.89</v>
      </c>
      <c r="BS12" s="71">
        <f t="shared" si="5"/>
        <v>101388.89</v>
      </c>
      <c r="BT12" s="71">
        <f t="shared" si="5"/>
        <v>101388.89</v>
      </c>
      <c r="BU12" s="71">
        <f t="shared" ref="BU12:CC12" si="6">+BU28</f>
        <v>101388.89</v>
      </c>
      <c r="BV12" s="71">
        <f t="shared" si="6"/>
        <v>101388.89</v>
      </c>
      <c r="BW12" s="71">
        <f t="shared" si="6"/>
        <v>101388.89</v>
      </c>
      <c r="BX12" s="71">
        <f t="shared" si="6"/>
        <v>101388.89</v>
      </c>
      <c r="BY12" s="71">
        <f t="shared" si="6"/>
        <v>101388.89</v>
      </c>
      <c r="BZ12" s="71">
        <f t="shared" si="6"/>
        <v>101388.89</v>
      </c>
      <c r="CA12" s="71">
        <f t="shared" si="6"/>
        <v>101388.89</v>
      </c>
      <c r="CB12" s="71">
        <f t="shared" si="6"/>
        <v>101388.89</v>
      </c>
      <c r="CC12" s="70">
        <f t="shared" si="6"/>
        <v>9044722.2400000002</v>
      </c>
      <c r="CD12" s="284" t="b">
        <f>G12=G28</f>
        <v>1</v>
      </c>
    </row>
    <row r="13" spans="1:82" x14ac:dyDescent="0.75">
      <c r="A13" s="39"/>
      <c r="B13" s="73"/>
      <c r="C13" s="447" t="s">
        <v>38</v>
      </c>
      <c r="D13" s="449"/>
      <c r="E13" s="449"/>
      <c r="F13" s="450"/>
      <c r="G13" s="74">
        <f t="shared" si="2"/>
        <v>7300000.0800000001</v>
      </c>
      <c r="H13" s="75">
        <f>+H12-SUM(H14:H15)</f>
        <v>0</v>
      </c>
      <c r="I13" s="76">
        <f t="shared" ref="I13:BT13" si="7">+I12-SUM(I14:I15)</f>
        <v>0</v>
      </c>
      <c r="J13" s="75">
        <f t="shared" si="7"/>
        <v>101388.89</v>
      </c>
      <c r="K13" s="77">
        <f t="shared" si="7"/>
        <v>101388.89</v>
      </c>
      <c r="L13" s="77">
        <f t="shared" si="7"/>
        <v>101388.89</v>
      </c>
      <c r="M13" s="77">
        <f t="shared" si="7"/>
        <v>101388.89</v>
      </c>
      <c r="N13" s="77">
        <f t="shared" si="7"/>
        <v>101388.89</v>
      </c>
      <c r="O13" s="77">
        <f t="shared" si="7"/>
        <v>101388.89</v>
      </c>
      <c r="P13" s="77">
        <f t="shared" si="7"/>
        <v>101388.89</v>
      </c>
      <c r="Q13" s="77">
        <f t="shared" si="7"/>
        <v>101388.89</v>
      </c>
      <c r="R13" s="77">
        <f t="shared" si="7"/>
        <v>101388.89</v>
      </c>
      <c r="S13" s="77">
        <f t="shared" si="7"/>
        <v>101388.89</v>
      </c>
      <c r="T13" s="77">
        <f t="shared" si="7"/>
        <v>101388.89</v>
      </c>
      <c r="U13" s="76">
        <f t="shared" si="7"/>
        <v>101388.89</v>
      </c>
      <c r="V13" s="75">
        <f t="shared" si="7"/>
        <v>101388.89</v>
      </c>
      <c r="W13" s="77">
        <f t="shared" si="7"/>
        <v>101388.89</v>
      </c>
      <c r="X13" s="77">
        <f t="shared" si="7"/>
        <v>101388.89</v>
      </c>
      <c r="Y13" s="77">
        <f t="shared" si="7"/>
        <v>101388.89</v>
      </c>
      <c r="Z13" s="77">
        <f t="shared" si="7"/>
        <v>101388.89</v>
      </c>
      <c r="AA13" s="77">
        <f t="shared" si="7"/>
        <v>101388.89</v>
      </c>
      <c r="AB13" s="77">
        <f t="shared" si="7"/>
        <v>101388.89</v>
      </c>
      <c r="AC13" s="77">
        <f t="shared" si="7"/>
        <v>101388.89</v>
      </c>
      <c r="AD13" s="77">
        <f t="shared" si="7"/>
        <v>101388.89</v>
      </c>
      <c r="AE13" s="77">
        <f t="shared" si="7"/>
        <v>101388.89</v>
      </c>
      <c r="AF13" s="77">
        <f t="shared" si="7"/>
        <v>101388.89</v>
      </c>
      <c r="AG13" s="76">
        <f t="shared" si="7"/>
        <v>101388.89</v>
      </c>
      <c r="AH13" s="78">
        <f t="shared" si="7"/>
        <v>101388.89</v>
      </c>
      <c r="AI13" s="77">
        <f t="shared" si="7"/>
        <v>101388.89</v>
      </c>
      <c r="AJ13" s="77">
        <f t="shared" si="7"/>
        <v>101388.89</v>
      </c>
      <c r="AK13" s="77">
        <f t="shared" si="7"/>
        <v>101388.89</v>
      </c>
      <c r="AL13" s="77">
        <f t="shared" si="7"/>
        <v>101388.89</v>
      </c>
      <c r="AM13" s="77">
        <f t="shared" si="7"/>
        <v>101388.89</v>
      </c>
      <c r="AN13" s="77">
        <f t="shared" si="7"/>
        <v>101388.89</v>
      </c>
      <c r="AO13" s="77">
        <f t="shared" si="7"/>
        <v>101388.89</v>
      </c>
      <c r="AP13" s="77">
        <f t="shared" si="7"/>
        <v>101388.89</v>
      </c>
      <c r="AQ13" s="77">
        <f t="shared" si="7"/>
        <v>101388.89</v>
      </c>
      <c r="AR13" s="77">
        <f t="shared" si="7"/>
        <v>101388.89</v>
      </c>
      <c r="AS13" s="76">
        <f t="shared" si="7"/>
        <v>101388.89</v>
      </c>
      <c r="AT13" s="78">
        <f t="shared" si="7"/>
        <v>101388.89</v>
      </c>
      <c r="AU13" s="77">
        <f t="shared" si="7"/>
        <v>101388.89</v>
      </c>
      <c r="AV13" s="77">
        <f t="shared" si="7"/>
        <v>101388.89</v>
      </c>
      <c r="AW13" s="77">
        <f t="shared" si="7"/>
        <v>101388.89</v>
      </c>
      <c r="AX13" s="77">
        <f t="shared" si="7"/>
        <v>101388.89</v>
      </c>
      <c r="AY13" s="77">
        <f t="shared" si="7"/>
        <v>101388.89</v>
      </c>
      <c r="AZ13" s="77">
        <f t="shared" si="7"/>
        <v>101388.89</v>
      </c>
      <c r="BA13" s="77">
        <f t="shared" si="7"/>
        <v>101388.89</v>
      </c>
      <c r="BB13" s="77">
        <f t="shared" si="7"/>
        <v>101388.89</v>
      </c>
      <c r="BC13" s="77">
        <f t="shared" si="7"/>
        <v>101388.89</v>
      </c>
      <c r="BD13" s="77">
        <f t="shared" si="7"/>
        <v>101388.89</v>
      </c>
      <c r="BE13" s="76">
        <f t="shared" si="7"/>
        <v>101388.89</v>
      </c>
      <c r="BF13" s="78">
        <f t="shared" si="7"/>
        <v>101388.89</v>
      </c>
      <c r="BG13" s="77">
        <f t="shared" si="7"/>
        <v>101388.89</v>
      </c>
      <c r="BH13" s="77">
        <f t="shared" si="7"/>
        <v>101388.89</v>
      </c>
      <c r="BI13" s="77">
        <f t="shared" si="7"/>
        <v>101388.89</v>
      </c>
      <c r="BJ13" s="77">
        <f t="shared" si="7"/>
        <v>101388.89</v>
      </c>
      <c r="BK13" s="77">
        <f t="shared" si="7"/>
        <v>101388.89</v>
      </c>
      <c r="BL13" s="77">
        <f t="shared" si="7"/>
        <v>101388.89</v>
      </c>
      <c r="BM13" s="77">
        <f t="shared" si="7"/>
        <v>101388.89</v>
      </c>
      <c r="BN13" s="77">
        <f t="shared" si="7"/>
        <v>101388.89</v>
      </c>
      <c r="BO13" s="77">
        <f t="shared" si="7"/>
        <v>101388.89</v>
      </c>
      <c r="BP13" s="77">
        <f t="shared" si="7"/>
        <v>101388.89</v>
      </c>
      <c r="BQ13" s="76">
        <f t="shared" si="7"/>
        <v>101388.89</v>
      </c>
      <c r="BR13" s="78">
        <f t="shared" si="7"/>
        <v>101388.89</v>
      </c>
      <c r="BS13" s="77">
        <f t="shared" si="7"/>
        <v>101388.89</v>
      </c>
      <c r="BT13" s="77">
        <f t="shared" si="7"/>
        <v>101388.89</v>
      </c>
      <c r="BU13" s="77">
        <f t="shared" ref="BU13:CC13" si="8">+BU12-SUM(BU14:BU15)</f>
        <v>101388.89</v>
      </c>
      <c r="BV13" s="77">
        <f t="shared" si="8"/>
        <v>101388.89</v>
      </c>
      <c r="BW13" s="77">
        <f t="shared" si="8"/>
        <v>101388.89</v>
      </c>
      <c r="BX13" s="77">
        <f t="shared" si="8"/>
        <v>101388.89</v>
      </c>
      <c r="BY13" s="77">
        <f t="shared" si="8"/>
        <v>101388.89</v>
      </c>
      <c r="BZ13" s="77">
        <f t="shared" si="8"/>
        <v>101388.89</v>
      </c>
      <c r="CA13" s="77">
        <f t="shared" si="8"/>
        <v>101388.89</v>
      </c>
      <c r="CB13" s="77">
        <f t="shared" si="8"/>
        <v>101388.89</v>
      </c>
      <c r="CC13" s="76">
        <f t="shared" si="8"/>
        <v>101388.89</v>
      </c>
      <c r="CD13"/>
    </row>
    <row r="14" spans="1:82" x14ac:dyDescent="0.75">
      <c r="A14" s="39"/>
      <c r="B14" s="73"/>
      <c r="C14" s="447" t="s">
        <v>39</v>
      </c>
      <c r="D14" s="449"/>
      <c r="E14" s="449"/>
      <c r="F14" s="450"/>
      <c r="G14" s="247">
        <f t="shared" si="2"/>
        <v>56360000</v>
      </c>
      <c r="H14" s="79">
        <f>+H169</f>
        <v>0</v>
      </c>
      <c r="I14" s="80">
        <f t="shared" ref="I14:BT14" si="9">+I169</f>
        <v>0</v>
      </c>
      <c r="J14" s="79">
        <f t="shared" si="9"/>
        <v>0</v>
      </c>
      <c r="K14" s="81">
        <f t="shared" si="9"/>
        <v>0</v>
      </c>
      <c r="L14" s="81">
        <f t="shared" si="9"/>
        <v>0</v>
      </c>
      <c r="M14" s="81">
        <f t="shared" si="9"/>
        <v>0</v>
      </c>
      <c r="N14" s="81">
        <f t="shared" si="9"/>
        <v>0</v>
      </c>
      <c r="O14" s="81">
        <f t="shared" si="9"/>
        <v>0</v>
      </c>
      <c r="P14" s="81">
        <f t="shared" si="9"/>
        <v>0</v>
      </c>
      <c r="Q14" s="81">
        <f t="shared" si="9"/>
        <v>0</v>
      </c>
      <c r="R14" s="81">
        <f t="shared" si="9"/>
        <v>0</v>
      </c>
      <c r="S14" s="81">
        <f t="shared" si="9"/>
        <v>0</v>
      </c>
      <c r="T14" s="81">
        <f t="shared" si="9"/>
        <v>0</v>
      </c>
      <c r="U14" s="80">
        <f t="shared" si="9"/>
        <v>10743333.33</v>
      </c>
      <c r="V14" s="79">
        <f t="shared" si="9"/>
        <v>0</v>
      </c>
      <c r="W14" s="81">
        <f t="shared" si="9"/>
        <v>0</v>
      </c>
      <c r="X14" s="81">
        <f t="shared" si="9"/>
        <v>0</v>
      </c>
      <c r="Y14" s="81">
        <f t="shared" si="9"/>
        <v>0</v>
      </c>
      <c r="Z14" s="81">
        <f t="shared" si="9"/>
        <v>0</v>
      </c>
      <c r="AA14" s="81">
        <f t="shared" si="9"/>
        <v>0</v>
      </c>
      <c r="AB14" s="81">
        <f t="shared" si="9"/>
        <v>0</v>
      </c>
      <c r="AC14" s="81">
        <f t="shared" si="9"/>
        <v>0</v>
      </c>
      <c r="AD14" s="81">
        <f t="shared" si="9"/>
        <v>0</v>
      </c>
      <c r="AE14" s="81">
        <f t="shared" si="9"/>
        <v>0</v>
      </c>
      <c r="AF14" s="81">
        <f t="shared" si="9"/>
        <v>0</v>
      </c>
      <c r="AG14" s="80">
        <f t="shared" si="9"/>
        <v>9843333.3300000001</v>
      </c>
      <c r="AH14" s="82">
        <f t="shared" si="9"/>
        <v>0</v>
      </c>
      <c r="AI14" s="81">
        <f t="shared" si="9"/>
        <v>0</v>
      </c>
      <c r="AJ14" s="81">
        <f t="shared" si="9"/>
        <v>0</v>
      </c>
      <c r="AK14" s="81">
        <f t="shared" si="9"/>
        <v>0</v>
      </c>
      <c r="AL14" s="81">
        <f t="shared" si="9"/>
        <v>0</v>
      </c>
      <c r="AM14" s="81">
        <f t="shared" si="9"/>
        <v>0</v>
      </c>
      <c r="AN14" s="81">
        <f t="shared" si="9"/>
        <v>0</v>
      </c>
      <c r="AO14" s="81">
        <f t="shared" si="9"/>
        <v>0</v>
      </c>
      <c r="AP14" s="81">
        <f t="shared" si="9"/>
        <v>0</v>
      </c>
      <c r="AQ14" s="81">
        <f t="shared" si="9"/>
        <v>0</v>
      </c>
      <c r="AR14" s="81">
        <f t="shared" si="9"/>
        <v>0</v>
      </c>
      <c r="AS14" s="80">
        <f t="shared" si="9"/>
        <v>8943333.3300000001</v>
      </c>
      <c r="AT14" s="82">
        <f t="shared" si="9"/>
        <v>0</v>
      </c>
      <c r="AU14" s="81">
        <f t="shared" si="9"/>
        <v>0</v>
      </c>
      <c r="AV14" s="81">
        <f t="shared" si="9"/>
        <v>0</v>
      </c>
      <c r="AW14" s="81">
        <f t="shared" si="9"/>
        <v>0</v>
      </c>
      <c r="AX14" s="81">
        <f t="shared" si="9"/>
        <v>0</v>
      </c>
      <c r="AY14" s="81">
        <f t="shared" si="9"/>
        <v>0</v>
      </c>
      <c r="AZ14" s="81">
        <f t="shared" si="9"/>
        <v>0</v>
      </c>
      <c r="BA14" s="81">
        <f t="shared" si="9"/>
        <v>0</v>
      </c>
      <c r="BB14" s="81">
        <f t="shared" si="9"/>
        <v>0</v>
      </c>
      <c r="BC14" s="81">
        <f t="shared" si="9"/>
        <v>0</v>
      </c>
      <c r="BD14" s="81">
        <f t="shared" si="9"/>
        <v>0</v>
      </c>
      <c r="BE14" s="80">
        <f t="shared" si="9"/>
        <v>8943333.3300000001</v>
      </c>
      <c r="BF14" s="82">
        <f t="shared" si="9"/>
        <v>0</v>
      </c>
      <c r="BG14" s="81">
        <f t="shared" si="9"/>
        <v>0</v>
      </c>
      <c r="BH14" s="81">
        <f t="shared" si="9"/>
        <v>0</v>
      </c>
      <c r="BI14" s="81">
        <f t="shared" si="9"/>
        <v>0</v>
      </c>
      <c r="BJ14" s="81">
        <f t="shared" si="9"/>
        <v>0</v>
      </c>
      <c r="BK14" s="81">
        <f t="shared" si="9"/>
        <v>0</v>
      </c>
      <c r="BL14" s="81">
        <f t="shared" si="9"/>
        <v>0</v>
      </c>
      <c r="BM14" s="81">
        <f t="shared" si="9"/>
        <v>0</v>
      </c>
      <c r="BN14" s="81">
        <f t="shared" si="9"/>
        <v>0</v>
      </c>
      <c r="BO14" s="81">
        <f t="shared" si="9"/>
        <v>0</v>
      </c>
      <c r="BP14" s="81">
        <f t="shared" si="9"/>
        <v>0</v>
      </c>
      <c r="BQ14" s="80">
        <f t="shared" si="9"/>
        <v>8943333.3300000001</v>
      </c>
      <c r="BR14" s="82">
        <f t="shared" si="9"/>
        <v>0</v>
      </c>
      <c r="BS14" s="81">
        <f t="shared" si="9"/>
        <v>0</v>
      </c>
      <c r="BT14" s="81">
        <f t="shared" si="9"/>
        <v>0</v>
      </c>
      <c r="BU14" s="81">
        <f t="shared" ref="BU14:CC14" si="10">+BU169</f>
        <v>0</v>
      </c>
      <c r="BV14" s="81">
        <f t="shared" si="10"/>
        <v>0</v>
      </c>
      <c r="BW14" s="81">
        <f t="shared" si="10"/>
        <v>0</v>
      </c>
      <c r="BX14" s="81">
        <f t="shared" si="10"/>
        <v>0</v>
      </c>
      <c r="BY14" s="81">
        <f t="shared" si="10"/>
        <v>0</v>
      </c>
      <c r="BZ14" s="81">
        <f t="shared" si="10"/>
        <v>0</v>
      </c>
      <c r="CA14" s="81">
        <f t="shared" si="10"/>
        <v>0</v>
      </c>
      <c r="CB14" s="81">
        <f t="shared" si="10"/>
        <v>0</v>
      </c>
      <c r="CC14" s="80">
        <f t="shared" si="10"/>
        <v>8943333.3499999996</v>
      </c>
      <c r="CD14"/>
    </row>
    <row r="15" spans="1:82" x14ac:dyDescent="0.75">
      <c r="A15" s="39"/>
      <c r="B15" s="73"/>
      <c r="C15" s="447" t="s">
        <v>40</v>
      </c>
      <c r="D15" s="449"/>
      <c r="E15" s="449"/>
      <c r="F15" s="450"/>
      <c r="G15" s="248">
        <f t="shared" si="2"/>
        <v>0</v>
      </c>
      <c r="H15" s="83">
        <f t="shared" ref="H15" si="11">+SUM(H16:H19)</f>
        <v>0</v>
      </c>
      <c r="I15" s="84">
        <f t="shared" ref="I15:BT15" si="12">+SUM(I16:I19)</f>
        <v>0</v>
      </c>
      <c r="J15" s="83">
        <f t="shared" si="12"/>
        <v>0</v>
      </c>
      <c r="K15" s="85">
        <f t="shared" si="12"/>
        <v>0</v>
      </c>
      <c r="L15" s="85">
        <f t="shared" si="12"/>
        <v>0</v>
      </c>
      <c r="M15" s="85">
        <f t="shared" si="12"/>
        <v>0</v>
      </c>
      <c r="N15" s="85">
        <f t="shared" si="12"/>
        <v>0</v>
      </c>
      <c r="O15" s="85">
        <f t="shared" si="12"/>
        <v>0</v>
      </c>
      <c r="P15" s="85">
        <f t="shared" si="12"/>
        <v>0</v>
      </c>
      <c r="Q15" s="85">
        <f t="shared" si="12"/>
        <v>0</v>
      </c>
      <c r="R15" s="85">
        <f t="shared" si="12"/>
        <v>0</v>
      </c>
      <c r="S15" s="85">
        <f t="shared" si="12"/>
        <v>0</v>
      </c>
      <c r="T15" s="85">
        <f t="shared" si="12"/>
        <v>0</v>
      </c>
      <c r="U15" s="84">
        <f t="shared" si="12"/>
        <v>0</v>
      </c>
      <c r="V15" s="83">
        <f t="shared" si="12"/>
        <v>0</v>
      </c>
      <c r="W15" s="85">
        <f t="shared" si="12"/>
        <v>0</v>
      </c>
      <c r="X15" s="85">
        <f t="shared" si="12"/>
        <v>0</v>
      </c>
      <c r="Y15" s="85">
        <f t="shared" si="12"/>
        <v>0</v>
      </c>
      <c r="Z15" s="85">
        <f t="shared" si="12"/>
        <v>0</v>
      </c>
      <c r="AA15" s="85">
        <f t="shared" si="12"/>
        <v>0</v>
      </c>
      <c r="AB15" s="85">
        <f t="shared" si="12"/>
        <v>0</v>
      </c>
      <c r="AC15" s="85">
        <f t="shared" si="12"/>
        <v>0</v>
      </c>
      <c r="AD15" s="85">
        <f t="shared" si="12"/>
        <v>0</v>
      </c>
      <c r="AE15" s="85">
        <f t="shared" si="12"/>
        <v>0</v>
      </c>
      <c r="AF15" s="85">
        <f t="shared" si="12"/>
        <v>0</v>
      </c>
      <c r="AG15" s="84">
        <f t="shared" si="12"/>
        <v>0</v>
      </c>
      <c r="AH15" s="86">
        <f t="shared" si="12"/>
        <v>0</v>
      </c>
      <c r="AI15" s="85">
        <f t="shared" si="12"/>
        <v>0</v>
      </c>
      <c r="AJ15" s="85">
        <f t="shared" si="12"/>
        <v>0</v>
      </c>
      <c r="AK15" s="85">
        <f t="shared" si="12"/>
        <v>0</v>
      </c>
      <c r="AL15" s="85">
        <f t="shared" si="12"/>
        <v>0</v>
      </c>
      <c r="AM15" s="85">
        <f t="shared" si="12"/>
        <v>0</v>
      </c>
      <c r="AN15" s="85">
        <f t="shared" si="12"/>
        <v>0</v>
      </c>
      <c r="AO15" s="85">
        <f t="shared" si="12"/>
        <v>0</v>
      </c>
      <c r="AP15" s="85">
        <f t="shared" si="12"/>
        <v>0</v>
      </c>
      <c r="AQ15" s="85">
        <f t="shared" si="12"/>
        <v>0</v>
      </c>
      <c r="AR15" s="85">
        <f t="shared" si="12"/>
        <v>0</v>
      </c>
      <c r="AS15" s="84">
        <f t="shared" si="12"/>
        <v>0</v>
      </c>
      <c r="AT15" s="86">
        <f t="shared" si="12"/>
        <v>0</v>
      </c>
      <c r="AU15" s="85">
        <f t="shared" si="12"/>
        <v>0</v>
      </c>
      <c r="AV15" s="85">
        <f t="shared" si="12"/>
        <v>0</v>
      </c>
      <c r="AW15" s="85">
        <f t="shared" si="12"/>
        <v>0</v>
      </c>
      <c r="AX15" s="85">
        <f t="shared" si="12"/>
        <v>0</v>
      </c>
      <c r="AY15" s="85">
        <f t="shared" si="12"/>
        <v>0</v>
      </c>
      <c r="AZ15" s="85">
        <f t="shared" si="12"/>
        <v>0</v>
      </c>
      <c r="BA15" s="85">
        <f t="shared" si="12"/>
        <v>0</v>
      </c>
      <c r="BB15" s="85">
        <f t="shared" si="12"/>
        <v>0</v>
      </c>
      <c r="BC15" s="85">
        <f t="shared" si="12"/>
        <v>0</v>
      </c>
      <c r="BD15" s="85">
        <f t="shared" si="12"/>
        <v>0</v>
      </c>
      <c r="BE15" s="84">
        <f t="shared" si="12"/>
        <v>0</v>
      </c>
      <c r="BF15" s="86">
        <f t="shared" si="12"/>
        <v>0</v>
      </c>
      <c r="BG15" s="85">
        <f t="shared" si="12"/>
        <v>0</v>
      </c>
      <c r="BH15" s="85">
        <f t="shared" si="12"/>
        <v>0</v>
      </c>
      <c r="BI15" s="85">
        <f t="shared" si="12"/>
        <v>0</v>
      </c>
      <c r="BJ15" s="85">
        <f t="shared" si="12"/>
        <v>0</v>
      </c>
      <c r="BK15" s="85">
        <f t="shared" si="12"/>
        <v>0</v>
      </c>
      <c r="BL15" s="85">
        <f t="shared" si="12"/>
        <v>0</v>
      </c>
      <c r="BM15" s="85">
        <f t="shared" si="12"/>
        <v>0</v>
      </c>
      <c r="BN15" s="85">
        <f t="shared" si="12"/>
        <v>0</v>
      </c>
      <c r="BO15" s="85">
        <f t="shared" si="12"/>
        <v>0</v>
      </c>
      <c r="BP15" s="85">
        <f t="shared" si="12"/>
        <v>0</v>
      </c>
      <c r="BQ15" s="84">
        <f t="shared" si="12"/>
        <v>0</v>
      </c>
      <c r="BR15" s="86">
        <f t="shared" si="12"/>
        <v>0</v>
      </c>
      <c r="BS15" s="85">
        <f t="shared" si="12"/>
        <v>0</v>
      </c>
      <c r="BT15" s="85">
        <f t="shared" si="12"/>
        <v>0</v>
      </c>
      <c r="BU15" s="85">
        <f t="shared" ref="BU15:CC15" si="13">+SUM(BU16:BU19)</f>
        <v>0</v>
      </c>
      <c r="BV15" s="85">
        <f t="shared" si="13"/>
        <v>0</v>
      </c>
      <c r="BW15" s="85">
        <f t="shared" si="13"/>
        <v>0</v>
      </c>
      <c r="BX15" s="85">
        <f t="shared" si="13"/>
        <v>0</v>
      </c>
      <c r="BY15" s="85">
        <f t="shared" si="13"/>
        <v>0</v>
      </c>
      <c r="BZ15" s="85">
        <f t="shared" si="13"/>
        <v>0</v>
      </c>
      <c r="CA15" s="85">
        <f t="shared" si="13"/>
        <v>0</v>
      </c>
      <c r="CB15" s="85">
        <f t="shared" si="13"/>
        <v>0</v>
      </c>
      <c r="CC15" s="84">
        <f t="shared" si="13"/>
        <v>0</v>
      </c>
      <c r="CD15"/>
    </row>
    <row r="16" spans="1:82" x14ac:dyDescent="0.75">
      <c r="A16" s="39"/>
      <c r="B16" s="73"/>
      <c r="C16" s="87" t="s">
        <v>7</v>
      </c>
      <c r="D16" s="130" t="s">
        <v>58</v>
      </c>
      <c r="E16" s="292">
        <v>72</v>
      </c>
      <c r="F16" s="223"/>
      <c r="G16" s="74">
        <f t="shared" si="2"/>
        <v>0</v>
      </c>
      <c r="H16" s="75"/>
      <c r="I16" s="76"/>
      <c r="J16" s="219"/>
      <c r="K16" s="220"/>
      <c r="L16" s="220"/>
      <c r="M16" s="220"/>
      <c r="N16" s="220"/>
      <c r="O16" s="220"/>
      <c r="P16" s="220"/>
      <c r="Q16" s="220"/>
      <c r="R16" s="220"/>
      <c r="S16" s="220"/>
      <c r="T16" s="220"/>
      <c r="U16" s="218"/>
      <c r="V16" s="219"/>
      <c r="W16" s="220"/>
      <c r="X16" s="220"/>
      <c r="Y16" s="220"/>
      <c r="Z16" s="220"/>
      <c r="AA16" s="220"/>
      <c r="AB16" s="220"/>
      <c r="AC16" s="220"/>
      <c r="AD16" s="220"/>
      <c r="AE16" s="220"/>
      <c r="AF16" s="220"/>
      <c r="AG16" s="218"/>
      <c r="AH16" s="221"/>
      <c r="AI16" s="220"/>
      <c r="AJ16" s="220"/>
      <c r="AK16" s="220"/>
      <c r="AL16" s="220"/>
      <c r="AM16" s="220"/>
      <c r="AN16" s="220"/>
      <c r="AO16" s="220"/>
      <c r="AP16" s="220"/>
      <c r="AQ16" s="220"/>
      <c r="AR16" s="220"/>
      <c r="AS16" s="218"/>
      <c r="AT16" s="221"/>
      <c r="AU16" s="220"/>
      <c r="AV16" s="220"/>
      <c r="AW16" s="220"/>
      <c r="AX16" s="220"/>
      <c r="AY16" s="220"/>
      <c r="AZ16" s="220"/>
      <c r="BA16" s="220"/>
      <c r="BB16" s="220"/>
      <c r="BC16" s="220"/>
      <c r="BD16" s="220"/>
      <c r="BE16" s="218"/>
      <c r="BF16" s="221"/>
      <c r="BG16" s="220"/>
      <c r="BH16" s="220"/>
      <c r="BI16" s="220"/>
      <c r="BJ16" s="220"/>
      <c r="BK16" s="220"/>
      <c r="BL16" s="220"/>
      <c r="BM16" s="220"/>
      <c r="BN16" s="220"/>
      <c r="BO16" s="220"/>
      <c r="BP16" s="220"/>
      <c r="BQ16" s="218"/>
      <c r="BR16" s="221"/>
      <c r="BS16" s="220"/>
      <c r="BT16" s="220"/>
      <c r="BU16" s="220"/>
      <c r="BV16" s="220"/>
      <c r="BW16" s="220"/>
      <c r="BX16" s="220"/>
      <c r="BY16" s="220"/>
      <c r="BZ16" s="220"/>
      <c r="CA16" s="220"/>
      <c r="CB16" s="220"/>
      <c r="CC16" s="218"/>
      <c r="CD16" t="s">
        <v>48</v>
      </c>
    </row>
    <row r="17" spans="1:82" x14ac:dyDescent="0.75">
      <c r="A17" s="39"/>
      <c r="B17" s="73"/>
      <c r="C17" s="87" t="s">
        <v>8</v>
      </c>
      <c r="D17" s="130" t="s">
        <v>58</v>
      </c>
      <c r="E17" s="292">
        <v>72</v>
      </c>
      <c r="F17" s="223"/>
      <c r="G17" s="74">
        <f t="shared" si="2"/>
        <v>0</v>
      </c>
      <c r="H17" s="75"/>
      <c r="I17" s="76"/>
      <c r="J17" s="219"/>
      <c r="K17" s="220"/>
      <c r="L17" s="220"/>
      <c r="M17" s="220"/>
      <c r="N17" s="220"/>
      <c r="O17" s="220"/>
      <c r="P17" s="220"/>
      <c r="Q17" s="220"/>
      <c r="R17" s="220"/>
      <c r="S17" s="220"/>
      <c r="T17" s="220"/>
      <c r="U17" s="218"/>
      <c r="V17" s="219"/>
      <c r="W17" s="220"/>
      <c r="X17" s="220"/>
      <c r="Y17" s="220"/>
      <c r="Z17" s="220"/>
      <c r="AA17" s="220"/>
      <c r="AB17" s="220"/>
      <c r="AC17" s="220"/>
      <c r="AD17" s="220"/>
      <c r="AE17" s="220"/>
      <c r="AF17" s="220"/>
      <c r="AG17" s="218"/>
      <c r="AH17" s="221"/>
      <c r="AI17" s="220"/>
      <c r="AJ17" s="220"/>
      <c r="AK17" s="220"/>
      <c r="AL17" s="220"/>
      <c r="AM17" s="220"/>
      <c r="AN17" s="220"/>
      <c r="AO17" s="220"/>
      <c r="AP17" s="220"/>
      <c r="AQ17" s="220"/>
      <c r="AR17" s="220"/>
      <c r="AS17" s="218"/>
      <c r="AT17" s="221"/>
      <c r="AU17" s="220"/>
      <c r="AV17" s="220"/>
      <c r="AW17" s="220"/>
      <c r="AX17" s="220"/>
      <c r="AY17" s="220"/>
      <c r="AZ17" s="220"/>
      <c r="BA17" s="220"/>
      <c r="BB17" s="220"/>
      <c r="BC17" s="220"/>
      <c r="BD17" s="220"/>
      <c r="BE17" s="218"/>
      <c r="BF17" s="221"/>
      <c r="BG17" s="220"/>
      <c r="BH17" s="220"/>
      <c r="BI17" s="220"/>
      <c r="BJ17" s="220"/>
      <c r="BK17" s="220"/>
      <c r="BL17" s="220"/>
      <c r="BM17" s="220"/>
      <c r="BN17" s="220"/>
      <c r="BO17" s="220"/>
      <c r="BP17" s="220"/>
      <c r="BQ17" s="218"/>
      <c r="BR17" s="221"/>
      <c r="BS17" s="220"/>
      <c r="BT17" s="220"/>
      <c r="BU17" s="220"/>
      <c r="BV17" s="220"/>
      <c r="BW17" s="220"/>
      <c r="BX17" s="220"/>
      <c r="BY17" s="220"/>
      <c r="BZ17" s="220"/>
      <c r="CA17" s="220"/>
      <c r="CB17" s="220"/>
      <c r="CC17" s="218"/>
      <c r="CD17" t="s">
        <v>48</v>
      </c>
    </row>
    <row r="18" spans="1:82" x14ac:dyDescent="0.75">
      <c r="A18" s="39"/>
      <c r="B18" s="73"/>
      <c r="C18" s="87" t="s">
        <v>9</v>
      </c>
      <c r="D18" s="130" t="s">
        <v>58</v>
      </c>
      <c r="E18" s="292">
        <v>72</v>
      </c>
      <c r="F18" s="223"/>
      <c r="G18" s="74">
        <f t="shared" si="2"/>
        <v>0</v>
      </c>
      <c r="H18" s="75"/>
      <c r="I18" s="76"/>
      <c r="J18" s="219"/>
      <c r="K18" s="220"/>
      <c r="L18" s="220"/>
      <c r="M18" s="220"/>
      <c r="N18" s="220"/>
      <c r="O18" s="220"/>
      <c r="P18" s="220"/>
      <c r="Q18" s="220"/>
      <c r="R18" s="220"/>
      <c r="S18" s="220"/>
      <c r="T18" s="220"/>
      <c r="U18" s="218"/>
      <c r="V18" s="219"/>
      <c r="W18" s="220"/>
      <c r="X18" s="220"/>
      <c r="Y18" s="220"/>
      <c r="Z18" s="220"/>
      <c r="AA18" s="220"/>
      <c r="AB18" s="220"/>
      <c r="AC18" s="220"/>
      <c r="AD18" s="220"/>
      <c r="AE18" s="220"/>
      <c r="AF18" s="220"/>
      <c r="AG18" s="218"/>
      <c r="AH18" s="221"/>
      <c r="AI18" s="220"/>
      <c r="AJ18" s="220"/>
      <c r="AK18" s="220"/>
      <c r="AL18" s="220"/>
      <c r="AM18" s="220"/>
      <c r="AN18" s="220"/>
      <c r="AO18" s="220"/>
      <c r="AP18" s="220"/>
      <c r="AQ18" s="220"/>
      <c r="AR18" s="220"/>
      <c r="AS18" s="218"/>
      <c r="AT18" s="221"/>
      <c r="AU18" s="220"/>
      <c r="AV18" s="220"/>
      <c r="AW18" s="220"/>
      <c r="AX18" s="220"/>
      <c r="AY18" s="220"/>
      <c r="AZ18" s="220"/>
      <c r="BA18" s="220"/>
      <c r="BB18" s="220"/>
      <c r="BC18" s="220"/>
      <c r="BD18" s="220"/>
      <c r="BE18" s="218"/>
      <c r="BF18" s="221"/>
      <c r="BG18" s="220"/>
      <c r="BH18" s="220"/>
      <c r="BI18" s="220"/>
      <c r="BJ18" s="220"/>
      <c r="BK18" s="220"/>
      <c r="BL18" s="220"/>
      <c r="BM18" s="220"/>
      <c r="BN18" s="220"/>
      <c r="BO18" s="220"/>
      <c r="BP18" s="220"/>
      <c r="BQ18" s="218"/>
      <c r="BR18" s="221"/>
      <c r="BS18" s="220"/>
      <c r="BT18" s="220"/>
      <c r="BU18" s="220"/>
      <c r="BV18" s="220"/>
      <c r="BW18" s="220"/>
      <c r="BX18" s="220"/>
      <c r="BY18" s="220"/>
      <c r="BZ18" s="220"/>
      <c r="CA18" s="220"/>
      <c r="CB18" s="220"/>
      <c r="CC18" s="218"/>
      <c r="CD18" t="s">
        <v>48</v>
      </c>
    </row>
    <row r="19" spans="1:82" x14ac:dyDescent="0.75">
      <c r="A19" s="39"/>
      <c r="B19" s="73"/>
      <c r="C19" s="87" t="s">
        <v>10</v>
      </c>
      <c r="D19" s="130" t="s">
        <v>58</v>
      </c>
      <c r="E19" s="292">
        <v>72</v>
      </c>
      <c r="F19" s="223"/>
      <c r="G19" s="74">
        <f t="shared" si="2"/>
        <v>0</v>
      </c>
      <c r="H19" s="75"/>
      <c r="I19" s="76"/>
      <c r="J19" s="219"/>
      <c r="K19" s="220"/>
      <c r="L19" s="220"/>
      <c r="M19" s="220"/>
      <c r="N19" s="220"/>
      <c r="O19" s="220"/>
      <c r="P19" s="220"/>
      <c r="Q19" s="220"/>
      <c r="R19" s="220"/>
      <c r="S19" s="220"/>
      <c r="T19" s="220"/>
      <c r="U19" s="218"/>
      <c r="V19" s="219"/>
      <c r="W19" s="220"/>
      <c r="X19" s="220"/>
      <c r="Y19" s="220"/>
      <c r="Z19" s="220"/>
      <c r="AA19" s="220"/>
      <c r="AB19" s="220"/>
      <c r="AC19" s="220"/>
      <c r="AD19" s="220"/>
      <c r="AE19" s="220"/>
      <c r="AF19" s="220"/>
      <c r="AG19" s="218"/>
      <c r="AH19" s="221"/>
      <c r="AI19" s="220"/>
      <c r="AJ19" s="220"/>
      <c r="AK19" s="220"/>
      <c r="AL19" s="220"/>
      <c r="AM19" s="220"/>
      <c r="AN19" s="220"/>
      <c r="AO19" s="220"/>
      <c r="AP19" s="220"/>
      <c r="AQ19" s="220"/>
      <c r="AR19" s="220"/>
      <c r="AS19" s="218"/>
      <c r="AT19" s="221"/>
      <c r="AU19" s="220"/>
      <c r="AV19" s="220"/>
      <c r="AW19" s="220"/>
      <c r="AX19" s="220"/>
      <c r="AY19" s="220"/>
      <c r="AZ19" s="220"/>
      <c r="BA19" s="220"/>
      <c r="BB19" s="220"/>
      <c r="BC19" s="220"/>
      <c r="BD19" s="220"/>
      <c r="BE19" s="218"/>
      <c r="BF19" s="221"/>
      <c r="BG19" s="220"/>
      <c r="BH19" s="220"/>
      <c r="BI19" s="220"/>
      <c r="BJ19" s="220"/>
      <c r="BK19" s="220"/>
      <c r="BL19" s="220"/>
      <c r="BM19" s="220"/>
      <c r="BN19" s="220"/>
      <c r="BO19" s="220"/>
      <c r="BP19" s="220"/>
      <c r="BQ19" s="218"/>
      <c r="BR19" s="221"/>
      <c r="BS19" s="220"/>
      <c r="BT19" s="220"/>
      <c r="BU19" s="220"/>
      <c r="BV19" s="220"/>
      <c r="BW19" s="220"/>
      <c r="BX19" s="220"/>
      <c r="BY19" s="220"/>
      <c r="BZ19" s="220"/>
      <c r="CA19" s="220"/>
      <c r="CB19" s="220"/>
      <c r="CC19" s="218"/>
      <c r="CD19" t="s">
        <v>48</v>
      </c>
    </row>
    <row r="20" spans="1:82" x14ac:dyDescent="0.75">
      <c r="A20" s="39"/>
      <c r="B20" s="89"/>
      <c r="C20" s="446"/>
      <c r="D20" s="482"/>
      <c r="E20" s="482"/>
      <c r="F20" s="483"/>
      <c r="G20" s="90">
        <f t="shared" ref="G20:AL20" si="14">IF(SUM(G16:G19)=0,0,IF(AND((SUM(G16:G19)/G12)&gt;0.4,G169=0),0.4,(SUM(G16:G19)/G12)))</f>
        <v>0</v>
      </c>
      <c r="H20" s="91">
        <f t="shared" si="14"/>
        <v>0</v>
      </c>
      <c r="I20" s="92">
        <f t="shared" si="14"/>
        <v>0</v>
      </c>
      <c r="J20" s="91">
        <f t="shared" si="14"/>
        <v>0</v>
      </c>
      <c r="K20" s="93">
        <f t="shared" si="14"/>
        <v>0</v>
      </c>
      <c r="L20" s="93">
        <f t="shared" si="14"/>
        <v>0</v>
      </c>
      <c r="M20" s="93">
        <f t="shared" si="14"/>
        <v>0</v>
      </c>
      <c r="N20" s="93">
        <f t="shared" si="14"/>
        <v>0</v>
      </c>
      <c r="O20" s="93">
        <f t="shared" si="14"/>
        <v>0</v>
      </c>
      <c r="P20" s="93">
        <f t="shared" si="14"/>
        <v>0</v>
      </c>
      <c r="Q20" s="93">
        <f t="shared" si="14"/>
        <v>0</v>
      </c>
      <c r="R20" s="93">
        <f t="shared" si="14"/>
        <v>0</v>
      </c>
      <c r="S20" s="93">
        <f t="shared" si="14"/>
        <v>0</v>
      </c>
      <c r="T20" s="93">
        <f t="shared" si="14"/>
        <v>0</v>
      </c>
      <c r="U20" s="92">
        <f t="shared" si="14"/>
        <v>0</v>
      </c>
      <c r="V20" s="91">
        <f t="shared" si="14"/>
        <v>0</v>
      </c>
      <c r="W20" s="93">
        <f t="shared" si="14"/>
        <v>0</v>
      </c>
      <c r="X20" s="93">
        <f t="shared" si="14"/>
        <v>0</v>
      </c>
      <c r="Y20" s="93">
        <f t="shared" si="14"/>
        <v>0</v>
      </c>
      <c r="Z20" s="93">
        <f t="shared" si="14"/>
        <v>0</v>
      </c>
      <c r="AA20" s="93">
        <f t="shared" si="14"/>
        <v>0</v>
      </c>
      <c r="AB20" s="93">
        <f t="shared" si="14"/>
        <v>0</v>
      </c>
      <c r="AC20" s="93">
        <f t="shared" si="14"/>
        <v>0</v>
      </c>
      <c r="AD20" s="93">
        <f t="shared" si="14"/>
        <v>0</v>
      </c>
      <c r="AE20" s="93">
        <f t="shared" si="14"/>
        <v>0</v>
      </c>
      <c r="AF20" s="93">
        <f t="shared" si="14"/>
        <v>0</v>
      </c>
      <c r="AG20" s="92">
        <f t="shared" si="14"/>
        <v>0</v>
      </c>
      <c r="AH20" s="94">
        <f t="shared" si="14"/>
        <v>0</v>
      </c>
      <c r="AI20" s="93">
        <f t="shared" si="14"/>
        <v>0</v>
      </c>
      <c r="AJ20" s="93">
        <f t="shared" si="14"/>
        <v>0</v>
      </c>
      <c r="AK20" s="93">
        <f t="shared" si="14"/>
        <v>0</v>
      </c>
      <c r="AL20" s="93">
        <f t="shared" si="14"/>
        <v>0</v>
      </c>
      <c r="AM20" s="93">
        <f t="shared" ref="AM20:BR20" si="15">IF(SUM(AM16:AM19)=0,0,IF(AND((SUM(AM16:AM19)/AM12)&gt;0.4,AM169=0),0.4,(SUM(AM16:AM19)/AM12)))</f>
        <v>0</v>
      </c>
      <c r="AN20" s="93">
        <f t="shared" si="15"/>
        <v>0</v>
      </c>
      <c r="AO20" s="93">
        <f t="shared" si="15"/>
        <v>0</v>
      </c>
      <c r="AP20" s="93">
        <f t="shared" si="15"/>
        <v>0</v>
      </c>
      <c r="AQ20" s="93">
        <f t="shared" si="15"/>
        <v>0</v>
      </c>
      <c r="AR20" s="93">
        <f t="shared" si="15"/>
        <v>0</v>
      </c>
      <c r="AS20" s="92">
        <f t="shared" si="15"/>
        <v>0</v>
      </c>
      <c r="AT20" s="94">
        <f t="shared" si="15"/>
        <v>0</v>
      </c>
      <c r="AU20" s="93">
        <f t="shared" si="15"/>
        <v>0</v>
      </c>
      <c r="AV20" s="93">
        <f t="shared" si="15"/>
        <v>0</v>
      </c>
      <c r="AW20" s="93">
        <f t="shared" si="15"/>
        <v>0</v>
      </c>
      <c r="AX20" s="93">
        <f t="shared" si="15"/>
        <v>0</v>
      </c>
      <c r="AY20" s="93">
        <f t="shared" si="15"/>
        <v>0</v>
      </c>
      <c r="AZ20" s="93">
        <f t="shared" si="15"/>
        <v>0</v>
      </c>
      <c r="BA20" s="93">
        <f t="shared" si="15"/>
        <v>0</v>
      </c>
      <c r="BB20" s="93">
        <f t="shared" si="15"/>
        <v>0</v>
      </c>
      <c r="BC20" s="93">
        <f t="shared" si="15"/>
        <v>0</v>
      </c>
      <c r="BD20" s="93">
        <f t="shared" si="15"/>
        <v>0</v>
      </c>
      <c r="BE20" s="92">
        <f t="shared" si="15"/>
        <v>0</v>
      </c>
      <c r="BF20" s="94">
        <f t="shared" si="15"/>
        <v>0</v>
      </c>
      <c r="BG20" s="93">
        <f t="shared" si="15"/>
        <v>0</v>
      </c>
      <c r="BH20" s="93">
        <f t="shared" si="15"/>
        <v>0</v>
      </c>
      <c r="BI20" s="93">
        <f t="shared" si="15"/>
        <v>0</v>
      </c>
      <c r="BJ20" s="93">
        <f t="shared" si="15"/>
        <v>0</v>
      </c>
      <c r="BK20" s="93">
        <f t="shared" si="15"/>
        <v>0</v>
      </c>
      <c r="BL20" s="93">
        <f t="shared" si="15"/>
        <v>0</v>
      </c>
      <c r="BM20" s="93">
        <f t="shared" si="15"/>
        <v>0</v>
      </c>
      <c r="BN20" s="93">
        <f t="shared" si="15"/>
        <v>0</v>
      </c>
      <c r="BO20" s="93">
        <f t="shared" si="15"/>
        <v>0</v>
      </c>
      <c r="BP20" s="93">
        <f t="shared" si="15"/>
        <v>0</v>
      </c>
      <c r="BQ20" s="92">
        <f t="shared" si="15"/>
        <v>0</v>
      </c>
      <c r="BR20" s="94">
        <f t="shared" si="15"/>
        <v>0</v>
      </c>
      <c r="BS20" s="93">
        <f t="shared" ref="BS20:CC20" si="16">IF(SUM(BS16:BS19)=0,0,IF(AND((SUM(BS16:BS19)/BS12)&gt;0.4,BS169=0),0.4,(SUM(BS16:BS19)/BS12)))</f>
        <v>0</v>
      </c>
      <c r="BT20" s="93">
        <f t="shared" si="16"/>
        <v>0</v>
      </c>
      <c r="BU20" s="93">
        <f t="shared" si="16"/>
        <v>0</v>
      </c>
      <c r="BV20" s="93">
        <f t="shared" si="16"/>
        <v>0</v>
      </c>
      <c r="BW20" s="93">
        <f t="shared" si="16"/>
        <v>0</v>
      </c>
      <c r="BX20" s="93">
        <f t="shared" si="16"/>
        <v>0</v>
      </c>
      <c r="BY20" s="93">
        <f t="shared" si="16"/>
        <v>0</v>
      </c>
      <c r="BZ20" s="93">
        <f t="shared" si="16"/>
        <v>0</v>
      </c>
      <c r="CA20" s="93">
        <f t="shared" si="16"/>
        <v>0</v>
      </c>
      <c r="CB20" s="93">
        <f t="shared" si="16"/>
        <v>0</v>
      </c>
      <c r="CC20" s="92">
        <f t="shared" si="16"/>
        <v>0</v>
      </c>
      <c r="CD20"/>
    </row>
    <row r="21" spans="1:82" x14ac:dyDescent="0.75">
      <c r="A21" s="39"/>
      <c r="B21" s="95" t="s">
        <v>42</v>
      </c>
      <c r="C21" s="454" t="s">
        <v>43</v>
      </c>
      <c r="D21" s="455"/>
      <c r="E21" s="455"/>
      <c r="F21" s="456"/>
      <c r="G21" s="96">
        <f t="shared" ref="G21:G26" si="17">+SUM(H21:CC21)</f>
        <v>50030000</v>
      </c>
      <c r="H21" s="97">
        <f>+H199</f>
        <v>0</v>
      </c>
      <c r="I21" s="98">
        <f t="shared" ref="I21:BT21" si="18">+I199</f>
        <v>0</v>
      </c>
      <c r="J21" s="97">
        <f t="shared" si="18"/>
        <v>53472.22</v>
      </c>
      <c r="K21" s="99">
        <f t="shared" si="18"/>
        <v>53472.22</v>
      </c>
      <c r="L21" s="99">
        <f t="shared" si="18"/>
        <v>53472.22</v>
      </c>
      <c r="M21" s="99">
        <f t="shared" si="18"/>
        <v>53472.22</v>
      </c>
      <c r="N21" s="99">
        <f t="shared" si="18"/>
        <v>53472.22</v>
      </c>
      <c r="O21" s="99">
        <f t="shared" si="18"/>
        <v>53472.22</v>
      </c>
      <c r="P21" s="99">
        <f t="shared" si="18"/>
        <v>53472.22</v>
      </c>
      <c r="Q21" s="99">
        <f t="shared" si="18"/>
        <v>53472.22</v>
      </c>
      <c r="R21" s="99">
        <f t="shared" si="18"/>
        <v>53472.22</v>
      </c>
      <c r="S21" s="99">
        <f t="shared" si="18"/>
        <v>53472.22</v>
      </c>
      <c r="T21" s="99">
        <f t="shared" si="18"/>
        <v>53472.22</v>
      </c>
      <c r="U21" s="98">
        <f t="shared" si="18"/>
        <v>13750138.880000001</v>
      </c>
      <c r="V21" s="97">
        <f t="shared" si="18"/>
        <v>53472.22</v>
      </c>
      <c r="W21" s="99">
        <f t="shared" si="18"/>
        <v>53472.22</v>
      </c>
      <c r="X21" s="99">
        <f t="shared" si="18"/>
        <v>53472.22</v>
      </c>
      <c r="Y21" s="99">
        <f t="shared" si="18"/>
        <v>53472.22</v>
      </c>
      <c r="Z21" s="99">
        <f t="shared" si="18"/>
        <v>53472.22</v>
      </c>
      <c r="AA21" s="99">
        <f t="shared" si="18"/>
        <v>53472.22</v>
      </c>
      <c r="AB21" s="99">
        <f t="shared" si="18"/>
        <v>53472.22</v>
      </c>
      <c r="AC21" s="99">
        <f t="shared" si="18"/>
        <v>53472.22</v>
      </c>
      <c r="AD21" s="99">
        <f t="shared" si="18"/>
        <v>53472.22</v>
      </c>
      <c r="AE21" s="99">
        <f t="shared" si="18"/>
        <v>53472.22</v>
      </c>
      <c r="AF21" s="99">
        <f t="shared" si="18"/>
        <v>53472.22</v>
      </c>
      <c r="AG21" s="98">
        <f t="shared" si="18"/>
        <v>9750138.8800000008</v>
      </c>
      <c r="AH21" s="100">
        <f t="shared" si="18"/>
        <v>53472.22</v>
      </c>
      <c r="AI21" s="99">
        <f t="shared" si="18"/>
        <v>53472.22</v>
      </c>
      <c r="AJ21" s="99">
        <f t="shared" si="18"/>
        <v>53472.22</v>
      </c>
      <c r="AK21" s="99">
        <f t="shared" si="18"/>
        <v>53472.22</v>
      </c>
      <c r="AL21" s="99">
        <f t="shared" si="18"/>
        <v>53472.22</v>
      </c>
      <c r="AM21" s="99">
        <f t="shared" si="18"/>
        <v>53472.22</v>
      </c>
      <c r="AN21" s="99">
        <f t="shared" si="18"/>
        <v>53472.22</v>
      </c>
      <c r="AO21" s="99">
        <f t="shared" si="18"/>
        <v>53472.22</v>
      </c>
      <c r="AP21" s="99">
        <f t="shared" si="18"/>
        <v>53472.22</v>
      </c>
      <c r="AQ21" s="99">
        <f t="shared" si="18"/>
        <v>53472.22</v>
      </c>
      <c r="AR21" s="99">
        <f t="shared" si="18"/>
        <v>53472.22</v>
      </c>
      <c r="AS21" s="98">
        <f t="shared" si="18"/>
        <v>5750138.8799999999</v>
      </c>
      <c r="AT21" s="100">
        <f t="shared" si="18"/>
        <v>53472.22</v>
      </c>
      <c r="AU21" s="99">
        <f t="shared" si="18"/>
        <v>53472.22</v>
      </c>
      <c r="AV21" s="99">
        <f t="shared" si="18"/>
        <v>53472.22</v>
      </c>
      <c r="AW21" s="99">
        <f t="shared" si="18"/>
        <v>53472.22</v>
      </c>
      <c r="AX21" s="99">
        <f t="shared" si="18"/>
        <v>53472.22</v>
      </c>
      <c r="AY21" s="99">
        <f t="shared" si="18"/>
        <v>53472.22</v>
      </c>
      <c r="AZ21" s="99">
        <f t="shared" si="18"/>
        <v>53472.22</v>
      </c>
      <c r="BA21" s="99">
        <f t="shared" si="18"/>
        <v>53472.22</v>
      </c>
      <c r="BB21" s="99">
        <f t="shared" si="18"/>
        <v>53472.22</v>
      </c>
      <c r="BC21" s="99">
        <f t="shared" si="18"/>
        <v>53472.22</v>
      </c>
      <c r="BD21" s="99">
        <f t="shared" si="18"/>
        <v>53472.22</v>
      </c>
      <c r="BE21" s="98">
        <f t="shared" si="18"/>
        <v>5750138.8799999999</v>
      </c>
      <c r="BF21" s="100">
        <f t="shared" si="18"/>
        <v>53472.22</v>
      </c>
      <c r="BG21" s="99">
        <f t="shared" si="18"/>
        <v>53472.22</v>
      </c>
      <c r="BH21" s="99">
        <f t="shared" si="18"/>
        <v>53472.22</v>
      </c>
      <c r="BI21" s="99">
        <f t="shared" si="18"/>
        <v>53472.22</v>
      </c>
      <c r="BJ21" s="99">
        <f t="shared" si="18"/>
        <v>53472.22</v>
      </c>
      <c r="BK21" s="99">
        <f t="shared" si="18"/>
        <v>53472.22</v>
      </c>
      <c r="BL21" s="99">
        <f t="shared" si="18"/>
        <v>53472.22</v>
      </c>
      <c r="BM21" s="99">
        <f t="shared" si="18"/>
        <v>53472.22</v>
      </c>
      <c r="BN21" s="99">
        <f t="shared" si="18"/>
        <v>53472.22</v>
      </c>
      <c r="BO21" s="99">
        <f t="shared" si="18"/>
        <v>53472.22</v>
      </c>
      <c r="BP21" s="99">
        <f t="shared" si="18"/>
        <v>53472.22</v>
      </c>
      <c r="BQ21" s="98">
        <f t="shared" si="18"/>
        <v>5750138.8799999999</v>
      </c>
      <c r="BR21" s="100">
        <f t="shared" si="18"/>
        <v>53472.22</v>
      </c>
      <c r="BS21" s="99">
        <f t="shared" si="18"/>
        <v>53472.22</v>
      </c>
      <c r="BT21" s="99">
        <f t="shared" si="18"/>
        <v>53472.22</v>
      </c>
      <c r="BU21" s="99">
        <f t="shared" ref="BU21:CC21" si="19">+BU199</f>
        <v>53472.22</v>
      </c>
      <c r="BV21" s="99">
        <f t="shared" si="19"/>
        <v>53472.22</v>
      </c>
      <c r="BW21" s="99">
        <f t="shared" si="19"/>
        <v>53472.22</v>
      </c>
      <c r="BX21" s="99">
        <f t="shared" si="19"/>
        <v>53472.22</v>
      </c>
      <c r="BY21" s="99">
        <f t="shared" si="19"/>
        <v>53472.22</v>
      </c>
      <c r="BZ21" s="99">
        <f t="shared" si="19"/>
        <v>53472.22</v>
      </c>
      <c r="CA21" s="99">
        <f t="shared" si="19"/>
        <v>53472.22</v>
      </c>
      <c r="CB21" s="99">
        <f t="shared" si="19"/>
        <v>53472.22</v>
      </c>
      <c r="CC21" s="98">
        <f t="shared" si="19"/>
        <v>5750139.0800000001</v>
      </c>
      <c r="CD21" s="284" t="b">
        <f>G21=G199</f>
        <v>1</v>
      </c>
    </row>
    <row r="22" spans="1:82" x14ac:dyDescent="0.75">
      <c r="A22" s="39"/>
      <c r="B22" s="101"/>
      <c r="C22" s="447" t="s">
        <v>38</v>
      </c>
      <c r="D22" s="449"/>
      <c r="E22" s="449"/>
      <c r="F22" s="450"/>
      <c r="G22" s="74">
        <f t="shared" si="17"/>
        <v>2250000</v>
      </c>
      <c r="H22" s="102">
        <f t="shared" ref="H22:BS22" si="20">+H21-H23</f>
        <v>0</v>
      </c>
      <c r="I22" s="103">
        <f t="shared" si="20"/>
        <v>0</v>
      </c>
      <c r="J22" s="102">
        <f t="shared" si="20"/>
        <v>31250</v>
      </c>
      <c r="K22" s="77">
        <f t="shared" si="20"/>
        <v>31250</v>
      </c>
      <c r="L22" s="77">
        <f t="shared" si="20"/>
        <v>31250</v>
      </c>
      <c r="M22" s="77">
        <f t="shared" si="20"/>
        <v>31250</v>
      </c>
      <c r="N22" s="77">
        <f t="shared" si="20"/>
        <v>31250</v>
      </c>
      <c r="O22" s="77">
        <f t="shared" si="20"/>
        <v>31250</v>
      </c>
      <c r="P22" s="77">
        <f t="shared" si="20"/>
        <v>31250</v>
      </c>
      <c r="Q22" s="77">
        <f t="shared" si="20"/>
        <v>31250</v>
      </c>
      <c r="R22" s="77">
        <f t="shared" si="20"/>
        <v>31250</v>
      </c>
      <c r="S22" s="77">
        <f t="shared" si="20"/>
        <v>31250</v>
      </c>
      <c r="T22" s="77">
        <f t="shared" si="20"/>
        <v>31250</v>
      </c>
      <c r="U22" s="103">
        <f t="shared" si="20"/>
        <v>31250</v>
      </c>
      <c r="V22" s="102">
        <f t="shared" si="20"/>
        <v>31250</v>
      </c>
      <c r="W22" s="77">
        <f t="shared" si="20"/>
        <v>31250</v>
      </c>
      <c r="X22" s="77">
        <f t="shared" si="20"/>
        <v>31250</v>
      </c>
      <c r="Y22" s="77">
        <f t="shared" si="20"/>
        <v>31250</v>
      </c>
      <c r="Z22" s="77">
        <f t="shared" si="20"/>
        <v>31250</v>
      </c>
      <c r="AA22" s="77">
        <f t="shared" si="20"/>
        <v>31250</v>
      </c>
      <c r="AB22" s="77">
        <f t="shared" si="20"/>
        <v>31250</v>
      </c>
      <c r="AC22" s="77">
        <f t="shared" si="20"/>
        <v>31250</v>
      </c>
      <c r="AD22" s="77">
        <f t="shared" si="20"/>
        <v>31250</v>
      </c>
      <c r="AE22" s="77">
        <f t="shared" si="20"/>
        <v>31250</v>
      </c>
      <c r="AF22" s="77">
        <f t="shared" si="20"/>
        <v>31250</v>
      </c>
      <c r="AG22" s="103">
        <f t="shared" si="20"/>
        <v>31250</v>
      </c>
      <c r="AH22" s="104">
        <f t="shared" si="20"/>
        <v>31250</v>
      </c>
      <c r="AI22" s="77">
        <f t="shared" si="20"/>
        <v>31250</v>
      </c>
      <c r="AJ22" s="77">
        <f t="shared" si="20"/>
        <v>31250</v>
      </c>
      <c r="AK22" s="77">
        <f t="shared" si="20"/>
        <v>31250</v>
      </c>
      <c r="AL22" s="77">
        <f t="shared" si="20"/>
        <v>31250</v>
      </c>
      <c r="AM22" s="77">
        <f t="shared" si="20"/>
        <v>31250</v>
      </c>
      <c r="AN22" s="77">
        <f t="shared" si="20"/>
        <v>31250</v>
      </c>
      <c r="AO22" s="77">
        <f t="shared" si="20"/>
        <v>31250</v>
      </c>
      <c r="AP22" s="77">
        <f t="shared" si="20"/>
        <v>31250</v>
      </c>
      <c r="AQ22" s="77">
        <f t="shared" si="20"/>
        <v>31250</v>
      </c>
      <c r="AR22" s="77">
        <f t="shared" si="20"/>
        <v>31250</v>
      </c>
      <c r="AS22" s="103">
        <f t="shared" si="20"/>
        <v>31250</v>
      </c>
      <c r="AT22" s="104">
        <f t="shared" si="20"/>
        <v>31250</v>
      </c>
      <c r="AU22" s="77">
        <f t="shared" si="20"/>
        <v>31250</v>
      </c>
      <c r="AV22" s="77">
        <f t="shared" si="20"/>
        <v>31250</v>
      </c>
      <c r="AW22" s="77">
        <f t="shared" si="20"/>
        <v>31250</v>
      </c>
      <c r="AX22" s="77">
        <f t="shared" si="20"/>
        <v>31250</v>
      </c>
      <c r="AY22" s="77">
        <f t="shared" si="20"/>
        <v>31250</v>
      </c>
      <c r="AZ22" s="77">
        <f t="shared" si="20"/>
        <v>31250</v>
      </c>
      <c r="BA22" s="77">
        <f t="shared" si="20"/>
        <v>31250</v>
      </c>
      <c r="BB22" s="77">
        <f t="shared" si="20"/>
        <v>31250</v>
      </c>
      <c r="BC22" s="77">
        <f t="shared" si="20"/>
        <v>31250</v>
      </c>
      <c r="BD22" s="77">
        <f t="shared" si="20"/>
        <v>31250</v>
      </c>
      <c r="BE22" s="103">
        <f t="shared" si="20"/>
        <v>31250</v>
      </c>
      <c r="BF22" s="104">
        <f t="shared" si="20"/>
        <v>31250</v>
      </c>
      <c r="BG22" s="77">
        <f t="shared" si="20"/>
        <v>31250</v>
      </c>
      <c r="BH22" s="77">
        <f t="shared" si="20"/>
        <v>31250</v>
      </c>
      <c r="BI22" s="77">
        <f t="shared" si="20"/>
        <v>31250</v>
      </c>
      <c r="BJ22" s="77">
        <f t="shared" si="20"/>
        <v>31250</v>
      </c>
      <c r="BK22" s="77">
        <f t="shared" si="20"/>
        <v>31250</v>
      </c>
      <c r="BL22" s="77">
        <f t="shared" si="20"/>
        <v>31250</v>
      </c>
      <c r="BM22" s="77">
        <f t="shared" si="20"/>
        <v>31250</v>
      </c>
      <c r="BN22" s="77">
        <f t="shared" si="20"/>
        <v>31250</v>
      </c>
      <c r="BO22" s="77">
        <f t="shared" si="20"/>
        <v>31250</v>
      </c>
      <c r="BP22" s="77">
        <f t="shared" si="20"/>
        <v>31250</v>
      </c>
      <c r="BQ22" s="103">
        <f t="shared" si="20"/>
        <v>31250</v>
      </c>
      <c r="BR22" s="104">
        <f t="shared" si="20"/>
        <v>31250</v>
      </c>
      <c r="BS22" s="77">
        <f t="shared" si="20"/>
        <v>31250</v>
      </c>
      <c r="BT22" s="77">
        <f t="shared" ref="BT22:CC22" si="21">+BT21-BT23</f>
        <v>31250</v>
      </c>
      <c r="BU22" s="77">
        <f t="shared" si="21"/>
        <v>31250</v>
      </c>
      <c r="BV22" s="77">
        <f t="shared" si="21"/>
        <v>31250</v>
      </c>
      <c r="BW22" s="77">
        <f t="shared" si="21"/>
        <v>31250</v>
      </c>
      <c r="BX22" s="77">
        <f t="shared" si="21"/>
        <v>31250</v>
      </c>
      <c r="BY22" s="77">
        <f t="shared" si="21"/>
        <v>31250</v>
      </c>
      <c r="BZ22" s="77">
        <f t="shared" si="21"/>
        <v>31250</v>
      </c>
      <c r="CA22" s="77">
        <f t="shared" si="21"/>
        <v>31250</v>
      </c>
      <c r="CB22" s="77">
        <f t="shared" si="21"/>
        <v>31250</v>
      </c>
      <c r="CC22" s="103">
        <f t="shared" si="21"/>
        <v>31250</v>
      </c>
      <c r="CD22"/>
    </row>
    <row r="23" spans="1:82" x14ac:dyDescent="0.75">
      <c r="A23" s="39"/>
      <c r="B23" s="105"/>
      <c r="C23" s="451" t="s">
        <v>39</v>
      </c>
      <c r="D23" s="452"/>
      <c r="E23" s="452"/>
      <c r="F23" s="453"/>
      <c r="G23" s="106">
        <f t="shared" si="17"/>
        <v>47780000</v>
      </c>
      <c r="H23" s="107">
        <f>+H412</f>
        <v>0</v>
      </c>
      <c r="I23" s="108">
        <f t="shared" ref="I23:BT23" si="22">+I412</f>
        <v>0</v>
      </c>
      <c r="J23" s="107">
        <f t="shared" si="22"/>
        <v>22222.22</v>
      </c>
      <c r="K23" s="109">
        <f t="shared" si="22"/>
        <v>22222.22</v>
      </c>
      <c r="L23" s="109">
        <f t="shared" si="22"/>
        <v>22222.22</v>
      </c>
      <c r="M23" s="109">
        <f t="shared" si="22"/>
        <v>22222.22</v>
      </c>
      <c r="N23" s="109">
        <f t="shared" si="22"/>
        <v>22222.22</v>
      </c>
      <c r="O23" s="109">
        <f t="shared" si="22"/>
        <v>22222.22</v>
      </c>
      <c r="P23" s="109">
        <f t="shared" si="22"/>
        <v>22222.22</v>
      </c>
      <c r="Q23" s="109">
        <f t="shared" si="22"/>
        <v>22222.22</v>
      </c>
      <c r="R23" s="109">
        <f t="shared" si="22"/>
        <v>22222.22</v>
      </c>
      <c r="S23" s="109">
        <f t="shared" si="22"/>
        <v>22222.22</v>
      </c>
      <c r="T23" s="109">
        <f t="shared" si="22"/>
        <v>22222.22</v>
      </c>
      <c r="U23" s="108">
        <f t="shared" si="22"/>
        <v>13718888.880000001</v>
      </c>
      <c r="V23" s="110">
        <f t="shared" si="22"/>
        <v>22222.22</v>
      </c>
      <c r="W23" s="109">
        <f t="shared" si="22"/>
        <v>22222.22</v>
      </c>
      <c r="X23" s="109">
        <f t="shared" si="22"/>
        <v>22222.22</v>
      </c>
      <c r="Y23" s="109">
        <f t="shared" si="22"/>
        <v>22222.22</v>
      </c>
      <c r="Z23" s="109">
        <f t="shared" si="22"/>
        <v>22222.22</v>
      </c>
      <c r="AA23" s="109">
        <f t="shared" si="22"/>
        <v>22222.22</v>
      </c>
      <c r="AB23" s="109">
        <f t="shared" si="22"/>
        <v>22222.22</v>
      </c>
      <c r="AC23" s="109">
        <f t="shared" si="22"/>
        <v>22222.22</v>
      </c>
      <c r="AD23" s="109">
        <f t="shared" si="22"/>
        <v>22222.22</v>
      </c>
      <c r="AE23" s="109">
        <f t="shared" si="22"/>
        <v>22222.22</v>
      </c>
      <c r="AF23" s="109">
        <f t="shared" si="22"/>
        <v>22222.22</v>
      </c>
      <c r="AG23" s="108">
        <f t="shared" si="22"/>
        <v>9718888.8800000008</v>
      </c>
      <c r="AH23" s="110">
        <f t="shared" si="22"/>
        <v>22222.22</v>
      </c>
      <c r="AI23" s="109">
        <f t="shared" si="22"/>
        <v>22222.22</v>
      </c>
      <c r="AJ23" s="109">
        <f t="shared" si="22"/>
        <v>22222.22</v>
      </c>
      <c r="AK23" s="109">
        <f t="shared" si="22"/>
        <v>22222.22</v>
      </c>
      <c r="AL23" s="109">
        <f t="shared" si="22"/>
        <v>22222.22</v>
      </c>
      <c r="AM23" s="109">
        <f t="shared" si="22"/>
        <v>22222.22</v>
      </c>
      <c r="AN23" s="109">
        <f t="shared" si="22"/>
        <v>22222.22</v>
      </c>
      <c r="AO23" s="109">
        <f t="shared" si="22"/>
        <v>22222.22</v>
      </c>
      <c r="AP23" s="109">
        <f t="shared" si="22"/>
        <v>22222.22</v>
      </c>
      <c r="AQ23" s="109">
        <f t="shared" si="22"/>
        <v>22222.22</v>
      </c>
      <c r="AR23" s="109">
        <f t="shared" si="22"/>
        <v>22222.22</v>
      </c>
      <c r="AS23" s="108">
        <f t="shared" si="22"/>
        <v>5718888.8799999999</v>
      </c>
      <c r="AT23" s="110">
        <f t="shared" si="22"/>
        <v>22222.22</v>
      </c>
      <c r="AU23" s="109">
        <f t="shared" si="22"/>
        <v>22222.22</v>
      </c>
      <c r="AV23" s="109">
        <f t="shared" si="22"/>
        <v>22222.22</v>
      </c>
      <c r="AW23" s="109">
        <f t="shared" si="22"/>
        <v>22222.22</v>
      </c>
      <c r="AX23" s="109">
        <f t="shared" si="22"/>
        <v>22222.22</v>
      </c>
      <c r="AY23" s="109">
        <f t="shared" si="22"/>
        <v>22222.22</v>
      </c>
      <c r="AZ23" s="109">
        <f t="shared" si="22"/>
        <v>22222.22</v>
      </c>
      <c r="BA23" s="109">
        <f t="shared" si="22"/>
        <v>22222.22</v>
      </c>
      <c r="BB23" s="109">
        <f t="shared" si="22"/>
        <v>22222.22</v>
      </c>
      <c r="BC23" s="109">
        <f t="shared" si="22"/>
        <v>22222.22</v>
      </c>
      <c r="BD23" s="109">
        <f t="shared" si="22"/>
        <v>22222.22</v>
      </c>
      <c r="BE23" s="108">
        <f t="shared" si="22"/>
        <v>5718888.8799999999</v>
      </c>
      <c r="BF23" s="110">
        <f t="shared" si="22"/>
        <v>22222.22</v>
      </c>
      <c r="BG23" s="109">
        <f t="shared" si="22"/>
        <v>22222.22</v>
      </c>
      <c r="BH23" s="109">
        <f t="shared" si="22"/>
        <v>22222.22</v>
      </c>
      <c r="BI23" s="109">
        <f t="shared" si="22"/>
        <v>22222.22</v>
      </c>
      <c r="BJ23" s="109">
        <f t="shared" si="22"/>
        <v>22222.22</v>
      </c>
      <c r="BK23" s="109">
        <f t="shared" si="22"/>
        <v>22222.22</v>
      </c>
      <c r="BL23" s="109">
        <f t="shared" si="22"/>
        <v>22222.22</v>
      </c>
      <c r="BM23" s="109">
        <f t="shared" si="22"/>
        <v>22222.22</v>
      </c>
      <c r="BN23" s="109">
        <f t="shared" si="22"/>
        <v>22222.22</v>
      </c>
      <c r="BO23" s="109">
        <f t="shared" si="22"/>
        <v>22222.22</v>
      </c>
      <c r="BP23" s="109">
        <f t="shared" si="22"/>
        <v>22222.22</v>
      </c>
      <c r="BQ23" s="108">
        <f t="shared" si="22"/>
        <v>5718888.8799999999</v>
      </c>
      <c r="BR23" s="110">
        <f t="shared" si="22"/>
        <v>22222.22</v>
      </c>
      <c r="BS23" s="109">
        <f t="shared" si="22"/>
        <v>22222.22</v>
      </c>
      <c r="BT23" s="109">
        <f t="shared" si="22"/>
        <v>22222.22</v>
      </c>
      <c r="BU23" s="109">
        <f t="shared" ref="BU23:CC23" si="23">+BU412</f>
        <v>22222.22</v>
      </c>
      <c r="BV23" s="109">
        <f t="shared" si="23"/>
        <v>22222.22</v>
      </c>
      <c r="BW23" s="109">
        <f t="shared" si="23"/>
        <v>22222.22</v>
      </c>
      <c r="BX23" s="109">
        <f t="shared" si="23"/>
        <v>22222.22</v>
      </c>
      <c r="BY23" s="109">
        <f t="shared" si="23"/>
        <v>22222.22</v>
      </c>
      <c r="BZ23" s="109">
        <f t="shared" si="23"/>
        <v>22222.22</v>
      </c>
      <c r="CA23" s="109">
        <f t="shared" si="23"/>
        <v>22222.22</v>
      </c>
      <c r="CB23" s="109">
        <f t="shared" si="23"/>
        <v>22222.22</v>
      </c>
      <c r="CC23" s="108">
        <f t="shared" si="23"/>
        <v>5718889.0800000001</v>
      </c>
      <c r="CD23"/>
    </row>
    <row r="24" spans="1:82" x14ac:dyDescent="0.75">
      <c r="A24" s="39"/>
      <c r="B24" s="95" t="s">
        <v>44</v>
      </c>
      <c r="C24" s="454" t="s">
        <v>45</v>
      </c>
      <c r="D24" s="455"/>
      <c r="E24" s="455"/>
      <c r="F24" s="456"/>
      <c r="G24" s="96">
        <f t="shared" si="17"/>
        <v>8053500</v>
      </c>
      <c r="H24" s="97">
        <f t="shared" ref="H24:BS24" si="24">+H454</f>
        <v>0</v>
      </c>
      <c r="I24" s="98">
        <f t="shared" si="24"/>
        <v>0</v>
      </c>
      <c r="J24" s="97">
        <f t="shared" si="24"/>
        <v>0</v>
      </c>
      <c r="K24" s="99">
        <f t="shared" si="24"/>
        <v>0</v>
      </c>
      <c r="L24" s="99">
        <f t="shared" si="24"/>
        <v>0</v>
      </c>
      <c r="M24" s="99">
        <f t="shared" si="24"/>
        <v>0</v>
      </c>
      <c r="N24" s="99">
        <f t="shared" si="24"/>
        <v>0</v>
      </c>
      <c r="O24" s="99">
        <f t="shared" si="24"/>
        <v>0</v>
      </c>
      <c r="P24" s="99">
        <f t="shared" si="24"/>
        <v>0</v>
      </c>
      <c r="Q24" s="99">
        <f t="shared" si="24"/>
        <v>0</v>
      </c>
      <c r="R24" s="99">
        <f t="shared" si="24"/>
        <v>0</v>
      </c>
      <c r="S24" s="99">
        <f t="shared" si="24"/>
        <v>0</v>
      </c>
      <c r="T24" s="99">
        <f t="shared" si="24"/>
        <v>0</v>
      </c>
      <c r="U24" s="98">
        <f t="shared" si="24"/>
        <v>1342250.01</v>
      </c>
      <c r="V24" s="97">
        <f t="shared" si="24"/>
        <v>0</v>
      </c>
      <c r="W24" s="99">
        <f t="shared" si="24"/>
        <v>0</v>
      </c>
      <c r="X24" s="99">
        <f t="shared" si="24"/>
        <v>0</v>
      </c>
      <c r="Y24" s="99">
        <f t="shared" si="24"/>
        <v>0</v>
      </c>
      <c r="Z24" s="99">
        <f t="shared" si="24"/>
        <v>0</v>
      </c>
      <c r="AA24" s="99">
        <f t="shared" si="24"/>
        <v>0</v>
      </c>
      <c r="AB24" s="99">
        <f t="shared" si="24"/>
        <v>0</v>
      </c>
      <c r="AC24" s="99">
        <f t="shared" si="24"/>
        <v>0</v>
      </c>
      <c r="AD24" s="99">
        <f t="shared" si="24"/>
        <v>0</v>
      </c>
      <c r="AE24" s="99">
        <f t="shared" si="24"/>
        <v>0</v>
      </c>
      <c r="AF24" s="99">
        <f t="shared" si="24"/>
        <v>0</v>
      </c>
      <c r="AG24" s="98">
        <f t="shared" si="24"/>
        <v>1342250.01</v>
      </c>
      <c r="AH24" s="100">
        <f t="shared" si="24"/>
        <v>0</v>
      </c>
      <c r="AI24" s="99">
        <f t="shared" si="24"/>
        <v>0</v>
      </c>
      <c r="AJ24" s="99">
        <f t="shared" si="24"/>
        <v>0</v>
      </c>
      <c r="AK24" s="99">
        <f t="shared" si="24"/>
        <v>0</v>
      </c>
      <c r="AL24" s="99">
        <f t="shared" si="24"/>
        <v>0</v>
      </c>
      <c r="AM24" s="99">
        <f t="shared" si="24"/>
        <v>0</v>
      </c>
      <c r="AN24" s="99">
        <f t="shared" si="24"/>
        <v>0</v>
      </c>
      <c r="AO24" s="99">
        <f t="shared" si="24"/>
        <v>0</v>
      </c>
      <c r="AP24" s="99">
        <f t="shared" si="24"/>
        <v>0</v>
      </c>
      <c r="AQ24" s="99">
        <f t="shared" si="24"/>
        <v>0</v>
      </c>
      <c r="AR24" s="99">
        <f t="shared" si="24"/>
        <v>0</v>
      </c>
      <c r="AS24" s="98">
        <f t="shared" si="24"/>
        <v>1342250.01</v>
      </c>
      <c r="AT24" s="100">
        <f t="shared" si="24"/>
        <v>0</v>
      </c>
      <c r="AU24" s="99">
        <f t="shared" si="24"/>
        <v>0</v>
      </c>
      <c r="AV24" s="99">
        <f t="shared" si="24"/>
        <v>0</v>
      </c>
      <c r="AW24" s="99">
        <f t="shared" si="24"/>
        <v>0</v>
      </c>
      <c r="AX24" s="99">
        <f t="shared" si="24"/>
        <v>0</v>
      </c>
      <c r="AY24" s="99">
        <f t="shared" si="24"/>
        <v>0</v>
      </c>
      <c r="AZ24" s="99">
        <f t="shared" si="24"/>
        <v>0</v>
      </c>
      <c r="BA24" s="99">
        <f t="shared" si="24"/>
        <v>0</v>
      </c>
      <c r="BB24" s="99">
        <f t="shared" si="24"/>
        <v>0</v>
      </c>
      <c r="BC24" s="99">
        <f t="shared" si="24"/>
        <v>0</v>
      </c>
      <c r="BD24" s="99">
        <f t="shared" si="24"/>
        <v>0</v>
      </c>
      <c r="BE24" s="98">
        <f t="shared" si="24"/>
        <v>1342250.01</v>
      </c>
      <c r="BF24" s="100">
        <f t="shared" si="24"/>
        <v>0</v>
      </c>
      <c r="BG24" s="99">
        <f t="shared" si="24"/>
        <v>0</v>
      </c>
      <c r="BH24" s="99">
        <f t="shared" si="24"/>
        <v>0</v>
      </c>
      <c r="BI24" s="99">
        <f t="shared" si="24"/>
        <v>0</v>
      </c>
      <c r="BJ24" s="99">
        <f t="shared" si="24"/>
        <v>0</v>
      </c>
      <c r="BK24" s="99">
        <f t="shared" si="24"/>
        <v>0</v>
      </c>
      <c r="BL24" s="99">
        <f t="shared" si="24"/>
        <v>0</v>
      </c>
      <c r="BM24" s="99">
        <f t="shared" si="24"/>
        <v>0</v>
      </c>
      <c r="BN24" s="99">
        <f t="shared" si="24"/>
        <v>0</v>
      </c>
      <c r="BO24" s="99">
        <f t="shared" si="24"/>
        <v>0</v>
      </c>
      <c r="BP24" s="99">
        <f t="shared" si="24"/>
        <v>0</v>
      </c>
      <c r="BQ24" s="98">
        <f t="shared" si="24"/>
        <v>1342250.01</v>
      </c>
      <c r="BR24" s="100">
        <f t="shared" si="24"/>
        <v>0</v>
      </c>
      <c r="BS24" s="99">
        <f t="shared" si="24"/>
        <v>0</v>
      </c>
      <c r="BT24" s="99">
        <f t="shared" ref="BT24" si="25">+BT454</f>
        <v>0</v>
      </c>
      <c r="BU24" s="99">
        <f>+BU454</f>
        <v>0</v>
      </c>
      <c r="BV24" s="99">
        <f t="shared" ref="BV24:CC24" si="26">+BV454</f>
        <v>0</v>
      </c>
      <c r="BW24" s="99">
        <f t="shared" si="26"/>
        <v>0</v>
      </c>
      <c r="BX24" s="99">
        <f t="shared" si="26"/>
        <v>0</v>
      </c>
      <c r="BY24" s="99">
        <f t="shared" si="26"/>
        <v>0</v>
      </c>
      <c r="BZ24" s="99">
        <f t="shared" si="26"/>
        <v>0</v>
      </c>
      <c r="CA24" s="99">
        <f t="shared" si="26"/>
        <v>0</v>
      </c>
      <c r="CB24" s="99">
        <f t="shared" si="26"/>
        <v>0</v>
      </c>
      <c r="CC24" s="98">
        <f t="shared" si="26"/>
        <v>1342249.95</v>
      </c>
      <c r="CD24" s="284" t="b">
        <f>G24=G454</f>
        <v>1</v>
      </c>
    </row>
    <row r="25" spans="1:82" x14ac:dyDescent="0.75">
      <c r="A25" s="39"/>
      <c r="B25" s="101"/>
      <c r="C25" s="447" t="s">
        <v>38</v>
      </c>
      <c r="D25" s="449"/>
      <c r="E25" s="449"/>
      <c r="F25" s="450"/>
      <c r="G25" s="74">
        <f t="shared" si="17"/>
        <v>0</v>
      </c>
      <c r="H25" s="102">
        <f>H24-H26</f>
        <v>0</v>
      </c>
      <c r="I25" s="103">
        <f t="shared" ref="I25:BT25" si="27">I24-I26</f>
        <v>0</v>
      </c>
      <c r="J25" s="102">
        <f t="shared" si="27"/>
        <v>0</v>
      </c>
      <c r="K25" s="77">
        <f t="shared" si="27"/>
        <v>0</v>
      </c>
      <c r="L25" s="77">
        <f t="shared" si="27"/>
        <v>0</v>
      </c>
      <c r="M25" s="77">
        <f t="shared" si="27"/>
        <v>0</v>
      </c>
      <c r="N25" s="77">
        <f t="shared" si="27"/>
        <v>0</v>
      </c>
      <c r="O25" s="77">
        <f t="shared" si="27"/>
        <v>0</v>
      </c>
      <c r="P25" s="77">
        <f t="shared" si="27"/>
        <v>0</v>
      </c>
      <c r="Q25" s="77">
        <f t="shared" si="27"/>
        <v>0</v>
      </c>
      <c r="R25" s="77">
        <f t="shared" si="27"/>
        <v>0</v>
      </c>
      <c r="S25" s="77">
        <f t="shared" si="27"/>
        <v>0</v>
      </c>
      <c r="T25" s="77">
        <f t="shared" si="27"/>
        <v>0</v>
      </c>
      <c r="U25" s="103">
        <f t="shared" si="27"/>
        <v>0</v>
      </c>
      <c r="V25" s="102">
        <f t="shared" si="27"/>
        <v>0</v>
      </c>
      <c r="W25" s="77">
        <f t="shared" si="27"/>
        <v>0</v>
      </c>
      <c r="X25" s="77">
        <f t="shared" si="27"/>
        <v>0</v>
      </c>
      <c r="Y25" s="77">
        <f t="shared" si="27"/>
        <v>0</v>
      </c>
      <c r="Z25" s="77">
        <f t="shared" si="27"/>
        <v>0</v>
      </c>
      <c r="AA25" s="77">
        <f t="shared" si="27"/>
        <v>0</v>
      </c>
      <c r="AB25" s="77">
        <f t="shared" si="27"/>
        <v>0</v>
      </c>
      <c r="AC25" s="77">
        <f t="shared" si="27"/>
        <v>0</v>
      </c>
      <c r="AD25" s="77">
        <f t="shared" si="27"/>
        <v>0</v>
      </c>
      <c r="AE25" s="77">
        <f t="shared" si="27"/>
        <v>0</v>
      </c>
      <c r="AF25" s="77">
        <f t="shared" si="27"/>
        <v>0</v>
      </c>
      <c r="AG25" s="103">
        <f t="shared" si="27"/>
        <v>0</v>
      </c>
      <c r="AH25" s="104">
        <f t="shared" si="27"/>
        <v>0</v>
      </c>
      <c r="AI25" s="77">
        <f t="shared" si="27"/>
        <v>0</v>
      </c>
      <c r="AJ25" s="77">
        <f t="shared" si="27"/>
        <v>0</v>
      </c>
      <c r="AK25" s="77">
        <f t="shared" si="27"/>
        <v>0</v>
      </c>
      <c r="AL25" s="77">
        <f t="shared" si="27"/>
        <v>0</v>
      </c>
      <c r="AM25" s="77">
        <f t="shared" si="27"/>
        <v>0</v>
      </c>
      <c r="AN25" s="77">
        <f t="shared" si="27"/>
        <v>0</v>
      </c>
      <c r="AO25" s="77">
        <f t="shared" si="27"/>
        <v>0</v>
      </c>
      <c r="AP25" s="77">
        <f t="shared" si="27"/>
        <v>0</v>
      </c>
      <c r="AQ25" s="77">
        <f t="shared" si="27"/>
        <v>0</v>
      </c>
      <c r="AR25" s="77">
        <f t="shared" si="27"/>
        <v>0</v>
      </c>
      <c r="AS25" s="103">
        <f t="shared" si="27"/>
        <v>0</v>
      </c>
      <c r="AT25" s="104">
        <f t="shared" si="27"/>
        <v>0</v>
      </c>
      <c r="AU25" s="77">
        <f t="shared" si="27"/>
        <v>0</v>
      </c>
      <c r="AV25" s="77">
        <f t="shared" si="27"/>
        <v>0</v>
      </c>
      <c r="AW25" s="77">
        <f t="shared" si="27"/>
        <v>0</v>
      </c>
      <c r="AX25" s="77">
        <f t="shared" si="27"/>
        <v>0</v>
      </c>
      <c r="AY25" s="77">
        <f t="shared" si="27"/>
        <v>0</v>
      </c>
      <c r="AZ25" s="77">
        <f t="shared" si="27"/>
        <v>0</v>
      </c>
      <c r="BA25" s="77">
        <f t="shared" si="27"/>
        <v>0</v>
      </c>
      <c r="BB25" s="77">
        <f t="shared" si="27"/>
        <v>0</v>
      </c>
      <c r="BC25" s="77">
        <f t="shared" si="27"/>
        <v>0</v>
      </c>
      <c r="BD25" s="77">
        <f t="shared" si="27"/>
        <v>0</v>
      </c>
      <c r="BE25" s="103">
        <f t="shared" si="27"/>
        <v>0</v>
      </c>
      <c r="BF25" s="104">
        <f t="shared" si="27"/>
        <v>0</v>
      </c>
      <c r="BG25" s="77">
        <f t="shared" si="27"/>
        <v>0</v>
      </c>
      <c r="BH25" s="77">
        <f t="shared" si="27"/>
        <v>0</v>
      </c>
      <c r="BI25" s="77">
        <f t="shared" si="27"/>
        <v>0</v>
      </c>
      <c r="BJ25" s="77">
        <f t="shared" si="27"/>
        <v>0</v>
      </c>
      <c r="BK25" s="77">
        <f t="shared" si="27"/>
        <v>0</v>
      </c>
      <c r="BL25" s="77">
        <f t="shared" si="27"/>
        <v>0</v>
      </c>
      <c r="BM25" s="77">
        <f t="shared" si="27"/>
        <v>0</v>
      </c>
      <c r="BN25" s="77">
        <f t="shared" si="27"/>
        <v>0</v>
      </c>
      <c r="BO25" s="77">
        <f t="shared" si="27"/>
        <v>0</v>
      </c>
      <c r="BP25" s="77">
        <f t="shared" si="27"/>
        <v>0</v>
      </c>
      <c r="BQ25" s="103">
        <f t="shared" si="27"/>
        <v>0</v>
      </c>
      <c r="BR25" s="104">
        <f t="shared" si="27"/>
        <v>0</v>
      </c>
      <c r="BS25" s="77">
        <f t="shared" si="27"/>
        <v>0</v>
      </c>
      <c r="BT25" s="77">
        <f t="shared" si="27"/>
        <v>0</v>
      </c>
      <c r="BU25" s="77">
        <f t="shared" ref="BU25:CC25" si="28">BU24-BU26</f>
        <v>0</v>
      </c>
      <c r="BV25" s="77">
        <f t="shared" si="28"/>
        <v>0</v>
      </c>
      <c r="BW25" s="77">
        <f t="shared" si="28"/>
        <v>0</v>
      </c>
      <c r="BX25" s="77">
        <f t="shared" si="28"/>
        <v>0</v>
      </c>
      <c r="BY25" s="77">
        <f t="shared" si="28"/>
        <v>0</v>
      </c>
      <c r="BZ25" s="77">
        <f t="shared" si="28"/>
        <v>0</v>
      </c>
      <c r="CA25" s="77">
        <f t="shared" si="28"/>
        <v>0</v>
      </c>
      <c r="CB25" s="77">
        <f t="shared" si="28"/>
        <v>0</v>
      </c>
      <c r="CC25" s="103">
        <f t="shared" si="28"/>
        <v>0</v>
      </c>
      <c r="CD25"/>
    </row>
    <row r="26" spans="1:82" x14ac:dyDescent="0.75">
      <c r="A26" s="39"/>
      <c r="B26" s="105"/>
      <c r="C26" s="451" t="s">
        <v>39</v>
      </c>
      <c r="D26" s="452"/>
      <c r="E26" s="452"/>
      <c r="F26" s="453"/>
      <c r="G26" s="106">
        <f t="shared" si="17"/>
        <v>8053500</v>
      </c>
      <c r="H26" s="107">
        <f>SUM(H455,H457,H458,H471:H472,H478:H481,H483,H485,H487:H488)</f>
        <v>0</v>
      </c>
      <c r="I26" s="108">
        <f>SUM(I455,I457,I458,I471:I472,I478:I481,I483,I485,I487:I488)</f>
        <v>0</v>
      </c>
      <c r="J26" s="107">
        <f>SUM(J455,J457,J458,J471:J472,J478:J481,J483,J485,J487:J488)</f>
        <v>0</v>
      </c>
      <c r="K26" s="109">
        <f t="shared" ref="K26:BV26" si="29">SUM(K455,K457,K458,K471:K472,K478:K481,K483,K485,K487:K488)</f>
        <v>0</v>
      </c>
      <c r="L26" s="109">
        <f t="shared" si="29"/>
        <v>0</v>
      </c>
      <c r="M26" s="109">
        <f t="shared" si="29"/>
        <v>0</v>
      </c>
      <c r="N26" s="109">
        <f t="shared" si="29"/>
        <v>0</v>
      </c>
      <c r="O26" s="109">
        <f t="shared" si="29"/>
        <v>0</v>
      </c>
      <c r="P26" s="109">
        <f t="shared" si="29"/>
        <v>0</v>
      </c>
      <c r="Q26" s="109">
        <f t="shared" si="29"/>
        <v>0</v>
      </c>
      <c r="R26" s="109">
        <f t="shared" si="29"/>
        <v>0</v>
      </c>
      <c r="S26" s="109">
        <f t="shared" si="29"/>
        <v>0</v>
      </c>
      <c r="T26" s="109">
        <f t="shared" si="29"/>
        <v>0</v>
      </c>
      <c r="U26" s="108">
        <f t="shared" si="29"/>
        <v>1342250.01</v>
      </c>
      <c r="V26" s="107">
        <f t="shared" si="29"/>
        <v>0</v>
      </c>
      <c r="W26" s="109">
        <f t="shared" si="29"/>
        <v>0</v>
      </c>
      <c r="X26" s="109">
        <f t="shared" si="29"/>
        <v>0</v>
      </c>
      <c r="Y26" s="109">
        <f t="shared" si="29"/>
        <v>0</v>
      </c>
      <c r="Z26" s="109">
        <f t="shared" si="29"/>
        <v>0</v>
      </c>
      <c r="AA26" s="109">
        <f t="shared" si="29"/>
        <v>0</v>
      </c>
      <c r="AB26" s="109">
        <f t="shared" si="29"/>
        <v>0</v>
      </c>
      <c r="AC26" s="109">
        <f t="shared" si="29"/>
        <v>0</v>
      </c>
      <c r="AD26" s="109">
        <f t="shared" si="29"/>
        <v>0</v>
      </c>
      <c r="AE26" s="109">
        <f t="shared" si="29"/>
        <v>0</v>
      </c>
      <c r="AF26" s="109">
        <f t="shared" si="29"/>
        <v>0</v>
      </c>
      <c r="AG26" s="108">
        <f t="shared" si="29"/>
        <v>1342250.01</v>
      </c>
      <c r="AH26" s="110">
        <f t="shared" si="29"/>
        <v>0</v>
      </c>
      <c r="AI26" s="109">
        <f t="shared" si="29"/>
        <v>0</v>
      </c>
      <c r="AJ26" s="109">
        <f t="shared" si="29"/>
        <v>0</v>
      </c>
      <c r="AK26" s="109">
        <f t="shared" si="29"/>
        <v>0</v>
      </c>
      <c r="AL26" s="109">
        <f t="shared" si="29"/>
        <v>0</v>
      </c>
      <c r="AM26" s="109">
        <f t="shared" si="29"/>
        <v>0</v>
      </c>
      <c r="AN26" s="109">
        <f t="shared" si="29"/>
        <v>0</v>
      </c>
      <c r="AO26" s="109">
        <f t="shared" si="29"/>
        <v>0</v>
      </c>
      <c r="AP26" s="109">
        <f t="shared" si="29"/>
        <v>0</v>
      </c>
      <c r="AQ26" s="109">
        <f t="shared" si="29"/>
        <v>0</v>
      </c>
      <c r="AR26" s="109">
        <f t="shared" si="29"/>
        <v>0</v>
      </c>
      <c r="AS26" s="108">
        <f t="shared" si="29"/>
        <v>1342250.01</v>
      </c>
      <c r="AT26" s="110">
        <f t="shared" si="29"/>
        <v>0</v>
      </c>
      <c r="AU26" s="109">
        <f t="shared" si="29"/>
        <v>0</v>
      </c>
      <c r="AV26" s="109">
        <f t="shared" si="29"/>
        <v>0</v>
      </c>
      <c r="AW26" s="109">
        <f t="shared" si="29"/>
        <v>0</v>
      </c>
      <c r="AX26" s="109">
        <f t="shared" si="29"/>
        <v>0</v>
      </c>
      <c r="AY26" s="109">
        <f t="shared" si="29"/>
        <v>0</v>
      </c>
      <c r="AZ26" s="109">
        <f t="shared" si="29"/>
        <v>0</v>
      </c>
      <c r="BA26" s="109">
        <f t="shared" si="29"/>
        <v>0</v>
      </c>
      <c r="BB26" s="109">
        <f t="shared" si="29"/>
        <v>0</v>
      </c>
      <c r="BC26" s="109">
        <f t="shared" si="29"/>
        <v>0</v>
      </c>
      <c r="BD26" s="109">
        <f t="shared" si="29"/>
        <v>0</v>
      </c>
      <c r="BE26" s="108">
        <f t="shared" si="29"/>
        <v>1342250.01</v>
      </c>
      <c r="BF26" s="110">
        <f t="shared" si="29"/>
        <v>0</v>
      </c>
      <c r="BG26" s="109">
        <f t="shared" si="29"/>
        <v>0</v>
      </c>
      <c r="BH26" s="109">
        <f t="shared" si="29"/>
        <v>0</v>
      </c>
      <c r="BI26" s="109">
        <f t="shared" si="29"/>
        <v>0</v>
      </c>
      <c r="BJ26" s="109">
        <f t="shared" si="29"/>
        <v>0</v>
      </c>
      <c r="BK26" s="109">
        <f t="shared" si="29"/>
        <v>0</v>
      </c>
      <c r="BL26" s="109">
        <f t="shared" si="29"/>
        <v>0</v>
      </c>
      <c r="BM26" s="109">
        <f t="shared" si="29"/>
        <v>0</v>
      </c>
      <c r="BN26" s="109">
        <f t="shared" si="29"/>
        <v>0</v>
      </c>
      <c r="BO26" s="109">
        <f t="shared" si="29"/>
        <v>0</v>
      </c>
      <c r="BP26" s="109">
        <f t="shared" si="29"/>
        <v>0</v>
      </c>
      <c r="BQ26" s="108">
        <f t="shared" si="29"/>
        <v>1342250.01</v>
      </c>
      <c r="BR26" s="110">
        <f t="shared" si="29"/>
        <v>0</v>
      </c>
      <c r="BS26" s="109">
        <f t="shared" si="29"/>
        <v>0</v>
      </c>
      <c r="BT26" s="109">
        <f t="shared" si="29"/>
        <v>0</v>
      </c>
      <c r="BU26" s="109">
        <f t="shared" si="29"/>
        <v>0</v>
      </c>
      <c r="BV26" s="109">
        <f t="shared" si="29"/>
        <v>0</v>
      </c>
      <c r="BW26" s="109">
        <f t="shared" ref="BW26:CC26" si="30">SUM(BW455,BW457,BW458,BW471:BW472,BW478:BW481,BW483,BW485,BW487:BW488)</f>
        <v>0</v>
      </c>
      <c r="BX26" s="109">
        <f t="shared" si="30"/>
        <v>0</v>
      </c>
      <c r="BY26" s="109">
        <f t="shared" si="30"/>
        <v>0</v>
      </c>
      <c r="BZ26" s="109">
        <f t="shared" si="30"/>
        <v>0</v>
      </c>
      <c r="CA26" s="109">
        <f t="shared" si="30"/>
        <v>0</v>
      </c>
      <c r="CB26" s="109">
        <f t="shared" si="30"/>
        <v>0</v>
      </c>
      <c r="CC26" s="108">
        <f t="shared" si="30"/>
        <v>1342249.95</v>
      </c>
      <c r="CD26"/>
    </row>
    <row r="27" spans="1:82" x14ac:dyDescent="0.75">
      <c r="A27" s="39"/>
      <c r="B27" s="54"/>
      <c r="C27" s="40"/>
      <c r="D27" s="41"/>
      <c r="E27" s="288"/>
      <c r="F27" s="287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  <c r="R27" s="111"/>
      <c r="S27" s="111"/>
      <c r="T27" s="111"/>
      <c r="U27" s="111"/>
      <c r="V27" s="111"/>
      <c r="W27" s="111"/>
      <c r="X27" s="111"/>
      <c r="Y27" s="111"/>
      <c r="Z27" s="111"/>
      <c r="AA27" s="111"/>
      <c r="AB27" s="111"/>
      <c r="AC27" s="111"/>
      <c r="AD27" s="111"/>
      <c r="AE27" s="111"/>
      <c r="AF27" s="111"/>
      <c r="AG27" s="111"/>
      <c r="AH27" s="111"/>
      <c r="AI27" s="111"/>
      <c r="AJ27" s="111"/>
      <c r="AK27" s="111"/>
      <c r="AL27" s="111"/>
      <c r="AM27" s="111"/>
      <c r="AN27" s="111"/>
      <c r="AO27" s="111"/>
      <c r="AP27" s="111"/>
      <c r="AQ27" s="111"/>
      <c r="AR27" s="111"/>
      <c r="AS27" s="111"/>
      <c r="AT27" s="111"/>
      <c r="AU27" s="111"/>
      <c r="AV27" s="111"/>
      <c r="AW27" s="111"/>
      <c r="AX27" s="111"/>
      <c r="AY27" s="111"/>
      <c r="AZ27" s="111"/>
      <c r="BA27" s="111"/>
      <c r="BB27" s="111"/>
      <c r="BC27" s="111"/>
      <c r="BD27" s="111"/>
      <c r="BE27" s="111"/>
      <c r="BF27" s="111"/>
      <c r="BG27" s="111"/>
      <c r="BH27" s="111"/>
      <c r="BI27" s="111"/>
      <c r="BJ27" s="111"/>
      <c r="BK27" s="111"/>
      <c r="BL27" s="111"/>
      <c r="BM27" s="111"/>
      <c r="BN27" s="111"/>
      <c r="BO27" s="111"/>
      <c r="BP27" s="111"/>
      <c r="BQ27" s="111"/>
      <c r="BR27" s="111"/>
      <c r="BS27" s="111"/>
      <c r="BT27" s="111"/>
      <c r="BU27" s="111"/>
      <c r="BV27" s="111"/>
      <c r="BW27" s="111"/>
      <c r="BX27" s="111"/>
      <c r="BY27" s="111"/>
      <c r="BZ27" s="111"/>
      <c r="CA27" s="111"/>
      <c r="CB27" s="111"/>
      <c r="CC27" s="112"/>
      <c r="CD27" s="39"/>
    </row>
    <row r="28" spans="1:82" x14ac:dyDescent="0.75">
      <c r="A28" s="39"/>
      <c r="B28" s="113" t="s">
        <v>46</v>
      </c>
      <c r="C28" s="114" t="s">
        <v>47</v>
      </c>
      <c r="D28" s="115"/>
      <c r="E28" s="293"/>
      <c r="F28" s="251"/>
      <c r="G28" s="116">
        <f t="shared" ref="G28:AL28" si="31">+SUM(G29,G55,G93,G103,G116,G148,G152,G164,G167,G169)</f>
        <v>63660000.079999998</v>
      </c>
      <c r="H28" s="117">
        <f t="shared" si="31"/>
        <v>0</v>
      </c>
      <c r="I28" s="118">
        <f t="shared" si="31"/>
        <v>0</v>
      </c>
      <c r="J28" s="117">
        <f t="shared" si="31"/>
        <v>101388.89</v>
      </c>
      <c r="K28" s="119">
        <f t="shared" si="31"/>
        <v>101388.89</v>
      </c>
      <c r="L28" s="119">
        <f t="shared" si="31"/>
        <v>101388.89</v>
      </c>
      <c r="M28" s="119">
        <f t="shared" si="31"/>
        <v>101388.89</v>
      </c>
      <c r="N28" s="119">
        <f t="shared" si="31"/>
        <v>101388.89</v>
      </c>
      <c r="O28" s="119">
        <f t="shared" si="31"/>
        <v>101388.89</v>
      </c>
      <c r="P28" s="119">
        <f t="shared" si="31"/>
        <v>101388.89</v>
      </c>
      <c r="Q28" s="119">
        <f t="shared" si="31"/>
        <v>101388.89</v>
      </c>
      <c r="R28" s="119">
        <f t="shared" si="31"/>
        <v>101388.89</v>
      </c>
      <c r="S28" s="119">
        <f t="shared" si="31"/>
        <v>101388.89</v>
      </c>
      <c r="T28" s="119">
        <f t="shared" si="31"/>
        <v>101388.89</v>
      </c>
      <c r="U28" s="118">
        <f t="shared" si="31"/>
        <v>10844722.220000001</v>
      </c>
      <c r="V28" s="117">
        <f t="shared" si="31"/>
        <v>101388.89</v>
      </c>
      <c r="W28" s="119">
        <f t="shared" si="31"/>
        <v>101388.89</v>
      </c>
      <c r="X28" s="119">
        <f t="shared" si="31"/>
        <v>101388.89</v>
      </c>
      <c r="Y28" s="119">
        <f t="shared" si="31"/>
        <v>101388.89</v>
      </c>
      <c r="Z28" s="119">
        <f t="shared" si="31"/>
        <v>101388.89</v>
      </c>
      <c r="AA28" s="119">
        <f t="shared" si="31"/>
        <v>101388.89</v>
      </c>
      <c r="AB28" s="119">
        <f t="shared" si="31"/>
        <v>101388.89</v>
      </c>
      <c r="AC28" s="119">
        <f t="shared" si="31"/>
        <v>101388.89</v>
      </c>
      <c r="AD28" s="119">
        <f t="shared" si="31"/>
        <v>101388.89</v>
      </c>
      <c r="AE28" s="119">
        <f t="shared" si="31"/>
        <v>101388.89</v>
      </c>
      <c r="AF28" s="119">
        <f t="shared" si="31"/>
        <v>101388.89</v>
      </c>
      <c r="AG28" s="118">
        <f t="shared" si="31"/>
        <v>9944722.2200000007</v>
      </c>
      <c r="AH28" s="120">
        <f t="shared" si="31"/>
        <v>101388.89</v>
      </c>
      <c r="AI28" s="119">
        <f t="shared" si="31"/>
        <v>101388.89</v>
      </c>
      <c r="AJ28" s="119">
        <f t="shared" si="31"/>
        <v>101388.89</v>
      </c>
      <c r="AK28" s="119">
        <f t="shared" si="31"/>
        <v>101388.89</v>
      </c>
      <c r="AL28" s="119">
        <f t="shared" si="31"/>
        <v>101388.89</v>
      </c>
      <c r="AM28" s="119">
        <f t="shared" ref="AM28:BR28" si="32">+SUM(AM29,AM55,AM93,AM103,AM116,AM148,AM152,AM164,AM167,AM169)</f>
        <v>101388.89</v>
      </c>
      <c r="AN28" s="119">
        <f t="shared" si="32"/>
        <v>101388.89</v>
      </c>
      <c r="AO28" s="119">
        <f t="shared" si="32"/>
        <v>101388.89</v>
      </c>
      <c r="AP28" s="119">
        <f t="shared" si="32"/>
        <v>101388.89</v>
      </c>
      <c r="AQ28" s="119">
        <f t="shared" si="32"/>
        <v>101388.89</v>
      </c>
      <c r="AR28" s="119">
        <f t="shared" si="32"/>
        <v>101388.89</v>
      </c>
      <c r="AS28" s="118">
        <f t="shared" si="32"/>
        <v>9044722.2200000007</v>
      </c>
      <c r="AT28" s="120">
        <f t="shared" si="32"/>
        <v>101388.89</v>
      </c>
      <c r="AU28" s="119">
        <f t="shared" si="32"/>
        <v>101388.89</v>
      </c>
      <c r="AV28" s="119">
        <f t="shared" si="32"/>
        <v>101388.89</v>
      </c>
      <c r="AW28" s="119">
        <f t="shared" si="32"/>
        <v>101388.89</v>
      </c>
      <c r="AX28" s="119">
        <f t="shared" si="32"/>
        <v>101388.89</v>
      </c>
      <c r="AY28" s="119">
        <f t="shared" si="32"/>
        <v>101388.89</v>
      </c>
      <c r="AZ28" s="119">
        <f t="shared" si="32"/>
        <v>101388.89</v>
      </c>
      <c r="BA28" s="119">
        <f t="shared" si="32"/>
        <v>101388.89</v>
      </c>
      <c r="BB28" s="119">
        <f t="shared" si="32"/>
        <v>101388.89</v>
      </c>
      <c r="BC28" s="119">
        <f t="shared" si="32"/>
        <v>101388.89</v>
      </c>
      <c r="BD28" s="119">
        <f t="shared" si="32"/>
        <v>101388.89</v>
      </c>
      <c r="BE28" s="118">
        <f t="shared" si="32"/>
        <v>9044722.2200000007</v>
      </c>
      <c r="BF28" s="120">
        <f t="shared" si="32"/>
        <v>101388.89</v>
      </c>
      <c r="BG28" s="119">
        <f t="shared" si="32"/>
        <v>101388.89</v>
      </c>
      <c r="BH28" s="119">
        <f t="shared" si="32"/>
        <v>101388.89</v>
      </c>
      <c r="BI28" s="119">
        <f t="shared" si="32"/>
        <v>101388.89</v>
      </c>
      <c r="BJ28" s="119">
        <f t="shared" si="32"/>
        <v>101388.89</v>
      </c>
      <c r="BK28" s="119">
        <f t="shared" si="32"/>
        <v>101388.89</v>
      </c>
      <c r="BL28" s="119">
        <f t="shared" si="32"/>
        <v>101388.89</v>
      </c>
      <c r="BM28" s="119">
        <f t="shared" si="32"/>
        <v>101388.89</v>
      </c>
      <c r="BN28" s="119">
        <f t="shared" si="32"/>
        <v>101388.89</v>
      </c>
      <c r="BO28" s="119">
        <f t="shared" si="32"/>
        <v>101388.89</v>
      </c>
      <c r="BP28" s="119">
        <f t="shared" si="32"/>
        <v>101388.89</v>
      </c>
      <c r="BQ28" s="118">
        <f t="shared" si="32"/>
        <v>9044722.2200000007</v>
      </c>
      <c r="BR28" s="120">
        <f t="shared" si="32"/>
        <v>101388.89</v>
      </c>
      <c r="BS28" s="119">
        <f t="shared" ref="BS28:CC28" si="33">+SUM(BS29,BS55,BS93,BS103,BS116,BS148,BS152,BS164,BS167,BS169)</f>
        <v>101388.89</v>
      </c>
      <c r="BT28" s="119">
        <f t="shared" si="33"/>
        <v>101388.89</v>
      </c>
      <c r="BU28" s="119">
        <f t="shared" si="33"/>
        <v>101388.89</v>
      </c>
      <c r="BV28" s="119">
        <f t="shared" si="33"/>
        <v>101388.89</v>
      </c>
      <c r="BW28" s="119">
        <f t="shared" si="33"/>
        <v>101388.89</v>
      </c>
      <c r="BX28" s="119">
        <f t="shared" si="33"/>
        <v>101388.89</v>
      </c>
      <c r="BY28" s="119">
        <f t="shared" si="33"/>
        <v>101388.89</v>
      </c>
      <c r="BZ28" s="119">
        <f t="shared" si="33"/>
        <v>101388.89</v>
      </c>
      <c r="CA28" s="119">
        <f t="shared" si="33"/>
        <v>101388.89</v>
      </c>
      <c r="CB28" s="119">
        <f t="shared" si="33"/>
        <v>101388.89</v>
      </c>
      <c r="CC28" s="118">
        <f t="shared" si="33"/>
        <v>9044722.2400000002</v>
      </c>
      <c r="CD28" s="368"/>
    </row>
    <row r="29" spans="1:82" x14ac:dyDescent="0.75">
      <c r="A29" s="39"/>
      <c r="B29" s="121" t="s">
        <v>49</v>
      </c>
      <c r="C29" s="122" t="s">
        <v>50</v>
      </c>
      <c r="D29" s="123"/>
      <c r="E29" s="294"/>
      <c r="F29" s="249"/>
      <c r="G29" s="124">
        <f>SUM(G30:G54)</f>
        <v>0</v>
      </c>
      <c r="H29" s="125">
        <f t="shared" ref="H29:BS29" si="34">SUM(H30:H54)</f>
        <v>0</v>
      </c>
      <c r="I29" s="126">
        <f t="shared" si="34"/>
        <v>0</v>
      </c>
      <c r="J29" s="125">
        <f t="shared" si="34"/>
        <v>0</v>
      </c>
      <c r="K29" s="127">
        <f t="shared" si="34"/>
        <v>0</v>
      </c>
      <c r="L29" s="127">
        <f t="shared" si="34"/>
        <v>0</v>
      </c>
      <c r="M29" s="127">
        <f t="shared" si="34"/>
        <v>0</v>
      </c>
      <c r="N29" s="127">
        <f t="shared" si="34"/>
        <v>0</v>
      </c>
      <c r="O29" s="127">
        <f t="shared" si="34"/>
        <v>0</v>
      </c>
      <c r="P29" s="127">
        <f t="shared" si="34"/>
        <v>0</v>
      </c>
      <c r="Q29" s="127">
        <f t="shared" si="34"/>
        <v>0</v>
      </c>
      <c r="R29" s="127">
        <f t="shared" si="34"/>
        <v>0</v>
      </c>
      <c r="S29" s="127">
        <f t="shared" si="34"/>
        <v>0</v>
      </c>
      <c r="T29" s="127">
        <f t="shared" si="34"/>
        <v>0</v>
      </c>
      <c r="U29" s="126">
        <f t="shared" si="34"/>
        <v>0</v>
      </c>
      <c r="V29" s="125">
        <f t="shared" si="34"/>
        <v>0</v>
      </c>
      <c r="W29" s="127">
        <f t="shared" si="34"/>
        <v>0</v>
      </c>
      <c r="X29" s="127">
        <f t="shared" si="34"/>
        <v>0</v>
      </c>
      <c r="Y29" s="127">
        <f t="shared" si="34"/>
        <v>0</v>
      </c>
      <c r="Z29" s="127">
        <f t="shared" si="34"/>
        <v>0</v>
      </c>
      <c r="AA29" s="127">
        <f t="shared" si="34"/>
        <v>0</v>
      </c>
      <c r="AB29" s="127">
        <f t="shared" si="34"/>
        <v>0</v>
      </c>
      <c r="AC29" s="127">
        <f t="shared" si="34"/>
        <v>0</v>
      </c>
      <c r="AD29" s="127">
        <f t="shared" si="34"/>
        <v>0</v>
      </c>
      <c r="AE29" s="127">
        <f t="shared" si="34"/>
        <v>0</v>
      </c>
      <c r="AF29" s="127">
        <f t="shared" si="34"/>
        <v>0</v>
      </c>
      <c r="AG29" s="126">
        <f t="shared" si="34"/>
        <v>0</v>
      </c>
      <c r="AH29" s="128">
        <f t="shared" si="34"/>
        <v>0</v>
      </c>
      <c r="AI29" s="127">
        <f t="shared" si="34"/>
        <v>0</v>
      </c>
      <c r="AJ29" s="127">
        <f t="shared" si="34"/>
        <v>0</v>
      </c>
      <c r="AK29" s="127">
        <f t="shared" si="34"/>
        <v>0</v>
      </c>
      <c r="AL29" s="127">
        <f t="shared" si="34"/>
        <v>0</v>
      </c>
      <c r="AM29" s="127">
        <f t="shared" si="34"/>
        <v>0</v>
      </c>
      <c r="AN29" s="127">
        <f t="shared" si="34"/>
        <v>0</v>
      </c>
      <c r="AO29" s="127">
        <f t="shared" si="34"/>
        <v>0</v>
      </c>
      <c r="AP29" s="127">
        <f t="shared" si="34"/>
        <v>0</v>
      </c>
      <c r="AQ29" s="127">
        <f t="shared" si="34"/>
        <v>0</v>
      </c>
      <c r="AR29" s="127">
        <f t="shared" si="34"/>
        <v>0</v>
      </c>
      <c r="AS29" s="126">
        <f t="shared" si="34"/>
        <v>0</v>
      </c>
      <c r="AT29" s="128">
        <f t="shared" si="34"/>
        <v>0</v>
      </c>
      <c r="AU29" s="127">
        <f t="shared" si="34"/>
        <v>0</v>
      </c>
      <c r="AV29" s="127">
        <f t="shared" si="34"/>
        <v>0</v>
      </c>
      <c r="AW29" s="127">
        <f t="shared" si="34"/>
        <v>0</v>
      </c>
      <c r="AX29" s="127">
        <f t="shared" si="34"/>
        <v>0</v>
      </c>
      <c r="AY29" s="127">
        <f t="shared" si="34"/>
        <v>0</v>
      </c>
      <c r="AZ29" s="127">
        <f t="shared" si="34"/>
        <v>0</v>
      </c>
      <c r="BA29" s="127">
        <f t="shared" si="34"/>
        <v>0</v>
      </c>
      <c r="BB29" s="127">
        <f t="shared" si="34"/>
        <v>0</v>
      </c>
      <c r="BC29" s="127">
        <f t="shared" si="34"/>
        <v>0</v>
      </c>
      <c r="BD29" s="127">
        <f t="shared" si="34"/>
        <v>0</v>
      </c>
      <c r="BE29" s="126">
        <f t="shared" si="34"/>
        <v>0</v>
      </c>
      <c r="BF29" s="128">
        <f t="shared" si="34"/>
        <v>0</v>
      </c>
      <c r="BG29" s="127">
        <f t="shared" si="34"/>
        <v>0</v>
      </c>
      <c r="BH29" s="127">
        <f t="shared" si="34"/>
        <v>0</v>
      </c>
      <c r="BI29" s="127">
        <f t="shared" si="34"/>
        <v>0</v>
      </c>
      <c r="BJ29" s="127">
        <f t="shared" si="34"/>
        <v>0</v>
      </c>
      <c r="BK29" s="127">
        <f t="shared" si="34"/>
        <v>0</v>
      </c>
      <c r="BL29" s="127">
        <f t="shared" si="34"/>
        <v>0</v>
      </c>
      <c r="BM29" s="127">
        <f t="shared" si="34"/>
        <v>0</v>
      </c>
      <c r="BN29" s="127">
        <f t="shared" si="34"/>
        <v>0</v>
      </c>
      <c r="BO29" s="127">
        <f t="shared" si="34"/>
        <v>0</v>
      </c>
      <c r="BP29" s="127">
        <f t="shared" si="34"/>
        <v>0</v>
      </c>
      <c r="BQ29" s="126">
        <f t="shared" si="34"/>
        <v>0</v>
      </c>
      <c r="BR29" s="128">
        <f t="shared" si="34"/>
        <v>0</v>
      </c>
      <c r="BS29" s="127">
        <f t="shared" si="34"/>
        <v>0</v>
      </c>
      <c r="BT29" s="127">
        <f t="shared" ref="BT29:CC29" si="35">SUM(BT30:BT54)</f>
        <v>0</v>
      </c>
      <c r="BU29" s="127">
        <f t="shared" si="35"/>
        <v>0</v>
      </c>
      <c r="BV29" s="127">
        <f t="shared" si="35"/>
        <v>0</v>
      </c>
      <c r="BW29" s="127">
        <f t="shared" si="35"/>
        <v>0</v>
      </c>
      <c r="BX29" s="127">
        <f t="shared" si="35"/>
        <v>0</v>
      </c>
      <c r="BY29" s="127">
        <f t="shared" si="35"/>
        <v>0</v>
      </c>
      <c r="BZ29" s="127">
        <f t="shared" si="35"/>
        <v>0</v>
      </c>
      <c r="CA29" s="127">
        <f t="shared" si="35"/>
        <v>0</v>
      </c>
      <c r="CB29" s="127">
        <f t="shared" si="35"/>
        <v>0</v>
      </c>
      <c r="CC29" s="126">
        <f t="shared" si="35"/>
        <v>0</v>
      </c>
      <c r="CD29" s="368"/>
    </row>
    <row r="30" spans="1:82" x14ac:dyDescent="0.75">
      <c r="A30" s="39"/>
      <c r="B30" s="73" t="s">
        <v>51</v>
      </c>
      <c r="C30" s="129" t="s">
        <v>52</v>
      </c>
      <c r="D30" s="130"/>
      <c r="E30" s="255"/>
      <c r="F30" s="224"/>
      <c r="G30" s="217"/>
      <c r="H30" s="75"/>
      <c r="I30" s="76"/>
      <c r="J30" s="230"/>
      <c r="K30" s="231"/>
      <c r="L30" s="231"/>
      <c r="M30" s="231"/>
      <c r="N30" s="231"/>
      <c r="O30" s="231"/>
      <c r="P30" s="231"/>
      <c r="Q30" s="231"/>
      <c r="R30" s="231"/>
      <c r="S30" s="231"/>
      <c r="T30" s="231"/>
      <c r="U30" s="232"/>
      <c r="V30" s="230"/>
      <c r="W30" s="231"/>
      <c r="X30" s="231"/>
      <c r="Y30" s="231"/>
      <c r="Z30" s="231"/>
      <c r="AA30" s="231"/>
      <c r="AB30" s="231"/>
      <c r="AC30" s="231"/>
      <c r="AD30" s="231"/>
      <c r="AE30" s="231"/>
      <c r="AF30" s="231"/>
      <c r="AG30" s="232"/>
      <c r="AH30" s="233"/>
      <c r="AI30" s="231"/>
      <c r="AJ30" s="231"/>
      <c r="AK30" s="231"/>
      <c r="AL30" s="231"/>
      <c r="AM30" s="231"/>
      <c r="AN30" s="231"/>
      <c r="AO30" s="231"/>
      <c r="AP30" s="231"/>
      <c r="AQ30" s="231"/>
      <c r="AR30" s="231"/>
      <c r="AS30" s="232"/>
      <c r="AT30" s="233"/>
      <c r="AU30" s="231"/>
      <c r="AV30" s="231"/>
      <c r="AW30" s="231"/>
      <c r="AX30" s="231"/>
      <c r="AY30" s="231"/>
      <c r="AZ30" s="231"/>
      <c r="BA30" s="231"/>
      <c r="BB30" s="231"/>
      <c r="BC30" s="231"/>
      <c r="BD30" s="231"/>
      <c r="BE30" s="232"/>
      <c r="BF30" s="233"/>
      <c r="BG30" s="231"/>
      <c r="BH30" s="231"/>
      <c r="BI30" s="231"/>
      <c r="BJ30" s="231"/>
      <c r="BK30" s="231"/>
      <c r="BL30" s="231"/>
      <c r="BM30" s="231"/>
      <c r="BN30" s="231"/>
      <c r="BO30" s="231"/>
      <c r="BP30" s="231"/>
      <c r="BQ30" s="232"/>
      <c r="BR30" s="233"/>
      <c r="BS30" s="231"/>
      <c r="BT30" s="231"/>
      <c r="BU30" s="231"/>
      <c r="BV30" s="231"/>
      <c r="BW30" s="231"/>
      <c r="BX30" s="231"/>
      <c r="BY30" s="231"/>
      <c r="BZ30" s="231"/>
      <c r="CA30" s="231"/>
      <c r="CB30" s="231"/>
      <c r="CC30" s="232"/>
      <c r="CD30" s="368"/>
    </row>
    <row r="31" spans="1:82" ht="27" x14ac:dyDescent="0.75">
      <c r="A31" s="39"/>
      <c r="B31" s="73" t="s">
        <v>53</v>
      </c>
      <c r="C31" s="129" t="s">
        <v>54</v>
      </c>
      <c r="D31" s="130" t="s">
        <v>55</v>
      </c>
      <c r="E31" s="255">
        <v>6</v>
      </c>
      <c r="F31" s="224"/>
      <c r="G31" s="74">
        <f t="shared" ref="G31:G92" si="36">+SUM(H31:CC31)</f>
        <v>0</v>
      </c>
      <c r="H31" s="219"/>
      <c r="I31" s="218"/>
      <c r="J31" s="75"/>
      <c r="K31" s="77"/>
      <c r="L31" s="77"/>
      <c r="M31" s="77"/>
      <c r="N31" s="77"/>
      <c r="O31" s="77"/>
      <c r="P31" s="77"/>
      <c r="Q31" s="77"/>
      <c r="R31" s="77"/>
      <c r="S31" s="77"/>
      <c r="T31" s="77"/>
      <c r="U31" s="76"/>
      <c r="V31" s="75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6"/>
      <c r="AH31" s="78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6"/>
      <c r="AT31" s="78"/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6"/>
      <c r="BF31" s="78"/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6"/>
      <c r="BR31" s="78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6"/>
      <c r="CD31" s="368"/>
    </row>
    <row r="32" spans="1:82" ht="27" x14ac:dyDescent="0.75">
      <c r="A32" s="39"/>
      <c r="B32" s="73" t="s">
        <v>56</v>
      </c>
      <c r="C32" s="129" t="s">
        <v>57</v>
      </c>
      <c r="D32" s="130" t="s">
        <v>58</v>
      </c>
      <c r="E32" s="255">
        <v>48</v>
      </c>
      <c r="F32" s="224"/>
      <c r="G32" s="74">
        <f t="shared" si="36"/>
        <v>0</v>
      </c>
      <c r="H32" s="75"/>
      <c r="I32" s="76"/>
      <c r="J32" s="219"/>
      <c r="K32" s="220"/>
      <c r="L32" s="220"/>
      <c r="M32" s="220"/>
      <c r="N32" s="220"/>
      <c r="O32" s="220"/>
      <c r="P32" s="220"/>
      <c r="Q32" s="220"/>
      <c r="R32" s="220"/>
      <c r="S32" s="220"/>
      <c r="T32" s="220"/>
      <c r="U32" s="218"/>
      <c r="V32" s="219"/>
      <c r="W32" s="220"/>
      <c r="X32" s="220"/>
      <c r="Y32" s="220"/>
      <c r="Z32" s="220"/>
      <c r="AA32" s="220"/>
      <c r="AB32" s="220"/>
      <c r="AC32" s="220"/>
      <c r="AD32" s="220"/>
      <c r="AE32" s="220"/>
      <c r="AF32" s="220"/>
      <c r="AG32" s="218"/>
      <c r="AH32" s="221"/>
      <c r="AI32" s="220"/>
      <c r="AJ32" s="220"/>
      <c r="AK32" s="220"/>
      <c r="AL32" s="220"/>
      <c r="AM32" s="220"/>
      <c r="AN32" s="220"/>
      <c r="AO32" s="220"/>
      <c r="AP32" s="220"/>
      <c r="AQ32" s="220"/>
      <c r="AR32" s="220"/>
      <c r="AS32" s="218"/>
      <c r="AT32" s="221"/>
      <c r="AU32" s="220"/>
      <c r="AV32" s="220"/>
      <c r="AW32" s="220"/>
      <c r="AX32" s="220"/>
      <c r="AY32" s="220"/>
      <c r="AZ32" s="220"/>
      <c r="BA32" s="220"/>
      <c r="BB32" s="220"/>
      <c r="BC32" s="220"/>
      <c r="BD32" s="220"/>
      <c r="BE32" s="218"/>
      <c r="BF32" s="78"/>
      <c r="BG32" s="77"/>
      <c r="BH32" s="77"/>
      <c r="BI32" s="77"/>
      <c r="BJ32" s="77"/>
      <c r="BK32" s="77"/>
      <c r="BL32" s="77"/>
      <c r="BM32" s="77"/>
      <c r="BN32" s="77"/>
      <c r="BO32" s="77"/>
      <c r="BP32" s="77"/>
      <c r="BQ32" s="76"/>
      <c r="BR32" s="78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6"/>
      <c r="CD32" s="368"/>
    </row>
    <row r="33" spans="1:82" ht="27" x14ac:dyDescent="0.75">
      <c r="A33" s="39"/>
      <c r="B33" s="73" t="s">
        <v>59</v>
      </c>
      <c r="C33" s="129" t="s">
        <v>60</v>
      </c>
      <c r="D33" s="130" t="s">
        <v>58</v>
      </c>
      <c r="E33" s="255">
        <v>12</v>
      </c>
      <c r="F33" s="224"/>
      <c r="G33" s="74">
        <f t="shared" si="36"/>
        <v>0</v>
      </c>
      <c r="H33" s="75"/>
      <c r="I33" s="76"/>
      <c r="J33" s="75"/>
      <c r="K33" s="77"/>
      <c r="L33" s="77"/>
      <c r="M33" s="77"/>
      <c r="N33" s="77"/>
      <c r="O33" s="77"/>
      <c r="P33" s="77"/>
      <c r="Q33" s="77"/>
      <c r="R33" s="77"/>
      <c r="S33" s="77"/>
      <c r="T33" s="77"/>
      <c r="U33" s="76"/>
      <c r="V33" s="75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6"/>
      <c r="AH33" s="75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6"/>
      <c r="AT33" s="75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6"/>
      <c r="BF33" s="221"/>
      <c r="BG33" s="220"/>
      <c r="BH33" s="220"/>
      <c r="BI33" s="220"/>
      <c r="BJ33" s="220"/>
      <c r="BK33" s="220"/>
      <c r="BL33" s="220"/>
      <c r="BM33" s="220"/>
      <c r="BN33" s="220"/>
      <c r="BO33" s="220"/>
      <c r="BP33" s="220"/>
      <c r="BQ33" s="218"/>
      <c r="BR33" s="78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6"/>
      <c r="CD33" s="368"/>
    </row>
    <row r="34" spans="1:82" x14ac:dyDescent="0.75">
      <c r="A34" s="39"/>
      <c r="B34" s="73" t="s">
        <v>61</v>
      </c>
      <c r="C34" s="129" t="s">
        <v>62</v>
      </c>
      <c r="D34" s="130" t="s">
        <v>58</v>
      </c>
      <c r="E34" s="255">
        <v>6</v>
      </c>
      <c r="F34" s="224"/>
      <c r="G34" s="74">
        <f t="shared" si="36"/>
        <v>0</v>
      </c>
      <c r="H34" s="75"/>
      <c r="I34" s="76"/>
      <c r="J34" s="75"/>
      <c r="K34" s="77"/>
      <c r="L34" s="77"/>
      <c r="M34" s="77"/>
      <c r="N34" s="77"/>
      <c r="O34" s="77"/>
      <c r="P34" s="77"/>
      <c r="Q34" s="77"/>
      <c r="R34" s="77"/>
      <c r="S34" s="77"/>
      <c r="T34" s="77"/>
      <c r="U34" s="76"/>
      <c r="V34" s="75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6"/>
      <c r="AH34" s="78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6"/>
      <c r="AT34" s="78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6"/>
      <c r="BF34" s="78"/>
      <c r="BG34" s="227"/>
      <c r="BH34" s="227"/>
      <c r="BI34" s="227"/>
      <c r="BJ34" s="227"/>
      <c r="BK34" s="227"/>
      <c r="BL34" s="227"/>
      <c r="BM34" s="227"/>
      <c r="BN34" s="227"/>
      <c r="BO34" s="227"/>
      <c r="BP34" s="227"/>
      <c r="BQ34" s="226"/>
      <c r="BR34" s="221"/>
      <c r="BS34" s="220"/>
      <c r="BT34" s="220"/>
      <c r="BU34" s="220"/>
      <c r="BV34" s="220"/>
      <c r="BW34" s="220"/>
      <c r="BX34" s="77"/>
      <c r="BY34" s="77"/>
      <c r="BZ34" s="77"/>
      <c r="CA34" s="77"/>
      <c r="CB34" s="77"/>
      <c r="CC34" s="76"/>
      <c r="CD34" s="368"/>
    </row>
    <row r="35" spans="1:82" ht="27" x14ac:dyDescent="0.75">
      <c r="A35" s="175"/>
      <c r="B35" s="73" t="s">
        <v>63</v>
      </c>
      <c r="C35" s="129" t="s">
        <v>64</v>
      </c>
      <c r="D35" s="130" t="s">
        <v>58</v>
      </c>
      <c r="E35" s="255">
        <v>6</v>
      </c>
      <c r="F35" s="229"/>
      <c r="G35" s="74">
        <f t="shared" si="36"/>
        <v>0</v>
      </c>
      <c r="H35" s="225"/>
      <c r="I35" s="226"/>
      <c r="J35" s="225"/>
      <c r="K35" s="227"/>
      <c r="L35" s="227"/>
      <c r="M35" s="227"/>
      <c r="N35" s="227"/>
      <c r="O35" s="227"/>
      <c r="P35" s="227"/>
      <c r="Q35" s="227"/>
      <c r="R35" s="227"/>
      <c r="S35" s="227"/>
      <c r="T35" s="227"/>
      <c r="U35" s="226"/>
      <c r="V35" s="225"/>
      <c r="W35" s="227"/>
      <c r="X35" s="227"/>
      <c r="Y35" s="227"/>
      <c r="Z35" s="227"/>
      <c r="AA35" s="227"/>
      <c r="AB35" s="227"/>
      <c r="AC35" s="227"/>
      <c r="AD35" s="227"/>
      <c r="AE35" s="227"/>
      <c r="AF35" s="227"/>
      <c r="AG35" s="226"/>
      <c r="AH35" s="228"/>
      <c r="AI35" s="227"/>
      <c r="AJ35" s="227"/>
      <c r="AK35" s="227"/>
      <c r="AL35" s="227"/>
      <c r="AM35" s="227"/>
      <c r="AN35" s="227"/>
      <c r="AO35" s="227"/>
      <c r="AP35" s="227"/>
      <c r="AQ35" s="227"/>
      <c r="AR35" s="227"/>
      <c r="AS35" s="226"/>
      <c r="AT35" s="228"/>
      <c r="AU35" s="227"/>
      <c r="AV35" s="227"/>
      <c r="AW35" s="227"/>
      <c r="AX35" s="227"/>
      <c r="AY35" s="227"/>
      <c r="AZ35" s="227"/>
      <c r="BA35" s="227"/>
      <c r="BB35" s="227"/>
      <c r="BC35" s="227"/>
      <c r="BD35" s="227"/>
      <c r="BE35" s="226"/>
      <c r="BF35" s="228"/>
      <c r="BG35" s="227"/>
      <c r="BH35" s="227"/>
      <c r="BI35" s="227"/>
      <c r="BJ35" s="227"/>
      <c r="BK35" s="227"/>
      <c r="BL35" s="227"/>
      <c r="BM35" s="227"/>
      <c r="BN35" s="227"/>
      <c r="BO35" s="227"/>
      <c r="BP35" s="227"/>
      <c r="BQ35" s="226"/>
      <c r="BR35" s="228"/>
      <c r="BS35" s="77"/>
      <c r="BT35" s="77"/>
      <c r="BU35" s="77"/>
      <c r="BV35" s="77"/>
      <c r="BW35" s="77"/>
      <c r="BX35" s="220"/>
      <c r="BY35" s="220"/>
      <c r="BZ35" s="220"/>
      <c r="CA35" s="220"/>
      <c r="CB35" s="220"/>
      <c r="CC35" s="218"/>
      <c r="CD35" s="368"/>
    </row>
    <row r="36" spans="1:82" x14ac:dyDescent="0.75">
      <c r="A36" s="39"/>
      <c r="B36" s="73" t="s">
        <v>65</v>
      </c>
      <c r="C36" s="129" t="s">
        <v>66</v>
      </c>
      <c r="D36" s="130" t="s">
        <v>67</v>
      </c>
      <c r="E36" s="255">
        <v>6</v>
      </c>
      <c r="F36" s="224"/>
      <c r="G36" s="74">
        <f t="shared" si="36"/>
        <v>0</v>
      </c>
      <c r="H36" s="75"/>
      <c r="I36" s="76"/>
      <c r="J36" s="283"/>
      <c r="K36" s="77"/>
      <c r="L36" s="77"/>
      <c r="M36" s="77"/>
      <c r="N36" s="77"/>
      <c r="O36" s="77"/>
      <c r="P36" s="77"/>
      <c r="Q36" s="77"/>
      <c r="R36" s="77"/>
      <c r="S36" s="77"/>
      <c r="T36" s="77"/>
      <c r="U36" s="76"/>
      <c r="V36" s="283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6"/>
      <c r="AH36" s="283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6"/>
      <c r="AT36" s="283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6"/>
      <c r="BF36" s="283"/>
      <c r="BG36" s="77"/>
      <c r="BH36" s="77"/>
      <c r="BI36" s="77"/>
      <c r="BJ36" s="77"/>
      <c r="BK36" s="77"/>
      <c r="BL36" s="77"/>
      <c r="BM36" s="77"/>
      <c r="BN36" s="77"/>
      <c r="BO36" s="77"/>
      <c r="BP36" s="77"/>
      <c r="BQ36" s="76"/>
      <c r="BR36" s="283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6"/>
      <c r="CD36" s="368"/>
    </row>
    <row r="37" spans="1:82" x14ac:dyDescent="0.75">
      <c r="A37" s="39"/>
      <c r="B37" s="73" t="s">
        <v>68</v>
      </c>
      <c r="C37" s="129" t="s">
        <v>69</v>
      </c>
      <c r="D37" s="130" t="s">
        <v>58</v>
      </c>
      <c r="E37" s="255">
        <v>72</v>
      </c>
      <c r="F37" s="224"/>
      <c r="G37" s="74">
        <f t="shared" si="36"/>
        <v>0</v>
      </c>
      <c r="H37" s="75"/>
      <c r="I37" s="76"/>
      <c r="J37" s="219"/>
      <c r="K37" s="220"/>
      <c r="L37" s="220"/>
      <c r="M37" s="220"/>
      <c r="N37" s="220"/>
      <c r="O37" s="220"/>
      <c r="P37" s="220"/>
      <c r="Q37" s="220"/>
      <c r="R37" s="220"/>
      <c r="S37" s="220"/>
      <c r="T37" s="220"/>
      <c r="U37" s="218"/>
      <c r="V37" s="219"/>
      <c r="W37" s="220"/>
      <c r="X37" s="220"/>
      <c r="Y37" s="220"/>
      <c r="Z37" s="220"/>
      <c r="AA37" s="220"/>
      <c r="AB37" s="220"/>
      <c r="AC37" s="220"/>
      <c r="AD37" s="220"/>
      <c r="AE37" s="220"/>
      <c r="AF37" s="220"/>
      <c r="AG37" s="218"/>
      <c r="AH37" s="221"/>
      <c r="AI37" s="220"/>
      <c r="AJ37" s="220"/>
      <c r="AK37" s="220"/>
      <c r="AL37" s="220"/>
      <c r="AM37" s="220"/>
      <c r="AN37" s="220"/>
      <c r="AO37" s="220"/>
      <c r="AP37" s="220"/>
      <c r="AQ37" s="220"/>
      <c r="AR37" s="220"/>
      <c r="AS37" s="218"/>
      <c r="AT37" s="221"/>
      <c r="AU37" s="220"/>
      <c r="AV37" s="220"/>
      <c r="AW37" s="220"/>
      <c r="AX37" s="220"/>
      <c r="AY37" s="220"/>
      <c r="AZ37" s="220"/>
      <c r="BA37" s="220"/>
      <c r="BB37" s="220"/>
      <c r="BC37" s="220"/>
      <c r="BD37" s="220"/>
      <c r="BE37" s="218"/>
      <c r="BF37" s="221"/>
      <c r="BG37" s="220"/>
      <c r="BH37" s="220"/>
      <c r="BI37" s="220"/>
      <c r="BJ37" s="220"/>
      <c r="BK37" s="220"/>
      <c r="BL37" s="220"/>
      <c r="BM37" s="220"/>
      <c r="BN37" s="220"/>
      <c r="BO37" s="220"/>
      <c r="BP37" s="220"/>
      <c r="BQ37" s="218"/>
      <c r="BR37" s="221"/>
      <c r="BS37" s="220"/>
      <c r="BT37" s="220"/>
      <c r="BU37" s="220"/>
      <c r="BV37" s="220"/>
      <c r="BW37" s="220"/>
      <c r="BX37" s="220"/>
      <c r="BY37" s="220"/>
      <c r="BZ37" s="220"/>
      <c r="CA37" s="220"/>
      <c r="CB37" s="220"/>
      <c r="CC37" s="218"/>
      <c r="CD37" s="368"/>
    </row>
    <row r="38" spans="1:82" x14ac:dyDescent="0.75">
      <c r="A38" s="39"/>
      <c r="B38" s="73" t="s">
        <v>70</v>
      </c>
      <c r="C38" s="129" t="s">
        <v>71</v>
      </c>
      <c r="D38" s="130" t="s">
        <v>58</v>
      </c>
      <c r="E38" s="255">
        <v>72</v>
      </c>
      <c r="F38" s="224"/>
      <c r="G38" s="74">
        <f t="shared" si="36"/>
        <v>0</v>
      </c>
      <c r="H38" s="75"/>
      <c r="I38" s="76"/>
      <c r="J38" s="219"/>
      <c r="K38" s="220"/>
      <c r="L38" s="220"/>
      <c r="M38" s="220"/>
      <c r="N38" s="220"/>
      <c r="O38" s="220"/>
      <c r="P38" s="220"/>
      <c r="Q38" s="220"/>
      <c r="R38" s="220"/>
      <c r="S38" s="220"/>
      <c r="T38" s="220"/>
      <c r="U38" s="218"/>
      <c r="V38" s="219"/>
      <c r="W38" s="220"/>
      <c r="X38" s="220"/>
      <c r="Y38" s="220"/>
      <c r="Z38" s="220"/>
      <c r="AA38" s="220"/>
      <c r="AB38" s="220"/>
      <c r="AC38" s="220"/>
      <c r="AD38" s="220"/>
      <c r="AE38" s="220"/>
      <c r="AF38" s="220"/>
      <c r="AG38" s="218"/>
      <c r="AH38" s="221"/>
      <c r="AI38" s="220"/>
      <c r="AJ38" s="220"/>
      <c r="AK38" s="220"/>
      <c r="AL38" s="220"/>
      <c r="AM38" s="220"/>
      <c r="AN38" s="220"/>
      <c r="AO38" s="220"/>
      <c r="AP38" s="220"/>
      <c r="AQ38" s="220"/>
      <c r="AR38" s="220"/>
      <c r="AS38" s="218"/>
      <c r="AT38" s="221"/>
      <c r="AU38" s="220"/>
      <c r="AV38" s="220"/>
      <c r="AW38" s="220"/>
      <c r="AX38" s="220"/>
      <c r="AY38" s="220"/>
      <c r="AZ38" s="220"/>
      <c r="BA38" s="220"/>
      <c r="BB38" s="220"/>
      <c r="BC38" s="220"/>
      <c r="BD38" s="220"/>
      <c r="BE38" s="218"/>
      <c r="BF38" s="221"/>
      <c r="BG38" s="220"/>
      <c r="BH38" s="220"/>
      <c r="BI38" s="220"/>
      <c r="BJ38" s="220"/>
      <c r="BK38" s="220"/>
      <c r="BL38" s="220"/>
      <c r="BM38" s="220"/>
      <c r="BN38" s="220"/>
      <c r="BO38" s="220"/>
      <c r="BP38" s="220"/>
      <c r="BQ38" s="218"/>
      <c r="BR38" s="221"/>
      <c r="BS38" s="220"/>
      <c r="BT38" s="220"/>
      <c r="BU38" s="220"/>
      <c r="BV38" s="220"/>
      <c r="BW38" s="220"/>
      <c r="BX38" s="220"/>
      <c r="BY38" s="220"/>
      <c r="BZ38" s="220"/>
      <c r="CA38" s="220"/>
      <c r="CB38" s="220"/>
      <c r="CC38" s="218"/>
      <c r="CD38" s="368"/>
    </row>
    <row r="39" spans="1:82" x14ac:dyDescent="0.75">
      <c r="A39" s="39"/>
      <c r="B39" s="73" t="s">
        <v>72</v>
      </c>
      <c r="C39" s="129" t="s">
        <v>73</v>
      </c>
      <c r="D39" s="130" t="s">
        <v>58</v>
      </c>
      <c r="E39" s="255">
        <v>72</v>
      </c>
      <c r="F39" s="224"/>
      <c r="G39" s="74">
        <f t="shared" si="36"/>
        <v>0</v>
      </c>
      <c r="H39" s="75"/>
      <c r="I39" s="76"/>
      <c r="J39" s="219"/>
      <c r="K39" s="220"/>
      <c r="L39" s="220"/>
      <c r="M39" s="220"/>
      <c r="N39" s="220"/>
      <c r="O39" s="220"/>
      <c r="P39" s="220"/>
      <c r="Q39" s="220"/>
      <c r="R39" s="220"/>
      <c r="S39" s="220"/>
      <c r="T39" s="220"/>
      <c r="U39" s="218"/>
      <c r="V39" s="219"/>
      <c r="W39" s="220"/>
      <c r="X39" s="220"/>
      <c r="Y39" s="220"/>
      <c r="Z39" s="220"/>
      <c r="AA39" s="220"/>
      <c r="AB39" s="220"/>
      <c r="AC39" s="220"/>
      <c r="AD39" s="220"/>
      <c r="AE39" s="220"/>
      <c r="AF39" s="220"/>
      <c r="AG39" s="218"/>
      <c r="AH39" s="221"/>
      <c r="AI39" s="220"/>
      <c r="AJ39" s="220"/>
      <c r="AK39" s="220"/>
      <c r="AL39" s="220"/>
      <c r="AM39" s="220"/>
      <c r="AN39" s="220"/>
      <c r="AO39" s="220"/>
      <c r="AP39" s="220"/>
      <c r="AQ39" s="220"/>
      <c r="AR39" s="220"/>
      <c r="AS39" s="218"/>
      <c r="AT39" s="221"/>
      <c r="AU39" s="220"/>
      <c r="AV39" s="220"/>
      <c r="AW39" s="220"/>
      <c r="AX39" s="220"/>
      <c r="AY39" s="220"/>
      <c r="AZ39" s="220"/>
      <c r="BA39" s="220"/>
      <c r="BB39" s="220"/>
      <c r="BC39" s="220"/>
      <c r="BD39" s="220"/>
      <c r="BE39" s="218"/>
      <c r="BF39" s="221"/>
      <c r="BG39" s="220"/>
      <c r="BH39" s="220"/>
      <c r="BI39" s="220"/>
      <c r="BJ39" s="220"/>
      <c r="BK39" s="220"/>
      <c r="BL39" s="220"/>
      <c r="BM39" s="220"/>
      <c r="BN39" s="220"/>
      <c r="BO39" s="220"/>
      <c r="BP39" s="220"/>
      <c r="BQ39" s="218"/>
      <c r="BR39" s="221"/>
      <c r="BS39" s="220"/>
      <c r="BT39" s="220"/>
      <c r="BU39" s="220"/>
      <c r="BV39" s="220"/>
      <c r="BW39" s="220"/>
      <c r="BX39" s="220"/>
      <c r="BY39" s="220"/>
      <c r="BZ39" s="220"/>
      <c r="CA39" s="220"/>
      <c r="CB39" s="220"/>
      <c r="CC39" s="218"/>
      <c r="CD39" s="368"/>
    </row>
    <row r="40" spans="1:82" x14ac:dyDescent="0.75">
      <c r="A40" s="39"/>
      <c r="B40" s="73" t="s">
        <v>74</v>
      </c>
      <c r="C40" s="129" t="s">
        <v>75</v>
      </c>
      <c r="D40" s="130" t="s">
        <v>58</v>
      </c>
      <c r="E40" s="255">
        <v>72</v>
      </c>
      <c r="F40" s="224"/>
      <c r="G40" s="74">
        <f t="shared" si="36"/>
        <v>0</v>
      </c>
      <c r="H40" s="75"/>
      <c r="I40" s="76"/>
      <c r="J40" s="219"/>
      <c r="K40" s="220"/>
      <c r="L40" s="220"/>
      <c r="M40" s="220"/>
      <c r="N40" s="220"/>
      <c r="O40" s="220"/>
      <c r="P40" s="220"/>
      <c r="Q40" s="220"/>
      <c r="R40" s="220"/>
      <c r="S40" s="220"/>
      <c r="T40" s="220"/>
      <c r="U40" s="218"/>
      <c r="V40" s="219"/>
      <c r="W40" s="220"/>
      <c r="X40" s="220"/>
      <c r="Y40" s="220"/>
      <c r="Z40" s="220"/>
      <c r="AA40" s="220"/>
      <c r="AB40" s="220"/>
      <c r="AC40" s="220"/>
      <c r="AD40" s="220"/>
      <c r="AE40" s="220"/>
      <c r="AF40" s="220"/>
      <c r="AG40" s="218"/>
      <c r="AH40" s="221"/>
      <c r="AI40" s="220"/>
      <c r="AJ40" s="220"/>
      <c r="AK40" s="220"/>
      <c r="AL40" s="220"/>
      <c r="AM40" s="220"/>
      <c r="AN40" s="220"/>
      <c r="AO40" s="220"/>
      <c r="AP40" s="220"/>
      <c r="AQ40" s="220"/>
      <c r="AR40" s="220"/>
      <c r="AS40" s="218"/>
      <c r="AT40" s="221"/>
      <c r="AU40" s="220"/>
      <c r="AV40" s="220"/>
      <c r="AW40" s="220"/>
      <c r="AX40" s="220"/>
      <c r="AY40" s="220"/>
      <c r="AZ40" s="220"/>
      <c r="BA40" s="220"/>
      <c r="BB40" s="220"/>
      <c r="BC40" s="220"/>
      <c r="BD40" s="220"/>
      <c r="BE40" s="218"/>
      <c r="BF40" s="221"/>
      <c r="BG40" s="220"/>
      <c r="BH40" s="220"/>
      <c r="BI40" s="220"/>
      <c r="BJ40" s="220"/>
      <c r="BK40" s="220"/>
      <c r="BL40" s="220"/>
      <c r="BM40" s="220"/>
      <c r="BN40" s="220"/>
      <c r="BO40" s="220"/>
      <c r="BP40" s="220"/>
      <c r="BQ40" s="218"/>
      <c r="BR40" s="221"/>
      <c r="BS40" s="220"/>
      <c r="BT40" s="220"/>
      <c r="BU40" s="220"/>
      <c r="BV40" s="220"/>
      <c r="BW40" s="220"/>
      <c r="BX40" s="220"/>
      <c r="BY40" s="220"/>
      <c r="BZ40" s="220"/>
      <c r="CA40" s="220"/>
      <c r="CB40" s="220"/>
      <c r="CC40" s="218"/>
      <c r="CD40" s="368"/>
    </row>
    <row r="41" spans="1:82" x14ac:dyDescent="0.75">
      <c r="A41" s="39"/>
      <c r="B41" s="73" t="s">
        <v>76</v>
      </c>
      <c r="C41" s="129" t="s">
        <v>77</v>
      </c>
      <c r="D41" s="130" t="s">
        <v>58</v>
      </c>
      <c r="E41" s="255">
        <v>72</v>
      </c>
      <c r="F41" s="224"/>
      <c r="G41" s="74">
        <f t="shared" si="36"/>
        <v>0</v>
      </c>
      <c r="H41" s="75"/>
      <c r="I41" s="76"/>
      <c r="J41" s="219"/>
      <c r="K41" s="220"/>
      <c r="L41" s="220"/>
      <c r="M41" s="220"/>
      <c r="N41" s="220"/>
      <c r="O41" s="220"/>
      <c r="P41" s="220"/>
      <c r="Q41" s="220"/>
      <c r="R41" s="220"/>
      <c r="S41" s="220"/>
      <c r="T41" s="220"/>
      <c r="U41" s="218"/>
      <c r="V41" s="219"/>
      <c r="W41" s="220"/>
      <c r="X41" s="220"/>
      <c r="Y41" s="220"/>
      <c r="Z41" s="220"/>
      <c r="AA41" s="220"/>
      <c r="AB41" s="220"/>
      <c r="AC41" s="220"/>
      <c r="AD41" s="220"/>
      <c r="AE41" s="220"/>
      <c r="AF41" s="220"/>
      <c r="AG41" s="218"/>
      <c r="AH41" s="221"/>
      <c r="AI41" s="220"/>
      <c r="AJ41" s="220"/>
      <c r="AK41" s="220"/>
      <c r="AL41" s="220"/>
      <c r="AM41" s="220"/>
      <c r="AN41" s="220"/>
      <c r="AO41" s="220"/>
      <c r="AP41" s="220"/>
      <c r="AQ41" s="220"/>
      <c r="AR41" s="220"/>
      <c r="AS41" s="218"/>
      <c r="AT41" s="221"/>
      <c r="AU41" s="220"/>
      <c r="AV41" s="220"/>
      <c r="AW41" s="220"/>
      <c r="AX41" s="220"/>
      <c r="AY41" s="220"/>
      <c r="AZ41" s="220"/>
      <c r="BA41" s="220"/>
      <c r="BB41" s="220"/>
      <c r="BC41" s="220"/>
      <c r="BD41" s="220"/>
      <c r="BE41" s="218"/>
      <c r="BF41" s="221"/>
      <c r="BG41" s="220"/>
      <c r="BH41" s="220"/>
      <c r="BI41" s="220"/>
      <c r="BJ41" s="220"/>
      <c r="BK41" s="220"/>
      <c r="BL41" s="220"/>
      <c r="BM41" s="220"/>
      <c r="BN41" s="220"/>
      <c r="BO41" s="220"/>
      <c r="BP41" s="220"/>
      <c r="BQ41" s="218"/>
      <c r="BR41" s="221"/>
      <c r="BS41" s="220"/>
      <c r="BT41" s="220"/>
      <c r="BU41" s="220"/>
      <c r="BV41" s="220"/>
      <c r="BW41" s="220"/>
      <c r="BX41" s="220"/>
      <c r="BY41" s="220"/>
      <c r="BZ41" s="220"/>
      <c r="CA41" s="220"/>
      <c r="CB41" s="220"/>
      <c r="CC41" s="218"/>
      <c r="CD41" s="368"/>
    </row>
    <row r="42" spans="1:82" x14ac:dyDescent="0.75">
      <c r="A42" s="39"/>
      <c r="B42" s="73" t="s">
        <v>78</v>
      </c>
      <c r="C42" s="129" t="s">
        <v>79</v>
      </c>
      <c r="D42" s="130" t="s">
        <v>58</v>
      </c>
      <c r="E42" s="255">
        <v>72</v>
      </c>
      <c r="F42" s="224"/>
      <c r="G42" s="74">
        <f t="shared" si="36"/>
        <v>0</v>
      </c>
      <c r="H42" s="75"/>
      <c r="I42" s="76"/>
      <c r="J42" s="219"/>
      <c r="K42" s="220"/>
      <c r="L42" s="220"/>
      <c r="M42" s="220"/>
      <c r="N42" s="220"/>
      <c r="O42" s="220"/>
      <c r="P42" s="220"/>
      <c r="Q42" s="220"/>
      <c r="R42" s="220"/>
      <c r="S42" s="220"/>
      <c r="T42" s="220"/>
      <c r="U42" s="218"/>
      <c r="V42" s="219"/>
      <c r="W42" s="220"/>
      <c r="X42" s="220"/>
      <c r="Y42" s="220"/>
      <c r="Z42" s="220"/>
      <c r="AA42" s="220"/>
      <c r="AB42" s="220"/>
      <c r="AC42" s="220"/>
      <c r="AD42" s="220"/>
      <c r="AE42" s="220"/>
      <c r="AF42" s="220"/>
      <c r="AG42" s="218"/>
      <c r="AH42" s="221"/>
      <c r="AI42" s="220"/>
      <c r="AJ42" s="220"/>
      <c r="AK42" s="220"/>
      <c r="AL42" s="220"/>
      <c r="AM42" s="220"/>
      <c r="AN42" s="220"/>
      <c r="AO42" s="220"/>
      <c r="AP42" s="220"/>
      <c r="AQ42" s="220"/>
      <c r="AR42" s="220"/>
      <c r="AS42" s="218"/>
      <c r="AT42" s="221"/>
      <c r="AU42" s="220"/>
      <c r="AV42" s="220"/>
      <c r="AW42" s="220"/>
      <c r="AX42" s="220"/>
      <c r="AY42" s="220"/>
      <c r="AZ42" s="220"/>
      <c r="BA42" s="220"/>
      <c r="BB42" s="220"/>
      <c r="BC42" s="220"/>
      <c r="BD42" s="220"/>
      <c r="BE42" s="218"/>
      <c r="BF42" s="221"/>
      <c r="BG42" s="220"/>
      <c r="BH42" s="220"/>
      <c r="BI42" s="220"/>
      <c r="BJ42" s="220"/>
      <c r="BK42" s="220"/>
      <c r="BL42" s="220"/>
      <c r="BM42" s="220"/>
      <c r="BN42" s="220"/>
      <c r="BO42" s="220"/>
      <c r="BP42" s="220"/>
      <c r="BQ42" s="218"/>
      <c r="BR42" s="221"/>
      <c r="BS42" s="220"/>
      <c r="BT42" s="220"/>
      <c r="BU42" s="220"/>
      <c r="BV42" s="220"/>
      <c r="BW42" s="220"/>
      <c r="BX42" s="220"/>
      <c r="BY42" s="220"/>
      <c r="BZ42" s="220"/>
      <c r="CA42" s="220"/>
      <c r="CB42" s="220"/>
      <c r="CC42" s="218"/>
      <c r="CD42" s="368"/>
    </row>
    <row r="43" spans="1:82" x14ac:dyDescent="0.75">
      <c r="A43" s="39"/>
      <c r="B43" s="73" t="s">
        <v>80</v>
      </c>
      <c r="C43" s="129" t="s">
        <v>81</v>
      </c>
      <c r="D43" s="130" t="s">
        <v>58</v>
      </c>
      <c r="E43" s="255">
        <v>72</v>
      </c>
      <c r="F43" s="224"/>
      <c r="G43" s="74">
        <f t="shared" si="36"/>
        <v>0</v>
      </c>
      <c r="H43" s="75"/>
      <c r="I43" s="76"/>
      <c r="J43" s="219"/>
      <c r="K43" s="220"/>
      <c r="L43" s="220"/>
      <c r="M43" s="220"/>
      <c r="N43" s="220"/>
      <c r="O43" s="220"/>
      <c r="P43" s="220"/>
      <c r="Q43" s="220"/>
      <c r="R43" s="220"/>
      <c r="S43" s="220"/>
      <c r="T43" s="220"/>
      <c r="U43" s="218"/>
      <c r="V43" s="219"/>
      <c r="W43" s="220"/>
      <c r="X43" s="220"/>
      <c r="Y43" s="220"/>
      <c r="Z43" s="220"/>
      <c r="AA43" s="220"/>
      <c r="AB43" s="220"/>
      <c r="AC43" s="220"/>
      <c r="AD43" s="220"/>
      <c r="AE43" s="220"/>
      <c r="AF43" s="220"/>
      <c r="AG43" s="218"/>
      <c r="AH43" s="221"/>
      <c r="AI43" s="220"/>
      <c r="AJ43" s="220"/>
      <c r="AK43" s="220"/>
      <c r="AL43" s="220"/>
      <c r="AM43" s="220"/>
      <c r="AN43" s="220"/>
      <c r="AO43" s="220"/>
      <c r="AP43" s="220"/>
      <c r="AQ43" s="220"/>
      <c r="AR43" s="220"/>
      <c r="AS43" s="218"/>
      <c r="AT43" s="221"/>
      <c r="AU43" s="220"/>
      <c r="AV43" s="220"/>
      <c r="AW43" s="220"/>
      <c r="AX43" s="220"/>
      <c r="AY43" s="220"/>
      <c r="AZ43" s="220"/>
      <c r="BA43" s="220"/>
      <c r="BB43" s="220"/>
      <c r="BC43" s="220"/>
      <c r="BD43" s="220"/>
      <c r="BE43" s="218"/>
      <c r="BF43" s="221"/>
      <c r="BG43" s="220"/>
      <c r="BH43" s="220"/>
      <c r="BI43" s="220"/>
      <c r="BJ43" s="220"/>
      <c r="BK43" s="220"/>
      <c r="BL43" s="220"/>
      <c r="BM43" s="220"/>
      <c r="BN43" s="220"/>
      <c r="BO43" s="220"/>
      <c r="BP43" s="220"/>
      <c r="BQ43" s="218"/>
      <c r="BR43" s="221"/>
      <c r="BS43" s="220"/>
      <c r="BT43" s="220"/>
      <c r="BU43" s="220"/>
      <c r="BV43" s="220"/>
      <c r="BW43" s="220"/>
      <c r="BX43" s="220"/>
      <c r="BY43" s="220"/>
      <c r="BZ43" s="220"/>
      <c r="CA43" s="220"/>
      <c r="CB43" s="220"/>
      <c r="CC43" s="218"/>
      <c r="CD43" s="368"/>
    </row>
    <row r="44" spans="1:82" x14ac:dyDescent="0.75">
      <c r="A44" s="39"/>
      <c r="B44" s="73" t="s">
        <v>82</v>
      </c>
      <c r="C44" s="129" t="s">
        <v>83</v>
      </c>
      <c r="D44" s="130" t="s">
        <v>58</v>
      </c>
      <c r="E44" s="255">
        <v>72</v>
      </c>
      <c r="F44" s="224"/>
      <c r="G44" s="74">
        <f t="shared" si="36"/>
        <v>0</v>
      </c>
      <c r="H44" s="75"/>
      <c r="I44" s="76"/>
      <c r="J44" s="219"/>
      <c r="K44" s="220"/>
      <c r="L44" s="220"/>
      <c r="M44" s="220"/>
      <c r="N44" s="220"/>
      <c r="O44" s="220"/>
      <c r="P44" s="220"/>
      <c r="Q44" s="220"/>
      <c r="R44" s="220"/>
      <c r="S44" s="220"/>
      <c r="T44" s="220"/>
      <c r="U44" s="218"/>
      <c r="V44" s="219"/>
      <c r="W44" s="220"/>
      <c r="X44" s="220"/>
      <c r="Y44" s="220"/>
      <c r="Z44" s="220"/>
      <c r="AA44" s="220"/>
      <c r="AB44" s="220"/>
      <c r="AC44" s="220"/>
      <c r="AD44" s="220"/>
      <c r="AE44" s="220"/>
      <c r="AF44" s="220"/>
      <c r="AG44" s="218"/>
      <c r="AH44" s="221"/>
      <c r="AI44" s="220"/>
      <c r="AJ44" s="220"/>
      <c r="AK44" s="220"/>
      <c r="AL44" s="220"/>
      <c r="AM44" s="220"/>
      <c r="AN44" s="220"/>
      <c r="AO44" s="220"/>
      <c r="AP44" s="220"/>
      <c r="AQ44" s="220"/>
      <c r="AR44" s="220"/>
      <c r="AS44" s="218"/>
      <c r="AT44" s="221"/>
      <c r="AU44" s="220"/>
      <c r="AV44" s="220"/>
      <c r="AW44" s="220"/>
      <c r="AX44" s="220"/>
      <c r="AY44" s="220"/>
      <c r="AZ44" s="220"/>
      <c r="BA44" s="220"/>
      <c r="BB44" s="220"/>
      <c r="BC44" s="220"/>
      <c r="BD44" s="220"/>
      <c r="BE44" s="218"/>
      <c r="BF44" s="221"/>
      <c r="BG44" s="220"/>
      <c r="BH44" s="220"/>
      <c r="BI44" s="220"/>
      <c r="BJ44" s="220"/>
      <c r="BK44" s="220"/>
      <c r="BL44" s="220"/>
      <c r="BM44" s="220"/>
      <c r="BN44" s="220"/>
      <c r="BO44" s="220"/>
      <c r="BP44" s="220"/>
      <c r="BQ44" s="218"/>
      <c r="BR44" s="221"/>
      <c r="BS44" s="220"/>
      <c r="BT44" s="220"/>
      <c r="BU44" s="220"/>
      <c r="BV44" s="220"/>
      <c r="BW44" s="220"/>
      <c r="BX44" s="220"/>
      <c r="BY44" s="220"/>
      <c r="BZ44" s="220"/>
      <c r="CA44" s="220"/>
      <c r="CB44" s="220"/>
      <c r="CC44" s="218"/>
      <c r="CD44" s="368"/>
    </row>
    <row r="45" spans="1:82" x14ac:dyDescent="0.75">
      <c r="A45" s="39"/>
      <c r="B45" s="73" t="s">
        <v>84</v>
      </c>
      <c r="C45" s="129" t="s">
        <v>85</v>
      </c>
      <c r="D45" s="130" t="s">
        <v>86</v>
      </c>
      <c r="E45" s="255">
        <v>1</v>
      </c>
      <c r="F45" s="216"/>
      <c r="G45" s="74">
        <f>+E45*F45</f>
        <v>0</v>
      </c>
      <c r="H45" s="75"/>
      <c r="I45" s="76"/>
      <c r="J45" s="75"/>
      <c r="K45" s="77"/>
      <c r="L45" s="77"/>
      <c r="M45" s="77"/>
      <c r="N45" s="77"/>
      <c r="O45" s="77"/>
      <c r="P45" s="77"/>
      <c r="Q45" s="77"/>
      <c r="R45" s="77"/>
      <c r="S45" s="77"/>
      <c r="T45" s="77"/>
      <c r="U45" s="76"/>
      <c r="V45" s="75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6"/>
      <c r="AH45" s="78"/>
      <c r="AI45" s="77"/>
      <c r="AJ45" s="77"/>
      <c r="AK45" s="77"/>
      <c r="AL45" s="77"/>
      <c r="AM45" s="77"/>
      <c r="AN45" s="77"/>
      <c r="AO45" s="77"/>
      <c r="AP45" s="77"/>
      <c r="AQ45" s="77"/>
      <c r="AR45" s="77"/>
      <c r="AS45" s="76"/>
      <c r="AT45" s="78"/>
      <c r="AU45" s="77"/>
      <c r="AV45" s="77"/>
      <c r="AW45" s="77"/>
      <c r="AX45" s="77"/>
      <c r="AY45" s="77"/>
      <c r="AZ45" s="77"/>
      <c r="BA45" s="77"/>
      <c r="BB45" s="77"/>
      <c r="BC45" s="77"/>
      <c r="BD45" s="77"/>
      <c r="BE45" s="76"/>
      <c r="BF45" s="78"/>
      <c r="BG45" s="77"/>
      <c r="BH45" s="77"/>
      <c r="BI45" s="77"/>
      <c r="BJ45" s="77"/>
      <c r="BK45" s="77"/>
      <c r="BL45" s="77"/>
      <c r="BM45" s="77"/>
      <c r="BN45" s="77"/>
      <c r="BO45" s="77"/>
      <c r="BP45" s="77"/>
      <c r="BQ45" s="76"/>
      <c r="BR45" s="78"/>
      <c r="BS45" s="77"/>
      <c r="BT45" s="77"/>
      <c r="BU45" s="77"/>
      <c r="BV45" s="77"/>
      <c r="BW45" s="77"/>
      <c r="BX45" s="77"/>
      <c r="BY45" s="77"/>
      <c r="BZ45" s="77"/>
      <c r="CA45" s="77"/>
      <c r="CB45" s="77"/>
      <c r="CC45" s="76">
        <f>G45-SUM(J45:CB45)</f>
        <v>0</v>
      </c>
      <c r="CD45" s="368"/>
    </row>
    <row r="46" spans="1:82" x14ac:dyDescent="0.75">
      <c r="A46" s="39"/>
      <c r="B46" s="73" t="s">
        <v>87</v>
      </c>
      <c r="C46" s="129" t="s">
        <v>88</v>
      </c>
      <c r="D46" s="130" t="s">
        <v>86</v>
      </c>
      <c r="E46" s="255">
        <v>1</v>
      </c>
      <c r="F46" s="216"/>
      <c r="G46" s="74">
        <f>+E46*F46</f>
        <v>0</v>
      </c>
      <c r="H46" s="75"/>
      <c r="I46" s="76"/>
      <c r="J46" s="75"/>
      <c r="K46" s="77"/>
      <c r="L46" s="77"/>
      <c r="M46" s="77"/>
      <c r="N46" s="77"/>
      <c r="O46" s="77"/>
      <c r="P46" s="77"/>
      <c r="Q46" s="77"/>
      <c r="R46" s="77"/>
      <c r="S46" s="77"/>
      <c r="T46" s="77"/>
      <c r="U46" s="76">
        <f>G46/6</f>
        <v>0</v>
      </c>
      <c r="V46" s="75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6">
        <f>G46/6</f>
        <v>0</v>
      </c>
      <c r="AH46" s="78"/>
      <c r="AI46" s="77"/>
      <c r="AJ46" s="77"/>
      <c r="AK46" s="77"/>
      <c r="AL46" s="77"/>
      <c r="AM46" s="77"/>
      <c r="AN46" s="77"/>
      <c r="AO46" s="77"/>
      <c r="AP46" s="77"/>
      <c r="AQ46" s="77"/>
      <c r="AR46" s="77"/>
      <c r="AS46" s="76">
        <f>G46/6</f>
        <v>0</v>
      </c>
      <c r="AT46" s="78"/>
      <c r="AU46" s="77"/>
      <c r="AV46" s="77"/>
      <c r="AW46" s="77"/>
      <c r="AX46" s="77"/>
      <c r="AY46" s="77"/>
      <c r="AZ46" s="77"/>
      <c r="BA46" s="77"/>
      <c r="BB46" s="77"/>
      <c r="BC46" s="77"/>
      <c r="BD46" s="77"/>
      <c r="BE46" s="76">
        <f>G46/6</f>
        <v>0</v>
      </c>
      <c r="BF46" s="78"/>
      <c r="BG46" s="77"/>
      <c r="BH46" s="77"/>
      <c r="BI46" s="77"/>
      <c r="BJ46" s="77"/>
      <c r="BK46" s="77"/>
      <c r="BL46" s="77"/>
      <c r="BM46" s="77"/>
      <c r="BN46" s="77"/>
      <c r="BO46" s="77"/>
      <c r="BP46" s="77"/>
      <c r="BQ46" s="76">
        <f>G46/6</f>
        <v>0</v>
      </c>
      <c r="BR46" s="78"/>
      <c r="BS46" s="77"/>
      <c r="BT46" s="77"/>
      <c r="BU46" s="77"/>
      <c r="BV46" s="77"/>
      <c r="BW46" s="77"/>
      <c r="BX46" s="77"/>
      <c r="BY46" s="77"/>
      <c r="BZ46" s="77"/>
      <c r="CA46" s="77"/>
      <c r="CB46" s="77"/>
      <c r="CC46" s="76">
        <f>G46-SUM(J46:CB46)</f>
        <v>0</v>
      </c>
      <c r="CD46" s="368"/>
    </row>
    <row r="47" spans="1:82" x14ac:dyDescent="0.75">
      <c r="A47" s="39"/>
      <c r="B47" s="73" t="s">
        <v>89</v>
      </c>
      <c r="C47" s="129" t="s">
        <v>90</v>
      </c>
      <c r="D47" s="130" t="s">
        <v>58</v>
      </c>
      <c r="E47" s="255">
        <v>72</v>
      </c>
      <c r="F47" s="224"/>
      <c r="G47" s="74">
        <f t="shared" si="36"/>
        <v>0</v>
      </c>
      <c r="H47" s="75"/>
      <c r="I47" s="76"/>
      <c r="J47" s="219"/>
      <c r="K47" s="220"/>
      <c r="L47" s="220"/>
      <c r="M47" s="220"/>
      <c r="N47" s="220"/>
      <c r="O47" s="220"/>
      <c r="P47" s="220"/>
      <c r="Q47" s="220"/>
      <c r="R47" s="220"/>
      <c r="S47" s="220"/>
      <c r="T47" s="220"/>
      <c r="U47" s="218"/>
      <c r="V47" s="219"/>
      <c r="W47" s="220"/>
      <c r="X47" s="220"/>
      <c r="Y47" s="220"/>
      <c r="Z47" s="220"/>
      <c r="AA47" s="220"/>
      <c r="AB47" s="220"/>
      <c r="AC47" s="220"/>
      <c r="AD47" s="220"/>
      <c r="AE47" s="220"/>
      <c r="AF47" s="220"/>
      <c r="AG47" s="218"/>
      <c r="AH47" s="221"/>
      <c r="AI47" s="220"/>
      <c r="AJ47" s="220"/>
      <c r="AK47" s="220"/>
      <c r="AL47" s="220"/>
      <c r="AM47" s="220"/>
      <c r="AN47" s="220"/>
      <c r="AO47" s="220"/>
      <c r="AP47" s="220"/>
      <c r="AQ47" s="220"/>
      <c r="AR47" s="220"/>
      <c r="AS47" s="218"/>
      <c r="AT47" s="221"/>
      <c r="AU47" s="220"/>
      <c r="AV47" s="220"/>
      <c r="AW47" s="220"/>
      <c r="AX47" s="220"/>
      <c r="AY47" s="220"/>
      <c r="AZ47" s="220"/>
      <c r="BA47" s="220"/>
      <c r="BB47" s="220"/>
      <c r="BC47" s="220"/>
      <c r="BD47" s="220"/>
      <c r="BE47" s="218"/>
      <c r="BF47" s="221"/>
      <c r="BG47" s="220"/>
      <c r="BH47" s="220"/>
      <c r="BI47" s="220"/>
      <c r="BJ47" s="220"/>
      <c r="BK47" s="220"/>
      <c r="BL47" s="220"/>
      <c r="BM47" s="220"/>
      <c r="BN47" s="220"/>
      <c r="BO47" s="220"/>
      <c r="BP47" s="220"/>
      <c r="BQ47" s="218"/>
      <c r="BR47" s="221"/>
      <c r="BS47" s="220"/>
      <c r="BT47" s="220"/>
      <c r="BU47" s="220"/>
      <c r="BV47" s="220"/>
      <c r="BW47" s="220"/>
      <c r="BX47" s="220"/>
      <c r="BY47" s="220"/>
      <c r="BZ47" s="220"/>
      <c r="CA47" s="220"/>
      <c r="CB47" s="220"/>
      <c r="CC47" s="218"/>
      <c r="CD47" s="368"/>
    </row>
    <row r="48" spans="1:82" x14ac:dyDescent="0.75">
      <c r="A48" s="39"/>
      <c r="B48" s="73" t="s">
        <v>91</v>
      </c>
      <c r="C48" s="129" t="s">
        <v>92</v>
      </c>
      <c r="D48" s="130" t="s">
        <v>58</v>
      </c>
      <c r="E48" s="255">
        <v>72</v>
      </c>
      <c r="F48" s="224"/>
      <c r="G48" s="74">
        <f t="shared" si="36"/>
        <v>0</v>
      </c>
      <c r="H48" s="75"/>
      <c r="I48" s="76"/>
      <c r="J48" s="219"/>
      <c r="K48" s="220"/>
      <c r="L48" s="220"/>
      <c r="M48" s="220"/>
      <c r="N48" s="220"/>
      <c r="O48" s="220"/>
      <c r="P48" s="220"/>
      <c r="Q48" s="220"/>
      <c r="R48" s="220"/>
      <c r="S48" s="220"/>
      <c r="T48" s="220"/>
      <c r="U48" s="218"/>
      <c r="V48" s="219"/>
      <c r="W48" s="220"/>
      <c r="X48" s="220"/>
      <c r="Y48" s="220"/>
      <c r="Z48" s="220"/>
      <c r="AA48" s="220"/>
      <c r="AB48" s="220"/>
      <c r="AC48" s="220"/>
      <c r="AD48" s="220"/>
      <c r="AE48" s="220"/>
      <c r="AF48" s="220"/>
      <c r="AG48" s="218"/>
      <c r="AH48" s="221"/>
      <c r="AI48" s="220"/>
      <c r="AJ48" s="220"/>
      <c r="AK48" s="220"/>
      <c r="AL48" s="220"/>
      <c r="AM48" s="220"/>
      <c r="AN48" s="220"/>
      <c r="AO48" s="220"/>
      <c r="AP48" s="220"/>
      <c r="AQ48" s="220"/>
      <c r="AR48" s="220"/>
      <c r="AS48" s="218"/>
      <c r="AT48" s="221"/>
      <c r="AU48" s="220"/>
      <c r="AV48" s="220"/>
      <c r="AW48" s="220"/>
      <c r="AX48" s="220"/>
      <c r="AY48" s="220"/>
      <c r="AZ48" s="220"/>
      <c r="BA48" s="220"/>
      <c r="BB48" s="220"/>
      <c r="BC48" s="220"/>
      <c r="BD48" s="220"/>
      <c r="BE48" s="218"/>
      <c r="BF48" s="221"/>
      <c r="BG48" s="220"/>
      <c r="BH48" s="220"/>
      <c r="BI48" s="220"/>
      <c r="BJ48" s="220"/>
      <c r="BK48" s="220"/>
      <c r="BL48" s="220"/>
      <c r="BM48" s="220"/>
      <c r="BN48" s="220"/>
      <c r="BO48" s="220"/>
      <c r="BP48" s="220"/>
      <c r="BQ48" s="218"/>
      <c r="BR48" s="221"/>
      <c r="BS48" s="220"/>
      <c r="BT48" s="220"/>
      <c r="BU48" s="220"/>
      <c r="BV48" s="220"/>
      <c r="BW48" s="220"/>
      <c r="BX48" s="220"/>
      <c r="BY48" s="220"/>
      <c r="BZ48" s="220"/>
      <c r="CA48" s="220"/>
      <c r="CB48" s="220"/>
      <c r="CC48" s="218"/>
      <c r="CD48" s="368"/>
    </row>
    <row r="49" spans="1:82" x14ac:dyDescent="0.75">
      <c r="A49" s="39"/>
      <c r="B49" s="73" t="s">
        <v>93</v>
      </c>
      <c r="C49" s="129" t="s">
        <v>94</v>
      </c>
      <c r="D49" s="130" t="s">
        <v>58</v>
      </c>
      <c r="E49" s="255">
        <v>72</v>
      </c>
      <c r="F49" s="224"/>
      <c r="G49" s="74">
        <f t="shared" si="36"/>
        <v>0</v>
      </c>
      <c r="H49" s="75"/>
      <c r="I49" s="76"/>
      <c r="J49" s="219"/>
      <c r="K49" s="220"/>
      <c r="L49" s="220"/>
      <c r="M49" s="220"/>
      <c r="N49" s="220"/>
      <c r="O49" s="220"/>
      <c r="P49" s="220"/>
      <c r="Q49" s="220"/>
      <c r="R49" s="220"/>
      <c r="S49" s="220"/>
      <c r="T49" s="220"/>
      <c r="U49" s="218"/>
      <c r="V49" s="219"/>
      <c r="W49" s="220"/>
      <c r="X49" s="220"/>
      <c r="Y49" s="220"/>
      <c r="Z49" s="220"/>
      <c r="AA49" s="220"/>
      <c r="AB49" s="220"/>
      <c r="AC49" s="220"/>
      <c r="AD49" s="220"/>
      <c r="AE49" s="220"/>
      <c r="AF49" s="220"/>
      <c r="AG49" s="218"/>
      <c r="AH49" s="221"/>
      <c r="AI49" s="220"/>
      <c r="AJ49" s="220"/>
      <c r="AK49" s="220"/>
      <c r="AL49" s="220"/>
      <c r="AM49" s="220"/>
      <c r="AN49" s="220"/>
      <c r="AO49" s="220"/>
      <c r="AP49" s="220"/>
      <c r="AQ49" s="220"/>
      <c r="AR49" s="220"/>
      <c r="AS49" s="218"/>
      <c r="AT49" s="221"/>
      <c r="AU49" s="220"/>
      <c r="AV49" s="220"/>
      <c r="AW49" s="220"/>
      <c r="AX49" s="220"/>
      <c r="AY49" s="220"/>
      <c r="AZ49" s="220"/>
      <c r="BA49" s="220"/>
      <c r="BB49" s="220"/>
      <c r="BC49" s="220"/>
      <c r="BD49" s="220"/>
      <c r="BE49" s="218"/>
      <c r="BF49" s="221"/>
      <c r="BG49" s="220"/>
      <c r="BH49" s="220"/>
      <c r="BI49" s="220"/>
      <c r="BJ49" s="220"/>
      <c r="BK49" s="220"/>
      <c r="BL49" s="220"/>
      <c r="BM49" s="220"/>
      <c r="BN49" s="220"/>
      <c r="BO49" s="220"/>
      <c r="BP49" s="220"/>
      <c r="BQ49" s="218"/>
      <c r="BR49" s="221"/>
      <c r="BS49" s="220"/>
      <c r="BT49" s="220"/>
      <c r="BU49" s="220"/>
      <c r="BV49" s="220"/>
      <c r="BW49" s="220"/>
      <c r="BX49" s="220"/>
      <c r="BY49" s="220"/>
      <c r="BZ49" s="220"/>
      <c r="CA49" s="220"/>
      <c r="CB49" s="220"/>
      <c r="CC49" s="218"/>
      <c r="CD49" s="368"/>
    </row>
    <row r="50" spans="1:82" x14ac:dyDescent="0.75">
      <c r="A50" s="39"/>
      <c r="B50" s="101" t="s">
        <v>95</v>
      </c>
      <c r="C50" s="273" t="s">
        <v>96</v>
      </c>
      <c r="D50" s="130"/>
      <c r="E50" s="255"/>
      <c r="F50" s="224"/>
      <c r="G50" s="74"/>
      <c r="H50" s="75"/>
      <c r="I50" s="76"/>
      <c r="J50" s="75"/>
      <c r="K50" s="77"/>
      <c r="L50" s="77"/>
      <c r="M50" s="77"/>
      <c r="N50" s="77"/>
      <c r="O50" s="77"/>
      <c r="P50" s="77"/>
      <c r="Q50" s="77"/>
      <c r="R50" s="77"/>
      <c r="S50" s="77"/>
      <c r="T50" s="77"/>
      <c r="U50" s="76"/>
      <c r="V50" s="75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6"/>
      <c r="AH50" s="78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6"/>
      <c r="AT50" s="78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6"/>
      <c r="BF50" s="78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6"/>
      <c r="BR50" s="78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6"/>
      <c r="CD50" s="368"/>
    </row>
    <row r="51" spans="1:82" x14ac:dyDescent="0.75">
      <c r="A51" s="39"/>
      <c r="B51" s="73" t="s">
        <v>97</v>
      </c>
      <c r="C51" s="129" t="s">
        <v>98</v>
      </c>
      <c r="D51" s="130" t="s">
        <v>58</v>
      </c>
      <c r="E51" s="255">
        <v>12</v>
      </c>
      <c r="F51" s="224"/>
      <c r="G51" s="74">
        <f t="shared" si="36"/>
        <v>0</v>
      </c>
      <c r="H51" s="75"/>
      <c r="I51" s="76"/>
      <c r="J51" s="219"/>
      <c r="K51" s="220"/>
      <c r="L51" s="220"/>
      <c r="M51" s="220"/>
      <c r="N51" s="220"/>
      <c r="O51" s="220"/>
      <c r="P51" s="220"/>
      <c r="Q51" s="220"/>
      <c r="R51" s="220"/>
      <c r="S51" s="220"/>
      <c r="T51" s="220"/>
      <c r="U51" s="218"/>
      <c r="V51" s="75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6"/>
      <c r="AH51" s="78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6"/>
      <c r="AT51" s="78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6"/>
      <c r="BF51" s="78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6"/>
      <c r="BR51" s="78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6"/>
      <c r="CD51" s="368"/>
    </row>
    <row r="52" spans="1:82" x14ac:dyDescent="0.75">
      <c r="A52" s="39"/>
      <c r="B52" s="73" t="s">
        <v>99</v>
      </c>
      <c r="C52" s="129" t="s">
        <v>100</v>
      </c>
      <c r="D52" s="130" t="s">
        <v>58</v>
      </c>
      <c r="E52" s="255">
        <v>60</v>
      </c>
      <c r="F52" s="224"/>
      <c r="G52" s="74">
        <f t="shared" si="36"/>
        <v>0</v>
      </c>
      <c r="H52" s="75"/>
      <c r="I52" s="76"/>
      <c r="J52" s="75"/>
      <c r="K52" s="77"/>
      <c r="L52" s="77"/>
      <c r="M52" s="77"/>
      <c r="N52" s="77"/>
      <c r="O52" s="77"/>
      <c r="P52" s="77"/>
      <c r="Q52" s="77"/>
      <c r="R52" s="77"/>
      <c r="S52" s="77"/>
      <c r="T52" s="77"/>
      <c r="U52" s="76"/>
      <c r="V52" s="219"/>
      <c r="W52" s="220"/>
      <c r="X52" s="220"/>
      <c r="Y52" s="220"/>
      <c r="Z52" s="220"/>
      <c r="AA52" s="220"/>
      <c r="AB52" s="220"/>
      <c r="AC52" s="220"/>
      <c r="AD52" s="220"/>
      <c r="AE52" s="220"/>
      <c r="AF52" s="220"/>
      <c r="AG52" s="218"/>
      <c r="AH52" s="221"/>
      <c r="AI52" s="220"/>
      <c r="AJ52" s="220"/>
      <c r="AK52" s="220"/>
      <c r="AL52" s="220"/>
      <c r="AM52" s="220"/>
      <c r="AN52" s="220"/>
      <c r="AO52" s="220"/>
      <c r="AP52" s="220"/>
      <c r="AQ52" s="220"/>
      <c r="AR52" s="220"/>
      <c r="AS52" s="218"/>
      <c r="AT52" s="221"/>
      <c r="AU52" s="220"/>
      <c r="AV52" s="220"/>
      <c r="AW52" s="220"/>
      <c r="AX52" s="220"/>
      <c r="AY52" s="220"/>
      <c r="AZ52" s="220"/>
      <c r="BA52" s="220"/>
      <c r="BB52" s="220"/>
      <c r="BC52" s="220"/>
      <c r="BD52" s="220"/>
      <c r="BE52" s="218"/>
      <c r="BF52" s="221"/>
      <c r="BG52" s="220"/>
      <c r="BH52" s="220"/>
      <c r="BI52" s="220"/>
      <c r="BJ52" s="220"/>
      <c r="BK52" s="220"/>
      <c r="BL52" s="220"/>
      <c r="BM52" s="220"/>
      <c r="BN52" s="220"/>
      <c r="BO52" s="220"/>
      <c r="BP52" s="220"/>
      <c r="BQ52" s="218"/>
      <c r="BR52" s="221"/>
      <c r="BS52" s="220"/>
      <c r="BT52" s="220"/>
      <c r="BU52" s="220"/>
      <c r="BV52" s="220"/>
      <c r="BW52" s="220"/>
      <c r="BX52" s="220"/>
      <c r="BY52" s="220"/>
      <c r="BZ52" s="220"/>
      <c r="CA52" s="220"/>
      <c r="CB52" s="220"/>
      <c r="CC52" s="218"/>
      <c r="CD52" s="368"/>
    </row>
    <row r="53" spans="1:82" x14ac:dyDescent="0.75">
      <c r="A53" s="39"/>
      <c r="B53" s="73" t="s">
        <v>101</v>
      </c>
      <c r="C53" s="129" t="s">
        <v>102</v>
      </c>
      <c r="D53" s="130" t="s">
        <v>58</v>
      </c>
      <c r="E53" s="255">
        <v>72</v>
      </c>
      <c r="F53" s="224"/>
      <c r="G53" s="74">
        <f t="shared" ref="G53" si="37">+SUM(H53:CC53)</f>
        <v>0</v>
      </c>
      <c r="H53" s="75"/>
      <c r="I53" s="76"/>
      <c r="J53" s="219"/>
      <c r="K53" s="220"/>
      <c r="L53" s="220"/>
      <c r="M53" s="220"/>
      <c r="N53" s="220"/>
      <c r="O53" s="220"/>
      <c r="P53" s="220"/>
      <c r="Q53" s="220"/>
      <c r="R53" s="220"/>
      <c r="S53" s="220"/>
      <c r="T53" s="220"/>
      <c r="U53" s="218"/>
      <c r="V53" s="219"/>
      <c r="W53" s="220"/>
      <c r="X53" s="220"/>
      <c r="Y53" s="220"/>
      <c r="Z53" s="220"/>
      <c r="AA53" s="220"/>
      <c r="AB53" s="220"/>
      <c r="AC53" s="220"/>
      <c r="AD53" s="220"/>
      <c r="AE53" s="220"/>
      <c r="AF53" s="220"/>
      <c r="AG53" s="218"/>
      <c r="AH53" s="221"/>
      <c r="AI53" s="220"/>
      <c r="AJ53" s="220"/>
      <c r="AK53" s="220"/>
      <c r="AL53" s="220"/>
      <c r="AM53" s="220"/>
      <c r="AN53" s="220"/>
      <c r="AO53" s="220"/>
      <c r="AP53" s="220"/>
      <c r="AQ53" s="220"/>
      <c r="AR53" s="220"/>
      <c r="AS53" s="218"/>
      <c r="AT53" s="221"/>
      <c r="AU53" s="220"/>
      <c r="AV53" s="220"/>
      <c r="AW53" s="220"/>
      <c r="AX53" s="220"/>
      <c r="AY53" s="220"/>
      <c r="AZ53" s="220"/>
      <c r="BA53" s="220"/>
      <c r="BB53" s="220"/>
      <c r="BC53" s="220"/>
      <c r="BD53" s="220"/>
      <c r="BE53" s="218"/>
      <c r="BF53" s="221"/>
      <c r="BG53" s="220"/>
      <c r="BH53" s="220"/>
      <c r="BI53" s="220"/>
      <c r="BJ53" s="220"/>
      <c r="BK53" s="220"/>
      <c r="BL53" s="220"/>
      <c r="BM53" s="220"/>
      <c r="BN53" s="220"/>
      <c r="BO53" s="220"/>
      <c r="BP53" s="220"/>
      <c r="BQ53" s="218"/>
      <c r="BR53" s="221"/>
      <c r="BS53" s="220"/>
      <c r="BT53" s="220"/>
      <c r="BU53" s="220"/>
      <c r="BV53" s="220"/>
      <c r="BW53" s="220"/>
      <c r="BX53" s="220"/>
      <c r="BY53" s="220"/>
      <c r="BZ53" s="220"/>
      <c r="CA53" s="220"/>
      <c r="CB53" s="220"/>
      <c r="CC53" s="218"/>
      <c r="CD53" s="368"/>
    </row>
    <row r="54" spans="1:82" x14ac:dyDescent="0.75">
      <c r="A54" s="39"/>
      <c r="B54" s="328" t="s">
        <v>897</v>
      </c>
      <c r="C54" s="129" t="s">
        <v>898</v>
      </c>
      <c r="D54" s="130" t="s">
        <v>58</v>
      </c>
      <c r="E54" s="255">
        <v>18</v>
      </c>
      <c r="F54" s="224"/>
      <c r="G54" s="74">
        <f t="shared" ref="G54" si="38">+SUM(H54:CC54)</f>
        <v>0</v>
      </c>
      <c r="H54" s="230"/>
      <c r="I54" s="232"/>
      <c r="J54" s="371"/>
      <c r="K54" s="372"/>
      <c r="L54" s="372"/>
      <c r="M54" s="372"/>
      <c r="N54" s="372"/>
      <c r="O54" s="372"/>
      <c r="P54" s="372"/>
      <c r="Q54" s="372"/>
      <c r="R54" s="372"/>
      <c r="S54" s="372"/>
      <c r="T54" s="372"/>
      <c r="U54" s="373"/>
      <c r="V54" s="371"/>
      <c r="W54" s="372"/>
      <c r="X54" s="372"/>
      <c r="Y54" s="372"/>
      <c r="Z54" s="372"/>
      <c r="AA54" s="372"/>
      <c r="AB54" s="77"/>
      <c r="AC54" s="77"/>
      <c r="AD54" s="77"/>
      <c r="AE54" s="77"/>
      <c r="AF54" s="77"/>
      <c r="AG54" s="76"/>
      <c r="AH54" s="78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6"/>
      <c r="AT54" s="78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6"/>
      <c r="BF54" s="78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6"/>
      <c r="BR54" s="78"/>
      <c r="BS54" s="77"/>
      <c r="BT54" s="77"/>
      <c r="BU54" s="77"/>
      <c r="BV54" s="77"/>
      <c r="BW54" s="77"/>
      <c r="BX54" s="77"/>
      <c r="BY54" s="77"/>
      <c r="BZ54" s="77"/>
      <c r="CA54" s="77"/>
      <c r="CB54" s="77"/>
      <c r="CC54" s="76"/>
      <c r="CD54" s="368"/>
    </row>
    <row r="55" spans="1:82" x14ac:dyDescent="0.75">
      <c r="A55" s="39"/>
      <c r="B55" s="121" t="s">
        <v>103</v>
      </c>
      <c r="C55" s="122" t="s">
        <v>104</v>
      </c>
      <c r="D55" s="123"/>
      <c r="E55" s="294"/>
      <c r="F55" s="249"/>
      <c r="G55" s="124">
        <f>SUM(G56:G92)</f>
        <v>0</v>
      </c>
      <c r="H55" s="125">
        <f>SUM(H56:H92)</f>
        <v>0</v>
      </c>
      <c r="I55" s="126">
        <f t="shared" ref="I55:BT55" si="39">SUM(I56:I92)</f>
        <v>0</v>
      </c>
      <c r="J55" s="125">
        <f t="shared" si="39"/>
        <v>0</v>
      </c>
      <c r="K55" s="127">
        <f t="shared" si="39"/>
        <v>0</v>
      </c>
      <c r="L55" s="127">
        <f t="shared" si="39"/>
        <v>0</v>
      </c>
      <c r="M55" s="127">
        <f t="shared" si="39"/>
        <v>0</v>
      </c>
      <c r="N55" s="127">
        <f t="shared" si="39"/>
        <v>0</v>
      </c>
      <c r="O55" s="127">
        <f t="shared" si="39"/>
        <v>0</v>
      </c>
      <c r="P55" s="127">
        <f t="shared" si="39"/>
        <v>0</v>
      </c>
      <c r="Q55" s="127">
        <f t="shared" si="39"/>
        <v>0</v>
      </c>
      <c r="R55" s="127">
        <f>SUM(R56:R92)</f>
        <v>0</v>
      </c>
      <c r="S55" s="127">
        <f t="shared" si="39"/>
        <v>0</v>
      </c>
      <c r="T55" s="127">
        <f t="shared" si="39"/>
        <v>0</v>
      </c>
      <c r="U55" s="126">
        <f t="shared" si="39"/>
        <v>0</v>
      </c>
      <c r="V55" s="125">
        <f t="shared" si="39"/>
        <v>0</v>
      </c>
      <c r="W55" s="127">
        <f t="shared" si="39"/>
        <v>0</v>
      </c>
      <c r="X55" s="127">
        <f t="shared" si="39"/>
        <v>0</v>
      </c>
      <c r="Y55" s="127">
        <f t="shared" si="39"/>
        <v>0</v>
      </c>
      <c r="Z55" s="127">
        <f t="shared" si="39"/>
        <v>0</v>
      </c>
      <c r="AA55" s="127">
        <f t="shared" si="39"/>
        <v>0</v>
      </c>
      <c r="AB55" s="127">
        <f t="shared" si="39"/>
        <v>0</v>
      </c>
      <c r="AC55" s="127">
        <f t="shared" si="39"/>
        <v>0</v>
      </c>
      <c r="AD55" s="127">
        <f t="shared" si="39"/>
        <v>0</v>
      </c>
      <c r="AE55" s="127">
        <f t="shared" si="39"/>
        <v>0</v>
      </c>
      <c r="AF55" s="127">
        <f t="shared" si="39"/>
        <v>0</v>
      </c>
      <c r="AG55" s="126">
        <f t="shared" si="39"/>
        <v>0</v>
      </c>
      <c r="AH55" s="128">
        <f t="shared" si="39"/>
        <v>0</v>
      </c>
      <c r="AI55" s="127">
        <f t="shared" si="39"/>
        <v>0</v>
      </c>
      <c r="AJ55" s="127">
        <f t="shared" si="39"/>
        <v>0</v>
      </c>
      <c r="AK55" s="127">
        <f t="shared" si="39"/>
        <v>0</v>
      </c>
      <c r="AL55" s="127">
        <f t="shared" si="39"/>
        <v>0</v>
      </c>
      <c r="AM55" s="127">
        <f t="shared" si="39"/>
        <v>0</v>
      </c>
      <c r="AN55" s="127">
        <f t="shared" si="39"/>
        <v>0</v>
      </c>
      <c r="AO55" s="127">
        <f t="shared" si="39"/>
        <v>0</v>
      </c>
      <c r="AP55" s="127">
        <f t="shared" si="39"/>
        <v>0</v>
      </c>
      <c r="AQ55" s="127">
        <f t="shared" si="39"/>
        <v>0</v>
      </c>
      <c r="AR55" s="127">
        <f t="shared" si="39"/>
        <v>0</v>
      </c>
      <c r="AS55" s="126">
        <f t="shared" si="39"/>
        <v>0</v>
      </c>
      <c r="AT55" s="128">
        <f t="shared" si="39"/>
        <v>0</v>
      </c>
      <c r="AU55" s="127">
        <f t="shared" si="39"/>
        <v>0</v>
      </c>
      <c r="AV55" s="127">
        <f t="shared" si="39"/>
        <v>0</v>
      </c>
      <c r="AW55" s="127">
        <f t="shared" si="39"/>
        <v>0</v>
      </c>
      <c r="AX55" s="127">
        <f t="shared" si="39"/>
        <v>0</v>
      </c>
      <c r="AY55" s="127">
        <f t="shared" si="39"/>
        <v>0</v>
      </c>
      <c r="AZ55" s="127">
        <f t="shared" si="39"/>
        <v>0</v>
      </c>
      <c r="BA55" s="127">
        <f t="shared" si="39"/>
        <v>0</v>
      </c>
      <c r="BB55" s="127">
        <f t="shared" si="39"/>
        <v>0</v>
      </c>
      <c r="BC55" s="127">
        <f t="shared" si="39"/>
        <v>0</v>
      </c>
      <c r="BD55" s="127">
        <f t="shared" si="39"/>
        <v>0</v>
      </c>
      <c r="BE55" s="126">
        <f t="shared" si="39"/>
        <v>0</v>
      </c>
      <c r="BF55" s="128">
        <f t="shared" si="39"/>
        <v>0</v>
      </c>
      <c r="BG55" s="127">
        <f t="shared" si="39"/>
        <v>0</v>
      </c>
      <c r="BH55" s="127">
        <f t="shared" si="39"/>
        <v>0</v>
      </c>
      <c r="BI55" s="127">
        <f t="shared" si="39"/>
        <v>0</v>
      </c>
      <c r="BJ55" s="127">
        <f t="shared" si="39"/>
        <v>0</v>
      </c>
      <c r="BK55" s="127">
        <f t="shared" si="39"/>
        <v>0</v>
      </c>
      <c r="BL55" s="127">
        <f t="shared" si="39"/>
        <v>0</v>
      </c>
      <c r="BM55" s="127">
        <f t="shared" si="39"/>
        <v>0</v>
      </c>
      <c r="BN55" s="127">
        <f t="shared" si="39"/>
        <v>0</v>
      </c>
      <c r="BO55" s="127">
        <f t="shared" si="39"/>
        <v>0</v>
      </c>
      <c r="BP55" s="127">
        <f t="shared" si="39"/>
        <v>0</v>
      </c>
      <c r="BQ55" s="126">
        <f t="shared" si="39"/>
        <v>0</v>
      </c>
      <c r="BR55" s="128">
        <f t="shared" si="39"/>
        <v>0</v>
      </c>
      <c r="BS55" s="127">
        <f t="shared" si="39"/>
        <v>0</v>
      </c>
      <c r="BT55" s="127">
        <f t="shared" si="39"/>
        <v>0</v>
      </c>
      <c r="BU55" s="127">
        <f t="shared" ref="BU55:CC55" si="40">SUM(BU56:BU92)</f>
        <v>0</v>
      </c>
      <c r="BV55" s="127">
        <f t="shared" si="40"/>
        <v>0</v>
      </c>
      <c r="BW55" s="127">
        <f t="shared" si="40"/>
        <v>0</v>
      </c>
      <c r="BX55" s="127">
        <f t="shared" si="40"/>
        <v>0</v>
      </c>
      <c r="BY55" s="127">
        <f t="shared" si="40"/>
        <v>0</v>
      </c>
      <c r="BZ55" s="127">
        <f t="shared" si="40"/>
        <v>0</v>
      </c>
      <c r="CA55" s="127">
        <f t="shared" si="40"/>
        <v>0</v>
      </c>
      <c r="CB55" s="127">
        <f t="shared" si="40"/>
        <v>0</v>
      </c>
      <c r="CC55" s="126">
        <f t="shared" si="40"/>
        <v>0</v>
      </c>
      <c r="CD55" s="368"/>
    </row>
    <row r="56" spans="1:82" x14ac:dyDescent="0.75">
      <c r="A56" s="39"/>
      <c r="B56" s="73" t="s">
        <v>105</v>
      </c>
      <c r="C56" s="129" t="s">
        <v>106</v>
      </c>
      <c r="D56" s="130" t="s">
        <v>58</v>
      </c>
      <c r="E56" s="255">
        <v>72</v>
      </c>
      <c r="F56" s="224"/>
      <c r="G56" s="74">
        <f t="shared" si="36"/>
        <v>0</v>
      </c>
      <c r="H56" s="230"/>
      <c r="I56" s="232"/>
      <c r="J56" s="219"/>
      <c r="K56" s="220"/>
      <c r="L56" s="220"/>
      <c r="M56" s="220"/>
      <c r="N56" s="220"/>
      <c r="O56" s="220"/>
      <c r="P56" s="220"/>
      <c r="Q56" s="220"/>
      <c r="R56" s="220"/>
      <c r="S56" s="220"/>
      <c r="T56" s="220"/>
      <c r="U56" s="218"/>
      <c r="V56" s="219"/>
      <c r="W56" s="220"/>
      <c r="X56" s="220"/>
      <c r="Y56" s="220"/>
      <c r="Z56" s="220"/>
      <c r="AA56" s="220"/>
      <c r="AB56" s="220"/>
      <c r="AC56" s="220"/>
      <c r="AD56" s="220"/>
      <c r="AE56" s="220"/>
      <c r="AF56" s="220"/>
      <c r="AG56" s="218"/>
      <c r="AH56" s="221"/>
      <c r="AI56" s="220"/>
      <c r="AJ56" s="220"/>
      <c r="AK56" s="220"/>
      <c r="AL56" s="220"/>
      <c r="AM56" s="220"/>
      <c r="AN56" s="220"/>
      <c r="AO56" s="220"/>
      <c r="AP56" s="220"/>
      <c r="AQ56" s="220"/>
      <c r="AR56" s="220"/>
      <c r="AS56" s="218"/>
      <c r="AT56" s="221"/>
      <c r="AU56" s="220"/>
      <c r="AV56" s="220"/>
      <c r="AW56" s="220"/>
      <c r="AX56" s="220"/>
      <c r="AY56" s="220"/>
      <c r="AZ56" s="220"/>
      <c r="BA56" s="220"/>
      <c r="BB56" s="220"/>
      <c r="BC56" s="220"/>
      <c r="BD56" s="220"/>
      <c r="BE56" s="218"/>
      <c r="BF56" s="221"/>
      <c r="BG56" s="220"/>
      <c r="BH56" s="220"/>
      <c r="BI56" s="220"/>
      <c r="BJ56" s="220"/>
      <c r="BK56" s="220"/>
      <c r="BL56" s="220"/>
      <c r="BM56" s="220"/>
      <c r="BN56" s="220"/>
      <c r="BO56" s="220"/>
      <c r="BP56" s="220"/>
      <c r="BQ56" s="218"/>
      <c r="BR56" s="221"/>
      <c r="BS56" s="220"/>
      <c r="BT56" s="220"/>
      <c r="BU56" s="220"/>
      <c r="BV56" s="220"/>
      <c r="BW56" s="220"/>
      <c r="BX56" s="220"/>
      <c r="BY56" s="220"/>
      <c r="BZ56" s="220"/>
      <c r="CA56" s="220"/>
      <c r="CB56" s="220"/>
      <c r="CC56" s="218"/>
      <c r="CD56" s="368"/>
    </row>
    <row r="57" spans="1:82" x14ac:dyDescent="0.75">
      <c r="A57" s="39"/>
      <c r="B57" s="73" t="s">
        <v>107</v>
      </c>
      <c r="C57" s="129" t="s">
        <v>108</v>
      </c>
      <c r="D57" s="130" t="s">
        <v>58</v>
      </c>
      <c r="E57" s="255">
        <v>72</v>
      </c>
      <c r="F57" s="224"/>
      <c r="G57" s="74">
        <f t="shared" si="36"/>
        <v>0</v>
      </c>
      <c r="H57" s="230"/>
      <c r="I57" s="232"/>
      <c r="J57" s="219"/>
      <c r="K57" s="220"/>
      <c r="L57" s="220"/>
      <c r="M57" s="220"/>
      <c r="N57" s="220"/>
      <c r="O57" s="220"/>
      <c r="P57" s="220"/>
      <c r="Q57" s="220"/>
      <c r="R57" s="220"/>
      <c r="S57" s="220"/>
      <c r="T57" s="220"/>
      <c r="U57" s="218"/>
      <c r="V57" s="219"/>
      <c r="W57" s="220"/>
      <c r="X57" s="220"/>
      <c r="Y57" s="220"/>
      <c r="Z57" s="220"/>
      <c r="AA57" s="220"/>
      <c r="AB57" s="220"/>
      <c r="AC57" s="220"/>
      <c r="AD57" s="220"/>
      <c r="AE57" s="220"/>
      <c r="AF57" s="220"/>
      <c r="AG57" s="218"/>
      <c r="AH57" s="221"/>
      <c r="AI57" s="220"/>
      <c r="AJ57" s="220"/>
      <c r="AK57" s="220"/>
      <c r="AL57" s="220"/>
      <c r="AM57" s="220"/>
      <c r="AN57" s="220"/>
      <c r="AO57" s="220"/>
      <c r="AP57" s="220"/>
      <c r="AQ57" s="220"/>
      <c r="AR57" s="220"/>
      <c r="AS57" s="218"/>
      <c r="AT57" s="221"/>
      <c r="AU57" s="220"/>
      <c r="AV57" s="220"/>
      <c r="AW57" s="220"/>
      <c r="AX57" s="220"/>
      <c r="AY57" s="220"/>
      <c r="AZ57" s="220"/>
      <c r="BA57" s="220"/>
      <c r="BB57" s="220"/>
      <c r="BC57" s="220"/>
      <c r="BD57" s="220"/>
      <c r="BE57" s="218"/>
      <c r="BF57" s="221"/>
      <c r="BG57" s="220"/>
      <c r="BH57" s="220"/>
      <c r="BI57" s="220"/>
      <c r="BJ57" s="220"/>
      <c r="BK57" s="220"/>
      <c r="BL57" s="220"/>
      <c r="BM57" s="220"/>
      <c r="BN57" s="220"/>
      <c r="BO57" s="220"/>
      <c r="BP57" s="220"/>
      <c r="BQ57" s="218"/>
      <c r="BR57" s="221"/>
      <c r="BS57" s="220"/>
      <c r="BT57" s="220"/>
      <c r="BU57" s="220"/>
      <c r="BV57" s="220"/>
      <c r="BW57" s="220"/>
      <c r="BX57" s="220"/>
      <c r="BY57" s="220"/>
      <c r="BZ57" s="220"/>
      <c r="CA57" s="220"/>
      <c r="CB57" s="220"/>
      <c r="CC57" s="218"/>
      <c r="CD57" s="368"/>
    </row>
    <row r="58" spans="1:82" x14ac:dyDescent="0.75">
      <c r="A58" s="39"/>
      <c r="B58" s="73" t="s">
        <v>109</v>
      </c>
      <c r="C58" s="129" t="s">
        <v>110</v>
      </c>
      <c r="D58" s="130" t="s">
        <v>58</v>
      </c>
      <c r="E58" s="255">
        <v>72</v>
      </c>
      <c r="F58" s="224"/>
      <c r="G58" s="74">
        <f t="shared" si="36"/>
        <v>0</v>
      </c>
      <c r="H58" s="230"/>
      <c r="I58" s="232"/>
      <c r="J58" s="219"/>
      <c r="K58" s="220"/>
      <c r="L58" s="220"/>
      <c r="M58" s="220"/>
      <c r="N58" s="220"/>
      <c r="O58" s="220"/>
      <c r="P58" s="220"/>
      <c r="Q58" s="220"/>
      <c r="R58" s="220"/>
      <c r="S58" s="220"/>
      <c r="T58" s="220"/>
      <c r="U58" s="218"/>
      <c r="V58" s="219"/>
      <c r="W58" s="220"/>
      <c r="X58" s="220"/>
      <c r="Y58" s="220"/>
      <c r="Z58" s="220"/>
      <c r="AA58" s="220"/>
      <c r="AB58" s="220"/>
      <c r="AC58" s="220"/>
      <c r="AD58" s="220"/>
      <c r="AE58" s="220"/>
      <c r="AF58" s="220"/>
      <c r="AG58" s="218"/>
      <c r="AH58" s="221"/>
      <c r="AI58" s="220"/>
      <c r="AJ58" s="220"/>
      <c r="AK58" s="220"/>
      <c r="AL58" s="220"/>
      <c r="AM58" s="220"/>
      <c r="AN58" s="220"/>
      <c r="AO58" s="220"/>
      <c r="AP58" s="220"/>
      <c r="AQ58" s="220"/>
      <c r="AR58" s="220"/>
      <c r="AS58" s="218"/>
      <c r="AT58" s="221"/>
      <c r="AU58" s="220"/>
      <c r="AV58" s="220"/>
      <c r="AW58" s="220"/>
      <c r="AX58" s="220"/>
      <c r="AY58" s="220"/>
      <c r="AZ58" s="220"/>
      <c r="BA58" s="220"/>
      <c r="BB58" s="220"/>
      <c r="BC58" s="220"/>
      <c r="BD58" s="220"/>
      <c r="BE58" s="218"/>
      <c r="BF58" s="221"/>
      <c r="BG58" s="220"/>
      <c r="BH58" s="220"/>
      <c r="BI58" s="220"/>
      <c r="BJ58" s="220"/>
      <c r="BK58" s="220"/>
      <c r="BL58" s="220"/>
      <c r="BM58" s="220"/>
      <c r="BN58" s="220"/>
      <c r="BO58" s="220"/>
      <c r="BP58" s="220"/>
      <c r="BQ58" s="218"/>
      <c r="BR58" s="221"/>
      <c r="BS58" s="220"/>
      <c r="BT58" s="220"/>
      <c r="BU58" s="220"/>
      <c r="BV58" s="220"/>
      <c r="BW58" s="220"/>
      <c r="BX58" s="220"/>
      <c r="BY58" s="220"/>
      <c r="BZ58" s="220"/>
      <c r="CA58" s="220"/>
      <c r="CB58" s="220"/>
      <c r="CC58" s="218"/>
      <c r="CD58" s="368"/>
    </row>
    <row r="59" spans="1:82" x14ac:dyDescent="0.75">
      <c r="A59" s="39"/>
      <c r="B59" s="73" t="s">
        <v>111</v>
      </c>
      <c r="C59" s="129" t="s">
        <v>112</v>
      </c>
      <c r="D59" s="130" t="s">
        <v>58</v>
      </c>
      <c r="E59" s="255">
        <v>72</v>
      </c>
      <c r="F59" s="224"/>
      <c r="G59" s="74">
        <f t="shared" si="36"/>
        <v>0</v>
      </c>
      <c r="H59" s="230"/>
      <c r="I59" s="232"/>
      <c r="J59" s="219"/>
      <c r="K59" s="220"/>
      <c r="L59" s="220"/>
      <c r="M59" s="220"/>
      <c r="N59" s="220"/>
      <c r="O59" s="220"/>
      <c r="P59" s="220"/>
      <c r="Q59" s="220"/>
      <c r="R59" s="220"/>
      <c r="S59" s="220"/>
      <c r="T59" s="220"/>
      <c r="U59" s="218"/>
      <c r="V59" s="219"/>
      <c r="W59" s="220"/>
      <c r="X59" s="220"/>
      <c r="Y59" s="220"/>
      <c r="Z59" s="220"/>
      <c r="AA59" s="220"/>
      <c r="AB59" s="220"/>
      <c r="AC59" s="220"/>
      <c r="AD59" s="220"/>
      <c r="AE59" s="220"/>
      <c r="AF59" s="220"/>
      <c r="AG59" s="218"/>
      <c r="AH59" s="221"/>
      <c r="AI59" s="220"/>
      <c r="AJ59" s="220"/>
      <c r="AK59" s="220"/>
      <c r="AL59" s="220"/>
      <c r="AM59" s="220"/>
      <c r="AN59" s="220"/>
      <c r="AO59" s="220"/>
      <c r="AP59" s="220"/>
      <c r="AQ59" s="220"/>
      <c r="AR59" s="220"/>
      <c r="AS59" s="218"/>
      <c r="AT59" s="221"/>
      <c r="AU59" s="220"/>
      <c r="AV59" s="220"/>
      <c r="AW59" s="220"/>
      <c r="AX59" s="220"/>
      <c r="AY59" s="220"/>
      <c r="AZ59" s="220"/>
      <c r="BA59" s="220"/>
      <c r="BB59" s="220"/>
      <c r="BC59" s="220"/>
      <c r="BD59" s="220"/>
      <c r="BE59" s="218"/>
      <c r="BF59" s="221"/>
      <c r="BG59" s="220"/>
      <c r="BH59" s="220"/>
      <c r="BI59" s="220"/>
      <c r="BJ59" s="220"/>
      <c r="BK59" s="220"/>
      <c r="BL59" s="220"/>
      <c r="BM59" s="220"/>
      <c r="BN59" s="220"/>
      <c r="BO59" s="220"/>
      <c r="BP59" s="220"/>
      <c r="BQ59" s="218"/>
      <c r="BR59" s="221"/>
      <c r="BS59" s="220"/>
      <c r="BT59" s="220"/>
      <c r="BU59" s="220"/>
      <c r="BV59" s="220"/>
      <c r="BW59" s="220"/>
      <c r="BX59" s="220"/>
      <c r="BY59" s="220"/>
      <c r="BZ59" s="220"/>
      <c r="CA59" s="220"/>
      <c r="CB59" s="220"/>
      <c r="CC59" s="218"/>
      <c r="CD59" s="368"/>
    </row>
    <row r="60" spans="1:82" x14ac:dyDescent="0.75">
      <c r="A60" s="39"/>
      <c r="B60" s="73" t="s">
        <v>113</v>
      </c>
      <c r="C60" s="129" t="s">
        <v>114</v>
      </c>
      <c r="D60" s="130" t="s">
        <v>58</v>
      </c>
      <c r="E60" s="255">
        <v>72</v>
      </c>
      <c r="F60" s="224"/>
      <c r="G60" s="74">
        <f t="shared" si="36"/>
        <v>0</v>
      </c>
      <c r="H60" s="230"/>
      <c r="I60" s="232"/>
      <c r="J60" s="219"/>
      <c r="K60" s="220"/>
      <c r="L60" s="220"/>
      <c r="M60" s="220"/>
      <c r="N60" s="220"/>
      <c r="O60" s="220"/>
      <c r="P60" s="220"/>
      <c r="Q60" s="220"/>
      <c r="R60" s="220"/>
      <c r="S60" s="220"/>
      <c r="T60" s="220"/>
      <c r="U60" s="218"/>
      <c r="V60" s="219"/>
      <c r="W60" s="220"/>
      <c r="X60" s="220"/>
      <c r="Y60" s="220"/>
      <c r="Z60" s="220"/>
      <c r="AA60" s="220"/>
      <c r="AB60" s="220"/>
      <c r="AC60" s="220"/>
      <c r="AD60" s="220"/>
      <c r="AE60" s="220"/>
      <c r="AF60" s="220"/>
      <c r="AG60" s="218"/>
      <c r="AH60" s="221"/>
      <c r="AI60" s="220"/>
      <c r="AJ60" s="220"/>
      <c r="AK60" s="220"/>
      <c r="AL60" s="220"/>
      <c r="AM60" s="220"/>
      <c r="AN60" s="220"/>
      <c r="AO60" s="220"/>
      <c r="AP60" s="220"/>
      <c r="AQ60" s="220"/>
      <c r="AR60" s="220"/>
      <c r="AS60" s="218"/>
      <c r="AT60" s="221"/>
      <c r="AU60" s="220"/>
      <c r="AV60" s="220"/>
      <c r="AW60" s="220"/>
      <c r="AX60" s="220"/>
      <c r="AY60" s="220"/>
      <c r="AZ60" s="220"/>
      <c r="BA60" s="220"/>
      <c r="BB60" s="220"/>
      <c r="BC60" s="220"/>
      <c r="BD60" s="220"/>
      <c r="BE60" s="218"/>
      <c r="BF60" s="221"/>
      <c r="BG60" s="220"/>
      <c r="BH60" s="220"/>
      <c r="BI60" s="220"/>
      <c r="BJ60" s="220"/>
      <c r="BK60" s="220"/>
      <c r="BL60" s="220"/>
      <c r="BM60" s="220"/>
      <c r="BN60" s="220"/>
      <c r="BO60" s="220"/>
      <c r="BP60" s="220"/>
      <c r="BQ60" s="218"/>
      <c r="BR60" s="221"/>
      <c r="BS60" s="220"/>
      <c r="BT60" s="220"/>
      <c r="BU60" s="220"/>
      <c r="BV60" s="220"/>
      <c r="BW60" s="220"/>
      <c r="BX60" s="220"/>
      <c r="BY60" s="220"/>
      <c r="BZ60" s="220"/>
      <c r="CA60" s="220"/>
      <c r="CB60" s="220"/>
      <c r="CC60" s="218"/>
      <c r="CD60" s="368"/>
    </row>
    <row r="61" spans="1:82" x14ac:dyDescent="0.75">
      <c r="A61" s="39"/>
      <c r="B61" s="73" t="s">
        <v>115</v>
      </c>
      <c r="C61" s="129" t="s">
        <v>116</v>
      </c>
      <c r="D61" s="130" t="s">
        <v>58</v>
      </c>
      <c r="E61" s="255">
        <v>72</v>
      </c>
      <c r="F61" s="224"/>
      <c r="G61" s="74">
        <f t="shared" si="36"/>
        <v>0</v>
      </c>
      <c r="H61" s="230"/>
      <c r="I61" s="232"/>
      <c r="J61" s="219"/>
      <c r="K61" s="220"/>
      <c r="L61" s="220"/>
      <c r="M61" s="220"/>
      <c r="N61" s="220"/>
      <c r="O61" s="220"/>
      <c r="P61" s="220"/>
      <c r="Q61" s="220"/>
      <c r="R61" s="220"/>
      <c r="S61" s="220"/>
      <c r="T61" s="220"/>
      <c r="U61" s="218"/>
      <c r="V61" s="219"/>
      <c r="W61" s="220"/>
      <c r="X61" s="220"/>
      <c r="Y61" s="220"/>
      <c r="Z61" s="220"/>
      <c r="AA61" s="220"/>
      <c r="AB61" s="220"/>
      <c r="AC61" s="220"/>
      <c r="AD61" s="220"/>
      <c r="AE61" s="220"/>
      <c r="AF61" s="220"/>
      <c r="AG61" s="218"/>
      <c r="AH61" s="221"/>
      <c r="AI61" s="220"/>
      <c r="AJ61" s="220"/>
      <c r="AK61" s="220"/>
      <c r="AL61" s="220"/>
      <c r="AM61" s="220"/>
      <c r="AN61" s="220"/>
      <c r="AO61" s="220"/>
      <c r="AP61" s="220"/>
      <c r="AQ61" s="220"/>
      <c r="AR61" s="220"/>
      <c r="AS61" s="218"/>
      <c r="AT61" s="221"/>
      <c r="AU61" s="220"/>
      <c r="AV61" s="220"/>
      <c r="AW61" s="220"/>
      <c r="AX61" s="220"/>
      <c r="AY61" s="220"/>
      <c r="AZ61" s="220"/>
      <c r="BA61" s="220"/>
      <c r="BB61" s="220"/>
      <c r="BC61" s="220"/>
      <c r="BD61" s="220"/>
      <c r="BE61" s="218"/>
      <c r="BF61" s="221"/>
      <c r="BG61" s="220"/>
      <c r="BH61" s="220"/>
      <c r="BI61" s="220"/>
      <c r="BJ61" s="220"/>
      <c r="BK61" s="220"/>
      <c r="BL61" s="220"/>
      <c r="BM61" s="220"/>
      <c r="BN61" s="220"/>
      <c r="BO61" s="220"/>
      <c r="BP61" s="220"/>
      <c r="BQ61" s="218"/>
      <c r="BR61" s="221"/>
      <c r="BS61" s="220"/>
      <c r="BT61" s="220"/>
      <c r="BU61" s="220"/>
      <c r="BV61" s="220"/>
      <c r="BW61" s="220"/>
      <c r="BX61" s="220"/>
      <c r="BY61" s="220"/>
      <c r="BZ61" s="220"/>
      <c r="CA61" s="220"/>
      <c r="CB61" s="220"/>
      <c r="CC61" s="218"/>
      <c r="CD61" s="368"/>
    </row>
    <row r="62" spans="1:82" x14ac:dyDescent="0.75">
      <c r="A62" s="39"/>
      <c r="B62" s="73" t="s">
        <v>117</v>
      </c>
      <c r="C62" s="129" t="s">
        <v>118</v>
      </c>
      <c r="D62" s="130" t="s">
        <v>58</v>
      </c>
      <c r="E62" s="255">
        <v>72</v>
      </c>
      <c r="F62" s="224"/>
      <c r="G62" s="74">
        <f t="shared" si="36"/>
        <v>0</v>
      </c>
      <c r="H62" s="230"/>
      <c r="I62" s="232"/>
      <c r="J62" s="219"/>
      <c r="K62" s="220"/>
      <c r="L62" s="220"/>
      <c r="M62" s="220"/>
      <c r="N62" s="220"/>
      <c r="O62" s="220"/>
      <c r="P62" s="220"/>
      <c r="Q62" s="220"/>
      <c r="R62" s="220"/>
      <c r="S62" s="220"/>
      <c r="T62" s="220"/>
      <c r="U62" s="218"/>
      <c r="V62" s="219"/>
      <c r="W62" s="220"/>
      <c r="X62" s="220"/>
      <c r="Y62" s="220"/>
      <c r="Z62" s="220"/>
      <c r="AA62" s="220"/>
      <c r="AB62" s="220"/>
      <c r="AC62" s="220"/>
      <c r="AD62" s="220"/>
      <c r="AE62" s="220"/>
      <c r="AF62" s="220"/>
      <c r="AG62" s="218"/>
      <c r="AH62" s="221"/>
      <c r="AI62" s="220"/>
      <c r="AJ62" s="220"/>
      <c r="AK62" s="220"/>
      <c r="AL62" s="220"/>
      <c r="AM62" s="220"/>
      <c r="AN62" s="220"/>
      <c r="AO62" s="220"/>
      <c r="AP62" s="220"/>
      <c r="AQ62" s="220"/>
      <c r="AR62" s="220"/>
      <c r="AS62" s="218"/>
      <c r="AT62" s="221"/>
      <c r="AU62" s="220"/>
      <c r="AV62" s="220"/>
      <c r="AW62" s="220"/>
      <c r="AX62" s="220"/>
      <c r="AY62" s="220"/>
      <c r="AZ62" s="220"/>
      <c r="BA62" s="220"/>
      <c r="BB62" s="220"/>
      <c r="BC62" s="220"/>
      <c r="BD62" s="220"/>
      <c r="BE62" s="218"/>
      <c r="BF62" s="221"/>
      <c r="BG62" s="220"/>
      <c r="BH62" s="220"/>
      <c r="BI62" s="220"/>
      <c r="BJ62" s="220"/>
      <c r="BK62" s="220"/>
      <c r="BL62" s="220"/>
      <c r="BM62" s="220"/>
      <c r="BN62" s="220"/>
      <c r="BO62" s="220"/>
      <c r="BP62" s="220"/>
      <c r="BQ62" s="218"/>
      <c r="BR62" s="221"/>
      <c r="BS62" s="220"/>
      <c r="BT62" s="220"/>
      <c r="BU62" s="220"/>
      <c r="BV62" s="220"/>
      <c r="BW62" s="220"/>
      <c r="BX62" s="220"/>
      <c r="BY62" s="220"/>
      <c r="BZ62" s="220"/>
      <c r="CA62" s="220"/>
      <c r="CB62" s="220"/>
      <c r="CC62" s="218"/>
      <c r="CD62" s="368"/>
    </row>
    <row r="63" spans="1:82" x14ac:dyDescent="0.75">
      <c r="A63" s="39"/>
      <c r="B63" s="73" t="s">
        <v>119</v>
      </c>
      <c r="C63" s="129" t="s">
        <v>120</v>
      </c>
      <c r="D63" s="130" t="s">
        <v>58</v>
      </c>
      <c r="E63" s="255">
        <v>72</v>
      </c>
      <c r="F63" s="224"/>
      <c r="G63" s="74">
        <f t="shared" si="36"/>
        <v>0</v>
      </c>
      <c r="H63" s="230"/>
      <c r="I63" s="232"/>
      <c r="J63" s="219"/>
      <c r="K63" s="220"/>
      <c r="L63" s="220"/>
      <c r="M63" s="220"/>
      <c r="N63" s="220"/>
      <c r="O63" s="220"/>
      <c r="P63" s="220"/>
      <c r="Q63" s="220"/>
      <c r="R63" s="220"/>
      <c r="S63" s="220"/>
      <c r="T63" s="220"/>
      <c r="U63" s="218"/>
      <c r="V63" s="219"/>
      <c r="W63" s="220"/>
      <c r="X63" s="220"/>
      <c r="Y63" s="220"/>
      <c r="Z63" s="220"/>
      <c r="AA63" s="220"/>
      <c r="AB63" s="220"/>
      <c r="AC63" s="220"/>
      <c r="AD63" s="220"/>
      <c r="AE63" s="220"/>
      <c r="AF63" s="220"/>
      <c r="AG63" s="218"/>
      <c r="AH63" s="221"/>
      <c r="AI63" s="220"/>
      <c r="AJ63" s="220"/>
      <c r="AK63" s="220"/>
      <c r="AL63" s="220"/>
      <c r="AM63" s="220"/>
      <c r="AN63" s="220"/>
      <c r="AO63" s="220"/>
      <c r="AP63" s="220"/>
      <c r="AQ63" s="220"/>
      <c r="AR63" s="220"/>
      <c r="AS63" s="218"/>
      <c r="AT63" s="221"/>
      <c r="AU63" s="220"/>
      <c r="AV63" s="220"/>
      <c r="AW63" s="220"/>
      <c r="AX63" s="220"/>
      <c r="AY63" s="220"/>
      <c r="AZ63" s="220"/>
      <c r="BA63" s="220"/>
      <c r="BB63" s="220"/>
      <c r="BC63" s="220"/>
      <c r="BD63" s="220"/>
      <c r="BE63" s="218"/>
      <c r="BF63" s="221"/>
      <c r="BG63" s="220"/>
      <c r="BH63" s="220"/>
      <c r="BI63" s="220"/>
      <c r="BJ63" s="220"/>
      <c r="BK63" s="220"/>
      <c r="BL63" s="220"/>
      <c r="BM63" s="220"/>
      <c r="BN63" s="220"/>
      <c r="BO63" s="220"/>
      <c r="BP63" s="220"/>
      <c r="BQ63" s="218"/>
      <c r="BR63" s="221"/>
      <c r="BS63" s="220"/>
      <c r="BT63" s="220"/>
      <c r="BU63" s="220"/>
      <c r="BV63" s="220"/>
      <c r="BW63" s="220"/>
      <c r="BX63" s="220"/>
      <c r="BY63" s="220"/>
      <c r="BZ63" s="220"/>
      <c r="CA63" s="220"/>
      <c r="CB63" s="220"/>
      <c r="CC63" s="218"/>
      <c r="CD63" s="368"/>
    </row>
    <row r="64" spans="1:82" x14ac:dyDescent="0.75">
      <c r="A64" s="39"/>
      <c r="B64" s="73" t="s">
        <v>121</v>
      </c>
      <c r="C64" s="129" t="s">
        <v>122</v>
      </c>
      <c r="D64" s="130" t="s">
        <v>58</v>
      </c>
      <c r="E64" s="255">
        <v>72</v>
      </c>
      <c r="F64" s="224"/>
      <c r="G64" s="74">
        <f t="shared" si="36"/>
        <v>0</v>
      </c>
      <c r="H64" s="230"/>
      <c r="I64" s="232"/>
      <c r="J64" s="219"/>
      <c r="K64" s="220"/>
      <c r="L64" s="220"/>
      <c r="M64" s="220"/>
      <c r="N64" s="220"/>
      <c r="O64" s="220"/>
      <c r="P64" s="220"/>
      <c r="Q64" s="220"/>
      <c r="R64" s="220"/>
      <c r="S64" s="220"/>
      <c r="T64" s="220"/>
      <c r="U64" s="218"/>
      <c r="V64" s="219"/>
      <c r="W64" s="220"/>
      <c r="X64" s="220"/>
      <c r="Y64" s="220"/>
      <c r="Z64" s="220"/>
      <c r="AA64" s="220"/>
      <c r="AB64" s="220"/>
      <c r="AC64" s="220"/>
      <c r="AD64" s="220"/>
      <c r="AE64" s="220"/>
      <c r="AF64" s="220"/>
      <c r="AG64" s="218"/>
      <c r="AH64" s="221"/>
      <c r="AI64" s="220"/>
      <c r="AJ64" s="220"/>
      <c r="AK64" s="220"/>
      <c r="AL64" s="220"/>
      <c r="AM64" s="220"/>
      <c r="AN64" s="220"/>
      <c r="AO64" s="220"/>
      <c r="AP64" s="220"/>
      <c r="AQ64" s="220"/>
      <c r="AR64" s="220"/>
      <c r="AS64" s="218"/>
      <c r="AT64" s="221"/>
      <c r="AU64" s="220"/>
      <c r="AV64" s="220"/>
      <c r="AW64" s="220"/>
      <c r="AX64" s="220"/>
      <c r="AY64" s="220"/>
      <c r="AZ64" s="220"/>
      <c r="BA64" s="220"/>
      <c r="BB64" s="220"/>
      <c r="BC64" s="220"/>
      <c r="BD64" s="220"/>
      <c r="BE64" s="218"/>
      <c r="BF64" s="221"/>
      <c r="BG64" s="220"/>
      <c r="BH64" s="220"/>
      <c r="BI64" s="220"/>
      <c r="BJ64" s="220"/>
      <c r="BK64" s="220"/>
      <c r="BL64" s="220"/>
      <c r="BM64" s="220"/>
      <c r="BN64" s="220"/>
      <c r="BO64" s="220"/>
      <c r="BP64" s="220"/>
      <c r="BQ64" s="218"/>
      <c r="BR64" s="221"/>
      <c r="BS64" s="220"/>
      <c r="BT64" s="220"/>
      <c r="BU64" s="220"/>
      <c r="BV64" s="220"/>
      <c r="BW64" s="220"/>
      <c r="BX64" s="220"/>
      <c r="BY64" s="220"/>
      <c r="BZ64" s="220"/>
      <c r="CA64" s="220"/>
      <c r="CB64" s="220"/>
      <c r="CC64" s="218"/>
      <c r="CD64" s="368"/>
    </row>
    <row r="65" spans="1:82" x14ac:dyDescent="0.75">
      <c r="A65" s="39"/>
      <c r="B65" s="73" t="s">
        <v>123</v>
      </c>
      <c r="C65" s="129" t="s">
        <v>124</v>
      </c>
      <c r="D65" s="130" t="s">
        <v>58</v>
      </c>
      <c r="E65" s="255">
        <v>72</v>
      </c>
      <c r="F65" s="224"/>
      <c r="G65" s="74">
        <f t="shared" si="36"/>
        <v>0</v>
      </c>
      <c r="H65" s="230"/>
      <c r="I65" s="232"/>
      <c r="J65" s="219"/>
      <c r="K65" s="220"/>
      <c r="L65" s="220"/>
      <c r="M65" s="220"/>
      <c r="N65" s="220"/>
      <c r="O65" s="220"/>
      <c r="P65" s="220"/>
      <c r="Q65" s="220"/>
      <c r="R65" s="220"/>
      <c r="S65" s="220"/>
      <c r="T65" s="220"/>
      <c r="U65" s="218"/>
      <c r="V65" s="219"/>
      <c r="W65" s="220"/>
      <c r="X65" s="220"/>
      <c r="Y65" s="220"/>
      <c r="Z65" s="220"/>
      <c r="AA65" s="220"/>
      <c r="AB65" s="220"/>
      <c r="AC65" s="220"/>
      <c r="AD65" s="220"/>
      <c r="AE65" s="220"/>
      <c r="AF65" s="220"/>
      <c r="AG65" s="218"/>
      <c r="AH65" s="221"/>
      <c r="AI65" s="220"/>
      <c r="AJ65" s="220"/>
      <c r="AK65" s="220"/>
      <c r="AL65" s="220"/>
      <c r="AM65" s="220"/>
      <c r="AN65" s="220"/>
      <c r="AO65" s="220"/>
      <c r="AP65" s="220"/>
      <c r="AQ65" s="220"/>
      <c r="AR65" s="220"/>
      <c r="AS65" s="218"/>
      <c r="AT65" s="221"/>
      <c r="AU65" s="220"/>
      <c r="AV65" s="220"/>
      <c r="AW65" s="220"/>
      <c r="AX65" s="220"/>
      <c r="AY65" s="220"/>
      <c r="AZ65" s="220"/>
      <c r="BA65" s="220"/>
      <c r="BB65" s="220"/>
      <c r="BC65" s="220"/>
      <c r="BD65" s="220"/>
      <c r="BE65" s="218"/>
      <c r="BF65" s="221"/>
      <c r="BG65" s="220"/>
      <c r="BH65" s="220"/>
      <c r="BI65" s="220"/>
      <c r="BJ65" s="220"/>
      <c r="BK65" s="220"/>
      <c r="BL65" s="220"/>
      <c r="BM65" s="220"/>
      <c r="BN65" s="220"/>
      <c r="BO65" s="220"/>
      <c r="BP65" s="220"/>
      <c r="BQ65" s="218"/>
      <c r="BR65" s="221"/>
      <c r="BS65" s="220"/>
      <c r="BT65" s="220"/>
      <c r="BU65" s="220"/>
      <c r="BV65" s="220"/>
      <c r="BW65" s="220"/>
      <c r="BX65" s="220"/>
      <c r="BY65" s="220"/>
      <c r="BZ65" s="220"/>
      <c r="CA65" s="220"/>
      <c r="CB65" s="220"/>
      <c r="CC65" s="218"/>
      <c r="CD65" s="368"/>
    </row>
    <row r="66" spans="1:82" x14ac:dyDescent="0.75">
      <c r="A66" s="39"/>
      <c r="B66" s="101" t="s">
        <v>125</v>
      </c>
      <c r="C66" s="273" t="s">
        <v>126</v>
      </c>
      <c r="D66" s="130"/>
      <c r="E66" s="255"/>
      <c r="F66" s="224"/>
      <c r="G66" s="74"/>
      <c r="H66" s="230"/>
      <c r="I66" s="232"/>
      <c r="J66" s="225"/>
      <c r="K66" s="227"/>
      <c r="L66" s="227"/>
      <c r="M66" s="227"/>
      <c r="N66" s="227"/>
      <c r="O66" s="227"/>
      <c r="P66" s="227"/>
      <c r="Q66" s="227"/>
      <c r="R66" s="227"/>
      <c r="S66" s="227"/>
      <c r="T66" s="227"/>
      <c r="U66" s="226"/>
      <c r="V66" s="225"/>
      <c r="W66" s="227"/>
      <c r="X66" s="227"/>
      <c r="Y66" s="227"/>
      <c r="Z66" s="227"/>
      <c r="AA66" s="227"/>
      <c r="AB66" s="227"/>
      <c r="AC66" s="227"/>
      <c r="AD66" s="227"/>
      <c r="AE66" s="227"/>
      <c r="AF66" s="227"/>
      <c r="AG66" s="226"/>
      <c r="AH66" s="228"/>
      <c r="AI66" s="227"/>
      <c r="AJ66" s="227"/>
      <c r="AK66" s="227"/>
      <c r="AL66" s="227"/>
      <c r="AM66" s="227"/>
      <c r="AN66" s="227"/>
      <c r="AO66" s="227"/>
      <c r="AP66" s="227"/>
      <c r="AQ66" s="227"/>
      <c r="AR66" s="227"/>
      <c r="AS66" s="226"/>
      <c r="AT66" s="228"/>
      <c r="AU66" s="227"/>
      <c r="AV66" s="227"/>
      <c r="AW66" s="227"/>
      <c r="AX66" s="227"/>
      <c r="AY66" s="227"/>
      <c r="AZ66" s="227"/>
      <c r="BA66" s="227"/>
      <c r="BB66" s="227"/>
      <c r="BC66" s="227"/>
      <c r="BD66" s="227"/>
      <c r="BE66" s="226"/>
      <c r="BF66" s="228"/>
      <c r="BG66" s="227"/>
      <c r="BH66" s="227"/>
      <c r="BI66" s="227"/>
      <c r="BJ66" s="227"/>
      <c r="BK66" s="227"/>
      <c r="BL66" s="227"/>
      <c r="BM66" s="227"/>
      <c r="BN66" s="227"/>
      <c r="BO66" s="227"/>
      <c r="BP66" s="227"/>
      <c r="BQ66" s="226"/>
      <c r="BR66" s="228"/>
      <c r="BS66" s="227"/>
      <c r="BT66" s="227"/>
      <c r="BU66" s="227"/>
      <c r="BV66" s="227"/>
      <c r="BW66" s="227"/>
      <c r="BX66" s="227"/>
      <c r="BY66" s="227"/>
      <c r="BZ66" s="227"/>
      <c r="CA66" s="227"/>
      <c r="CB66" s="227"/>
      <c r="CC66" s="226"/>
      <c r="CD66" s="368"/>
    </row>
    <row r="67" spans="1:82" ht="27" x14ac:dyDescent="0.75">
      <c r="A67" s="39"/>
      <c r="B67" s="73" t="s">
        <v>127</v>
      </c>
      <c r="C67" s="129" t="s">
        <v>593</v>
      </c>
      <c r="D67" s="130" t="s">
        <v>58</v>
      </c>
      <c r="E67" s="255">
        <v>24</v>
      </c>
      <c r="F67" s="224"/>
      <c r="G67" s="74">
        <f>+SUM(H67:CC67)</f>
        <v>0</v>
      </c>
      <c r="H67" s="75"/>
      <c r="I67" s="76"/>
      <c r="J67" s="225"/>
      <c r="K67" s="227"/>
      <c r="L67" s="227"/>
      <c r="M67" s="227"/>
      <c r="N67" s="227"/>
      <c r="O67" s="227"/>
      <c r="P67" s="227"/>
      <c r="Q67" s="227"/>
      <c r="R67" s="227"/>
      <c r="S67" s="227"/>
      <c r="T67" s="227"/>
      <c r="U67" s="226"/>
      <c r="V67" s="225"/>
      <c r="W67" s="227"/>
      <c r="X67" s="227"/>
      <c r="Y67" s="227"/>
      <c r="Z67" s="227"/>
      <c r="AA67" s="227"/>
      <c r="AB67" s="227"/>
      <c r="AC67" s="227"/>
      <c r="AD67" s="227"/>
      <c r="AE67" s="227"/>
      <c r="AF67" s="227"/>
      <c r="AG67" s="226"/>
      <c r="AH67" s="228"/>
      <c r="AI67" s="227"/>
      <c r="AJ67" s="227"/>
      <c r="AK67" s="227"/>
      <c r="AL67" s="227"/>
      <c r="AM67" s="227"/>
      <c r="AN67" s="227"/>
      <c r="AO67" s="227"/>
      <c r="AP67" s="227"/>
      <c r="AQ67" s="227"/>
      <c r="AR67" s="227"/>
      <c r="AS67" s="226"/>
      <c r="AT67" s="228"/>
      <c r="AU67" s="227"/>
      <c r="AV67" s="227"/>
      <c r="AW67" s="227"/>
      <c r="AX67" s="227"/>
      <c r="AY67" s="227"/>
      <c r="AZ67" s="227"/>
      <c r="BA67" s="227"/>
      <c r="BB67" s="227"/>
      <c r="BC67" s="227"/>
      <c r="BD67" s="227"/>
      <c r="BE67" s="226"/>
      <c r="BF67" s="221"/>
      <c r="BG67" s="220"/>
      <c r="BH67" s="220"/>
      <c r="BI67" s="220"/>
      <c r="BJ67" s="220"/>
      <c r="BK67" s="220"/>
      <c r="BL67" s="220"/>
      <c r="BM67" s="220"/>
      <c r="BN67" s="220"/>
      <c r="BO67" s="220"/>
      <c r="BP67" s="220"/>
      <c r="BQ67" s="218"/>
      <c r="BR67" s="221"/>
      <c r="BS67" s="220"/>
      <c r="BT67" s="220"/>
      <c r="BU67" s="220"/>
      <c r="BV67" s="220"/>
      <c r="BW67" s="220"/>
      <c r="BX67" s="220"/>
      <c r="BY67" s="220"/>
      <c r="BZ67" s="220"/>
      <c r="CA67" s="220"/>
      <c r="CB67" s="220"/>
      <c r="CC67" s="218"/>
      <c r="CD67" s="368"/>
    </row>
    <row r="68" spans="1:82" ht="27" x14ac:dyDescent="0.75">
      <c r="A68" s="39"/>
      <c r="B68" s="73" t="s">
        <v>128</v>
      </c>
      <c r="C68" s="129" t="s">
        <v>594</v>
      </c>
      <c r="D68" s="130" t="s">
        <v>58</v>
      </c>
      <c r="E68" s="255" t="s">
        <v>423</v>
      </c>
      <c r="F68" s="275"/>
      <c r="G68" s="74">
        <f>+SUM(H68:CC68)</f>
        <v>0</v>
      </c>
      <c r="H68" s="75"/>
      <c r="I68" s="76"/>
      <c r="J68" s="225"/>
      <c r="K68" s="227"/>
      <c r="L68" s="227"/>
      <c r="M68" s="227"/>
      <c r="N68" s="227"/>
      <c r="O68" s="227"/>
      <c r="P68" s="227"/>
      <c r="Q68" s="227"/>
      <c r="R68" s="227"/>
      <c r="S68" s="227"/>
      <c r="T68" s="227"/>
      <c r="U68" s="226"/>
      <c r="V68" s="225"/>
      <c r="W68" s="227"/>
      <c r="X68" s="227"/>
      <c r="Y68" s="227"/>
      <c r="Z68" s="227"/>
      <c r="AA68" s="227"/>
      <c r="AB68" s="227"/>
      <c r="AC68" s="227"/>
      <c r="AD68" s="227"/>
      <c r="AE68" s="227"/>
      <c r="AF68" s="227"/>
      <c r="AG68" s="226"/>
      <c r="AH68" s="228"/>
      <c r="AI68" s="227"/>
      <c r="AJ68" s="227"/>
      <c r="AK68" s="227"/>
      <c r="AL68" s="227"/>
      <c r="AM68" s="227"/>
      <c r="AN68" s="227"/>
      <c r="AO68" s="227"/>
      <c r="AP68" s="227"/>
      <c r="AQ68" s="227"/>
      <c r="AR68" s="227"/>
      <c r="AS68" s="226"/>
      <c r="AT68" s="228"/>
      <c r="AU68" s="227"/>
      <c r="AV68" s="227"/>
      <c r="AW68" s="227"/>
      <c r="AX68" s="227"/>
      <c r="AY68" s="227"/>
      <c r="AZ68" s="227"/>
      <c r="BA68" s="227"/>
      <c r="BB68" s="227"/>
      <c r="BC68" s="227"/>
      <c r="BD68" s="227"/>
      <c r="BE68" s="226"/>
      <c r="BF68" s="228"/>
      <c r="BG68" s="227"/>
      <c r="BH68" s="227"/>
      <c r="BI68" s="227"/>
      <c r="BJ68" s="227"/>
      <c r="BK68" s="227"/>
      <c r="BL68" s="227"/>
      <c r="BM68" s="227"/>
      <c r="BN68" s="227"/>
      <c r="BO68" s="227"/>
      <c r="BP68" s="227"/>
      <c r="BQ68" s="226"/>
      <c r="BR68" s="228"/>
      <c r="BS68" s="227"/>
      <c r="BT68" s="227"/>
      <c r="BU68" s="227"/>
      <c r="BV68" s="227"/>
      <c r="BW68" s="227"/>
      <c r="BX68" s="227"/>
      <c r="BY68" s="227"/>
      <c r="BZ68" s="227"/>
      <c r="CA68" s="227"/>
      <c r="CB68" s="227"/>
      <c r="CC68" s="226"/>
      <c r="CD68" s="368"/>
    </row>
    <row r="69" spans="1:82" ht="27" x14ac:dyDescent="0.75">
      <c r="A69" s="39"/>
      <c r="B69" s="73" t="s">
        <v>129</v>
      </c>
      <c r="C69" s="129" t="s">
        <v>130</v>
      </c>
      <c r="D69" s="130" t="s">
        <v>58</v>
      </c>
      <c r="E69" s="255" t="s">
        <v>423</v>
      </c>
      <c r="F69" s="275"/>
      <c r="G69" s="74">
        <f t="shared" ref="G69:G70" si="41">+SUM(H69:CC69)</f>
        <v>0</v>
      </c>
      <c r="H69" s="75"/>
      <c r="I69" s="76"/>
      <c r="J69" s="225"/>
      <c r="K69" s="227"/>
      <c r="L69" s="227"/>
      <c r="M69" s="227"/>
      <c r="N69" s="227"/>
      <c r="O69" s="227"/>
      <c r="P69" s="227"/>
      <c r="Q69" s="227"/>
      <c r="R69" s="227"/>
      <c r="S69" s="227"/>
      <c r="T69" s="227"/>
      <c r="U69" s="226"/>
      <c r="V69" s="225"/>
      <c r="W69" s="227"/>
      <c r="X69" s="227"/>
      <c r="Y69" s="227"/>
      <c r="Z69" s="227"/>
      <c r="AA69" s="227"/>
      <c r="AB69" s="227"/>
      <c r="AC69" s="227"/>
      <c r="AD69" s="227"/>
      <c r="AE69" s="227"/>
      <c r="AF69" s="227"/>
      <c r="AG69" s="226"/>
      <c r="AH69" s="228"/>
      <c r="AI69" s="227"/>
      <c r="AJ69" s="227"/>
      <c r="AK69" s="227"/>
      <c r="AL69" s="227"/>
      <c r="AM69" s="227"/>
      <c r="AN69" s="227"/>
      <c r="AO69" s="227"/>
      <c r="AP69" s="227"/>
      <c r="AQ69" s="227"/>
      <c r="AR69" s="227"/>
      <c r="AS69" s="226"/>
      <c r="AT69" s="228"/>
      <c r="AU69" s="227"/>
      <c r="AV69" s="227"/>
      <c r="AW69" s="227"/>
      <c r="AX69" s="227"/>
      <c r="AY69" s="227"/>
      <c r="AZ69" s="227"/>
      <c r="BA69" s="227"/>
      <c r="BB69" s="227"/>
      <c r="BC69" s="227"/>
      <c r="BD69" s="227"/>
      <c r="BE69" s="226"/>
      <c r="BF69" s="228"/>
      <c r="BG69" s="227"/>
      <c r="BH69" s="227"/>
      <c r="BI69" s="227"/>
      <c r="BJ69" s="227"/>
      <c r="BK69" s="227"/>
      <c r="BL69" s="227"/>
      <c r="BM69" s="227"/>
      <c r="BN69" s="227"/>
      <c r="BO69" s="227"/>
      <c r="BP69" s="227"/>
      <c r="BQ69" s="226"/>
      <c r="BR69" s="228"/>
      <c r="BS69" s="227"/>
      <c r="BT69" s="227"/>
      <c r="BU69" s="227"/>
      <c r="BV69" s="227"/>
      <c r="BW69" s="227"/>
      <c r="BX69" s="227"/>
      <c r="BY69" s="227"/>
      <c r="BZ69" s="227"/>
      <c r="CA69" s="227"/>
      <c r="CB69" s="227"/>
      <c r="CC69" s="226"/>
      <c r="CD69" s="368"/>
    </row>
    <row r="70" spans="1:82" ht="27" x14ac:dyDescent="0.75">
      <c r="A70" s="39"/>
      <c r="B70" s="73" t="s">
        <v>131</v>
      </c>
      <c r="C70" s="129" t="s">
        <v>595</v>
      </c>
      <c r="D70" s="130" t="s">
        <v>58</v>
      </c>
      <c r="E70" s="255" t="s">
        <v>423</v>
      </c>
      <c r="F70" s="275"/>
      <c r="G70" s="74">
        <f t="shared" si="41"/>
        <v>0</v>
      </c>
      <c r="H70" s="230"/>
      <c r="I70" s="232"/>
      <c r="J70" s="225"/>
      <c r="K70" s="227"/>
      <c r="L70" s="227"/>
      <c r="M70" s="227"/>
      <c r="N70" s="227"/>
      <c r="O70" s="227"/>
      <c r="P70" s="227"/>
      <c r="Q70" s="227"/>
      <c r="R70" s="227"/>
      <c r="S70" s="227"/>
      <c r="T70" s="227"/>
      <c r="U70" s="226"/>
      <c r="V70" s="225"/>
      <c r="W70" s="227"/>
      <c r="X70" s="227"/>
      <c r="Y70" s="227"/>
      <c r="Z70" s="227"/>
      <c r="AA70" s="227"/>
      <c r="AB70" s="227"/>
      <c r="AC70" s="227"/>
      <c r="AD70" s="227"/>
      <c r="AE70" s="227"/>
      <c r="AF70" s="227"/>
      <c r="AG70" s="226"/>
      <c r="AH70" s="228"/>
      <c r="AI70" s="227"/>
      <c r="AJ70" s="227"/>
      <c r="AK70" s="227"/>
      <c r="AL70" s="227"/>
      <c r="AM70" s="227"/>
      <c r="AN70" s="227"/>
      <c r="AO70" s="227"/>
      <c r="AP70" s="227"/>
      <c r="AQ70" s="227"/>
      <c r="AR70" s="227"/>
      <c r="AS70" s="226"/>
      <c r="AT70" s="228"/>
      <c r="AU70" s="227"/>
      <c r="AV70" s="227"/>
      <c r="AW70" s="227"/>
      <c r="AX70" s="227"/>
      <c r="AY70" s="227"/>
      <c r="AZ70" s="227"/>
      <c r="BA70" s="227"/>
      <c r="BB70" s="227"/>
      <c r="BC70" s="227"/>
      <c r="BD70" s="227"/>
      <c r="BE70" s="226"/>
      <c r="BF70" s="228"/>
      <c r="BG70" s="227"/>
      <c r="BH70" s="227"/>
      <c r="BI70" s="227"/>
      <c r="BJ70" s="227"/>
      <c r="BK70" s="227"/>
      <c r="BL70" s="227"/>
      <c r="BM70" s="227"/>
      <c r="BN70" s="227"/>
      <c r="BO70" s="227"/>
      <c r="BP70" s="227"/>
      <c r="BQ70" s="226"/>
      <c r="BR70" s="228"/>
      <c r="BS70" s="227"/>
      <c r="BT70" s="227"/>
      <c r="BU70" s="227"/>
      <c r="BV70" s="227"/>
      <c r="BW70" s="227"/>
      <c r="BX70" s="227"/>
      <c r="BY70" s="227"/>
      <c r="BZ70" s="227"/>
      <c r="CA70" s="227"/>
      <c r="CB70" s="227"/>
      <c r="CC70" s="226"/>
      <c r="CD70" s="368"/>
    </row>
    <row r="71" spans="1:82" ht="27" x14ac:dyDescent="0.75">
      <c r="A71" s="39"/>
      <c r="B71" s="73" t="s">
        <v>132</v>
      </c>
      <c r="C71" s="129" t="s">
        <v>133</v>
      </c>
      <c r="D71" s="130" t="s">
        <v>58</v>
      </c>
      <c r="E71" s="255">
        <v>72</v>
      </c>
      <c r="F71" s="224"/>
      <c r="G71" s="74">
        <f t="shared" ref="G71" si="42">+SUM(H71:CC71)</f>
        <v>0</v>
      </c>
      <c r="H71" s="230"/>
      <c r="I71" s="232"/>
      <c r="J71" s="219"/>
      <c r="K71" s="220"/>
      <c r="L71" s="220"/>
      <c r="M71" s="220"/>
      <c r="N71" s="220"/>
      <c r="O71" s="220"/>
      <c r="P71" s="220"/>
      <c r="Q71" s="220"/>
      <c r="R71" s="220"/>
      <c r="S71" s="220"/>
      <c r="T71" s="220"/>
      <c r="U71" s="218"/>
      <c r="V71" s="219"/>
      <c r="W71" s="220"/>
      <c r="X71" s="220"/>
      <c r="Y71" s="220"/>
      <c r="Z71" s="220"/>
      <c r="AA71" s="220"/>
      <c r="AB71" s="220"/>
      <c r="AC71" s="220"/>
      <c r="AD71" s="220"/>
      <c r="AE71" s="220"/>
      <c r="AF71" s="220"/>
      <c r="AG71" s="218"/>
      <c r="AH71" s="221"/>
      <c r="AI71" s="220"/>
      <c r="AJ71" s="220"/>
      <c r="AK71" s="220"/>
      <c r="AL71" s="220"/>
      <c r="AM71" s="220"/>
      <c r="AN71" s="220"/>
      <c r="AO71" s="220"/>
      <c r="AP71" s="220"/>
      <c r="AQ71" s="220"/>
      <c r="AR71" s="220"/>
      <c r="AS71" s="218"/>
      <c r="AT71" s="221"/>
      <c r="AU71" s="220"/>
      <c r="AV71" s="220"/>
      <c r="AW71" s="220"/>
      <c r="AX71" s="220"/>
      <c r="AY71" s="220"/>
      <c r="AZ71" s="220"/>
      <c r="BA71" s="220"/>
      <c r="BB71" s="220"/>
      <c r="BC71" s="220"/>
      <c r="BD71" s="220"/>
      <c r="BE71" s="218"/>
      <c r="BF71" s="221"/>
      <c r="BG71" s="220"/>
      <c r="BH71" s="220"/>
      <c r="BI71" s="220"/>
      <c r="BJ71" s="220"/>
      <c r="BK71" s="220"/>
      <c r="BL71" s="220"/>
      <c r="BM71" s="220"/>
      <c r="BN71" s="220"/>
      <c r="BO71" s="220"/>
      <c r="BP71" s="220"/>
      <c r="BQ71" s="218"/>
      <c r="BR71" s="221"/>
      <c r="BS71" s="220"/>
      <c r="BT71" s="220"/>
      <c r="BU71" s="220"/>
      <c r="BV71" s="220"/>
      <c r="BW71" s="220"/>
      <c r="BX71" s="220"/>
      <c r="BY71" s="220"/>
      <c r="BZ71" s="220"/>
      <c r="CA71" s="220"/>
      <c r="CB71" s="220"/>
      <c r="CC71" s="218"/>
      <c r="CD71" s="368"/>
    </row>
    <row r="72" spans="1:82" ht="27" x14ac:dyDescent="0.75">
      <c r="A72" s="39"/>
      <c r="B72" s="101" t="s">
        <v>134</v>
      </c>
      <c r="C72" s="273" t="s">
        <v>135</v>
      </c>
      <c r="D72" s="130"/>
      <c r="E72" s="255"/>
      <c r="F72" s="224"/>
      <c r="G72" s="74"/>
      <c r="H72" s="230"/>
      <c r="I72" s="232"/>
      <c r="J72" s="225"/>
      <c r="K72" s="227"/>
      <c r="L72" s="227"/>
      <c r="M72" s="227"/>
      <c r="N72" s="227"/>
      <c r="O72" s="227"/>
      <c r="P72" s="227"/>
      <c r="Q72" s="227"/>
      <c r="R72" s="227"/>
      <c r="S72" s="227"/>
      <c r="T72" s="227"/>
      <c r="U72" s="226"/>
      <c r="V72" s="225"/>
      <c r="W72" s="227"/>
      <c r="X72" s="227"/>
      <c r="Y72" s="227"/>
      <c r="Z72" s="227"/>
      <c r="AA72" s="227"/>
      <c r="AB72" s="227"/>
      <c r="AC72" s="227"/>
      <c r="AD72" s="227"/>
      <c r="AE72" s="227"/>
      <c r="AF72" s="227"/>
      <c r="AG72" s="226"/>
      <c r="AH72" s="228"/>
      <c r="AI72" s="227"/>
      <c r="AJ72" s="227"/>
      <c r="AK72" s="227"/>
      <c r="AL72" s="227"/>
      <c r="AM72" s="227"/>
      <c r="AN72" s="227"/>
      <c r="AO72" s="227"/>
      <c r="AP72" s="227"/>
      <c r="AQ72" s="227"/>
      <c r="AR72" s="227"/>
      <c r="AS72" s="226"/>
      <c r="AT72" s="228"/>
      <c r="AU72" s="227"/>
      <c r="AV72" s="227"/>
      <c r="AW72" s="227"/>
      <c r="AX72" s="227"/>
      <c r="AY72" s="227"/>
      <c r="AZ72" s="227"/>
      <c r="BA72" s="227"/>
      <c r="BB72" s="227"/>
      <c r="BC72" s="227"/>
      <c r="BD72" s="227"/>
      <c r="BE72" s="226"/>
      <c r="BF72" s="228"/>
      <c r="BG72" s="227"/>
      <c r="BH72" s="227"/>
      <c r="BI72" s="227"/>
      <c r="BJ72" s="227"/>
      <c r="BK72" s="227"/>
      <c r="BL72" s="227"/>
      <c r="BM72" s="227"/>
      <c r="BN72" s="227"/>
      <c r="BO72" s="227"/>
      <c r="BP72" s="227"/>
      <c r="BQ72" s="226"/>
      <c r="BR72" s="228"/>
      <c r="BS72" s="227"/>
      <c r="BT72" s="227"/>
      <c r="BU72" s="227"/>
      <c r="BV72" s="227"/>
      <c r="BW72" s="227"/>
      <c r="BX72" s="227"/>
      <c r="BY72" s="227"/>
      <c r="BZ72" s="227"/>
      <c r="CA72" s="227"/>
      <c r="CB72" s="227"/>
      <c r="CC72" s="226"/>
      <c r="CD72" s="368"/>
    </row>
    <row r="73" spans="1:82" x14ac:dyDescent="0.75">
      <c r="A73" s="39"/>
      <c r="B73" s="73" t="s">
        <v>136</v>
      </c>
      <c r="C73" s="129" t="s">
        <v>596</v>
      </c>
      <c r="D73" s="130" t="s">
        <v>58</v>
      </c>
      <c r="E73" s="255">
        <v>72</v>
      </c>
      <c r="F73" s="224"/>
      <c r="G73" s="74">
        <f t="shared" si="36"/>
        <v>0</v>
      </c>
      <c r="H73" s="230"/>
      <c r="I73" s="232"/>
      <c r="J73" s="219"/>
      <c r="K73" s="220"/>
      <c r="L73" s="220"/>
      <c r="M73" s="220"/>
      <c r="N73" s="220"/>
      <c r="O73" s="220"/>
      <c r="P73" s="220"/>
      <c r="Q73" s="220"/>
      <c r="R73" s="220"/>
      <c r="S73" s="220"/>
      <c r="T73" s="220"/>
      <c r="U73" s="218"/>
      <c r="V73" s="219"/>
      <c r="W73" s="220"/>
      <c r="X73" s="220"/>
      <c r="Y73" s="220"/>
      <c r="Z73" s="220"/>
      <c r="AA73" s="220"/>
      <c r="AB73" s="220"/>
      <c r="AC73" s="220"/>
      <c r="AD73" s="220"/>
      <c r="AE73" s="220"/>
      <c r="AF73" s="220"/>
      <c r="AG73" s="218"/>
      <c r="AH73" s="221"/>
      <c r="AI73" s="220"/>
      <c r="AJ73" s="220"/>
      <c r="AK73" s="220"/>
      <c r="AL73" s="220"/>
      <c r="AM73" s="220"/>
      <c r="AN73" s="220"/>
      <c r="AO73" s="220"/>
      <c r="AP73" s="220"/>
      <c r="AQ73" s="220"/>
      <c r="AR73" s="220"/>
      <c r="AS73" s="218"/>
      <c r="AT73" s="221"/>
      <c r="AU73" s="220"/>
      <c r="AV73" s="220"/>
      <c r="AW73" s="220"/>
      <c r="AX73" s="220"/>
      <c r="AY73" s="220"/>
      <c r="AZ73" s="220"/>
      <c r="BA73" s="220"/>
      <c r="BB73" s="220"/>
      <c r="BC73" s="220"/>
      <c r="BD73" s="220"/>
      <c r="BE73" s="218"/>
      <c r="BF73" s="221"/>
      <c r="BG73" s="220"/>
      <c r="BH73" s="220"/>
      <c r="BI73" s="220"/>
      <c r="BJ73" s="220"/>
      <c r="BK73" s="220"/>
      <c r="BL73" s="220"/>
      <c r="BM73" s="220"/>
      <c r="BN73" s="220"/>
      <c r="BO73" s="220"/>
      <c r="BP73" s="220"/>
      <c r="BQ73" s="218"/>
      <c r="BR73" s="221"/>
      <c r="BS73" s="220"/>
      <c r="BT73" s="220"/>
      <c r="BU73" s="220"/>
      <c r="BV73" s="220"/>
      <c r="BW73" s="220"/>
      <c r="BX73" s="220"/>
      <c r="BY73" s="220"/>
      <c r="BZ73" s="220"/>
      <c r="CA73" s="220"/>
      <c r="CB73" s="220"/>
      <c r="CC73" s="218"/>
      <c r="CD73" s="368"/>
    </row>
    <row r="74" spans="1:82" x14ac:dyDescent="0.75">
      <c r="A74" s="39"/>
      <c r="B74" s="73" t="s">
        <v>137</v>
      </c>
      <c r="C74" s="129" t="s">
        <v>138</v>
      </c>
      <c r="D74" s="130" t="s">
        <v>58</v>
      </c>
      <c r="E74" s="255">
        <v>72</v>
      </c>
      <c r="F74" s="224"/>
      <c r="G74" s="74">
        <f t="shared" si="36"/>
        <v>0</v>
      </c>
      <c r="H74" s="230"/>
      <c r="I74" s="232"/>
      <c r="J74" s="219"/>
      <c r="K74" s="220"/>
      <c r="L74" s="220"/>
      <c r="M74" s="220"/>
      <c r="N74" s="220"/>
      <c r="O74" s="220"/>
      <c r="P74" s="220"/>
      <c r="Q74" s="220"/>
      <c r="R74" s="220"/>
      <c r="S74" s="220"/>
      <c r="T74" s="220"/>
      <c r="U74" s="218"/>
      <c r="V74" s="219"/>
      <c r="W74" s="220"/>
      <c r="X74" s="220"/>
      <c r="Y74" s="220"/>
      <c r="Z74" s="220"/>
      <c r="AA74" s="220"/>
      <c r="AB74" s="220"/>
      <c r="AC74" s="220"/>
      <c r="AD74" s="220"/>
      <c r="AE74" s="220"/>
      <c r="AF74" s="220"/>
      <c r="AG74" s="218"/>
      <c r="AH74" s="221"/>
      <c r="AI74" s="220"/>
      <c r="AJ74" s="220"/>
      <c r="AK74" s="220"/>
      <c r="AL74" s="220"/>
      <c r="AM74" s="220"/>
      <c r="AN74" s="220"/>
      <c r="AO74" s="220"/>
      <c r="AP74" s="220"/>
      <c r="AQ74" s="220"/>
      <c r="AR74" s="220"/>
      <c r="AS74" s="218"/>
      <c r="AT74" s="221"/>
      <c r="AU74" s="220"/>
      <c r="AV74" s="220"/>
      <c r="AW74" s="220"/>
      <c r="AX74" s="220"/>
      <c r="AY74" s="220"/>
      <c r="AZ74" s="220"/>
      <c r="BA74" s="220"/>
      <c r="BB74" s="220"/>
      <c r="BC74" s="220"/>
      <c r="BD74" s="220"/>
      <c r="BE74" s="218"/>
      <c r="BF74" s="221"/>
      <c r="BG74" s="220"/>
      <c r="BH74" s="220"/>
      <c r="BI74" s="220"/>
      <c r="BJ74" s="220"/>
      <c r="BK74" s="220"/>
      <c r="BL74" s="220"/>
      <c r="BM74" s="220"/>
      <c r="BN74" s="220"/>
      <c r="BO74" s="220"/>
      <c r="BP74" s="220"/>
      <c r="BQ74" s="218"/>
      <c r="BR74" s="221"/>
      <c r="BS74" s="220"/>
      <c r="BT74" s="220"/>
      <c r="BU74" s="220"/>
      <c r="BV74" s="220"/>
      <c r="BW74" s="220"/>
      <c r="BX74" s="220"/>
      <c r="BY74" s="220"/>
      <c r="BZ74" s="220"/>
      <c r="CA74" s="220"/>
      <c r="CB74" s="220"/>
      <c r="CC74" s="218"/>
      <c r="CD74" s="368"/>
    </row>
    <row r="75" spans="1:82" ht="40.5" x14ac:dyDescent="0.75">
      <c r="A75" s="39"/>
      <c r="B75" s="101" t="s">
        <v>139</v>
      </c>
      <c r="C75" s="273" t="s">
        <v>140</v>
      </c>
      <c r="D75" s="130"/>
      <c r="E75" s="255"/>
      <c r="F75" s="224"/>
      <c r="G75" s="74"/>
      <c r="H75" s="230"/>
      <c r="I75" s="232"/>
      <c r="J75" s="225"/>
      <c r="K75" s="227"/>
      <c r="L75" s="227"/>
      <c r="M75" s="227"/>
      <c r="N75" s="227"/>
      <c r="O75" s="227"/>
      <c r="P75" s="227"/>
      <c r="Q75" s="227"/>
      <c r="R75" s="227"/>
      <c r="S75" s="227"/>
      <c r="T75" s="227"/>
      <c r="U75" s="226"/>
      <c r="V75" s="225"/>
      <c r="W75" s="227"/>
      <c r="X75" s="227"/>
      <c r="Y75" s="227"/>
      <c r="Z75" s="227"/>
      <c r="AA75" s="227"/>
      <c r="AB75" s="227"/>
      <c r="AC75" s="227"/>
      <c r="AD75" s="227"/>
      <c r="AE75" s="227"/>
      <c r="AF75" s="227"/>
      <c r="AG75" s="226"/>
      <c r="AH75" s="228"/>
      <c r="AI75" s="227"/>
      <c r="AJ75" s="227"/>
      <c r="AK75" s="227"/>
      <c r="AL75" s="227"/>
      <c r="AM75" s="227"/>
      <c r="AN75" s="227"/>
      <c r="AO75" s="227"/>
      <c r="AP75" s="227"/>
      <c r="AQ75" s="227"/>
      <c r="AR75" s="227"/>
      <c r="AS75" s="226"/>
      <c r="AT75" s="228"/>
      <c r="AU75" s="227"/>
      <c r="AV75" s="227"/>
      <c r="AW75" s="227"/>
      <c r="AX75" s="227"/>
      <c r="AY75" s="227"/>
      <c r="AZ75" s="227"/>
      <c r="BA75" s="227"/>
      <c r="BB75" s="227"/>
      <c r="BC75" s="227"/>
      <c r="BD75" s="227"/>
      <c r="BE75" s="226"/>
      <c r="BF75" s="228"/>
      <c r="BG75" s="227"/>
      <c r="BH75" s="227"/>
      <c r="BI75" s="227"/>
      <c r="BJ75" s="227"/>
      <c r="BK75" s="227"/>
      <c r="BL75" s="227"/>
      <c r="BM75" s="227"/>
      <c r="BN75" s="227"/>
      <c r="BO75" s="227"/>
      <c r="BP75" s="227"/>
      <c r="BQ75" s="226"/>
      <c r="BR75" s="228"/>
      <c r="BS75" s="227"/>
      <c r="BT75" s="227"/>
      <c r="BU75" s="227"/>
      <c r="BV75" s="227"/>
      <c r="BW75" s="227"/>
      <c r="BX75" s="227"/>
      <c r="BY75" s="227"/>
      <c r="BZ75" s="227"/>
      <c r="CA75" s="227"/>
      <c r="CB75" s="227"/>
      <c r="CC75" s="226"/>
      <c r="CD75" s="368"/>
    </row>
    <row r="76" spans="1:82" x14ac:dyDescent="0.75">
      <c r="A76" s="39"/>
      <c r="B76" s="73" t="s">
        <v>141</v>
      </c>
      <c r="C76" s="129" t="s">
        <v>142</v>
      </c>
      <c r="D76" s="130" t="s">
        <v>58</v>
      </c>
      <c r="E76" s="255">
        <v>72</v>
      </c>
      <c r="F76" s="224"/>
      <c r="G76" s="74">
        <f t="shared" si="36"/>
        <v>0</v>
      </c>
      <c r="H76" s="230"/>
      <c r="I76" s="232"/>
      <c r="J76" s="219"/>
      <c r="K76" s="220"/>
      <c r="L76" s="220"/>
      <c r="M76" s="220"/>
      <c r="N76" s="220"/>
      <c r="O76" s="220"/>
      <c r="P76" s="220"/>
      <c r="Q76" s="220"/>
      <c r="R76" s="220"/>
      <c r="S76" s="220"/>
      <c r="T76" s="220"/>
      <c r="U76" s="218"/>
      <c r="V76" s="219"/>
      <c r="W76" s="220"/>
      <c r="X76" s="220"/>
      <c r="Y76" s="220"/>
      <c r="Z76" s="220"/>
      <c r="AA76" s="220"/>
      <c r="AB76" s="220"/>
      <c r="AC76" s="220"/>
      <c r="AD76" s="220"/>
      <c r="AE76" s="220"/>
      <c r="AF76" s="220"/>
      <c r="AG76" s="218"/>
      <c r="AH76" s="221"/>
      <c r="AI76" s="220"/>
      <c r="AJ76" s="220"/>
      <c r="AK76" s="220"/>
      <c r="AL76" s="220"/>
      <c r="AM76" s="220"/>
      <c r="AN76" s="220"/>
      <c r="AO76" s="220"/>
      <c r="AP76" s="220"/>
      <c r="AQ76" s="220"/>
      <c r="AR76" s="220"/>
      <c r="AS76" s="218"/>
      <c r="AT76" s="221"/>
      <c r="AU76" s="220"/>
      <c r="AV76" s="220"/>
      <c r="AW76" s="220"/>
      <c r="AX76" s="220"/>
      <c r="AY76" s="220"/>
      <c r="AZ76" s="220"/>
      <c r="BA76" s="220"/>
      <c r="BB76" s="220"/>
      <c r="BC76" s="220"/>
      <c r="BD76" s="220"/>
      <c r="BE76" s="218"/>
      <c r="BF76" s="221"/>
      <c r="BG76" s="220"/>
      <c r="BH76" s="220"/>
      <c r="BI76" s="220"/>
      <c r="BJ76" s="220"/>
      <c r="BK76" s="220"/>
      <c r="BL76" s="220"/>
      <c r="BM76" s="220"/>
      <c r="BN76" s="220"/>
      <c r="BO76" s="220"/>
      <c r="BP76" s="220"/>
      <c r="BQ76" s="218"/>
      <c r="BR76" s="221"/>
      <c r="BS76" s="220"/>
      <c r="BT76" s="220"/>
      <c r="BU76" s="220"/>
      <c r="BV76" s="220"/>
      <c r="BW76" s="220"/>
      <c r="BX76" s="220"/>
      <c r="BY76" s="220"/>
      <c r="BZ76" s="220"/>
      <c r="CA76" s="220"/>
      <c r="CB76" s="220"/>
      <c r="CC76" s="218"/>
      <c r="CD76" s="368"/>
    </row>
    <row r="77" spans="1:82" x14ac:dyDescent="0.75">
      <c r="A77" s="39"/>
      <c r="B77" s="73" t="s">
        <v>143</v>
      </c>
      <c r="C77" s="129" t="s">
        <v>144</v>
      </c>
      <c r="D77" s="130" t="s">
        <v>58</v>
      </c>
      <c r="E77" s="255">
        <v>72</v>
      </c>
      <c r="F77" s="224"/>
      <c r="G77" s="74">
        <f t="shared" si="36"/>
        <v>0</v>
      </c>
      <c r="H77" s="230"/>
      <c r="I77" s="232"/>
      <c r="J77" s="219"/>
      <c r="K77" s="220"/>
      <c r="L77" s="220"/>
      <c r="M77" s="220"/>
      <c r="N77" s="220"/>
      <c r="O77" s="220"/>
      <c r="P77" s="220"/>
      <c r="Q77" s="220"/>
      <c r="R77" s="220"/>
      <c r="S77" s="220"/>
      <c r="T77" s="220"/>
      <c r="U77" s="218"/>
      <c r="V77" s="219"/>
      <c r="W77" s="220"/>
      <c r="X77" s="220"/>
      <c r="Y77" s="220"/>
      <c r="Z77" s="220"/>
      <c r="AA77" s="220"/>
      <c r="AB77" s="220"/>
      <c r="AC77" s="220"/>
      <c r="AD77" s="220"/>
      <c r="AE77" s="220"/>
      <c r="AF77" s="220"/>
      <c r="AG77" s="218"/>
      <c r="AH77" s="221"/>
      <c r="AI77" s="220"/>
      <c r="AJ77" s="220"/>
      <c r="AK77" s="220"/>
      <c r="AL77" s="220"/>
      <c r="AM77" s="220"/>
      <c r="AN77" s="220"/>
      <c r="AO77" s="220"/>
      <c r="AP77" s="220"/>
      <c r="AQ77" s="220"/>
      <c r="AR77" s="220"/>
      <c r="AS77" s="218"/>
      <c r="AT77" s="221"/>
      <c r="AU77" s="220"/>
      <c r="AV77" s="220"/>
      <c r="AW77" s="220"/>
      <c r="AX77" s="220"/>
      <c r="AY77" s="220"/>
      <c r="AZ77" s="220"/>
      <c r="BA77" s="220"/>
      <c r="BB77" s="220"/>
      <c r="BC77" s="220"/>
      <c r="BD77" s="220"/>
      <c r="BE77" s="218"/>
      <c r="BF77" s="221"/>
      <c r="BG77" s="220"/>
      <c r="BH77" s="220"/>
      <c r="BI77" s="220"/>
      <c r="BJ77" s="220"/>
      <c r="BK77" s="220"/>
      <c r="BL77" s="220"/>
      <c r="BM77" s="220"/>
      <c r="BN77" s="220"/>
      <c r="BO77" s="220"/>
      <c r="BP77" s="220"/>
      <c r="BQ77" s="218"/>
      <c r="BR77" s="221"/>
      <c r="BS77" s="220"/>
      <c r="BT77" s="220"/>
      <c r="BU77" s="220"/>
      <c r="BV77" s="220"/>
      <c r="BW77" s="220"/>
      <c r="BX77" s="220"/>
      <c r="BY77" s="220"/>
      <c r="BZ77" s="220"/>
      <c r="CA77" s="220"/>
      <c r="CB77" s="220"/>
      <c r="CC77" s="218"/>
      <c r="CD77" s="368"/>
    </row>
    <row r="78" spans="1:82" x14ac:dyDescent="0.75">
      <c r="A78" s="39"/>
      <c r="B78" s="73" t="s">
        <v>145</v>
      </c>
      <c r="C78" s="129" t="s">
        <v>146</v>
      </c>
      <c r="D78" s="130" t="s">
        <v>58</v>
      </c>
      <c r="E78" s="255">
        <v>72</v>
      </c>
      <c r="F78" s="224"/>
      <c r="G78" s="74">
        <f t="shared" si="36"/>
        <v>0</v>
      </c>
      <c r="H78" s="230"/>
      <c r="I78" s="232"/>
      <c r="J78" s="219"/>
      <c r="K78" s="220"/>
      <c r="L78" s="220"/>
      <c r="M78" s="220"/>
      <c r="N78" s="220"/>
      <c r="O78" s="220"/>
      <c r="P78" s="220"/>
      <c r="Q78" s="220"/>
      <c r="R78" s="220"/>
      <c r="S78" s="220"/>
      <c r="T78" s="220"/>
      <c r="U78" s="218"/>
      <c r="V78" s="219"/>
      <c r="W78" s="220"/>
      <c r="X78" s="220"/>
      <c r="Y78" s="220"/>
      <c r="Z78" s="220"/>
      <c r="AA78" s="220"/>
      <c r="AB78" s="220"/>
      <c r="AC78" s="220"/>
      <c r="AD78" s="220"/>
      <c r="AE78" s="220"/>
      <c r="AF78" s="220"/>
      <c r="AG78" s="218"/>
      <c r="AH78" s="221"/>
      <c r="AI78" s="220"/>
      <c r="AJ78" s="220"/>
      <c r="AK78" s="220"/>
      <c r="AL78" s="220"/>
      <c r="AM78" s="220"/>
      <c r="AN78" s="220"/>
      <c r="AO78" s="220"/>
      <c r="AP78" s="220"/>
      <c r="AQ78" s="220"/>
      <c r="AR78" s="220"/>
      <c r="AS78" s="218"/>
      <c r="AT78" s="221"/>
      <c r="AU78" s="220"/>
      <c r="AV78" s="220"/>
      <c r="AW78" s="220"/>
      <c r="AX78" s="220"/>
      <c r="AY78" s="220"/>
      <c r="AZ78" s="220"/>
      <c r="BA78" s="220"/>
      <c r="BB78" s="220"/>
      <c r="BC78" s="220"/>
      <c r="BD78" s="220"/>
      <c r="BE78" s="218"/>
      <c r="BF78" s="221"/>
      <c r="BG78" s="220"/>
      <c r="BH78" s="220"/>
      <c r="BI78" s="220"/>
      <c r="BJ78" s="220"/>
      <c r="BK78" s="220"/>
      <c r="BL78" s="220"/>
      <c r="BM78" s="220"/>
      <c r="BN78" s="220"/>
      <c r="BO78" s="220"/>
      <c r="BP78" s="220"/>
      <c r="BQ78" s="218"/>
      <c r="BR78" s="221"/>
      <c r="BS78" s="220"/>
      <c r="BT78" s="220"/>
      <c r="BU78" s="220"/>
      <c r="BV78" s="220"/>
      <c r="BW78" s="220"/>
      <c r="BX78" s="220"/>
      <c r="BY78" s="220"/>
      <c r="BZ78" s="220"/>
      <c r="CA78" s="220"/>
      <c r="CB78" s="220"/>
      <c r="CC78" s="218"/>
      <c r="CD78" s="368"/>
    </row>
    <row r="79" spans="1:82" x14ac:dyDescent="0.75">
      <c r="A79" s="39"/>
      <c r="B79" s="73" t="s">
        <v>147</v>
      </c>
      <c r="C79" s="129" t="s">
        <v>148</v>
      </c>
      <c r="D79" s="130" t="s">
        <v>58</v>
      </c>
      <c r="E79" s="255">
        <v>72</v>
      </c>
      <c r="F79" s="224"/>
      <c r="G79" s="74">
        <f t="shared" si="36"/>
        <v>0</v>
      </c>
      <c r="H79" s="75"/>
      <c r="I79" s="76"/>
      <c r="J79" s="219"/>
      <c r="K79" s="220"/>
      <c r="L79" s="220"/>
      <c r="M79" s="220"/>
      <c r="N79" s="220"/>
      <c r="O79" s="220"/>
      <c r="P79" s="220"/>
      <c r="Q79" s="220"/>
      <c r="R79" s="220"/>
      <c r="S79" s="220"/>
      <c r="T79" s="220"/>
      <c r="U79" s="218"/>
      <c r="V79" s="219"/>
      <c r="W79" s="220"/>
      <c r="X79" s="220"/>
      <c r="Y79" s="220"/>
      <c r="Z79" s="220"/>
      <c r="AA79" s="220"/>
      <c r="AB79" s="220"/>
      <c r="AC79" s="220"/>
      <c r="AD79" s="220"/>
      <c r="AE79" s="220"/>
      <c r="AF79" s="220"/>
      <c r="AG79" s="218"/>
      <c r="AH79" s="221"/>
      <c r="AI79" s="220"/>
      <c r="AJ79" s="220"/>
      <c r="AK79" s="220"/>
      <c r="AL79" s="220"/>
      <c r="AM79" s="220"/>
      <c r="AN79" s="220"/>
      <c r="AO79" s="220"/>
      <c r="AP79" s="220"/>
      <c r="AQ79" s="220"/>
      <c r="AR79" s="220"/>
      <c r="AS79" s="218"/>
      <c r="AT79" s="221"/>
      <c r="AU79" s="220"/>
      <c r="AV79" s="220"/>
      <c r="AW79" s="220"/>
      <c r="AX79" s="220"/>
      <c r="AY79" s="220"/>
      <c r="AZ79" s="220"/>
      <c r="BA79" s="220"/>
      <c r="BB79" s="220"/>
      <c r="BC79" s="220"/>
      <c r="BD79" s="220"/>
      <c r="BE79" s="218"/>
      <c r="BF79" s="221"/>
      <c r="BG79" s="220"/>
      <c r="BH79" s="220"/>
      <c r="BI79" s="220"/>
      <c r="BJ79" s="220"/>
      <c r="BK79" s="220"/>
      <c r="BL79" s="220"/>
      <c r="BM79" s="220"/>
      <c r="BN79" s="220"/>
      <c r="BO79" s="220"/>
      <c r="BP79" s="220"/>
      <c r="BQ79" s="218"/>
      <c r="BR79" s="221"/>
      <c r="BS79" s="220"/>
      <c r="BT79" s="220"/>
      <c r="BU79" s="220"/>
      <c r="BV79" s="220"/>
      <c r="BW79" s="220"/>
      <c r="BX79" s="220"/>
      <c r="BY79" s="220"/>
      <c r="BZ79" s="220"/>
      <c r="CA79" s="220"/>
      <c r="CB79" s="220"/>
      <c r="CC79" s="218"/>
      <c r="CD79" s="368"/>
    </row>
    <row r="80" spans="1:82" x14ac:dyDescent="0.75">
      <c r="A80" s="39"/>
      <c r="B80" s="73" t="s">
        <v>149</v>
      </c>
      <c r="C80" s="129" t="s">
        <v>150</v>
      </c>
      <c r="D80" s="130" t="s">
        <v>58</v>
      </c>
      <c r="E80" s="255">
        <v>72</v>
      </c>
      <c r="F80" s="224"/>
      <c r="G80" s="74">
        <f t="shared" si="36"/>
        <v>0</v>
      </c>
      <c r="H80" s="75"/>
      <c r="I80" s="76"/>
      <c r="J80" s="219"/>
      <c r="K80" s="220"/>
      <c r="L80" s="220"/>
      <c r="M80" s="220"/>
      <c r="N80" s="220"/>
      <c r="O80" s="220"/>
      <c r="P80" s="220"/>
      <c r="Q80" s="220"/>
      <c r="R80" s="220"/>
      <c r="S80" s="220"/>
      <c r="T80" s="220"/>
      <c r="U80" s="218"/>
      <c r="V80" s="219"/>
      <c r="W80" s="220"/>
      <c r="X80" s="220"/>
      <c r="Y80" s="220"/>
      <c r="Z80" s="220"/>
      <c r="AA80" s="220"/>
      <c r="AB80" s="220"/>
      <c r="AC80" s="220"/>
      <c r="AD80" s="220"/>
      <c r="AE80" s="220"/>
      <c r="AF80" s="220"/>
      <c r="AG80" s="218"/>
      <c r="AH80" s="221"/>
      <c r="AI80" s="220"/>
      <c r="AJ80" s="220"/>
      <c r="AK80" s="220"/>
      <c r="AL80" s="220"/>
      <c r="AM80" s="220"/>
      <c r="AN80" s="220"/>
      <c r="AO80" s="220"/>
      <c r="AP80" s="220"/>
      <c r="AQ80" s="220"/>
      <c r="AR80" s="220"/>
      <c r="AS80" s="218"/>
      <c r="AT80" s="221"/>
      <c r="AU80" s="220"/>
      <c r="AV80" s="220"/>
      <c r="AW80" s="220"/>
      <c r="AX80" s="220"/>
      <c r="AY80" s="220"/>
      <c r="AZ80" s="220"/>
      <c r="BA80" s="220"/>
      <c r="BB80" s="220"/>
      <c r="BC80" s="220"/>
      <c r="BD80" s="220"/>
      <c r="BE80" s="218"/>
      <c r="BF80" s="221"/>
      <c r="BG80" s="220"/>
      <c r="BH80" s="220"/>
      <c r="BI80" s="220"/>
      <c r="BJ80" s="220"/>
      <c r="BK80" s="220"/>
      <c r="BL80" s="220"/>
      <c r="BM80" s="220"/>
      <c r="BN80" s="220"/>
      <c r="BO80" s="220"/>
      <c r="BP80" s="220"/>
      <c r="BQ80" s="218"/>
      <c r="BR80" s="221"/>
      <c r="BS80" s="220"/>
      <c r="BT80" s="220"/>
      <c r="BU80" s="220"/>
      <c r="BV80" s="220"/>
      <c r="BW80" s="220"/>
      <c r="BX80" s="220"/>
      <c r="BY80" s="220"/>
      <c r="BZ80" s="220"/>
      <c r="CA80" s="220"/>
      <c r="CB80" s="220"/>
      <c r="CC80" s="218"/>
      <c r="CD80" s="368"/>
    </row>
    <row r="81" spans="1:82" ht="27" x14ac:dyDescent="0.75">
      <c r="A81" s="39"/>
      <c r="B81" s="101" t="s">
        <v>151</v>
      </c>
      <c r="C81" s="273" t="s">
        <v>152</v>
      </c>
      <c r="D81" s="130"/>
      <c r="E81" s="255"/>
      <c r="F81" s="224"/>
      <c r="G81" s="74"/>
      <c r="H81" s="75"/>
      <c r="I81" s="76"/>
      <c r="J81" s="225"/>
      <c r="K81" s="227"/>
      <c r="L81" s="227"/>
      <c r="M81" s="227"/>
      <c r="N81" s="227"/>
      <c r="O81" s="227"/>
      <c r="P81" s="227"/>
      <c r="Q81" s="227"/>
      <c r="R81" s="227"/>
      <c r="S81" s="227"/>
      <c r="T81" s="227"/>
      <c r="U81" s="226"/>
      <c r="V81" s="225"/>
      <c r="W81" s="227"/>
      <c r="X81" s="227"/>
      <c r="Y81" s="227"/>
      <c r="Z81" s="227"/>
      <c r="AA81" s="227"/>
      <c r="AB81" s="227"/>
      <c r="AC81" s="227"/>
      <c r="AD81" s="227"/>
      <c r="AE81" s="227"/>
      <c r="AF81" s="227"/>
      <c r="AG81" s="226"/>
      <c r="AH81" s="228"/>
      <c r="AI81" s="227"/>
      <c r="AJ81" s="227"/>
      <c r="AK81" s="227"/>
      <c r="AL81" s="227"/>
      <c r="AM81" s="227"/>
      <c r="AN81" s="227"/>
      <c r="AO81" s="227"/>
      <c r="AP81" s="227"/>
      <c r="AQ81" s="227"/>
      <c r="AR81" s="227"/>
      <c r="AS81" s="226"/>
      <c r="AT81" s="228"/>
      <c r="AU81" s="227"/>
      <c r="AV81" s="227"/>
      <c r="AW81" s="227"/>
      <c r="AX81" s="227"/>
      <c r="AY81" s="227"/>
      <c r="AZ81" s="227"/>
      <c r="BA81" s="227"/>
      <c r="BB81" s="227"/>
      <c r="BC81" s="227"/>
      <c r="BD81" s="227"/>
      <c r="BE81" s="226"/>
      <c r="BF81" s="228"/>
      <c r="BG81" s="227"/>
      <c r="BH81" s="227"/>
      <c r="BI81" s="227"/>
      <c r="BJ81" s="227"/>
      <c r="BK81" s="227"/>
      <c r="BL81" s="227"/>
      <c r="BM81" s="227"/>
      <c r="BN81" s="227"/>
      <c r="BO81" s="227"/>
      <c r="BP81" s="227"/>
      <c r="BQ81" s="226"/>
      <c r="BR81" s="228"/>
      <c r="BS81" s="227"/>
      <c r="BT81" s="227"/>
      <c r="BU81" s="227"/>
      <c r="BV81" s="227"/>
      <c r="BW81" s="227"/>
      <c r="BX81" s="227"/>
      <c r="BY81" s="227"/>
      <c r="BZ81" s="227"/>
      <c r="CA81" s="227"/>
      <c r="CB81" s="227"/>
      <c r="CC81" s="226"/>
      <c r="CD81" s="368"/>
    </row>
    <row r="82" spans="1:82" ht="27" x14ac:dyDescent="0.75">
      <c r="A82" s="39"/>
      <c r="B82" s="73" t="s">
        <v>153</v>
      </c>
      <c r="C82" s="129" t="s">
        <v>889</v>
      </c>
      <c r="D82" s="130" t="s">
        <v>58</v>
      </c>
      <c r="E82" s="255">
        <v>72</v>
      </c>
      <c r="F82" s="224"/>
      <c r="G82" s="74">
        <f t="shared" si="36"/>
        <v>0</v>
      </c>
      <c r="H82" s="75"/>
      <c r="I82" s="76"/>
      <c r="J82" s="219"/>
      <c r="K82" s="220"/>
      <c r="L82" s="220"/>
      <c r="M82" s="220"/>
      <c r="N82" s="220"/>
      <c r="O82" s="220"/>
      <c r="P82" s="220"/>
      <c r="Q82" s="220"/>
      <c r="R82" s="220"/>
      <c r="S82" s="220"/>
      <c r="T82" s="220"/>
      <c r="U82" s="218"/>
      <c r="V82" s="219"/>
      <c r="W82" s="220"/>
      <c r="X82" s="220"/>
      <c r="Y82" s="220"/>
      <c r="Z82" s="220"/>
      <c r="AA82" s="220"/>
      <c r="AB82" s="220"/>
      <c r="AC82" s="220"/>
      <c r="AD82" s="220"/>
      <c r="AE82" s="220"/>
      <c r="AF82" s="220"/>
      <c r="AG82" s="218"/>
      <c r="AH82" s="221"/>
      <c r="AI82" s="220"/>
      <c r="AJ82" s="220"/>
      <c r="AK82" s="220"/>
      <c r="AL82" s="220"/>
      <c r="AM82" s="220"/>
      <c r="AN82" s="220"/>
      <c r="AO82" s="220"/>
      <c r="AP82" s="220"/>
      <c r="AQ82" s="220"/>
      <c r="AR82" s="220"/>
      <c r="AS82" s="218"/>
      <c r="AT82" s="221"/>
      <c r="AU82" s="220"/>
      <c r="AV82" s="220"/>
      <c r="AW82" s="220"/>
      <c r="AX82" s="220"/>
      <c r="AY82" s="220"/>
      <c r="AZ82" s="220"/>
      <c r="BA82" s="220"/>
      <c r="BB82" s="220"/>
      <c r="BC82" s="220"/>
      <c r="BD82" s="220"/>
      <c r="BE82" s="218"/>
      <c r="BF82" s="221"/>
      <c r="BG82" s="220"/>
      <c r="BH82" s="220"/>
      <c r="BI82" s="220"/>
      <c r="BJ82" s="220"/>
      <c r="BK82" s="220"/>
      <c r="BL82" s="220"/>
      <c r="BM82" s="220"/>
      <c r="BN82" s="220"/>
      <c r="BO82" s="220"/>
      <c r="BP82" s="220"/>
      <c r="BQ82" s="218"/>
      <c r="BR82" s="221"/>
      <c r="BS82" s="220"/>
      <c r="BT82" s="220"/>
      <c r="BU82" s="220"/>
      <c r="BV82" s="220"/>
      <c r="BW82" s="220"/>
      <c r="BX82" s="220"/>
      <c r="BY82" s="220"/>
      <c r="BZ82" s="220"/>
      <c r="CA82" s="220"/>
      <c r="CB82" s="220"/>
      <c r="CC82" s="218"/>
      <c r="CD82" s="368"/>
    </row>
    <row r="83" spans="1:82" ht="27" x14ac:dyDescent="0.75">
      <c r="A83" s="39"/>
      <c r="B83" s="73" t="s">
        <v>154</v>
      </c>
      <c r="C83" s="129" t="s">
        <v>610</v>
      </c>
      <c r="D83" s="130" t="s">
        <v>58</v>
      </c>
      <c r="E83" s="255">
        <v>72</v>
      </c>
      <c r="F83" s="224"/>
      <c r="G83" s="74">
        <f t="shared" si="36"/>
        <v>0</v>
      </c>
      <c r="H83" s="75"/>
      <c r="I83" s="76"/>
      <c r="J83" s="219"/>
      <c r="K83" s="220"/>
      <c r="L83" s="220"/>
      <c r="M83" s="220"/>
      <c r="N83" s="220"/>
      <c r="O83" s="220"/>
      <c r="P83" s="220"/>
      <c r="Q83" s="220"/>
      <c r="R83" s="220"/>
      <c r="S83" s="220"/>
      <c r="T83" s="220"/>
      <c r="U83" s="218"/>
      <c r="V83" s="219"/>
      <c r="W83" s="220"/>
      <c r="X83" s="220"/>
      <c r="Y83" s="220"/>
      <c r="Z83" s="220"/>
      <c r="AA83" s="220"/>
      <c r="AB83" s="220"/>
      <c r="AC83" s="220"/>
      <c r="AD83" s="220"/>
      <c r="AE83" s="220"/>
      <c r="AF83" s="220"/>
      <c r="AG83" s="218"/>
      <c r="AH83" s="221"/>
      <c r="AI83" s="220"/>
      <c r="AJ83" s="220"/>
      <c r="AK83" s="220"/>
      <c r="AL83" s="220"/>
      <c r="AM83" s="220"/>
      <c r="AN83" s="220"/>
      <c r="AO83" s="220"/>
      <c r="AP83" s="220"/>
      <c r="AQ83" s="220"/>
      <c r="AR83" s="220"/>
      <c r="AS83" s="218"/>
      <c r="AT83" s="221"/>
      <c r="AU83" s="220"/>
      <c r="AV83" s="220"/>
      <c r="AW83" s="220"/>
      <c r="AX83" s="220"/>
      <c r="AY83" s="220"/>
      <c r="AZ83" s="220"/>
      <c r="BA83" s="220"/>
      <c r="BB83" s="220"/>
      <c r="BC83" s="220"/>
      <c r="BD83" s="220"/>
      <c r="BE83" s="218"/>
      <c r="BF83" s="221"/>
      <c r="BG83" s="220"/>
      <c r="BH83" s="220"/>
      <c r="BI83" s="220"/>
      <c r="BJ83" s="220"/>
      <c r="BK83" s="220"/>
      <c r="BL83" s="220"/>
      <c r="BM83" s="220"/>
      <c r="BN83" s="220"/>
      <c r="BO83" s="220"/>
      <c r="BP83" s="220"/>
      <c r="BQ83" s="218"/>
      <c r="BR83" s="221"/>
      <c r="BS83" s="220"/>
      <c r="BT83" s="220"/>
      <c r="BU83" s="220"/>
      <c r="BV83" s="220"/>
      <c r="BW83" s="220"/>
      <c r="BX83" s="220"/>
      <c r="BY83" s="220"/>
      <c r="BZ83" s="220"/>
      <c r="CA83" s="220"/>
      <c r="CB83" s="220"/>
      <c r="CC83" s="218"/>
      <c r="CD83" s="368"/>
    </row>
    <row r="84" spans="1:82" ht="27" x14ac:dyDescent="0.75">
      <c r="A84" s="39"/>
      <c r="B84" s="73" t="s">
        <v>155</v>
      </c>
      <c r="C84" s="129" t="s">
        <v>611</v>
      </c>
      <c r="D84" s="130" t="s">
        <v>58</v>
      </c>
      <c r="E84" s="255">
        <v>72</v>
      </c>
      <c r="F84" s="224"/>
      <c r="G84" s="74">
        <f t="shared" si="36"/>
        <v>0</v>
      </c>
      <c r="H84" s="75"/>
      <c r="I84" s="76"/>
      <c r="J84" s="219"/>
      <c r="K84" s="220"/>
      <c r="L84" s="220"/>
      <c r="M84" s="220"/>
      <c r="N84" s="220"/>
      <c r="O84" s="220"/>
      <c r="P84" s="220"/>
      <c r="Q84" s="220"/>
      <c r="R84" s="220"/>
      <c r="S84" s="220"/>
      <c r="T84" s="220"/>
      <c r="U84" s="218"/>
      <c r="V84" s="219"/>
      <c r="W84" s="220"/>
      <c r="X84" s="220"/>
      <c r="Y84" s="220"/>
      <c r="Z84" s="220"/>
      <c r="AA84" s="220"/>
      <c r="AB84" s="220"/>
      <c r="AC84" s="220"/>
      <c r="AD84" s="220"/>
      <c r="AE84" s="220"/>
      <c r="AF84" s="220"/>
      <c r="AG84" s="218"/>
      <c r="AH84" s="221"/>
      <c r="AI84" s="220"/>
      <c r="AJ84" s="220"/>
      <c r="AK84" s="220"/>
      <c r="AL84" s="220"/>
      <c r="AM84" s="220"/>
      <c r="AN84" s="220"/>
      <c r="AO84" s="220"/>
      <c r="AP84" s="220"/>
      <c r="AQ84" s="220"/>
      <c r="AR84" s="220"/>
      <c r="AS84" s="218"/>
      <c r="AT84" s="221"/>
      <c r="AU84" s="220"/>
      <c r="AV84" s="220"/>
      <c r="AW84" s="220"/>
      <c r="AX84" s="220"/>
      <c r="AY84" s="220"/>
      <c r="AZ84" s="220"/>
      <c r="BA84" s="220"/>
      <c r="BB84" s="220"/>
      <c r="BC84" s="220"/>
      <c r="BD84" s="220"/>
      <c r="BE84" s="218"/>
      <c r="BF84" s="221"/>
      <c r="BG84" s="220"/>
      <c r="BH84" s="220"/>
      <c r="BI84" s="220"/>
      <c r="BJ84" s="220"/>
      <c r="BK84" s="220"/>
      <c r="BL84" s="220"/>
      <c r="BM84" s="220"/>
      <c r="BN84" s="220"/>
      <c r="BO84" s="220"/>
      <c r="BP84" s="220"/>
      <c r="BQ84" s="218"/>
      <c r="BR84" s="221"/>
      <c r="BS84" s="220"/>
      <c r="BT84" s="220"/>
      <c r="BU84" s="220"/>
      <c r="BV84" s="220"/>
      <c r="BW84" s="220"/>
      <c r="BX84" s="220"/>
      <c r="BY84" s="220"/>
      <c r="BZ84" s="220"/>
      <c r="CA84" s="220"/>
      <c r="CB84" s="220"/>
      <c r="CC84" s="218"/>
      <c r="CD84" s="368"/>
    </row>
    <row r="85" spans="1:82" x14ac:dyDescent="0.75">
      <c r="A85" s="175"/>
      <c r="B85" s="176" t="s">
        <v>156</v>
      </c>
      <c r="C85" s="177" t="s">
        <v>157</v>
      </c>
      <c r="D85" s="178" t="s">
        <v>58</v>
      </c>
      <c r="E85" s="300">
        <v>0</v>
      </c>
      <c r="F85" s="229"/>
      <c r="G85" s="174">
        <f>+E85*F85</f>
        <v>0</v>
      </c>
      <c r="H85" s="225"/>
      <c r="I85" s="226"/>
      <c r="J85" s="225"/>
      <c r="K85" s="227"/>
      <c r="L85" s="227"/>
      <c r="M85" s="227"/>
      <c r="N85" s="227"/>
      <c r="O85" s="227"/>
      <c r="P85" s="227"/>
      <c r="Q85" s="227"/>
      <c r="R85" s="227"/>
      <c r="S85" s="227"/>
      <c r="T85" s="227"/>
      <c r="U85" s="226"/>
      <c r="V85" s="225"/>
      <c r="W85" s="227"/>
      <c r="X85" s="227"/>
      <c r="Y85" s="227"/>
      <c r="Z85" s="227"/>
      <c r="AA85" s="227"/>
      <c r="AB85" s="227"/>
      <c r="AC85" s="227"/>
      <c r="AD85" s="227"/>
      <c r="AE85" s="227"/>
      <c r="AF85" s="227"/>
      <c r="AG85" s="226"/>
      <c r="AH85" s="228"/>
      <c r="AI85" s="227"/>
      <c r="AJ85" s="227"/>
      <c r="AK85" s="227"/>
      <c r="AL85" s="227"/>
      <c r="AM85" s="227"/>
      <c r="AN85" s="227"/>
      <c r="AO85" s="227"/>
      <c r="AP85" s="227"/>
      <c r="AQ85" s="227"/>
      <c r="AR85" s="227"/>
      <c r="AS85" s="226"/>
      <c r="AT85" s="228"/>
      <c r="AU85" s="227"/>
      <c r="AV85" s="227"/>
      <c r="AW85" s="227"/>
      <c r="AX85" s="227"/>
      <c r="AY85" s="227"/>
      <c r="AZ85" s="227"/>
      <c r="BA85" s="227"/>
      <c r="BB85" s="227"/>
      <c r="BC85" s="227"/>
      <c r="BD85" s="227"/>
      <c r="BE85" s="226"/>
      <c r="BF85" s="228"/>
      <c r="BG85" s="227"/>
      <c r="BH85" s="227"/>
      <c r="BI85" s="227"/>
      <c r="BJ85" s="227"/>
      <c r="BK85" s="227"/>
      <c r="BL85" s="227"/>
      <c r="BM85" s="227"/>
      <c r="BN85" s="227"/>
      <c r="BO85" s="227"/>
      <c r="BP85" s="227"/>
      <c r="BQ85" s="226"/>
      <c r="BR85" s="228"/>
      <c r="BS85" s="227"/>
      <c r="BT85" s="227"/>
      <c r="BU85" s="227"/>
      <c r="BV85" s="227"/>
      <c r="BW85" s="227"/>
      <c r="BX85" s="227"/>
      <c r="BY85" s="227"/>
      <c r="BZ85" s="227"/>
      <c r="CA85" s="227"/>
      <c r="CB85" s="227"/>
      <c r="CC85" s="226"/>
      <c r="CD85" s="368"/>
    </row>
    <row r="86" spans="1:82" x14ac:dyDescent="0.75">
      <c r="A86" s="39"/>
      <c r="B86" s="73" t="s">
        <v>158</v>
      </c>
      <c r="C86" s="129" t="s">
        <v>159</v>
      </c>
      <c r="D86" s="130" t="s">
        <v>58</v>
      </c>
      <c r="E86" s="255">
        <v>72</v>
      </c>
      <c r="F86" s="224"/>
      <c r="G86" s="74">
        <f t="shared" si="36"/>
        <v>0</v>
      </c>
      <c r="H86" s="75"/>
      <c r="I86" s="76"/>
      <c r="J86" s="219"/>
      <c r="K86" s="220"/>
      <c r="L86" s="220"/>
      <c r="M86" s="220"/>
      <c r="N86" s="220"/>
      <c r="O86" s="220"/>
      <c r="P86" s="220"/>
      <c r="Q86" s="220"/>
      <c r="R86" s="220"/>
      <c r="S86" s="220"/>
      <c r="T86" s="220"/>
      <c r="U86" s="218"/>
      <c r="V86" s="219"/>
      <c r="W86" s="220"/>
      <c r="X86" s="220"/>
      <c r="Y86" s="220"/>
      <c r="Z86" s="220"/>
      <c r="AA86" s="220"/>
      <c r="AB86" s="220"/>
      <c r="AC86" s="220"/>
      <c r="AD86" s="220"/>
      <c r="AE86" s="220"/>
      <c r="AF86" s="220"/>
      <c r="AG86" s="218"/>
      <c r="AH86" s="221"/>
      <c r="AI86" s="220"/>
      <c r="AJ86" s="220"/>
      <c r="AK86" s="220"/>
      <c r="AL86" s="220"/>
      <c r="AM86" s="220"/>
      <c r="AN86" s="220"/>
      <c r="AO86" s="220"/>
      <c r="AP86" s="220"/>
      <c r="AQ86" s="220"/>
      <c r="AR86" s="220"/>
      <c r="AS86" s="218"/>
      <c r="AT86" s="221"/>
      <c r="AU86" s="220"/>
      <c r="AV86" s="220"/>
      <c r="AW86" s="220"/>
      <c r="AX86" s="220"/>
      <c r="AY86" s="220"/>
      <c r="AZ86" s="220"/>
      <c r="BA86" s="220"/>
      <c r="BB86" s="220"/>
      <c r="BC86" s="220"/>
      <c r="BD86" s="220"/>
      <c r="BE86" s="218"/>
      <c r="BF86" s="221"/>
      <c r="BG86" s="220"/>
      <c r="BH86" s="220"/>
      <c r="BI86" s="220"/>
      <c r="BJ86" s="220"/>
      <c r="BK86" s="220"/>
      <c r="BL86" s="220"/>
      <c r="BM86" s="220"/>
      <c r="BN86" s="220"/>
      <c r="BO86" s="220"/>
      <c r="BP86" s="220"/>
      <c r="BQ86" s="218"/>
      <c r="BR86" s="221"/>
      <c r="BS86" s="220"/>
      <c r="BT86" s="220"/>
      <c r="BU86" s="220"/>
      <c r="BV86" s="220"/>
      <c r="BW86" s="220"/>
      <c r="BX86" s="220"/>
      <c r="BY86" s="220"/>
      <c r="BZ86" s="220"/>
      <c r="CA86" s="220"/>
      <c r="CB86" s="220"/>
      <c r="CC86" s="218"/>
      <c r="CD86" s="368"/>
    </row>
    <row r="87" spans="1:82" x14ac:dyDescent="0.75">
      <c r="A87" s="175"/>
      <c r="B87" s="176" t="s">
        <v>160</v>
      </c>
      <c r="C87" s="177" t="s">
        <v>161</v>
      </c>
      <c r="D87" s="178" t="s">
        <v>58</v>
      </c>
      <c r="E87" s="300">
        <v>0</v>
      </c>
      <c r="F87" s="229"/>
      <c r="G87" s="174">
        <f>+E87*F87</f>
        <v>0</v>
      </c>
      <c r="H87" s="225"/>
      <c r="I87" s="226"/>
      <c r="J87" s="225"/>
      <c r="K87" s="227"/>
      <c r="L87" s="227"/>
      <c r="M87" s="227"/>
      <c r="N87" s="227"/>
      <c r="O87" s="227"/>
      <c r="P87" s="227"/>
      <c r="Q87" s="227"/>
      <c r="R87" s="227"/>
      <c r="S87" s="227"/>
      <c r="T87" s="227"/>
      <c r="U87" s="226"/>
      <c r="V87" s="225"/>
      <c r="W87" s="227"/>
      <c r="X87" s="227"/>
      <c r="Y87" s="227"/>
      <c r="Z87" s="227"/>
      <c r="AA87" s="227"/>
      <c r="AB87" s="227"/>
      <c r="AC87" s="227"/>
      <c r="AD87" s="227"/>
      <c r="AE87" s="227"/>
      <c r="AF87" s="227"/>
      <c r="AG87" s="226"/>
      <c r="AH87" s="228"/>
      <c r="AI87" s="227"/>
      <c r="AJ87" s="227"/>
      <c r="AK87" s="227"/>
      <c r="AL87" s="227"/>
      <c r="AM87" s="227"/>
      <c r="AN87" s="227"/>
      <c r="AO87" s="227"/>
      <c r="AP87" s="227"/>
      <c r="AQ87" s="227"/>
      <c r="AR87" s="227"/>
      <c r="AS87" s="226"/>
      <c r="AT87" s="228"/>
      <c r="AU87" s="227"/>
      <c r="AV87" s="227"/>
      <c r="AW87" s="227"/>
      <c r="AX87" s="227"/>
      <c r="AY87" s="227"/>
      <c r="AZ87" s="227"/>
      <c r="BA87" s="227"/>
      <c r="BB87" s="227"/>
      <c r="BC87" s="227"/>
      <c r="BD87" s="227"/>
      <c r="BE87" s="226"/>
      <c r="BF87" s="228"/>
      <c r="BG87" s="227"/>
      <c r="BH87" s="227"/>
      <c r="BI87" s="227"/>
      <c r="BJ87" s="227"/>
      <c r="BK87" s="227"/>
      <c r="BL87" s="227"/>
      <c r="BM87" s="227"/>
      <c r="BN87" s="227"/>
      <c r="BO87" s="227"/>
      <c r="BP87" s="227"/>
      <c r="BQ87" s="226"/>
      <c r="BR87" s="228"/>
      <c r="BS87" s="227"/>
      <c r="BT87" s="227"/>
      <c r="BU87" s="227"/>
      <c r="BV87" s="227"/>
      <c r="BW87" s="227"/>
      <c r="BX87" s="227"/>
      <c r="BY87" s="227"/>
      <c r="BZ87" s="227"/>
      <c r="CA87" s="227"/>
      <c r="CB87" s="227"/>
      <c r="CC87" s="226"/>
      <c r="CD87" s="368"/>
    </row>
    <row r="88" spans="1:82" x14ac:dyDescent="0.75">
      <c r="A88" s="175"/>
      <c r="B88" s="176" t="s">
        <v>162</v>
      </c>
      <c r="C88" s="177" t="s">
        <v>163</v>
      </c>
      <c r="D88" s="178" t="s">
        <v>58</v>
      </c>
      <c r="E88" s="300">
        <v>0</v>
      </c>
      <c r="F88" s="229"/>
      <c r="G88" s="174">
        <f>+E88*F88</f>
        <v>0</v>
      </c>
      <c r="H88" s="225"/>
      <c r="I88" s="226"/>
      <c r="J88" s="225"/>
      <c r="K88" s="227"/>
      <c r="L88" s="227"/>
      <c r="M88" s="227"/>
      <c r="N88" s="227"/>
      <c r="O88" s="227"/>
      <c r="P88" s="227"/>
      <c r="Q88" s="227"/>
      <c r="R88" s="227"/>
      <c r="S88" s="227"/>
      <c r="T88" s="227"/>
      <c r="U88" s="226"/>
      <c r="V88" s="225"/>
      <c r="W88" s="227"/>
      <c r="X88" s="227"/>
      <c r="Y88" s="227"/>
      <c r="Z88" s="227"/>
      <c r="AA88" s="227"/>
      <c r="AB88" s="227"/>
      <c r="AC88" s="227"/>
      <c r="AD88" s="227"/>
      <c r="AE88" s="227"/>
      <c r="AF88" s="227"/>
      <c r="AG88" s="226"/>
      <c r="AH88" s="228"/>
      <c r="AI88" s="227"/>
      <c r="AJ88" s="227"/>
      <c r="AK88" s="227"/>
      <c r="AL88" s="227"/>
      <c r="AM88" s="227"/>
      <c r="AN88" s="227"/>
      <c r="AO88" s="227"/>
      <c r="AP88" s="227"/>
      <c r="AQ88" s="227"/>
      <c r="AR88" s="227"/>
      <c r="AS88" s="226"/>
      <c r="AT88" s="228"/>
      <c r="AU88" s="227"/>
      <c r="AV88" s="227"/>
      <c r="AW88" s="227"/>
      <c r="AX88" s="227"/>
      <c r="AY88" s="227"/>
      <c r="AZ88" s="227"/>
      <c r="BA88" s="227"/>
      <c r="BB88" s="227"/>
      <c r="BC88" s="227"/>
      <c r="BD88" s="227"/>
      <c r="BE88" s="226"/>
      <c r="BF88" s="228"/>
      <c r="BG88" s="227"/>
      <c r="BH88" s="227"/>
      <c r="BI88" s="227"/>
      <c r="BJ88" s="227"/>
      <c r="BK88" s="227"/>
      <c r="BL88" s="227"/>
      <c r="BM88" s="227"/>
      <c r="BN88" s="227"/>
      <c r="BO88" s="227"/>
      <c r="BP88" s="227"/>
      <c r="BQ88" s="226"/>
      <c r="BR88" s="228"/>
      <c r="BS88" s="227"/>
      <c r="BT88" s="227"/>
      <c r="BU88" s="227"/>
      <c r="BV88" s="227"/>
      <c r="BW88" s="227"/>
      <c r="BX88" s="227"/>
      <c r="BY88" s="227"/>
      <c r="BZ88" s="227"/>
      <c r="CA88" s="227"/>
      <c r="CB88" s="227"/>
      <c r="CC88" s="226"/>
      <c r="CD88" s="368"/>
    </row>
    <row r="89" spans="1:82" x14ac:dyDescent="0.75">
      <c r="A89" s="175"/>
      <c r="B89" s="176" t="s">
        <v>164</v>
      </c>
      <c r="C89" s="177" t="s">
        <v>165</v>
      </c>
      <c r="D89" s="178" t="s">
        <v>58</v>
      </c>
      <c r="E89" s="300">
        <v>0</v>
      </c>
      <c r="F89" s="229"/>
      <c r="G89" s="174">
        <f>+E89*F89</f>
        <v>0</v>
      </c>
      <c r="H89" s="225"/>
      <c r="I89" s="226"/>
      <c r="J89" s="225"/>
      <c r="K89" s="227"/>
      <c r="L89" s="227"/>
      <c r="M89" s="227"/>
      <c r="N89" s="227"/>
      <c r="O89" s="227"/>
      <c r="P89" s="227"/>
      <c r="Q89" s="227"/>
      <c r="R89" s="227"/>
      <c r="S89" s="227"/>
      <c r="T89" s="227"/>
      <c r="U89" s="226"/>
      <c r="V89" s="225"/>
      <c r="W89" s="227"/>
      <c r="X89" s="227"/>
      <c r="Y89" s="227"/>
      <c r="Z89" s="227"/>
      <c r="AA89" s="227"/>
      <c r="AB89" s="227"/>
      <c r="AC89" s="227"/>
      <c r="AD89" s="227"/>
      <c r="AE89" s="227"/>
      <c r="AF89" s="227"/>
      <c r="AG89" s="226"/>
      <c r="AH89" s="228"/>
      <c r="AI89" s="227"/>
      <c r="AJ89" s="227"/>
      <c r="AK89" s="227"/>
      <c r="AL89" s="227"/>
      <c r="AM89" s="227"/>
      <c r="AN89" s="227"/>
      <c r="AO89" s="227"/>
      <c r="AP89" s="227"/>
      <c r="AQ89" s="227"/>
      <c r="AR89" s="227"/>
      <c r="AS89" s="226"/>
      <c r="AT89" s="228"/>
      <c r="AU89" s="227"/>
      <c r="AV89" s="227"/>
      <c r="AW89" s="227"/>
      <c r="AX89" s="227"/>
      <c r="AY89" s="227"/>
      <c r="AZ89" s="227"/>
      <c r="BA89" s="227"/>
      <c r="BB89" s="227"/>
      <c r="BC89" s="227"/>
      <c r="BD89" s="227"/>
      <c r="BE89" s="226"/>
      <c r="BF89" s="228"/>
      <c r="BG89" s="227"/>
      <c r="BH89" s="227"/>
      <c r="BI89" s="227"/>
      <c r="BJ89" s="227"/>
      <c r="BK89" s="227"/>
      <c r="BL89" s="227"/>
      <c r="BM89" s="227"/>
      <c r="BN89" s="227"/>
      <c r="BO89" s="227"/>
      <c r="BP89" s="227"/>
      <c r="BQ89" s="226"/>
      <c r="BR89" s="228"/>
      <c r="BS89" s="227"/>
      <c r="BT89" s="227"/>
      <c r="BU89" s="227"/>
      <c r="BV89" s="227"/>
      <c r="BW89" s="227"/>
      <c r="BX89" s="227"/>
      <c r="BY89" s="227"/>
      <c r="BZ89" s="227"/>
      <c r="CA89" s="227"/>
      <c r="CB89" s="227"/>
      <c r="CC89" s="226"/>
      <c r="CD89" s="368"/>
    </row>
    <row r="90" spans="1:82" x14ac:dyDescent="0.75">
      <c r="A90" s="175"/>
      <c r="B90" s="176" t="s">
        <v>166</v>
      </c>
      <c r="C90" s="177" t="s">
        <v>167</v>
      </c>
      <c r="D90" s="178" t="s">
        <v>58</v>
      </c>
      <c r="E90" s="300">
        <v>0</v>
      </c>
      <c r="F90" s="229"/>
      <c r="G90" s="174">
        <f>+E90*F90</f>
        <v>0</v>
      </c>
      <c r="H90" s="225"/>
      <c r="I90" s="226"/>
      <c r="J90" s="225"/>
      <c r="K90" s="227"/>
      <c r="L90" s="227"/>
      <c r="M90" s="227"/>
      <c r="N90" s="227"/>
      <c r="O90" s="227"/>
      <c r="P90" s="227"/>
      <c r="Q90" s="227"/>
      <c r="R90" s="227"/>
      <c r="S90" s="227"/>
      <c r="T90" s="227"/>
      <c r="U90" s="226"/>
      <c r="V90" s="225"/>
      <c r="W90" s="227"/>
      <c r="X90" s="227"/>
      <c r="Y90" s="227"/>
      <c r="Z90" s="227"/>
      <c r="AA90" s="227"/>
      <c r="AB90" s="227"/>
      <c r="AC90" s="227"/>
      <c r="AD90" s="227"/>
      <c r="AE90" s="227"/>
      <c r="AF90" s="227"/>
      <c r="AG90" s="226"/>
      <c r="AH90" s="228"/>
      <c r="AI90" s="227"/>
      <c r="AJ90" s="227"/>
      <c r="AK90" s="227"/>
      <c r="AL90" s="227"/>
      <c r="AM90" s="227"/>
      <c r="AN90" s="227"/>
      <c r="AO90" s="227"/>
      <c r="AP90" s="227"/>
      <c r="AQ90" s="227"/>
      <c r="AR90" s="227"/>
      <c r="AS90" s="226"/>
      <c r="AT90" s="228"/>
      <c r="AU90" s="227"/>
      <c r="AV90" s="227"/>
      <c r="AW90" s="227"/>
      <c r="AX90" s="227"/>
      <c r="AY90" s="227"/>
      <c r="AZ90" s="227"/>
      <c r="BA90" s="227"/>
      <c r="BB90" s="227"/>
      <c r="BC90" s="227"/>
      <c r="BD90" s="227"/>
      <c r="BE90" s="226"/>
      <c r="BF90" s="228"/>
      <c r="BG90" s="227"/>
      <c r="BH90" s="227"/>
      <c r="BI90" s="227"/>
      <c r="BJ90" s="227"/>
      <c r="BK90" s="227"/>
      <c r="BL90" s="227"/>
      <c r="BM90" s="227"/>
      <c r="BN90" s="227"/>
      <c r="BO90" s="227"/>
      <c r="BP90" s="227"/>
      <c r="BQ90" s="226"/>
      <c r="BR90" s="228"/>
      <c r="BS90" s="227"/>
      <c r="BT90" s="227"/>
      <c r="BU90" s="227"/>
      <c r="BV90" s="227"/>
      <c r="BW90" s="227"/>
      <c r="BX90" s="227"/>
      <c r="BY90" s="227"/>
      <c r="BZ90" s="227"/>
      <c r="CA90" s="227"/>
      <c r="CB90" s="227"/>
      <c r="CC90" s="226"/>
      <c r="CD90" s="368"/>
    </row>
    <row r="91" spans="1:82" x14ac:dyDescent="0.75">
      <c r="A91" s="39"/>
      <c r="B91" s="73" t="s">
        <v>168</v>
      </c>
      <c r="C91" s="129" t="s">
        <v>169</v>
      </c>
      <c r="D91" s="130" t="s">
        <v>58</v>
      </c>
      <c r="E91" s="255">
        <v>72</v>
      </c>
      <c r="F91" s="224"/>
      <c r="G91" s="74">
        <f t="shared" ref="G91" si="43">+SUM(H91:CC91)</f>
        <v>0</v>
      </c>
      <c r="H91" s="230"/>
      <c r="I91" s="232"/>
      <c r="J91" s="219"/>
      <c r="K91" s="220"/>
      <c r="L91" s="220"/>
      <c r="M91" s="220"/>
      <c r="N91" s="220"/>
      <c r="O91" s="220"/>
      <c r="P91" s="220"/>
      <c r="Q91" s="220"/>
      <c r="R91" s="220"/>
      <c r="S91" s="220"/>
      <c r="T91" s="220"/>
      <c r="U91" s="218"/>
      <c r="V91" s="219"/>
      <c r="W91" s="220"/>
      <c r="X91" s="220"/>
      <c r="Y91" s="220"/>
      <c r="Z91" s="220"/>
      <c r="AA91" s="220"/>
      <c r="AB91" s="220"/>
      <c r="AC91" s="220"/>
      <c r="AD91" s="220"/>
      <c r="AE91" s="220"/>
      <c r="AF91" s="220"/>
      <c r="AG91" s="218"/>
      <c r="AH91" s="221"/>
      <c r="AI91" s="220"/>
      <c r="AJ91" s="220"/>
      <c r="AK91" s="220"/>
      <c r="AL91" s="220"/>
      <c r="AM91" s="220"/>
      <c r="AN91" s="220"/>
      <c r="AO91" s="220"/>
      <c r="AP91" s="220"/>
      <c r="AQ91" s="220"/>
      <c r="AR91" s="220"/>
      <c r="AS91" s="218"/>
      <c r="AT91" s="221"/>
      <c r="AU91" s="220"/>
      <c r="AV91" s="220"/>
      <c r="AW91" s="220"/>
      <c r="AX91" s="220"/>
      <c r="AY91" s="220"/>
      <c r="AZ91" s="220"/>
      <c r="BA91" s="220"/>
      <c r="BB91" s="220"/>
      <c r="BC91" s="220"/>
      <c r="BD91" s="220"/>
      <c r="BE91" s="218"/>
      <c r="BF91" s="221"/>
      <c r="BG91" s="220"/>
      <c r="BH91" s="220"/>
      <c r="BI91" s="220"/>
      <c r="BJ91" s="220"/>
      <c r="BK91" s="220"/>
      <c r="BL91" s="220"/>
      <c r="BM91" s="220"/>
      <c r="BN91" s="220"/>
      <c r="BO91" s="220"/>
      <c r="BP91" s="220"/>
      <c r="BQ91" s="218"/>
      <c r="BR91" s="221"/>
      <c r="BS91" s="220"/>
      <c r="BT91" s="220"/>
      <c r="BU91" s="220"/>
      <c r="BV91" s="220"/>
      <c r="BW91" s="220"/>
      <c r="BX91" s="220"/>
      <c r="BY91" s="220"/>
      <c r="BZ91" s="220"/>
      <c r="CA91" s="220"/>
      <c r="CB91" s="220"/>
      <c r="CC91" s="218"/>
      <c r="CD91" s="368"/>
    </row>
    <row r="92" spans="1:82" x14ac:dyDescent="0.75">
      <c r="A92" s="39"/>
      <c r="B92" s="73" t="s">
        <v>170</v>
      </c>
      <c r="C92" s="129" t="s">
        <v>171</v>
      </c>
      <c r="D92" s="130" t="s">
        <v>58</v>
      </c>
      <c r="E92" s="255">
        <v>72</v>
      </c>
      <c r="F92" s="224"/>
      <c r="G92" s="74">
        <f t="shared" si="36"/>
        <v>0</v>
      </c>
      <c r="H92" s="230"/>
      <c r="I92" s="232"/>
      <c r="J92" s="219"/>
      <c r="K92" s="220"/>
      <c r="L92" s="220"/>
      <c r="M92" s="220"/>
      <c r="N92" s="220"/>
      <c r="O92" s="220"/>
      <c r="P92" s="220"/>
      <c r="Q92" s="220"/>
      <c r="R92" s="220"/>
      <c r="S92" s="220"/>
      <c r="T92" s="220"/>
      <c r="U92" s="218"/>
      <c r="V92" s="219"/>
      <c r="W92" s="220"/>
      <c r="X92" s="220"/>
      <c r="Y92" s="220"/>
      <c r="Z92" s="220"/>
      <c r="AA92" s="220"/>
      <c r="AB92" s="220"/>
      <c r="AC92" s="220"/>
      <c r="AD92" s="220"/>
      <c r="AE92" s="220"/>
      <c r="AF92" s="220"/>
      <c r="AG92" s="218"/>
      <c r="AH92" s="221"/>
      <c r="AI92" s="220"/>
      <c r="AJ92" s="220"/>
      <c r="AK92" s="220"/>
      <c r="AL92" s="220"/>
      <c r="AM92" s="220"/>
      <c r="AN92" s="220"/>
      <c r="AO92" s="220"/>
      <c r="AP92" s="220"/>
      <c r="AQ92" s="220"/>
      <c r="AR92" s="220"/>
      <c r="AS92" s="218"/>
      <c r="AT92" s="221"/>
      <c r="AU92" s="220"/>
      <c r="AV92" s="220"/>
      <c r="AW92" s="220"/>
      <c r="AX92" s="220"/>
      <c r="AY92" s="220"/>
      <c r="AZ92" s="220"/>
      <c r="BA92" s="220"/>
      <c r="BB92" s="220"/>
      <c r="BC92" s="220"/>
      <c r="BD92" s="220"/>
      <c r="BE92" s="218"/>
      <c r="BF92" s="221"/>
      <c r="BG92" s="220"/>
      <c r="BH92" s="220"/>
      <c r="BI92" s="220"/>
      <c r="BJ92" s="220"/>
      <c r="BK92" s="220"/>
      <c r="BL92" s="220"/>
      <c r="BM92" s="220"/>
      <c r="BN92" s="220"/>
      <c r="BO92" s="220"/>
      <c r="BP92" s="220"/>
      <c r="BQ92" s="218"/>
      <c r="BR92" s="221"/>
      <c r="BS92" s="220"/>
      <c r="BT92" s="220"/>
      <c r="BU92" s="220"/>
      <c r="BV92" s="220"/>
      <c r="BW92" s="220"/>
      <c r="BX92" s="220"/>
      <c r="BY92" s="220"/>
      <c r="BZ92" s="220"/>
      <c r="CA92" s="220"/>
      <c r="CB92" s="220"/>
      <c r="CC92" s="218"/>
      <c r="CD92" s="368"/>
    </row>
    <row r="93" spans="1:82" x14ac:dyDescent="0.75">
      <c r="A93" s="39"/>
      <c r="B93" s="121" t="s">
        <v>172</v>
      </c>
      <c r="C93" s="122" t="s">
        <v>173</v>
      </c>
      <c r="D93" s="123"/>
      <c r="E93" s="294"/>
      <c r="F93" s="249"/>
      <c r="G93" s="124">
        <f>SUM(G94:G102)</f>
        <v>0</v>
      </c>
      <c r="H93" s="125">
        <f>SUM(H94:H102)</f>
        <v>0</v>
      </c>
      <c r="I93" s="126">
        <f t="shared" ref="I93:BT93" si="44">SUM(I94:I102)</f>
        <v>0</v>
      </c>
      <c r="J93" s="125">
        <f t="shared" si="44"/>
        <v>0</v>
      </c>
      <c r="K93" s="127">
        <f t="shared" si="44"/>
        <v>0</v>
      </c>
      <c r="L93" s="127">
        <f t="shared" si="44"/>
        <v>0</v>
      </c>
      <c r="M93" s="127">
        <f t="shared" si="44"/>
        <v>0</v>
      </c>
      <c r="N93" s="127">
        <f t="shared" si="44"/>
        <v>0</v>
      </c>
      <c r="O93" s="127">
        <f t="shared" si="44"/>
        <v>0</v>
      </c>
      <c r="P93" s="127">
        <f t="shared" si="44"/>
        <v>0</v>
      </c>
      <c r="Q93" s="127">
        <f t="shared" si="44"/>
        <v>0</v>
      </c>
      <c r="R93" s="127">
        <f>SUM(R94:R102)</f>
        <v>0</v>
      </c>
      <c r="S93" s="127">
        <f t="shared" si="44"/>
        <v>0</v>
      </c>
      <c r="T93" s="127">
        <f t="shared" si="44"/>
        <v>0</v>
      </c>
      <c r="U93" s="126">
        <f t="shared" si="44"/>
        <v>0</v>
      </c>
      <c r="V93" s="125">
        <f t="shared" si="44"/>
        <v>0</v>
      </c>
      <c r="W93" s="127">
        <f t="shared" si="44"/>
        <v>0</v>
      </c>
      <c r="X93" s="127">
        <f t="shared" si="44"/>
        <v>0</v>
      </c>
      <c r="Y93" s="127">
        <f t="shared" si="44"/>
        <v>0</v>
      </c>
      <c r="Z93" s="127">
        <f t="shared" si="44"/>
        <v>0</v>
      </c>
      <c r="AA93" s="127">
        <f t="shared" si="44"/>
        <v>0</v>
      </c>
      <c r="AB93" s="127">
        <f t="shared" si="44"/>
        <v>0</v>
      </c>
      <c r="AC93" s="127">
        <f t="shared" si="44"/>
        <v>0</v>
      </c>
      <c r="AD93" s="127">
        <f t="shared" si="44"/>
        <v>0</v>
      </c>
      <c r="AE93" s="127">
        <f t="shared" si="44"/>
        <v>0</v>
      </c>
      <c r="AF93" s="127">
        <f t="shared" si="44"/>
        <v>0</v>
      </c>
      <c r="AG93" s="126">
        <f t="shared" si="44"/>
        <v>0</v>
      </c>
      <c r="AH93" s="128">
        <f t="shared" si="44"/>
        <v>0</v>
      </c>
      <c r="AI93" s="127">
        <f t="shared" si="44"/>
        <v>0</v>
      </c>
      <c r="AJ93" s="127">
        <f t="shared" si="44"/>
        <v>0</v>
      </c>
      <c r="AK93" s="127">
        <f t="shared" si="44"/>
        <v>0</v>
      </c>
      <c r="AL93" s="127">
        <f t="shared" si="44"/>
        <v>0</v>
      </c>
      <c r="AM93" s="127">
        <f t="shared" si="44"/>
        <v>0</v>
      </c>
      <c r="AN93" s="127">
        <f t="shared" si="44"/>
        <v>0</v>
      </c>
      <c r="AO93" s="127">
        <f t="shared" si="44"/>
        <v>0</v>
      </c>
      <c r="AP93" s="127">
        <f t="shared" si="44"/>
        <v>0</v>
      </c>
      <c r="AQ93" s="127">
        <f t="shared" si="44"/>
        <v>0</v>
      </c>
      <c r="AR93" s="127">
        <f t="shared" si="44"/>
        <v>0</v>
      </c>
      <c r="AS93" s="126">
        <f t="shared" si="44"/>
        <v>0</v>
      </c>
      <c r="AT93" s="128">
        <f t="shared" si="44"/>
        <v>0</v>
      </c>
      <c r="AU93" s="127">
        <f t="shared" si="44"/>
        <v>0</v>
      </c>
      <c r="AV93" s="127">
        <f t="shared" si="44"/>
        <v>0</v>
      </c>
      <c r="AW93" s="127">
        <f t="shared" si="44"/>
        <v>0</v>
      </c>
      <c r="AX93" s="127">
        <f t="shared" si="44"/>
        <v>0</v>
      </c>
      <c r="AY93" s="127">
        <f t="shared" si="44"/>
        <v>0</v>
      </c>
      <c r="AZ93" s="127">
        <f t="shared" si="44"/>
        <v>0</v>
      </c>
      <c r="BA93" s="127">
        <f t="shared" si="44"/>
        <v>0</v>
      </c>
      <c r="BB93" s="127">
        <f t="shared" si="44"/>
        <v>0</v>
      </c>
      <c r="BC93" s="127">
        <f t="shared" si="44"/>
        <v>0</v>
      </c>
      <c r="BD93" s="127">
        <f t="shared" si="44"/>
        <v>0</v>
      </c>
      <c r="BE93" s="126">
        <f t="shared" si="44"/>
        <v>0</v>
      </c>
      <c r="BF93" s="128">
        <f t="shared" si="44"/>
        <v>0</v>
      </c>
      <c r="BG93" s="127">
        <f t="shared" si="44"/>
        <v>0</v>
      </c>
      <c r="BH93" s="127">
        <f t="shared" si="44"/>
        <v>0</v>
      </c>
      <c r="BI93" s="127">
        <f t="shared" si="44"/>
        <v>0</v>
      </c>
      <c r="BJ93" s="127">
        <f t="shared" si="44"/>
        <v>0</v>
      </c>
      <c r="BK93" s="127">
        <f t="shared" si="44"/>
        <v>0</v>
      </c>
      <c r="BL93" s="127">
        <f t="shared" si="44"/>
        <v>0</v>
      </c>
      <c r="BM93" s="127">
        <f t="shared" si="44"/>
        <v>0</v>
      </c>
      <c r="BN93" s="127">
        <f t="shared" si="44"/>
        <v>0</v>
      </c>
      <c r="BO93" s="127">
        <f t="shared" si="44"/>
        <v>0</v>
      </c>
      <c r="BP93" s="127">
        <f t="shared" si="44"/>
        <v>0</v>
      </c>
      <c r="BQ93" s="126">
        <f t="shared" si="44"/>
        <v>0</v>
      </c>
      <c r="BR93" s="128">
        <f t="shared" si="44"/>
        <v>0</v>
      </c>
      <c r="BS93" s="127">
        <f t="shared" si="44"/>
        <v>0</v>
      </c>
      <c r="BT93" s="127">
        <f t="shared" si="44"/>
        <v>0</v>
      </c>
      <c r="BU93" s="127">
        <f t="shared" ref="BU93:CC93" si="45">SUM(BU94:BU102)</f>
        <v>0</v>
      </c>
      <c r="BV93" s="127">
        <f t="shared" si="45"/>
        <v>0</v>
      </c>
      <c r="BW93" s="127">
        <f t="shared" si="45"/>
        <v>0</v>
      </c>
      <c r="BX93" s="127">
        <f t="shared" si="45"/>
        <v>0</v>
      </c>
      <c r="BY93" s="127">
        <f t="shared" si="45"/>
        <v>0</v>
      </c>
      <c r="BZ93" s="127">
        <f t="shared" si="45"/>
        <v>0</v>
      </c>
      <c r="CA93" s="127">
        <f t="shared" si="45"/>
        <v>0</v>
      </c>
      <c r="CB93" s="127">
        <f t="shared" si="45"/>
        <v>0</v>
      </c>
      <c r="CC93" s="126">
        <f t="shared" si="45"/>
        <v>0</v>
      </c>
      <c r="CD93" s="368"/>
    </row>
    <row r="94" spans="1:82" x14ac:dyDescent="0.75">
      <c r="A94" s="39"/>
      <c r="B94" s="73" t="s">
        <v>174</v>
      </c>
      <c r="C94" s="129" t="s">
        <v>175</v>
      </c>
      <c r="D94" s="130" t="s">
        <v>58</v>
      </c>
      <c r="E94" s="255">
        <v>72</v>
      </c>
      <c r="F94" s="224"/>
      <c r="G94" s="74">
        <f t="shared" ref="G94:G102" si="46">+SUM(H94:CC94)</f>
        <v>0</v>
      </c>
      <c r="H94" s="230"/>
      <c r="I94" s="232"/>
      <c r="J94" s="219"/>
      <c r="K94" s="220"/>
      <c r="L94" s="220"/>
      <c r="M94" s="220"/>
      <c r="N94" s="220"/>
      <c r="O94" s="220"/>
      <c r="P94" s="220"/>
      <c r="Q94" s="220"/>
      <c r="R94" s="220"/>
      <c r="S94" s="220"/>
      <c r="T94" s="220"/>
      <c r="U94" s="218"/>
      <c r="V94" s="219"/>
      <c r="W94" s="220"/>
      <c r="X94" s="220"/>
      <c r="Y94" s="220"/>
      <c r="Z94" s="220"/>
      <c r="AA94" s="220"/>
      <c r="AB94" s="220"/>
      <c r="AC94" s="220"/>
      <c r="AD94" s="220"/>
      <c r="AE94" s="220"/>
      <c r="AF94" s="220"/>
      <c r="AG94" s="218"/>
      <c r="AH94" s="221"/>
      <c r="AI94" s="220"/>
      <c r="AJ94" s="220"/>
      <c r="AK94" s="220"/>
      <c r="AL94" s="220"/>
      <c r="AM94" s="220"/>
      <c r="AN94" s="220"/>
      <c r="AO94" s="220"/>
      <c r="AP94" s="220"/>
      <c r="AQ94" s="220"/>
      <c r="AR94" s="220"/>
      <c r="AS94" s="218"/>
      <c r="AT94" s="221"/>
      <c r="AU94" s="220"/>
      <c r="AV94" s="220"/>
      <c r="AW94" s="220"/>
      <c r="AX94" s="220"/>
      <c r="AY94" s="220"/>
      <c r="AZ94" s="220"/>
      <c r="BA94" s="220"/>
      <c r="BB94" s="220"/>
      <c r="BC94" s="220"/>
      <c r="BD94" s="220"/>
      <c r="BE94" s="218"/>
      <c r="BF94" s="221"/>
      <c r="BG94" s="220"/>
      <c r="BH94" s="220"/>
      <c r="BI94" s="220"/>
      <c r="BJ94" s="220"/>
      <c r="BK94" s="220"/>
      <c r="BL94" s="220"/>
      <c r="BM94" s="220"/>
      <c r="BN94" s="220"/>
      <c r="BO94" s="220"/>
      <c r="BP94" s="220"/>
      <c r="BQ94" s="218"/>
      <c r="BR94" s="221"/>
      <c r="BS94" s="220"/>
      <c r="BT94" s="220"/>
      <c r="BU94" s="220"/>
      <c r="BV94" s="220"/>
      <c r="BW94" s="220"/>
      <c r="BX94" s="220"/>
      <c r="BY94" s="220"/>
      <c r="BZ94" s="220"/>
      <c r="CA94" s="220"/>
      <c r="CB94" s="220"/>
      <c r="CC94" s="218"/>
      <c r="CD94" s="368"/>
    </row>
    <row r="95" spans="1:82" x14ac:dyDescent="0.75">
      <c r="A95" s="39"/>
      <c r="B95" s="73" t="s">
        <v>176</v>
      </c>
      <c r="C95" s="129" t="s">
        <v>177</v>
      </c>
      <c r="D95" s="130" t="s">
        <v>58</v>
      </c>
      <c r="E95" s="255">
        <v>72</v>
      </c>
      <c r="F95" s="224"/>
      <c r="G95" s="74">
        <f t="shared" si="46"/>
        <v>0</v>
      </c>
      <c r="H95" s="230"/>
      <c r="I95" s="232"/>
      <c r="J95" s="219"/>
      <c r="K95" s="220"/>
      <c r="L95" s="220"/>
      <c r="M95" s="220"/>
      <c r="N95" s="220"/>
      <c r="O95" s="220"/>
      <c r="P95" s="220"/>
      <c r="Q95" s="220"/>
      <c r="R95" s="220"/>
      <c r="S95" s="220"/>
      <c r="T95" s="220"/>
      <c r="U95" s="218"/>
      <c r="V95" s="219"/>
      <c r="W95" s="220"/>
      <c r="X95" s="220"/>
      <c r="Y95" s="220"/>
      <c r="Z95" s="220"/>
      <c r="AA95" s="220"/>
      <c r="AB95" s="220"/>
      <c r="AC95" s="220"/>
      <c r="AD95" s="220"/>
      <c r="AE95" s="220"/>
      <c r="AF95" s="220"/>
      <c r="AG95" s="218"/>
      <c r="AH95" s="221"/>
      <c r="AI95" s="220"/>
      <c r="AJ95" s="220"/>
      <c r="AK95" s="220"/>
      <c r="AL95" s="220"/>
      <c r="AM95" s="220"/>
      <c r="AN95" s="220"/>
      <c r="AO95" s="220"/>
      <c r="AP95" s="220"/>
      <c r="AQ95" s="220"/>
      <c r="AR95" s="220"/>
      <c r="AS95" s="218"/>
      <c r="AT95" s="221"/>
      <c r="AU95" s="220"/>
      <c r="AV95" s="220"/>
      <c r="AW95" s="220"/>
      <c r="AX95" s="220"/>
      <c r="AY95" s="220"/>
      <c r="AZ95" s="220"/>
      <c r="BA95" s="220"/>
      <c r="BB95" s="220"/>
      <c r="BC95" s="220"/>
      <c r="BD95" s="220"/>
      <c r="BE95" s="218"/>
      <c r="BF95" s="221"/>
      <c r="BG95" s="220"/>
      <c r="BH95" s="220"/>
      <c r="BI95" s="220"/>
      <c r="BJ95" s="220"/>
      <c r="BK95" s="220"/>
      <c r="BL95" s="220"/>
      <c r="BM95" s="220"/>
      <c r="BN95" s="220"/>
      <c r="BO95" s="220"/>
      <c r="BP95" s="220"/>
      <c r="BQ95" s="218"/>
      <c r="BR95" s="221"/>
      <c r="BS95" s="220"/>
      <c r="BT95" s="220"/>
      <c r="BU95" s="220"/>
      <c r="BV95" s="220"/>
      <c r="BW95" s="220"/>
      <c r="BX95" s="220"/>
      <c r="BY95" s="220"/>
      <c r="BZ95" s="220"/>
      <c r="CA95" s="220"/>
      <c r="CB95" s="220"/>
      <c r="CC95" s="218"/>
      <c r="CD95" s="368"/>
    </row>
    <row r="96" spans="1:82" x14ac:dyDescent="0.75">
      <c r="A96" s="39"/>
      <c r="B96" s="73" t="s">
        <v>178</v>
      </c>
      <c r="C96" s="129" t="s">
        <v>179</v>
      </c>
      <c r="D96" s="130" t="s">
        <v>58</v>
      </c>
      <c r="E96" s="255">
        <v>72</v>
      </c>
      <c r="F96" s="224"/>
      <c r="G96" s="74">
        <f t="shared" si="46"/>
        <v>0</v>
      </c>
      <c r="H96" s="230"/>
      <c r="I96" s="232"/>
      <c r="J96" s="219"/>
      <c r="K96" s="220"/>
      <c r="L96" s="220"/>
      <c r="M96" s="220"/>
      <c r="N96" s="220"/>
      <c r="O96" s="220"/>
      <c r="P96" s="220"/>
      <c r="Q96" s="220"/>
      <c r="R96" s="220"/>
      <c r="S96" s="220"/>
      <c r="T96" s="220"/>
      <c r="U96" s="218"/>
      <c r="V96" s="219"/>
      <c r="W96" s="220"/>
      <c r="X96" s="220"/>
      <c r="Y96" s="220"/>
      <c r="Z96" s="220"/>
      <c r="AA96" s="220"/>
      <c r="AB96" s="220"/>
      <c r="AC96" s="220"/>
      <c r="AD96" s="220"/>
      <c r="AE96" s="220"/>
      <c r="AF96" s="220"/>
      <c r="AG96" s="218"/>
      <c r="AH96" s="221"/>
      <c r="AI96" s="220"/>
      <c r="AJ96" s="220"/>
      <c r="AK96" s="220"/>
      <c r="AL96" s="220"/>
      <c r="AM96" s="220"/>
      <c r="AN96" s="220"/>
      <c r="AO96" s="220"/>
      <c r="AP96" s="220"/>
      <c r="AQ96" s="220"/>
      <c r="AR96" s="220"/>
      <c r="AS96" s="218"/>
      <c r="AT96" s="221"/>
      <c r="AU96" s="220"/>
      <c r="AV96" s="220"/>
      <c r="AW96" s="220"/>
      <c r="AX96" s="220"/>
      <c r="AY96" s="220"/>
      <c r="AZ96" s="220"/>
      <c r="BA96" s="220"/>
      <c r="BB96" s="220"/>
      <c r="BC96" s="220"/>
      <c r="BD96" s="220"/>
      <c r="BE96" s="218"/>
      <c r="BF96" s="221"/>
      <c r="BG96" s="220"/>
      <c r="BH96" s="220"/>
      <c r="BI96" s="220"/>
      <c r="BJ96" s="220"/>
      <c r="BK96" s="220"/>
      <c r="BL96" s="220"/>
      <c r="BM96" s="220"/>
      <c r="BN96" s="220"/>
      <c r="BO96" s="220"/>
      <c r="BP96" s="220"/>
      <c r="BQ96" s="218"/>
      <c r="BR96" s="221"/>
      <c r="BS96" s="220"/>
      <c r="BT96" s="220"/>
      <c r="BU96" s="220"/>
      <c r="BV96" s="220"/>
      <c r="BW96" s="220"/>
      <c r="BX96" s="220"/>
      <c r="BY96" s="220"/>
      <c r="BZ96" s="220"/>
      <c r="CA96" s="220"/>
      <c r="CB96" s="220"/>
      <c r="CC96" s="218"/>
      <c r="CD96" s="368"/>
    </row>
    <row r="97" spans="1:82" x14ac:dyDescent="0.75">
      <c r="A97" s="39"/>
      <c r="B97" s="129" t="s">
        <v>180</v>
      </c>
      <c r="C97" s="129" t="s">
        <v>181</v>
      </c>
      <c r="D97" s="130" t="s">
        <v>58</v>
      </c>
      <c r="E97" s="255">
        <v>72</v>
      </c>
      <c r="F97" s="224"/>
      <c r="G97" s="74">
        <f t="shared" si="46"/>
        <v>0</v>
      </c>
      <c r="H97" s="75"/>
      <c r="I97" s="76"/>
      <c r="J97" s="219"/>
      <c r="K97" s="220"/>
      <c r="L97" s="220"/>
      <c r="M97" s="220"/>
      <c r="N97" s="220"/>
      <c r="O97" s="220"/>
      <c r="P97" s="220"/>
      <c r="Q97" s="220"/>
      <c r="R97" s="220"/>
      <c r="S97" s="220"/>
      <c r="T97" s="220"/>
      <c r="U97" s="218"/>
      <c r="V97" s="219"/>
      <c r="W97" s="220"/>
      <c r="X97" s="220"/>
      <c r="Y97" s="220"/>
      <c r="Z97" s="220"/>
      <c r="AA97" s="220"/>
      <c r="AB97" s="220"/>
      <c r="AC97" s="220"/>
      <c r="AD97" s="220"/>
      <c r="AE97" s="220"/>
      <c r="AF97" s="220"/>
      <c r="AG97" s="218"/>
      <c r="AH97" s="221"/>
      <c r="AI97" s="220"/>
      <c r="AJ97" s="220"/>
      <c r="AK97" s="220"/>
      <c r="AL97" s="220"/>
      <c r="AM97" s="220"/>
      <c r="AN97" s="220"/>
      <c r="AO97" s="220"/>
      <c r="AP97" s="220"/>
      <c r="AQ97" s="220"/>
      <c r="AR97" s="220"/>
      <c r="AS97" s="218"/>
      <c r="AT97" s="221"/>
      <c r="AU97" s="220"/>
      <c r="AV97" s="220"/>
      <c r="AW97" s="220"/>
      <c r="AX97" s="220"/>
      <c r="AY97" s="220"/>
      <c r="AZ97" s="220"/>
      <c r="BA97" s="220"/>
      <c r="BB97" s="220"/>
      <c r="BC97" s="220"/>
      <c r="BD97" s="220"/>
      <c r="BE97" s="218"/>
      <c r="BF97" s="221"/>
      <c r="BG97" s="220"/>
      <c r="BH97" s="220"/>
      <c r="BI97" s="220"/>
      <c r="BJ97" s="220"/>
      <c r="BK97" s="220"/>
      <c r="BL97" s="220"/>
      <c r="BM97" s="220"/>
      <c r="BN97" s="220"/>
      <c r="BO97" s="220"/>
      <c r="BP97" s="220"/>
      <c r="BQ97" s="218"/>
      <c r="BR97" s="221"/>
      <c r="BS97" s="220"/>
      <c r="BT97" s="220"/>
      <c r="BU97" s="220"/>
      <c r="BV97" s="220"/>
      <c r="BW97" s="220"/>
      <c r="BX97" s="220"/>
      <c r="BY97" s="220"/>
      <c r="BZ97" s="220"/>
      <c r="CA97" s="220"/>
      <c r="CB97" s="220"/>
      <c r="CC97" s="218"/>
      <c r="CD97" s="368"/>
    </row>
    <row r="98" spans="1:82" x14ac:dyDescent="0.75">
      <c r="A98" s="39"/>
      <c r="B98" s="129" t="s">
        <v>182</v>
      </c>
      <c r="C98" s="129" t="s">
        <v>183</v>
      </c>
      <c r="D98" s="130" t="s">
        <v>58</v>
      </c>
      <c r="E98" s="255">
        <v>72</v>
      </c>
      <c r="F98" s="224"/>
      <c r="G98" s="74">
        <f t="shared" si="46"/>
        <v>0</v>
      </c>
      <c r="H98" s="75"/>
      <c r="I98" s="76"/>
      <c r="J98" s="219"/>
      <c r="K98" s="220"/>
      <c r="L98" s="220"/>
      <c r="M98" s="220"/>
      <c r="N98" s="220"/>
      <c r="O98" s="220"/>
      <c r="P98" s="220"/>
      <c r="Q98" s="220"/>
      <c r="R98" s="220"/>
      <c r="S98" s="220"/>
      <c r="T98" s="220"/>
      <c r="U98" s="218"/>
      <c r="V98" s="219"/>
      <c r="W98" s="220"/>
      <c r="X98" s="220"/>
      <c r="Y98" s="220"/>
      <c r="Z98" s="220"/>
      <c r="AA98" s="220"/>
      <c r="AB98" s="220"/>
      <c r="AC98" s="220"/>
      <c r="AD98" s="220"/>
      <c r="AE98" s="220"/>
      <c r="AF98" s="220"/>
      <c r="AG98" s="218"/>
      <c r="AH98" s="221"/>
      <c r="AI98" s="220"/>
      <c r="AJ98" s="220"/>
      <c r="AK98" s="220"/>
      <c r="AL98" s="220"/>
      <c r="AM98" s="220"/>
      <c r="AN98" s="220"/>
      <c r="AO98" s="220"/>
      <c r="AP98" s="220"/>
      <c r="AQ98" s="220"/>
      <c r="AR98" s="220"/>
      <c r="AS98" s="218"/>
      <c r="AT98" s="221"/>
      <c r="AU98" s="220"/>
      <c r="AV98" s="220"/>
      <c r="AW98" s="220"/>
      <c r="AX98" s="220"/>
      <c r="AY98" s="220"/>
      <c r="AZ98" s="220"/>
      <c r="BA98" s="220"/>
      <c r="BB98" s="220"/>
      <c r="BC98" s="220"/>
      <c r="BD98" s="220"/>
      <c r="BE98" s="218"/>
      <c r="BF98" s="221"/>
      <c r="BG98" s="220"/>
      <c r="BH98" s="220"/>
      <c r="BI98" s="220"/>
      <c r="BJ98" s="220"/>
      <c r="BK98" s="220"/>
      <c r="BL98" s="220"/>
      <c r="BM98" s="220"/>
      <c r="BN98" s="220"/>
      <c r="BO98" s="220"/>
      <c r="BP98" s="220"/>
      <c r="BQ98" s="218"/>
      <c r="BR98" s="221"/>
      <c r="BS98" s="220"/>
      <c r="BT98" s="220"/>
      <c r="BU98" s="220"/>
      <c r="BV98" s="220"/>
      <c r="BW98" s="220"/>
      <c r="BX98" s="220"/>
      <c r="BY98" s="220"/>
      <c r="BZ98" s="220"/>
      <c r="CA98" s="220"/>
      <c r="CB98" s="220"/>
      <c r="CC98" s="218"/>
      <c r="CD98" s="368"/>
    </row>
    <row r="99" spans="1:82" x14ac:dyDescent="0.75">
      <c r="A99" s="39"/>
      <c r="B99" s="129" t="s">
        <v>184</v>
      </c>
      <c r="C99" s="222" t="s">
        <v>185</v>
      </c>
      <c r="D99" s="130" t="s">
        <v>58</v>
      </c>
      <c r="E99" s="255">
        <v>72</v>
      </c>
      <c r="F99" s="224"/>
      <c r="G99" s="74">
        <f t="shared" si="46"/>
        <v>0</v>
      </c>
      <c r="H99" s="230"/>
      <c r="I99" s="232"/>
      <c r="J99" s="219"/>
      <c r="K99" s="220"/>
      <c r="L99" s="220"/>
      <c r="M99" s="220"/>
      <c r="N99" s="220"/>
      <c r="O99" s="220"/>
      <c r="P99" s="220"/>
      <c r="Q99" s="220"/>
      <c r="R99" s="220"/>
      <c r="S99" s="220"/>
      <c r="T99" s="220"/>
      <c r="U99" s="218"/>
      <c r="V99" s="219"/>
      <c r="W99" s="220"/>
      <c r="X99" s="220"/>
      <c r="Y99" s="220"/>
      <c r="Z99" s="220"/>
      <c r="AA99" s="220"/>
      <c r="AB99" s="220"/>
      <c r="AC99" s="220"/>
      <c r="AD99" s="220"/>
      <c r="AE99" s="220"/>
      <c r="AF99" s="220"/>
      <c r="AG99" s="218"/>
      <c r="AH99" s="221"/>
      <c r="AI99" s="220"/>
      <c r="AJ99" s="220"/>
      <c r="AK99" s="220"/>
      <c r="AL99" s="220"/>
      <c r="AM99" s="220"/>
      <c r="AN99" s="220"/>
      <c r="AO99" s="220"/>
      <c r="AP99" s="220"/>
      <c r="AQ99" s="220"/>
      <c r="AR99" s="220"/>
      <c r="AS99" s="218"/>
      <c r="AT99" s="221"/>
      <c r="AU99" s="220"/>
      <c r="AV99" s="220"/>
      <c r="AW99" s="220"/>
      <c r="AX99" s="220"/>
      <c r="AY99" s="220"/>
      <c r="AZ99" s="220"/>
      <c r="BA99" s="220"/>
      <c r="BB99" s="220"/>
      <c r="BC99" s="220"/>
      <c r="BD99" s="220"/>
      <c r="BE99" s="218"/>
      <c r="BF99" s="221"/>
      <c r="BG99" s="220"/>
      <c r="BH99" s="220"/>
      <c r="BI99" s="220"/>
      <c r="BJ99" s="220"/>
      <c r="BK99" s="220"/>
      <c r="BL99" s="220"/>
      <c r="BM99" s="220"/>
      <c r="BN99" s="220"/>
      <c r="BO99" s="220"/>
      <c r="BP99" s="220"/>
      <c r="BQ99" s="218"/>
      <c r="BR99" s="221"/>
      <c r="BS99" s="220"/>
      <c r="BT99" s="220"/>
      <c r="BU99" s="220"/>
      <c r="BV99" s="220"/>
      <c r="BW99" s="220"/>
      <c r="BX99" s="220"/>
      <c r="BY99" s="220"/>
      <c r="BZ99" s="220"/>
      <c r="CA99" s="220"/>
      <c r="CB99" s="220"/>
      <c r="CC99" s="218"/>
      <c r="CD99" s="368"/>
    </row>
    <row r="100" spans="1:82" x14ac:dyDescent="0.75">
      <c r="A100" s="39"/>
      <c r="B100" s="129" t="s">
        <v>186</v>
      </c>
      <c r="C100" s="222" t="s">
        <v>187</v>
      </c>
      <c r="D100" s="130" t="s">
        <v>58</v>
      </c>
      <c r="E100" s="255">
        <v>72</v>
      </c>
      <c r="F100" s="224"/>
      <c r="G100" s="74">
        <f t="shared" si="46"/>
        <v>0</v>
      </c>
      <c r="H100" s="75"/>
      <c r="I100" s="76"/>
      <c r="J100" s="219"/>
      <c r="K100" s="220"/>
      <c r="L100" s="220"/>
      <c r="M100" s="220"/>
      <c r="N100" s="220"/>
      <c r="O100" s="220"/>
      <c r="P100" s="220"/>
      <c r="Q100" s="220"/>
      <c r="R100" s="220"/>
      <c r="S100" s="220"/>
      <c r="T100" s="220"/>
      <c r="U100" s="218"/>
      <c r="V100" s="219"/>
      <c r="W100" s="220"/>
      <c r="X100" s="220"/>
      <c r="Y100" s="220"/>
      <c r="Z100" s="220"/>
      <c r="AA100" s="220"/>
      <c r="AB100" s="220"/>
      <c r="AC100" s="220"/>
      <c r="AD100" s="220"/>
      <c r="AE100" s="220"/>
      <c r="AF100" s="220"/>
      <c r="AG100" s="218"/>
      <c r="AH100" s="221"/>
      <c r="AI100" s="220"/>
      <c r="AJ100" s="220"/>
      <c r="AK100" s="220"/>
      <c r="AL100" s="220"/>
      <c r="AM100" s="220"/>
      <c r="AN100" s="220"/>
      <c r="AO100" s="220"/>
      <c r="AP100" s="220"/>
      <c r="AQ100" s="220"/>
      <c r="AR100" s="220"/>
      <c r="AS100" s="218"/>
      <c r="AT100" s="221"/>
      <c r="AU100" s="220"/>
      <c r="AV100" s="220"/>
      <c r="AW100" s="220"/>
      <c r="AX100" s="220"/>
      <c r="AY100" s="220"/>
      <c r="AZ100" s="220"/>
      <c r="BA100" s="220"/>
      <c r="BB100" s="220"/>
      <c r="BC100" s="220"/>
      <c r="BD100" s="220"/>
      <c r="BE100" s="218"/>
      <c r="BF100" s="221"/>
      <c r="BG100" s="220"/>
      <c r="BH100" s="220"/>
      <c r="BI100" s="220"/>
      <c r="BJ100" s="220"/>
      <c r="BK100" s="220"/>
      <c r="BL100" s="220"/>
      <c r="BM100" s="220"/>
      <c r="BN100" s="220"/>
      <c r="BO100" s="220"/>
      <c r="BP100" s="220"/>
      <c r="BQ100" s="218"/>
      <c r="BR100" s="221"/>
      <c r="BS100" s="220"/>
      <c r="BT100" s="220"/>
      <c r="BU100" s="220"/>
      <c r="BV100" s="220"/>
      <c r="BW100" s="220"/>
      <c r="BX100" s="220"/>
      <c r="BY100" s="220"/>
      <c r="BZ100" s="220"/>
      <c r="CA100" s="220"/>
      <c r="CB100" s="220"/>
      <c r="CC100" s="218"/>
      <c r="CD100" s="368"/>
    </row>
    <row r="101" spans="1:82" x14ac:dyDescent="0.75">
      <c r="A101" s="39"/>
      <c r="B101" s="129" t="s">
        <v>188</v>
      </c>
      <c r="C101" s="129" t="s">
        <v>189</v>
      </c>
      <c r="D101" s="130" t="s">
        <v>58</v>
      </c>
      <c r="E101" s="255">
        <v>72</v>
      </c>
      <c r="F101" s="224"/>
      <c r="G101" s="74">
        <f t="shared" si="46"/>
        <v>0</v>
      </c>
      <c r="H101" s="75"/>
      <c r="I101" s="76"/>
      <c r="J101" s="219"/>
      <c r="K101" s="220"/>
      <c r="L101" s="220"/>
      <c r="M101" s="220"/>
      <c r="N101" s="220"/>
      <c r="O101" s="220"/>
      <c r="P101" s="220"/>
      <c r="Q101" s="220"/>
      <c r="R101" s="220"/>
      <c r="S101" s="220"/>
      <c r="T101" s="220"/>
      <c r="U101" s="218"/>
      <c r="V101" s="219"/>
      <c r="W101" s="220"/>
      <c r="X101" s="220"/>
      <c r="Y101" s="220"/>
      <c r="Z101" s="220"/>
      <c r="AA101" s="220"/>
      <c r="AB101" s="220"/>
      <c r="AC101" s="220"/>
      <c r="AD101" s="220"/>
      <c r="AE101" s="220"/>
      <c r="AF101" s="220"/>
      <c r="AG101" s="218"/>
      <c r="AH101" s="221"/>
      <c r="AI101" s="220"/>
      <c r="AJ101" s="220"/>
      <c r="AK101" s="220"/>
      <c r="AL101" s="220"/>
      <c r="AM101" s="220"/>
      <c r="AN101" s="220"/>
      <c r="AO101" s="220"/>
      <c r="AP101" s="220"/>
      <c r="AQ101" s="220"/>
      <c r="AR101" s="220"/>
      <c r="AS101" s="218"/>
      <c r="AT101" s="221"/>
      <c r="AU101" s="220"/>
      <c r="AV101" s="220"/>
      <c r="AW101" s="220"/>
      <c r="AX101" s="220"/>
      <c r="AY101" s="220"/>
      <c r="AZ101" s="220"/>
      <c r="BA101" s="220"/>
      <c r="BB101" s="220"/>
      <c r="BC101" s="220"/>
      <c r="BD101" s="220"/>
      <c r="BE101" s="218"/>
      <c r="BF101" s="221"/>
      <c r="BG101" s="220"/>
      <c r="BH101" s="220"/>
      <c r="BI101" s="220"/>
      <c r="BJ101" s="220"/>
      <c r="BK101" s="220"/>
      <c r="BL101" s="220"/>
      <c r="BM101" s="220"/>
      <c r="BN101" s="220"/>
      <c r="BO101" s="220"/>
      <c r="BP101" s="220"/>
      <c r="BQ101" s="218"/>
      <c r="BR101" s="221"/>
      <c r="BS101" s="220"/>
      <c r="BT101" s="220"/>
      <c r="BU101" s="220"/>
      <c r="BV101" s="220"/>
      <c r="BW101" s="220"/>
      <c r="BX101" s="220"/>
      <c r="BY101" s="220"/>
      <c r="BZ101" s="220"/>
      <c r="CA101" s="220"/>
      <c r="CB101" s="220"/>
      <c r="CC101" s="218"/>
      <c r="CD101" s="368"/>
    </row>
    <row r="102" spans="1:82" x14ac:dyDescent="0.75">
      <c r="A102" s="39"/>
      <c r="B102" s="129" t="s">
        <v>190</v>
      </c>
      <c r="C102" s="129" t="s">
        <v>597</v>
      </c>
      <c r="D102" s="130" t="s">
        <v>58</v>
      </c>
      <c r="E102" s="255">
        <v>72</v>
      </c>
      <c r="F102" s="224"/>
      <c r="G102" s="74">
        <f t="shared" si="46"/>
        <v>0</v>
      </c>
      <c r="H102" s="230"/>
      <c r="I102" s="232"/>
      <c r="J102" s="219"/>
      <c r="K102" s="220"/>
      <c r="L102" s="220"/>
      <c r="M102" s="220"/>
      <c r="N102" s="220"/>
      <c r="O102" s="220"/>
      <c r="P102" s="220"/>
      <c r="Q102" s="220"/>
      <c r="R102" s="220"/>
      <c r="S102" s="220"/>
      <c r="T102" s="220"/>
      <c r="U102" s="218"/>
      <c r="V102" s="219"/>
      <c r="W102" s="220"/>
      <c r="X102" s="220"/>
      <c r="Y102" s="220"/>
      <c r="Z102" s="220"/>
      <c r="AA102" s="220"/>
      <c r="AB102" s="220"/>
      <c r="AC102" s="220"/>
      <c r="AD102" s="220"/>
      <c r="AE102" s="220"/>
      <c r="AF102" s="220"/>
      <c r="AG102" s="218"/>
      <c r="AH102" s="221"/>
      <c r="AI102" s="220"/>
      <c r="AJ102" s="220"/>
      <c r="AK102" s="220"/>
      <c r="AL102" s="220"/>
      <c r="AM102" s="220"/>
      <c r="AN102" s="220"/>
      <c r="AO102" s="220"/>
      <c r="AP102" s="220"/>
      <c r="AQ102" s="220"/>
      <c r="AR102" s="220"/>
      <c r="AS102" s="218"/>
      <c r="AT102" s="221"/>
      <c r="AU102" s="220"/>
      <c r="AV102" s="220"/>
      <c r="AW102" s="220"/>
      <c r="AX102" s="220"/>
      <c r="AY102" s="220"/>
      <c r="AZ102" s="220"/>
      <c r="BA102" s="220"/>
      <c r="BB102" s="220"/>
      <c r="BC102" s="220"/>
      <c r="BD102" s="220"/>
      <c r="BE102" s="218"/>
      <c r="BF102" s="221"/>
      <c r="BG102" s="220"/>
      <c r="BH102" s="220"/>
      <c r="BI102" s="220"/>
      <c r="BJ102" s="220"/>
      <c r="BK102" s="220"/>
      <c r="BL102" s="220"/>
      <c r="BM102" s="220"/>
      <c r="BN102" s="220"/>
      <c r="BO102" s="220"/>
      <c r="BP102" s="220"/>
      <c r="BQ102" s="218"/>
      <c r="BR102" s="221"/>
      <c r="BS102" s="220"/>
      <c r="BT102" s="220"/>
      <c r="BU102" s="220"/>
      <c r="BV102" s="220"/>
      <c r="BW102" s="220"/>
      <c r="BX102" s="220"/>
      <c r="BY102" s="220"/>
      <c r="BZ102" s="220"/>
      <c r="CA102" s="220"/>
      <c r="CB102" s="220"/>
      <c r="CC102" s="218"/>
      <c r="CD102" s="368"/>
    </row>
    <row r="103" spans="1:82" x14ac:dyDescent="0.75">
      <c r="A103" s="39"/>
      <c r="B103" s="121" t="s">
        <v>192</v>
      </c>
      <c r="C103" s="122" t="s">
        <v>193</v>
      </c>
      <c r="D103" s="123"/>
      <c r="E103" s="294"/>
      <c r="F103" s="249"/>
      <c r="G103" s="124">
        <f t="shared" ref="G103:AL103" si="47">SUM(G104:G115)</f>
        <v>7300000.0800000001</v>
      </c>
      <c r="H103" s="125">
        <f t="shared" si="47"/>
        <v>0</v>
      </c>
      <c r="I103" s="126">
        <f t="shared" si="47"/>
        <v>0</v>
      </c>
      <c r="J103" s="125">
        <f t="shared" si="47"/>
        <v>101388.89</v>
      </c>
      <c r="K103" s="127">
        <f t="shared" si="47"/>
        <v>101388.89</v>
      </c>
      <c r="L103" s="127">
        <f t="shared" si="47"/>
        <v>101388.89</v>
      </c>
      <c r="M103" s="127">
        <f t="shared" si="47"/>
        <v>101388.89</v>
      </c>
      <c r="N103" s="127">
        <f t="shared" si="47"/>
        <v>101388.89</v>
      </c>
      <c r="O103" s="127">
        <f t="shared" si="47"/>
        <v>101388.89</v>
      </c>
      <c r="P103" s="127">
        <f t="shared" si="47"/>
        <v>101388.89</v>
      </c>
      <c r="Q103" s="127">
        <f t="shared" si="47"/>
        <v>101388.89</v>
      </c>
      <c r="R103" s="127">
        <f t="shared" si="47"/>
        <v>101388.89</v>
      </c>
      <c r="S103" s="127">
        <f t="shared" si="47"/>
        <v>101388.89</v>
      </c>
      <c r="T103" s="127">
        <f t="shared" si="47"/>
        <v>101388.89</v>
      </c>
      <c r="U103" s="126">
        <f t="shared" si="47"/>
        <v>101388.89</v>
      </c>
      <c r="V103" s="125">
        <f t="shared" si="47"/>
        <v>101388.89</v>
      </c>
      <c r="W103" s="127">
        <f t="shared" si="47"/>
        <v>101388.89</v>
      </c>
      <c r="X103" s="127">
        <f t="shared" si="47"/>
        <v>101388.89</v>
      </c>
      <c r="Y103" s="127">
        <f t="shared" si="47"/>
        <v>101388.89</v>
      </c>
      <c r="Z103" s="127">
        <f t="shared" si="47"/>
        <v>101388.89</v>
      </c>
      <c r="AA103" s="127">
        <f t="shared" si="47"/>
        <v>101388.89</v>
      </c>
      <c r="AB103" s="127">
        <f t="shared" si="47"/>
        <v>101388.89</v>
      </c>
      <c r="AC103" s="127">
        <f t="shared" si="47"/>
        <v>101388.89</v>
      </c>
      <c r="AD103" s="127">
        <f t="shared" si="47"/>
        <v>101388.89</v>
      </c>
      <c r="AE103" s="127">
        <f t="shared" si="47"/>
        <v>101388.89</v>
      </c>
      <c r="AF103" s="127">
        <f t="shared" si="47"/>
        <v>101388.89</v>
      </c>
      <c r="AG103" s="126">
        <f t="shared" si="47"/>
        <v>101388.89</v>
      </c>
      <c r="AH103" s="128">
        <f t="shared" si="47"/>
        <v>101388.89</v>
      </c>
      <c r="AI103" s="127">
        <f t="shared" si="47"/>
        <v>101388.89</v>
      </c>
      <c r="AJ103" s="127">
        <f t="shared" si="47"/>
        <v>101388.89</v>
      </c>
      <c r="AK103" s="127">
        <f t="shared" si="47"/>
        <v>101388.89</v>
      </c>
      <c r="AL103" s="127">
        <f t="shared" si="47"/>
        <v>101388.89</v>
      </c>
      <c r="AM103" s="127">
        <f t="shared" ref="AM103:BR103" si="48">SUM(AM104:AM115)</f>
        <v>101388.89</v>
      </c>
      <c r="AN103" s="127">
        <f t="shared" si="48"/>
        <v>101388.89</v>
      </c>
      <c r="AO103" s="127">
        <f t="shared" si="48"/>
        <v>101388.89</v>
      </c>
      <c r="AP103" s="127">
        <f t="shared" si="48"/>
        <v>101388.89</v>
      </c>
      <c r="AQ103" s="127">
        <f t="shared" si="48"/>
        <v>101388.89</v>
      </c>
      <c r="AR103" s="127">
        <f t="shared" si="48"/>
        <v>101388.89</v>
      </c>
      <c r="AS103" s="126">
        <f t="shared" si="48"/>
        <v>101388.89</v>
      </c>
      <c r="AT103" s="128">
        <f t="shared" si="48"/>
        <v>101388.89</v>
      </c>
      <c r="AU103" s="127">
        <f t="shared" si="48"/>
        <v>101388.89</v>
      </c>
      <c r="AV103" s="127">
        <f t="shared" si="48"/>
        <v>101388.89</v>
      </c>
      <c r="AW103" s="127">
        <f t="shared" si="48"/>
        <v>101388.89</v>
      </c>
      <c r="AX103" s="127">
        <f t="shared" si="48"/>
        <v>101388.89</v>
      </c>
      <c r="AY103" s="127">
        <f t="shared" si="48"/>
        <v>101388.89</v>
      </c>
      <c r="AZ103" s="127">
        <f t="shared" si="48"/>
        <v>101388.89</v>
      </c>
      <c r="BA103" s="127">
        <f t="shared" si="48"/>
        <v>101388.89</v>
      </c>
      <c r="BB103" s="127">
        <f t="shared" si="48"/>
        <v>101388.89</v>
      </c>
      <c r="BC103" s="127">
        <f t="shared" si="48"/>
        <v>101388.89</v>
      </c>
      <c r="BD103" s="127">
        <f t="shared" si="48"/>
        <v>101388.89</v>
      </c>
      <c r="BE103" s="126">
        <f t="shared" si="48"/>
        <v>101388.89</v>
      </c>
      <c r="BF103" s="128">
        <f t="shared" si="48"/>
        <v>101388.89</v>
      </c>
      <c r="BG103" s="127">
        <f t="shared" si="48"/>
        <v>101388.89</v>
      </c>
      <c r="BH103" s="127">
        <f t="shared" si="48"/>
        <v>101388.89</v>
      </c>
      <c r="BI103" s="127">
        <f t="shared" si="48"/>
        <v>101388.89</v>
      </c>
      <c r="BJ103" s="127">
        <f t="shared" si="48"/>
        <v>101388.89</v>
      </c>
      <c r="BK103" s="127">
        <f t="shared" si="48"/>
        <v>101388.89</v>
      </c>
      <c r="BL103" s="127">
        <f t="shared" si="48"/>
        <v>101388.89</v>
      </c>
      <c r="BM103" s="127">
        <f t="shared" si="48"/>
        <v>101388.89</v>
      </c>
      <c r="BN103" s="127">
        <f t="shared" si="48"/>
        <v>101388.89</v>
      </c>
      <c r="BO103" s="127">
        <f t="shared" si="48"/>
        <v>101388.89</v>
      </c>
      <c r="BP103" s="127">
        <f t="shared" si="48"/>
        <v>101388.89</v>
      </c>
      <c r="BQ103" s="126">
        <f t="shared" si="48"/>
        <v>101388.89</v>
      </c>
      <c r="BR103" s="128">
        <f t="shared" si="48"/>
        <v>101388.89</v>
      </c>
      <c r="BS103" s="127">
        <f t="shared" ref="BS103:CC103" si="49">SUM(BS104:BS115)</f>
        <v>101388.89</v>
      </c>
      <c r="BT103" s="127">
        <f t="shared" si="49"/>
        <v>101388.89</v>
      </c>
      <c r="BU103" s="127">
        <f t="shared" si="49"/>
        <v>101388.89</v>
      </c>
      <c r="BV103" s="127">
        <f t="shared" si="49"/>
        <v>101388.89</v>
      </c>
      <c r="BW103" s="127">
        <f t="shared" si="49"/>
        <v>101388.89</v>
      </c>
      <c r="BX103" s="127">
        <f t="shared" si="49"/>
        <v>101388.89</v>
      </c>
      <c r="BY103" s="127">
        <f t="shared" si="49"/>
        <v>101388.89</v>
      </c>
      <c r="BZ103" s="127">
        <f t="shared" si="49"/>
        <v>101388.89</v>
      </c>
      <c r="CA103" s="127">
        <f t="shared" si="49"/>
        <v>101388.89</v>
      </c>
      <c r="CB103" s="127">
        <f t="shared" si="49"/>
        <v>101388.89</v>
      </c>
      <c r="CC103" s="126">
        <f t="shared" si="49"/>
        <v>101388.89</v>
      </c>
      <c r="CD103" s="368"/>
    </row>
    <row r="104" spans="1:82" x14ac:dyDescent="0.75">
      <c r="A104" s="39"/>
      <c r="B104" s="129" t="s">
        <v>607</v>
      </c>
      <c r="C104" s="129" t="s">
        <v>194</v>
      </c>
      <c r="D104" s="130" t="s">
        <v>58</v>
      </c>
      <c r="E104" s="255">
        <v>72</v>
      </c>
      <c r="F104" s="224"/>
      <c r="G104" s="74">
        <f t="shared" ref="G104:G106" si="50">+SUM(H104:CC104)</f>
        <v>4600000.08</v>
      </c>
      <c r="H104" s="230"/>
      <c r="I104" s="232"/>
      <c r="J104" s="75">
        <f>4600000/72</f>
        <v>63888.89</v>
      </c>
      <c r="K104" s="77">
        <f t="shared" ref="K104:BV104" si="51">4600000/72</f>
        <v>63888.89</v>
      </c>
      <c r="L104" s="77">
        <f t="shared" si="51"/>
        <v>63888.89</v>
      </c>
      <c r="M104" s="77">
        <f t="shared" si="51"/>
        <v>63888.89</v>
      </c>
      <c r="N104" s="77">
        <f t="shared" si="51"/>
        <v>63888.89</v>
      </c>
      <c r="O104" s="77">
        <f t="shared" si="51"/>
        <v>63888.89</v>
      </c>
      <c r="P104" s="77">
        <f t="shared" si="51"/>
        <v>63888.89</v>
      </c>
      <c r="Q104" s="77">
        <f t="shared" si="51"/>
        <v>63888.89</v>
      </c>
      <c r="R104" s="77">
        <f t="shared" si="51"/>
        <v>63888.89</v>
      </c>
      <c r="S104" s="77">
        <f t="shared" si="51"/>
        <v>63888.89</v>
      </c>
      <c r="T104" s="77">
        <f t="shared" si="51"/>
        <v>63888.89</v>
      </c>
      <c r="U104" s="76">
        <f t="shared" si="51"/>
        <v>63888.89</v>
      </c>
      <c r="V104" s="75">
        <f t="shared" si="51"/>
        <v>63888.89</v>
      </c>
      <c r="W104" s="77">
        <f t="shared" si="51"/>
        <v>63888.89</v>
      </c>
      <c r="X104" s="77">
        <f t="shared" si="51"/>
        <v>63888.89</v>
      </c>
      <c r="Y104" s="77">
        <f t="shared" si="51"/>
        <v>63888.89</v>
      </c>
      <c r="Z104" s="77">
        <f t="shared" si="51"/>
        <v>63888.89</v>
      </c>
      <c r="AA104" s="77">
        <f t="shared" si="51"/>
        <v>63888.89</v>
      </c>
      <c r="AB104" s="77">
        <f t="shared" si="51"/>
        <v>63888.89</v>
      </c>
      <c r="AC104" s="77">
        <f t="shared" si="51"/>
        <v>63888.89</v>
      </c>
      <c r="AD104" s="77">
        <f t="shared" si="51"/>
        <v>63888.89</v>
      </c>
      <c r="AE104" s="77">
        <f t="shared" si="51"/>
        <v>63888.89</v>
      </c>
      <c r="AF104" s="77">
        <f t="shared" si="51"/>
        <v>63888.89</v>
      </c>
      <c r="AG104" s="76">
        <f t="shared" si="51"/>
        <v>63888.89</v>
      </c>
      <c r="AH104" s="78">
        <f t="shared" si="51"/>
        <v>63888.89</v>
      </c>
      <c r="AI104" s="77">
        <f t="shared" si="51"/>
        <v>63888.89</v>
      </c>
      <c r="AJ104" s="77">
        <f t="shared" si="51"/>
        <v>63888.89</v>
      </c>
      <c r="AK104" s="77">
        <f t="shared" si="51"/>
        <v>63888.89</v>
      </c>
      <c r="AL104" s="77">
        <f t="shared" si="51"/>
        <v>63888.89</v>
      </c>
      <c r="AM104" s="77">
        <f t="shared" si="51"/>
        <v>63888.89</v>
      </c>
      <c r="AN104" s="77">
        <f t="shared" si="51"/>
        <v>63888.89</v>
      </c>
      <c r="AO104" s="77">
        <f t="shared" si="51"/>
        <v>63888.89</v>
      </c>
      <c r="AP104" s="77">
        <f t="shared" si="51"/>
        <v>63888.89</v>
      </c>
      <c r="AQ104" s="77">
        <f t="shared" si="51"/>
        <v>63888.89</v>
      </c>
      <c r="AR104" s="77">
        <f t="shared" si="51"/>
        <v>63888.89</v>
      </c>
      <c r="AS104" s="76">
        <f t="shared" si="51"/>
        <v>63888.89</v>
      </c>
      <c r="AT104" s="78">
        <f t="shared" si="51"/>
        <v>63888.89</v>
      </c>
      <c r="AU104" s="77">
        <f t="shared" si="51"/>
        <v>63888.89</v>
      </c>
      <c r="AV104" s="77">
        <f t="shared" si="51"/>
        <v>63888.89</v>
      </c>
      <c r="AW104" s="77">
        <f t="shared" si="51"/>
        <v>63888.89</v>
      </c>
      <c r="AX104" s="77">
        <f t="shared" si="51"/>
        <v>63888.89</v>
      </c>
      <c r="AY104" s="77">
        <f t="shared" si="51"/>
        <v>63888.89</v>
      </c>
      <c r="AZ104" s="77">
        <f t="shared" si="51"/>
        <v>63888.89</v>
      </c>
      <c r="BA104" s="77">
        <f t="shared" si="51"/>
        <v>63888.89</v>
      </c>
      <c r="BB104" s="77">
        <f t="shared" si="51"/>
        <v>63888.89</v>
      </c>
      <c r="BC104" s="77">
        <f t="shared" si="51"/>
        <v>63888.89</v>
      </c>
      <c r="BD104" s="77">
        <f t="shared" si="51"/>
        <v>63888.89</v>
      </c>
      <c r="BE104" s="76">
        <f t="shared" si="51"/>
        <v>63888.89</v>
      </c>
      <c r="BF104" s="78">
        <f t="shared" si="51"/>
        <v>63888.89</v>
      </c>
      <c r="BG104" s="77">
        <f t="shared" si="51"/>
        <v>63888.89</v>
      </c>
      <c r="BH104" s="77">
        <f t="shared" si="51"/>
        <v>63888.89</v>
      </c>
      <c r="BI104" s="77">
        <f t="shared" si="51"/>
        <v>63888.89</v>
      </c>
      <c r="BJ104" s="77">
        <f t="shared" si="51"/>
        <v>63888.89</v>
      </c>
      <c r="BK104" s="77">
        <f t="shared" si="51"/>
        <v>63888.89</v>
      </c>
      <c r="BL104" s="77">
        <f t="shared" si="51"/>
        <v>63888.89</v>
      </c>
      <c r="BM104" s="77">
        <f t="shared" si="51"/>
        <v>63888.89</v>
      </c>
      <c r="BN104" s="77">
        <f t="shared" si="51"/>
        <v>63888.89</v>
      </c>
      <c r="BO104" s="77">
        <f t="shared" si="51"/>
        <v>63888.89</v>
      </c>
      <c r="BP104" s="77">
        <f t="shared" si="51"/>
        <v>63888.89</v>
      </c>
      <c r="BQ104" s="76">
        <f t="shared" si="51"/>
        <v>63888.89</v>
      </c>
      <c r="BR104" s="78">
        <f t="shared" si="51"/>
        <v>63888.89</v>
      </c>
      <c r="BS104" s="77">
        <f t="shared" si="51"/>
        <v>63888.89</v>
      </c>
      <c r="BT104" s="77">
        <f t="shared" si="51"/>
        <v>63888.89</v>
      </c>
      <c r="BU104" s="77">
        <f t="shared" si="51"/>
        <v>63888.89</v>
      </c>
      <c r="BV104" s="77">
        <f t="shared" si="51"/>
        <v>63888.89</v>
      </c>
      <c r="BW104" s="77">
        <f t="shared" ref="BW104:CC104" si="52">4600000/72</f>
        <v>63888.89</v>
      </c>
      <c r="BX104" s="77">
        <f t="shared" si="52"/>
        <v>63888.89</v>
      </c>
      <c r="BY104" s="77">
        <f t="shared" si="52"/>
        <v>63888.89</v>
      </c>
      <c r="BZ104" s="77">
        <f t="shared" si="52"/>
        <v>63888.89</v>
      </c>
      <c r="CA104" s="77">
        <f t="shared" si="52"/>
        <v>63888.89</v>
      </c>
      <c r="CB104" s="77">
        <f t="shared" si="52"/>
        <v>63888.89</v>
      </c>
      <c r="CC104" s="76">
        <f t="shared" si="52"/>
        <v>63888.89</v>
      </c>
      <c r="CD104" s="368"/>
    </row>
    <row r="105" spans="1:82" x14ac:dyDescent="0.75">
      <c r="A105" s="39"/>
      <c r="B105" s="145" t="s">
        <v>605</v>
      </c>
      <c r="C105" s="146" t="str">
        <f>"Provision for overhead charges + profit in respect to A-4001-a"</f>
        <v>Provision for overhead charges + profit in respect to A-4001-a</v>
      </c>
      <c r="D105" s="147" t="s">
        <v>320</v>
      </c>
      <c r="E105" s="317">
        <f>+G104</f>
        <v>4600000</v>
      </c>
      <c r="F105" s="318"/>
      <c r="G105" s="74">
        <f>+E105*F105</f>
        <v>0</v>
      </c>
      <c r="H105" s="234"/>
      <c r="I105" s="235"/>
      <c r="J105" s="230">
        <f>J104*$F$105</f>
        <v>0</v>
      </c>
      <c r="K105" s="231">
        <f t="shared" ref="K105:BV105" si="53">K104*$F$105</f>
        <v>0</v>
      </c>
      <c r="L105" s="231">
        <f t="shared" si="53"/>
        <v>0</v>
      </c>
      <c r="M105" s="231">
        <f t="shared" si="53"/>
        <v>0</v>
      </c>
      <c r="N105" s="231">
        <f t="shared" si="53"/>
        <v>0</v>
      </c>
      <c r="O105" s="231">
        <f t="shared" si="53"/>
        <v>0</v>
      </c>
      <c r="P105" s="231">
        <f t="shared" si="53"/>
        <v>0</v>
      </c>
      <c r="Q105" s="231">
        <f t="shared" si="53"/>
        <v>0</v>
      </c>
      <c r="R105" s="231">
        <f t="shared" si="53"/>
        <v>0</v>
      </c>
      <c r="S105" s="231">
        <f t="shared" si="53"/>
        <v>0</v>
      </c>
      <c r="T105" s="231">
        <f t="shared" si="53"/>
        <v>0</v>
      </c>
      <c r="U105" s="232">
        <f t="shared" si="53"/>
        <v>0</v>
      </c>
      <c r="V105" s="230">
        <f t="shared" si="53"/>
        <v>0</v>
      </c>
      <c r="W105" s="231">
        <f t="shared" si="53"/>
        <v>0</v>
      </c>
      <c r="X105" s="231">
        <f t="shared" si="53"/>
        <v>0</v>
      </c>
      <c r="Y105" s="231">
        <f t="shared" si="53"/>
        <v>0</v>
      </c>
      <c r="Z105" s="231">
        <f t="shared" si="53"/>
        <v>0</v>
      </c>
      <c r="AA105" s="231">
        <f t="shared" si="53"/>
        <v>0</v>
      </c>
      <c r="AB105" s="231">
        <f t="shared" si="53"/>
        <v>0</v>
      </c>
      <c r="AC105" s="231">
        <f t="shared" si="53"/>
        <v>0</v>
      </c>
      <c r="AD105" s="231">
        <f t="shared" si="53"/>
        <v>0</v>
      </c>
      <c r="AE105" s="231">
        <f t="shared" si="53"/>
        <v>0</v>
      </c>
      <c r="AF105" s="231">
        <f t="shared" si="53"/>
        <v>0</v>
      </c>
      <c r="AG105" s="232">
        <f t="shared" si="53"/>
        <v>0</v>
      </c>
      <c r="AH105" s="233">
        <f t="shared" si="53"/>
        <v>0</v>
      </c>
      <c r="AI105" s="231">
        <f t="shared" si="53"/>
        <v>0</v>
      </c>
      <c r="AJ105" s="231">
        <f t="shared" si="53"/>
        <v>0</v>
      </c>
      <c r="AK105" s="231">
        <f t="shared" si="53"/>
        <v>0</v>
      </c>
      <c r="AL105" s="231">
        <f t="shared" si="53"/>
        <v>0</v>
      </c>
      <c r="AM105" s="231">
        <f t="shared" si="53"/>
        <v>0</v>
      </c>
      <c r="AN105" s="231">
        <f t="shared" si="53"/>
        <v>0</v>
      </c>
      <c r="AO105" s="231">
        <f t="shared" si="53"/>
        <v>0</v>
      </c>
      <c r="AP105" s="231">
        <f t="shared" si="53"/>
        <v>0</v>
      </c>
      <c r="AQ105" s="231">
        <f t="shared" si="53"/>
        <v>0</v>
      </c>
      <c r="AR105" s="231">
        <f t="shared" si="53"/>
        <v>0</v>
      </c>
      <c r="AS105" s="232">
        <f t="shared" si="53"/>
        <v>0</v>
      </c>
      <c r="AT105" s="233">
        <f t="shared" si="53"/>
        <v>0</v>
      </c>
      <c r="AU105" s="231">
        <f t="shared" si="53"/>
        <v>0</v>
      </c>
      <c r="AV105" s="231">
        <f t="shared" si="53"/>
        <v>0</v>
      </c>
      <c r="AW105" s="231">
        <f t="shared" si="53"/>
        <v>0</v>
      </c>
      <c r="AX105" s="231">
        <f t="shared" si="53"/>
        <v>0</v>
      </c>
      <c r="AY105" s="231">
        <f t="shared" si="53"/>
        <v>0</v>
      </c>
      <c r="AZ105" s="231">
        <f t="shared" si="53"/>
        <v>0</v>
      </c>
      <c r="BA105" s="231">
        <f t="shared" si="53"/>
        <v>0</v>
      </c>
      <c r="BB105" s="231">
        <f t="shared" si="53"/>
        <v>0</v>
      </c>
      <c r="BC105" s="231">
        <f t="shared" si="53"/>
        <v>0</v>
      </c>
      <c r="BD105" s="231">
        <f t="shared" si="53"/>
        <v>0</v>
      </c>
      <c r="BE105" s="232">
        <f t="shared" si="53"/>
        <v>0</v>
      </c>
      <c r="BF105" s="233">
        <f t="shared" si="53"/>
        <v>0</v>
      </c>
      <c r="BG105" s="231">
        <f t="shared" si="53"/>
        <v>0</v>
      </c>
      <c r="BH105" s="231">
        <f t="shared" si="53"/>
        <v>0</v>
      </c>
      <c r="BI105" s="231">
        <f t="shared" si="53"/>
        <v>0</v>
      </c>
      <c r="BJ105" s="231">
        <f t="shared" si="53"/>
        <v>0</v>
      </c>
      <c r="BK105" s="231">
        <f t="shared" si="53"/>
        <v>0</v>
      </c>
      <c r="BL105" s="231">
        <f t="shared" si="53"/>
        <v>0</v>
      </c>
      <c r="BM105" s="231">
        <f t="shared" si="53"/>
        <v>0</v>
      </c>
      <c r="BN105" s="231">
        <f t="shared" si="53"/>
        <v>0</v>
      </c>
      <c r="BO105" s="231">
        <f t="shared" si="53"/>
        <v>0</v>
      </c>
      <c r="BP105" s="231">
        <f t="shared" si="53"/>
        <v>0</v>
      </c>
      <c r="BQ105" s="232">
        <f t="shared" si="53"/>
        <v>0</v>
      </c>
      <c r="BR105" s="233">
        <f t="shared" si="53"/>
        <v>0</v>
      </c>
      <c r="BS105" s="231">
        <f t="shared" si="53"/>
        <v>0</v>
      </c>
      <c r="BT105" s="231">
        <f t="shared" si="53"/>
        <v>0</v>
      </c>
      <c r="BU105" s="231">
        <f t="shared" si="53"/>
        <v>0</v>
      </c>
      <c r="BV105" s="231">
        <f t="shared" si="53"/>
        <v>0</v>
      </c>
      <c r="BW105" s="231">
        <f t="shared" ref="BW105:CB105" si="54">BW104*$F$105</f>
        <v>0</v>
      </c>
      <c r="BX105" s="231">
        <f t="shared" si="54"/>
        <v>0</v>
      </c>
      <c r="BY105" s="231">
        <f t="shared" si="54"/>
        <v>0</v>
      </c>
      <c r="BZ105" s="231">
        <f t="shared" si="54"/>
        <v>0</v>
      </c>
      <c r="CA105" s="231">
        <f t="shared" si="54"/>
        <v>0</v>
      </c>
      <c r="CB105" s="231">
        <f t="shared" si="54"/>
        <v>0</v>
      </c>
      <c r="CC105" s="232">
        <f>G105-SUM(H105:CB105)</f>
        <v>0</v>
      </c>
      <c r="CD105" s="368"/>
    </row>
    <row r="106" spans="1:82" x14ac:dyDescent="0.75">
      <c r="A106" s="39"/>
      <c r="B106" s="129" t="s">
        <v>608</v>
      </c>
      <c r="C106" s="129" t="s">
        <v>195</v>
      </c>
      <c r="D106" s="130" t="s">
        <v>58</v>
      </c>
      <c r="E106" s="255">
        <v>72</v>
      </c>
      <c r="F106" s="224"/>
      <c r="G106" s="74">
        <f t="shared" si="50"/>
        <v>2700000</v>
      </c>
      <c r="H106" s="230"/>
      <c r="I106" s="232"/>
      <c r="J106" s="75">
        <f>2700000/72</f>
        <v>37500</v>
      </c>
      <c r="K106" s="77">
        <f t="shared" ref="K106:BV106" si="55">2700000/72</f>
        <v>37500</v>
      </c>
      <c r="L106" s="77">
        <f t="shared" si="55"/>
        <v>37500</v>
      </c>
      <c r="M106" s="77">
        <f t="shared" si="55"/>
        <v>37500</v>
      </c>
      <c r="N106" s="77">
        <f t="shared" si="55"/>
        <v>37500</v>
      </c>
      <c r="O106" s="77">
        <f t="shared" si="55"/>
        <v>37500</v>
      </c>
      <c r="P106" s="77">
        <f t="shared" si="55"/>
        <v>37500</v>
      </c>
      <c r="Q106" s="77">
        <f t="shared" si="55"/>
        <v>37500</v>
      </c>
      <c r="R106" s="77">
        <f t="shared" si="55"/>
        <v>37500</v>
      </c>
      <c r="S106" s="77">
        <f t="shared" si="55"/>
        <v>37500</v>
      </c>
      <c r="T106" s="77">
        <f t="shared" si="55"/>
        <v>37500</v>
      </c>
      <c r="U106" s="76">
        <f t="shared" si="55"/>
        <v>37500</v>
      </c>
      <c r="V106" s="75">
        <f t="shared" si="55"/>
        <v>37500</v>
      </c>
      <c r="W106" s="77">
        <f t="shared" si="55"/>
        <v>37500</v>
      </c>
      <c r="X106" s="77">
        <f t="shared" si="55"/>
        <v>37500</v>
      </c>
      <c r="Y106" s="77">
        <f t="shared" si="55"/>
        <v>37500</v>
      </c>
      <c r="Z106" s="77">
        <f t="shared" si="55"/>
        <v>37500</v>
      </c>
      <c r="AA106" s="77">
        <f t="shared" si="55"/>
        <v>37500</v>
      </c>
      <c r="AB106" s="77">
        <f t="shared" si="55"/>
        <v>37500</v>
      </c>
      <c r="AC106" s="77">
        <f t="shared" si="55"/>
        <v>37500</v>
      </c>
      <c r="AD106" s="77">
        <f t="shared" si="55"/>
        <v>37500</v>
      </c>
      <c r="AE106" s="77">
        <f t="shared" si="55"/>
        <v>37500</v>
      </c>
      <c r="AF106" s="77">
        <f t="shared" si="55"/>
        <v>37500</v>
      </c>
      <c r="AG106" s="76">
        <f t="shared" si="55"/>
        <v>37500</v>
      </c>
      <c r="AH106" s="78">
        <f t="shared" si="55"/>
        <v>37500</v>
      </c>
      <c r="AI106" s="77">
        <f t="shared" si="55"/>
        <v>37500</v>
      </c>
      <c r="AJ106" s="77">
        <f t="shared" si="55"/>
        <v>37500</v>
      </c>
      <c r="AK106" s="77">
        <f t="shared" si="55"/>
        <v>37500</v>
      </c>
      <c r="AL106" s="77">
        <f t="shared" si="55"/>
        <v>37500</v>
      </c>
      <c r="AM106" s="77">
        <f t="shared" si="55"/>
        <v>37500</v>
      </c>
      <c r="AN106" s="77">
        <f t="shared" si="55"/>
        <v>37500</v>
      </c>
      <c r="AO106" s="77">
        <f t="shared" si="55"/>
        <v>37500</v>
      </c>
      <c r="AP106" s="77">
        <f t="shared" si="55"/>
        <v>37500</v>
      </c>
      <c r="AQ106" s="77">
        <f t="shared" si="55"/>
        <v>37500</v>
      </c>
      <c r="AR106" s="77">
        <f t="shared" si="55"/>
        <v>37500</v>
      </c>
      <c r="AS106" s="76">
        <f t="shared" si="55"/>
        <v>37500</v>
      </c>
      <c r="AT106" s="78">
        <f t="shared" si="55"/>
        <v>37500</v>
      </c>
      <c r="AU106" s="77">
        <f t="shared" si="55"/>
        <v>37500</v>
      </c>
      <c r="AV106" s="77">
        <f t="shared" si="55"/>
        <v>37500</v>
      </c>
      <c r="AW106" s="77">
        <f t="shared" si="55"/>
        <v>37500</v>
      </c>
      <c r="AX106" s="77">
        <f t="shared" si="55"/>
        <v>37500</v>
      </c>
      <c r="AY106" s="77">
        <f t="shared" si="55"/>
        <v>37500</v>
      </c>
      <c r="AZ106" s="77">
        <f t="shared" si="55"/>
        <v>37500</v>
      </c>
      <c r="BA106" s="77">
        <f t="shared" si="55"/>
        <v>37500</v>
      </c>
      <c r="BB106" s="77">
        <f t="shared" si="55"/>
        <v>37500</v>
      </c>
      <c r="BC106" s="77">
        <f t="shared" si="55"/>
        <v>37500</v>
      </c>
      <c r="BD106" s="77">
        <f t="shared" si="55"/>
        <v>37500</v>
      </c>
      <c r="BE106" s="76">
        <f t="shared" si="55"/>
        <v>37500</v>
      </c>
      <c r="BF106" s="78">
        <f t="shared" si="55"/>
        <v>37500</v>
      </c>
      <c r="BG106" s="77">
        <f t="shared" si="55"/>
        <v>37500</v>
      </c>
      <c r="BH106" s="77">
        <f t="shared" si="55"/>
        <v>37500</v>
      </c>
      <c r="BI106" s="77">
        <f t="shared" si="55"/>
        <v>37500</v>
      </c>
      <c r="BJ106" s="77">
        <f t="shared" si="55"/>
        <v>37500</v>
      </c>
      <c r="BK106" s="77">
        <f t="shared" si="55"/>
        <v>37500</v>
      </c>
      <c r="BL106" s="77">
        <f t="shared" si="55"/>
        <v>37500</v>
      </c>
      <c r="BM106" s="77">
        <f t="shared" si="55"/>
        <v>37500</v>
      </c>
      <c r="BN106" s="77">
        <f t="shared" si="55"/>
        <v>37500</v>
      </c>
      <c r="BO106" s="77">
        <f t="shared" si="55"/>
        <v>37500</v>
      </c>
      <c r="BP106" s="77">
        <f t="shared" si="55"/>
        <v>37500</v>
      </c>
      <c r="BQ106" s="76">
        <f t="shared" si="55"/>
        <v>37500</v>
      </c>
      <c r="BR106" s="78">
        <f t="shared" si="55"/>
        <v>37500</v>
      </c>
      <c r="BS106" s="77">
        <f t="shared" si="55"/>
        <v>37500</v>
      </c>
      <c r="BT106" s="77">
        <f t="shared" si="55"/>
        <v>37500</v>
      </c>
      <c r="BU106" s="77">
        <f t="shared" si="55"/>
        <v>37500</v>
      </c>
      <c r="BV106" s="77">
        <f t="shared" si="55"/>
        <v>37500</v>
      </c>
      <c r="BW106" s="77">
        <f t="shared" ref="BW106:CC106" si="56">2700000/72</f>
        <v>37500</v>
      </c>
      <c r="BX106" s="77">
        <f t="shared" si="56"/>
        <v>37500</v>
      </c>
      <c r="BY106" s="77">
        <f t="shared" si="56"/>
        <v>37500</v>
      </c>
      <c r="BZ106" s="77">
        <f t="shared" si="56"/>
        <v>37500</v>
      </c>
      <c r="CA106" s="77">
        <f t="shared" si="56"/>
        <v>37500</v>
      </c>
      <c r="CB106" s="77">
        <f t="shared" si="56"/>
        <v>37500</v>
      </c>
      <c r="CC106" s="76">
        <f t="shared" si="56"/>
        <v>37500</v>
      </c>
      <c r="CD106" s="368"/>
    </row>
    <row r="107" spans="1:82" x14ac:dyDescent="0.75">
      <c r="A107" s="39"/>
      <c r="B107" s="145" t="s">
        <v>606</v>
      </c>
      <c r="C107" s="146" t="str">
        <f>"Provision for overhead charges + profit in respect to A-4002-a"</f>
        <v>Provision for overhead charges + profit in respect to A-4002-a</v>
      </c>
      <c r="D107" s="147" t="s">
        <v>320</v>
      </c>
      <c r="E107" s="317">
        <f>+G106</f>
        <v>2700000</v>
      </c>
      <c r="F107" s="318"/>
      <c r="G107" s="74">
        <f>+E107*F107</f>
        <v>0</v>
      </c>
      <c r="H107" s="234"/>
      <c r="I107" s="235"/>
      <c r="J107" s="230">
        <f>J106*$F$107</f>
        <v>0</v>
      </c>
      <c r="K107" s="231">
        <f t="shared" ref="K107:BV107" si="57">K106*$F$107</f>
        <v>0</v>
      </c>
      <c r="L107" s="231">
        <f t="shared" si="57"/>
        <v>0</v>
      </c>
      <c r="M107" s="231">
        <f t="shared" si="57"/>
        <v>0</v>
      </c>
      <c r="N107" s="231">
        <f t="shared" si="57"/>
        <v>0</v>
      </c>
      <c r="O107" s="231">
        <f t="shared" si="57"/>
        <v>0</v>
      </c>
      <c r="P107" s="231">
        <f t="shared" si="57"/>
        <v>0</v>
      </c>
      <c r="Q107" s="231">
        <f t="shared" si="57"/>
        <v>0</v>
      </c>
      <c r="R107" s="231">
        <f t="shared" si="57"/>
        <v>0</v>
      </c>
      <c r="S107" s="231">
        <f t="shared" si="57"/>
        <v>0</v>
      </c>
      <c r="T107" s="231">
        <f t="shared" si="57"/>
        <v>0</v>
      </c>
      <c r="U107" s="232">
        <f t="shared" si="57"/>
        <v>0</v>
      </c>
      <c r="V107" s="230">
        <f t="shared" si="57"/>
        <v>0</v>
      </c>
      <c r="W107" s="231">
        <f t="shared" si="57"/>
        <v>0</v>
      </c>
      <c r="X107" s="231">
        <f t="shared" si="57"/>
        <v>0</v>
      </c>
      <c r="Y107" s="231">
        <f t="shared" si="57"/>
        <v>0</v>
      </c>
      <c r="Z107" s="231">
        <f t="shared" si="57"/>
        <v>0</v>
      </c>
      <c r="AA107" s="231">
        <f t="shared" si="57"/>
        <v>0</v>
      </c>
      <c r="AB107" s="231">
        <f t="shared" si="57"/>
        <v>0</v>
      </c>
      <c r="AC107" s="231">
        <f t="shared" si="57"/>
        <v>0</v>
      </c>
      <c r="AD107" s="231">
        <f t="shared" si="57"/>
        <v>0</v>
      </c>
      <c r="AE107" s="231">
        <f t="shared" si="57"/>
        <v>0</v>
      </c>
      <c r="AF107" s="231">
        <f t="shared" si="57"/>
        <v>0</v>
      </c>
      <c r="AG107" s="232">
        <f t="shared" si="57"/>
        <v>0</v>
      </c>
      <c r="AH107" s="233">
        <f t="shared" si="57"/>
        <v>0</v>
      </c>
      <c r="AI107" s="231">
        <f t="shared" si="57"/>
        <v>0</v>
      </c>
      <c r="AJ107" s="231">
        <f t="shared" si="57"/>
        <v>0</v>
      </c>
      <c r="AK107" s="231">
        <f t="shared" si="57"/>
        <v>0</v>
      </c>
      <c r="AL107" s="231">
        <f t="shared" si="57"/>
        <v>0</v>
      </c>
      <c r="AM107" s="231">
        <f t="shared" si="57"/>
        <v>0</v>
      </c>
      <c r="AN107" s="231">
        <f t="shared" si="57"/>
        <v>0</v>
      </c>
      <c r="AO107" s="231">
        <f t="shared" si="57"/>
        <v>0</v>
      </c>
      <c r="AP107" s="231">
        <f t="shared" si="57"/>
        <v>0</v>
      </c>
      <c r="AQ107" s="231">
        <f t="shared" si="57"/>
        <v>0</v>
      </c>
      <c r="AR107" s="231">
        <f t="shared" si="57"/>
        <v>0</v>
      </c>
      <c r="AS107" s="232">
        <f t="shared" si="57"/>
        <v>0</v>
      </c>
      <c r="AT107" s="233">
        <f t="shared" si="57"/>
        <v>0</v>
      </c>
      <c r="AU107" s="231">
        <f t="shared" si="57"/>
        <v>0</v>
      </c>
      <c r="AV107" s="231">
        <f t="shared" si="57"/>
        <v>0</v>
      </c>
      <c r="AW107" s="231">
        <f t="shared" si="57"/>
        <v>0</v>
      </c>
      <c r="AX107" s="231">
        <f t="shared" si="57"/>
        <v>0</v>
      </c>
      <c r="AY107" s="231">
        <f t="shared" si="57"/>
        <v>0</v>
      </c>
      <c r="AZ107" s="231">
        <f t="shared" si="57"/>
        <v>0</v>
      </c>
      <c r="BA107" s="231">
        <f t="shared" si="57"/>
        <v>0</v>
      </c>
      <c r="BB107" s="231">
        <f t="shared" si="57"/>
        <v>0</v>
      </c>
      <c r="BC107" s="231">
        <f t="shared" si="57"/>
        <v>0</v>
      </c>
      <c r="BD107" s="231">
        <f t="shared" si="57"/>
        <v>0</v>
      </c>
      <c r="BE107" s="232">
        <f t="shared" si="57"/>
        <v>0</v>
      </c>
      <c r="BF107" s="233">
        <f t="shared" si="57"/>
        <v>0</v>
      </c>
      <c r="BG107" s="231">
        <f t="shared" si="57"/>
        <v>0</v>
      </c>
      <c r="BH107" s="231">
        <f t="shared" si="57"/>
        <v>0</v>
      </c>
      <c r="BI107" s="231">
        <f t="shared" si="57"/>
        <v>0</v>
      </c>
      <c r="BJ107" s="231">
        <f t="shared" si="57"/>
        <v>0</v>
      </c>
      <c r="BK107" s="231">
        <f t="shared" si="57"/>
        <v>0</v>
      </c>
      <c r="BL107" s="231">
        <f t="shared" si="57"/>
        <v>0</v>
      </c>
      <c r="BM107" s="231">
        <f t="shared" si="57"/>
        <v>0</v>
      </c>
      <c r="BN107" s="231">
        <f t="shared" si="57"/>
        <v>0</v>
      </c>
      <c r="BO107" s="231">
        <f t="shared" si="57"/>
        <v>0</v>
      </c>
      <c r="BP107" s="231">
        <f t="shared" si="57"/>
        <v>0</v>
      </c>
      <c r="BQ107" s="232">
        <f t="shared" si="57"/>
        <v>0</v>
      </c>
      <c r="BR107" s="233">
        <f t="shared" si="57"/>
        <v>0</v>
      </c>
      <c r="BS107" s="231">
        <f t="shared" si="57"/>
        <v>0</v>
      </c>
      <c r="BT107" s="231">
        <f t="shared" si="57"/>
        <v>0</v>
      </c>
      <c r="BU107" s="231">
        <f t="shared" si="57"/>
        <v>0</v>
      </c>
      <c r="BV107" s="231">
        <f t="shared" si="57"/>
        <v>0</v>
      </c>
      <c r="BW107" s="231">
        <f t="shared" ref="BW107:CC107" si="58">BW106*$F$107</f>
        <v>0</v>
      </c>
      <c r="BX107" s="231">
        <f t="shared" si="58"/>
        <v>0</v>
      </c>
      <c r="BY107" s="231">
        <f t="shared" si="58"/>
        <v>0</v>
      </c>
      <c r="BZ107" s="231">
        <f t="shared" si="58"/>
        <v>0</v>
      </c>
      <c r="CA107" s="231">
        <f t="shared" si="58"/>
        <v>0</v>
      </c>
      <c r="CB107" s="231">
        <f t="shared" si="58"/>
        <v>0</v>
      </c>
      <c r="CC107" s="232">
        <f t="shared" si="58"/>
        <v>0</v>
      </c>
      <c r="CD107" s="368"/>
    </row>
    <row r="108" spans="1:82" x14ac:dyDescent="0.75">
      <c r="A108" s="39"/>
      <c r="B108" s="129" t="s">
        <v>196</v>
      </c>
      <c r="C108" s="129" t="s">
        <v>197</v>
      </c>
      <c r="D108" s="130" t="s">
        <v>58</v>
      </c>
      <c r="E108" s="255">
        <v>72</v>
      </c>
      <c r="F108" s="224"/>
      <c r="G108" s="74">
        <f t="shared" ref="G108:G114" si="59">+SUM(H108:CC108)</f>
        <v>0</v>
      </c>
      <c r="H108" s="230"/>
      <c r="I108" s="232"/>
      <c r="J108" s="219"/>
      <c r="K108" s="220"/>
      <c r="L108" s="220"/>
      <c r="M108" s="220"/>
      <c r="N108" s="220"/>
      <c r="O108" s="220"/>
      <c r="P108" s="220"/>
      <c r="Q108" s="220"/>
      <c r="R108" s="220"/>
      <c r="S108" s="220"/>
      <c r="T108" s="220"/>
      <c r="U108" s="218"/>
      <c r="V108" s="219"/>
      <c r="W108" s="220"/>
      <c r="X108" s="220"/>
      <c r="Y108" s="220"/>
      <c r="Z108" s="220"/>
      <c r="AA108" s="220"/>
      <c r="AB108" s="220"/>
      <c r="AC108" s="220"/>
      <c r="AD108" s="220"/>
      <c r="AE108" s="220"/>
      <c r="AF108" s="220"/>
      <c r="AG108" s="218"/>
      <c r="AH108" s="221"/>
      <c r="AI108" s="220"/>
      <c r="AJ108" s="220"/>
      <c r="AK108" s="220"/>
      <c r="AL108" s="220"/>
      <c r="AM108" s="220"/>
      <c r="AN108" s="220"/>
      <c r="AO108" s="220"/>
      <c r="AP108" s="220"/>
      <c r="AQ108" s="220"/>
      <c r="AR108" s="220"/>
      <c r="AS108" s="218"/>
      <c r="AT108" s="221"/>
      <c r="AU108" s="220"/>
      <c r="AV108" s="220"/>
      <c r="AW108" s="220"/>
      <c r="AX108" s="220"/>
      <c r="AY108" s="220"/>
      <c r="AZ108" s="220"/>
      <c r="BA108" s="220"/>
      <c r="BB108" s="220"/>
      <c r="BC108" s="220"/>
      <c r="BD108" s="220"/>
      <c r="BE108" s="218"/>
      <c r="BF108" s="221"/>
      <c r="BG108" s="220"/>
      <c r="BH108" s="220"/>
      <c r="BI108" s="220"/>
      <c r="BJ108" s="220"/>
      <c r="BK108" s="220"/>
      <c r="BL108" s="220"/>
      <c r="BM108" s="220"/>
      <c r="BN108" s="220"/>
      <c r="BO108" s="220"/>
      <c r="BP108" s="220"/>
      <c r="BQ108" s="218"/>
      <c r="BR108" s="221"/>
      <c r="BS108" s="220"/>
      <c r="BT108" s="220"/>
      <c r="BU108" s="220"/>
      <c r="BV108" s="220"/>
      <c r="BW108" s="220"/>
      <c r="BX108" s="220"/>
      <c r="BY108" s="220"/>
      <c r="BZ108" s="220"/>
      <c r="CA108" s="220"/>
      <c r="CB108" s="220"/>
      <c r="CC108" s="218"/>
      <c r="CD108" s="368"/>
    </row>
    <row r="109" spans="1:82" x14ac:dyDescent="0.75">
      <c r="A109" s="39"/>
      <c r="B109" s="129" t="s">
        <v>198</v>
      </c>
      <c r="C109" s="129" t="s">
        <v>199</v>
      </c>
      <c r="D109" s="130" t="s">
        <v>58</v>
      </c>
      <c r="E109" s="255">
        <v>72</v>
      </c>
      <c r="F109" s="224"/>
      <c r="G109" s="74">
        <f t="shared" si="59"/>
        <v>0</v>
      </c>
      <c r="H109" s="230"/>
      <c r="I109" s="232"/>
      <c r="J109" s="219"/>
      <c r="K109" s="220"/>
      <c r="L109" s="220"/>
      <c r="M109" s="220"/>
      <c r="N109" s="220"/>
      <c r="O109" s="220"/>
      <c r="P109" s="220"/>
      <c r="Q109" s="220"/>
      <c r="R109" s="220"/>
      <c r="S109" s="220"/>
      <c r="T109" s="220"/>
      <c r="U109" s="218"/>
      <c r="V109" s="219"/>
      <c r="W109" s="220"/>
      <c r="X109" s="220"/>
      <c r="Y109" s="220"/>
      <c r="Z109" s="220"/>
      <c r="AA109" s="220"/>
      <c r="AB109" s="220"/>
      <c r="AC109" s="220"/>
      <c r="AD109" s="220"/>
      <c r="AE109" s="220"/>
      <c r="AF109" s="220"/>
      <c r="AG109" s="218"/>
      <c r="AH109" s="221"/>
      <c r="AI109" s="220"/>
      <c r="AJ109" s="220"/>
      <c r="AK109" s="220"/>
      <c r="AL109" s="220"/>
      <c r="AM109" s="220"/>
      <c r="AN109" s="220"/>
      <c r="AO109" s="220"/>
      <c r="AP109" s="220"/>
      <c r="AQ109" s="220"/>
      <c r="AR109" s="220"/>
      <c r="AS109" s="218"/>
      <c r="AT109" s="221"/>
      <c r="AU109" s="220"/>
      <c r="AV109" s="220"/>
      <c r="AW109" s="220"/>
      <c r="AX109" s="220"/>
      <c r="AY109" s="220"/>
      <c r="AZ109" s="220"/>
      <c r="BA109" s="220"/>
      <c r="BB109" s="220"/>
      <c r="BC109" s="220"/>
      <c r="BD109" s="220"/>
      <c r="BE109" s="218"/>
      <c r="BF109" s="221"/>
      <c r="BG109" s="220"/>
      <c r="BH109" s="220"/>
      <c r="BI109" s="220"/>
      <c r="BJ109" s="220"/>
      <c r="BK109" s="220"/>
      <c r="BL109" s="220"/>
      <c r="BM109" s="220"/>
      <c r="BN109" s="220"/>
      <c r="BO109" s="220"/>
      <c r="BP109" s="220"/>
      <c r="BQ109" s="218"/>
      <c r="BR109" s="221"/>
      <c r="BS109" s="220"/>
      <c r="BT109" s="220"/>
      <c r="BU109" s="220"/>
      <c r="BV109" s="220"/>
      <c r="BW109" s="220"/>
      <c r="BX109" s="220"/>
      <c r="BY109" s="220"/>
      <c r="BZ109" s="220"/>
      <c r="CA109" s="220"/>
      <c r="CB109" s="220"/>
      <c r="CC109" s="218"/>
      <c r="CD109" s="368"/>
    </row>
    <row r="110" spans="1:82" x14ac:dyDescent="0.75">
      <c r="A110" s="39"/>
      <c r="B110" s="129" t="s">
        <v>200</v>
      </c>
      <c r="C110" s="129" t="s">
        <v>201</v>
      </c>
      <c r="D110" s="130" t="s">
        <v>58</v>
      </c>
      <c r="E110" s="255">
        <v>72</v>
      </c>
      <c r="F110" s="224"/>
      <c r="G110" s="74">
        <f t="shared" si="59"/>
        <v>0</v>
      </c>
      <c r="H110" s="230"/>
      <c r="I110" s="232"/>
      <c r="J110" s="219"/>
      <c r="K110" s="220"/>
      <c r="L110" s="220"/>
      <c r="M110" s="220"/>
      <c r="N110" s="220"/>
      <c r="O110" s="220"/>
      <c r="P110" s="220"/>
      <c r="Q110" s="220"/>
      <c r="R110" s="220"/>
      <c r="S110" s="220"/>
      <c r="T110" s="220"/>
      <c r="U110" s="218"/>
      <c r="V110" s="219"/>
      <c r="W110" s="220"/>
      <c r="X110" s="220"/>
      <c r="Y110" s="220"/>
      <c r="Z110" s="220"/>
      <c r="AA110" s="220"/>
      <c r="AB110" s="220"/>
      <c r="AC110" s="220"/>
      <c r="AD110" s="220"/>
      <c r="AE110" s="220"/>
      <c r="AF110" s="220"/>
      <c r="AG110" s="218"/>
      <c r="AH110" s="221"/>
      <c r="AI110" s="220"/>
      <c r="AJ110" s="220"/>
      <c r="AK110" s="220"/>
      <c r="AL110" s="220"/>
      <c r="AM110" s="220"/>
      <c r="AN110" s="220"/>
      <c r="AO110" s="220"/>
      <c r="AP110" s="220"/>
      <c r="AQ110" s="220"/>
      <c r="AR110" s="220"/>
      <c r="AS110" s="218"/>
      <c r="AT110" s="221"/>
      <c r="AU110" s="220"/>
      <c r="AV110" s="220"/>
      <c r="AW110" s="220"/>
      <c r="AX110" s="220"/>
      <c r="AY110" s="220"/>
      <c r="AZ110" s="220"/>
      <c r="BA110" s="220"/>
      <c r="BB110" s="220"/>
      <c r="BC110" s="220"/>
      <c r="BD110" s="220"/>
      <c r="BE110" s="218"/>
      <c r="BF110" s="221"/>
      <c r="BG110" s="220"/>
      <c r="BH110" s="220"/>
      <c r="BI110" s="220"/>
      <c r="BJ110" s="220"/>
      <c r="BK110" s="220"/>
      <c r="BL110" s="220"/>
      <c r="BM110" s="220"/>
      <c r="BN110" s="220"/>
      <c r="BO110" s="220"/>
      <c r="BP110" s="220"/>
      <c r="BQ110" s="218"/>
      <c r="BR110" s="221"/>
      <c r="BS110" s="220"/>
      <c r="BT110" s="220"/>
      <c r="BU110" s="220"/>
      <c r="BV110" s="220"/>
      <c r="BW110" s="220"/>
      <c r="BX110" s="220"/>
      <c r="BY110" s="220"/>
      <c r="BZ110" s="220"/>
      <c r="CA110" s="220"/>
      <c r="CB110" s="220"/>
      <c r="CC110" s="218"/>
      <c r="CD110" s="368"/>
    </row>
    <row r="111" spans="1:82" x14ac:dyDescent="0.75">
      <c r="A111" s="39"/>
      <c r="B111" s="129" t="s">
        <v>202</v>
      </c>
      <c r="C111" s="129" t="s">
        <v>203</v>
      </c>
      <c r="D111" s="130" t="s">
        <v>58</v>
      </c>
      <c r="E111" s="255">
        <v>72</v>
      </c>
      <c r="F111" s="224"/>
      <c r="G111" s="74">
        <f t="shared" si="59"/>
        <v>0</v>
      </c>
      <c r="H111" s="75"/>
      <c r="I111" s="76"/>
      <c r="J111" s="219"/>
      <c r="K111" s="220"/>
      <c r="L111" s="220"/>
      <c r="M111" s="220"/>
      <c r="N111" s="220"/>
      <c r="O111" s="220"/>
      <c r="P111" s="220"/>
      <c r="Q111" s="220"/>
      <c r="R111" s="220"/>
      <c r="S111" s="220"/>
      <c r="T111" s="220"/>
      <c r="U111" s="218"/>
      <c r="V111" s="219"/>
      <c r="W111" s="220"/>
      <c r="X111" s="220"/>
      <c r="Y111" s="220"/>
      <c r="Z111" s="220"/>
      <c r="AA111" s="220"/>
      <c r="AB111" s="220"/>
      <c r="AC111" s="220"/>
      <c r="AD111" s="220"/>
      <c r="AE111" s="220"/>
      <c r="AF111" s="220"/>
      <c r="AG111" s="218"/>
      <c r="AH111" s="221"/>
      <c r="AI111" s="220"/>
      <c r="AJ111" s="220"/>
      <c r="AK111" s="220"/>
      <c r="AL111" s="220"/>
      <c r="AM111" s="220"/>
      <c r="AN111" s="220"/>
      <c r="AO111" s="220"/>
      <c r="AP111" s="220"/>
      <c r="AQ111" s="220"/>
      <c r="AR111" s="220"/>
      <c r="AS111" s="218"/>
      <c r="AT111" s="221"/>
      <c r="AU111" s="220"/>
      <c r="AV111" s="220"/>
      <c r="AW111" s="220"/>
      <c r="AX111" s="220"/>
      <c r="AY111" s="220"/>
      <c r="AZ111" s="220"/>
      <c r="BA111" s="220"/>
      <c r="BB111" s="220"/>
      <c r="BC111" s="220"/>
      <c r="BD111" s="220"/>
      <c r="BE111" s="218"/>
      <c r="BF111" s="221"/>
      <c r="BG111" s="220"/>
      <c r="BH111" s="220"/>
      <c r="BI111" s="220"/>
      <c r="BJ111" s="220"/>
      <c r="BK111" s="220"/>
      <c r="BL111" s="220"/>
      <c r="BM111" s="220"/>
      <c r="BN111" s="220"/>
      <c r="BO111" s="220"/>
      <c r="BP111" s="220"/>
      <c r="BQ111" s="218"/>
      <c r="BR111" s="221"/>
      <c r="BS111" s="220"/>
      <c r="BT111" s="220"/>
      <c r="BU111" s="220"/>
      <c r="BV111" s="220"/>
      <c r="BW111" s="220"/>
      <c r="BX111" s="220"/>
      <c r="BY111" s="220"/>
      <c r="BZ111" s="220"/>
      <c r="CA111" s="220"/>
      <c r="CB111" s="220"/>
      <c r="CC111" s="218"/>
      <c r="CD111" s="368"/>
    </row>
    <row r="112" spans="1:82" x14ac:dyDescent="0.75">
      <c r="A112" s="39"/>
      <c r="B112" s="129" t="s">
        <v>204</v>
      </c>
      <c r="C112" s="129" t="s">
        <v>205</v>
      </c>
      <c r="D112" s="130" t="s">
        <v>58</v>
      </c>
      <c r="E112" s="255">
        <v>72</v>
      </c>
      <c r="F112" s="224"/>
      <c r="G112" s="74">
        <f t="shared" si="59"/>
        <v>0</v>
      </c>
      <c r="H112" s="75"/>
      <c r="I112" s="76"/>
      <c r="J112" s="219"/>
      <c r="K112" s="220"/>
      <c r="L112" s="220"/>
      <c r="M112" s="220"/>
      <c r="N112" s="220"/>
      <c r="O112" s="220"/>
      <c r="P112" s="220"/>
      <c r="Q112" s="220"/>
      <c r="R112" s="220"/>
      <c r="S112" s="220"/>
      <c r="T112" s="220"/>
      <c r="U112" s="218"/>
      <c r="V112" s="219"/>
      <c r="W112" s="220"/>
      <c r="X112" s="220"/>
      <c r="Y112" s="220"/>
      <c r="Z112" s="220"/>
      <c r="AA112" s="220"/>
      <c r="AB112" s="220"/>
      <c r="AC112" s="220"/>
      <c r="AD112" s="220"/>
      <c r="AE112" s="220"/>
      <c r="AF112" s="220"/>
      <c r="AG112" s="218"/>
      <c r="AH112" s="221"/>
      <c r="AI112" s="220"/>
      <c r="AJ112" s="220"/>
      <c r="AK112" s="220"/>
      <c r="AL112" s="220"/>
      <c r="AM112" s="220"/>
      <c r="AN112" s="220"/>
      <c r="AO112" s="220"/>
      <c r="AP112" s="220"/>
      <c r="AQ112" s="220"/>
      <c r="AR112" s="220"/>
      <c r="AS112" s="218"/>
      <c r="AT112" s="221"/>
      <c r="AU112" s="220"/>
      <c r="AV112" s="220"/>
      <c r="AW112" s="220"/>
      <c r="AX112" s="220"/>
      <c r="AY112" s="220"/>
      <c r="AZ112" s="220"/>
      <c r="BA112" s="220"/>
      <c r="BB112" s="220"/>
      <c r="BC112" s="220"/>
      <c r="BD112" s="220"/>
      <c r="BE112" s="218"/>
      <c r="BF112" s="221"/>
      <c r="BG112" s="220"/>
      <c r="BH112" s="220"/>
      <c r="BI112" s="220"/>
      <c r="BJ112" s="220"/>
      <c r="BK112" s="220"/>
      <c r="BL112" s="220"/>
      <c r="BM112" s="220"/>
      <c r="BN112" s="220"/>
      <c r="BO112" s="220"/>
      <c r="BP112" s="220"/>
      <c r="BQ112" s="218"/>
      <c r="BR112" s="221"/>
      <c r="BS112" s="220"/>
      <c r="BT112" s="220"/>
      <c r="BU112" s="220"/>
      <c r="BV112" s="220"/>
      <c r="BW112" s="220"/>
      <c r="BX112" s="220"/>
      <c r="BY112" s="220"/>
      <c r="BZ112" s="220"/>
      <c r="CA112" s="220"/>
      <c r="CB112" s="220"/>
      <c r="CC112" s="218"/>
      <c r="CD112" s="368"/>
    </row>
    <row r="113" spans="1:82" x14ac:dyDescent="0.75">
      <c r="A113" s="39"/>
      <c r="B113" s="129" t="s">
        <v>206</v>
      </c>
      <c r="C113" s="129" t="s">
        <v>207</v>
      </c>
      <c r="D113" s="130" t="s">
        <v>58</v>
      </c>
      <c r="E113" s="255">
        <v>72</v>
      </c>
      <c r="F113" s="224"/>
      <c r="G113" s="74">
        <f t="shared" si="59"/>
        <v>0</v>
      </c>
      <c r="H113" s="75"/>
      <c r="I113" s="76"/>
      <c r="J113" s="219"/>
      <c r="K113" s="220"/>
      <c r="L113" s="220"/>
      <c r="M113" s="220"/>
      <c r="N113" s="220"/>
      <c r="O113" s="220"/>
      <c r="P113" s="220"/>
      <c r="Q113" s="220"/>
      <c r="R113" s="220"/>
      <c r="S113" s="220"/>
      <c r="T113" s="220"/>
      <c r="U113" s="218"/>
      <c r="V113" s="219"/>
      <c r="W113" s="220"/>
      <c r="X113" s="220"/>
      <c r="Y113" s="220"/>
      <c r="Z113" s="220"/>
      <c r="AA113" s="220"/>
      <c r="AB113" s="220"/>
      <c r="AC113" s="220"/>
      <c r="AD113" s="220"/>
      <c r="AE113" s="220"/>
      <c r="AF113" s="220"/>
      <c r="AG113" s="218"/>
      <c r="AH113" s="221"/>
      <c r="AI113" s="220"/>
      <c r="AJ113" s="220"/>
      <c r="AK113" s="220"/>
      <c r="AL113" s="220"/>
      <c r="AM113" s="220"/>
      <c r="AN113" s="220"/>
      <c r="AO113" s="220"/>
      <c r="AP113" s="220"/>
      <c r="AQ113" s="220"/>
      <c r="AR113" s="220"/>
      <c r="AS113" s="218"/>
      <c r="AT113" s="221"/>
      <c r="AU113" s="220"/>
      <c r="AV113" s="220"/>
      <c r="AW113" s="220"/>
      <c r="AX113" s="220"/>
      <c r="AY113" s="220"/>
      <c r="AZ113" s="220"/>
      <c r="BA113" s="220"/>
      <c r="BB113" s="220"/>
      <c r="BC113" s="220"/>
      <c r="BD113" s="220"/>
      <c r="BE113" s="218"/>
      <c r="BF113" s="221"/>
      <c r="BG113" s="220"/>
      <c r="BH113" s="220"/>
      <c r="BI113" s="220"/>
      <c r="BJ113" s="220"/>
      <c r="BK113" s="220"/>
      <c r="BL113" s="220"/>
      <c r="BM113" s="220"/>
      <c r="BN113" s="220"/>
      <c r="BO113" s="220"/>
      <c r="BP113" s="220"/>
      <c r="BQ113" s="218"/>
      <c r="BR113" s="221"/>
      <c r="BS113" s="220"/>
      <c r="BT113" s="220"/>
      <c r="BU113" s="220"/>
      <c r="BV113" s="220"/>
      <c r="BW113" s="220"/>
      <c r="BX113" s="220"/>
      <c r="BY113" s="220"/>
      <c r="BZ113" s="220"/>
      <c r="CA113" s="220"/>
      <c r="CB113" s="220"/>
      <c r="CC113" s="218"/>
      <c r="CD113" s="368"/>
    </row>
    <row r="114" spans="1:82" x14ac:dyDescent="0.75">
      <c r="A114" s="39"/>
      <c r="B114" s="129" t="s">
        <v>208</v>
      </c>
      <c r="C114" s="129" t="s">
        <v>209</v>
      </c>
      <c r="D114" s="130" t="s">
        <v>58</v>
      </c>
      <c r="E114" s="255">
        <v>72</v>
      </c>
      <c r="F114" s="224"/>
      <c r="G114" s="74">
        <f t="shared" si="59"/>
        <v>0</v>
      </c>
      <c r="H114" s="75"/>
      <c r="I114" s="76"/>
      <c r="J114" s="219"/>
      <c r="K114" s="220"/>
      <c r="L114" s="220"/>
      <c r="M114" s="220"/>
      <c r="N114" s="220"/>
      <c r="O114" s="220"/>
      <c r="P114" s="220"/>
      <c r="Q114" s="220"/>
      <c r="R114" s="220"/>
      <c r="S114" s="220"/>
      <c r="T114" s="220"/>
      <c r="U114" s="218"/>
      <c r="V114" s="219"/>
      <c r="W114" s="220"/>
      <c r="X114" s="220"/>
      <c r="Y114" s="220"/>
      <c r="Z114" s="220"/>
      <c r="AA114" s="220"/>
      <c r="AB114" s="220"/>
      <c r="AC114" s="220"/>
      <c r="AD114" s="220"/>
      <c r="AE114" s="220"/>
      <c r="AF114" s="220"/>
      <c r="AG114" s="218"/>
      <c r="AH114" s="221"/>
      <c r="AI114" s="220"/>
      <c r="AJ114" s="220"/>
      <c r="AK114" s="220"/>
      <c r="AL114" s="220"/>
      <c r="AM114" s="220"/>
      <c r="AN114" s="220"/>
      <c r="AO114" s="220"/>
      <c r="AP114" s="220"/>
      <c r="AQ114" s="220"/>
      <c r="AR114" s="220"/>
      <c r="AS114" s="218"/>
      <c r="AT114" s="221"/>
      <c r="AU114" s="220"/>
      <c r="AV114" s="220"/>
      <c r="AW114" s="220"/>
      <c r="AX114" s="220"/>
      <c r="AY114" s="220"/>
      <c r="AZ114" s="220"/>
      <c r="BA114" s="220"/>
      <c r="BB114" s="220"/>
      <c r="BC114" s="220"/>
      <c r="BD114" s="220"/>
      <c r="BE114" s="218"/>
      <c r="BF114" s="221"/>
      <c r="BG114" s="220"/>
      <c r="BH114" s="220"/>
      <c r="BI114" s="220"/>
      <c r="BJ114" s="220"/>
      <c r="BK114" s="220"/>
      <c r="BL114" s="220"/>
      <c r="BM114" s="220"/>
      <c r="BN114" s="220"/>
      <c r="BO114" s="220"/>
      <c r="BP114" s="220"/>
      <c r="BQ114" s="218"/>
      <c r="BR114" s="221"/>
      <c r="BS114" s="220"/>
      <c r="BT114" s="220"/>
      <c r="BU114" s="220"/>
      <c r="BV114" s="220"/>
      <c r="BW114" s="220"/>
      <c r="BX114" s="220"/>
      <c r="BY114" s="220"/>
      <c r="BZ114" s="220"/>
      <c r="CA114" s="220"/>
      <c r="CB114" s="220"/>
      <c r="CC114" s="218"/>
      <c r="CD114" s="368"/>
    </row>
    <row r="115" spans="1:82" ht="27" x14ac:dyDescent="0.75">
      <c r="A115" s="39"/>
      <c r="B115" s="129" t="s">
        <v>210</v>
      </c>
      <c r="C115" s="129" t="s">
        <v>211</v>
      </c>
      <c r="D115" s="130" t="s">
        <v>58</v>
      </c>
      <c r="E115" s="255">
        <v>72</v>
      </c>
      <c r="F115" s="224"/>
      <c r="G115" s="74">
        <f t="shared" ref="G115" si="60">+SUM(H115:CC115)</f>
        <v>0</v>
      </c>
      <c r="H115" s="230"/>
      <c r="I115" s="232"/>
      <c r="J115" s="219"/>
      <c r="K115" s="220"/>
      <c r="L115" s="220"/>
      <c r="M115" s="220"/>
      <c r="N115" s="220"/>
      <c r="O115" s="220"/>
      <c r="P115" s="220"/>
      <c r="Q115" s="220"/>
      <c r="R115" s="220"/>
      <c r="S115" s="220"/>
      <c r="T115" s="220"/>
      <c r="U115" s="218"/>
      <c r="V115" s="219"/>
      <c r="W115" s="220"/>
      <c r="X115" s="220"/>
      <c r="Y115" s="220"/>
      <c r="Z115" s="220"/>
      <c r="AA115" s="220"/>
      <c r="AB115" s="220"/>
      <c r="AC115" s="220"/>
      <c r="AD115" s="220"/>
      <c r="AE115" s="220"/>
      <c r="AF115" s="220"/>
      <c r="AG115" s="218"/>
      <c r="AH115" s="221"/>
      <c r="AI115" s="220"/>
      <c r="AJ115" s="220"/>
      <c r="AK115" s="220"/>
      <c r="AL115" s="220"/>
      <c r="AM115" s="220"/>
      <c r="AN115" s="220"/>
      <c r="AO115" s="220"/>
      <c r="AP115" s="220"/>
      <c r="AQ115" s="220"/>
      <c r="AR115" s="220"/>
      <c r="AS115" s="218"/>
      <c r="AT115" s="221"/>
      <c r="AU115" s="220"/>
      <c r="AV115" s="220"/>
      <c r="AW115" s="220"/>
      <c r="AX115" s="220"/>
      <c r="AY115" s="220"/>
      <c r="AZ115" s="220"/>
      <c r="BA115" s="220"/>
      <c r="BB115" s="220"/>
      <c r="BC115" s="220"/>
      <c r="BD115" s="220"/>
      <c r="BE115" s="218"/>
      <c r="BF115" s="221"/>
      <c r="BG115" s="220"/>
      <c r="BH115" s="220"/>
      <c r="BI115" s="220"/>
      <c r="BJ115" s="220"/>
      <c r="BK115" s="220"/>
      <c r="BL115" s="220"/>
      <c r="BM115" s="220"/>
      <c r="BN115" s="220"/>
      <c r="BO115" s="220"/>
      <c r="BP115" s="220"/>
      <c r="BQ115" s="218"/>
      <c r="BR115" s="221"/>
      <c r="BS115" s="220"/>
      <c r="BT115" s="220"/>
      <c r="BU115" s="220"/>
      <c r="BV115" s="220"/>
      <c r="BW115" s="220"/>
      <c r="BX115" s="220"/>
      <c r="BY115" s="220"/>
      <c r="BZ115" s="220"/>
      <c r="CA115" s="220"/>
      <c r="CB115" s="220"/>
      <c r="CC115" s="218"/>
      <c r="CD115" s="368"/>
    </row>
    <row r="116" spans="1:82" x14ac:dyDescent="0.75">
      <c r="A116" s="39"/>
      <c r="B116" s="121" t="s">
        <v>212</v>
      </c>
      <c r="C116" s="122" t="s">
        <v>213</v>
      </c>
      <c r="D116" s="123"/>
      <c r="E116" s="294"/>
      <c r="F116" s="249"/>
      <c r="G116" s="124">
        <f t="shared" ref="G116:AL116" si="61">+G117+G128+G138</f>
        <v>0</v>
      </c>
      <c r="H116" s="125">
        <f t="shared" si="61"/>
        <v>0</v>
      </c>
      <c r="I116" s="126">
        <f t="shared" si="61"/>
        <v>0</v>
      </c>
      <c r="J116" s="125">
        <f t="shared" si="61"/>
        <v>0</v>
      </c>
      <c r="K116" s="127">
        <f t="shared" si="61"/>
        <v>0</v>
      </c>
      <c r="L116" s="127">
        <f t="shared" si="61"/>
        <v>0</v>
      </c>
      <c r="M116" s="127">
        <f t="shared" si="61"/>
        <v>0</v>
      </c>
      <c r="N116" s="127">
        <f t="shared" si="61"/>
        <v>0</v>
      </c>
      <c r="O116" s="127">
        <f t="shared" si="61"/>
        <v>0</v>
      </c>
      <c r="P116" s="127">
        <f t="shared" si="61"/>
        <v>0</v>
      </c>
      <c r="Q116" s="127">
        <f t="shared" si="61"/>
        <v>0</v>
      </c>
      <c r="R116" s="127">
        <f t="shared" si="61"/>
        <v>0</v>
      </c>
      <c r="S116" s="127">
        <f t="shared" si="61"/>
        <v>0</v>
      </c>
      <c r="T116" s="127">
        <f t="shared" si="61"/>
        <v>0</v>
      </c>
      <c r="U116" s="126">
        <f t="shared" si="61"/>
        <v>0</v>
      </c>
      <c r="V116" s="125">
        <f t="shared" si="61"/>
        <v>0</v>
      </c>
      <c r="W116" s="127">
        <f t="shared" si="61"/>
        <v>0</v>
      </c>
      <c r="X116" s="127">
        <f t="shared" si="61"/>
        <v>0</v>
      </c>
      <c r="Y116" s="127">
        <f t="shared" si="61"/>
        <v>0</v>
      </c>
      <c r="Z116" s="127">
        <f t="shared" si="61"/>
        <v>0</v>
      </c>
      <c r="AA116" s="127">
        <f t="shared" si="61"/>
        <v>0</v>
      </c>
      <c r="AB116" s="127">
        <f t="shared" si="61"/>
        <v>0</v>
      </c>
      <c r="AC116" s="127">
        <f t="shared" si="61"/>
        <v>0</v>
      </c>
      <c r="AD116" s="127">
        <f t="shared" si="61"/>
        <v>0</v>
      </c>
      <c r="AE116" s="127">
        <f t="shared" si="61"/>
        <v>0</v>
      </c>
      <c r="AF116" s="127">
        <f t="shared" si="61"/>
        <v>0</v>
      </c>
      <c r="AG116" s="126">
        <f t="shared" si="61"/>
        <v>0</v>
      </c>
      <c r="AH116" s="128">
        <f t="shared" si="61"/>
        <v>0</v>
      </c>
      <c r="AI116" s="127">
        <f t="shared" si="61"/>
        <v>0</v>
      </c>
      <c r="AJ116" s="127">
        <f t="shared" si="61"/>
        <v>0</v>
      </c>
      <c r="AK116" s="127">
        <f t="shared" si="61"/>
        <v>0</v>
      </c>
      <c r="AL116" s="127">
        <f t="shared" si="61"/>
        <v>0</v>
      </c>
      <c r="AM116" s="127">
        <f t="shared" ref="AM116:BR116" si="62">+AM117+AM128+AM138</f>
        <v>0</v>
      </c>
      <c r="AN116" s="127">
        <f t="shared" si="62"/>
        <v>0</v>
      </c>
      <c r="AO116" s="127">
        <f t="shared" si="62"/>
        <v>0</v>
      </c>
      <c r="AP116" s="127">
        <f t="shared" si="62"/>
        <v>0</v>
      </c>
      <c r="AQ116" s="127">
        <f t="shared" si="62"/>
        <v>0</v>
      </c>
      <c r="AR116" s="127">
        <f t="shared" si="62"/>
        <v>0</v>
      </c>
      <c r="AS116" s="126">
        <f t="shared" si="62"/>
        <v>0</v>
      </c>
      <c r="AT116" s="128">
        <f t="shared" si="62"/>
        <v>0</v>
      </c>
      <c r="AU116" s="127">
        <f t="shared" si="62"/>
        <v>0</v>
      </c>
      <c r="AV116" s="127">
        <f t="shared" si="62"/>
        <v>0</v>
      </c>
      <c r="AW116" s="127">
        <f t="shared" si="62"/>
        <v>0</v>
      </c>
      <c r="AX116" s="127">
        <f t="shared" si="62"/>
        <v>0</v>
      </c>
      <c r="AY116" s="127">
        <f t="shared" si="62"/>
        <v>0</v>
      </c>
      <c r="AZ116" s="127">
        <f t="shared" si="62"/>
        <v>0</v>
      </c>
      <c r="BA116" s="127">
        <f t="shared" si="62"/>
        <v>0</v>
      </c>
      <c r="BB116" s="127">
        <f t="shared" si="62"/>
        <v>0</v>
      </c>
      <c r="BC116" s="127">
        <f t="shared" si="62"/>
        <v>0</v>
      </c>
      <c r="BD116" s="127">
        <f t="shared" si="62"/>
        <v>0</v>
      </c>
      <c r="BE116" s="126">
        <f t="shared" si="62"/>
        <v>0</v>
      </c>
      <c r="BF116" s="128">
        <f t="shared" si="62"/>
        <v>0</v>
      </c>
      <c r="BG116" s="127">
        <f t="shared" si="62"/>
        <v>0</v>
      </c>
      <c r="BH116" s="127">
        <f t="shared" si="62"/>
        <v>0</v>
      </c>
      <c r="BI116" s="127">
        <f t="shared" si="62"/>
        <v>0</v>
      </c>
      <c r="BJ116" s="127">
        <f t="shared" si="62"/>
        <v>0</v>
      </c>
      <c r="BK116" s="127">
        <f t="shared" si="62"/>
        <v>0</v>
      </c>
      <c r="BL116" s="127">
        <f t="shared" si="62"/>
        <v>0</v>
      </c>
      <c r="BM116" s="127">
        <f t="shared" si="62"/>
        <v>0</v>
      </c>
      <c r="BN116" s="127">
        <f t="shared" si="62"/>
        <v>0</v>
      </c>
      <c r="BO116" s="127">
        <f t="shared" si="62"/>
        <v>0</v>
      </c>
      <c r="BP116" s="127">
        <f t="shared" si="62"/>
        <v>0</v>
      </c>
      <c r="BQ116" s="126">
        <f t="shared" si="62"/>
        <v>0</v>
      </c>
      <c r="BR116" s="128">
        <f t="shared" si="62"/>
        <v>0</v>
      </c>
      <c r="BS116" s="127">
        <f t="shared" ref="BS116:CC116" si="63">+BS117+BS128+BS138</f>
        <v>0</v>
      </c>
      <c r="BT116" s="127">
        <f t="shared" si="63"/>
        <v>0</v>
      </c>
      <c r="BU116" s="127">
        <f t="shared" si="63"/>
        <v>0</v>
      </c>
      <c r="BV116" s="127">
        <f t="shared" si="63"/>
        <v>0</v>
      </c>
      <c r="BW116" s="127">
        <f t="shared" si="63"/>
        <v>0</v>
      </c>
      <c r="BX116" s="127">
        <f t="shared" si="63"/>
        <v>0</v>
      </c>
      <c r="BY116" s="127">
        <f t="shared" si="63"/>
        <v>0</v>
      </c>
      <c r="BZ116" s="127">
        <f t="shared" si="63"/>
        <v>0</v>
      </c>
      <c r="CA116" s="127">
        <f t="shared" si="63"/>
        <v>0</v>
      </c>
      <c r="CB116" s="127">
        <f t="shared" si="63"/>
        <v>0</v>
      </c>
      <c r="CC116" s="126">
        <f t="shared" si="63"/>
        <v>0</v>
      </c>
      <c r="CD116" s="368"/>
    </row>
    <row r="117" spans="1:82" x14ac:dyDescent="0.75">
      <c r="A117" s="39"/>
      <c r="B117" s="131" t="s">
        <v>214</v>
      </c>
      <c r="C117" s="132" t="s">
        <v>215</v>
      </c>
      <c r="D117" s="133"/>
      <c r="E117" s="296"/>
      <c r="F117" s="250"/>
      <c r="G117" s="134">
        <f t="shared" ref="G117:AL117" si="64">SUM(G118:G127)</f>
        <v>0</v>
      </c>
      <c r="H117" s="135">
        <f t="shared" si="64"/>
        <v>0</v>
      </c>
      <c r="I117" s="136">
        <f t="shared" si="64"/>
        <v>0</v>
      </c>
      <c r="J117" s="135">
        <f t="shared" si="64"/>
        <v>0</v>
      </c>
      <c r="K117" s="137">
        <f t="shared" si="64"/>
        <v>0</v>
      </c>
      <c r="L117" s="137">
        <f t="shared" si="64"/>
        <v>0</v>
      </c>
      <c r="M117" s="137">
        <f t="shared" si="64"/>
        <v>0</v>
      </c>
      <c r="N117" s="137">
        <f t="shared" si="64"/>
        <v>0</v>
      </c>
      <c r="O117" s="137">
        <f t="shared" si="64"/>
        <v>0</v>
      </c>
      <c r="P117" s="137">
        <f t="shared" si="64"/>
        <v>0</v>
      </c>
      <c r="Q117" s="137">
        <f t="shared" si="64"/>
        <v>0</v>
      </c>
      <c r="R117" s="137">
        <f t="shared" si="64"/>
        <v>0</v>
      </c>
      <c r="S117" s="137">
        <f t="shared" si="64"/>
        <v>0</v>
      </c>
      <c r="T117" s="137">
        <f t="shared" si="64"/>
        <v>0</v>
      </c>
      <c r="U117" s="136">
        <f t="shared" si="64"/>
        <v>0</v>
      </c>
      <c r="V117" s="135">
        <f t="shared" si="64"/>
        <v>0</v>
      </c>
      <c r="W117" s="137">
        <f t="shared" si="64"/>
        <v>0</v>
      </c>
      <c r="X117" s="137">
        <f t="shared" si="64"/>
        <v>0</v>
      </c>
      <c r="Y117" s="137">
        <f t="shared" si="64"/>
        <v>0</v>
      </c>
      <c r="Z117" s="137">
        <f t="shared" si="64"/>
        <v>0</v>
      </c>
      <c r="AA117" s="137">
        <f t="shared" si="64"/>
        <v>0</v>
      </c>
      <c r="AB117" s="137">
        <f t="shared" si="64"/>
        <v>0</v>
      </c>
      <c r="AC117" s="137">
        <f t="shared" si="64"/>
        <v>0</v>
      </c>
      <c r="AD117" s="137">
        <f t="shared" si="64"/>
        <v>0</v>
      </c>
      <c r="AE117" s="137">
        <f t="shared" si="64"/>
        <v>0</v>
      </c>
      <c r="AF117" s="137">
        <f t="shared" si="64"/>
        <v>0</v>
      </c>
      <c r="AG117" s="136">
        <f t="shared" si="64"/>
        <v>0</v>
      </c>
      <c r="AH117" s="138">
        <f t="shared" si="64"/>
        <v>0</v>
      </c>
      <c r="AI117" s="137">
        <f t="shared" si="64"/>
        <v>0</v>
      </c>
      <c r="AJ117" s="137">
        <f t="shared" si="64"/>
        <v>0</v>
      </c>
      <c r="AK117" s="137">
        <f t="shared" si="64"/>
        <v>0</v>
      </c>
      <c r="AL117" s="137">
        <f t="shared" si="64"/>
        <v>0</v>
      </c>
      <c r="AM117" s="137">
        <f t="shared" ref="AM117:BR117" si="65">SUM(AM118:AM127)</f>
        <v>0</v>
      </c>
      <c r="AN117" s="137">
        <f t="shared" si="65"/>
        <v>0</v>
      </c>
      <c r="AO117" s="137">
        <f t="shared" si="65"/>
        <v>0</v>
      </c>
      <c r="AP117" s="137">
        <f t="shared" si="65"/>
        <v>0</v>
      </c>
      <c r="AQ117" s="137">
        <f t="shared" si="65"/>
        <v>0</v>
      </c>
      <c r="AR117" s="137">
        <f t="shared" si="65"/>
        <v>0</v>
      </c>
      <c r="AS117" s="136">
        <f t="shared" si="65"/>
        <v>0</v>
      </c>
      <c r="AT117" s="138">
        <f t="shared" si="65"/>
        <v>0</v>
      </c>
      <c r="AU117" s="137">
        <f t="shared" si="65"/>
        <v>0</v>
      </c>
      <c r="AV117" s="137">
        <f t="shared" si="65"/>
        <v>0</v>
      </c>
      <c r="AW117" s="137">
        <f t="shared" si="65"/>
        <v>0</v>
      </c>
      <c r="AX117" s="137">
        <f t="shared" si="65"/>
        <v>0</v>
      </c>
      <c r="AY117" s="137">
        <f t="shared" si="65"/>
        <v>0</v>
      </c>
      <c r="AZ117" s="137">
        <f t="shared" si="65"/>
        <v>0</v>
      </c>
      <c r="BA117" s="137">
        <f t="shared" si="65"/>
        <v>0</v>
      </c>
      <c r="BB117" s="137">
        <f t="shared" si="65"/>
        <v>0</v>
      </c>
      <c r="BC117" s="137">
        <f t="shared" si="65"/>
        <v>0</v>
      </c>
      <c r="BD117" s="137">
        <f t="shared" si="65"/>
        <v>0</v>
      </c>
      <c r="BE117" s="136">
        <f t="shared" si="65"/>
        <v>0</v>
      </c>
      <c r="BF117" s="138">
        <f t="shared" si="65"/>
        <v>0</v>
      </c>
      <c r="BG117" s="137">
        <f t="shared" si="65"/>
        <v>0</v>
      </c>
      <c r="BH117" s="137">
        <f t="shared" si="65"/>
        <v>0</v>
      </c>
      <c r="BI117" s="137">
        <f t="shared" si="65"/>
        <v>0</v>
      </c>
      <c r="BJ117" s="137">
        <f t="shared" si="65"/>
        <v>0</v>
      </c>
      <c r="BK117" s="137">
        <f t="shared" si="65"/>
        <v>0</v>
      </c>
      <c r="BL117" s="137">
        <f t="shared" si="65"/>
        <v>0</v>
      </c>
      <c r="BM117" s="137">
        <f t="shared" si="65"/>
        <v>0</v>
      </c>
      <c r="BN117" s="137">
        <f t="shared" si="65"/>
        <v>0</v>
      </c>
      <c r="BO117" s="137">
        <f t="shared" si="65"/>
        <v>0</v>
      </c>
      <c r="BP117" s="137">
        <f t="shared" si="65"/>
        <v>0</v>
      </c>
      <c r="BQ117" s="136">
        <f t="shared" si="65"/>
        <v>0</v>
      </c>
      <c r="BR117" s="138">
        <f t="shared" si="65"/>
        <v>0</v>
      </c>
      <c r="BS117" s="137">
        <f t="shared" ref="BS117:CC117" si="66">SUM(BS118:BS127)</f>
        <v>0</v>
      </c>
      <c r="BT117" s="137">
        <f t="shared" si="66"/>
        <v>0</v>
      </c>
      <c r="BU117" s="137">
        <f t="shared" si="66"/>
        <v>0</v>
      </c>
      <c r="BV117" s="137">
        <f t="shared" si="66"/>
        <v>0</v>
      </c>
      <c r="BW117" s="137">
        <f t="shared" si="66"/>
        <v>0</v>
      </c>
      <c r="BX117" s="137">
        <f t="shared" si="66"/>
        <v>0</v>
      </c>
      <c r="BY117" s="137">
        <f t="shared" si="66"/>
        <v>0</v>
      </c>
      <c r="BZ117" s="137">
        <f t="shared" si="66"/>
        <v>0</v>
      </c>
      <c r="CA117" s="137">
        <f t="shared" si="66"/>
        <v>0</v>
      </c>
      <c r="CB117" s="137">
        <f t="shared" si="66"/>
        <v>0</v>
      </c>
      <c r="CC117" s="136">
        <f t="shared" si="66"/>
        <v>0</v>
      </c>
      <c r="CD117" s="368"/>
    </row>
    <row r="118" spans="1:82" x14ac:dyDescent="0.75">
      <c r="A118" s="39"/>
      <c r="B118" s="73" t="s">
        <v>216</v>
      </c>
      <c r="C118" s="129" t="s">
        <v>217</v>
      </c>
      <c r="D118" s="130" t="s">
        <v>58</v>
      </c>
      <c r="E118" s="255">
        <v>72</v>
      </c>
      <c r="F118" s="224"/>
      <c r="G118" s="74">
        <f t="shared" ref="G118:G126" si="67">+SUM(H118:CC118)</f>
        <v>0</v>
      </c>
      <c r="H118" s="230"/>
      <c r="I118" s="232"/>
      <c r="J118" s="219"/>
      <c r="K118" s="220"/>
      <c r="L118" s="220"/>
      <c r="M118" s="220"/>
      <c r="N118" s="220"/>
      <c r="O118" s="220"/>
      <c r="P118" s="220"/>
      <c r="Q118" s="220"/>
      <c r="R118" s="220"/>
      <c r="S118" s="220"/>
      <c r="T118" s="220"/>
      <c r="U118" s="218"/>
      <c r="V118" s="219"/>
      <c r="W118" s="220"/>
      <c r="X118" s="220"/>
      <c r="Y118" s="220"/>
      <c r="Z118" s="220"/>
      <c r="AA118" s="220"/>
      <c r="AB118" s="220"/>
      <c r="AC118" s="220"/>
      <c r="AD118" s="220"/>
      <c r="AE118" s="220"/>
      <c r="AF118" s="220"/>
      <c r="AG118" s="218"/>
      <c r="AH118" s="221"/>
      <c r="AI118" s="220"/>
      <c r="AJ118" s="220"/>
      <c r="AK118" s="220"/>
      <c r="AL118" s="220"/>
      <c r="AM118" s="220"/>
      <c r="AN118" s="220"/>
      <c r="AO118" s="220"/>
      <c r="AP118" s="220"/>
      <c r="AQ118" s="220"/>
      <c r="AR118" s="220"/>
      <c r="AS118" s="218"/>
      <c r="AT118" s="221"/>
      <c r="AU118" s="220"/>
      <c r="AV118" s="220"/>
      <c r="AW118" s="220"/>
      <c r="AX118" s="220"/>
      <c r="AY118" s="220"/>
      <c r="AZ118" s="220"/>
      <c r="BA118" s="220"/>
      <c r="BB118" s="220"/>
      <c r="BC118" s="220"/>
      <c r="BD118" s="220"/>
      <c r="BE118" s="218"/>
      <c r="BF118" s="221"/>
      <c r="BG118" s="220"/>
      <c r="BH118" s="220"/>
      <c r="BI118" s="220"/>
      <c r="BJ118" s="220"/>
      <c r="BK118" s="220"/>
      <c r="BL118" s="220"/>
      <c r="BM118" s="220"/>
      <c r="BN118" s="220"/>
      <c r="BO118" s="220"/>
      <c r="BP118" s="220"/>
      <c r="BQ118" s="218"/>
      <c r="BR118" s="221"/>
      <c r="BS118" s="220"/>
      <c r="BT118" s="220"/>
      <c r="BU118" s="220"/>
      <c r="BV118" s="220"/>
      <c r="BW118" s="220"/>
      <c r="BX118" s="220"/>
      <c r="BY118" s="220"/>
      <c r="BZ118" s="220"/>
      <c r="CA118" s="220"/>
      <c r="CB118" s="220"/>
      <c r="CC118" s="218"/>
      <c r="CD118" s="368"/>
    </row>
    <row r="119" spans="1:82" x14ac:dyDescent="0.75">
      <c r="A119" s="39"/>
      <c r="B119" s="73" t="s">
        <v>218</v>
      </c>
      <c r="C119" s="129" t="s">
        <v>219</v>
      </c>
      <c r="D119" s="130" t="s">
        <v>58</v>
      </c>
      <c r="E119" s="255">
        <v>72</v>
      </c>
      <c r="F119" s="224"/>
      <c r="G119" s="74">
        <f t="shared" si="67"/>
        <v>0</v>
      </c>
      <c r="H119" s="230"/>
      <c r="I119" s="232"/>
      <c r="J119" s="219"/>
      <c r="K119" s="220"/>
      <c r="L119" s="220"/>
      <c r="M119" s="220"/>
      <c r="N119" s="220"/>
      <c r="O119" s="220"/>
      <c r="P119" s="220"/>
      <c r="Q119" s="220"/>
      <c r="R119" s="220"/>
      <c r="S119" s="220"/>
      <c r="T119" s="220"/>
      <c r="U119" s="218"/>
      <c r="V119" s="219"/>
      <c r="W119" s="220"/>
      <c r="X119" s="220"/>
      <c r="Y119" s="220"/>
      <c r="Z119" s="220"/>
      <c r="AA119" s="220"/>
      <c r="AB119" s="220"/>
      <c r="AC119" s="220"/>
      <c r="AD119" s="220"/>
      <c r="AE119" s="220"/>
      <c r="AF119" s="220"/>
      <c r="AG119" s="218"/>
      <c r="AH119" s="221"/>
      <c r="AI119" s="220"/>
      <c r="AJ119" s="220"/>
      <c r="AK119" s="220"/>
      <c r="AL119" s="220"/>
      <c r="AM119" s="220"/>
      <c r="AN119" s="220"/>
      <c r="AO119" s="220"/>
      <c r="AP119" s="220"/>
      <c r="AQ119" s="220"/>
      <c r="AR119" s="220"/>
      <c r="AS119" s="218"/>
      <c r="AT119" s="221"/>
      <c r="AU119" s="220"/>
      <c r="AV119" s="220"/>
      <c r="AW119" s="220"/>
      <c r="AX119" s="220"/>
      <c r="AY119" s="220"/>
      <c r="AZ119" s="220"/>
      <c r="BA119" s="220"/>
      <c r="BB119" s="220"/>
      <c r="BC119" s="220"/>
      <c r="BD119" s="220"/>
      <c r="BE119" s="218"/>
      <c r="BF119" s="221"/>
      <c r="BG119" s="220"/>
      <c r="BH119" s="220"/>
      <c r="BI119" s="220"/>
      <c r="BJ119" s="220"/>
      <c r="BK119" s="220"/>
      <c r="BL119" s="220"/>
      <c r="BM119" s="220"/>
      <c r="BN119" s="220"/>
      <c r="BO119" s="220"/>
      <c r="BP119" s="220"/>
      <c r="BQ119" s="218"/>
      <c r="BR119" s="221"/>
      <c r="BS119" s="220"/>
      <c r="BT119" s="220"/>
      <c r="BU119" s="220"/>
      <c r="BV119" s="220"/>
      <c r="BW119" s="220"/>
      <c r="BX119" s="220"/>
      <c r="BY119" s="220"/>
      <c r="BZ119" s="220"/>
      <c r="CA119" s="220"/>
      <c r="CB119" s="220"/>
      <c r="CC119" s="218"/>
      <c r="CD119" s="368"/>
    </row>
    <row r="120" spans="1:82" x14ac:dyDescent="0.75">
      <c r="A120" s="39"/>
      <c r="B120" s="73" t="s">
        <v>220</v>
      </c>
      <c r="C120" s="129" t="s">
        <v>221</v>
      </c>
      <c r="D120" s="130" t="s">
        <v>58</v>
      </c>
      <c r="E120" s="255">
        <v>72</v>
      </c>
      <c r="F120" s="224"/>
      <c r="G120" s="74">
        <f t="shared" si="67"/>
        <v>0</v>
      </c>
      <c r="H120" s="230"/>
      <c r="I120" s="232"/>
      <c r="J120" s="219"/>
      <c r="K120" s="220"/>
      <c r="L120" s="220"/>
      <c r="M120" s="220"/>
      <c r="N120" s="220"/>
      <c r="O120" s="220"/>
      <c r="P120" s="220"/>
      <c r="Q120" s="220"/>
      <c r="R120" s="220"/>
      <c r="S120" s="220"/>
      <c r="T120" s="220"/>
      <c r="U120" s="218"/>
      <c r="V120" s="219"/>
      <c r="W120" s="220"/>
      <c r="X120" s="220"/>
      <c r="Y120" s="220"/>
      <c r="Z120" s="220"/>
      <c r="AA120" s="220"/>
      <c r="AB120" s="220"/>
      <c r="AC120" s="220"/>
      <c r="AD120" s="220"/>
      <c r="AE120" s="220"/>
      <c r="AF120" s="220"/>
      <c r="AG120" s="218"/>
      <c r="AH120" s="221"/>
      <c r="AI120" s="220"/>
      <c r="AJ120" s="220"/>
      <c r="AK120" s="220"/>
      <c r="AL120" s="220"/>
      <c r="AM120" s="220"/>
      <c r="AN120" s="220"/>
      <c r="AO120" s="220"/>
      <c r="AP120" s="220"/>
      <c r="AQ120" s="220"/>
      <c r="AR120" s="220"/>
      <c r="AS120" s="218"/>
      <c r="AT120" s="221"/>
      <c r="AU120" s="220"/>
      <c r="AV120" s="220"/>
      <c r="AW120" s="220"/>
      <c r="AX120" s="220"/>
      <c r="AY120" s="220"/>
      <c r="AZ120" s="220"/>
      <c r="BA120" s="220"/>
      <c r="BB120" s="220"/>
      <c r="BC120" s="220"/>
      <c r="BD120" s="220"/>
      <c r="BE120" s="218"/>
      <c r="BF120" s="221"/>
      <c r="BG120" s="220"/>
      <c r="BH120" s="220"/>
      <c r="BI120" s="220"/>
      <c r="BJ120" s="220"/>
      <c r="BK120" s="220"/>
      <c r="BL120" s="220"/>
      <c r="BM120" s="220"/>
      <c r="BN120" s="220"/>
      <c r="BO120" s="220"/>
      <c r="BP120" s="220"/>
      <c r="BQ120" s="218"/>
      <c r="BR120" s="221"/>
      <c r="BS120" s="220"/>
      <c r="BT120" s="220"/>
      <c r="BU120" s="220"/>
      <c r="BV120" s="220"/>
      <c r="BW120" s="220"/>
      <c r="BX120" s="220"/>
      <c r="BY120" s="220"/>
      <c r="BZ120" s="220"/>
      <c r="CA120" s="220"/>
      <c r="CB120" s="220"/>
      <c r="CC120" s="218"/>
      <c r="CD120" s="368"/>
    </row>
    <row r="121" spans="1:82" x14ac:dyDescent="0.75">
      <c r="A121" s="39"/>
      <c r="B121" s="73" t="s">
        <v>222</v>
      </c>
      <c r="C121" s="129" t="s">
        <v>223</v>
      </c>
      <c r="D121" s="130" t="s">
        <v>58</v>
      </c>
      <c r="E121" s="255">
        <v>72</v>
      </c>
      <c r="F121" s="224"/>
      <c r="G121" s="74">
        <f t="shared" si="67"/>
        <v>0</v>
      </c>
      <c r="H121" s="230"/>
      <c r="I121" s="232"/>
      <c r="J121" s="219"/>
      <c r="K121" s="220"/>
      <c r="L121" s="220"/>
      <c r="M121" s="220"/>
      <c r="N121" s="220"/>
      <c r="O121" s="220"/>
      <c r="P121" s="220"/>
      <c r="Q121" s="220"/>
      <c r="R121" s="220"/>
      <c r="S121" s="220"/>
      <c r="T121" s="220"/>
      <c r="U121" s="218"/>
      <c r="V121" s="219"/>
      <c r="W121" s="220"/>
      <c r="X121" s="220"/>
      <c r="Y121" s="220"/>
      <c r="Z121" s="220"/>
      <c r="AA121" s="220"/>
      <c r="AB121" s="220"/>
      <c r="AC121" s="220"/>
      <c r="AD121" s="220"/>
      <c r="AE121" s="220"/>
      <c r="AF121" s="220"/>
      <c r="AG121" s="218"/>
      <c r="AH121" s="221"/>
      <c r="AI121" s="220"/>
      <c r="AJ121" s="220"/>
      <c r="AK121" s="220"/>
      <c r="AL121" s="220"/>
      <c r="AM121" s="220"/>
      <c r="AN121" s="220"/>
      <c r="AO121" s="220"/>
      <c r="AP121" s="220"/>
      <c r="AQ121" s="220"/>
      <c r="AR121" s="220"/>
      <c r="AS121" s="218"/>
      <c r="AT121" s="221"/>
      <c r="AU121" s="220"/>
      <c r="AV121" s="220"/>
      <c r="AW121" s="220"/>
      <c r="AX121" s="220"/>
      <c r="AY121" s="220"/>
      <c r="AZ121" s="220"/>
      <c r="BA121" s="220"/>
      <c r="BB121" s="220"/>
      <c r="BC121" s="220"/>
      <c r="BD121" s="220"/>
      <c r="BE121" s="218"/>
      <c r="BF121" s="221"/>
      <c r="BG121" s="220"/>
      <c r="BH121" s="220"/>
      <c r="BI121" s="220"/>
      <c r="BJ121" s="220"/>
      <c r="BK121" s="220"/>
      <c r="BL121" s="220"/>
      <c r="BM121" s="220"/>
      <c r="BN121" s="220"/>
      <c r="BO121" s="220"/>
      <c r="BP121" s="220"/>
      <c r="BQ121" s="218"/>
      <c r="BR121" s="221"/>
      <c r="BS121" s="220"/>
      <c r="BT121" s="220"/>
      <c r="BU121" s="220"/>
      <c r="BV121" s="220"/>
      <c r="BW121" s="220"/>
      <c r="BX121" s="220"/>
      <c r="BY121" s="220"/>
      <c r="BZ121" s="220"/>
      <c r="CA121" s="220"/>
      <c r="CB121" s="220"/>
      <c r="CC121" s="218"/>
      <c r="CD121" s="368"/>
    </row>
    <row r="122" spans="1:82" x14ac:dyDescent="0.75">
      <c r="A122" s="39"/>
      <c r="B122" s="73" t="s">
        <v>224</v>
      </c>
      <c r="C122" s="129" t="s">
        <v>609</v>
      </c>
      <c r="D122" s="130" t="s">
        <v>58</v>
      </c>
      <c r="E122" s="255">
        <v>72</v>
      </c>
      <c r="F122" s="224"/>
      <c r="G122" s="74">
        <f t="shared" si="67"/>
        <v>0</v>
      </c>
      <c r="H122" s="75"/>
      <c r="I122" s="76"/>
      <c r="J122" s="219"/>
      <c r="K122" s="220"/>
      <c r="L122" s="220"/>
      <c r="M122" s="220"/>
      <c r="N122" s="220"/>
      <c r="O122" s="220"/>
      <c r="P122" s="220"/>
      <c r="Q122" s="220"/>
      <c r="R122" s="220"/>
      <c r="S122" s="220"/>
      <c r="T122" s="220"/>
      <c r="U122" s="218"/>
      <c r="V122" s="219"/>
      <c r="W122" s="220"/>
      <c r="X122" s="220"/>
      <c r="Y122" s="220"/>
      <c r="Z122" s="220"/>
      <c r="AA122" s="220"/>
      <c r="AB122" s="220"/>
      <c r="AC122" s="220"/>
      <c r="AD122" s="220"/>
      <c r="AE122" s="220"/>
      <c r="AF122" s="220"/>
      <c r="AG122" s="218"/>
      <c r="AH122" s="221"/>
      <c r="AI122" s="220"/>
      <c r="AJ122" s="220"/>
      <c r="AK122" s="220"/>
      <c r="AL122" s="220"/>
      <c r="AM122" s="220"/>
      <c r="AN122" s="220"/>
      <c r="AO122" s="220"/>
      <c r="AP122" s="220"/>
      <c r="AQ122" s="220"/>
      <c r="AR122" s="220"/>
      <c r="AS122" s="218"/>
      <c r="AT122" s="221"/>
      <c r="AU122" s="220"/>
      <c r="AV122" s="220"/>
      <c r="AW122" s="220"/>
      <c r="AX122" s="220"/>
      <c r="AY122" s="220"/>
      <c r="AZ122" s="220"/>
      <c r="BA122" s="220"/>
      <c r="BB122" s="220"/>
      <c r="BC122" s="220"/>
      <c r="BD122" s="220"/>
      <c r="BE122" s="218"/>
      <c r="BF122" s="221"/>
      <c r="BG122" s="220"/>
      <c r="BH122" s="220"/>
      <c r="BI122" s="220"/>
      <c r="BJ122" s="220"/>
      <c r="BK122" s="220"/>
      <c r="BL122" s="220"/>
      <c r="BM122" s="220"/>
      <c r="BN122" s="220"/>
      <c r="BO122" s="220"/>
      <c r="BP122" s="220"/>
      <c r="BQ122" s="218"/>
      <c r="BR122" s="221"/>
      <c r="BS122" s="220"/>
      <c r="BT122" s="220"/>
      <c r="BU122" s="220"/>
      <c r="BV122" s="220"/>
      <c r="BW122" s="220"/>
      <c r="BX122" s="220"/>
      <c r="BY122" s="220"/>
      <c r="BZ122" s="220"/>
      <c r="CA122" s="220"/>
      <c r="CB122" s="220"/>
      <c r="CC122" s="218"/>
      <c r="CD122" s="368"/>
    </row>
    <row r="123" spans="1:82" x14ac:dyDescent="0.75">
      <c r="A123" s="39"/>
      <c r="B123" s="73" t="s">
        <v>225</v>
      </c>
      <c r="C123" s="129" t="s">
        <v>911</v>
      </c>
      <c r="D123" s="130" t="s">
        <v>226</v>
      </c>
      <c r="E123" s="255">
        <v>4</v>
      </c>
      <c r="F123" s="216"/>
      <c r="G123" s="74">
        <f>+E123*F123</f>
        <v>0</v>
      </c>
      <c r="H123" s="75"/>
      <c r="I123" s="76"/>
      <c r="J123" s="230"/>
      <c r="K123" s="227"/>
      <c r="L123" s="231"/>
      <c r="M123" s="231"/>
      <c r="N123" s="231"/>
      <c r="O123" s="231"/>
      <c r="P123" s="231"/>
      <c r="Q123" s="231"/>
      <c r="R123" s="231"/>
      <c r="S123" s="231"/>
      <c r="T123" s="231"/>
      <c r="U123" s="232">
        <f>G123/6</f>
        <v>0</v>
      </c>
      <c r="V123" s="230"/>
      <c r="W123" s="231"/>
      <c r="X123" s="231"/>
      <c r="Y123" s="231"/>
      <c r="Z123" s="231"/>
      <c r="AA123" s="231"/>
      <c r="AB123" s="231"/>
      <c r="AC123" s="231"/>
      <c r="AD123" s="231"/>
      <c r="AE123" s="231"/>
      <c r="AF123" s="231"/>
      <c r="AG123" s="232">
        <f>G123/6</f>
        <v>0</v>
      </c>
      <c r="AH123" s="233"/>
      <c r="AI123" s="231"/>
      <c r="AJ123" s="231"/>
      <c r="AK123" s="231"/>
      <c r="AL123" s="231"/>
      <c r="AM123" s="231"/>
      <c r="AN123" s="231"/>
      <c r="AO123" s="231"/>
      <c r="AP123" s="231"/>
      <c r="AQ123" s="231"/>
      <c r="AR123" s="231"/>
      <c r="AS123" s="232">
        <f>G123/6</f>
        <v>0</v>
      </c>
      <c r="AT123" s="233"/>
      <c r="AU123" s="231"/>
      <c r="AV123" s="231"/>
      <c r="AW123" s="231"/>
      <c r="AX123" s="231"/>
      <c r="AY123" s="231"/>
      <c r="AZ123" s="231"/>
      <c r="BA123" s="231"/>
      <c r="BB123" s="231"/>
      <c r="BC123" s="231"/>
      <c r="BD123" s="231"/>
      <c r="BE123" s="232">
        <f>G123/6</f>
        <v>0</v>
      </c>
      <c r="BF123" s="233"/>
      <c r="BG123" s="231"/>
      <c r="BH123" s="231"/>
      <c r="BI123" s="231"/>
      <c r="BJ123" s="231"/>
      <c r="BK123" s="231"/>
      <c r="BL123" s="231"/>
      <c r="BM123" s="231"/>
      <c r="BN123" s="231"/>
      <c r="BO123" s="231"/>
      <c r="BP123" s="231"/>
      <c r="BQ123" s="232">
        <f>G123/6</f>
        <v>0</v>
      </c>
      <c r="BR123" s="233"/>
      <c r="BS123" s="231"/>
      <c r="BT123" s="231"/>
      <c r="BU123" s="231"/>
      <c r="BV123" s="231"/>
      <c r="BW123" s="231"/>
      <c r="BX123" s="231"/>
      <c r="BY123" s="231"/>
      <c r="BZ123" s="231"/>
      <c r="CA123" s="231"/>
      <c r="CB123" s="231"/>
      <c r="CC123" s="232">
        <f>G123-SUM(H123:CB123)</f>
        <v>0</v>
      </c>
      <c r="CD123" s="368"/>
    </row>
    <row r="124" spans="1:82" x14ac:dyDescent="0.75">
      <c r="A124" s="39"/>
      <c r="B124" s="73" t="s">
        <v>227</v>
      </c>
      <c r="C124" s="129" t="s">
        <v>228</v>
      </c>
      <c r="D124" s="130" t="s">
        <v>58</v>
      </c>
      <c r="E124" s="255">
        <v>72</v>
      </c>
      <c r="F124" s="224"/>
      <c r="G124" s="74">
        <f t="shared" si="67"/>
        <v>0</v>
      </c>
      <c r="H124" s="75"/>
      <c r="I124" s="76"/>
      <c r="J124" s="219"/>
      <c r="K124" s="220"/>
      <c r="L124" s="220"/>
      <c r="M124" s="220"/>
      <c r="N124" s="220"/>
      <c r="O124" s="220"/>
      <c r="P124" s="220"/>
      <c r="Q124" s="220"/>
      <c r="R124" s="220"/>
      <c r="S124" s="220"/>
      <c r="T124" s="220"/>
      <c r="U124" s="218"/>
      <c r="V124" s="219"/>
      <c r="W124" s="220"/>
      <c r="X124" s="220"/>
      <c r="Y124" s="220"/>
      <c r="Z124" s="220"/>
      <c r="AA124" s="220"/>
      <c r="AB124" s="220"/>
      <c r="AC124" s="220"/>
      <c r="AD124" s="220"/>
      <c r="AE124" s="220"/>
      <c r="AF124" s="220"/>
      <c r="AG124" s="218"/>
      <c r="AH124" s="221"/>
      <c r="AI124" s="220"/>
      <c r="AJ124" s="220"/>
      <c r="AK124" s="220"/>
      <c r="AL124" s="220"/>
      <c r="AM124" s="220"/>
      <c r="AN124" s="220"/>
      <c r="AO124" s="220"/>
      <c r="AP124" s="220"/>
      <c r="AQ124" s="220"/>
      <c r="AR124" s="220"/>
      <c r="AS124" s="218"/>
      <c r="AT124" s="221"/>
      <c r="AU124" s="220"/>
      <c r="AV124" s="220"/>
      <c r="AW124" s="220"/>
      <c r="AX124" s="220"/>
      <c r="AY124" s="220"/>
      <c r="AZ124" s="220"/>
      <c r="BA124" s="220"/>
      <c r="BB124" s="220"/>
      <c r="BC124" s="220"/>
      <c r="BD124" s="220"/>
      <c r="BE124" s="218"/>
      <c r="BF124" s="221"/>
      <c r="BG124" s="220"/>
      <c r="BH124" s="220"/>
      <c r="BI124" s="220"/>
      <c r="BJ124" s="220"/>
      <c r="BK124" s="220"/>
      <c r="BL124" s="220"/>
      <c r="BM124" s="220"/>
      <c r="BN124" s="220"/>
      <c r="BO124" s="220"/>
      <c r="BP124" s="220"/>
      <c r="BQ124" s="218"/>
      <c r="BR124" s="221"/>
      <c r="BS124" s="220"/>
      <c r="BT124" s="220"/>
      <c r="BU124" s="220"/>
      <c r="BV124" s="220"/>
      <c r="BW124" s="220"/>
      <c r="BX124" s="220"/>
      <c r="BY124" s="220"/>
      <c r="BZ124" s="220"/>
      <c r="CA124" s="220"/>
      <c r="CB124" s="220"/>
      <c r="CC124" s="218"/>
      <c r="CD124" s="368"/>
    </row>
    <row r="125" spans="1:82" x14ac:dyDescent="0.75">
      <c r="A125" s="39"/>
      <c r="B125" s="73" t="s">
        <v>229</v>
      </c>
      <c r="C125" s="129" t="s">
        <v>230</v>
      </c>
      <c r="D125" s="130" t="s">
        <v>479</v>
      </c>
      <c r="E125" s="255">
        <v>300</v>
      </c>
      <c r="F125" s="216"/>
      <c r="G125" s="74">
        <f>+E125*F125</f>
        <v>0</v>
      </c>
      <c r="H125" s="75"/>
      <c r="I125" s="76"/>
      <c r="J125" s="230"/>
      <c r="K125" s="227"/>
      <c r="L125" s="231"/>
      <c r="M125" s="231"/>
      <c r="N125" s="231"/>
      <c r="O125" s="231"/>
      <c r="P125" s="231"/>
      <c r="Q125" s="231"/>
      <c r="R125" s="231"/>
      <c r="S125" s="231"/>
      <c r="T125" s="231"/>
      <c r="U125" s="232">
        <f>G125/6</f>
        <v>0</v>
      </c>
      <c r="V125" s="230"/>
      <c r="W125" s="231"/>
      <c r="X125" s="231"/>
      <c r="Y125" s="231"/>
      <c r="Z125" s="231"/>
      <c r="AA125" s="231"/>
      <c r="AB125" s="231"/>
      <c r="AC125" s="231"/>
      <c r="AD125" s="231"/>
      <c r="AE125" s="231"/>
      <c r="AF125" s="231"/>
      <c r="AG125" s="232">
        <f>G125/6</f>
        <v>0</v>
      </c>
      <c r="AH125" s="233"/>
      <c r="AI125" s="231"/>
      <c r="AJ125" s="231"/>
      <c r="AK125" s="231"/>
      <c r="AL125" s="231"/>
      <c r="AM125" s="231"/>
      <c r="AN125" s="231"/>
      <c r="AO125" s="231"/>
      <c r="AP125" s="231"/>
      <c r="AQ125" s="231"/>
      <c r="AR125" s="231"/>
      <c r="AS125" s="232">
        <f>G125/6</f>
        <v>0</v>
      </c>
      <c r="AT125" s="233"/>
      <c r="AU125" s="231"/>
      <c r="AV125" s="231"/>
      <c r="AW125" s="231"/>
      <c r="AX125" s="231"/>
      <c r="AY125" s="231"/>
      <c r="AZ125" s="231"/>
      <c r="BA125" s="231"/>
      <c r="BB125" s="231"/>
      <c r="BC125" s="231"/>
      <c r="BD125" s="231"/>
      <c r="BE125" s="232">
        <f>G125/6</f>
        <v>0</v>
      </c>
      <c r="BF125" s="233"/>
      <c r="BG125" s="231"/>
      <c r="BH125" s="231"/>
      <c r="BI125" s="231"/>
      <c r="BJ125" s="231"/>
      <c r="BK125" s="231"/>
      <c r="BL125" s="231"/>
      <c r="BM125" s="231"/>
      <c r="BN125" s="231"/>
      <c r="BO125" s="231"/>
      <c r="BP125" s="231"/>
      <c r="BQ125" s="232">
        <f>G125/6</f>
        <v>0</v>
      </c>
      <c r="BR125" s="233"/>
      <c r="BS125" s="231"/>
      <c r="BT125" s="231"/>
      <c r="BU125" s="231"/>
      <c r="BV125" s="231"/>
      <c r="BW125" s="231"/>
      <c r="BX125" s="231"/>
      <c r="BY125" s="231"/>
      <c r="BZ125" s="231"/>
      <c r="CA125" s="231"/>
      <c r="CB125" s="231"/>
      <c r="CC125" s="232">
        <f>G125-SUM(H125:CB125)</f>
        <v>0</v>
      </c>
      <c r="CD125" s="368"/>
    </row>
    <row r="126" spans="1:82" x14ac:dyDescent="0.75">
      <c r="A126" s="39"/>
      <c r="B126" s="73" t="s">
        <v>232</v>
      </c>
      <c r="C126" s="129" t="s">
        <v>233</v>
      </c>
      <c r="D126" s="130" t="s">
        <v>58</v>
      </c>
      <c r="E126" s="255">
        <v>72</v>
      </c>
      <c r="F126" s="224"/>
      <c r="G126" s="74">
        <f t="shared" si="67"/>
        <v>0</v>
      </c>
      <c r="H126" s="230"/>
      <c r="I126" s="232"/>
      <c r="J126" s="219"/>
      <c r="K126" s="220"/>
      <c r="L126" s="220"/>
      <c r="M126" s="220"/>
      <c r="N126" s="220"/>
      <c r="O126" s="220"/>
      <c r="P126" s="220"/>
      <c r="Q126" s="220"/>
      <c r="R126" s="220"/>
      <c r="S126" s="220"/>
      <c r="T126" s="220"/>
      <c r="U126" s="218"/>
      <c r="V126" s="219"/>
      <c r="W126" s="220"/>
      <c r="X126" s="220"/>
      <c r="Y126" s="220"/>
      <c r="Z126" s="220"/>
      <c r="AA126" s="220"/>
      <c r="AB126" s="220"/>
      <c r="AC126" s="220"/>
      <c r="AD126" s="220"/>
      <c r="AE126" s="220"/>
      <c r="AF126" s="220"/>
      <c r="AG126" s="218"/>
      <c r="AH126" s="221"/>
      <c r="AI126" s="220"/>
      <c r="AJ126" s="220"/>
      <c r="AK126" s="220"/>
      <c r="AL126" s="220"/>
      <c r="AM126" s="220"/>
      <c r="AN126" s="220"/>
      <c r="AO126" s="220"/>
      <c r="AP126" s="220"/>
      <c r="AQ126" s="220"/>
      <c r="AR126" s="220"/>
      <c r="AS126" s="218"/>
      <c r="AT126" s="221"/>
      <c r="AU126" s="220"/>
      <c r="AV126" s="220"/>
      <c r="AW126" s="220"/>
      <c r="AX126" s="220"/>
      <c r="AY126" s="220"/>
      <c r="AZ126" s="220"/>
      <c r="BA126" s="220"/>
      <c r="BB126" s="220"/>
      <c r="BC126" s="220"/>
      <c r="BD126" s="220"/>
      <c r="BE126" s="218"/>
      <c r="BF126" s="221"/>
      <c r="BG126" s="220"/>
      <c r="BH126" s="220"/>
      <c r="BI126" s="220"/>
      <c r="BJ126" s="220"/>
      <c r="BK126" s="220"/>
      <c r="BL126" s="220"/>
      <c r="BM126" s="220"/>
      <c r="BN126" s="220"/>
      <c r="BO126" s="220"/>
      <c r="BP126" s="220"/>
      <c r="BQ126" s="218"/>
      <c r="BR126" s="221"/>
      <c r="BS126" s="220"/>
      <c r="BT126" s="220"/>
      <c r="BU126" s="220"/>
      <c r="BV126" s="220"/>
      <c r="BW126" s="220"/>
      <c r="BX126" s="220"/>
      <c r="BY126" s="220"/>
      <c r="BZ126" s="220"/>
      <c r="CA126" s="220"/>
      <c r="CB126" s="220"/>
      <c r="CC126" s="218"/>
      <c r="CD126" s="368"/>
    </row>
    <row r="127" spans="1:82" x14ac:dyDescent="0.75">
      <c r="A127" s="39"/>
      <c r="B127" s="73" t="s">
        <v>234</v>
      </c>
      <c r="C127" s="129" t="s">
        <v>235</v>
      </c>
      <c r="D127" s="130" t="s">
        <v>86</v>
      </c>
      <c r="E127" s="255">
        <v>1</v>
      </c>
      <c r="F127" s="216"/>
      <c r="G127" s="74">
        <f>+E127*F127</f>
        <v>0</v>
      </c>
      <c r="H127" s="230"/>
      <c r="I127" s="232"/>
      <c r="J127" s="230"/>
      <c r="K127" s="227"/>
      <c r="L127" s="231"/>
      <c r="M127" s="231"/>
      <c r="N127" s="231"/>
      <c r="O127" s="231"/>
      <c r="P127" s="231"/>
      <c r="Q127" s="231"/>
      <c r="R127" s="231"/>
      <c r="S127" s="231"/>
      <c r="T127" s="231"/>
      <c r="U127" s="232">
        <f>G127/6</f>
        <v>0</v>
      </c>
      <c r="V127" s="230"/>
      <c r="W127" s="231"/>
      <c r="X127" s="231"/>
      <c r="Y127" s="231"/>
      <c r="Z127" s="231"/>
      <c r="AA127" s="231"/>
      <c r="AB127" s="231"/>
      <c r="AC127" s="231"/>
      <c r="AD127" s="231"/>
      <c r="AE127" s="231"/>
      <c r="AF127" s="231"/>
      <c r="AG127" s="232">
        <f>G127/6</f>
        <v>0</v>
      </c>
      <c r="AH127" s="233"/>
      <c r="AI127" s="231"/>
      <c r="AJ127" s="231"/>
      <c r="AK127" s="231"/>
      <c r="AL127" s="231"/>
      <c r="AM127" s="231"/>
      <c r="AN127" s="231"/>
      <c r="AO127" s="231"/>
      <c r="AP127" s="231"/>
      <c r="AQ127" s="231"/>
      <c r="AR127" s="231"/>
      <c r="AS127" s="232">
        <f>G127/6</f>
        <v>0</v>
      </c>
      <c r="AT127" s="233"/>
      <c r="AU127" s="231"/>
      <c r="AV127" s="231"/>
      <c r="AW127" s="231"/>
      <c r="AX127" s="231"/>
      <c r="AY127" s="231"/>
      <c r="AZ127" s="231"/>
      <c r="BA127" s="231"/>
      <c r="BB127" s="231"/>
      <c r="BC127" s="231"/>
      <c r="BD127" s="231"/>
      <c r="BE127" s="232">
        <f>G127/6</f>
        <v>0</v>
      </c>
      <c r="BF127" s="233"/>
      <c r="BG127" s="231"/>
      <c r="BH127" s="231"/>
      <c r="BI127" s="231"/>
      <c r="BJ127" s="231"/>
      <c r="BK127" s="231"/>
      <c r="BL127" s="231"/>
      <c r="BM127" s="231"/>
      <c r="BN127" s="231"/>
      <c r="BO127" s="231"/>
      <c r="BP127" s="231"/>
      <c r="BQ127" s="232">
        <f>G127/6</f>
        <v>0</v>
      </c>
      <c r="BR127" s="233"/>
      <c r="BS127" s="231"/>
      <c r="BT127" s="231"/>
      <c r="BU127" s="231"/>
      <c r="BV127" s="231"/>
      <c r="BW127" s="231"/>
      <c r="BX127" s="231"/>
      <c r="BY127" s="231"/>
      <c r="BZ127" s="231"/>
      <c r="CA127" s="231"/>
      <c r="CB127" s="231"/>
      <c r="CC127" s="232">
        <f>G127-SUM(J127:CB127)</f>
        <v>0</v>
      </c>
      <c r="CD127" s="368"/>
    </row>
    <row r="128" spans="1:82" x14ac:dyDescent="0.75">
      <c r="A128" s="39"/>
      <c r="B128" s="131" t="s">
        <v>236</v>
      </c>
      <c r="C128" s="132" t="s">
        <v>237</v>
      </c>
      <c r="D128" s="133"/>
      <c r="E128" s="296"/>
      <c r="F128" s="250"/>
      <c r="G128" s="134">
        <f t="shared" ref="G128:AL128" si="68">SUM(G129:G137)</f>
        <v>0</v>
      </c>
      <c r="H128" s="135">
        <f t="shared" si="68"/>
        <v>0</v>
      </c>
      <c r="I128" s="136">
        <f t="shared" si="68"/>
        <v>0</v>
      </c>
      <c r="J128" s="135">
        <f t="shared" si="68"/>
        <v>0</v>
      </c>
      <c r="K128" s="137">
        <f t="shared" si="68"/>
        <v>0</v>
      </c>
      <c r="L128" s="137">
        <f t="shared" si="68"/>
        <v>0</v>
      </c>
      <c r="M128" s="137">
        <f t="shared" si="68"/>
        <v>0</v>
      </c>
      <c r="N128" s="137">
        <f t="shared" si="68"/>
        <v>0</v>
      </c>
      <c r="O128" s="137">
        <f t="shared" si="68"/>
        <v>0</v>
      </c>
      <c r="P128" s="137">
        <f t="shared" si="68"/>
        <v>0</v>
      </c>
      <c r="Q128" s="137">
        <f t="shared" si="68"/>
        <v>0</v>
      </c>
      <c r="R128" s="137">
        <f t="shared" si="68"/>
        <v>0</v>
      </c>
      <c r="S128" s="137">
        <f t="shared" si="68"/>
        <v>0</v>
      </c>
      <c r="T128" s="137">
        <f t="shared" si="68"/>
        <v>0</v>
      </c>
      <c r="U128" s="136">
        <f t="shared" si="68"/>
        <v>0</v>
      </c>
      <c r="V128" s="135">
        <f t="shared" si="68"/>
        <v>0</v>
      </c>
      <c r="W128" s="137">
        <f t="shared" si="68"/>
        <v>0</v>
      </c>
      <c r="X128" s="137">
        <f t="shared" si="68"/>
        <v>0</v>
      </c>
      <c r="Y128" s="137">
        <f t="shared" si="68"/>
        <v>0</v>
      </c>
      <c r="Z128" s="137">
        <f t="shared" si="68"/>
        <v>0</v>
      </c>
      <c r="AA128" s="137">
        <f t="shared" si="68"/>
        <v>0</v>
      </c>
      <c r="AB128" s="137">
        <f t="shared" si="68"/>
        <v>0</v>
      </c>
      <c r="AC128" s="137">
        <f t="shared" si="68"/>
        <v>0</v>
      </c>
      <c r="AD128" s="137">
        <f t="shared" si="68"/>
        <v>0</v>
      </c>
      <c r="AE128" s="137">
        <f t="shared" si="68"/>
        <v>0</v>
      </c>
      <c r="AF128" s="137">
        <f t="shared" si="68"/>
        <v>0</v>
      </c>
      <c r="AG128" s="136">
        <f t="shared" si="68"/>
        <v>0</v>
      </c>
      <c r="AH128" s="138">
        <f t="shared" si="68"/>
        <v>0</v>
      </c>
      <c r="AI128" s="137">
        <f t="shared" si="68"/>
        <v>0</v>
      </c>
      <c r="AJ128" s="137">
        <f t="shared" si="68"/>
        <v>0</v>
      </c>
      <c r="AK128" s="137">
        <f t="shared" si="68"/>
        <v>0</v>
      </c>
      <c r="AL128" s="137">
        <f t="shared" si="68"/>
        <v>0</v>
      </c>
      <c r="AM128" s="137">
        <f t="shared" ref="AM128:BR128" si="69">SUM(AM129:AM137)</f>
        <v>0</v>
      </c>
      <c r="AN128" s="137">
        <f t="shared" si="69"/>
        <v>0</v>
      </c>
      <c r="AO128" s="137">
        <f t="shared" si="69"/>
        <v>0</v>
      </c>
      <c r="AP128" s="137">
        <f t="shared" si="69"/>
        <v>0</v>
      </c>
      <c r="AQ128" s="137">
        <f t="shared" si="69"/>
        <v>0</v>
      </c>
      <c r="AR128" s="137">
        <f t="shared" si="69"/>
        <v>0</v>
      </c>
      <c r="AS128" s="136">
        <f t="shared" si="69"/>
        <v>0</v>
      </c>
      <c r="AT128" s="138">
        <f t="shared" si="69"/>
        <v>0</v>
      </c>
      <c r="AU128" s="137">
        <f t="shared" si="69"/>
        <v>0</v>
      </c>
      <c r="AV128" s="137">
        <f t="shared" si="69"/>
        <v>0</v>
      </c>
      <c r="AW128" s="137">
        <f t="shared" si="69"/>
        <v>0</v>
      </c>
      <c r="AX128" s="137">
        <f t="shared" si="69"/>
        <v>0</v>
      </c>
      <c r="AY128" s="137">
        <f t="shared" si="69"/>
        <v>0</v>
      </c>
      <c r="AZ128" s="137">
        <f t="shared" si="69"/>
        <v>0</v>
      </c>
      <c r="BA128" s="137">
        <f t="shared" si="69"/>
        <v>0</v>
      </c>
      <c r="BB128" s="137">
        <f t="shared" si="69"/>
        <v>0</v>
      </c>
      <c r="BC128" s="137">
        <f t="shared" si="69"/>
        <v>0</v>
      </c>
      <c r="BD128" s="137">
        <f t="shared" si="69"/>
        <v>0</v>
      </c>
      <c r="BE128" s="136">
        <f t="shared" si="69"/>
        <v>0</v>
      </c>
      <c r="BF128" s="138">
        <f t="shared" si="69"/>
        <v>0</v>
      </c>
      <c r="BG128" s="137">
        <f t="shared" si="69"/>
        <v>0</v>
      </c>
      <c r="BH128" s="137">
        <f t="shared" si="69"/>
        <v>0</v>
      </c>
      <c r="BI128" s="137">
        <f t="shared" si="69"/>
        <v>0</v>
      </c>
      <c r="BJ128" s="137">
        <f t="shared" si="69"/>
        <v>0</v>
      </c>
      <c r="BK128" s="137">
        <f t="shared" si="69"/>
        <v>0</v>
      </c>
      <c r="BL128" s="137">
        <f t="shared" si="69"/>
        <v>0</v>
      </c>
      <c r="BM128" s="137">
        <f t="shared" si="69"/>
        <v>0</v>
      </c>
      <c r="BN128" s="137">
        <f t="shared" si="69"/>
        <v>0</v>
      </c>
      <c r="BO128" s="137">
        <f t="shared" si="69"/>
        <v>0</v>
      </c>
      <c r="BP128" s="137">
        <f t="shared" si="69"/>
        <v>0</v>
      </c>
      <c r="BQ128" s="136">
        <f t="shared" si="69"/>
        <v>0</v>
      </c>
      <c r="BR128" s="138">
        <f t="shared" si="69"/>
        <v>0</v>
      </c>
      <c r="BS128" s="137">
        <f t="shared" ref="BS128:CC128" si="70">SUM(BS129:BS137)</f>
        <v>0</v>
      </c>
      <c r="BT128" s="137">
        <f t="shared" si="70"/>
        <v>0</v>
      </c>
      <c r="BU128" s="137">
        <f t="shared" si="70"/>
        <v>0</v>
      </c>
      <c r="BV128" s="137">
        <f t="shared" si="70"/>
        <v>0</v>
      </c>
      <c r="BW128" s="137">
        <f t="shared" si="70"/>
        <v>0</v>
      </c>
      <c r="BX128" s="137">
        <f t="shared" si="70"/>
        <v>0</v>
      </c>
      <c r="BY128" s="137">
        <f t="shared" si="70"/>
        <v>0</v>
      </c>
      <c r="BZ128" s="137">
        <f t="shared" si="70"/>
        <v>0</v>
      </c>
      <c r="CA128" s="137">
        <f t="shared" si="70"/>
        <v>0</v>
      </c>
      <c r="CB128" s="137">
        <f t="shared" si="70"/>
        <v>0</v>
      </c>
      <c r="CC128" s="136">
        <f t="shared" si="70"/>
        <v>0</v>
      </c>
      <c r="CD128" s="368"/>
    </row>
    <row r="129" spans="1:82" x14ac:dyDescent="0.75">
      <c r="A129" s="39"/>
      <c r="B129" s="73" t="s">
        <v>238</v>
      </c>
      <c r="C129" s="129" t="s">
        <v>239</v>
      </c>
      <c r="D129" s="139" t="s">
        <v>58</v>
      </c>
      <c r="E129" s="255">
        <v>72</v>
      </c>
      <c r="F129" s="224"/>
      <c r="G129" s="74">
        <f t="shared" ref="G129:G137" si="71">+SUM(H129:CC129)</f>
        <v>0</v>
      </c>
      <c r="H129" s="230"/>
      <c r="I129" s="232"/>
      <c r="J129" s="219"/>
      <c r="K129" s="220"/>
      <c r="L129" s="220"/>
      <c r="M129" s="220"/>
      <c r="N129" s="220"/>
      <c r="O129" s="220"/>
      <c r="P129" s="220"/>
      <c r="Q129" s="220"/>
      <c r="R129" s="220"/>
      <c r="S129" s="220"/>
      <c r="T129" s="220"/>
      <c r="U129" s="218"/>
      <c r="V129" s="219"/>
      <c r="W129" s="220"/>
      <c r="X129" s="220"/>
      <c r="Y129" s="220"/>
      <c r="Z129" s="220"/>
      <c r="AA129" s="220"/>
      <c r="AB129" s="220"/>
      <c r="AC129" s="220"/>
      <c r="AD129" s="220"/>
      <c r="AE129" s="220"/>
      <c r="AF129" s="220"/>
      <c r="AG129" s="218"/>
      <c r="AH129" s="221"/>
      <c r="AI129" s="220"/>
      <c r="AJ129" s="220"/>
      <c r="AK129" s="220"/>
      <c r="AL129" s="220"/>
      <c r="AM129" s="220"/>
      <c r="AN129" s="220"/>
      <c r="AO129" s="220"/>
      <c r="AP129" s="220"/>
      <c r="AQ129" s="220"/>
      <c r="AR129" s="220"/>
      <c r="AS129" s="218"/>
      <c r="AT129" s="221"/>
      <c r="AU129" s="220"/>
      <c r="AV129" s="220"/>
      <c r="AW129" s="220"/>
      <c r="AX129" s="220"/>
      <c r="AY129" s="220"/>
      <c r="AZ129" s="220"/>
      <c r="BA129" s="220"/>
      <c r="BB129" s="220"/>
      <c r="BC129" s="220"/>
      <c r="BD129" s="220"/>
      <c r="BE129" s="218"/>
      <c r="BF129" s="221"/>
      <c r="BG129" s="220"/>
      <c r="BH129" s="220"/>
      <c r="BI129" s="220"/>
      <c r="BJ129" s="220"/>
      <c r="BK129" s="220"/>
      <c r="BL129" s="220"/>
      <c r="BM129" s="220"/>
      <c r="BN129" s="220"/>
      <c r="BO129" s="220"/>
      <c r="BP129" s="220"/>
      <c r="BQ129" s="218"/>
      <c r="BR129" s="221"/>
      <c r="BS129" s="220"/>
      <c r="BT129" s="220"/>
      <c r="BU129" s="220"/>
      <c r="BV129" s="220"/>
      <c r="BW129" s="220"/>
      <c r="BX129" s="220"/>
      <c r="BY129" s="220"/>
      <c r="BZ129" s="220"/>
      <c r="CA129" s="220"/>
      <c r="CB129" s="220"/>
      <c r="CC129" s="218"/>
      <c r="CD129" s="368"/>
    </row>
    <row r="130" spans="1:82" x14ac:dyDescent="0.75">
      <c r="A130" s="39"/>
      <c r="B130" s="73" t="s">
        <v>240</v>
      </c>
      <c r="C130" s="129" t="s">
        <v>241</v>
      </c>
      <c r="D130" s="139" t="s">
        <v>58</v>
      </c>
      <c r="E130" s="255">
        <v>72</v>
      </c>
      <c r="F130" s="224"/>
      <c r="G130" s="74">
        <f t="shared" si="71"/>
        <v>0</v>
      </c>
      <c r="H130" s="230"/>
      <c r="I130" s="232"/>
      <c r="J130" s="219"/>
      <c r="K130" s="220"/>
      <c r="L130" s="220"/>
      <c r="M130" s="220"/>
      <c r="N130" s="220"/>
      <c r="O130" s="220"/>
      <c r="P130" s="220"/>
      <c r="Q130" s="220"/>
      <c r="R130" s="220"/>
      <c r="S130" s="220"/>
      <c r="T130" s="220"/>
      <c r="U130" s="218"/>
      <c r="V130" s="219"/>
      <c r="W130" s="220"/>
      <c r="X130" s="220"/>
      <c r="Y130" s="220"/>
      <c r="Z130" s="220"/>
      <c r="AA130" s="220"/>
      <c r="AB130" s="220"/>
      <c r="AC130" s="220"/>
      <c r="AD130" s="220"/>
      <c r="AE130" s="220"/>
      <c r="AF130" s="220"/>
      <c r="AG130" s="218"/>
      <c r="AH130" s="221"/>
      <c r="AI130" s="220"/>
      <c r="AJ130" s="220"/>
      <c r="AK130" s="220"/>
      <c r="AL130" s="220"/>
      <c r="AM130" s="220"/>
      <c r="AN130" s="220"/>
      <c r="AO130" s="220"/>
      <c r="AP130" s="220"/>
      <c r="AQ130" s="220"/>
      <c r="AR130" s="220"/>
      <c r="AS130" s="218"/>
      <c r="AT130" s="221"/>
      <c r="AU130" s="220"/>
      <c r="AV130" s="220"/>
      <c r="AW130" s="220"/>
      <c r="AX130" s="220"/>
      <c r="AY130" s="220"/>
      <c r="AZ130" s="220"/>
      <c r="BA130" s="220"/>
      <c r="BB130" s="220"/>
      <c r="BC130" s="220"/>
      <c r="BD130" s="220"/>
      <c r="BE130" s="218"/>
      <c r="BF130" s="221"/>
      <c r="BG130" s="220"/>
      <c r="BH130" s="220"/>
      <c r="BI130" s="220"/>
      <c r="BJ130" s="220"/>
      <c r="BK130" s="220"/>
      <c r="BL130" s="220"/>
      <c r="BM130" s="220"/>
      <c r="BN130" s="220"/>
      <c r="BO130" s="220"/>
      <c r="BP130" s="220"/>
      <c r="BQ130" s="218"/>
      <c r="BR130" s="221"/>
      <c r="BS130" s="220"/>
      <c r="BT130" s="220"/>
      <c r="BU130" s="220"/>
      <c r="BV130" s="220"/>
      <c r="BW130" s="220"/>
      <c r="BX130" s="220"/>
      <c r="BY130" s="220"/>
      <c r="BZ130" s="220"/>
      <c r="CA130" s="220"/>
      <c r="CB130" s="220"/>
      <c r="CC130" s="218"/>
      <c r="CD130" s="368"/>
    </row>
    <row r="131" spans="1:82" x14ac:dyDescent="0.75">
      <c r="A131" s="39"/>
      <c r="B131" s="73" t="s">
        <v>242</v>
      </c>
      <c r="C131" s="129" t="s">
        <v>243</v>
      </c>
      <c r="D131" s="139" t="s">
        <v>58</v>
      </c>
      <c r="E131" s="255">
        <v>72</v>
      </c>
      <c r="F131" s="224"/>
      <c r="G131" s="74">
        <f t="shared" si="71"/>
        <v>0</v>
      </c>
      <c r="H131" s="230"/>
      <c r="I131" s="232"/>
      <c r="J131" s="219"/>
      <c r="K131" s="220"/>
      <c r="L131" s="220"/>
      <c r="M131" s="220"/>
      <c r="N131" s="220"/>
      <c r="O131" s="220"/>
      <c r="P131" s="220"/>
      <c r="Q131" s="220"/>
      <c r="R131" s="220"/>
      <c r="S131" s="220"/>
      <c r="T131" s="220"/>
      <c r="U131" s="218"/>
      <c r="V131" s="219"/>
      <c r="W131" s="220"/>
      <c r="X131" s="220"/>
      <c r="Y131" s="220"/>
      <c r="Z131" s="220"/>
      <c r="AA131" s="220"/>
      <c r="AB131" s="220"/>
      <c r="AC131" s="220"/>
      <c r="AD131" s="220"/>
      <c r="AE131" s="220"/>
      <c r="AF131" s="220"/>
      <c r="AG131" s="218"/>
      <c r="AH131" s="221"/>
      <c r="AI131" s="220"/>
      <c r="AJ131" s="220"/>
      <c r="AK131" s="220"/>
      <c r="AL131" s="220"/>
      <c r="AM131" s="220"/>
      <c r="AN131" s="220"/>
      <c r="AO131" s="220"/>
      <c r="AP131" s="220"/>
      <c r="AQ131" s="220"/>
      <c r="AR131" s="220"/>
      <c r="AS131" s="218"/>
      <c r="AT131" s="221"/>
      <c r="AU131" s="220"/>
      <c r="AV131" s="220"/>
      <c r="AW131" s="220"/>
      <c r="AX131" s="220"/>
      <c r="AY131" s="220"/>
      <c r="AZ131" s="220"/>
      <c r="BA131" s="220"/>
      <c r="BB131" s="220"/>
      <c r="BC131" s="220"/>
      <c r="BD131" s="220"/>
      <c r="BE131" s="218"/>
      <c r="BF131" s="221"/>
      <c r="BG131" s="220"/>
      <c r="BH131" s="220"/>
      <c r="BI131" s="220"/>
      <c r="BJ131" s="220"/>
      <c r="BK131" s="220"/>
      <c r="BL131" s="220"/>
      <c r="BM131" s="220"/>
      <c r="BN131" s="220"/>
      <c r="BO131" s="220"/>
      <c r="BP131" s="220"/>
      <c r="BQ131" s="218"/>
      <c r="BR131" s="221"/>
      <c r="BS131" s="220"/>
      <c r="BT131" s="220"/>
      <c r="BU131" s="220"/>
      <c r="BV131" s="220"/>
      <c r="BW131" s="220"/>
      <c r="BX131" s="220"/>
      <c r="BY131" s="220"/>
      <c r="BZ131" s="220"/>
      <c r="CA131" s="220"/>
      <c r="CB131" s="220"/>
      <c r="CC131" s="218"/>
      <c r="CD131" s="368"/>
    </row>
    <row r="132" spans="1:82" x14ac:dyDescent="0.75">
      <c r="A132" s="39"/>
      <c r="B132" s="73" t="s">
        <v>244</v>
      </c>
      <c r="C132" s="129" t="s">
        <v>245</v>
      </c>
      <c r="D132" s="139" t="s">
        <v>58</v>
      </c>
      <c r="E132" s="255">
        <v>72</v>
      </c>
      <c r="F132" s="224"/>
      <c r="G132" s="74">
        <f t="shared" si="71"/>
        <v>0</v>
      </c>
      <c r="H132" s="230"/>
      <c r="I132" s="232"/>
      <c r="J132" s="219"/>
      <c r="K132" s="220"/>
      <c r="L132" s="220"/>
      <c r="M132" s="220"/>
      <c r="N132" s="220"/>
      <c r="O132" s="220"/>
      <c r="P132" s="220"/>
      <c r="Q132" s="220"/>
      <c r="R132" s="220"/>
      <c r="S132" s="220"/>
      <c r="T132" s="220"/>
      <c r="U132" s="218"/>
      <c r="V132" s="219"/>
      <c r="W132" s="220"/>
      <c r="X132" s="220"/>
      <c r="Y132" s="220"/>
      <c r="Z132" s="220"/>
      <c r="AA132" s="220"/>
      <c r="AB132" s="220"/>
      <c r="AC132" s="220"/>
      <c r="AD132" s="220"/>
      <c r="AE132" s="220"/>
      <c r="AF132" s="220"/>
      <c r="AG132" s="218"/>
      <c r="AH132" s="221"/>
      <c r="AI132" s="220"/>
      <c r="AJ132" s="220"/>
      <c r="AK132" s="220"/>
      <c r="AL132" s="220"/>
      <c r="AM132" s="220"/>
      <c r="AN132" s="220"/>
      <c r="AO132" s="220"/>
      <c r="AP132" s="220"/>
      <c r="AQ132" s="220"/>
      <c r="AR132" s="220"/>
      <c r="AS132" s="218"/>
      <c r="AT132" s="221"/>
      <c r="AU132" s="220"/>
      <c r="AV132" s="220"/>
      <c r="AW132" s="220"/>
      <c r="AX132" s="220"/>
      <c r="AY132" s="220"/>
      <c r="AZ132" s="220"/>
      <c r="BA132" s="220"/>
      <c r="BB132" s="220"/>
      <c r="BC132" s="220"/>
      <c r="BD132" s="220"/>
      <c r="BE132" s="218"/>
      <c r="BF132" s="221"/>
      <c r="BG132" s="220"/>
      <c r="BH132" s="220"/>
      <c r="BI132" s="220"/>
      <c r="BJ132" s="220"/>
      <c r="BK132" s="220"/>
      <c r="BL132" s="220"/>
      <c r="BM132" s="220"/>
      <c r="BN132" s="220"/>
      <c r="BO132" s="220"/>
      <c r="BP132" s="220"/>
      <c r="BQ132" s="218"/>
      <c r="BR132" s="221"/>
      <c r="BS132" s="220"/>
      <c r="BT132" s="220"/>
      <c r="BU132" s="220"/>
      <c r="BV132" s="220"/>
      <c r="BW132" s="220"/>
      <c r="BX132" s="220"/>
      <c r="BY132" s="220"/>
      <c r="BZ132" s="220"/>
      <c r="CA132" s="220"/>
      <c r="CB132" s="220"/>
      <c r="CC132" s="218"/>
      <c r="CD132" s="368"/>
    </row>
    <row r="133" spans="1:82" x14ac:dyDescent="0.75">
      <c r="A133" s="39"/>
      <c r="B133" s="73" t="s">
        <v>246</v>
      </c>
      <c r="C133" s="129" t="s">
        <v>247</v>
      </c>
      <c r="D133" s="139" t="s">
        <v>58</v>
      </c>
      <c r="E133" s="255">
        <v>72</v>
      </c>
      <c r="F133" s="224"/>
      <c r="G133" s="74">
        <f t="shared" si="71"/>
        <v>0</v>
      </c>
      <c r="H133" s="230"/>
      <c r="I133" s="232"/>
      <c r="J133" s="219"/>
      <c r="K133" s="220"/>
      <c r="L133" s="220"/>
      <c r="M133" s="220"/>
      <c r="N133" s="220"/>
      <c r="O133" s="220"/>
      <c r="P133" s="220"/>
      <c r="Q133" s="220"/>
      <c r="R133" s="220"/>
      <c r="S133" s="220"/>
      <c r="T133" s="220"/>
      <c r="U133" s="218"/>
      <c r="V133" s="219"/>
      <c r="W133" s="220"/>
      <c r="X133" s="220"/>
      <c r="Y133" s="220"/>
      <c r="Z133" s="220"/>
      <c r="AA133" s="220"/>
      <c r="AB133" s="220"/>
      <c r="AC133" s="220"/>
      <c r="AD133" s="220"/>
      <c r="AE133" s="220"/>
      <c r="AF133" s="220"/>
      <c r="AG133" s="218"/>
      <c r="AH133" s="221"/>
      <c r="AI133" s="220"/>
      <c r="AJ133" s="220"/>
      <c r="AK133" s="220"/>
      <c r="AL133" s="220"/>
      <c r="AM133" s="220"/>
      <c r="AN133" s="220"/>
      <c r="AO133" s="220"/>
      <c r="AP133" s="220"/>
      <c r="AQ133" s="220"/>
      <c r="AR133" s="220"/>
      <c r="AS133" s="218"/>
      <c r="AT133" s="221"/>
      <c r="AU133" s="220"/>
      <c r="AV133" s="220"/>
      <c r="AW133" s="220"/>
      <c r="AX133" s="220"/>
      <c r="AY133" s="220"/>
      <c r="AZ133" s="220"/>
      <c r="BA133" s="220"/>
      <c r="BB133" s="220"/>
      <c r="BC133" s="220"/>
      <c r="BD133" s="220"/>
      <c r="BE133" s="218"/>
      <c r="BF133" s="221"/>
      <c r="BG133" s="220"/>
      <c r="BH133" s="220"/>
      <c r="BI133" s="220"/>
      <c r="BJ133" s="220"/>
      <c r="BK133" s="220"/>
      <c r="BL133" s="220"/>
      <c r="BM133" s="220"/>
      <c r="BN133" s="220"/>
      <c r="BO133" s="220"/>
      <c r="BP133" s="220"/>
      <c r="BQ133" s="218"/>
      <c r="BR133" s="221"/>
      <c r="BS133" s="220"/>
      <c r="BT133" s="220"/>
      <c r="BU133" s="220"/>
      <c r="BV133" s="220"/>
      <c r="BW133" s="220"/>
      <c r="BX133" s="220"/>
      <c r="BY133" s="220"/>
      <c r="BZ133" s="220"/>
      <c r="CA133" s="220"/>
      <c r="CB133" s="220"/>
      <c r="CC133" s="218"/>
      <c r="CD133" s="368"/>
    </row>
    <row r="134" spans="1:82" x14ac:dyDescent="0.75">
      <c r="A134" s="39"/>
      <c r="B134" s="73" t="s">
        <v>248</v>
      </c>
      <c r="C134" s="129" t="s">
        <v>249</v>
      </c>
      <c r="D134" s="139" t="s">
        <v>58</v>
      </c>
      <c r="E134" s="255">
        <v>72</v>
      </c>
      <c r="F134" s="224"/>
      <c r="G134" s="74">
        <f t="shared" si="71"/>
        <v>0</v>
      </c>
      <c r="H134" s="230"/>
      <c r="I134" s="232"/>
      <c r="J134" s="219"/>
      <c r="K134" s="220"/>
      <c r="L134" s="220"/>
      <c r="M134" s="220"/>
      <c r="N134" s="220"/>
      <c r="O134" s="220"/>
      <c r="P134" s="220"/>
      <c r="Q134" s="220"/>
      <c r="R134" s="220"/>
      <c r="S134" s="220"/>
      <c r="T134" s="220"/>
      <c r="U134" s="218"/>
      <c r="V134" s="219"/>
      <c r="W134" s="220"/>
      <c r="X134" s="220"/>
      <c r="Y134" s="220"/>
      <c r="Z134" s="220"/>
      <c r="AA134" s="220"/>
      <c r="AB134" s="220"/>
      <c r="AC134" s="220"/>
      <c r="AD134" s="220"/>
      <c r="AE134" s="220"/>
      <c r="AF134" s="220"/>
      <c r="AG134" s="218"/>
      <c r="AH134" s="221"/>
      <c r="AI134" s="220"/>
      <c r="AJ134" s="220"/>
      <c r="AK134" s="220"/>
      <c r="AL134" s="220"/>
      <c r="AM134" s="220"/>
      <c r="AN134" s="220"/>
      <c r="AO134" s="220"/>
      <c r="AP134" s="220"/>
      <c r="AQ134" s="220"/>
      <c r="AR134" s="220"/>
      <c r="AS134" s="218"/>
      <c r="AT134" s="221"/>
      <c r="AU134" s="220"/>
      <c r="AV134" s="220"/>
      <c r="AW134" s="220"/>
      <c r="AX134" s="220"/>
      <c r="AY134" s="220"/>
      <c r="AZ134" s="220"/>
      <c r="BA134" s="220"/>
      <c r="BB134" s="220"/>
      <c r="BC134" s="220"/>
      <c r="BD134" s="220"/>
      <c r="BE134" s="218"/>
      <c r="BF134" s="221"/>
      <c r="BG134" s="220"/>
      <c r="BH134" s="220"/>
      <c r="BI134" s="220"/>
      <c r="BJ134" s="220"/>
      <c r="BK134" s="220"/>
      <c r="BL134" s="220"/>
      <c r="BM134" s="220"/>
      <c r="BN134" s="220"/>
      <c r="BO134" s="220"/>
      <c r="BP134" s="220"/>
      <c r="BQ134" s="218"/>
      <c r="BR134" s="221"/>
      <c r="BS134" s="220"/>
      <c r="BT134" s="220"/>
      <c r="BU134" s="220"/>
      <c r="BV134" s="220"/>
      <c r="BW134" s="220"/>
      <c r="BX134" s="220"/>
      <c r="BY134" s="220"/>
      <c r="BZ134" s="220"/>
      <c r="CA134" s="220"/>
      <c r="CB134" s="220"/>
      <c r="CC134" s="218"/>
      <c r="CD134" s="368"/>
    </row>
    <row r="135" spans="1:82" x14ac:dyDescent="0.75">
      <c r="A135" s="39"/>
      <c r="B135" s="73" t="s">
        <v>250</v>
      </c>
      <c r="C135" s="129" t="s">
        <v>251</v>
      </c>
      <c r="D135" s="139" t="s">
        <v>58</v>
      </c>
      <c r="E135" s="255">
        <v>72</v>
      </c>
      <c r="F135" s="224"/>
      <c r="G135" s="74">
        <f t="shared" si="71"/>
        <v>0</v>
      </c>
      <c r="H135" s="230"/>
      <c r="I135" s="232"/>
      <c r="J135" s="219"/>
      <c r="K135" s="220"/>
      <c r="L135" s="220"/>
      <c r="M135" s="220"/>
      <c r="N135" s="220"/>
      <c r="O135" s="220"/>
      <c r="P135" s="220"/>
      <c r="Q135" s="220"/>
      <c r="R135" s="220"/>
      <c r="S135" s="220"/>
      <c r="T135" s="220"/>
      <c r="U135" s="218"/>
      <c r="V135" s="219"/>
      <c r="W135" s="220"/>
      <c r="X135" s="220"/>
      <c r="Y135" s="220"/>
      <c r="Z135" s="220"/>
      <c r="AA135" s="220"/>
      <c r="AB135" s="220"/>
      <c r="AC135" s="220"/>
      <c r="AD135" s="220"/>
      <c r="AE135" s="220"/>
      <c r="AF135" s="220"/>
      <c r="AG135" s="218"/>
      <c r="AH135" s="221"/>
      <c r="AI135" s="220"/>
      <c r="AJ135" s="220"/>
      <c r="AK135" s="220"/>
      <c r="AL135" s="220"/>
      <c r="AM135" s="220"/>
      <c r="AN135" s="220"/>
      <c r="AO135" s="220"/>
      <c r="AP135" s="220"/>
      <c r="AQ135" s="220"/>
      <c r="AR135" s="220"/>
      <c r="AS135" s="218"/>
      <c r="AT135" s="221"/>
      <c r="AU135" s="220"/>
      <c r="AV135" s="220"/>
      <c r="AW135" s="220"/>
      <c r="AX135" s="220"/>
      <c r="AY135" s="220"/>
      <c r="AZ135" s="220"/>
      <c r="BA135" s="220"/>
      <c r="BB135" s="220"/>
      <c r="BC135" s="220"/>
      <c r="BD135" s="220"/>
      <c r="BE135" s="218"/>
      <c r="BF135" s="221"/>
      <c r="BG135" s="220"/>
      <c r="BH135" s="220"/>
      <c r="BI135" s="220"/>
      <c r="BJ135" s="220"/>
      <c r="BK135" s="220"/>
      <c r="BL135" s="220"/>
      <c r="BM135" s="220"/>
      <c r="BN135" s="220"/>
      <c r="BO135" s="220"/>
      <c r="BP135" s="220"/>
      <c r="BQ135" s="218"/>
      <c r="BR135" s="221"/>
      <c r="BS135" s="220"/>
      <c r="BT135" s="220"/>
      <c r="BU135" s="220"/>
      <c r="BV135" s="220"/>
      <c r="BW135" s="220"/>
      <c r="BX135" s="220"/>
      <c r="BY135" s="220"/>
      <c r="BZ135" s="220"/>
      <c r="CA135" s="220"/>
      <c r="CB135" s="220"/>
      <c r="CC135" s="218"/>
      <c r="CD135" s="368"/>
    </row>
    <row r="136" spans="1:82" x14ac:dyDescent="0.75">
      <c r="A136" s="39"/>
      <c r="B136" s="73" t="s">
        <v>252</v>
      </c>
      <c r="C136" s="129" t="s">
        <v>253</v>
      </c>
      <c r="D136" s="130" t="s">
        <v>58</v>
      </c>
      <c r="E136" s="255">
        <v>72</v>
      </c>
      <c r="F136" s="224"/>
      <c r="G136" s="74">
        <f t="shared" si="71"/>
        <v>0</v>
      </c>
      <c r="H136" s="230"/>
      <c r="I136" s="232"/>
      <c r="J136" s="219"/>
      <c r="K136" s="220"/>
      <c r="L136" s="220"/>
      <c r="M136" s="220"/>
      <c r="N136" s="220"/>
      <c r="O136" s="220"/>
      <c r="P136" s="220"/>
      <c r="Q136" s="220"/>
      <c r="R136" s="220"/>
      <c r="S136" s="220"/>
      <c r="T136" s="220"/>
      <c r="U136" s="218"/>
      <c r="V136" s="219"/>
      <c r="W136" s="220"/>
      <c r="X136" s="220"/>
      <c r="Y136" s="220"/>
      <c r="Z136" s="220"/>
      <c r="AA136" s="220"/>
      <c r="AB136" s="220"/>
      <c r="AC136" s="220"/>
      <c r="AD136" s="220"/>
      <c r="AE136" s="220"/>
      <c r="AF136" s="220"/>
      <c r="AG136" s="218"/>
      <c r="AH136" s="221"/>
      <c r="AI136" s="220"/>
      <c r="AJ136" s="220"/>
      <c r="AK136" s="220"/>
      <c r="AL136" s="220"/>
      <c r="AM136" s="220"/>
      <c r="AN136" s="220"/>
      <c r="AO136" s="220"/>
      <c r="AP136" s="220"/>
      <c r="AQ136" s="220"/>
      <c r="AR136" s="220"/>
      <c r="AS136" s="218"/>
      <c r="AT136" s="221"/>
      <c r="AU136" s="220"/>
      <c r="AV136" s="220"/>
      <c r="AW136" s="220"/>
      <c r="AX136" s="220"/>
      <c r="AY136" s="220"/>
      <c r="AZ136" s="220"/>
      <c r="BA136" s="220"/>
      <c r="BB136" s="220"/>
      <c r="BC136" s="220"/>
      <c r="BD136" s="220"/>
      <c r="BE136" s="218"/>
      <c r="BF136" s="221"/>
      <c r="BG136" s="220"/>
      <c r="BH136" s="220"/>
      <c r="BI136" s="220"/>
      <c r="BJ136" s="220"/>
      <c r="BK136" s="220"/>
      <c r="BL136" s="220"/>
      <c r="BM136" s="220"/>
      <c r="BN136" s="220"/>
      <c r="BO136" s="220"/>
      <c r="BP136" s="220"/>
      <c r="BQ136" s="218"/>
      <c r="BR136" s="221"/>
      <c r="BS136" s="220"/>
      <c r="BT136" s="220"/>
      <c r="BU136" s="220"/>
      <c r="BV136" s="220"/>
      <c r="BW136" s="220"/>
      <c r="BX136" s="220"/>
      <c r="BY136" s="220"/>
      <c r="BZ136" s="220"/>
      <c r="CA136" s="220"/>
      <c r="CB136" s="220"/>
      <c r="CC136" s="218"/>
      <c r="CD136" s="368"/>
    </row>
    <row r="137" spans="1:82" ht="27" x14ac:dyDescent="0.75">
      <c r="A137" s="39"/>
      <c r="B137" s="73" t="s">
        <v>254</v>
      </c>
      <c r="C137" s="129" t="s">
        <v>255</v>
      </c>
      <c r="D137" s="139" t="s">
        <v>58</v>
      </c>
      <c r="E137" s="255">
        <v>72</v>
      </c>
      <c r="F137" s="224"/>
      <c r="G137" s="74">
        <f t="shared" si="71"/>
        <v>0</v>
      </c>
      <c r="H137" s="230"/>
      <c r="I137" s="232"/>
      <c r="J137" s="219"/>
      <c r="K137" s="220"/>
      <c r="L137" s="220"/>
      <c r="M137" s="220"/>
      <c r="N137" s="220"/>
      <c r="O137" s="220"/>
      <c r="P137" s="220"/>
      <c r="Q137" s="220"/>
      <c r="R137" s="220"/>
      <c r="S137" s="220"/>
      <c r="T137" s="220"/>
      <c r="U137" s="218"/>
      <c r="V137" s="219"/>
      <c r="W137" s="220"/>
      <c r="X137" s="220"/>
      <c r="Y137" s="220"/>
      <c r="Z137" s="220"/>
      <c r="AA137" s="220"/>
      <c r="AB137" s="220"/>
      <c r="AC137" s="220"/>
      <c r="AD137" s="220"/>
      <c r="AE137" s="220"/>
      <c r="AF137" s="220"/>
      <c r="AG137" s="218"/>
      <c r="AH137" s="221"/>
      <c r="AI137" s="220"/>
      <c r="AJ137" s="220"/>
      <c r="AK137" s="220"/>
      <c r="AL137" s="220"/>
      <c r="AM137" s="220"/>
      <c r="AN137" s="220"/>
      <c r="AO137" s="220"/>
      <c r="AP137" s="220"/>
      <c r="AQ137" s="220"/>
      <c r="AR137" s="220"/>
      <c r="AS137" s="218"/>
      <c r="AT137" s="221"/>
      <c r="AU137" s="220"/>
      <c r="AV137" s="220"/>
      <c r="AW137" s="220"/>
      <c r="AX137" s="220"/>
      <c r="AY137" s="220"/>
      <c r="AZ137" s="220"/>
      <c r="BA137" s="220"/>
      <c r="BB137" s="220"/>
      <c r="BC137" s="220"/>
      <c r="BD137" s="220"/>
      <c r="BE137" s="218"/>
      <c r="BF137" s="221"/>
      <c r="BG137" s="220"/>
      <c r="BH137" s="220"/>
      <c r="BI137" s="220"/>
      <c r="BJ137" s="220"/>
      <c r="BK137" s="220"/>
      <c r="BL137" s="220"/>
      <c r="BM137" s="220"/>
      <c r="BN137" s="220"/>
      <c r="BO137" s="220"/>
      <c r="BP137" s="220"/>
      <c r="BQ137" s="218"/>
      <c r="BR137" s="221"/>
      <c r="BS137" s="220"/>
      <c r="BT137" s="220"/>
      <c r="BU137" s="220"/>
      <c r="BV137" s="220"/>
      <c r="BW137" s="220"/>
      <c r="BX137" s="220"/>
      <c r="BY137" s="220"/>
      <c r="BZ137" s="220"/>
      <c r="CA137" s="220"/>
      <c r="CB137" s="220"/>
      <c r="CC137" s="218"/>
      <c r="CD137" s="368"/>
    </row>
    <row r="138" spans="1:82" x14ac:dyDescent="0.75">
      <c r="A138" s="175"/>
      <c r="B138" s="131" t="s">
        <v>256</v>
      </c>
      <c r="C138" s="132" t="s">
        <v>257</v>
      </c>
      <c r="D138" s="133"/>
      <c r="E138" s="296"/>
      <c r="F138" s="250"/>
      <c r="G138" s="134">
        <f t="shared" ref="G138:AL138" si="72">SUM(G139:G147)</f>
        <v>0</v>
      </c>
      <c r="H138" s="135">
        <f t="shared" si="72"/>
        <v>0</v>
      </c>
      <c r="I138" s="136">
        <f t="shared" si="72"/>
        <v>0</v>
      </c>
      <c r="J138" s="135">
        <f t="shared" si="72"/>
        <v>0</v>
      </c>
      <c r="K138" s="137">
        <f t="shared" si="72"/>
        <v>0</v>
      </c>
      <c r="L138" s="137">
        <f t="shared" si="72"/>
        <v>0</v>
      </c>
      <c r="M138" s="137">
        <f t="shared" si="72"/>
        <v>0</v>
      </c>
      <c r="N138" s="137">
        <f t="shared" si="72"/>
        <v>0</v>
      </c>
      <c r="O138" s="137">
        <f t="shared" si="72"/>
        <v>0</v>
      </c>
      <c r="P138" s="137">
        <f t="shared" si="72"/>
        <v>0</v>
      </c>
      <c r="Q138" s="137">
        <f t="shared" si="72"/>
        <v>0</v>
      </c>
      <c r="R138" s="137">
        <f t="shared" si="72"/>
        <v>0</v>
      </c>
      <c r="S138" s="137">
        <f t="shared" si="72"/>
        <v>0</v>
      </c>
      <c r="T138" s="137">
        <f t="shared" si="72"/>
        <v>0</v>
      </c>
      <c r="U138" s="136">
        <f t="shared" si="72"/>
        <v>0</v>
      </c>
      <c r="V138" s="135">
        <f t="shared" si="72"/>
        <v>0</v>
      </c>
      <c r="W138" s="137">
        <f t="shared" si="72"/>
        <v>0</v>
      </c>
      <c r="X138" s="137">
        <f t="shared" si="72"/>
        <v>0</v>
      </c>
      <c r="Y138" s="137">
        <f t="shared" si="72"/>
        <v>0</v>
      </c>
      <c r="Z138" s="137">
        <f t="shared" si="72"/>
        <v>0</v>
      </c>
      <c r="AA138" s="137">
        <f t="shared" si="72"/>
        <v>0</v>
      </c>
      <c r="AB138" s="137">
        <f t="shared" si="72"/>
        <v>0</v>
      </c>
      <c r="AC138" s="137">
        <f t="shared" si="72"/>
        <v>0</v>
      </c>
      <c r="AD138" s="137">
        <f t="shared" si="72"/>
        <v>0</v>
      </c>
      <c r="AE138" s="137">
        <f t="shared" si="72"/>
        <v>0</v>
      </c>
      <c r="AF138" s="137">
        <f t="shared" si="72"/>
        <v>0</v>
      </c>
      <c r="AG138" s="136">
        <f t="shared" si="72"/>
        <v>0</v>
      </c>
      <c r="AH138" s="138">
        <f t="shared" si="72"/>
        <v>0</v>
      </c>
      <c r="AI138" s="137">
        <f t="shared" si="72"/>
        <v>0</v>
      </c>
      <c r="AJ138" s="137">
        <f t="shared" si="72"/>
        <v>0</v>
      </c>
      <c r="AK138" s="137">
        <f t="shared" si="72"/>
        <v>0</v>
      </c>
      <c r="AL138" s="137">
        <f t="shared" si="72"/>
        <v>0</v>
      </c>
      <c r="AM138" s="137">
        <f t="shared" ref="AM138:BR138" si="73">SUM(AM139:AM147)</f>
        <v>0</v>
      </c>
      <c r="AN138" s="137">
        <f t="shared" si="73"/>
        <v>0</v>
      </c>
      <c r="AO138" s="137">
        <f t="shared" si="73"/>
        <v>0</v>
      </c>
      <c r="AP138" s="137">
        <f t="shared" si="73"/>
        <v>0</v>
      </c>
      <c r="AQ138" s="137">
        <f t="shared" si="73"/>
        <v>0</v>
      </c>
      <c r="AR138" s="137">
        <f t="shared" si="73"/>
        <v>0</v>
      </c>
      <c r="AS138" s="136">
        <f t="shared" si="73"/>
        <v>0</v>
      </c>
      <c r="AT138" s="138">
        <f t="shared" si="73"/>
        <v>0</v>
      </c>
      <c r="AU138" s="137">
        <f t="shared" si="73"/>
        <v>0</v>
      </c>
      <c r="AV138" s="137">
        <f t="shared" si="73"/>
        <v>0</v>
      </c>
      <c r="AW138" s="137">
        <f t="shared" si="73"/>
        <v>0</v>
      </c>
      <c r="AX138" s="137">
        <f t="shared" si="73"/>
        <v>0</v>
      </c>
      <c r="AY138" s="137">
        <f t="shared" si="73"/>
        <v>0</v>
      </c>
      <c r="AZ138" s="137">
        <f t="shared" si="73"/>
        <v>0</v>
      </c>
      <c r="BA138" s="137">
        <f t="shared" si="73"/>
        <v>0</v>
      </c>
      <c r="BB138" s="137">
        <f t="shared" si="73"/>
        <v>0</v>
      </c>
      <c r="BC138" s="137">
        <f t="shared" si="73"/>
        <v>0</v>
      </c>
      <c r="BD138" s="137">
        <f t="shared" si="73"/>
        <v>0</v>
      </c>
      <c r="BE138" s="136">
        <f t="shared" si="73"/>
        <v>0</v>
      </c>
      <c r="BF138" s="138">
        <f t="shared" si="73"/>
        <v>0</v>
      </c>
      <c r="BG138" s="137">
        <f t="shared" si="73"/>
        <v>0</v>
      </c>
      <c r="BH138" s="137">
        <f t="shared" si="73"/>
        <v>0</v>
      </c>
      <c r="BI138" s="137">
        <f t="shared" si="73"/>
        <v>0</v>
      </c>
      <c r="BJ138" s="137">
        <f t="shared" si="73"/>
        <v>0</v>
      </c>
      <c r="BK138" s="137">
        <f t="shared" si="73"/>
        <v>0</v>
      </c>
      <c r="BL138" s="137">
        <f t="shared" si="73"/>
        <v>0</v>
      </c>
      <c r="BM138" s="137">
        <f t="shared" si="73"/>
        <v>0</v>
      </c>
      <c r="BN138" s="137">
        <f t="shared" si="73"/>
        <v>0</v>
      </c>
      <c r="BO138" s="137">
        <f t="shared" si="73"/>
        <v>0</v>
      </c>
      <c r="BP138" s="137">
        <f t="shared" si="73"/>
        <v>0</v>
      </c>
      <c r="BQ138" s="136">
        <f t="shared" si="73"/>
        <v>0</v>
      </c>
      <c r="BR138" s="138">
        <f t="shared" si="73"/>
        <v>0</v>
      </c>
      <c r="BS138" s="137">
        <f t="shared" ref="BS138:CC138" si="74">SUM(BS139:BS147)</f>
        <v>0</v>
      </c>
      <c r="BT138" s="137">
        <f t="shared" si="74"/>
        <v>0</v>
      </c>
      <c r="BU138" s="137">
        <f t="shared" si="74"/>
        <v>0</v>
      </c>
      <c r="BV138" s="137">
        <f t="shared" si="74"/>
        <v>0</v>
      </c>
      <c r="BW138" s="137">
        <f t="shared" si="74"/>
        <v>0</v>
      </c>
      <c r="BX138" s="137">
        <f t="shared" si="74"/>
        <v>0</v>
      </c>
      <c r="BY138" s="137">
        <f t="shared" si="74"/>
        <v>0</v>
      </c>
      <c r="BZ138" s="137">
        <f t="shared" si="74"/>
        <v>0</v>
      </c>
      <c r="CA138" s="137">
        <f t="shared" si="74"/>
        <v>0</v>
      </c>
      <c r="CB138" s="137">
        <f t="shared" si="74"/>
        <v>0</v>
      </c>
      <c r="CC138" s="136">
        <f t="shared" si="74"/>
        <v>0</v>
      </c>
      <c r="CD138" s="368"/>
    </row>
    <row r="139" spans="1:82" x14ac:dyDescent="0.75">
      <c r="A139" s="175"/>
      <c r="B139" s="176" t="s">
        <v>258</v>
      </c>
      <c r="C139" s="177" t="s">
        <v>259</v>
      </c>
      <c r="D139" s="178" t="s">
        <v>58</v>
      </c>
      <c r="E139" s="300">
        <v>0</v>
      </c>
      <c r="F139" s="229"/>
      <c r="G139" s="183">
        <f>+E139*F139</f>
        <v>0</v>
      </c>
      <c r="H139" s="225"/>
      <c r="I139" s="226"/>
      <c r="J139" s="225"/>
      <c r="K139" s="227"/>
      <c r="L139" s="227"/>
      <c r="M139" s="227"/>
      <c r="N139" s="227"/>
      <c r="O139" s="227"/>
      <c r="P139" s="227"/>
      <c r="Q139" s="227"/>
      <c r="R139" s="227"/>
      <c r="S139" s="227"/>
      <c r="T139" s="227"/>
      <c r="U139" s="226"/>
      <c r="V139" s="225"/>
      <c r="W139" s="227"/>
      <c r="X139" s="227"/>
      <c r="Y139" s="227"/>
      <c r="Z139" s="227"/>
      <c r="AA139" s="227"/>
      <c r="AB139" s="227"/>
      <c r="AC139" s="227"/>
      <c r="AD139" s="227"/>
      <c r="AE139" s="227"/>
      <c r="AF139" s="227"/>
      <c r="AG139" s="226"/>
      <c r="AH139" s="228"/>
      <c r="AI139" s="227"/>
      <c r="AJ139" s="227"/>
      <c r="AK139" s="227"/>
      <c r="AL139" s="227"/>
      <c r="AM139" s="227"/>
      <c r="AN139" s="227"/>
      <c r="AO139" s="227"/>
      <c r="AP139" s="227"/>
      <c r="AQ139" s="227"/>
      <c r="AR139" s="227"/>
      <c r="AS139" s="226"/>
      <c r="AT139" s="228"/>
      <c r="AU139" s="227"/>
      <c r="AV139" s="227"/>
      <c r="AW139" s="227"/>
      <c r="AX139" s="227"/>
      <c r="AY139" s="227"/>
      <c r="AZ139" s="227"/>
      <c r="BA139" s="227"/>
      <c r="BB139" s="227"/>
      <c r="BC139" s="227"/>
      <c r="BD139" s="227"/>
      <c r="BE139" s="226"/>
      <c r="BF139" s="228"/>
      <c r="BG139" s="227"/>
      <c r="BH139" s="227"/>
      <c r="BI139" s="227"/>
      <c r="BJ139" s="227"/>
      <c r="BK139" s="227"/>
      <c r="BL139" s="227"/>
      <c r="BM139" s="227"/>
      <c r="BN139" s="227"/>
      <c r="BO139" s="227"/>
      <c r="BP139" s="227"/>
      <c r="BQ139" s="226"/>
      <c r="BR139" s="228"/>
      <c r="BS139" s="227"/>
      <c r="BT139" s="227"/>
      <c r="BU139" s="227"/>
      <c r="BV139" s="227"/>
      <c r="BW139" s="227"/>
      <c r="BX139" s="227"/>
      <c r="BY139" s="227"/>
      <c r="BZ139" s="227"/>
      <c r="CA139" s="227"/>
      <c r="CB139" s="227"/>
      <c r="CC139" s="226"/>
      <c r="CD139" s="368"/>
    </row>
    <row r="140" spans="1:82" x14ac:dyDescent="0.75">
      <c r="A140" s="175"/>
      <c r="B140" s="176" t="s">
        <v>260</v>
      </c>
      <c r="C140" s="177" t="s">
        <v>261</v>
      </c>
      <c r="D140" s="178" t="s">
        <v>58</v>
      </c>
      <c r="E140" s="300">
        <v>0</v>
      </c>
      <c r="F140" s="229"/>
      <c r="G140" s="183">
        <f>+E140*F140</f>
        <v>0</v>
      </c>
      <c r="H140" s="225"/>
      <c r="I140" s="226"/>
      <c r="J140" s="225"/>
      <c r="K140" s="227"/>
      <c r="L140" s="227"/>
      <c r="M140" s="227"/>
      <c r="N140" s="227"/>
      <c r="O140" s="227"/>
      <c r="P140" s="227"/>
      <c r="Q140" s="227"/>
      <c r="R140" s="227"/>
      <c r="S140" s="227"/>
      <c r="T140" s="227"/>
      <c r="U140" s="226"/>
      <c r="V140" s="225"/>
      <c r="W140" s="227"/>
      <c r="X140" s="227"/>
      <c r="Y140" s="227"/>
      <c r="Z140" s="227"/>
      <c r="AA140" s="227"/>
      <c r="AB140" s="227"/>
      <c r="AC140" s="227"/>
      <c r="AD140" s="227"/>
      <c r="AE140" s="227"/>
      <c r="AF140" s="227"/>
      <c r="AG140" s="226"/>
      <c r="AH140" s="228"/>
      <c r="AI140" s="227"/>
      <c r="AJ140" s="227"/>
      <c r="AK140" s="227"/>
      <c r="AL140" s="227"/>
      <c r="AM140" s="227"/>
      <c r="AN140" s="227"/>
      <c r="AO140" s="227"/>
      <c r="AP140" s="227"/>
      <c r="AQ140" s="227"/>
      <c r="AR140" s="227"/>
      <c r="AS140" s="226"/>
      <c r="AT140" s="228"/>
      <c r="AU140" s="227"/>
      <c r="AV140" s="227"/>
      <c r="AW140" s="227"/>
      <c r="AX140" s="227"/>
      <c r="AY140" s="227"/>
      <c r="AZ140" s="227"/>
      <c r="BA140" s="227"/>
      <c r="BB140" s="227"/>
      <c r="BC140" s="227"/>
      <c r="BD140" s="227"/>
      <c r="BE140" s="226"/>
      <c r="BF140" s="228"/>
      <c r="BG140" s="227"/>
      <c r="BH140" s="227"/>
      <c r="BI140" s="227"/>
      <c r="BJ140" s="227"/>
      <c r="BK140" s="227"/>
      <c r="BL140" s="227"/>
      <c r="BM140" s="227"/>
      <c r="BN140" s="227"/>
      <c r="BO140" s="227"/>
      <c r="BP140" s="227"/>
      <c r="BQ140" s="226"/>
      <c r="BR140" s="228"/>
      <c r="BS140" s="227"/>
      <c r="BT140" s="227"/>
      <c r="BU140" s="227"/>
      <c r="BV140" s="227"/>
      <c r="BW140" s="227"/>
      <c r="BX140" s="227"/>
      <c r="BY140" s="227"/>
      <c r="BZ140" s="227"/>
      <c r="CA140" s="227"/>
      <c r="CB140" s="227"/>
      <c r="CC140" s="226"/>
      <c r="CD140" s="368"/>
    </row>
    <row r="141" spans="1:82" x14ac:dyDescent="0.75">
      <c r="A141" s="39"/>
      <c r="B141" s="176" t="s">
        <v>262</v>
      </c>
      <c r="C141" s="177" t="s">
        <v>263</v>
      </c>
      <c r="D141" s="178" t="s">
        <v>58</v>
      </c>
      <c r="E141" s="300">
        <v>0</v>
      </c>
      <c r="F141" s="229"/>
      <c r="G141" s="183">
        <f>+E141*F141</f>
        <v>0</v>
      </c>
      <c r="H141" s="225"/>
      <c r="I141" s="226"/>
      <c r="J141" s="225"/>
      <c r="K141" s="227"/>
      <c r="L141" s="227"/>
      <c r="M141" s="227"/>
      <c r="N141" s="227"/>
      <c r="O141" s="227"/>
      <c r="P141" s="227"/>
      <c r="Q141" s="227"/>
      <c r="R141" s="227"/>
      <c r="S141" s="227"/>
      <c r="T141" s="227"/>
      <c r="U141" s="226"/>
      <c r="V141" s="225"/>
      <c r="W141" s="227"/>
      <c r="X141" s="227"/>
      <c r="Y141" s="227"/>
      <c r="Z141" s="227"/>
      <c r="AA141" s="227"/>
      <c r="AB141" s="227"/>
      <c r="AC141" s="227"/>
      <c r="AD141" s="227"/>
      <c r="AE141" s="227"/>
      <c r="AF141" s="227"/>
      <c r="AG141" s="226"/>
      <c r="AH141" s="228"/>
      <c r="AI141" s="227"/>
      <c r="AJ141" s="227"/>
      <c r="AK141" s="227"/>
      <c r="AL141" s="227"/>
      <c r="AM141" s="227"/>
      <c r="AN141" s="227"/>
      <c r="AO141" s="227"/>
      <c r="AP141" s="227"/>
      <c r="AQ141" s="227"/>
      <c r="AR141" s="227"/>
      <c r="AS141" s="226"/>
      <c r="AT141" s="228"/>
      <c r="AU141" s="227"/>
      <c r="AV141" s="227"/>
      <c r="AW141" s="227"/>
      <c r="AX141" s="227"/>
      <c r="AY141" s="227"/>
      <c r="AZ141" s="227"/>
      <c r="BA141" s="227"/>
      <c r="BB141" s="227"/>
      <c r="BC141" s="227"/>
      <c r="BD141" s="227"/>
      <c r="BE141" s="226"/>
      <c r="BF141" s="228"/>
      <c r="BG141" s="227"/>
      <c r="BH141" s="227"/>
      <c r="BI141" s="227"/>
      <c r="BJ141" s="227"/>
      <c r="BK141" s="227"/>
      <c r="BL141" s="227"/>
      <c r="BM141" s="227"/>
      <c r="BN141" s="227"/>
      <c r="BO141" s="227"/>
      <c r="BP141" s="227"/>
      <c r="BQ141" s="226"/>
      <c r="BR141" s="228"/>
      <c r="BS141" s="227"/>
      <c r="BT141" s="227"/>
      <c r="BU141" s="227"/>
      <c r="BV141" s="227"/>
      <c r="BW141" s="227"/>
      <c r="BX141" s="227"/>
      <c r="BY141" s="227"/>
      <c r="BZ141" s="227"/>
      <c r="CA141" s="227"/>
      <c r="CB141" s="227"/>
      <c r="CC141" s="226"/>
      <c r="CD141" s="368"/>
    </row>
    <row r="142" spans="1:82" x14ac:dyDescent="0.75">
      <c r="A142" s="39"/>
      <c r="B142" s="176" t="s">
        <v>264</v>
      </c>
      <c r="C142" s="177" t="s">
        <v>265</v>
      </c>
      <c r="D142" s="178" t="s">
        <v>58</v>
      </c>
      <c r="E142" s="300">
        <v>0</v>
      </c>
      <c r="F142" s="229"/>
      <c r="G142" s="183">
        <f>+E142*F142</f>
        <v>0</v>
      </c>
      <c r="H142" s="225"/>
      <c r="I142" s="226"/>
      <c r="J142" s="225"/>
      <c r="K142" s="227"/>
      <c r="L142" s="227"/>
      <c r="M142" s="227"/>
      <c r="N142" s="227"/>
      <c r="O142" s="227"/>
      <c r="P142" s="227"/>
      <c r="Q142" s="227"/>
      <c r="R142" s="227"/>
      <c r="S142" s="227"/>
      <c r="T142" s="227"/>
      <c r="U142" s="226"/>
      <c r="V142" s="225"/>
      <c r="W142" s="227"/>
      <c r="X142" s="227"/>
      <c r="Y142" s="227"/>
      <c r="Z142" s="227"/>
      <c r="AA142" s="227"/>
      <c r="AB142" s="227"/>
      <c r="AC142" s="227"/>
      <c r="AD142" s="227"/>
      <c r="AE142" s="227"/>
      <c r="AF142" s="227"/>
      <c r="AG142" s="226"/>
      <c r="AH142" s="228"/>
      <c r="AI142" s="227"/>
      <c r="AJ142" s="227"/>
      <c r="AK142" s="227"/>
      <c r="AL142" s="227"/>
      <c r="AM142" s="227"/>
      <c r="AN142" s="227"/>
      <c r="AO142" s="227"/>
      <c r="AP142" s="227"/>
      <c r="AQ142" s="227"/>
      <c r="AR142" s="227"/>
      <c r="AS142" s="226"/>
      <c r="AT142" s="228"/>
      <c r="AU142" s="227"/>
      <c r="AV142" s="227"/>
      <c r="AW142" s="227"/>
      <c r="AX142" s="227"/>
      <c r="AY142" s="227"/>
      <c r="AZ142" s="227"/>
      <c r="BA142" s="227"/>
      <c r="BB142" s="227"/>
      <c r="BC142" s="227"/>
      <c r="BD142" s="227"/>
      <c r="BE142" s="226"/>
      <c r="BF142" s="228"/>
      <c r="BG142" s="227"/>
      <c r="BH142" s="227"/>
      <c r="BI142" s="227"/>
      <c r="BJ142" s="227"/>
      <c r="BK142" s="227"/>
      <c r="BL142" s="227"/>
      <c r="BM142" s="227"/>
      <c r="BN142" s="227"/>
      <c r="BO142" s="227"/>
      <c r="BP142" s="227"/>
      <c r="BQ142" s="226"/>
      <c r="BR142" s="228"/>
      <c r="BS142" s="227"/>
      <c r="BT142" s="227"/>
      <c r="BU142" s="227"/>
      <c r="BV142" s="227"/>
      <c r="BW142" s="227"/>
      <c r="BX142" s="227"/>
      <c r="BY142" s="227"/>
      <c r="BZ142" s="227"/>
      <c r="CA142" s="227"/>
      <c r="CB142" s="227"/>
      <c r="CC142" s="226"/>
      <c r="CD142" s="368"/>
    </row>
    <row r="143" spans="1:82" x14ac:dyDescent="0.75">
      <c r="A143" s="175"/>
      <c r="B143" s="176" t="s">
        <v>266</v>
      </c>
      <c r="C143" s="177" t="s">
        <v>267</v>
      </c>
      <c r="D143" s="178" t="s">
        <v>58</v>
      </c>
      <c r="E143" s="300">
        <v>0</v>
      </c>
      <c r="F143" s="229"/>
      <c r="G143" s="183">
        <f>+E143*F143</f>
        <v>0</v>
      </c>
      <c r="H143" s="225"/>
      <c r="I143" s="226"/>
      <c r="J143" s="225"/>
      <c r="K143" s="227"/>
      <c r="L143" s="227"/>
      <c r="M143" s="227"/>
      <c r="N143" s="227"/>
      <c r="O143" s="227"/>
      <c r="P143" s="227"/>
      <c r="Q143" s="227"/>
      <c r="R143" s="227"/>
      <c r="S143" s="227"/>
      <c r="T143" s="227"/>
      <c r="U143" s="226"/>
      <c r="V143" s="225"/>
      <c r="W143" s="227"/>
      <c r="X143" s="227"/>
      <c r="Y143" s="227"/>
      <c r="Z143" s="227"/>
      <c r="AA143" s="227"/>
      <c r="AB143" s="227"/>
      <c r="AC143" s="227"/>
      <c r="AD143" s="227"/>
      <c r="AE143" s="227"/>
      <c r="AF143" s="227"/>
      <c r="AG143" s="226"/>
      <c r="AH143" s="228"/>
      <c r="AI143" s="227"/>
      <c r="AJ143" s="227"/>
      <c r="AK143" s="227"/>
      <c r="AL143" s="227"/>
      <c r="AM143" s="227"/>
      <c r="AN143" s="227"/>
      <c r="AO143" s="227"/>
      <c r="AP143" s="227"/>
      <c r="AQ143" s="227"/>
      <c r="AR143" s="227"/>
      <c r="AS143" s="226"/>
      <c r="AT143" s="228"/>
      <c r="AU143" s="227"/>
      <c r="AV143" s="227"/>
      <c r="AW143" s="227"/>
      <c r="AX143" s="227"/>
      <c r="AY143" s="227"/>
      <c r="AZ143" s="227"/>
      <c r="BA143" s="227"/>
      <c r="BB143" s="227"/>
      <c r="BC143" s="227"/>
      <c r="BD143" s="227"/>
      <c r="BE143" s="226"/>
      <c r="BF143" s="228"/>
      <c r="BG143" s="227"/>
      <c r="BH143" s="227"/>
      <c r="BI143" s="227"/>
      <c r="BJ143" s="227"/>
      <c r="BK143" s="227"/>
      <c r="BL143" s="227"/>
      <c r="BM143" s="227"/>
      <c r="BN143" s="227"/>
      <c r="BO143" s="227"/>
      <c r="BP143" s="227"/>
      <c r="BQ143" s="226"/>
      <c r="BR143" s="228"/>
      <c r="BS143" s="227"/>
      <c r="BT143" s="227"/>
      <c r="BU143" s="227"/>
      <c r="BV143" s="227"/>
      <c r="BW143" s="227"/>
      <c r="BX143" s="227"/>
      <c r="BY143" s="227"/>
      <c r="BZ143" s="227"/>
      <c r="CA143" s="227"/>
      <c r="CB143" s="227"/>
      <c r="CC143" s="226"/>
      <c r="CD143" s="368"/>
    </row>
    <row r="144" spans="1:82" x14ac:dyDescent="0.75">
      <c r="A144" s="39"/>
      <c r="B144" s="73" t="s">
        <v>268</v>
      </c>
      <c r="C144" s="129" t="s">
        <v>269</v>
      </c>
      <c r="D144" s="130" t="s">
        <v>58</v>
      </c>
      <c r="E144" s="255">
        <v>72</v>
      </c>
      <c r="F144" s="224"/>
      <c r="G144" s="74">
        <f t="shared" ref="G144:G145" si="75">+SUM(H144:CC144)</f>
        <v>0</v>
      </c>
      <c r="H144" s="230"/>
      <c r="I144" s="232"/>
      <c r="J144" s="219"/>
      <c r="K144" s="220"/>
      <c r="L144" s="220"/>
      <c r="M144" s="220"/>
      <c r="N144" s="220"/>
      <c r="O144" s="220"/>
      <c r="P144" s="220"/>
      <c r="Q144" s="220"/>
      <c r="R144" s="220"/>
      <c r="S144" s="220"/>
      <c r="T144" s="220"/>
      <c r="U144" s="218"/>
      <c r="V144" s="219"/>
      <c r="W144" s="220"/>
      <c r="X144" s="220"/>
      <c r="Y144" s="220"/>
      <c r="Z144" s="220"/>
      <c r="AA144" s="220"/>
      <c r="AB144" s="220"/>
      <c r="AC144" s="220"/>
      <c r="AD144" s="220"/>
      <c r="AE144" s="220"/>
      <c r="AF144" s="220"/>
      <c r="AG144" s="218"/>
      <c r="AH144" s="221"/>
      <c r="AI144" s="220"/>
      <c r="AJ144" s="220"/>
      <c r="AK144" s="220"/>
      <c r="AL144" s="220"/>
      <c r="AM144" s="220"/>
      <c r="AN144" s="220"/>
      <c r="AO144" s="220"/>
      <c r="AP144" s="220"/>
      <c r="AQ144" s="220"/>
      <c r="AR144" s="220"/>
      <c r="AS144" s="218"/>
      <c r="AT144" s="221"/>
      <c r="AU144" s="220"/>
      <c r="AV144" s="220"/>
      <c r="AW144" s="220"/>
      <c r="AX144" s="220"/>
      <c r="AY144" s="220"/>
      <c r="AZ144" s="220"/>
      <c r="BA144" s="220"/>
      <c r="BB144" s="220"/>
      <c r="BC144" s="220"/>
      <c r="BD144" s="220"/>
      <c r="BE144" s="218"/>
      <c r="BF144" s="221"/>
      <c r="BG144" s="220"/>
      <c r="BH144" s="220"/>
      <c r="BI144" s="220"/>
      <c r="BJ144" s="220"/>
      <c r="BK144" s="220"/>
      <c r="BL144" s="220"/>
      <c r="BM144" s="220"/>
      <c r="BN144" s="220"/>
      <c r="BO144" s="220"/>
      <c r="BP144" s="220"/>
      <c r="BQ144" s="218"/>
      <c r="BR144" s="221"/>
      <c r="BS144" s="220"/>
      <c r="BT144" s="220"/>
      <c r="BU144" s="220"/>
      <c r="BV144" s="220"/>
      <c r="BW144" s="220"/>
      <c r="BX144" s="220"/>
      <c r="BY144" s="220"/>
      <c r="BZ144" s="220"/>
      <c r="CA144" s="220"/>
      <c r="CB144" s="220"/>
      <c r="CC144" s="218"/>
      <c r="CD144" s="368"/>
    </row>
    <row r="145" spans="1:82" x14ac:dyDescent="0.75">
      <c r="A145" s="39"/>
      <c r="B145" s="73" t="s">
        <v>270</v>
      </c>
      <c r="C145" s="129" t="s">
        <v>271</v>
      </c>
      <c r="D145" s="130" t="s">
        <v>58</v>
      </c>
      <c r="E145" s="255">
        <v>72</v>
      </c>
      <c r="F145" s="224"/>
      <c r="G145" s="74">
        <f t="shared" si="75"/>
        <v>0</v>
      </c>
      <c r="H145" s="230"/>
      <c r="I145" s="232"/>
      <c r="J145" s="219"/>
      <c r="K145" s="220"/>
      <c r="L145" s="220"/>
      <c r="M145" s="220"/>
      <c r="N145" s="220"/>
      <c r="O145" s="220"/>
      <c r="P145" s="220"/>
      <c r="Q145" s="220"/>
      <c r="R145" s="220"/>
      <c r="S145" s="220"/>
      <c r="T145" s="220"/>
      <c r="U145" s="218"/>
      <c r="V145" s="219"/>
      <c r="W145" s="220"/>
      <c r="X145" s="220"/>
      <c r="Y145" s="220"/>
      <c r="Z145" s="220"/>
      <c r="AA145" s="220"/>
      <c r="AB145" s="220"/>
      <c r="AC145" s="220"/>
      <c r="AD145" s="220"/>
      <c r="AE145" s="220"/>
      <c r="AF145" s="220"/>
      <c r="AG145" s="218"/>
      <c r="AH145" s="221"/>
      <c r="AI145" s="220"/>
      <c r="AJ145" s="220"/>
      <c r="AK145" s="220"/>
      <c r="AL145" s="220"/>
      <c r="AM145" s="220"/>
      <c r="AN145" s="220"/>
      <c r="AO145" s="220"/>
      <c r="AP145" s="220"/>
      <c r="AQ145" s="220"/>
      <c r="AR145" s="220"/>
      <c r="AS145" s="218"/>
      <c r="AT145" s="221"/>
      <c r="AU145" s="220"/>
      <c r="AV145" s="220"/>
      <c r="AW145" s="220"/>
      <c r="AX145" s="220"/>
      <c r="AY145" s="220"/>
      <c r="AZ145" s="220"/>
      <c r="BA145" s="220"/>
      <c r="BB145" s="220"/>
      <c r="BC145" s="220"/>
      <c r="BD145" s="220"/>
      <c r="BE145" s="218"/>
      <c r="BF145" s="221"/>
      <c r="BG145" s="220"/>
      <c r="BH145" s="220"/>
      <c r="BI145" s="220"/>
      <c r="BJ145" s="220"/>
      <c r="BK145" s="220"/>
      <c r="BL145" s="220"/>
      <c r="BM145" s="220"/>
      <c r="BN145" s="220"/>
      <c r="BO145" s="220"/>
      <c r="BP145" s="220"/>
      <c r="BQ145" s="218"/>
      <c r="BR145" s="221"/>
      <c r="BS145" s="220"/>
      <c r="BT145" s="220"/>
      <c r="BU145" s="220"/>
      <c r="BV145" s="220"/>
      <c r="BW145" s="220"/>
      <c r="BX145" s="220"/>
      <c r="BY145" s="220"/>
      <c r="BZ145" s="220"/>
      <c r="CA145" s="220"/>
      <c r="CB145" s="220"/>
      <c r="CC145" s="218"/>
      <c r="CD145" s="368"/>
    </row>
    <row r="146" spans="1:82" x14ac:dyDescent="0.75">
      <c r="A146" s="175"/>
      <c r="B146" s="176" t="s">
        <v>272</v>
      </c>
      <c r="C146" s="177" t="s">
        <v>273</v>
      </c>
      <c r="D146" s="178" t="s">
        <v>86</v>
      </c>
      <c r="E146" s="300">
        <v>0</v>
      </c>
      <c r="F146" s="229"/>
      <c r="G146" s="183">
        <f>+E146*F146</f>
        <v>0</v>
      </c>
      <c r="H146" s="225"/>
      <c r="I146" s="226"/>
      <c r="J146" s="225"/>
      <c r="K146" s="227"/>
      <c r="L146" s="227"/>
      <c r="M146" s="227"/>
      <c r="N146" s="227"/>
      <c r="O146" s="227"/>
      <c r="P146" s="227"/>
      <c r="Q146" s="227"/>
      <c r="R146" s="227"/>
      <c r="S146" s="227"/>
      <c r="T146" s="227"/>
      <c r="U146" s="226">
        <f>G146/2.5</f>
        <v>0</v>
      </c>
      <c r="V146" s="225"/>
      <c r="W146" s="227"/>
      <c r="X146" s="227"/>
      <c r="Y146" s="227"/>
      <c r="Z146" s="227"/>
      <c r="AA146" s="227"/>
      <c r="AB146" s="227"/>
      <c r="AC146" s="227"/>
      <c r="AD146" s="227"/>
      <c r="AE146" s="227"/>
      <c r="AF146" s="227"/>
      <c r="AG146" s="226">
        <f>G146/2.5</f>
        <v>0</v>
      </c>
      <c r="AH146" s="228"/>
      <c r="AI146" s="227"/>
      <c r="AJ146" s="227"/>
      <c r="AK146" s="227"/>
      <c r="AL146" s="227"/>
      <c r="AM146" s="227">
        <f>G146-SUM(J146:AL146)</f>
        <v>0</v>
      </c>
      <c r="AN146" s="227"/>
      <c r="AO146" s="227"/>
      <c r="AP146" s="227"/>
      <c r="AQ146" s="227"/>
      <c r="AR146" s="227"/>
      <c r="AS146" s="226"/>
      <c r="AT146" s="228"/>
      <c r="AU146" s="227"/>
      <c r="AV146" s="227"/>
      <c r="AW146" s="227"/>
      <c r="AX146" s="227"/>
      <c r="AY146" s="227"/>
      <c r="AZ146" s="227"/>
      <c r="BA146" s="227"/>
      <c r="BB146" s="227"/>
      <c r="BC146" s="227"/>
      <c r="BD146" s="227"/>
      <c r="BE146" s="226"/>
      <c r="BF146" s="228"/>
      <c r="BG146" s="227"/>
      <c r="BH146" s="227"/>
      <c r="BI146" s="227"/>
      <c r="BJ146" s="227"/>
      <c r="BK146" s="227"/>
      <c r="BL146" s="227"/>
      <c r="BM146" s="227"/>
      <c r="BN146" s="227"/>
      <c r="BO146" s="227"/>
      <c r="BP146" s="227"/>
      <c r="BQ146" s="226"/>
      <c r="BR146" s="228"/>
      <c r="BS146" s="227"/>
      <c r="BT146" s="227"/>
      <c r="BU146" s="227"/>
      <c r="BV146" s="227"/>
      <c r="BW146" s="227"/>
      <c r="BX146" s="227"/>
      <c r="BY146" s="227"/>
      <c r="BZ146" s="227"/>
      <c r="CA146" s="227"/>
      <c r="CB146" s="227"/>
      <c r="CC146" s="232">
        <f>G146-SUM(J146:CB146)</f>
        <v>0</v>
      </c>
      <c r="CD146" s="368"/>
    </row>
    <row r="147" spans="1:82" x14ac:dyDescent="0.75">
      <c r="A147" s="39"/>
      <c r="B147" s="73" t="s">
        <v>274</v>
      </c>
      <c r="C147" s="129" t="s">
        <v>275</v>
      </c>
      <c r="D147" s="130" t="s">
        <v>86</v>
      </c>
      <c r="E147" s="255">
        <v>1</v>
      </c>
      <c r="F147" s="216"/>
      <c r="G147" s="74">
        <f>+E147*F147</f>
        <v>0</v>
      </c>
      <c r="H147" s="230"/>
      <c r="I147" s="232"/>
      <c r="J147" s="230"/>
      <c r="K147" s="227"/>
      <c r="L147" s="231"/>
      <c r="M147" s="231"/>
      <c r="N147" s="231"/>
      <c r="O147" s="231"/>
      <c r="P147" s="231"/>
      <c r="Q147" s="231"/>
      <c r="R147" s="231"/>
      <c r="S147" s="231"/>
      <c r="T147" s="231"/>
      <c r="U147" s="232"/>
      <c r="V147" s="230"/>
      <c r="W147" s="231"/>
      <c r="X147" s="231"/>
      <c r="Y147" s="231"/>
      <c r="Z147" s="231"/>
      <c r="AA147" s="231"/>
      <c r="AB147" s="231"/>
      <c r="AC147" s="231"/>
      <c r="AD147" s="231"/>
      <c r="AE147" s="231"/>
      <c r="AF147" s="231"/>
      <c r="AG147" s="232"/>
      <c r="AH147" s="233"/>
      <c r="AI147" s="231"/>
      <c r="AJ147" s="231"/>
      <c r="AK147" s="231"/>
      <c r="AL147" s="231"/>
      <c r="AM147" s="231"/>
      <c r="AN147" s="231"/>
      <c r="AO147" s="231"/>
      <c r="AP147" s="231"/>
      <c r="AQ147" s="231"/>
      <c r="AR147" s="231"/>
      <c r="AS147" s="232"/>
      <c r="AT147" s="233"/>
      <c r="AU147" s="231"/>
      <c r="AV147" s="231"/>
      <c r="AW147" s="231"/>
      <c r="AX147" s="231"/>
      <c r="AY147" s="231"/>
      <c r="AZ147" s="231"/>
      <c r="BA147" s="231"/>
      <c r="BB147" s="231"/>
      <c r="BC147" s="231"/>
      <c r="BD147" s="231"/>
      <c r="BE147" s="232"/>
      <c r="BF147" s="233"/>
      <c r="BG147" s="231"/>
      <c r="BH147" s="231"/>
      <c r="BI147" s="231"/>
      <c r="BJ147" s="231"/>
      <c r="BK147" s="231"/>
      <c r="BL147" s="231"/>
      <c r="BM147" s="231"/>
      <c r="BN147" s="231"/>
      <c r="BO147" s="231"/>
      <c r="BP147" s="231"/>
      <c r="BQ147" s="232"/>
      <c r="BR147" s="233"/>
      <c r="BS147" s="231"/>
      <c r="BT147" s="231"/>
      <c r="BU147" s="231"/>
      <c r="BV147" s="231"/>
      <c r="BW147" s="231"/>
      <c r="BX147" s="231"/>
      <c r="BY147" s="231"/>
      <c r="BZ147" s="231"/>
      <c r="CA147" s="231"/>
      <c r="CB147" s="231"/>
      <c r="CC147" s="232">
        <f>G147-SUM(J147:CB147)</f>
        <v>0</v>
      </c>
      <c r="CD147" s="368"/>
    </row>
    <row r="148" spans="1:82" x14ac:dyDescent="0.75">
      <c r="A148" s="39"/>
      <c r="B148" s="121" t="s">
        <v>276</v>
      </c>
      <c r="C148" s="122" t="s">
        <v>277</v>
      </c>
      <c r="D148" s="123"/>
      <c r="E148" s="294"/>
      <c r="F148" s="249"/>
      <c r="G148" s="124">
        <f>SUM(G149:G151)</f>
        <v>0</v>
      </c>
      <c r="H148" s="125">
        <f>SUM(H149:H151)</f>
        <v>0</v>
      </c>
      <c r="I148" s="126">
        <f t="shared" ref="I148:BT148" si="76">SUM(I149:I151)</f>
        <v>0</v>
      </c>
      <c r="J148" s="125">
        <f t="shared" si="76"/>
        <v>0</v>
      </c>
      <c r="K148" s="127">
        <f t="shared" si="76"/>
        <v>0</v>
      </c>
      <c r="L148" s="127">
        <f t="shared" si="76"/>
        <v>0</v>
      </c>
      <c r="M148" s="127">
        <f t="shared" si="76"/>
        <v>0</v>
      </c>
      <c r="N148" s="127">
        <f t="shared" si="76"/>
        <v>0</v>
      </c>
      <c r="O148" s="127">
        <f t="shared" si="76"/>
        <v>0</v>
      </c>
      <c r="P148" s="127">
        <f t="shared" si="76"/>
        <v>0</v>
      </c>
      <c r="Q148" s="127">
        <f t="shared" si="76"/>
        <v>0</v>
      </c>
      <c r="R148" s="127">
        <f>SUM(R149:R151)</f>
        <v>0</v>
      </c>
      <c r="S148" s="127">
        <f t="shared" si="76"/>
        <v>0</v>
      </c>
      <c r="T148" s="127">
        <f t="shared" si="76"/>
        <v>0</v>
      </c>
      <c r="U148" s="126">
        <f t="shared" si="76"/>
        <v>0</v>
      </c>
      <c r="V148" s="125">
        <f t="shared" si="76"/>
        <v>0</v>
      </c>
      <c r="W148" s="127">
        <f t="shared" si="76"/>
        <v>0</v>
      </c>
      <c r="X148" s="127">
        <f t="shared" si="76"/>
        <v>0</v>
      </c>
      <c r="Y148" s="127">
        <f t="shared" si="76"/>
        <v>0</v>
      </c>
      <c r="Z148" s="127">
        <f t="shared" si="76"/>
        <v>0</v>
      </c>
      <c r="AA148" s="127">
        <f t="shared" si="76"/>
        <v>0</v>
      </c>
      <c r="AB148" s="127">
        <f t="shared" si="76"/>
        <v>0</v>
      </c>
      <c r="AC148" s="127">
        <f t="shared" si="76"/>
        <v>0</v>
      </c>
      <c r="AD148" s="127">
        <f t="shared" si="76"/>
        <v>0</v>
      </c>
      <c r="AE148" s="127">
        <f t="shared" si="76"/>
        <v>0</v>
      </c>
      <c r="AF148" s="127">
        <f t="shared" si="76"/>
        <v>0</v>
      </c>
      <c r="AG148" s="126">
        <f t="shared" si="76"/>
        <v>0</v>
      </c>
      <c r="AH148" s="128">
        <f t="shared" si="76"/>
        <v>0</v>
      </c>
      <c r="AI148" s="127">
        <f t="shared" si="76"/>
        <v>0</v>
      </c>
      <c r="AJ148" s="127">
        <f t="shared" si="76"/>
        <v>0</v>
      </c>
      <c r="AK148" s="127">
        <f t="shared" si="76"/>
        <v>0</v>
      </c>
      <c r="AL148" s="127">
        <f t="shared" si="76"/>
        <v>0</v>
      </c>
      <c r="AM148" s="127">
        <f t="shared" si="76"/>
        <v>0</v>
      </c>
      <c r="AN148" s="127">
        <f t="shared" si="76"/>
        <v>0</v>
      </c>
      <c r="AO148" s="127">
        <f t="shared" si="76"/>
        <v>0</v>
      </c>
      <c r="AP148" s="127">
        <f t="shared" si="76"/>
        <v>0</v>
      </c>
      <c r="AQ148" s="127">
        <f t="shared" si="76"/>
        <v>0</v>
      </c>
      <c r="AR148" s="127">
        <f t="shared" si="76"/>
        <v>0</v>
      </c>
      <c r="AS148" s="126">
        <f t="shared" si="76"/>
        <v>0</v>
      </c>
      <c r="AT148" s="128">
        <f t="shared" si="76"/>
        <v>0</v>
      </c>
      <c r="AU148" s="127">
        <f t="shared" si="76"/>
        <v>0</v>
      </c>
      <c r="AV148" s="127">
        <f t="shared" si="76"/>
        <v>0</v>
      </c>
      <c r="AW148" s="127">
        <f t="shared" si="76"/>
        <v>0</v>
      </c>
      <c r="AX148" s="127">
        <f t="shared" si="76"/>
        <v>0</v>
      </c>
      <c r="AY148" s="127">
        <f t="shared" si="76"/>
        <v>0</v>
      </c>
      <c r="AZ148" s="127">
        <f t="shared" si="76"/>
        <v>0</v>
      </c>
      <c r="BA148" s="127">
        <f t="shared" si="76"/>
        <v>0</v>
      </c>
      <c r="BB148" s="127">
        <f t="shared" si="76"/>
        <v>0</v>
      </c>
      <c r="BC148" s="127">
        <f t="shared" si="76"/>
        <v>0</v>
      </c>
      <c r="BD148" s="127">
        <f t="shared" si="76"/>
        <v>0</v>
      </c>
      <c r="BE148" s="126">
        <f t="shared" si="76"/>
        <v>0</v>
      </c>
      <c r="BF148" s="128">
        <f t="shared" si="76"/>
        <v>0</v>
      </c>
      <c r="BG148" s="127">
        <f t="shared" si="76"/>
        <v>0</v>
      </c>
      <c r="BH148" s="127">
        <f t="shared" si="76"/>
        <v>0</v>
      </c>
      <c r="BI148" s="127">
        <f t="shared" si="76"/>
        <v>0</v>
      </c>
      <c r="BJ148" s="127">
        <f t="shared" si="76"/>
        <v>0</v>
      </c>
      <c r="BK148" s="127">
        <f t="shared" si="76"/>
        <v>0</v>
      </c>
      <c r="BL148" s="127">
        <f t="shared" si="76"/>
        <v>0</v>
      </c>
      <c r="BM148" s="127">
        <f t="shared" si="76"/>
        <v>0</v>
      </c>
      <c r="BN148" s="127">
        <f t="shared" si="76"/>
        <v>0</v>
      </c>
      <c r="BO148" s="127">
        <f t="shared" si="76"/>
        <v>0</v>
      </c>
      <c r="BP148" s="127">
        <f t="shared" si="76"/>
        <v>0</v>
      </c>
      <c r="BQ148" s="126">
        <f t="shared" si="76"/>
        <v>0</v>
      </c>
      <c r="BR148" s="128">
        <f t="shared" si="76"/>
        <v>0</v>
      </c>
      <c r="BS148" s="127">
        <f t="shared" si="76"/>
        <v>0</v>
      </c>
      <c r="BT148" s="127">
        <f t="shared" si="76"/>
        <v>0</v>
      </c>
      <c r="BU148" s="127">
        <f t="shared" ref="BU148:CC148" si="77">SUM(BU149:BU151)</f>
        <v>0</v>
      </c>
      <c r="BV148" s="127">
        <f t="shared" si="77"/>
        <v>0</v>
      </c>
      <c r="BW148" s="127">
        <f t="shared" si="77"/>
        <v>0</v>
      </c>
      <c r="BX148" s="127">
        <f t="shared" si="77"/>
        <v>0</v>
      </c>
      <c r="BY148" s="127">
        <f t="shared" si="77"/>
        <v>0</v>
      </c>
      <c r="BZ148" s="127">
        <f t="shared" si="77"/>
        <v>0</v>
      </c>
      <c r="CA148" s="127">
        <f t="shared" si="77"/>
        <v>0</v>
      </c>
      <c r="CB148" s="127">
        <f t="shared" si="77"/>
        <v>0</v>
      </c>
      <c r="CC148" s="126">
        <f t="shared" si="77"/>
        <v>0</v>
      </c>
      <c r="CD148" s="368"/>
    </row>
    <row r="149" spans="1:82" x14ac:dyDescent="0.75">
      <c r="A149" s="39"/>
      <c r="B149" s="73" t="s">
        <v>278</v>
      </c>
      <c r="C149" s="129" t="s">
        <v>279</v>
      </c>
      <c r="D149" s="139" t="s">
        <v>58</v>
      </c>
      <c r="E149" s="255">
        <v>72</v>
      </c>
      <c r="F149" s="224"/>
      <c r="G149" s="74">
        <f t="shared" ref="G149:G151" si="78">+SUM(H149:CC149)</f>
        <v>0</v>
      </c>
      <c r="H149" s="230"/>
      <c r="I149" s="232"/>
      <c r="J149" s="219"/>
      <c r="K149" s="220"/>
      <c r="L149" s="220"/>
      <c r="M149" s="220"/>
      <c r="N149" s="220"/>
      <c r="O149" s="220"/>
      <c r="P149" s="220"/>
      <c r="Q149" s="220"/>
      <c r="R149" s="220"/>
      <c r="S149" s="220"/>
      <c r="T149" s="220"/>
      <c r="U149" s="218"/>
      <c r="V149" s="219"/>
      <c r="W149" s="220"/>
      <c r="X149" s="220"/>
      <c r="Y149" s="220"/>
      <c r="Z149" s="220"/>
      <c r="AA149" s="220"/>
      <c r="AB149" s="220"/>
      <c r="AC149" s="220"/>
      <c r="AD149" s="220"/>
      <c r="AE149" s="220"/>
      <c r="AF149" s="220"/>
      <c r="AG149" s="218"/>
      <c r="AH149" s="221"/>
      <c r="AI149" s="220"/>
      <c r="AJ149" s="220"/>
      <c r="AK149" s="220"/>
      <c r="AL149" s="220"/>
      <c r="AM149" s="220"/>
      <c r="AN149" s="220"/>
      <c r="AO149" s="220"/>
      <c r="AP149" s="220"/>
      <c r="AQ149" s="220"/>
      <c r="AR149" s="220"/>
      <c r="AS149" s="218"/>
      <c r="AT149" s="221"/>
      <c r="AU149" s="220"/>
      <c r="AV149" s="220"/>
      <c r="AW149" s="220"/>
      <c r="AX149" s="220"/>
      <c r="AY149" s="220"/>
      <c r="AZ149" s="220"/>
      <c r="BA149" s="220"/>
      <c r="BB149" s="220"/>
      <c r="BC149" s="220"/>
      <c r="BD149" s="220"/>
      <c r="BE149" s="218"/>
      <c r="BF149" s="221"/>
      <c r="BG149" s="220"/>
      <c r="BH149" s="220"/>
      <c r="BI149" s="220"/>
      <c r="BJ149" s="220"/>
      <c r="BK149" s="220"/>
      <c r="BL149" s="220"/>
      <c r="BM149" s="220"/>
      <c r="BN149" s="220"/>
      <c r="BO149" s="220"/>
      <c r="BP149" s="220"/>
      <c r="BQ149" s="218"/>
      <c r="BR149" s="221"/>
      <c r="BS149" s="220"/>
      <c r="BT149" s="220"/>
      <c r="BU149" s="220"/>
      <c r="BV149" s="220"/>
      <c r="BW149" s="220"/>
      <c r="BX149" s="220"/>
      <c r="BY149" s="220"/>
      <c r="BZ149" s="220"/>
      <c r="CA149" s="220"/>
      <c r="CB149" s="220"/>
      <c r="CC149" s="218"/>
      <c r="CD149" s="368"/>
    </row>
    <row r="150" spans="1:82" x14ac:dyDescent="0.75">
      <c r="A150" s="39"/>
      <c r="B150" s="25" t="s">
        <v>280</v>
      </c>
      <c r="C150" s="140" t="s">
        <v>281</v>
      </c>
      <c r="D150" s="139" t="s">
        <v>58</v>
      </c>
      <c r="E150" s="255">
        <v>72</v>
      </c>
      <c r="F150" s="224"/>
      <c r="G150" s="74">
        <f t="shared" si="78"/>
        <v>0</v>
      </c>
      <c r="H150" s="230"/>
      <c r="I150" s="232"/>
      <c r="J150" s="219"/>
      <c r="K150" s="220"/>
      <c r="L150" s="220"/>
      <c r="M150" s="220"/>
      <c r="N150" s="220"/>
      <c r="O150" s="220"/>
      <c r="P150" s="220"/>
      <c r="Q150" s="220"/>
      <c r="R150" s="220"/>
      <c r="S150" s="220"/>
      <c r="T150" s="220"/>
      <c r="U150" s="218"/>
      <c r="V150" s="219"/>
      <c r="W150" s="220"/>
      <c r="X150" s="220"/>
      <c r="Y150" s="220"/>
      <c r="Z150" s="220"/>
      <c r="AA150" s="220"/>
      <c r="AB150" s="220"/>
      <c r="AC150" s="220"/>
      <c r="AD150" s="220"/>
      <c r="AE150" s="220"/>
      <c r="AF150" s="220"/>
      <c r="AG150" s="218"/>
      <c r="AH150" s="221"/>
      <c r="AI150" s="220"/>
      <c r="AJ150" s="220"/>
      <c r="AK150" s="220"/>
      <c r="AL150" s="220"/>
      <c r="AM150" s="220"/>
      <c r="AN150" s="220"/>
      <c r="AO150" s="220"/>
      <c r="AP150" s="220"/>
      <c r="AQ150" s="220"/>
      <c r="AR150" s="220"/>
      <c r="AS150" s="218"/>
      <c r="AT150" s="221"/>
      <c r="AU150" s="220"/>
      <c r="AV150" s="220"/>
      <c r="AW150" s="220"/>
      <c r="AX150" s="220"/>
      <c r="AY150" s="220"/>
      <c r="AZ150" s="220"/>
      <c r="BA150" s="220"/>
      <c r="BB150" s="220"/>
      <c r="BC150" s="220"/>
      <c r="BD150" s="220"/>
      <c r="BE150" s="218"/>
      <c r="BF150" s="221"/>
      <c r="BG150" s="220"/>
      <c r="BH150" s="220"/>
      <c r="BI150" s="220"/>
      <c r="BJ150" s="220"/>
      <c r="BK150" s="220"/>
      <c r="BL150" s="220"/>
      <c r="BM150" s="220"/>
      <c r="BN150" s="220"/>
      <c r="BO150" s="220"/>
      <c r="BP150" s="220"/>
      <c r="BQ150" s="218"/>
      <c r="BR150" s="221"/>
      <c r="BS150" s="220"/>
      <c r="BT150" s="220"/>
      <c r="BU150" s="220"/>
      <c r="BV150" s="220"/>
      <c r="BW150" s="220"/>
      <c r="BX150" s="220"/>
      <c r="BY150" s="220"/>
      <c r="BZ150" s="220"/>
      <c r="CA150" s="220"/>
      <c r="CB150" s="220"/>
      <c r="CC150" s="218"/>
      <c r="CD150" s="368"/>
    </row>
    <row r="151" spans="1:82" ht="27" x14ac:dyDescent="0.75">
      <c r="A151" s="39"/>
      <c r="B151" s="25" t="s">
        <v>282</v>
      </c>
      <c r="C151" s="140" t="s">
        <v>283</v>
      </c>
      <c r="D151" s="139" t="s">
        <v>58</v>
      </c>
      <c r="E151" s="255">
        <v>72</v>
      </c>
      <c r="F151" s="224"/>
      <c r="G151" s="74">
        <f t="shared" si="78"/>
        <v>0</v>
      </c>
      <c r="H151" s="230"/>
      <c r="I151" s="232"/>
      <c r="J151" s="219"/>
      <c r="K151" s="220"/>
      <c r="L151" s="220"/>
      <c r="M151" s="220"/>
      <c r="N151" s="220"/>
      <c r="O151" s="220"/>
      <c r="P151" s="220"/>
      <c r="Q151" s="220"/>
      <c r="R151" s="220"/>
      <c r="S151" s="220"/>
      <c r="T151" s="220"/>
      <c r="U151" s="218"/>
      <c r="V151" s="219"/>
      <c r="W151" s="220"/>
      <c r="X151" s="220"/>
      <c r="Y151" s="220"/>
      <c r="Z151" s="220"/>
      <c r="AA151" s="220"/>
      <c r="AB151" s="220"/>
      <c r="AC151" s="220"/>
      <c r="AD151" s="220"/>
      <c r="AE151" s="220"/>
      <c r="AF151" s="220"/>
      <c r="AG151" s="218"/>
      <c r="AH151" s="221"/>
      <c r="AI151" s="220"/>
      <c r="AJ151" s="220"/>
      <c r="AK151" s="220"/>
      <c r="AL151" s="220"/>
      <c r="AM151" s="220"/>
      <c r="AN151" s="220"/>
      <c r="AO151" s="220"/>
      <c r="AP151" s="220"/>
      <c r="AQ151" s="220"/>
      <c r="AR151" s="220"/>
      <c r="AS151" s="218"/>
      <c r="AT151" s="221"/>
      <c r="AU151" s="220"/>
      <c r="AV151" s="220"/>
      <c r="AW151" s="220"/>
      <c r="AX151" s="220"/>
      <c r="AY151" s="220"/>
      <c r="AZ151" s="220"/>
      <c r="BA151" s="220"/>
      <c r="BB151" s="220"/>
      <c r="BC151" s="220"/>
      <c r="BD151" s="220"/>
      <c r="BE151" s="218"/>
      <c r="BF151" s="221"/>
      <c r="BG151" s="220"/>
      <c r="BH151" s="220"/>
      <c r="BI151" s="220"/>
      <c r="BJ151" s="220"/>
      <c r="BK151" s="220"/>
      <c r="BL151" s="220"/>
      <c r="BM151" s="220"/>
      <c r="BN151" s="220"/>
      <c r="BO151" s="220"/>
      <c r="BP151" s="220"/>
      <c r="BQ151" s="218"/>
      <c r="BR151" s="221"/>
      <c r="BS151" s="220"/>
      <c r="BT151" s="220"/>
      <c r="BU151" s="220"/>
      <c r="BV151" s="220"/>
      <c r="BW151" s="220"/>
      <c r="BX151" s="220"/>
      <c r="BY151" s="220"/>
      <c r="BZ151" s="220"/>
      <c r="CA151" s="220"/>
      <c r="CB151" s="220"/>
      <c r="CC151" s="218"/>
      <c r="CD151" s="368"/>
    </row>
    <row r="152" spans="1:82" x14ac:dyDescent="0.75">
      <c r="A152" s="39"/>
      <c r="B152" s="121" t="s">
        <v>284</v>
      </c>
      <c r="C152" s="122" t="s">
        <v>285</v>
      </c>
      <c r="D152" s="123"/>
      <c r="E152" s="294"/>
      <c r="F152" s="249"/>
      <c r="G152" s="124">
        <f>SUM(G153:G163)</f>
        <v>0</v>
      </c>
      <c r="H152" s="125">
        <f t="shared" ref="H152:BS152" si="79">SUM(H153:H163)</f>
        <v>0</v>
      </c>
      <c r="I152" s="126">
        <f t="shared" si="79"/>
        <v>0</v>
      </c>
      <c r="J152" s="125">
        <f t="shared" si="79"/>
        <v>0</v>
      </c>
      <c r="K152" s="127">
        <f t="shared" si="79"/>
        <v>0</v>
      </c>
      <c r="L152" s="127">
        <f t="shared" si="79"/>
        <v>0</v>
      </c>
      <c r="M152" s="127">
        <f t="shared" si="79"/>
        <v>0</v>
      </c>
      <c r="N152" s="127">
        <f t="shared" si="79"/>
        <v>0</v>
      </c>
      <c r="O152" s="127">
        <f t="shared" si="79"/>
        <v>0</v>
      </c>
      <c r="P152" s="127">
        <f t="shared" si="79"/>
        <v>0</v>
      </c>
      <c r="Q152" s="127">
        <f t="shared" si="79"/>
        <v>0</v>
      </c>
      <c r="R152" s="127">
        <f t="shared" si="79"/>
        <v>0</v>
      </c>
      <c r="S152" s="127">
        <f t="shared" si="79"/>
        <v>0</v>
      </c>
      <c r="T152" s="127">
        <f t="shared" si="79"/>
        <v>0</v>
      </c>
      <c r="U152" s="126">
        <f t="shared" si="79"/>
        <v>0</v>
      </c>
      <c r="V152" s="125">
        <f t="shared" si="79"/>
        <v>0</v>
      </c>
      <c r="W152" s="127">
        <f t="shared" si="79"/>
        <v>0</v>
      </c>
      <c r="X152" s="127">
        <f t="shared" si="79"/>
        <v>0</v>
      </c>
      <c r="Y152" s="127">
        <f t="shared" si="79"/>
        <v>0</v>
      </c>
      <c r="Z152" s="127">
        <f t="shared" si="79"/>
        <v>0</v>
      </c>
      <c r="AA152" s="127">
        <f t="shared" si="79"/>
        <v>0</v>
      </c>
      <c r="AB152" s="127">
        <f t="shared" si="79"/>
        <v>0</v>
      </c>
      <c r="AC152" s="127">
        <f t="shared" si="79"/>
        <v>0</v>
      </c>
      <c r="AD152" s="127">
        <f t="shared" si="79"/>
        <v>0</v>
      </c>
      <c r="AE152" s="127">
        <f t="shared" si="79"/>
        <v>0</v>
      </c>
      <c r="AF152" s="127">
        <f t="shared" si="79"/>
        <v>0</v>
      </c>
      <c r="AG152" s="126">
        <f t="shared" si="79"/>
        <v>0</v>
      </c>
      <c r="AH152" s="128">
        <f t="shared" si="79"/>
        <v>0</v>
      </c>
      <c r="AI152" s="127">
        <f t="shared" si="79"/>
        <v>0</v>
      </c>
      <c r="AJ152" s="127">
        <f t="shared" si="79"/>
        <v>0</v>
      </c>
      <c r="AK152" s="127">
        <f t="shared" si="79"/>
        <v>0</v>
      </c>
      <c r="AL152" s="127">
        <f t="shared" si="79"/>
        <v>0</v>
      </c>
      <c r="AM152" s="127">
        <f t="shared" si="79"/>
        <v>0</v>
      </c>
      <c r="AN152" s="127">
        <f t="shared" si="79"/>
        <v>0</v>
      </c>
      <c r="AO152" s="127">
        <f t="shared" si="79"/>
        <v>0</v>
      </c>
      <c r="AP152" s="127">
        <f t="shared" si="79"/>
        <v>0</v>
      </c>
      <c r="AQ152" s="127">
        <f t="shared" si="79"/>
        <v>0</v>
      </c>
      <c r="AR152" s="127">
        <f t="shared" si="79"/>
        <v>0</v>
      </c>
      <c r="AS152" s="126">
        <f t="shared" si="79"/>
        <v>0</v>
      </c>
      <c r="AT152" s="128">
        <f t="shared" si="79"/>
        <v>0</v>
      </c>
      <c r="AU152" s="127">
        <f t="shared" si="79"/>
        <v>0</v>
      </c>
      <c r="AV152" s="127">
        <f t="shared" si="79"/>
        <v>0</v>
      </c>
      <c r="AW152" s="127">
        <f t="shared" si="79"/>
        <v>0</v>
      </c>
      <c r="AX152" s="127">
        <f t="shared" si="79"/>
        <v>0</v>
      </c>
      <c r="AY152" s="127">
        <f t="shared" si="79"/>
        <v>0</v>
      </c>
      <c r="AZ152" s="127">
        <f t="shared" si="79"/>
        <v>0</v>
      </c>
      <c r="BA152" s="127">
        <f t="shared" si="79"/>
        <v>0</v>
      </c>
      <c r="BB152" s="127">
        <f t="shared" si="79"/>
        <v>0</v>
      </c>
      <c r="BC152" s="127">
        <f t="shared" si="79"/>
        <v>0</v>
      </c>
      <c r="BD152" s="127">
        <f t="shared" si="79"/>
        <v>0</v>
      </c>
      <c r="BE152" s="126">
        <f t="shared" si="79"/>
        <v>0</v>
      </c>
      <c r="BF152" s="128">
        <f t="shared" si="79"/>
        <v>0</v>
      </c>
      <c r="BG152" s="127">
        <f t="shared" si="79"/>
        <v>0</v>
      </c>
      <c r="BH152" s="127">
        <f t="shared" si="79"/>
        <v>0</v>
      </c>
      <c r="BI152" s="127">
        <f t="shared" si="79"/>
        <v>0</v>
      </c>
      <c r="BJ152" s="127">
        <f t="shared" si="79"/>
        <v>0</v>
      </c>
      <c r="BK152" s="127">
        <f t="shared" si="79"/>
        <v>0</v>
      </c>
      <c r="BL152" s="127">
        <f t="shared" si="79"/>
        <v>0</v>
      </c>
      <c r="BM152" s="127">
        <f t="shared" si="79"/>
        <v>0</v>
      </c>
      <c r="BN152" s="127">
        <f t="shared" si="79"/>
        <v>0</v>
      </c>
      <c r="BO152" s="127">
        <f t="shared" si="79"/>
        <v>0</v>
      </c>
      <c r="BP152" s="127">
        <f t="shared" si="79"/>
        <v>0</v>
      </c>
      <c r="BQ152" s="126">
        <f t="shared" si="79"/>
        <v>0</v>
      </c>
      <c r="BR152" s="128">
        <f t="shared" si="79"/>
        <v>0</v>
      </c>
      <c r="BS152" s="127">
        <f t="shared" si="79"/>
        <v>0</v>
      </c>
      <c r="BT152" s="127">
        <f t="shared" ref="BT152:CC152" si="80">SUM(BT153:BT163)</f>
        <v>0</v>
      </c>
      <c r="BU152" s="127">
        <f t="shared" si="80"/>
        <v>0</v>
      </c>
      <c r="BV152" s="127">
        <f t="shared" si="80"/>
        <v>0</v>
      </c>
      <c r="BW152" s="127">
        <f t="shared" si="80"/>
        <v>0</v>
      </c>
      <c r="BX152" s="127">
        <f t="shared" si="80"/>
        <v>0</v>
      </c>
      <c r="BY152" s="127">
        <f t="shared" si="80"/>
        <v>0</v>
      </c>
      <c r="BZ152" s="127">
        <f t="shared" si="80"/>
        <v>0</v>
      </c>
      <c r="CA152" s="127">
        <f t="shared" si="80"/>
        <v>0</v>
      </c>
      <c r="CB152" s="127">
        <f t="shared" si="80"/>
        <v>0</v>
      </c>
      <c r="CC152" s="126">
        <f t="shared" si="80"/>
        <v>0</v>
      </c>
      <c r="CD152" s="368"/>
    </row>
    <row r="153" spans="1:82" ht="27" x14ac:dyDescent="0.75">
      <c r="A153" s="39"/>
      <c r="B153" s="73" t="s">
        <v>286</v>
      </c>
      <c r="C153" s="129" t="s">
        <v>287</v>
      </c>
      <c r="D153" s="139" t="s">
        <v>58</v>
      </c>
      <c r="E153" s="255">
        <v>72</v>
      </c>
      <c r="F153" s="224"/>
      <c r="G153" s="74">
        <f t="shared" ref="G153:G157" si="81">+SUM(H153:CC153)</f>
        <v>0</v>
      </c>
      <c r="H153" s="230"/>
      <c r="I153" s="232"/>
      <c r="J153" s="219"/>
      <c r="K153" s="220"/>
      <c r="L153" s="220"/>
      <c r="M153" s="220"/>
      <c r="N153" s="220"/>
      <c r="O153" s="220"/>
      <c r="P153" s="220"/>
      <c r="Q153" s="220"/>
      <c r="R153" s="220"/>
      <c r="S153" s="220"/>
      <c r="T153" s="220"/>
      <c r="U153" s="218"/>
      <c r="V153" s="219"/>
      <c r="W153" s="220"/>
      <c r="X153" s="220"/>
      <c r="Y153" s="220"/>
      <c r="Z153" s="220"/>
      <c r="AA153" s="220"/>
      <c r="AB153" s="220"/>
      <c r="AC153" s="220"/>
      <c r="AD153" s="220"/>
      <c r="AE153" s="220"/>
      <c r="AF153" s="220"/>
      <c r="AG153" s="218"/>
      <c r="AH153" s="221"/>
      <c r="AI153" s="220"/>
      <c r="AJ153" s="220"/>
      <c r="AK153" s="220"/>
      <c r="AL153" s="220"/>
      <c r="AM153" s="220"/>
      <c r="AN153" s="220"/>
      <c r="AO153" s="220"/>
      <c r="AP153" s="220"/>
      <c r="AQ153" s="220"/>
      <c r="AR153" s="220"/>
      <c r="AS153" s="218"/>
      <c r="AT153" s="221"/>
      <c r="AU153" s="220"/>
      <c r="AV153" s="220"/>
      <c r="AW153" s="220"/>
      <c r="AX153" s="220"/>
      <c r="AY153" s="220"/>
      <c r="AZ153" s="220"/>
      <c r="BA153" s="220"/>
      <c r="BB153" s="220"/>
      <c r="BC153" s="220"/>
      <c r="BD153" s="220"/>
      <c r="BE153" s="218"/>
      <c r="BF153" s="221"/>
      <c r="BG153" s="220"/>
      <c r="BH153" s="220"/>
      <c r="BI153" s="220"/>
      <c r="BJ153" s="220"/>
      <c r="BK153" s="220"/>
      <c r="BL153" s="220"/>
      <c r="BM153" s="220"/>
      <c r="BN153" s="220"/>
      <c r="BO153" s="220"/>
      <c r="BP153" s="220"/>
      <c r="BQ153" s="218"/>
      <c r="BR153" s="221"/>
      <c r="BS153" s="220"/>
      <c r="BT153" s="220"/>
      <c r="BU153" s="220"/>
      <c r="BV153" s="220"/>
      <c r="BW153" s="220"/>
      <c r="BX153" s="220"/>
      <c r="BY153" s="220"/>
      <c r="BZ153" s="220"/>
      <c r="CA153" s="220"/>
      <c r="CB153" s="220"/>
      <c r="CC153" s="218"/>
      <c r="CD153" s="368"/>
    </row>
    <row r="154" spans="1:82" ht="27" x14ac:dyDescent="0.75">
      <c r="A154" s="39"/>
      <c r="B154" s="73" t="s">
        <v>288</v>
      </c>
      <c r="C154" s="129" t="s">
        <v>289</v>
      </c>
      <c r="D154" s="139" t="s">
        <v>58</v>
      </c>
      <c r="E154" s="255">
        <v>72</v>
      </c>
      <c r="F154" s="224"/>
      <c r="G154" s="74">
        <f t="shared" si="81"/>
        <v>0</v>
      </c>
      <c r="H154" s="230"/>
      <c r="I154" s="232"/>
      <c r="J154" s="219"/>
      <c r="K154" s="220"/>
      <c r="L154" s="220"/>
      <c r="M154" s="220"/>
      <c r="N154" s="220"/>
      <c r="O154" s="220"/>
      <c r="P154" s="220"/>
      <c r="Q154" s="220"/>
      <c r="R154" s="220"/>
      <c r="S154" s="220"/>
      <c r="T154" s="220"/>
      <c r="U154" s="218"/>
      <c r="V154" s="219"/>
      <c r="W154" s="220"/>
      <c r="X154" s="220"/>
      <c r="Y154" s="220"/>
      <c r="Z154" s="220"/>
      <c r="AA154" s="220"/>
      <c r="AB154" s="220"/>
      <c r="AC154" s="220"/>
      <c r="AD154" s="220"/>
      <c r="AE154" s="220"/>
      <c r="AF154" s="220"/>
      <c r="AG154" s="218"/>
      <c r="AH154" s="221"/>
      <c r="AI154" s="220"/>
      <c r="AJ154" s="220"/>
      <c r="AK154" s="220"/>
      <c r="AL154" s="220"/>
      <c r="AM154" s="220"/>
      <c r="AN154" s="220"/>
      <c r="AO154" s="220"/>
      <c r="AP154" s="220"/>
      <c r="AQ154" s="220"/>
      <c r="AR154" s="220"/>
      <c r="AS154" s="218"/>
      <c r="AT154" s="221"/>
      <c r="AU154" s="220"/>
      <c r="AV154" s="220"/>
      <c r="AW154" s="220"/>
      <c r="AX154" s="220"/>
      <c r="AY154" s="220"/>
      <c r="AZ154" s="220"/>
      <c r="BA154" s="220"/>
      <c r="BB154" s="220"/>
      <c r="BC154" s="220"/>
      <c r="BD154" s="220"/>
      <c r="BE154" s="218"/>
      <c r="BF154" s="221"/>
      <c r="BG154" s="220"/>
      <c r="BH154" s="220"/>
      <c r="BI154" s="220"/>
      <c r="BJ154" s="220"/>
      <c r="BK154" s="220"/>
      <c r="BL154" s="220"/>
      <c r="BM154" s="220"/>
      <c r="BN154" s="220"/>
      <c r="BO154" s="220"/>
      <c r="BP154" s="220"/>
      <c r="BQ154" s="218"/>
      <c r="BR154" s="221"/>
      <c r="BS154" s="220"/>
      <c r="BT154" s="220"/>
      <c r="BU154" s="220"/>
      <c r="BV154" s="220"/>
      <c r="BW154" s="220"/>
      <c r="BX154" s="220"/>
      <c r="BY154" s="220"/>
      <c r="BZ154" s="220"/>
      <c r="CA154" s="220"/>
      <c r="CB154" s="220"/>
      <c r="CC154" s="218"/>
      <c r="CD154" s="368"/>
    </row>
    <row r="155" spans="1:82" ht="27" x14ac:dyDescent="0.75">
      <c r="A155" s="39"/>
      <c r="B155" s="73" t="s">
        <v>290</v>
      </c>
      <c r="C155" s="129" t="s">
        <v>291</v>
      </c>
      <c r="D155" s="130" t="s">
        <v>58</v>
      </c>
      <c r="E155" s="255">
        <v>72</v>
      </c>
      <c r="F155" s="224"/>
      <c r="G155" s="74">
        <f t="shared" si="81"/>
        <v>0</v>
      </c>
      <c r="H155" s="230"/>
      <c r="I155" s="232"/>
      <c r="J155" s="219"/>
      <c r="K155" s="220"/>
      <c r="L155" s="220"/>
      <c r="M155" s="220"/>
      <c r="N155" s="220"/>
      <c r="O155" s="220"/>
      <c r="P155" s="220"/>
      <c r="Q155" s="220"/>
      <c r="R155" s="220"/>
      <c r="S155" s="220"/>
      <c r="T155" s="220"/>
      <c r="U155" s="218"/>
      <c r="V155" s="219"/>
      <c r="W155" s="220"/>
      <c r="X155" s="220"/>
      <c r="Y155" s="220"/>
      <c r="Z155" s="220"/>
      <c r="AA155" s="220"/>
      <c r="AB155" s="220"/>
      <c r="AC155" s="220"/>
      <c r="AD155" s="220"/>
      <c r="AE155" s="220"/>
      <c r="AF155" s="220"/>
      <c r="AG155" s="218"/>
      <c r="AH155" s="221"/>
      <c r="AI155" s="220"/>
      <c r="AJ155" s="220"/>
      <c r="AK155" s="220"/>
      <c r="AL155" s="220"/>
      <c r="AM155" s="220"/>
      <c r="AN155" s="220"/>
      <c r="AO155" s="220"/>
      <c r="AP155" s="220"/>
      <c r="AQ155" s="220"/>
      <c r="AR155" s="220"/>
      <c r="AS155" s="218"/>
      <c r="AT155" s="221"/>
      <c r="AU155" s="220"/>
      <c r="AV155" s="220"/>
      <c r="AW155" s="220"/>
      <c r="AX155" s="220"/>
      <c r="AY155" s="220"/>
      <c r="AZ155" s="220"/>
      <c r="BA155" s="220"/>
      <c r="BB155" s="220"/>
      <c r="BC155" s="220"/>
      <c r="BD155" s="220"/>
      <c r="BE155" s="218"/>
      <c r="BF155" s="221"/>
      <c r="BG155" s="220"/>
      <c r="BH155" s="220"/>
      <c r="BI155" s="220"/>
      <c r="BJ155" s="220"/>
      <c r="BK155" s="220"/>
      <c r="BL155" s="220"/>
      <c r="BM155" s="220"/>
      <c r="BN155" s="220"/>
      <c r="BO155" s="220"/>
      <c r="BP155" s="220"/>
      <c r="BQ155" s="218"/>
      <c r="BR155" s="221"/>
      <c r="BS155" s="220"/>
      <c r="BT155" s="220"/>
      <c r="BU155" s="220"/>
      <c r="BV155" s="220"/>
      <c r="BW155" s="220"/>
      <c r="BX155" s="220"/>
      <c r="BY155" s="220"/>
      <c r="BZ155" s="220"/>
      <c r="CA155" s="220"/>
      <c r="CB155" s="220"/>
      <c r="CC155" s="218"/>
      <c r="CD155" s="368"/>
    </row>
    <row r="156" spans="1:82" x14ac:dyDescent="0.75">
      <c r="A156" s="39"/>
      <c r="B156" s="101" t="s">
        <v>292</v>
      </c>
      <c r="C156" s="273" t="s">
        <v>293</v>
      </c>
      <c r="D156" s="139"/>
      <c r="E156" s="255"/>
      <c r="F156" s="224"/>
      <c r="G156" s="74"/>
      <c r="H156" s="230"/>
      <c r="I156" s="232"/>
      <c r="J156" s="225"/>
      <c r="K156" s="227"/>
      <c r="L156" s="227"/>
      <c r="M156" s="227"/>
      <c r="N156" s="227"/>
      <c r="O156" s="227"/>
      <c r="P156" s="227"/>
      <c r="Q156" s="227"/>
      <c r="R156" s="227"/>
      <c r="S156" s="227"/>
      <c r="T156" s="227"/>
      <c r="U156" s="226"/>
      <c r="V156" s="225"/>
      <c r="W156" s="227"/>
      <c r="X156" s="227"/>
      <c r="Y156" s="227"/>
      <c r="Z156" s="227"/>
      <c r="AA156" s="227"/>
      <c r="AB156" s="227"/>
      <c r="AC156" s="227"/>
      <c r="AD156" s="227"/>
      <c r="AE156" s="227"/>
      <c r="AF156" s="227"/>
      <c r="AG156" s="226"/>
      <c r="AH156" s="228"/>
      <c r="AI156" s="227"/>
      <c r="AJ156" s="227"/>
      <c r="AK156" s="227"/>
      <c r="AL156" s="227"/>
      <c r="AM156" s="227"/>
      <c r="AN156" s="227"/>
      <c r="AO156" s="227"/>
      <c r="AP156" s="227"/>
      <c r="AQ156" s="227"/>
      <c r="AR156" s="227"/>
      <c r="AS156" s="226"/>
      <c r="AT156" s="228"/>
      <c r="AU156" s="227"/>
      <c r="AV156" s="227"/>
      <c r="AW156" s="227"/>
      <c r="AX156" s="227"/>
      <c r="AY156" s="227"/>
      <c r="AZ156" s="227"/>
      <c r="BA156" s="227"/>
      <c r="BB156" s="227"/>
      <c r="BC156" s="227"/>
      <c r="BD156" s="227"/>
      <c r="BE156" s="226"/>
      <c r="BF156" s="228"/>
      <c r="BG156" s="227"/>
      <c r="BH156" s="227"/>
      <c r="BI156" s="227"/>
      <c r="BJ156" s="227"/>
      <c r="BK156" s="227"/>
      <c r="BL156" s="227"/>
      <c r="BM156" s="227"/>
      <c r="BN156" s="227"/>
      <c r="BO156" s="227"/>
      <c r="BP156" s="227"/>
      <c r="BQ156" s="226"/>
      <c r="BR156" s="228"/>
      <c r="BS156" s="227"/>
      <c r="BT156" s="227"/>
      <c r="BU156" s="227"/>
      <c r="BV156" s="227"/>
      <c r="BW156" s="227"/>
      <c r="BX156" s="227"/>
      <c r="BY156" s="227"/>
      <c r="BZ156" s="227"/>
      <c r="CA156" s="227"/>
      <c r="CB156" s="227"/>
      <c r="CC156" s="226"/>
      <c r="CD156" s="368"/>
    </row>
    <row r="157" spans="1:82" x14ac:dyDescent="0.75">
      <c r="A157" s="39"/>
      <c r="B157" s="73" t="s">
        <v>294</v>
      </c>
      <c r="C157" s="129" t="s">
        <v>293</v>
      </c>
      <c r="D157" s="139" t="s">
        <v>58</v>
      </c>
      <c r="E157" s="255">
        <v>72</v>
      </c>
      <c r="F157" s="224"/>
      <c r="G157" s="74">
        <f t="shared" si="81"/>
        <v>0</v>
      </c>
      <c r="H157" s="230"/>
      <c r="I157" s="232"/>
      <c r="J157" s="219"/>
      <c r="K157" s="220"/>
      <c r="L157" s="220"/>
      <c r="M157" s="220"/>
      <c r="N157" s="220"/>
      <c r="O157" s="220"/>
      <c r="P157" s="220"/>
      <c r="Q157" s="220"/>
      <c r="R157" s="220"/>
      <c r="S157" s="220"/>
      <c r="T157" s="220"/>
      <c r="U157" s="218"/>
      <c r="V157" s="219"/>
      <c r="W157" s="220"/>
      <c r="X157" s="220"/>
      <c r="Y157" s="220"/>
      <c r="Z157" s="220"/>
      <c r="AA157" s="220"/>
      <c r="AB157" s="220"/>
      <c r="AC157" s="220"/>
      <c r="AD157" s="220"/>
      <c r="AE157" s="220"/>
      <c r="AF157" s="220"/>
      <c r="AG157" s="218"/>
      <c r="AH157" s="221"/>
      <c r="AI157" s="220"/>
      <c r="AJ157" s="220"/>
      <c r="AK157" s="220"/>
      <c r="AL157" s="220"/>
      <c r="AM157" s="220"/>
      <c r="AN157" s="220"/>
      <c r="AO157" s="220"/>
      <c r="AP157" s="220"/>
      <c r="AQ157" s="220"/>
      <c r="AR157" s="220"/>
      <c r="AS157" s="218"/>
      <c r="AT157" s="221"/>
      <c r="AU157" s="220"/>
      <c r="AV157" s="220"/>
      <c r="AW157" s="220"/>
      <c r="AX157" s="220"/>
      <c r="AY157" s="220"/>
      <c r="AZ157" s="220"/>
      <c r="BA157" s="220"/>
      <c r="BB157" s="220"/>
      <c r="BC157" s="220"/>
      <c r="BD157" s="220"/>
      <c r="BE157" s="218"/>
      <c r="BF157" s="221"/>
      <c r="BG157" s="220"/>
      <c r="BH157" s="220"/>
      <c r="BI157" s="220"/>
      <c r="BJ157" s="220"/>
      <c r="BK157" s="220"/>
      <c r="BL157" s="220"/>
      <c r="BM157" s="220"/>
      <c r="BN157" s="220"/>
      <c r="BO157" s="220"/>
      <c r="BP157" s="220"/>
      <c r="BQ157" s="218"/>
      <c r="BR157" s="221"/>
      <c r="BS157" s="220"/>
      <c r="BT157" s="220"/>
      <c r="BU157" s="220"/>
      <c r="BV157" s="220"/>
      <c r="BW157" s="220"/>
      <c r="BX157" s="220"/>
      <c r="BY157" s="220"/>
      <c r="BZ157" s="220"/>
      <c r="CA157" s="220"/>
      <c r="CB157" s="220"/>
      <c r="CC157" s="218"/>
      <c r="CD157" s="368"/>
    </row>
    <row r="158" spans="1:82" x14ac:dyDescent="0.75">
      <c r="A158" s="39"/>
      <c r="B158" s="73" t="s">
        <v>295</v>
      </c>
      <c r="C158" s="129" t="s">
        <v>296</v>
      </c>
      <c r="D158" s="130" t="s">
        <v>297</v>
      </c>
      <c r="E158" s="255">
        <v>672</v>
      </c>
      <c r="F158" s="216"/>
      <c r="G158" s="74">
        <f t="shared" ref="G158:G163" si="82">+E158*F158</f>
        <v>0</v>
      </c>
      <c r="H158" s="230"/>
      <c r="I158" s="232"/>
      <c r="J158" s="230"/>
      <c r="K158" s="231"/>
      <c r="L158" s="231"/>
      <c r="M158" s="231"/>
      <c r="N158" s="231"/>
      <c r="O158" s="231"/>
      <c r="P158" s="231"/>
      <c r="Q158" s="231"/>
      <c r="R158" s="231"/>
      <c r="S158" s="231"/>
      <c r="T158" s="231"/>
      <c r="U158" s="232">
        <f t="shared" ref="U158:U162" si="83">G158/6</f>
        <v>0</v>
      </c>
      <c r="V158" s="230"/>
      <c r="W158" s="231"/>
      <c r="X158" s="231"/>
      <c r="Y158" s="231"/>
      <c r="Z158" s="231"/>
      <c r="AA158" s="231"/>
      <c r="AB158" s="231"/>
      <c r="AC158" s="231"/>
      <c r="AD158" s="231"/>
      <c r="AE158" s="231"/>
      <c r="AF158" s="231"/>
      <c r="AG158" s="232">
        <f t="shared" ref="AG158:AG162" si="84">G158/6</f>
        <v>0</v>
      </c>
      <c r="AH158" s="233"/>
      <c r="AI158" s="231"/>
      <c r="AJ158" s="231"/>
      <c r="AK158" s="231"/>
      <c r="AL158" s="231"/>
      <c r="AM158" s="231"/>
      <c r="AN158" s="231"/>
      <c r="AO158" s="231"/>
      <c r="AP158" s="231"/>
      <c r="AQ158" s="231"/>
      <c r="AR158" s="231"/>
      <c r="AS158" s="232">
        <f t="shared" ref="AS158:AS162" si="85">G158/6</f>
        <v>0</v>
      </c>
      <c r="AT158" s="233"/>
      <c r="AU158" s="231"/>
      <c r="AV158" s="231"/>
      <c r="AW158" s="231"/>
      <c r="AX158" s="231"/>
      <c r="AY158" s="231"/>
      <c r="AZ158" s="231"/>
      <c r="BA158" s="231"/>
      <c r="BB158" s="231"/>
      <c r="BC158" s="231"/>
      <c r="BD158" s="231"/>
      <c r="BE158" s="232">
        <f t="shared" ref="BE158:BE162" si="86">G158/6</f>
        <v>0</v>
      </c>
      <c r="BF158" s="233"/>
      <c r="BG158" s="231"/>
      <c r="BH158" s="231"/>
      <c r="BI158" s="231"/>
      <c r="BJ158" s="231"/>
      <c r="BK158" s="231"/>
      <c r="BL158" s="231"/>
      <c r="BM158" s="231"/>
      <c r="BN158" s="231"/>
      <c r="BO158" s="231"/>
      <c r="BP158" s="231"/>
      <c r="BQ158" s="232">
        <f t="shared" ref="BQ158:BQ162" si="87">G158/6</f>
        <v>0</v>
      </c>
      <c r="BR158" s="233"/>
      <c r="BS158" s="231"/>
      <c r="BT158" s="231"/>
      <c r="BU158" s="231"/>
      <c r="BV158" s="231"/>
      <c r="BW158" s="231"/>
      <c r="BX158" s="231"/>
      <c r="BY158" s="231"/>
      <c r="BZ158" s="231"/>
      <c r="CA158" s="231"/>
      <c r="CB158" s="231"/>
      <c r="CC158" s="232">
        <f t="shared" ref="CC158:CC162" si="88">G158-SUM(H158:CB158)</f>
        <v>0</v>
      </c>
      <c r="CD158" s="368"/>
    </row>
    <row r="159" spans="1:82" x14ac:dyDescent="0.75">
      <c r="A159" s="39"/>
      <c r="B159" s="73" t="s">
        <v>298</v>
      </c>
      <c r="C159" s="129" t="s">
        <v>299</v>
      </c>
      <c r="D159" s="130" t="s">
        <v>297</v>
      </c>
      <c r="E159" s="255">
        <v>366</v>
      </c>
      <c r="F159" s="216"/>
      <c r="G159" s="74">
        <f t="shared" si="82"/>
        <v>0</v>
      </c>
      <c r="H159" s="230"/>
      <c r="I159" s="232"/>
      <c r="J159" s="230"/>
      <c r="K159" s="231"/>
      <c r="L159" s="231"/>
      <c r="M159" s="231"/>
      <c r="N159" s="231"/>
      <c r="O159" s="231"/>
      <c r="P159" s="231"/>
      <c r="Q159" s="231"/>
      <c r="R159" s="231"/>
      <c r="S159" s="231"/>
      <c r="T159" s="231"/>
      <c r="U159" s="232">
        <f t="shared" si="83"/>
        <v>0</v>
      </c>
      <c r="V159" s="230"/>
      <c r="W159" s="231"/>
      <c r="X159" s="231"/>
      <c r="Y159" s="231"/>
      <c r="Z159" s="231"/>
      <c r="AA159" s="231"/>
      <c r="AB159" s="231"/>
      <c r="AC159" s="231"/>
      <c r="AD159" s="231"/>
      <c r="AE159" s="231"/>
      <c r="AF159" s="231"/>
      <c r="AG159" s="232">
        <f t="shared" si="84"/>
        <v>0</v>
      </c>
      <c r="AH159" s="233"/>
      <c r="AI159" s="231"/>
      <c r="AJ159" s="231"/>
      <c r="AK159" s="231"/>
      <c r="AL159" s="231"/>
      <c r="AM159" s="231"/>
      <c r="AN159" s="231"/>
      <c r="AO159" s="231"/>
      <c r="AP159" s="231"/>
      <c r="AQ159" s="231"/>
      <c r="AR159" s="231"/>
      <c r="AS159" s="232">
        <f t="shared" si="85"/>
        <v>0</v>
      </c>
      <c r="AT159" s="233"/>
      <c r="AU159" s="231"/>
      <c r="AV159" s="231"/>
      <c r="AW159" s="231"/>
      <c r="AX159" s="231"/>
      <c r="AY159" s="231"/>
      <c r="AZ159" s="231"/>
      <c r="BA159" s="231"/>
      <c r="BB159" s="231"/>
      <c r="BC159" s="231"/>
      <c r="BD159" s="231"/>
      <c r="BE159" s="232">
        <f t="shared" si="86"/>
        <v>0</v>
      </c>
      <c r="BF159" s="233"/>
      <c r="BG159" s="231"/>
      <c r="BH159" s="231"/>
      <c r="BI159" s="231"/>
      <c r="BJ159" s="231"/>
      <c r="BK159" s="231"/>
      <c r="BL159" s="231"/>
      <c r="BM159" s="231"/>
      <c r="BN159" s="231"/>
      <c r="BO159" s="231"/>
      <c r="BP159" s="231"/>
      <c r="BQ159" s="232">
        <f t="shared" si="87"/>
        <v>0</v>
      </c>
      <c r="BR159" s="233"/>
      <c r="BS159" s="231"/>
      <c r="BT159" s="231"/>
      <c r="BU159" s="231"/>
      <c r="BV159" s="231"/>
      <c r="BW159" s="231"/>
      <c r="BX159" s="231"/>
      <c r="BY159" s="231"/>
      <c r="BZ159" s="231"/>
      <c r="CA159" s="231"/>
      <c r="CB159" s="231"/>
      <c r="CC159" s="232">
        <f t="shared" si="88"/>
        <v>0</v>
      </c>
      <c r="CD159" s="368"/>
    </row>
    <row r="160" spans="1:82" x14ac:dyDescent="0.75">
      <c r="A160" s="39"/>
      <c r="B160" s="73" t="s">
        <v>300</v>
      </c>
      <c r="C160" s="129" t="s">
        <v>301</v>
      </c>
      <c r="D160" s="130" t="s">
        <v>297</v>
      </c>
      <c r="E160" s="255">
        <v>180</v>
      </c>
      <c r="F160" s="216"/>
      <c r="G160" s="74">
        <f t="shared" si="82"/>
        <v>0</v>
      </c>
      <c r="H160" s="230"/>
      <c r="I160" s="232"/>
      <c r="J160" s="230"/>
      <c r="K160" s="231"/>
      <c r="L160" s="231"/>
      <c r="M160" s="231"/>
      <c r="N160" s="231"/>
      <c r="O160" s="231"/>
      <c r="P160" s="231"/>
      <c r="Q160" s="231"/>
      <c r="R160" s="231"/>
      <c r="S160" s="231"/>
      <c r="T160" s="231"/>
      <c r="U160" s="232">
        <f t="shared" si="83"/>
        <v>0</v>
      </c>
      <c r="V160" s="230"/>
      <c r="W160" s="231"/>
      <c r="X160" s="231"/>
      <c r="Y160" s="231"/>
      <c r="Z160" s="231"/>
      <c r="AA160" s="231"/>
      <c r="AB160" s="231"/>
      <c r="AC160" s="231"/>
      <c r="AD160" s="231"/>
      <c r="AE160" s="231"/>
      <c r="AF160" s="231"/>
      <c r="AG160" s="232">
        <f t="shared" si="84"/>
        <v>0</v>
      </c>
      <c r="AH160" s="233"/>
      <c r="AI160" s="231"/>
      <c r="AJ160" s="231"/>
      <c r="AK160" s="231"/>
      <c r="AL160" s="231"/>
      <c r="AM160" s="231"/>
      <c r="AN160" s="231"/>
      <c r="AO160" s="231"/>
      <c r="AP160" s="231"/>
      <c r="AQ160" s="231"/>
      <c r="AR160" s="231"/>
      <c r="AS160" s="232">
        <f t="shared" si="85"/>
        <v>0</v>
      </c>
      <c r="AT160" s="233"/>
      <c r="AU160" s="231"/>
      <c r="AV160" s="231"/>
      <c r="AW160" s="231"/>
      <c r="AX160" s="231"/>
      <c r="AY160" s="231"/>
      <c r="AZ160" s="231"/>
      <c r="BA160" s="231"/>
      <c r="BB160" s="231"/>
      <c r="BC160" s="231"/>
      <c r="BD160" s="231"/>
      <c r="BE160" s="232">
        <f t="shared" si="86"/>
        <v>0</v>
      </c>
      <c r="BF160" s="233"/>
      <c r="BG160" s="231"/>
      <c r="BH160" s="231"/>
      <c r="BI160" s="231"/>
      <c r="BJ160" s="231"/>
      <c r="BK160" s="231"/>
      <c r="BL160" s="231"/>
      <c r="BM160" s="231"/>
      <c r="BN160" s="231"/>
      <c r="BO160" s="231"/>
      <c r="BP160" s="231"/>
      <c r="BQ160" s="232">
        <f t="shared" si="87"/>
        <v>0</v>
      </c>
      <c r="BR160" s="233"/>
      <c r="BS160" s="231"/>
      <c r="BT160" s="231"/>
      <c r="BU160" s="231"/>
      <c r="BV160" s="231"/>
      <c r="BW160" s="231"/>
      <c r="BX160" s="231"/>
      <c r="BY160" s="231"/>
      <c r="BZ160" s="231"/>
      <c r="CA160" s="231"/>
      <c r="CB160" s="231"/>
      <c r="CC160" s="232">
        <f t="shared" si="88"/>
        <v>0</v>
      </c>
      <c r="CD160" s="368"/>
    </row>
    <row r="161" spans="1:82" x14ac:dyDescent="0.75">
      <c r="A161" s="39"/>
      <c r="B161" s="73" t="s">
        <v>302</v>
      </c>
      <c r="C161" s="129" t="s">
        <v>303</v>
      </c>
      <c r="D161" s="130" t="s">
        <v>297</v>
      </c>
      <c r="E161" s="255">
        <v>180</v>
      </c>
      <c r="F161" s="216"/>
      <c r="G161" s="74">
        <f t="shared" si="82"/>
        <v>0</v>
      </c>
      <c r="H161" s="230"/>
      <c r="I161" s="232"/>
      <c r="J161" s="230"/>
      <c r="K161" s="231"/>
      <c r="L161" s="231"/>
      <c r="M161" s="231"/>
      <c r="N161" s="231"/>
      <c r="O161" s="231"/>
      <c r="P161" s="231"/>
      <c r="Q161" s="231"/>
      <c r="R161" s="231"/>
      <c r="S161" s="231"/>
      <c r="T161" s="231"/>
      <c r="U161" s="232">
        <f t="shared" si="83"/>
        <v>0</v>
      </c>
      <c r="V161" s="230"/>
      <c r="W161" s="231"/>
      <c r="X161" s="231"/>
      <c r="Y161" s="231"/>
      <c r="Z161" s="231"/>
      <c r="AA161" s="231"/>
      <c r="AB161" s="231"/>
      <c r="AC161" s="231"/>
      <c r="AD161" s="231"/>
      <c r="AE161" s="231"/>
      <c r="AF161" s="231"/>
      <c r="AG161" s="232">
        <f t="shared" si="84"/>
        <v>0</v>
      </c>
      <c r="AH161" s="233"/>
      <c r="AI161" s="231"/>
      <c r="AJ161" s="231"/>
      <c r="AK161" s="231"/>
      <c r="AL161" s="231"/>
      <c r="AM161" s="231"/>
      <c r="AN161" s="231"/>
      <c r="AO161" s="231"/>
      <c r="AP161" s="231"/>
      <c r="AQ161" s="231"/>
      <c r="AR161" s="231"/>
      <c r="AS161" s="232">
        <f t="shared" si="85"/>
        <v>0</v>
      </c>
      <c r="AT161" s="233"/>
      <c r="AU161" s="231"/>
      <c r="AV161" s="231"/>
      <c r="AW161" s="231"/>
      <c r="AX161" s="231"/>
      <c r="AY161" s="231"/>
      <c r="AZ161" s="231"/>
      <c r="BA161" s="231"/>
      <c r="BB161" s="231"/>
      <c r="BC161" s="231"/>
      <c r="BD161" s="231"/>
      <c r="BE161" s="232">
        <f t="shared" si="86"/>
        <v>0</v>
      </c>
      <c r="BF161" s="233"/>
      <c r="BG161" s="231"/>
      <c r="BH161" s="231"/>
      <c r="BI161" s="231"/>
      <c r="BJ161" s="231"/>
      <c r="BK161" s="231"/>
      <c r="BL161" s="231"/>
      <c r="BM161" s="231"/>
      <c r="BN161" s="231"/>
      <c r="BO161" s="231"/>
      <c r="BP161" s="231"/>
      <c r="BQ161" s="232">
        <f t="shared" si="87"/>
        <v>0</v>
      </c>
      <c r="BR161" s="233"/>
      <c r="BS161" s="231"/>
      <c r="BT161" s="231"/>
      <c r="BU161" s="231"/>
      <c r="BV161" s="231"/>
      <c r="BW161" s="231"/>
      <c r="BX161" s="231"/>
      <c r="BY161" s="231"/>
      <c r="BZ161" s="231"/>
      <c r="CA161" s="231"/>
      <c r="CB161" s="231"/>
      <c r="CC161" s="232">
        <f t="shared" si="88"/>
        <v>0</v>
      </c>
      <c r="CD161" s="368"/>
    </row>
    <row r="162" spans="1:82" x14ac:dyDescent="0.75">
      <c r="A162" s="39"/>
      <c r="B162" s="73" t="s">
        <v>304</v>
      </c>
      <c r="C162" s="129" t="s">
        <v>305</v>
      </c>
      <c r="D162" s="130" t="s">
        <v>297</v>
      </c>
      <c r="E162" s="255">
        <v>180</v>
      </c>
      <c r="F162" s="216"/>
      <c r="G162" s="74">
        <f t="shared" si="82"/>
        <v>0</v>
      </c>
      <c r="H162" s="230"/>
      <c r="I162" s="232"/>
      <c r="J162" s="230"/>
      <c r="K162" s="231"/>
      <c r="L162" s="231"/>
      <c r="M162" s="231"/>
      <c r="N162" s="231"/>
      <c r="O162" s="231"/>
      <c r="P162" s="231"/>
      <c r="Q162" s="231"/>
      <c r="R162" s="231"/>
      <c r="S162" s="231"/>
      <c r="T162" s="231"/>
      <c r="U162" s="232">
        <f t="shared" si="83"/>
        <v>0</v>
      </c>
      <c r="V162" s="230"/>
      <c r="W162" s="231"/>
      <c r="X162" s="231"/>
      <c r="Y162" s="231"/>
      <c r="Z162" s="231"/>
      <c r="AA162" s="231"/>
      <c r="AB162" s="231"/>
      <c r="AC162" s="231"/>
      <c r="AD162" s="231"/>
      <c r="AE162" s="231"/>
      <c r="AF162" s="231"/>
      <c r="AG162" s="232">
        <f t="shared" si="84"/>
        <v>0</v>
      </c>
      <c r="AH162" s="233"/>
      <c r="AI162" s="231"/>
      <c r="AJ162" s="231"/>
      <c r="AK162" s="231"/>
      <c r="AL162" s="231"/>
      <c r="AM162" s="231"/>
      <c r="AN162" s="231"/>
      <c r="AO162" s="231"/>
      <c r="AP162" s="231"/>
      <c r="AQ162" s="231"/>
      <c r="AR162" s="231"/>
      <c r="AS162" s="232">
        <f t="shared" si="85"/>
        <v>0</v>
      </c>
      <c r="AT162" s="233"/>
      <c r="AU162" s="231"/>
      <c r="AV162" s="231"/>
      <c r="AW162" s="231"/>
      <c r="AX162" s="231"/>
      <c r="AY162" s="231"/>
      <c r="AZ162" s="231"/>
      <c r="BA162" s="231"/>
      <c r="BB162" s="231"/>
      <c r="BC162" s="231"/>
      <c r="BD162" s="231"/>
      <c r="BE162" s="232">
        <f t="shared" si="86"/>
        <v>0</v>
      </c>
      <c r="BF162" s="233"/>
      <c r="BG162" s="231"/>
      <c r="BH162" s="231"/>
      <c r="BI162" s="231"/>
      <c r="BJ162" s="231"/>
      <c r="BK162" s="231"/>
      <c r="BL162" s="231"/>
      <c r="BM162" s="231"/>
      <c r="BN162" s="231"/>
      <c r="BO162" s="231"/>
      <c r="BP162" s="231"/>
      <c r="BQ162" s="232">
        <f t="shared" si="87"/>
        <v>0</v>
      </c>
      <c r="BR162" s="233"/>
      <c r="BS162" s="231"/>
      <c r="BT162" s="231"/>
      <c r="BU162" s="231"/>
      <c r="BV162" s="231"/>
      <c r="BW162" s="231"/>
      <c r="BX162" s="231"/>
      <c r="BY162" s="231"/>
      <c r="BZ162" s="231"/>
      <c r="CA162" s="231"/>
      <c r="CB162" s="231"/>
      <c r="CC162" s="232">
        <f t="shared" si="88"/>
        <v>0</v>
      </c>
      <c r="CD162" s="368"/>
    </row>
    <row r="163" spans="1:82" s="39" customFormat="1" ht="13.5" x14ac:dyDescent="0.75">
      <c r="B163" s="345" t="s">
        <v>612</v>
      </c>
      <c r="C163" s="346" t="s">
        <v>306</v>
      </c>
      <c r="D163" s="139" t="s">
        <v>297</v>
      </c>
      <c r="E163" s="139">
        <v>180</v>
      </c>
      <c r="F163" s="347"/>
      <c r="G163" s="348">
        <f t="shared" si="82"/>
        <v>0</v>
      </c>
      <c r="H163" s="349"/>
      <c r="I163" s="265"/>
      <c r="J163" s="264">
        <f>$G163/72</f>
        <v>0</v>
      </c>
      <c r="K163" s="231">
        <f t="shared" ref="K163:BV163" si="89">$G163/72</f>
        <v>0</v>
      </c>
      <c r="L163" s="231">
        <f t="shared" si="89"/>
        <v>0</v>
      </c>
      <c r="M163" s="231">
        <f t="shared" si="89"/>
        <v>0</v>
      </c>
      <c r="N163" s="231">
        <f t="shared" si="89"/>
        <v>0</v>
      </c>
      <c r="O163" s="231">
        <f t="shared" si="89"/>
        <v>0</v>
      </c>
      <c r="P163" s="231">
        <f t="shared" si="89"/>
        <v>0</v>
      </c>
      <c r="Q163" s="231">
        <f t="shared" si="89"/>
        <v>0</v>
      </c>
      <c r="R163" s="350">
        <f t="shared" si="89"/>
        <v>0</v>
      </c>
      <c r="S163" s="350">
        <f t="shared" si="89"/>
        <v>0</v>
      </c>
      <c r="T163" s="350">
        <f t="shared" si="89"/>
        <v>0</v>
      </c>
      <c r="U163" s="351">
        <f t="shared" si="89"/>
        <v>0</v>
      </c>
      <c r="V163" s="352">
        <f t="shared" si="89"/>
        <v>0</v>
      </c>
      <c r="W163" s="350">
        <f t="shared" si="89"/>
        <v>0</v>
      </c>
      <c r="X163" s="350">
        <f t="shared" si="89"/>
        <v>0</v>
      </c>
      <c r="Y163" s="350">
        <f t="shared" si="89"/>
        <v>0</v>
      </c>
      <c r="Z163" s="350">
        <f t="shared" si="89"/>
        <v>0</v>
      </c>
      <c r="AA163" s="350">
        <f t="shared" si="89"/>
        <v>0</v>
      </c>
      <c r="AB163" s="350">
        <f t="shared" si="89"/>
        <v>0</v>
      </c>
      <c r="AC163" s="350">
        <f t="shared" si="89"/>
        <v>0</v>
      </c>
      <c r="AD163" s="350">
        <f t="shared" si="89"/>
        <v>0</v>
      </c>
      <c r="AE163" s="350">
        <f t="shared" si="89"/>
        <v>0</v>
      </c>
      <c r="AF163" s="350">
        <f t="shared" si="89"/>
        <v>0</v>
      </c>
      <c r="AG163" s="351">
        <f t="shared" si="89"/>
        <v>0</v>
      </c>
      <c r="AH163" s="352">
        <f t="shared" si="89"/>
        <v>0</v>
      </c>
      <c r="AI163" s="350">
        <f t="shared" si="89"/>
        <v>0</v>
      </c>
      <c r="AJ163" s="350">
        <f t="shared" si="89"/>
        <v>0</v>
      </c>
      <c r="AK163" s="350">
        <f t="shared" si="89"/>
        <v>0</v>
      </c>
      <c r="AL163" s="350">
        <f t="shared" si="89"/>
        <v>0</v>
      </c>
      <c r="AM163" s="350">
        <f t="shared" si="89"/>
        <v>0</v>
      </c>
      <c r="AN163" s="350">
        <f t="shared" si="89"/>
        <v>0</v>
      </c>
      <c r="AO163" s="350">
        <f t="shared" si="89"/>
        <v>0</v>
      </c>
      <c r="AP163" s="350">
        <f t="shared" si="89"/>
        <v>0</v>
      </c>
      <c r="AQ163" s="350">
        <f t="shared" si="89"/>
        <v>0</v>
      </c>
      <c r="AR163" s="350">
        <f t="shared" si="89"/>
        <v>0</v>
      </c>
      <c r="AS163" s="351">
        <f t="shared" si="89"/>
        <v>0</v>
      </c>
      <c r="AT163" s="352">
        <f t="shared" si="89"/>
        <v>0</v>
      </c>
      <c r="AU163" s="350">
        <f t="shared" si="89"/>
        <v>0</v>
      </c>
      <c r="AV163" s="350">
        <f t="shared" si="89"/>
        <v>0</v>
      </c>
      <c r="AW163" s="350">
        <f t="shared" si="89"/>
        <v>0</v>
      </c>
      <c r="AX163" s="350">
        <f t="shared" si="89"/>
        <v>0</v>
      </c>
      <c r="AY163" s="350">
        <f t="shared" si="89"/>
        <v>0</v>
      </c>
      <c r="AZ163" s="350">
        <f t="shared" si="89"/>
        <v>0</v>
      </c>
      <c r="BA163" s="350">
        <f t="shared" si="89"/>
        <v>0</v>
      </c>
      <c r="BB163" s="350">
        <f t="shared" si="89"/>
        <v>0</v>
      </c>
      <c r="BC163" s="350">
        <f t="shared" si="89"/>
        <v>0</v>
      </c>
      <c r="BD163" s="350">
        <f t="shared" si="89"/>
        <v>0</v>
      </c>
      <c r="BE163" s="351">
        <f t="shared" si="89"/>
        <v>0</v>
      </c>
      <c r="BF163" s="352">
        <f t="shared" si="89"/>
        <v>0</v>
      </c>
      <c r="BG163" s="350">
        <f t="shared" si="89"/>
        <v>0</v>
      </c>
      <c r="BH163" s="350">
        <f t="shared" si="89"/>
        <v>0</v>
      </c>
      <c r="BI163" s="350">
        <f t="shared" si="89"/>
        <v>0</v>
      </c>
      <c r="BJ163" s="350">
        <f t="shared" si="89"/>
        <v>0</v>
      </c>
      <c r="BK163" s="350">
        <f t="shared" si="89"/>
        <v>0</v>
      </c>
      <c r="BL163" s="350">
        <f t="shared" si="89"/>
        <v>0</v>
      </c>
      <c r="BM163" s="350">
        <f t="shared" si="89"/>
        <v>0</v>
      </c>
      <c r="BN163" s="350">
        <f t="shared" si="89"/>
        <v>0</v>
      </c>
      <c r="BO163" s="350">
        <f t="shared" si="89"/>
        <v>0</v>
      </c>
      <c r="BP163" s="350">
        <f t="shared" si="89"/>
        <v>0</v>
      </c>
      <c r="BQ163" s="351">
        <f t="shared" si="89"/>
        <v>0</v>
      </c>
      <c r="BR163" s="352">
        <f t="shared" si="89"/>
        <v>0</v>
      </c>
      <c r="BS163" s="350">
        <f t="shared" si="89"/>
        <v>0</v>
      </c>
      <c r="BT163" s="350">
        <f t="shared" si="89"/>
        <v>0</v>
      </c>
      <c r="BU163" s="350">
        <f t="shared" si="89"/>
        <v>0</v>
      </c>
      <c r="BV163" s="350">
        <f t="shared" si="89"/>
        <v>0</v>
      </c>
      <c r="BW163" s="350">
        <f t="shared" ref="BW163:CB163" si="90">$G163/72</f>
        <v>0</v>
      </c>
      <c r="BX163" s="350">
        <f t="shared" si="90"/>
        <v>0</v>
      </c>
      <c r="BY163" s="350">
        <f t="shared" si="90"/>
        <v>0</v>
      </c>
      <c r="BZ163" s="350">
        <f t="shared" si="90"/>
        <v>0</v>
      </c>
      <c r="CA163" s="350">
        <f t="shared" si="90"/>
        <v>0</v>
      </c>
      <c r="CB163" s="350">
        <f t="shared" si="90"/>
        <v>0</v>
      </c>
      <c r="CC163" s="351">
        <f t="shared" ref="CC163" si="91">G163-SUM(J163:CB163)</f>
        <v>0</v>
      </c>
      <c r="CD163" s="368"/>
    </row>
    <row r="164" spans="1:82" x14ac:dyDescent="0.75">
      <c r="A164" s="39"/>
      <c r="B164" s="121" t="s">
        <v>307</v>
      </c>
      <c r="C164" s="122" t="s">
        <v>308</v>
      </c>
      <c r="D164" s="123"/>
      <c r="E164" s="294"/>
      <c r="F164" s="249"/>
      <c r="G164" s="124">
        <f>SUM(G165:G166)</f>
        <v>0</v>
      </c>
      <c r="H164" s="125">
        <f>SUM(H165:H166)</f>
        <v>0</v>
      </c>
      <c r="I164" s="126">
        <f t="shared" ref="I164:BT164" si="92">SUM(I165:I166)</f>
        <v>0</v>
      </c>
      <c r="J164" s="125">
        <f t="shared" si="92"/>
        <v>0</v>
      </c>
      <c r="K164" s="127">
        <f t="shared" si="92"/>
        <v>0</v>
      </c>
      <c r="L164" s="127">
        <f t="shared" si="92"/>
        <v>0</v>
      </c>
      <c r="M164" s="127">
        <f t="shared" si="92"/>
        <v>0</v>
      </c>
      <c r="N164" s="127">
        <f t="shared" si="92"/>
        <v>0</v>
      </c>
      <c r="O164" s="127">
        <f t="shared" si="92"/>
        <v>0</v>
      </c>
      <c r="P164" s="127">
        <f t="shared" si="92"/>
        <v>0</v>
      </c>
      <c r="Q164" s="127">
        <f t="shared" si="92"/>
        <v>0</v>
      </c>
      <c r="R164" s="127">
        <f t="shared" si="92"/>
        <v>0</v>
      </c>
      <c r="S164" s="127">
        <f t="shared" si="92"/>
        <v>0</v>
      </c>
      <c r="T164" s="127">
        <f t="shared" si="92"/>
        <v>0</v>
      </c>
      <c r="U164" s="126">
        <f t="shared" si="92"/>
        <v>0</v>
      </c>
      <c r="V164" s="125">
        <f t="shared" si="92"/>
        <v>0</v>
      </c>
      <c r="W164" s="127">
        <f t="shared" si="92"/>
        <v>0</v>
      </c>
      <c r="X164" s="127">
        <f t="shared" si="92"/>
        <v>0</v>
      </c>
      <c r="Y164" s="127">
        <f t="shared" si="92"/>
        <v>0</v>
      </c>
      <c r="Z164" s="127">
        <f t="shared" si="92"/>
        <v>0</v>
      </c>
      <c r="AA164" s="127">
        <f t="shared" si="92"/>
        <v>0</v>
      </c>
      <c r="AB164" s="127">
        <f t="shared" si="92"/>
        <v>0</v>
      </c>
      <c r="AC164" s="127">
        <f t="shared" si="92"/>
        <v>0</v>
      </c>
      <c r="AD164" s="127">
        <f t="shared" si="92"/>
        <v>0</v>
      </c>
      <c r="AE164" s="127">
        <f t="shared" si="92"/>
        <v>0</v>
      </c>
      <c r="AF164" s="127">
        <f t="shared" si="92"/>
        <v>0</v>
      </c>
      <c r="AG164" s="126">
        <f t="shared" si="92"/>
        <v>0</v>
      </c>
      <c r="AH164" s="128">
        <f t="shared" si="92"/>
        <v>0</v>
      </c>
      <c r="AI164" s="127">
        <f t="shared" si="92"/>
        <v>0</v>
      </c>
      <c r="AJ164" s="127">
        <f t="shared" si="92"/>
        <v>0</v>
      </c>
      <c r="AK164" s="127">
        <f t="shared" si="92"/>
        <v>0</v>
      </c>
      <c r="AL164" s="127">
        <f t="shared" si="92"/>
        <v>0</v>
      </c>
      <c r="AM164" s="127">
        <f t="shared" si="92"/>
        <v>0</v>
      </c>
      <c r="AN164" s="127">
        <f t="shared" si="92"/>
        <v>0</v>
      </c>
      <c r="AO164" s="127">
        <f t="shared" si="92"/>
        <v>0</v>
      </c>
      <c r="AP164" s="127">
        <f t="shared" si="92"/>
        <v>0</v>
      </c>
      <c r="AQ164" s="127">
        <f t="shared" si="92"/>
        <v>0</v>
      </c>
      <c r="AR164" s="127">
        <f t="shared" si="92"/>
        <v>0</v>
      </c>
      <c r="AS164" s="126">
        <f t="shared" si="92"/>
        <v>0</v>
      </c>
      <c r="AT164" s="128">
        <f t="shared" si="92"/>
        <v>0</v>
      </c>
      <c r="AU164" s="127">
        <f t="shared" si="92"/>
        <v>0</v>
      </c>
      <c r="AV164" s="127">
        <f t="shared" si="92"/>
        <v>0</v>
      </c>
      <c r="AW164" s="127">
        <f t="shared" si="92"/>
        <v>0</v>
      </c>
      <c r="AX164" s="127">
        <f t="shared" si="92"/>
        <v>0</v>
      </c>
      <c r="AY164" s="127">
        <f t="shared" si="92"/>
        <v>0</v>
      </c>
      <c r="AZ164" s="127">
        <f t="shared" si="92"/>
        <v>0</v>
      </c>
      <c r="BA164" s="127">
        <f t="shared" si="92"/>
        <v>0</v>
      </c>
      <c r="BB164" s="127">
        <f t="shared" si="92"/>
        <v>0</v>
      </c>
      <c r="BC164" s="127">
        <f t="shared" si="92"/>
        <v>0</v>
      </c>
      <c r="BD164" s="127">
        <f t="shared" si="92"/>
        <v>0</v>
      </c>
      <c r="BE164" s="126">
        <f t="shared" si="92"/>
        <v>0</v>
      </c>
      <c r="BF164" s="128">
        <f t="shared" si="92"/>
        <v>0</v>
      </c>
      <c r="BG164" s="127">
        <f t="shared" si="92"/>
        <v>0</v>
      </c>
      <c r="BH164" s="127">
        <f t="shared" si="92"/>
        <v>0</v>
      </c>
      <c r="BI164" s="127">
        <f t="shared" si="92"/>
        <v>0</v>
      </c>
      <c r="BJ164" s="127">
        <f t="shared" si="92"/>
        <v>0</v>
      </c>
      <c r="BK164" s="127">
        <f t="shared" si="92"/>
        <v>0</v>
      </c>
      <c r="BL164" s="127">
        <f t="shared" si="92"/>
        <v>0</v>
      </c>
      <c r="BM164" s="127">
        <f t="shared" si="92"/>
        <v>0</v>
      </c>
      <c r="BN164" s="127">
        <f t="shared" si="92"/>
        <v>0</v>
      </c>
      <c r="BO164" s="127">
        <f t="shared" si="92"/>
        <v>0</v>
      </c>
      <c r="BP164" s="127">
        <f t="shared" si="92"/>
        <v>0</v>
      </c>
      <c r="BQ164" s="126">
        <f t="shared" si="92"/>
        <v>0</v>
      </c>
      <c r="BR164" s="128">
        <f t="shared" si="92"/>
        <v>0</v>
      </c>
      <c r="BS164" s="127">
        <f t="shared" si="92"/>
        <v>0</v>
      </c>
      <c r="BT164" s="127">
        <f t="shared" si="92"/>
        <v>0</v>
      </c>
      <c r="BU164" s="127">
        <f t="shared" ref="BU164:CC164" si="93">SUM(BU165:BU166)</f>
        <v>0</v>
      </c>
      <c r="BV164" s="127">
        <f t="shared" si="93"/>
        <v>0</v>
      </c>
      <c r="BW164" s="127">
        <f t="shared" si="93"/>
        <v>0</v>
      </c>
      <c r="BX164" s="127">
        <f t="shared" si="93"/>
        <v>0</v>
      </c>
      <c r="BY164" s="127">
        <f t="shared" si="93"/>
        <v>0</v>
      </c>
      <c r="BZ164" s="127">
        <f t="shared" si="93"/>
        <v>0</v>
      </c>
      <c r="CA164" s="127">
        <f t="shared" si="93"/>
        <v>0</v>
      </c>
      <c r="CB164" s="127">
        <f t="shared" si="93"/>
        <v>0</v>
      </c>
      <c r="CC164" s="126">
        <f t="shared" si="93"/>
        <v>0</v>
      </c>
      <c r="CD164" s="368"/>
    </row>
    <row r="165" spans="1:82" x14ac:dyDescent="0.75">
      <c r="A165" s="39"/>
      <c r="B165" s="73" t="s">
        <v>309</v>
      </c>
      <c r="C165" s="129" t="s">
        <v>310</v>
      </c>
      <c r="D165" s="130" t="s">
        <v>86</v>
      </c>
      <c r="E165" s="255">
        <v>1</v>
      </c>
      <c r="F165" s="216"/>
      <c r="G165" s="74">
        <f>+E165*F165</f>
        <v>0</v>
      </c>
      <c r="H165" s="230"/>
      <c r="I165" s="232"/>
      <c r="J165" s="230"/>
      <c r="K165" s="231"/>
      <c r="L165" s="231"/>
      <c r="M165" s="231"/>
      <c r="N165" s="231"/>
      <c r="O165" s="231"/>
      <c r="P165" s="231"/>
      <c r="Q165" s="231"/>
      <c r="R165" s="231"/>
      <c r="S165" s="231"/>
      <c r="T165" s="231"/>
      <c r="U165" s="232">
        <f>G165/2.5</f>
        <v>0</v>
      </c>
      <c r="V165" s="230"/>
      <c r="W165" s="231"/>
      <c r="X165" s="231"/>
      <c r="Y165" s="231"/>
      <c r="Z165" s="231"/>
      <c r="AA165" s="231"/>
      <c r="AB165" s="231"/>
      <c r="AC165" s="231"/>
      <c r="AD165" s="231"/>
      <c r="AE165" s="231"/>
      <c r="AF165" s="231"/>
      <c r="AG165" s="232">
        <f>G165/2.5</f>
        <v>0</v>
      </c>
      <c r="AH165" s="233"/>
      <c r="AI165" s="231"/>
      <c r="AJ165" s="231"/>
      <c r="AK165" s="231"/>
      <c r="AL165" s="231"/>
      <c r="AM165" s="231">
        <f>G165-SUM(J165:AL165)</f>
        <v>0</v>
      </c>
      <c r="AN165" s="231"/>
      <c r="AO165" s="231"/>
      <c r="AP165" s="231"/>
      <c r="AQ165" s="231"/>
      <c r="AR165" s="231"/>
      <c r="AS165" s="232"/>
      <c r="AT165" s="233"/>
      <c r="AU165" s="231"/>
      <c r="AV165" s="231"/>
      <c r="AW165" s="231"/>
      <c r="AX165" s="231"/>
      <c r="AY165" s="231"/>
      <c r="AZ165" s="231"/>
      <c r="BA165" s="231"/>
      <c r="BB165" s="231"/>
      <c r="BC165" s="231"/>
      <c r="BD165" s="231"/>
      <c r="BE165" s="232"/>
      <c r="BF165" s="233"/>
      <c r="BG165" s="231"/>
      <c r="BH165" s="231"/>
      <c r="BI165" s="231"/>
      <c r="BJ165" s="231"/>
      <c r="BK165" s="231"/>
      <c r="BL165" s="231"/>
      <c r="BM165" s="231"/>
      <c r="BN165" s="231"/>
      <c r="BO165" s="231"/>
      <c r="BP165" s="231"/>
      <c r="BQ165" s="232"/>
      <c r="BR165" s="233"/>
      <c r="BS165" s="231"/>
      <c r="BT165" s="231"/>
      <c r="BU165" s="231"/>
      <c r="BV165" s="231"/>
      <c r="BW165" s="231"/>
      <c r="BX165" s="231"/>
      <c r="BY165" s="231"/>
      <c r="BZ165" s="231"/>
      <c r="CA165" s="231"/>
      <c r="CB165" s="231"/>
      <c r="CC165" s="232">
        <f t="shared" ref="CC165" si="94">G165-SUM(H165:CB165)</f>
        <v>0</v>
      </c>
      <c r="CD165" s="368"/>
    </row>
    <row r="166" spans="1:82" x14ac:dyDescent="0.75">
      <c r="A166" s="148"/>
      <c r="B166" s="141" t="s">
        <v>311</v>
      </c>
      <c r="C166" s="142" t="s">
        <v>312</v>
      </c>
      <c r="D166" s="139" t="s">
        <v>58</v>
      </c>
      <c r="E166" s="255">
        <v>72</v>
      </c>
      <c r="F166" s="224"/>
      <c r="G166" s="74">
        <f t="shared" ref="G166" si="95">+SUM(H166:CC166)</f>
        <v>0</v>
      </c>
      <c r="H166" s="230"/>
      <c r="I166" s="232"/>
      <c r="J166" s="219"/>
      <c r="K166" s="220"/>
      <c r="L166" s="220"/>
      <c r="M166" s="220"/>
      <c r="N166" s="220"/>
      <c r="O166" s="220"/>
      <c r="P166" s="220"/>
      <c r="Q166" s="220"/>
      <c r="R166" s="220"/>
      <c r="S166" s="220"/>
      <c r="T166" s="220"/>
      <c r="U166" s="218"/>
      <c r="V166" s="219"/>
      <c r="W166" s="220"/>
      <c r="X166" s="220"/>
      <c r="Y166" s="220"/>
      <c r="Z166" s="220"/>
      <c r="AA166" s="220"/>
      <c r="AB166" s="220"/>
      <c r="AC166" s="220"/>
      <c r="AD166" s="220"/>
      <c r="AE166" s="220"/>
      <c r="AF166" s="220"/>
      <c r="AG166" s="218"/>
      <c r="AH166" s="221"/>
      <c r="AI166" s="220"/>
      <c r="AJ166" s="220"/>
      <c r="AK166" s="220"/>
      <c r="AL166" s="220"/>
      <c r="AM166" s="220"/>
      <c r="AN166" s="220"/>
      <c r="AO166" s="220"/>
      <c r="AP166" s="220"/>
      <c r="AQ166" s="220"/>
      <c r="AR166" s="220"/>
      <c r="AS166" s="218"/>
      <c r="AT166" s="221"/>
      <c r="AU166" s="220"/>
      <c r="AV166" s="220"/>
      <c r="AW166" s="220"/>
      <c r="AX166" s="220"/>
      <c r="AY166" s="220"/>
      <c r="AZ166" s="220"/>
      <c r="BA166" s="220"/>
      <c r="BB166" s="220"/>
      <c r="BC166" s="220"/>
      <c r="BD166" s="220"/>
      <c r="BE166" s="218"/>
      <c r="BF166" s="221"/>
      <c r="BG166" s="220"/>
      <c r="BH166" s="220"/>
      <c r="BI166" s="220"/>
      <c r="BJ166" s="220"/>
      <c r="BK166" s="220"/>
      <c r="BL166" s="220"/>
      <c r="BM166" s="220"/>
      <c r="BN166" s="220"/>
      <c r="BO166" s="220"/>
      <c r="BP166" s="220"/>
      <c r="BQ166" s="218"/>
      <c r="BR166" s="221"/>
      <c r="BS166" s="220"/>
      <c r="BT166" s="220"/>
      <c r="BU166" s="220"/>
      <c r="BV166" s="220"/>
      <c r="BW166" s="220"/>
      <c r="BX166" s="220"/>
      <c r="BY166" s="220"/>
      <c r="BZ166" s="220"/>
      <c r="CA166" s="220"/>
      <c r="CB166" s="220"/>
      <c r="CC166" s="218"/>
      <c r="CD166" s="368"/>
    </row>
    <row r="167" spans="1:82" x14ac:dyDescent="0.75">
      <c r="A167" s="39"/>
      <c r="B167" s="121" t="s">
        <v>313</v>
      </c>
      <c r="C167" s="122" t="s">
        <v>314</v>
      </c>
      <c r="D167" s="123"/>
      <c r="E167" s="294"/>
      <c r="F167" s="249"/>
      <c r="G167" s="124">
        <f>G168</f>
        <v>0</v>
      </c>
      <c r="H167" s="125">
        <f>H168</f>
        <v>0</v>
      </c>
      <c r="I167" s="126">
        <f t="shared" ref="I167:BT167" si="96">I168</f>
        <v>0</v>
      </c>
      <c r="J167" s="125">
        <f t="shared" si="96"/>
        <v>0</v>
      </c>
      <c r="K167" s="127">
        <f t="shared" si="96"/>
        <v>0</v>
      </c>
      <c r="L167" s="127">
        <f t="shared" si="96"/>
        <v>0</v>
      </c>
      <c r="M167" s="127">
        <f t="shared" si="96"/>
        <v>0</v>
      </c>
      <c r="N167" s="127">
        <f t="shared" si="96"/>
        <v>0</v>
      </c>
      <c r="O167" s="127">
        <f t="shared" si="96"/>
        <v>0</v>
      </c>
      <c r="P167" s="127">
        <f t="shared" si="96"/>
        <v>0</v>
      </c>
      <c r="Q167" s="127">
        <f t="shared" si="96"/>
        <v>0</v>
      </c>
      <c r="R167" s="127">
        <f t="shared" si="96"/>
        <v>0</v>
      </c>
      <c r="S167" s="127">
        <f t="shared" si="96"/>
        <v>0</v>
      </c>
      <c r="T167" s="127">
        <f t="shared" si="96"/>
        <v>0</v>
      </c>
      <c r="U167" s="126">
        <f t="shared" si="96"/>
        <v>0</v>
      </c>
      <c r="V167" s="125">
        <f t="shared" si="96"/>
        <v>0</v>
      </c>
      <c r="W167" s="127">
        <f t="shared" si="96"/>
        <v>0</v>
      </c>
      <c r="X167" s="127">
        <f t="shared" si="96"/>
        <v>0</v>
      </c>
      <c r="Y167" s="127">
        <f t="shared" si="96"/>
        <v>0</v>
      </c>
      <c r="Z167" s="127">
        <f t="shared" si="96"/>
        <v>0</v>
      </c>
      <c r="AA167" s="127">
        <f t="shared" si="96"/>
        <v>0</v>
      </c>
      <c r="AB167" s="127">
        <f t="shared" si="96"/>
        <v>0</v>
      </c>
      <c r="AC167" s="127">
        <f t="shared" si="96"/>
        <v>0</v>
      </c>
      <c r="AD167" s="127">
        <f t="shared" si="96"/>
        <v>0</v>
      </c>
      <c r="AE167" s="127">
        <f t="shared" si="96"/>
        <v>0</v>
      </c>
      <c r="AF167" s="127">
        <f t="shared" si="96"/>
        <v>0</v>
      </c>
      <c r="AG167" s="126">
        <f t="shared" si="96"/>
        <v>0</v>
      </c>
      <c r="AH167" s="128">
        <f t="shared" si="96"/>
        <v>0</v>
      </c>
      <c r="AI167" s="127">
        <f t="shared" si="96"/>
        <v>0</v>
      </c>
      <c r="AJ167" s="127">
        <f t="shared" si="96"/>
        <v>0</v>
      </c>
      <c r="AK167" s="127">
        <f t="shared" si="96"/>
        <v>0</v>
      </c>
      <c r="AL167" s="127">
        <f t="shared" si="96"/>
        <v>0</v>
      </c>
      <c r="AM167" s="127">
        <f t="shared" si="96"/>
        <v>0</v>
      </c>
      <c r="AN167" s="127">
        <f t="shared" si="96"/>
        <v>0</v>
      </c>
      <c r="AO167" s="127">
        <f t="shared" si="96"/>
        <v>0</v>
      </c>
      <c r="AP167" s="127">
        <f t="shared" si="96"/>
        <v>0</v>
      </c>
      <c r="AQ167" s="127">
        <f t="shared" si="96"/>
        <v>0</v>
      </c>
      <c r="AR167" s="127">
        <f t="shared" si="96"/>
        <v>0</v>
      </c>
      <c r="AS167" s="126">
        <f t="shared" si="96"/>
        <v>0</v>
      </c>
      <c r="AT167" s="128">
        <f t="shared" si="96"/>
        <v>0</v>
      </c>
      <c r="AU167" s="127">
        <f t="shared" si="96"/>
        <v>0</v>
      </c>
      <c r="AV167" s="127">
        <f t="shared" si="96"/>
        <v>0</v>
      </c>
      <c r="AW167" s="127">
        <f t="shared" si="96"/>
        <v>0</v>
      </c>
      <c r="AX167" s="127">
        <f t="shared" si="96"/>
        <v>0</v>
      </c>
      <c r="AY167" s="127">
        <f t="shared" si="96"/>
        <v>0</v>
      </c>
      <c r="AZ167" s="127">
        <f t="shared" si="96"/>
        <v>0</v>
      </c>
      <c r="BA167" s="127">
        <f t="shared" si="96"/>
        <v>0</v>
      </c>
      <c r="BB167" s="127">
        <f t="shared" si="96"/>
        <v>0</v>
      </c>
      <c r="BC167" s="127">
        <f t="shared" si="96"/>
        <v>0</v>
      </c>
      <c r="BD167" s="127">
        <f t="shared" si="96"/>
        <v>0</v>
      </c>
      <c r="BE167" s="126">
        <f t="shared" si="96"/>
        <v>0</v>
      </c>
      <c r="BF167" s="128">
        <f t="shared" si="96"/>
        <v>0</v>
      </c>
      <c r="BG167" s="127">
        <f t="shared" si="96"/>
        <v>0</v>
      </c>
      <c r="BH167" s="127">
        <f t="shared" si="96"/>
        <v>0</v>
      </c>
      <c r="BI167" s="127">
        <f t="shared" si="96"/>
        <v>0</v>
      </c>
      <c r="BJ167" s="127">
        <f t="shared" si="96"/>
        <v>0</v>
      </c>
      <c r="BK167" s="127">
        <f t="shared" si="96"/>
        <v>0</v>
      </c>
      <c r="BL167" s="127">
        <f t="shared" si="96"/>
        <v>0</v>
      </c>
      <c r="BM167" s="127">
        <f t="shared" si="96"/>
        <v>0</v>
      </c>
      <c r="BN167" s="127">
        <f t="shared" si="96"/>
        <v>0</v>
      </c>
      <c r="BO167" s="127">
        <f t="shared" si="96"/>
        <v>0</v>
      </c>
      <c r="BP167" s="127">
        <f t="shared" si="96"/>
        <v>0</v>
      </c>
      <c r="BQ167" s="126">
        <f t="shared" si="96"/>
        <v>0</v>
      </c>
      <c r="BR167" s="128">
        <f t="shared" si="96"/>
        <v>0</v>
      </c>
      <c r="BS167" s="127">
        <f t="shared" si="96"/>
        <v>0</v>
      </c>
      <c r="BT167" s="127">
        <f t="shared" si="96"/>
        <v>0</v>
      </c>
      <c r="BU167" s="127">
        <f t="shared" ref="BU167:CC167" si="97">BU168</f>
        <v>0</v>
      </c>
      <c r="BV167" s="127">
        <f t="shared" si="97"/>
        <v>0</v>
      </c>
      <c r="BW167" s="127">
        <f t="shared" si="97"/>
        <v>0</v>
      </c>
      <c r="BX167" s="127">
        <f t="shared" si="97"/>
        <v>0</v>
      </c>
      <c r="BY167" s="127">
        <f t="shared" si="97"/>
        <v>0</v>
      </c>
      <c r="BZ167" s="127">
        <f t="shared" si="97"/>
        <v>0</v>
      </c>
      <c r="CA167" s="127">
        <f t="shared" si="97"/>
        <v>0</v>
      </c>
      <c r="CB167" s="127">
        <f t="shared" si="97"/>
        <v>0</v>
      </c>
      <c r="CC167" s="126">
        <f t="shared" si="97"/>
        <v>0</v>
      </c>
      <c r="CD167" s="368"/>
    </row>
    <row r="168" spans="1:82" x14ac:dyDescent="0.75">
      <c r="A168" s="148"/>
      <c r="B168" s="141" t="s">
        <v>315</v>
      </c>
      <c r="C168" s="142" t="s">
        <v>314</v>
      </c>
      <c r="D168" s="139" t="s">
        <v>58</v>
      </c>
      <c r="E168" s="255">
        <v>72</v>
      </c>
      <c r="F168" s="224"/>
      <c r="G168" s="74">
        <f>+SUM(H168:CC168)</f>
        <v>0</v>
      </c>
      <c r="H168" s="230"/>
      <c r="I168" s="232"/>
      <c r="J168" s="219"/>
      <c r="K168" s="220"/>
      <c r="L168" s="220"/>
      <c r="M168" s="220"/>
      <c r="N168" s="220"/>
      <c r="O168" s="220"/>
      <c r="P168" s="220"/>
      <c r="Q168" s="220"/>
      <c r="R168" s="220"/>
      <c r="S168" s="220"/>
      <c r="T168" s="220"/>
      <c r="U168" s="218"/>
      <c r="V168" s="219"/>
      <c r="W168" s="220"/>
      <c r="X168" s="220"/>
      <c r="Y168" s="220"/>
      <c r="Z168" s="220"/>
      <c r="AA168" s="220"/>
      <c r="AB168" s="220"/>
      <c r="AC168" s="220"/>
      <c r="AD168" s="220"/>
      <c r="AE168" s="220"/>
      <c r="AF168" s="220"/>
      <c r="AG168" s="218"/>
      <c r="AH168" s="221"/>
      <c r="AI168" s="220"/>
      <c r="AJ168" s="220"/>
      <c r="AK168" s="220"/>
      <c r="AL168" s="220"/>
      <c r="AM168" s="220"/>
      <c r="AN168" s="220"/>
      <c r="AO168" s="220"/>
      <c r="AP168" s="220"/>
      <c r="AQ168" s="220"/>
      <c r="AR168" s="220"/>
      <c r="AS168" s="218"/>
      <c r="AT168" s="221"/>
      <c r="AU168" s="220"/>
      <c r="AV168" s="220"/>
      <c r="AW168" s="220"/>
      <c r="AX168" s="220"/>
      <c r="AY168" s="220"/>
      <c r="AZ168" s="220"/>
      <c r="BA168" s="220"/>
      <c r="BB168" s="220"/>
      <c r="BC168" s="220"/>
      <c r="BD168" s="220"/>
      <c r="BE168" s="218"/>
      <c r="BF168" s="221"/>
      <c r="BG168" s="220"/>
      <c r="BH168" s="220"/>
      <c r="BI168" s="220"/>
      <c r="BJ168" s="220"/>
      <c r="BK168" s="220"/>
      <c r="BL168" s="220"/>
      <c r="BM168" s="220"/>
      <c r="BN168" s="220"/>
      <c r="BO168" s="220"/>
      <c r="BP168" s="220"/>
      <c r="BQ168" s="218"/>
      <c r="BR168" s="221"/>
      <c r="BS168" s="220"/>
      <c r="BT168" s="220"/>
      <c r="BU168" s="220"/>
      <c r="BV168" s="220"/>
      <c r="BW168" s="220"/>
      <c r="BX168" s="220"/>
      <c r="BY168" s="220"/>
      <c r="BZ168" s="220"/>
      <c r="CA168" s="220"/>
      <c r="CB168" s="220"/>
      <c r="CC168" s="218"/>
      <c r="CD168" s="368"/>
    </row>
    <row r="169" spans="1:82" x14ac:dyDescent="0.75">
      <c r="A169" s="39"/>
      <c r="B169" s="121" t="s">
        <v>316</v>
      </c>
      <c r="C169" s="122" t="s">
        <v>39</v>
      </c>
      <c r="D169" s="123"/>
      <c r="E169" s="294"/>
      <c r="F169" s="249"/>
      <c r="G169" s="124">
        <f>SUM(G170:G198)</f>
        <v>56360000</v>
      </c>
      <c r="H169" s="125">
        <f t="shared" ref="H169:BS169" si="98">SUM(H170:H198)</f>
        <v>0</v>
      </c>
      <c r="I169" s="126">
        <f t="shared" si="98"/>
        <v>0</v>
      </c>
      <c r="J169" s="125">
        <f t="shared" si="98"/>
        <v>0</v>
      </c>
      <c r="K169" s="127">
        <f t="shared" si="98"/>
        <v>0</v>
      </c>
      <c r="L169" s="127">
        <f t="shared" si="98"/>
        <v>0</v>
      </c>
      <c r="M169" s="127">
        <f t="shared" si="98"/>
        <v>0</v>
      </c>
      <c r="N169" s="127">
        <f t="shared" si="98"/>
        <v>0</v>
      </c>
      <c r="O169" s="127">
        <f t="shared" si="98"/>
        <v>0</v>
      </c>
      <c r="P169" s="127">
        <f t="shared" si="98"/>
        <v>0</v>
      </c>
      <c r="Q169" s="127">
        <f t="shared" si="98"/>
        <v>0</v>
      </c>
      <c r="R169" s="127">
        <f t="shared" si="98"/>
        <v>0</v>
      </c>
      <c r="S169" s="127">
        <f t="shared" si="98"/>
        <v>0</v>
      </c>
      <c r="T169" s="127">
        <f t="shared" si="98"/>
        <v>0</v>
      </c>
      <c r="U169" s="126">
        <f t="shared" si="98"/>
        <v>10743333.33</v>
      </c>
      <c r="V169" s="125">
        <f t="shared" si="98"/>
        <v>0</v>
      </c>
      <c r="W169" s="127">
        <f t="shared" si="98"/>
        <v>0</v>
      </c>
      <c r="X169" s="127">
        <f t="shared" si="98"/>
        <v>0</v>
      </c>
      <c r="Y169" s="127">
        <f t="shared" si="98"/>
        <v>0</v>
      </c>
      <c r="Z169" s="127">
        <f t="shared" si="98"/>
        <v>0</v>
      </c>
      <c r="AA169" s="127">
        <f t="shared" si="98"/>
        <v>0</v>
      </c>
      <c r="AB169" s="127">
        <f t="shared" si="98"/>
        <v>0</v>
      </c>
      <c r="AC169" s="127">
        <f t="shared" si="98"/>
        <v>0</v>
      </c>
      <c r="AD169" s="127">
        <f t="shared" si="98"/>
        <v>0</v>
      </c>
      <c r="AE169" s="127">
        <f t="shared" si="98"/>
        <v>0</v>
      </c>
      <c r="AF169" s="127">
        <f t="shared" si="98"/>
        <v>0</v>
      </c>
      <c r="AG169" s="126">
        <f t="shared" si="98"/>
        <v>9843333.3300000001</v>
      </c>
      <c r="AH169" s="128">
        <f t="shared" si="98"/>
        <v>0</v>
      </c>
      <c r="AI169" s="127">
        <f t="shared" si="98"/>
        <v>0</v>
      </c>
      <c r="AJ169" s="127">
        <f t="shared" si="98"/>
        <v>0</v>
      </c>
      <c r="AK169" s="127">
        <f t="shared" si="98"/>
        <v>0</v>
      </c>
      <c r="AL169" s="127">
        <f t="shared" si="98"/>
        <v>0</v>
      </c>
      <c r="AM169" s="127">
        <f t="shared" si="98"/>
        <v>0</v>
      </c>
      <c r="AN169" s="127">
        <f t="shared" si="98"/>
        <v>0</v>
      </c>
      <c r="AO169" s="127">
        <f t="shared" si="98"/>
        <v>0</v>
      </c>
      <c r="AP169" s="127">
        <f t="shared" si="98"/>
        <v>0</v>
      </c>
      <c r="AQ169" s="127">
        <f t="shared" si="98"/>
        <v>0</v>
      </c>
      <c r="AR169" s="127">
        <f t="shared" si="98"/>
        <v>0</v>
      </c>
      <c r="AS169" s="126">
        <f t="shared" si="98"/>
        <v>8943333.3300000001</v>
      </c>
      <c r="AT169" s="128">
        <f t="shared" si="98"/>
        <v>0</v>
      </c>
      <c r="AU169" s="127">
        <f t="shared" si="98"/>
        <v>0</v>
      </c>
      <c r="AV169" s="127">
        <f t="shared" si="98"/>
        <v>0</v>
      </c>
      <c r="AW169" s="127">
        <f t="shared" si="98"/>
        <v>0</v>
      </c>
      <c r="AX169" s="127">
        <f t="shared" si="98"/>
        <v>0</v>
      </c>
      <c r="AY169" s="127">
        <f t="shared" si="98"/>
        <v>0</v>
      </c>
      <c r="AZ169" s="127">
        <f t="shared" si="98"/>
        <v>0</v>
      </c>
      <c r="BA169" s="127">
        <f t="shared" si="98"/>
        <v>0</v>
      </c>
      <c r="BB169" s="127">
        <f t="shared" si="98"/>
        <v>0</v>
      </c>
      <c r="BC169" s="127">
        <f t="shared" si="98"/>
        <v>0</v>
      </c>
      <c r="BD169" s="127">
        <f t="shared" si="98"/>
        <v>0</v>
      </c>
      <c r="BE169" s="126">
        <f t="shared" si="98"/>
        <v>8943333.3300000001</v>
      </c>
      <c r="BF169" s="128">
        <f t="shared" si="98"/>
        <v>0</v>
      </c>
      <c r="BG169" s="127">
        <f t="shared" si="98"/>
        <v>0</v>
      </c>
      <c r="BH169" s="127">
        <f t="shared" si="98"/>
        <v>0</v>
      </c>
      <c r="BI169" s="127">
        <f t="shared" si="98"/>
        <v>0</v>
      </c>
      <c r="BJ169" s="127">
        <f t="shared" si="98"/>
        <v>0</v>
      </c>
      <c r="BK169" s="127">
        <f t="shared" si="98"/>
        <v>0</v>
      </c>
      <c r="BL169" s="127">
        <f t="shared" si="98"/>
        <v>0</v>
      </c>
      <c r="BM169" s="127">
        <f t="shared" si="98"/>
        <v>0</v>
      </c>
      <c r="BN169" s="127">
        <f t="shared" si="98"/>
        <v>0</v>
      </c>
      <c r="BO169" s="127">
        <f t="shared" si="98"/>
        <v>0</v>
      </c>
      <c r="BP169" s="127">
        <f t="shared" si="98"/>
        <v>0</v>
      </c>
      <c r="BQ169" s="126">
        <f t="shared" si="98"/>
        <v>8943333.3300000001</v>
      </c>
      <c r="BR169" s="128">
        <f t="shared" si="98"/>
        <v>0</v>
      </c>
      <c r="BS169" s="127">
        <f t="shared" si="98"/>
        <v>0</v>
      </c>
      <c r="BT169" s="127">
        <f t="shared" ref="BT169:CC169" si="99">SUM(BT170:BT198)</f>
        <v>0</v>
      </c>
      <c r="BU169" s="127">
        <f t="shared" si="99"/>
        <v>0</v>
      </c>
      <c r="BV169" s="127">
        <f t="shared" si="99"/>
        <v>0</v>
      </c>
      <c r="BW169" s="127">
        <f t="shared" si="99"/>
        <v>0</v>
      </c>
      <c r="BX169" s="127">
        <f t="shared" si="99"/>
        <v>0</v>
      </c>
      <c r="BY169" s="127">
        <f t="shared" si="99"/>
        <v>0</v>
      </c>
      <c r="BZ169" s="127">
        <f t="shared" si="99"/>
        <v>0</v>
      </c>
      <c r="CA169" s="127">
        <f t="shared" si="99"/>
        <v>0</v>
      </c>
      <c r="CB169" s="127">
        <f t="shared" si="99"/>
        <v>0</v>
      </c>
      <c r="CC169" s="126">
        <f t="shared" si="99"/>
        <v>8943333.3499999996</v>
      </c>
      <c r="CD169" s="368"/>
    </row>
    <row r="170" spans="1:82" x14ac:dyDescent="0.75">
      <c r="A170" s="148"/>
      <c r="B170" s="73" t="s">
        <v>317</v>
      </c>
      <c r="C170" s="143" t="str">
        <f>"Provisional Sum for the repair of Employer's Assets (" &amp; TEXT(F170,"### ###") &amp;")"</f>
        <v>Provisional Sum for the repair of Employer's Assets (2 700 000)</v>
      </c>
      <c r="D170" s="144" t="s">
        <v>318</v>
      </c>
      <c r="E170" s="301">
        <v>1</v>
      </c>
      <c r="F170" s="76">
        <v>2700000</v>
      </c>
      <c r="G170" s="74">
        <f t="shared" ref="G170:G197" si="100">+E170*F170</f>
        <v>2700000</v>
      </c>
      <c r="H170" s="234"/>
      <c r="I170" s="235"/>
      <c r="J170" s="230"/>
      <c r="K170" s="231"/>
      <c r="L170" s="231"/>
      <c r="M170" s="231"/>
      <c r="N170" s="231"/>
      <c r="O170" s="231"/>
      <c r="P170" s="231"/>
      <c r="Q170" s="231"/>
      <c r="R170" s="231"/>
      <c r="S170" s="231"/>
      <c r="T170" s="231"/>
      <c r="U170" s="232">
        <f t="shared" ref="U170" si="101">G170/6</f>
        <v>450000</v>
      </c>
      <c r="V170" s="230"/>
      <c r="W170" s="231"/>
      <c r="X170" s="231"/>
      <c r="Y170" s="231"/>
      <c r="Z170" s="231"/>
      <c r="AA170" s="231"/>
      <c r="AB170" s="231"/>
      <c r="AC170" s="231"/>
      <c r="AD170" s="231"/>
      <c r="AE170" s="231"/>
      <c r="AF170" s="231"/>
      <c r="AG170" s="232">
        <f t="shared" ref="AG170" si="102">G170/6</f>
        <v>450000</v>
      </c>
      <c r="AH170" s="233"/>
      <c r="AI170" s="231"/>
      <c r="AJ170" s="231"/>
      <c r="AK170" s="231"/>
      <c r="AL170" s="231"/>
      <c r="AM170" s="231"/>
      <c r="AN170" s="231"/>
      <c r="AO170" s="231"/>
      <c r="AP170" s="231"/>
      <c r="AQ170" s="231"/>
      <c r="AR170" s="231"/>
      <c r="AS170" s="232">
        <f t="shared" ref="AS170" si="103">G170/6</f>
        <v>450000</v>
      </c>
      <c r="AT170" s="233"/>
      <c r="AU170" s="231"/>
      <c r="AV170" s="231"/>
      <c r="AW170" s="231"/>
      <c r="AX170" s="231"/>
      <c r="AY170" s="231"/>
      <c r="AZ170" s="231"/>
      <c r="BA170" s="231"/>
      <c r="BB170" s="231"/>
      <c r="BC170" s="231"/>
      <c r="BD170" s="231"/>
      <c r="BE170" s="232">
        <f t="shared" ref="BE170" si="104">G170/6</f>
        <v>450000</v>
      </c>
      <c r="BF170" s="233"/>
      <c r="BG170" s="231"/>
      <c r="BH170" s="231"/>
      <c r="BI170" s="231"/>
      <c r="BJ170" s="231"/>
      <c r="BK170" s="231"/>
      <c r="BL170" s="231"/>
      <c r="BM170" s="231"/>
      <c r="BN170" s="231"/>
      <c r="BO170" s="231"/>
      <c r="BP170" s="231"/>
      <c r="BQ170" s="232">
        <f t="shared" ref="BQ170" si="105">G170/6</f>
        <v>450000</v>
      </c>
      <c r="BR170" s="233"/>
      <c r="BS170" s="231"/>
      <c r="BT170" s="231"/>
      <c r="BU170" s="231"/>
      <c r="BV170" s="231"/>
      <c r="BW170" s="231"/>
      <c r="BX170" s="231"/>
      <c r="BY170" s="231"/>
      <c r="BZ170" s="231"/>
      <c r="CA170" s="231"/>
      <c r="CB170" s="231"/>
      <c r="CC170" s="232">
        <f t="shared" ref="CC170" si="106">G170-SUM(H170:CB170)</f>
        <v>450000</v>
      </c>
      <c r="CD170" s="368"/>
    </row>
    <row r="171" spans="1:82" x14ac:dyDescent="0.75">
      <c r="A171" s="39"/>
      <c r="B171" s="145" t="s">
        <v>319</v>
      </c>
      <c r="C171" s="146" t="str">
        <f>"Provision for overhead charges + profit in respect to A-10001-a (" &amp; TEXT(F171,"#.##%") &amp; ")"</f>
        <v>Provision for overhead charges + profit in respect to A-10001-a (.%)</v>
      </c>
      <c r="D171" s="147" t="s">
        <v>320</v>
      </c>
      <c r="E171" s="302">
        <f>+G170</f>
        <v>2700000</v>
      </c>
      <c r="F171" s="312"/>
      <c r="G171" s="74">
        <f>+E171*F171</f>
        <v>0</v>
      </c>
      <c r="H171" s="234"/>
      <c r="I171" s="235"/>
      <c r="J171" s="230"/>
      <c r="K171" s="231"/>
      <c r="L171" s="231"/>
      <c r="M171" s="231"/>
      <c r="N171" s="231"/>
      <c r="O171" s="231"/>
      <c r="P171" s="231"/>
      <c r="Q171" s="231"/>
      <c r="R171" s="231"/>
      <c r="S171" s="231"/>
      <c r="T171" s="231"/>
      <c r="U171" s="232">
        <f>G171/6</f>
        <v>0</v>
      </c>
      <c r="V171" s="230"/>
      <c r="W171" s="231"/>
      <c r="X171" s="231"/>
      <c r="Y171" s="231"/>
      <c r="Z171" s="231"/>
      <c r="AA171" s="231"/>
      <c r="AB171" s="231"/>
      <c r="AC171" s="231"/>
      <c r="AD171" s="231"/>
      <c r="AE171" s="231"/>
      <c r="AF171" s="231"/>
      <c r="AG171" s="232">
        <f>G171/6</f>
        <v>0</v>
      </c>
      <c r="AH171" s="233"/>
      <c r="AI171" s="231"/>
      <c r="AJ171" s="231"/>
      <c r="AK171" s="231"/>
      <c r="AL171" s="231"/>
      <c r="AM171" s="231"/>
      <c r="AN171" s="231"/>
      <c r="AO171" s="231"/>
      <c r="AP171" s="231"/>
      <c r="AQ171" s="231"/>
      <c r="AR171" s="231"/>
      <c r="AS171" s="232">
        <f>G171/6</f>
        <v>0</v>
      </c>
      <c r="AT171" s="233"/>
      <c r="AU171" s="231"/>
      <c r="AV171" s="231"/>
      <c r="AW171" s="231"/>
      <c r="AX171" s="231"/>
      <c r="AY171" s="231"/>
      <c r="AZ171" s="231"/>
      <c r="BA171" s="231"/>
      <c r="BB171" s="231"/>
      <c r="BC171" s="231"/>
      <c r="BD171" s="231"/>
      <c r="BE171" s="232">
        <f>G171/6</f>
        <v>0</v>
      </c>
      <c r="BF171" s="233"/>
      <c r="BG171" s="231"/>
      <c r="BH171" s="231"/>
      <c r="BI171" s="231"/>
      <c r="BJ171" s="231"/>
      <c r="BK171" s="231"/>
      <c r="BL171" s="231"/>
      <c r="BM171" s="231"/>
      <c r="BN171" s="231"/>
      <c r="BO171" s="231"/>
      <c r="BP171" s="231"/>
      <c r="BQ171" s="232">
        <f>G171/6</f>
        <v>0</v>
      </c>
      <c r="BR171" s="233"/>
      <c r="BS171" s="231"/>
      <c r="BT171" s="231"/>
      <c r="BU171" s="231"/>
      <c r="BV171" s="231"/>
      <c r="BW171" s="231"/>
      <c r="BX171" s="231"/>
      <c r="BY171" s="231"/>
      <c r="BZ171" s="231"/>
      <c r="CA171" s="231"/>
      <c r="CB171" s="231"/>
      <c r="CC171" s="232">
        <f>G171-SUM(H171:CB171)</f>
        <v>0</v>
      </c>
      <c r="CD171" s="368"/>
    </row>
    <row r="172" spans="1:82" x14ac:dyDescent="0.75">
      <c r="A172" s="148"/>
      <c r="B172" s="73" t="s">
        <v>321</v>
      </c>
      <c r="C172" s="143" t="str">
        <f>"Provisional Sum for the repair of Electrical and Mechanical Assets (" &amp; TEXT(F172,"# ### ###") &amp;")"</f>
        <v>Provisional Sum for the repair of Electrical and Mechanical Assets (1 400 000)</v>
      </c>
      <c r="D172" s="144" t="s">
        <v>318</v>
      </c>
      <c r="E172" s="301">
        <v>1</v>
      </c>
      <c r="F172" s="76">
        <v>1400000</v>
      </c>
      <c r="G172" s="74">
        <f t="shared" si="100"/>
        <v>1400000</v>
      </c>
      <c r="H172" s="234"/>
      <c r="I172" s="235"/>
      <c r="J172" s="230"/>
      <c r="K172" s="231"/>
      <c r="L172" s="231"/>
      <c r="M172" s="231"/>
      <c r="N172" s="231"/>
      <c r="O172" s="231"/>
      <c r="P172" s="231"/>
      <c r="Q172" s="231"/>
      <c r="R172" s="231"/>
      <c r="S172" s="231"/>
      <c r="T172" s="231"/>
      <c r="U172" s="232">
        <f t="shared" ref="U172" si="107">G172/6</f>
        <v>233333.33</v>
      </c>
      <c r="V172" s="230"/>
      <c r="W172" s="231"/>
      <c r="X172" s="231"/>
      <c r="Y172" s="231"/>
      <c r="Z172" s="231"/>
      <c r="AA172" s="231"/>
      <c r="AB172" s="231"/>
      <c r="AC172" s="231"/>
      <c r="AD172" s="231"/>
      <c r="AE172" s="231"/>
      <c r="AF172" s="231"/>
      <c r="AG172" s="232">
        <f t="shared" ref="AG172" si="108">G172/6</f>
        <v>233333.33</v>
      </c>
      <c r="AH172" s="233"/>
      <c r="AI172" s="231"/>
      <c r="AJ172" s="231"/>
      <c r="AK172" s="231"/>
      <c r="AL172" s="231"/>
      <c r="AM172" s="231"/>
      <c r="AN172" s="231"/>
      <c r="AO172" s="231"/>
      <c r="AP172" s="231"/>
      <c r="AQ172" s="231"/>
      <c r="AR172" s="231"/>
      <c r="AS172" s="232">
        <f t="shared" ref="AS172" si="109">G172/6</f>
        <v>233333.33</v>
      </c>
      <c r="AT172" s="233"/>
      <c r="AU172" s="231"/>
      <c r="AV172" s="231"/>
      <c r="AW172" s="231"/>
      <c r="AX172" s="231"/>
      <c r="AY172" s="231"/>
      <c r="AZ172" s="231"/>
      <c r="BA172" s="231"/>
      <c r="BB172" s="231"/>
      <c r="BC172" s="231"/>
      <c r="BD172" s="231"/>
      <c r="BE172" s="232">
        <f t="shared" ref="BE172" si="110">G172/6</f>
        <v>233333.33</v>
      </c>
      <c r="BF172" s="233"/>
      <c r="BG172" s="231"/>
      <c r="BH172" s="231"/>
      <c r="BI172" s="231"/>
      <c r="BJ172" s="231"/>
      <c r="BK172" s="231"/>
      <c r="BL172" s="231"/>
      <c r="BM172" s="231"/>
      <c r="BN172" s="231"/>
      <c r="BO172" s="231"/>
      <c r="BP172" s="231"/>
      <c r="BQ172" s="232">
        <f t="shared" ref="BQ172" si="111">G172/6</f>
        <v>233333.33</v>
      </c>
      <c r="BR172" s="233"/>
      <c r="BS172" s="231"/>
      <c r="BT172" s="231"/>
      <c r="BU172" s="231"/>
      <c r="BV172" s="231"/>
      <c r="BW172" s="231"/>
      <c r="BX172" s="231"/>
      <c r="BY172" s="231"/>
      <c r="BZ172" s="231"/>
      <c r="CA172" s="231"/>
      <c r="CB172" s="231"/>
      <c r="CC172" s="232">
        <f t="shared" ref="CC172" si="112">G172-SUM(H172:CB172)</f>
        <v>233333.35</v>
      </c>
      <c r="CD172" s="368"/>
    </row>
    <row r="173" spans="1:82" x14ac:dyDescent="0.75">
      <c r="A173" s="39"/>
      <c r="B173" s="145" t="s">
        <v>322</v>
      </c>
      <c r="C173" s="146" t="str">
        <f>"Provision for the overhead charges + profit in respect to A-10002-a (" &amp; TEXT(F173,"#.##%") &amp; ")"</f>
        <v>Provision for the overhead charges + profit in respect to A-10002-a (.%)</v>
      </c>
      <c r="D173" s="147" t="s">
        <v>320</v>
      </c>
      <c r="E173" s="302">
        <f t="shared" ref="E173" si="113">+G172</f>
        <v>1400000</v>
      </c>
      <c r="F173" s="312"/>
      <c r="G173" s="74">
        <f>+E173*F173</f>
        <v>0</v>
      </c>
      <c r="H173" s="234"/>
      <c r="I173" s="235"/>
      <c r="J173" s="230"/>
      <c r="K173" s="231"/>
      <c r="L173" s="231"/>
      <c r="M173" s="231"/>
      <c r="N173" s="231"/>
      <c r="O173" s="231"/>
      <c r="P173" s="231"/>
      <c r="Q173" s="231"/>
      <c r="R173" s="231"/>
      <c r="S173" s="231"/>
      <c r="T173" s="231"/>
      <c r="U173" s="232">
        <f>G173/6</f>
        <v>0</v>
      </c>
      <c r="V173" s="230"/>
      <c r="W173" s="231"/>
      <c r="X173" s="231"/>
      <c r="Y173" s="231"/>
      <c r="Z173" s="231"/>
      <c r="AA173" s="231"/>
      <c r="AB173" s="231"/>
      <c r="AC173" s="231"/>
      <c r="AD173" s="231"/>
      <c r="AE173" s="231"/>
      <c r="AF173" s="231"/>
      <c r="AG173" s="232">
        <f>G173/6</f>
        <v>0</v>
      </c>
      <c r="AH173" s="233"/>
      <c r="AI173" s="231"/>
      <c r="AJ173" s="231"/>
      <c r="AK173" s="231"/>
      <c r="AL173" s="231"/>
      <c r="AM173" s="231"/>
      <c r="AN173" s="231"/>
      <c r="AO173" s="231"/>
      <c r="AP173" s="231"/>
      <c r="AQ173" s="231"/>
      <c r="AR173" s="231"/>
      <c r="AS173" s="232">
        <f>G173/6</f>
        <v>0</v>
      </c>
      <c r="AT173" s="233"/>
      <c r="AU173" s="231"/>
      <c r="AV173" s="231"/>
      <c r="AW173" s="231"/>
      <c r="AX173" s="231"/>
      <c r="AY173" s="231"/>
      <c r="AZ173" s="231"/>
      <c r="BA173" s="231"/>
      <c r="BB173" s="231"/>
      <c r="BC173" s="231"/>
      <c r="BD173" s="231"/>
      <c r="BE173" s="232">
        <f>G173/6</f>
        <v>0</v>
      </c>
      <c r="BF173" s="233"/>
      <c r="BG173" s="231"/>
      <c r="BH173" s="231"/>
      <c r="BI173" s="231"/>
      <c r="BJ173" s="231"/>
      <c r="BK173" s="231"/>
      <c r="BL173" s="231"/>
      <c r="BM173" s="231"/>
      <c r="BN173" s="231"/>
      <c r="BO173" s="231"/>
      <c r="BP173" s="231"/>
      <c r="BQ173" s="232">
        <f>G173/6</f>
        <v>0</v>
      </c>
      <c r="BR173" s="233"/>
      <c r="BS173" s="231"/>
      <c r="BT173" s="231"/>
      <c r="BU173" s="231"/>
      <c r="BV173" s="231"/>
      <c r="BW173" s="231"/>
      <c r="BX173" s="231"/>
      <c r="BY173" s="231"/>
      <c r="BZ173" s="231"/>
      <c r="CA173" s="231"/>
      <c r="CB173" s="231"/>
      <c r="CC173" s="232">
        <f>G173-SUM(H173:CB173)</f>
        <v>0</v>
      </c>
      <c r="CD173" s="368"/>
    </row>
    <row r="174" spans="1:82" x14ac:dyDescent="0.75">
      <c r="A174" s="148"/>
      <c r="B174" s="73" t="s">
        <v>323</v>
      </c>
      <c r="C174" s="143" t="str">
        <f>"Provisional Sum for the repair of Toll System Assets (" &amp; TEXT(F174,"### ###") &amp;")"</f>
        <v>Provisional Sum for the repair of Toll System Assets ()</v>
      </c>
      <c r="D174" s="144" t="s">
        <v>318</v>
      </c>
      <c r="E174" s="301">
        <v>0</v>
      </c>
      <c r="F174" s="76">
        <v>0</v>
      </c>
      <c r="G174" s="74">
        <f t="shared" si="100"/>
        <v>0</v>
      </c>
      <c r="H174" s="234"/>
      <c r="I174" s="235"/>
      <c r="J174" s="230"/>
      <c r="K174" s="231"/>
      <c r="L174" s="231"/>
      <c r="M174" s="231"/>
      <c r="N174" s="231"/>
      <c r="O174" s="231"/>
      <c r="P174" s="231"/>
      <c r="Q174" s="231"/>
      <c r="R174" s="231"/>
      <c r="S174" s="231"/>
      <c r="T174" s="231"/>
      <c r="U174" s="232">
        <f t="shared" ref="U174" si="114">G174/6</f>
        <v>0</v>
      </c>
      <c r="V174" s="230"/>
      <c r="W174" s="231"/>
      <c r="X174" s="231"/>
      <c r="Y174" s="231"/>
      <c r="Z174" s="231"/>
      <c r="AA174" s="231"/>
      <c r="AB174" s="231"/>
      <c r="AC174" s="231"/>
      <c r="AD174" s="231"/>
      <c r="AE174" s="231"/>
      <c r="AF174" s="231"/>
      <c r="AG174" s="232">
        <f t="shared" ref="AG174" si="115">G174/6</f>
        <v>0</v>
      </c>
      <c r="AH174" s="233"/>
      <c r="AI174" s="231"/>
      <c r="AJ174" s="231"/>
      <c r="AK174" s="231"/>
      <c r="AL174" s="231"/>
      <c r="AM174" s="231"/>
      <c r="AN174" s="231"/>
      <c r="AO174" s="231"/>
      <c r="AP174" s="231"/>
      <c r="AQ174" s="231"/>
      <c r="AR174" s="231"/>
      <c r="AS174" s="232">
        <f t="shared" ref="AS174" si="116">G174/6</f>
        <v>0</v>
      </c>
      <c r="AT174" s="233"/>
      <c r="AU174" s="231"/>
      <c r="AV174" s="231"/>
      <c r="AW174" s="231"/>
      <c r="AX174" s="231"/>
      <c r="AY174" s="231"/>
      <c r="AZ174" s="231"/>
      <c r="BA174" s="231"/>
      <c r="BB174" s="231"/>
      <c r="BC174" s="231"/>
      <c r="BD174" s="231"/>
      <c r="BE174" s="232">
        <f t="shared" ref="BE174" si="117">G174/6</f>
        <v>0</v>
      </c>
      <c r="BF174" s="233"/>
      <c r="BG174" s="231"/>
      <c r="BH174" s="231"/>
      <c r="BI174" s="231"/>
      <c r="BJ174" s="231"/>
      <c r="BK174" s="231"/>
      <c r="BL174" s="231"/>
      <c r="BM174" s="231"/>
      <c r="BN174" s="231"/>
      <c r="BO174" s="231"/>
      <c r="BP174" s="231"/>
      <c r="BQ174" s="232">
        <f t="shared" ref="BQ174" si="118">G174/6</f>
        <v>0</v>
      </c>
      <c r="BR174" s="233"/>
      <c r="BS174" s="231"/>
      <c r="BT174" s="231"/>
      <c r="BU174" s="231"/>
      <c r="BV174" s="231"/>
      <c r="BW174" s="231"/>
      <c r="BX174" s="231"/>
      <c r="BY174" s="231"/>
      <c r="BZ174" s="231"/>
      <c r="CA174" s="231"/>
      <c r="CB174" s="231"/>
      <c r="CC174" s="232">
        <f t="shared" ref="CC174" si="119">G174-SUM(H174:CB174)</f>
        <v>0</v>
      </c>
      <c r="CD174" s="368"/>
    </row>
    <row r="175" spans="1:82" x14ac:dyDescent="0.75">
      <c r="A175" s="39"/>
      <c r="B175" s="145" t="s">
        <v>324</v>
      </c>
      <c r="C175" s="146" t="str">
        <f>"Provision for the overhead charges + profit in respect to A-10003-a (" &amp; TEXT(F175,"#.##%") &amp; ")"</f>
        <v>Provision for the overhead charges + profit in respect to A-10003-a (.%)</v>
      </c>
      <c r="D175" s="147" t="s">
        <v>320</v>
      </c>
      <c r="E175" s="302">
        <f t="shared" ref="E175" si="120">+G174</f>
        <v>0</v>
      </c>
      <c r="F175" s="312"/>
      <c r="G175" s="74">
        <f>+E175*F175</f>
        <v>0</v>
      </c>
      <c r="H175" s="234"/>
      <c r="I175" s="235"/>
      <c r="J175" s="230"/>
      <c r="K175" s="231"/>
      <c r="L175" s="231"/>
      <c r="M175" s="231"/>
      <c r="N175" s="231"/>
      <c r="O175" s="231"/>
      <c r="P175" s="231"/>
      <c r="Q175" s="231"/>
      <c r="R175" s="231"/>
      <c r="S175" s="231"/>
      <c r="T175" s="231"/>
      <c r="U175" s="232">
        <f>G175/6</f>
        <v>0</v>
      </c>
      <c r="V175" s="230"/>
      <c r="W175" s="231"/>
      <c r="X175" s="231"/>
      <c r="Y175" s="231"/>
      <c r="Z175" s="231"/>
      <c r="AA175" s="231"/>
      <c r="AB175" s="231"/>
      <c r="AC175" s="231"/>
      <c r="AD175" s="231"/>
      <c r="AE175" s="231"/>
      <c r="AF175" s="231"/>
      <c r="AG175" s="232">
        <f>G175/6</f>
        <v>0</v>
      </c>
      <c r="AH175" s="233"/>
      <c r="AI175" s="231"/>
      <c r="AJ175" s="231"/>
      <c r="AK175" s="231"/>
      <c r="AL175" s="231"/>
      <c r="AM175" s="231"/>
      <c r="AN175" s="231"/>
      <c r="AO175" s="231"/>
      <c r="AP175" s="231"/>
      <c r="AQ175" s="231"/>
      <c r="AR175" s="231"/>
      <c r="AS175" s="232">
        <f>G175/6</f>
        <v>0</v>
      </c>
      <c r="AT175" s="233"/>
      <c r="AU175" s="231"/>
      <c r="AV175" s="231"/>
      <c r="AW175" s="231"/>
      <c r="AX175" s="231"/>
      <c r="AY175" s="231"/>
      <c r="AZ175" s="231"/>
      <c r="BA175" s="231"/>
      <c r="BB175" s="231"/>
      <c r="BC175" s="231"/>
      <c r="BD175" s="231"/>
      <c r="BE175" s="232">
        <f>G175/6</f>
        <v>0</v>
      </c>
      <c r="BF175" s="233"/>
      <c r="BG175" s="231"/>
      <c r="BH175" s="231"/>
      <c r="BI175" s="231"/>
      <c r="BJ175" s="231"/>
      <c r="BK175" s="231"/>
      <c r="BL175" s="231"/>
      <c r="BM175" s="231"/>
      <c r="BN175" s="231"/>
      <c r="BO175" s="231"/>
      <c r="BP175" s="231"/>
      <c r="BQ175" s="232">
        <f>G175/6</f>
        <v>0</v>
      </c>
      <c r="BR175" s="233"/>
      <c r="BS175" s="231"/>
      <c r="BT175" s="231"/>
      <c r="BU175" s="231"/>
      <c r="BV175" s="231"/>
      <c r="BW175" s="231"/>
      <c r="BX175" s="231"/>
      <c r="BY175" s="231"/>
      <c r="BZ175" s="231"/>
      <c r="CA175" s="231"/>
      <c r="CB175" s="231"/>
      <c r="CC175" s="232">
        <f>G175-SUM(H175:CB175)</f>
        <v>0</v>
      </c>
      <c r="CD175" s="368"/>
    </row>
    <row r="176" spans="1:82" ht="27" x14ac:dyDescent="0.75">
      <c r="A176" s="148"/>
      <c r="B176" s="73" t="s">
        <v>325</v>
      </c>
      <c r="C176" s="143" t="str">
        <f>"Provisional Sum for Community Participation as described in project document (Volume 3 Book 1)(if triggered)  (" &amp; TEXT(F176,"### ###") &amp;")"</f>
        <v>Provisional Sum for Community Participation as described in project document (Volume 3 Book 1)(if triggered)  (80 000)</v>
      </c>
      <c r="D176" s="144" t="s">
        <v>318</v>
      </c>
      <c r="E176" s="301">
        <v>1</v>
      </c>
      <c r="F176" s="76">
        <v>80000</v>
      </c>
      <c r="G176" s="74">
        <f t="shared" si="100"/>
        <v>80000</v>
      </c>
      <c r="H176" s="234"/>
      <c r="I176" s="235"/>
      <c r="J176" s="230"/>
      <c r="K176" s="231"/>
      <c r="L176" s="231"/>
      <c r="M176" s="231"/>
      <c r="N176" s="231"/>
      <c r="O176" s="231"/>
      <c r="P176" s="231"/>
      <c r="Q176" s="231"/>
      <c r="R176" s="231"/>
      <c r="S176" s="231"/>
      <c r="T176" s="231"/>
      <c r="U176" s="232">
        <f t="shared" ref="U176" si="121">G176/6</f>
        <v>13333.33</v>
      </c>
      <c r="V176" s="230"/>
      <c r="W176" s="231"/>
      <c r="X176" s="231"/>
      <c r="Y176" s="231"/>
      <c r="Z176" s="231"/>
      <c r="AA176" s="231"/>
      <c r="AB176" s="231"/>
      <c r="AC176" s="231"/>
      <c r="AD176" s="231"/>
      <c r="AE176" s="231"/>
      <c r="AF176" s="231"/>
      <c r="AG176" s="232">
        <f t="shared" ref="AG176" si="122">G176/6</f>
        <v>13333.33</v>
      </c>
      <c r="AH176" s="233"/>
      <c r="AI176" s="231"/>
      <c r="AJ176" s="231"/>
      <c r="AK176" s="231"/>
      <c r="AL176" s="231"/>
      <c r="AM176" s="231"/>
      <c r="AN176" s="231"/>
      <c r="AO176" s="231"/>
      <c r="AP176" s="231"/>
      <c r="AQ176" s="231"/>
      <c r="AR176" s="231"/>
      <c r="AS176" s="232">
        <f t="shared" ref="AS176" si="123">G176/6</f>
        <v>13333.33</v>
      </c>
      <c r="AT176" s="233"/>
      <c r="AU176" s="231"/>
      <c r="AV176" s="231"/>
      <c r="AW176" s="231"/>
      <c r="AX176" s="231"/>
      <c r="AY176" s="231"/>
      <c r="AZ176" s="231"/>
      <c r="BA176" s="231"/>
      <c r="BB176" s="231"/>
      <c r="BC176" s="231"/>
      <c r="BD176" s="231"/>
      <c r="BE176" s="232">
        <f t="shared" ref="BE176" si="124">G176/6</f>
        <v>13333.33</v>
      </c>
      <c r="BF176" s="233"/>
      <c r="BG176" s="231"/>
      <c r="BH176" s="231"/>
      <c r="BI176" s="231"/>
      <c r="BJ176" s="231"/>
      <c r="BK176" s="231"/>
      <c r="BL176" s="231"/>
      <c r="BM176" s="231"/>
      <c r="BN176" s="231"/>
      <c r="BO176" s="231"/>
      <c r="BP176" s="231"/>
      <c r="BQ176" s="232">
        <f t="shared" ref="BQ176" si="125">G176/6</f>
        <v>13333.33</v>
      </c>
      <c r="BR176" s="233"/>
      <c r="BS176" s="231"/>
      <c r="BT176" s="231"/>
      <c r="BU176" s="231"/>
      <c r="BV176" s="231"/>
      <c r="BW176" s="231"/>
      <c r="BX176" s="231"/>
      <c r="BY176" s="231"/>
      <c r="BZ176" s="231"/>
      <c r="CA176" s="231"/>
      <c r="CB176" s="231"/>
      <c r="CC176" s="232">
        <f t="shared" ref="CC176" si="126">G176-SUM(H176:CB176)</f>
        <v>13333.35</v>
      </c>
      <c r="CD176" s="368"/>
    </row>
    <row r="177" spans="1:83" x14ac:dyDescent="0.75">
      <c r="A177" s="39"/>
      <c r="B177" s="145" t="s">
        <v>326</v>
      </c>
      <c r="C177" s="146" t="str">
        <f>"Provision for overhead charges + profit in respect to A-10004-a ("&amp; TEXT(F177,"#.##%") &amp; ") (if triggered) "</f>
        <v xml:space="preserve">Provision for overhead charges + profit in respect to A-10004-a (.%) (if triggered) </v>
      </c>
      <c r="D177" s="147" t="s">
        <v>320</v>
      </c>
      <c r="E177" s="302">
        <f t="shared" ref="E177" si="127">+G176</f>
        <v>80000</v>
      </c>
      <c r="F177" s="312"/>
      <c r="G177" s="74">
        <f>+E177*F177</f>
        <v>0</v>
      </c>
      <c r="H177" s="234"/>
      <c r="I177" s="235"/>
      <c r="J177" s="230"/>
      <c r="K177" s="231"/>
      <c r="L177" s="231"/>
      <c r="M177" s="231"/>
      <c r="N177" s="231"/>
      <c r="O177" s="231"/>
      <c r="P177" s="231"/>
      <c r="Q177" s="231"/>
      <c r="R177" s="231"/>
      <c r="S177" s="231"/>
      <c r="T177" s="231"/>
      <c r="U177" s="232">
        <f>G177/6</f>
        <v>0</v>
      </c>
      <c r="V177" s="230"/>
      <c r="W177" s="231"/>
      <c r="X177" s="231"/>
      <c r="Y177" s="231"/>
      <c r="Z177" s="231"/>
      <c r="AA177" s="231"/>
      <c r="AB177" s="231"/>
      <c r="AC177" s="231"/>
      <c r="AD177" s="231"/>
      <c r="AE177" s="231"/>
      <c r="AF177" s="231"/>
      <c r="AG177" s="232">
        <f>G177/6</f>
        <v>0</v>
      </c>
      <c r="AH177" s="233"/>
      <c r="AI177" s="231"/>
      <c r="AJ177" s="231"/>
      <c r="AK177" s="231"/>
      <c r="AL177" s="231"/>
      <c r="AM177" s="231"/>
      <c r="AN177" s="231"/>
      <c r="AO177" s="231"/>
      <c r="AP177" s="231"/>
      <c r="AQ177" s="231"/>
      <c r="AR177" s="231"/>
      <c r="AS177" s="232">
        <f>G177/6</f>
        <v>0</v>
      </c>
      <c r="AT177" s="233"/>
      <c r="AU177" s="231"/>
      <c r="AV177" s="231"/>
      <c r="AW177" s="231"/>
      <c r="AX177" s="231"/>
      <c r="AY177" s="231"/>
      <c r="AZ177" s="231"/>
      <c r="BA177" s="231"/>
      <c r="BB177" s="231"/>
      <c r="BC177" s="231"/>
      <c r="BD177" s="231"/>
      <c r="BE177" s="232">
        <f>G177/6</f>
        <v>0</v>
      </c>
      <c r="BF177" s="233"/>
      <c r="BG177" s="231"/>
      <c r="BH177" s="231"/>
      <c r="BI177" s="231"/>
      <c r="BJ177" s="231"/>
      <c r="BK177" s="231"/>
      <c r="BL177" s="231"/>
      <c r="BM177" s="231"/>
      <c r="BN177" s="231"/>
      <c r="BO177" s="231"/>
      <c r="BP177" s="231"/>
      <c r="BQ177" s="232">
        <f>G177/6</f>
        <v>0</v>
      </c>
      <c r="BR177" s="233"/>
      <c r="BS177" s="231"/>
      <c r="BT177" s="231"/>
      <c r="BU177" s="231"/>
      <c r="BV177" s="231"/>
      <c r="BW177" s="231"/>
      <c r="BX177" s="231"/>
      <c r="BY177" s="231"/>
      <c r="BZ177" s="231"/>
      <c r="CA177" s="231"/>
      <c r="CB177" s="231"/>
      <c r="CC177" s="232">
        <f>G177-SUM(H177:CB177)</f>
        <v>0</v>
      </c>
      <c r="CD177" s="368"/>
    </row>
    <row r="178" spans="1:83" ht="27" x14ac:dyDescent="0.75">
      <c r="A178" s="148"/>
      <c r="B178" s="73" t="s">
        <v>327</v>
      </c>
      <c r="C178" s="143" t="str">
        <f>"Provisional Sum for Telecommunication services - Broadband service for remote access to QLS (" &amp; TEXT(F178,"### ###") &amp;")"</f>
        <v>Provisional Sum for Telecommunication services - Broadband service for remote access to QLS (400 000)</v>
      </c>
      <c r="D178" s="144" t="s">
        <v>318</v>
      </c>
      <c r="E178" s="301">
        <v>1</v>
      </c>
      <c r="F178" s="76">
        <v>400000</v>
      </c>
      <c r="G178" s="234">
        <f t="shared" si="100"/>
        <v>400000</v>
      </c>
      <c r="H178" s="234"/>
      <c r="I178" s="235"/>
      <c r="J178" s="230"/>
      <c r="K178" s="231"/>
      <c r="L178" s="231"/>
      <c r="M178" s="231"/>
      <c r="N178" s="231"/>
      <c r="O178" s="231"/>
      <c r="P178" s="231"/>
      <c r="Q178" s="231"/>
      <c r="R178" s="231"/>
      <c r="S178" s="231"/>
      <c r="T178" s="231"/>
      <c r="U178" s="232">
        <f t="shared" ref="U178" si="128">G178/6</f>
        <v>66666.67</v>
      </c>
      <c r="V178" s="230"/>
      <c r="W178" s="231"/>
      <c r="X178" s="231"/>
      <c r="Y178" s="231"/>
      <c r="Z178" s="231"/>
      <c r="AA178" s="231"/>
      <c r="AB178" s="231"/>
      <c r="AC178" s="231"/>
      <c r="AD178" s="231"/>
      <c r="AE178" s="231"/>
      <c r="AF178" s="231"/>
      <c r="AG178" s="232">
        <f t="shared" ref="AG178" si="129">G178/6</f>
        <v>66666.67</v>
      </c>
      <c r="AH178" s="233"/>
      <c r="AI178" s="231"/>
      <c r="AJ178" s="231"/>
      <c r="AK178" s="231"/>
      <c r="AL178" s="231"/>
      <c r="AM178" s="231"/>
      <c r="AN178" s="231"/>
      <c r="AO178" s="231"/>
      <c r="AP178" s="231"/>
      <c r="AQ178" s="231"/>
      <c r="AR178" s="231"/>
      <c r="AS178" s="232">
        <f t="shared" ref="AS178" si="130">G178/6</f>
        <v>66666.67</v>
      </c>
      <c r="AT178" s="233"/>
      <c r="AU178" s="231"/>
      <c r="AV178" s="231"/>
      <c r="AW178" s="231"/>
      <c r="AX178" s="231"/>
      <c r="AY178" s="231"/>
      <c r="AZ178" s="231"/>
      <c r="BA178" s="231"/>
      <c r="BB178" s="231"/>
      <c r="BC178" s="231"/>
      <c r="BD178" s="231"/>
      <c r="BE178" s="232">
        <f t="shared" ref="BE178" si="131">G178/6</f>
        <v>66666.67</v>
      </c>
      <c r="BF178" s="233"/>
      <c r="BG178" s="231"/>
      <c r="BH178" s="231"/>
      <c r="BI178" s="231"/>
      <c r="BJ178" s="231"/>
      <c r="BK178" s="231"/>
      <c r="BL178" s="231"/>
      <c r="BM178" s="231"/>
      <c r="BN178" s="231"/>
      <c r="BO178" s="231"/>
      <c r="BP178" s="231"/>
      <c r="BQ178" s="232">
        <f t="shared" ref="BQ178" si="132">G178/6</f>
        <v>66666.67</v>
      </c>
      <c r="BR178" s="233"/>
      <c r="BS178" s="231"/>
      <c r="BT178" s="231"/>
      <c r="BU178" s="231"/>
      <c r="BV178" s="231"/>
      <c r="BW178" s="231"/>
      <c r="BX178" s="231"/>
      <c r="BY178" s="231"/>
      <c r="BZ178" s="231"/>
      <c r="CA178" s="231"/>
      <c r="CB178" s="231"/>
      <c r="CC178" s="232">
        <f t="shared" ref="CC178" si="133">G178-SUM(H178:CB178)</f>
        <v>66666.649999999994</v>
      </c>
      <c r="CD178" s="368"/>
    </row>
    <row r="179" spans="1:83" x14ac:dyDescent="0.75">
      <c r="A179" s="39"/>
      <c r="B179" s="145" t="s">
        <v>328</v>
      </c>
      <c r="C179" s="146" t="str">
        <f>"Provision for overhead charges + profit in respect to A-10005-a ("&amp; TEXT(F179,"#.##%") &amp; ") (if triggered)"</f>
        <v>Provision for overhead charges + profit in respect to A-10005-a (.%) (if triggered)</v>
      </c>
      <c r="D179" s="147" t="s">
        <v>320</v>
      </c>
      <c r="E179" s="302">
        <f t="shared" ref="E179" si="134">+G178</f>
        <v>400000</v>
      </c>
      <c r="F179" s="312"/>
      <c r="G179" s="74">
        <f>+E179*F179</f>
        <v>0</v>
      </c>
      <c r="H179" s="234"/>
      <c r="I179" s="235"/>
      <c r="J179" s="230"/>
      <c r="K179" s="231"/>
      <c r="L179" s="231"/>
      <c r="M179" s="231"/>
      <c r="N179" s="231"/>
      <c r="O179" s="231"/>
      <c r="P179" s="231"/>
      <c r="Q179" s="231"/>
      <c r="R179" s="231"/>
      <c r="S179" s="231"/>
      <c r="T179" s="231"/>
      <c r="U179" s="232">
        <f>G179/6</f>
        <v>0</v>
      </c>
      <c r="V179" s="230"/>
      <c r="W179" s="231"/>
      <c r="X179" s="231"/>
      <c r="Y179" s="231"/>
      <c r="Z179" s="231"/>
      <c r="AA179" s="231"/>
      <c r="AB179" s="231"/>
      <c r="AC179" s="231"/>
      <c r="AD179" s="231"/>
      <c r="AE179" s="231"/>
      <c r="AF179" s="231"/>
      <c r="AG179" s="232">
        <f>G179/6</f>
        <v>0</v>
      </c>
      <c r="AH179" s="233"/>
      <c r="AI179" s="231"/>
      <c r="AJ179" s="231"/>
      <c r="AK179" s="231"/>
      <c r="AL179" s="231"/>
      <c r="AM179" s="231"/>
      <c r="AN179" s="231"/>
      <c r="AO179" s="231"/>
      <c r="AP179" s="231"/>
      <c r="AQ179" s="231"/>
      <c r="AR179" s="231"/>
      <c r="AS179" s="232">
        <f>G179/6</f>
        <v>0</v>
      </c>
      <c r="AT179" s="233"/>
      <c r="AU179" s="231"/>
      <c r="AV179" s="231"/>
      <c r="AW179" s="231"/>
      <c r="AX179" s="231"/>
      <c r="AY179" s="231"/>
      <c r="AZ179" s="231"/>
      <c r="BA179" s="231"/>
      <c r="BB179" s="231"/>
      <c r="BC179" s="231"/>
      <c r="BD179" s="231"/>
      <c r="BE179" s="232">
        <f>G179/6</f>
        <v>0</v>
      </c>
      <c r="BF179" s="233"/>
      <c r="BG179" s="231"/>
      <c r="BH179" s="231"/>
      <c r="BI179" s="231"/>
      <c r="BJ179" s="231"/>
      <c r="BK179" s="231"/>
      <c r="BL179" s="231"/>
      <c r="BM179" s="231"/>
      <c r="BN179" s="231"/>
      <c r="BO179" s="231"/>
      <c r="BP179" s="231"/>
      <c r="BQ179" s="232">
        <f>G179/6</f>
        <v>0</v>
      </c>
      <c r="BR179" s="233"/>
      <c r="BS179" s="231"/>
      <c r="BT179" s="231"/>
      <c r="BU179" s="231"/>
      <c r="BV179" s="231"/>
      <c r="BW179" s="231"/>
      <c r="BX179" s="231"/>
      <c r="BY179" s="231"/>
      <c r="BZ179" s="231"/>
      <c r="CA179" s="231"/>
      <c r="CB179" s="231"/>
      <c r="CC179" s="232">
        <f>G179-SUM(H179:CB179)</f>
        <v>0</v>
      </c>
      <c r="CD179" s="368"/>
    </row>
    <row r="180" spans="1:83" x14ac:dyDescent="0.75">
      <c r="A180" s="148"/>
      <c r="B180" s="73" t="s">
        <v>329</v>
      </c>
      <c r="C180" s="143" t="str">
        <f>"Provisional Sum for ETC related Marketing (" &amp; TEXT(F180,"### ###") &amp;")"</f>
        <v>Provisional Sum for ETC related Marketing (80 000)</v>
      </c>
      <c r="D180" s="144" t="s">
        <v>318</v>
      </c>
      <c r="E180" s="301">
        <v>1</v>
      </c>
      <c r="F180" s="76">
        <v>80000</v>
      </c>
      <c r="G180" s="74">
        <f t="shared" si="100"/>
        <v>80000</v>
      </c>
      <c r="H180" s="234"/>
      <c r="I180" s="235"/>
      <c r="J180" s="230"/>
      <c r="K180" s="231"/>
      <c r="L180" s="231"/>
      <c r="M180" s="231"/>
      <c r="N180" s="231"/>
      <c r="O180" s="231"/>
      <c r="P180" s="231"/>
      <c r="Q180" s="231"/>
      <c r="R180" s="231"/>
      <c r="S180" s="231"/>
      <c r="T180" s="231"/>
      <c r="U180" s="232">
        <f t="shared" ref="U180" si="135">G180/6</f>
        <v>13333.33</v>
      </c>
      <c r="V180" s="230"/>
      <c r="W180" s="231"/>
      <c r="X180" s="231"/>
      <c r="Y180" s="231"/>
      <c r="Z180" s="231"/>
      <c r="AA180" s="231"/>
      <c r="AB180" s="231"/>
      <c r="AC180" s="231"/>
      <c r="AD180" s="231"/>
      <c r="AE180" s="231"/>
      <c r="AF180" s="231"/>
      <c r="AG180" s="232">
        <f t="shared" ref="AG180" si="136">G180/6</f>
        <v>13333.33</v>
      </c>
      <c r="AH180" s="233"/>
      <c r="AI180" s="231"/>
      <c r="AJ180" s="231"/>
      <c r="AK180" s="231"/>
      <c r="AL180" s="231"/>
      <c r="AM180" s="231"/>
      <c r="AN180" s="231"/>
      <c r="AO180" s="231"/>
      <c r="AP180" s="231"/>
      <c r="AQ180" s="231"/>
      <c r="AR180" s="231"/>
      <c r="AS180" s="232">
        <f t="shared" ref="AS180" si="137">G180/6</f>
        <v>13333.33</v>
      </c>
      <c r="AT180" s="233"/>
      <c r="AU180" s="231"/>
      <c r="AV180" s="231"/>
      <c r="AW180" s="231"/>
      <c r="AX180" s="231"/>
      <c r="AY180" s="231"/>
      <c r="AZ180" s="231"/>
      <c r="BA180" s="231"/>
      <c r="BB180" s="231"/>
      <c r="BC180" s="231"/>
      <c r="BD180" s="231"/>
      <c r="BE180" s="232">
        <f t="shared" ref="BE180" si="138">G180/6</f>
        <v>13333.33</v>
      </c>
      <c r="BF180" s="233"/>
      <c r="BG180" s="231"/>
      <c r="BH180" s="231"/>
      <c r="BI180" s="231"/>
      <c r="BJ180" s="231"/>
      <c r="BK180" s="231"/>
      <c r="BL180" s="231"/>
      <c r="BM180" s="231"/>
      <c r="BN180" s="231"/>
      <c r="BO180" s="231"/>
      <c r="BP180" s="231"/>
      <c r="BQ180" s="232">
        <f t="shared" ref="BQ180" si="139">G180/6</f>
        <v>13333.33</v>
      </c>
      <c r="BR180" s="233"/>
      <c r="BS180" s="231"/>
      <c r="BT180" s="231"/>
      <c r="BU180" s="231"/>
      <c r="BV180" s="231"/>
      <c r="BW180" s="231"/>
      <c r="BX180" s="231"/>
      <c r="BY180" s="231"/>
      <c r="BZ180" s="231"/>
      <c r="CA180" s="231"/>
      <c r="CB180" s="231"/>
      <c r="CC180" s="232">
        <f t="shared" ref="CC180" si="140">G180-SUM(H180:CB180)</f>
        <v>13333.35</v>
      </c>
      <c r="CD180" s="368"/>
    </row>
    <row r="181" spans="1:83" x14ac:dyDescent="0.75">
      <c r="A181" s="148"/>
      <c r="B181" s="145" t="s">
        <v>330</v>
      </c>
      <c r="C181" s="146" t="str">
        <f>"Provision for overhead charges + profit in respect to A-10006-a ("&amp; TEXT(F181,"#.##%") &amp; ")"</f>
        <v>Provision for overhead charges + profit in respect to A-10006-a (.%)</v>
      </c>
      <c r="D181" s="147" t="s">
        <v>320</v>
      </c>
      <c r="E181" s="302">
        <f t="shared" ref="E181" si="141">+G180</f>
        <v>80000</v>
      </c>
      <c r="F181" s="312"/>
      <c r="G181" s="74">
        <f>+E181*F181</f>
        <v>0</v>
      </c>
      <c r="H181" s="234"/>
      <c r="I181" s="235"/>
      <c r="J181" s="230"/>
      <c r="K181" s="231"/>
      <c r="L181" s="231"/>
      <c r="M181" s="231"/>
      <c r="N181" s="231"/>
      <c r="O181" s="231"/>
      <c r="P181" s="231"/>
      <c r="Q181" s="231"/>
      <c r="R181" s="231"/>
      <c r="S181" s="231"/>
      <c r="T181" s="231"/>
      <c r="U181" s="232">
        <f>G181/6</f>
        <v>0</v>
      </c>
      <c r="V181" s="230"/>
      <c r="W181" s="231"/>
      <c r="X181" s="231"/>
      <c r="Y181" s="231"/>
      <c r="Z181" s="231"/>
      <c r="AA181" s="231"/>
      <c r="AB181" s="231"/>
      <c r="AC181" s="231"/>
      <c r="AD181" s="231"/>
      <c r="AE181" s="231"/>
      <c r="AF181" s="231"/>
      <c r="AG181" s="232">
        <f>G181/6</f>
        <v>0</v>
      </c>
      <c r="AH181" s="233"/>
      <c r="AI181" s="231"/>
      <c r="AJ181" s="231"/>
      <c r="AK181" s="231"/>
      <c r="AL181" s="231"/>
      <c r="AM181" s="231"/>
      <c r="AN181" s="231"/>
      <c r="AO181" s="231"/>
      <c r="AP181" s="231"/>
      <c r="AQ181" s="231"/>
      <c r="AR181" s="231"/>
      <c r="AS181" s="232">
        <f>G181/6</f>
        <v>0</v>
      </c>
      <c r="AT181" s="233"/>
      <c r="AU181" s="231"/>
      <c r="AV181" s="231"/>
      <c r="AW181" s="231"/>
      <c r="AX181" s="231"/>
      <c r="AY181" s="231"/>
      <c r="AZ181" s="231"/>
      <c r="BA181" s="231"/>
      <c r="BB181" s="231"/>
      <c r="BC181" s="231"/>
      <c r="BD181" s="231"/>
      <c r="BE181" s="232">
        <f>G181/6</f>
        <v>0</v>
      </c>
      <c r="BF181" s="233"/>
      <c r="BG181" s="231"/>
      <c r="BH181" s="231"/>
      <c r="BI181" s="231"/>
      <c r="BJ181" s="231"/>
      <c r="BK181" s="231"/>
      <c r="BL181" s="231"/>
      <c r="BM181" s="231"/>
      <c r="BN181" s="231"/>
      <c r="BO181" s="231"/>
      <c r="BP181" s="231"/>
      <c r="BQ181" s="232">
        <f>G181/6</f>
        <v>0</v>
      </c>
      <c r="BR181" s="233"/>
      <c r="BS181" s="231"/>
      <c r="BT181" s="231"/>
      <c r="BU181" s="231"/>
      <c r="BV181" s="231"/>
      <c r="BW181" s="231"/>
      <c r="BX181" s="231"/>
      <c r="BY181" s="231"/>
      <c r="BZ181" s="231"/>
      <c r="CA181" s="231"/>
      <c r="CB181" s="231"/>
      <c r="CC181" s="232">
        <f>G181-SUM(H181:CB181)</f>
        <v>0</v>
      </c>
      <c r="CD181" s="368"/>
    </row>
    <row r="182" spans="1:83" x14ac:dyDescent="0.75">
      <c r="A182" s="148"/>
      <c r="B182" s="73" t="s">
        <v>331</v>
      </c>
      <c r="C182" s="143" t="str">
        <f>"Provision of transportation and depositing of cash from Customer Service Kiosks (" &amp; TEXT(F182,"### ###") &amp;")"</f>
        <v>Provision of transportation and depositing of cash from Customer Service Kiosks (200 000)</v>
      </c>
      <c r="D182" s="144" t="s">
        <v>318</v>
      </c>
      <c r="E182" s="301">
        <v>1</v>
      </c>
      <c r="F182" s="76">
        <v>200000</v>
      </c>
      <c r="G182" s="234">
        <f t="shared" si="100"/>
        <v>200000</v>
      </c>
      <c r="H182" s="234"/>
      <c r="I182" s="235"/>
      <c r="J182" s="230"/>
      <c r="K182" s="231"/>
      <c r="L182" s="231"/>
      <c r="M182" s="231"/>
      <c r="N182" s="231"/>
      <c r="O182" s="231"/>
      <c r="P182" s="231"/>
      <c r="Q182" s="231"/>
      <c r="R182" s="231"/>
      <c r="S182" s="231"/>
      <c r="T182" s="231"/>
      <c r="U182" s="232">
        <f t="shared" ref="U182" si="142">G182/6</f>
        <v>33333.33</v>
      </c>
      <c r="V182" s="230"/>
      <c r="W182" s="231"/>
      <c r="X182" s="231"/>
      <c r="Y182" s="231"/>
      <c r="Z182" s="231"/>
      <c r="AA182" s="231"/>
      <c r="AB182" s="231"/>
      <c r="AC182" s="231"/>
      <c r="AD182" s="231"/>
      <c r="AE182" s="231"/>
      <c r="AF182" s="231"/>
      <c r="AG182" s="232">
        <f t="shared" ref="AG182" si="143">G182/6</f>
        <v>33333.33</v>
      </c>
      <c r="AH182" s="233"/>
      <c r="AI182" s="231"/>
      <c r="AJ182" s="231"/>
      <c r="AK182" s="231"/>
      <c r="AL182" s="231"/>
      <c r="AM182" s="231"/>
      <c r="AN182" s="231"/>
      <c r="AO182" s="231"/>
      <c r="AP182" s="231"/>
      <c r="AQ182" s="231"/>
      <c r="AR182" s="231"/>
      <c r="AS182" s="232">
        <f t="shared" ref="AS182" si="144">G182/6</f>
        <v>33333.33</v>
      </c>
      <c r="AT182" s="233"/>
      <c r="AU182" s="231"/>
      <c r="AV182" s="231"/>
      <c r="AW182" s="231"/>
      <c r="AX182" s="231"/>
      <c r="AY182" s="231"/>
      <c r="AZ182" s="231"/>
      <c r="BA182" s="231"/>
      <c r="BB182" s="231"/>
      <c r="BC182" s="231"/>
      <c r="BD182" s="231"/>
      <c r="BE182" s="232">
        <f t="shared" ref="BE182" si="145">G182/6</f>
        <v>33333.33</v>
      </c>
      <c r="BF182" s="233"/>
      <c r="BG182" s="231"/>
      <c r="BH182" s="231"/>
      <c r="BI182" s="231"/>
      <c r="BJ182" s="231"/>
      <c r="BK182" s="231"/>
      <c r="BL182" s="231"/>
      <c r="BM182" s="231"/>
      <c r="BN182" s="231"/>
      <c r="BO182" s="231"/>
      <c r="BP182" s="231"/>
      <c r="BQ182" s="232">
        <f t="shared" ref="BQ182" si="146">G182/6</f>
        <v>33333.33</v>
      </c>
      <c r="BR182" s="233"/>
      <c r="BS182" s="231"/>
      <c r="BT182" s="231"/>
      <c r="BU182" s="231"/>
      <c r="BV182" s="231"/>
      <c r="BW182" s="231"/>
      <c r="BX182" s="231"/>
      <c r="BY182" s="231"/>
      <c r="BZ182" s="231"/>
      <c r="CA182" s="231"/>
      <c r="CB182" s="231"/>
      <c r="CC182" s="232">
        <f t="shared" ref="CC182" si="147">G182-SUM(H182:CB182)</f>
        <v>33333.35</v>
      </c>
      <c r="CD182" s="368"/>
    </row>
    <row r="183" spans="1:83" ht="27" x14ac:dyDescent="0.75">
      <c r="A183" s="39"/>
      <c r="B183" s="145" t="s">
        <v>332</v>
      </c>
      <c r="C183" s="146" t="str">
        <f>"Provision of transportation and Depositing of Cash from Customer Service Kiosks - Overhead charges and profit in respect to item A-10007-a ("&amp; TEXT(F183,"#.##%") &amp; ")"</f>
        <v>Provision of transportation and Depositing of Cash from Customer Service Kiosks - Overhead charges and profit in respect to item A-10007-a (.%)</v>
      </c>
      <c r="D183" s="147" t="s">
        <v>320</v>
      </c>
      <c r="E183" s="302">
        <f t="shared" ref="E183" si="148">+G182</f>
        <v>200000</v>
      </c>
      <c r="F183" s="312"/>
      <c r="G183" s="74">
        <f>+E183*F183</f>
        <v>0</v>
      </c>
      <c r="H183" s="234"/>
      <c r="I183" s="235"/>
      <c r="J183" s="230"/>
      <c r="K183" s="231"/>
      <c r="L183" s="231"/>
      <c r="M183" s="231"/>
      <c r="N183" s="231"/>
      <c r="O183" s="231"/>
      <c r="P183" s="231"/>
      <c r="Q183" s="231"/>
      <c r="R183" s="231"/>
      <c r="S183" s="231"/>
      <c r="T183" s="231"/>
      <c r="U183" s="232">
        <f>G183/6</f>
        <v>0</v>
      </c>
      <c r="V183" s="230"/>
      <c r="W183" s="231"/>
      <c r="X183" s="231"/>
      <c r="Y183" s="231"/>
      <c r="Z183" s="231"/>
      <c r="AA183" s="231"/>
      <c r="AB183" s="231"/>
      <c r="AC183" s="231"/>
      <c r="AD183" s="231"/>
      <c r="AE183" s="231"/>
      <c r="AF183" s="231"/>
      <c r="AG183" s="232">
        <f>G183/6</f>
        <v>0</v>
      </c>
      <c r="AH183" s="233"/>
      <c r="AI183" s="231"/>
      <c r="AJ183" s="231"/>
      <c r="AK183" s="231"/>
      <c r="AL183" s="231"/>
      <c r="AM183" s="231"/>
      <c r="AN183" s="231"/>
      <c r="AO183" s="231"/>
      <c r="AP183" s="231"/>
      <c r="AQ183" s="231"/>
      <c r="AR183" s="231"/>
      <c r="AS183" s="232">
        <f>G183/6</f>
        <v>0</v>
      </c>
      <c r="AT183" s="233"/>
      <c r="AU183" s="231"/>
      <c r="AV183" s="231"/>
      <c r="AW183" s="231"/>
      <c r="AX183" s="231"/>
      <c r="AY183" s="231"/>
      <c r="AZ183" s="231"/>
      <c r="BA183" s="231"/>
      <c r="BB183" s="231"/>
      <c r="BC183" s="231"/>
      <c r="BD183" s="231"/>
      <c r="BE183" s="232">
        <f>G183/6</f>
        <v>0</v>
      </c>
      <c r="BF183" s="233"/>
      <c r="BG183" s="231"/>
      <c r="BH183" s="231"/>
      <c r="BI183" s="231"/>
      <c r="BJ183" s="231"/>
      <c r="BK183" s="231"/>
      <c r="BL183" s="231"/>
      <c r="BM183" s="231"/>
      <c r="BN183" s="231"/>
      <c r="BO183" s="231"/>
      <c r="BP183" s="231"/>
      <c r="BQ183" s="232">
        <f>G183/6</f>
        <v>0</v>
      </c>
      <c r="BR183" s="233"/>
      <c r="BS183" s="231"/>
      <c r="BT183" s="231"/>
      <c r="BU183" s="231"/>
      <c r="BV183" s="231"/>
      <c r="BW183" s="231"/>
      <c r="BX183" s="231"/>
      <c r="BY183" s="231"/>
      <c r="BZ183" s="231"/>
      <c r="CA183" s="231"/>
      <c r="CB183" s="231"/>
      <c r="CC183" s="232">
        <f>G183-SUM(H183:CB183)</f>
        <v>0</v>
      </c>
      <c r="CD183" s="368"/>
    </row>
    <row r="184" spans="1:83" x14ac:dyDescent="0.75">
      <c r="A184" s="148"/>
      <c r="B184" s="73" t="s">
        <v>333</v>
      </c>
      <c r="C184" s="143" t="str">
        <f>"Space Rental for Permanent and Temporary Customer Service Kiosks (" &amp; TEXT(F184,"### ###") &amp;")"</f>
        <v>Space Rental for Permanent and Temporary Customer Service Kiosks (1 000 000)</v>
      </c>
      <c r="D184" s="144" t="s">
        <v>318</v>
      </c>
      <c r="E184" s="301">
        <v>1</v>
      </c>
      <c r="F184" s="76">
        <v>1000000</v>
      </c>
      <c r="G184" s="74">
        <f t="shared" si="100"/>
        <v>1000000</v>
      </c>
      <c r="H184" s="234"/>
      <c r="I184" s="235"/>
      <c r="J184" s="230"/>
      <c r="K184" s="231"/>
      <c r="L184" s="231"/>
      <c r="M184" s="231"/>
      <c r="N184" s="231"/>
      <c r="O184" s="231"/>
      <c r="P184" s="231"/>
      <c r="Q184" s="231"/>
      <c r="R184" s="231"/>
      <c r="S184" s="231"/>
      <c r="T184" s="231"/>
      <c r="U184" s="232">
        <f t="shared" ref="U184" si="149">G184/6</f>
        <v>166666.67000000001</v>
      </c>
      <c r="V184" s="230"/>
      <c r="W184" s="231"/>
      <c r="X184" s="231"/>
      <c r="Y184" s="231"/>
      <c r="Z184" s="231"/>
      <c r="AA184" s="231"/>
      <c r="AB184" s="231"/>
      <c r="AC184" s="231"/>
      <c r="AD184" s="231"/>
      <c r="AE184" s="231"/>
      <c r="AF184" s="231"/>
      <c r="AG184" s="232">
        <f t="shared" ref="AG184" si="150">G184/6</f>
        <v>166666.67000000001</v>
      </c>
      <c r="AH184" s="233"/>
      <c r="AI184" s="231"/>
      <c r="AJ184" s="231"/>
      <c r="AK184" s="231"/>
      <c r="AL184" s="231"/>
      <c r="AM184" s="231"/>
      <c r="AN184" s="231"/>
      <c r="AO184" s="231"/>
      <c r="AP184" s="231"/>
      <c r="AQ184" s="231"/>
      <c r="AR184" s="231"/>
      <c r="AS184" s="232">
        <f t="shared" ref="AS184" si="151">G184/6</f>
        <v>166666.67000000001</v>
      </c>
      <c r="AT184" s="233"/>
      <c r="AU184" s="231"/>
      <c r="AV184" s="231"/>
      <c r="AW184" s="231"/>
      <c r="AX184" s="231"/>
      <c r="AY184" s="231"/>
      <c r="AZ184" s="231"/>
      <c r="BA184" s="231"/>
      <c r="BB184" s="231"/>
      <c r="BC184" s="231"/>
      <c r="BD184" s="231"/>
      <c r="BE184" s="232">
        <f t="shared" ref="BE184" si="152">G184/6</f>
        <v>166666.67000000001</v>
      </c>
      <c r="BF184" s="233"/>
      <c r="BG184" s="231"/>
      <c r="BH184" s="231"/>
      <c r="BI184" s="231"/>
      <c r="BJ184" s="231"/>
      <c r="BK184" s="231"/>
      <c r="BL184" s="231"/>
      <c r="BM184" s="231"/>
      <c r="BN184" s="231"/>
      <c r="BO184" s="231"/>
      <c r="BP184" s="231"/>
      <c r="BQ184" s="232">
        <f t="shared" ref="BQ184" si="153">G184/6</f>
        <v>166666.67000000001</v>
      </c>
      <c r="BR184" s="233"/>
      <c r="BS184" s="231"/>
      <c r="BT184" s="231"/>
      <c r="BU184" s="231"/>
      <c r="BV184" s="231"/>
      <c r="BW184" s="231"/>
      <c r="BX184" s="231"/>
      <c r="BY184" s="231"/>
      <c r="BZ184" s="231"/>
      <c r="CA184" s="231"/>
      <c r="CB184" s="231"/>
      <c r="CC184" s="232">
        <f t="shared" ref="CC184" si="154">G184-SUM(H184:CB184)</f>
        <v>166666.65</v>
      </c>
      <c r="CD184" s="368"/>
    </row>
    <row r="185" spans="1:83" ht="27" x14ac:dyDescent="0.75">
      <c r="A185" s="148"/>
      <c r="B185" s="26" t="s">
        <v>334</v>
      </c>
      <c r="C185" s="27" t="str">
        <f>"Space Rental for Permanent and Temporary Customer Service Kiosks - Overhead charge and profit in respect to A-10008-a ("&amp; TEXT(F185,"#.##%") &amp; ")"</f>
        <v>Space Rental for Permanent and Temporary Customer Service Kiosks - Overhead charge and profit in respect to A-10008-a (.%)</v>
      </c>
      <c r="D185" s="147" t="s">
        <v>320</v>
      </c>
      <c r="E185" s="302">
        <f t="shared" ref="E185" si="155">+G184</f>
        <v>1000000</v>
      </c>
      <c r="F185" s="312"/>
      <c r="G185" s="74">
        <f>+E185*F185</f>
        <v>0</v>
      </c>
      <c r="H185" s="234"/>
      <c r="I185" s="235"/>
      <c r="J185" s="230"/>
      <c r="K185" s="231"/>
      <c r="L185" s="231"/>
      <c r="M185" s="231"/>
      <c r="N185" s="231"/>
      <c r="O185" s="231"/>
      <c r="P185" s="231"/>
      <c r="Q185" s="231"/>
      <c r="R185" s="231"/>
      <c r="S185" s="231"/>
      <c r="T185" s="231"/>
      <c r="U185" s="232">
        <f>G185/6</f>
        <v>0</v>
      </c>
      <c r="V185" s="230"/>
      <c r="W185" s="231"/>
      <c r="X185" s="231"/>
      <c r="Y185" s="231"/>
      <c r="Z185" s="231"/>
      <c r="AA185" s="231"/>
      <c r="AB185" s="231"/>
      <c r="AC185" s="231"/>
      <c r="AD185" s="231"/>
      <c r="AE185" s="231"/>
      <c r="AF185" s="231"/>
      <c r="AG185" s="232">
        <f>G185/6</f>
        <v>0</v>
      </c>
      <c r="AH185" s="233"/>
      <c r="AI185" s="231"/>
      <c r="AJ185" s="231"/>
      <c r="AK185" s="231"/>
      <c r="AL185" s="231"/>
      <c r="AM185" s="231"/>
      <c r="AN185" s="231"/>
      <c r="AO185" s="231"/>
      <c r="AP185" s="231"/>
      <c r="AQ185" s="231"/>
      <c r="AR185" s="231"/>
      <c r="AS185" s="232">
        <f>G185/6</f>
        <v>0</v>
      </c>
      <c r="AT185" s="233"/>
      <c r="AU185" s="231"/>
      <c r="AV185" s="231"/>
      <c r="AW185" s="231"/>
      <c r="AX185" s="231"/>
      <c r="AY185" s="231"/>
      <c r="AZ185" s="231"/>
      <c r="BA185" s="231"/>
      <c r="BB185" s="231"/>
      <c r="BC185" s="231"/>
      <c r="BD185" s="231"/>
      <c r="BE185" s="232">
        <f>G185/6</f>
        <v>0</v>
      </c>
      <c r="BF185" s="233"/>
      <c r="BG185" s="231"/>
      <c r="BH185" s="231"/>
      <c r="BI185" s="231"/>
      <c r="BJ185" s="231"/>
      <c r="BK185" s="231"/>
      <c r="BL185" s="231"/>
      <c r="BM185" s="231"/>
      <c r="BN185" s="231"/>
      <c r="BO185" s="231"/>
      <c r="BP185" s="231"/>
      <c r="BQ185" s="232">
        <f>G185/6</f>
        <v>0</v>
      </c>
      <c r="BR185" s="233"/>
      <c r="BS185" s="231"/>
      <c r="BT185" s="231"/>
      <c r="BU185" s="231"/>
      <c r="BV185" s="231"/>
      <c r="BW185" s="231"/>
      <c r="BX185" s="231"/>
      <c r="BY185" s="231"/>
      <c r="BZ185" s="231"/>
      <c r="CA185" s="231"/>
      <c r="CB185" s="231"/>
      <c r="CC185" s="232">
        <f>G185-SUM(H185:CB185)</f>
        <v>0</v>
      </c>
      <c r="CD185" s="368"/>
    </row>
    <row r="186" spans="1:83" ht="27" x14ac:dyDescent="0.75">
      <c r="A186" s="148"/>
      <c r="B186" s="145" t="s">
        <v>335</v>
      </c>
      <c r="C186" s="146" t="str">
        <f>"Manual Lanes Credit Card transactions: Fees/ commissions related to Bank for Credit Card transactions during the Operations Service Period - Fees and Commissions (" &amp; TEXT(F186,"## ### ###") &amp;")"</f>
        <v>Manual Lanes Credit Card transactions: Fees/ commissions related to Bank for Credit Card transactions during the Operations Service Period - Fees and Commissions (19 000 000)</v>
      </c>
      <c r="D186" s="144" t="s">
        <v>318</v>
      </c>
      <c r="E186" s="301">
        <v>1</v>
      </c>
      <c r="F186" s="76">
        <v>19000000</v>
      </c>
      <c r="G186" s="74">
        <f t="shared" si="100"/>
        <v>19000000</v>
      </c>
      <c r="H186" s="234"/>
      <c r="I186" s="235"/>
      <c r="J186" s="230"/>
      <c r="K186" s="231"/>
      <c r="L186" s="231"/>
      <c r="M186" s="231"/>
      <c r="N186" s="231"/>
      <c r="O186" s="231"/>
      <c r="P186" s="231"/>
      <c r="Q186" s="231"/>
      <c r="R186" s="231"/>
      <c r="S186" s="231"/>
      <c r="T186" s="231"/>
      <c r="U186" s="232">
        <f t="shared" ref="U186" si="156">G186/6</f>
        <v>3166666.67</v>
      </c>
      <c r="V186" s="230"/>
      <c r="W186" s="231"/>
      <c r="X186" s="231"/>
      <c r="Y186" s="231"/>
      <c r="Z186" s="231"/>
      <c r="AA186" s="231"/>
      <c r="AB186" s="231"/>
      <c r="AC186" s="231"/>
      <c r="AD186" s="231"/>
      <c r="AE186" s="231"/>
      <c r="AF186" s="231"/>
      <c r="AG186" s="232">
        <f t="shared" ref="AG186" si="157">G186/6</f>
        <v>3166666.67</v>
      </c>
      <c r="AH186" s="233"/>
      <c r="AI186" s="231"/>
      <c r="AJ186" s="231"/>
      <c r="AK186" s="231"/>
      <c r="AL186" s="231"/>
      <c r="AM186" s="231"/>
      <c r="AN186" s="231"/>
      <c r="AO186" s="231"/>
      <c r="AP186" s="231"/>
      <c r="AQ186" s="231"/>
      <c r="AR186" s="231"/>
      <c r="AS186" s="232">
        <f t="shared" ref="AS186" si="158">G186/6</f>
        <v>3166666.67</v>
      </c>
      <c r="AT186" s="233"/>
      <c r="AU186" s="231"/>
      <c r="AV186" s="231"/>
      <c r="AW186" s="231"/>
      <c r="AX186" s="231"/>
      <c r="AY186" s="231"/>
      <c r="AZ186" s="231"/>
      <c r="BA186" s="231"/>
      <c r="BB186" s="231"/>
      <c r="BC186" s="231"/>
      <c r="BD186" s="231"/>
      <c r="BE186" s="232">
        <f t="shared" ref="BE186" si="159">G186/6</f>
        <v>3166666.67</v>
      </c>
      <c r="BF186" s="233"/>
      <c r="BG186" s="231"/>
      <c r="BH186" s="231"/>
      <c r="BI186" s="231"/>
      <c r="BJ186" s="231"/>
      <c r="BK186" s="231"/>
      <c r="BL186" s="231"/>
      <c r="BM186" s="231"/>
      <c r="BN186" s="231"/>
      <c r="BO186" s="231"/>
      <c r="BP186" s="231"/>
      <c r="BQ186" s="232">
        <f t="shared" ref="BQ186" si="160">G186/6</f>
        <v>3166666.67</v>
      </c>
      <c r="BR186" s="233"/>
      <c r="BS186" s="231"/>
      <c r="BT186" s="231"/>
      <c r="BU186" s="231"/>
      <c r="BV186" s="231"/>
      <c r="BW186" s="231"/>
      <c r="BX186" s="231"/>
      <c r="BY186" s="231"/>
      <c r="BZ186" s="231"/>
      <c r="CA186" s="231"/>
      <c r="CB186" s="231"/>
      <c r="CC186" s="232">
        <f t="shared" ref="CC186" si="161">G186-SUM(H186:CB186)</f>
        <v>3166666.65</v>
      </c>
      <c r="CD186" s="368"/>
    </row>
    <row r="187" spans="1:83" ht="40.5" x14ac:dyDescent="0.75">
      <c r="A187" s="148"/>
      <c r="B187" s="145" t="s">
        <v>336</v>
      </c>
      <c r="C187" s="146" t="str">
        <f>"Manual Lanes Credit Card transactions: Fees/ commissions related to Bank for Credit Card transactions during the Operations Service Period - Overhead charge and profit in respect to A-10009-a ("&amp; TEXT(F187,"#.##%") &amp; ")"</f>
        <v>Manual Lanes Credit Card transactions: Fees/ commissions related to Bank for Credit Card transactions during the Operations Service Period - Overhead charge and profit in respect to A-10009-a (.%)</v>
      </c>
      <c r="D187" s="147" t="s">
        <v>320</v>
      </c>
      <c r="E187" s="302">
        <f t="shared" ref="E187" si="162">+G186</f>
        <v>19000000</v>
      </c>
      <c r="F187" s="312"/>
      <c r="G187" s="74">
        <f>+E187*F187</f>
        <v>0</v>
      </c>
      <c r="H187" s="234"/>
      <c r="I187" s="235"/>
      <c r="J187" s="230"/>
      <c r="K187" s="231"/>
      <c r="L187" s="231"/>
      <c r="M187" s="231"/>
      <c r="N187" s="231"/>
      <c r="O187" s="231"/>
      <c r="P187" s="231"/>
      <c r="Q187" s="231"/>
      <c r="R187" s="231"/>
      <c r="S187" s="231"/>
      <c r="T187" s="231"/>
      <c r="U187" s="232">
        <f>G187/6</f>
        <v>0</v>
      </c>
      <c r="V187" s="230"/>
      <c r="W187" s="231"/>
      <c r="X187" s="231"/>
      <c r="Y187" s="231"/>
      <c r="Z187" s="231"/>
      <c r="AA187" s="231"/>
      <c r="AB187" s="231"/>
      <c r="AC187" s="231"/>
      <c r="AD187" s="231"/>
      <c r="AE187" s="231"/>
      <c r="AF187" s="231"/>
      <c r="AG187" s="232">
        <f>G187/6</f>
        <v>0</v>
      </c>
      <c r="AH187" s="233"/>
      <c r="AI187" s="231"/>
      <c r="AJ187" s="231"/>
      <c r="AK187" s="231"/>
      <c r="AL187" s="231"/>
      <c r="AM187" s="231"/>
      <c r="AN187" s="231"/>
      <c r="AO187" s="231"/>
      <c r="AP187" s="231"/>
      <c r="AQ187" s="231"/>
      <c r="AR187" s="231"/>
      <c r="AS187" s="232">
        <f>G187/6</f>
        <v>0</v>
      </c>
      <c r="AT187" s="233"/>
      <c r="AU187" s="231"/>
      <c r="AV187" s="231"/>
      <c r="AW187" s="231"/>
      <c r="AX187" s="231"/>
      <c r="AY187" s="231"/>
      <c r="AZ187" s="231"/>
      <c r="BA187" s="231"/>
      <c r="BB187" s="231"/>
      <c r="BC187" s="231"/>
      <c r="BD187" s="231"/>
      <c r="BE187" s="232">
        <f>G187/6</f>
        <v>0</v>
      </c>
      <c r="BF187" s="233"/>
      <c r="BG187" s="231"/>
      <c r="BH187" s="231"/>
      <c r="BI187" s="231"/>
      <c r="BJ187" s="231"/>
      <c r="BK187" s="231"/>
      <c r="BL187" s="231"/>
      <c r="BM187" s="231"/>
      <c r="BN187" s="231"/>
      <c r="BO187" s="231"/>
      <c r="BP187" s="231"/>
      <c r="BQ187" s="232">
        <f>G187/6</f>
        <v>0</v>
      </c>
      <c r="BR187" s="233"/>
      <c r="BS187" s="231"/>
      <c r="BT187" s="231"/>
      <c r="BU187" s="231"/>
      <c r="BV187" s="231"/>
      <c r="BW187" s="231"/>
      <c r="BX187" s="231"/>
      <c r="BY187" s="231"/>
      <c r="BZ187" s="231"/>
      <c r="CA187" s="231"/>
      <c r="CB187" s="231"/>
      <c r="CC187" s="232">
        <f>G187-SUM(H187:CB187)</f>
        <v>0</v>
      </c>
      <c r="CD187" s="368"/>
    </row>
    <row r="188" spans="1:83" ht="27" x14ac:dyDescent="0.75">
      <c r="A188" s="193"/>
      <c r="B188" s="25" t="s">
        <v>337</v>
      </c>
      <c r="C188" s="28" t="str">
        <f>"ETC Account Payments: Fees/ commissions related to banks and other providers of Payment means during Operation Service Period- Fees and Commissions (" &amp; TEXT(F188,"## ### ###") &amp;")"</f>
        <v>ETC Account Payments: Fees/ commissions related to banks and other providers of Payment means during Operation Service Period- Fees and Commissions (1 000 000)</v>
      </c>
      <c r="D188" s="144" t="s">
        <v>318</v>
      </c>
      <c r="E188" s="301">
        <v>1</v>
      </c>
      <c r="F188" s="76">
        <v>1000000</v>
      </c>
      <c r="G188" s="74">
        <f t="shared" si="100"/>
        <v>1000000</v>
      </c>
      <c r="H188" s="234"/>
      <c r="I188" s="235"/>
      <c r="J188" s="230"/>
      <c r="K188" s="231"/>
      <c r="L188" s="231"/>
      <c r="M188" s="231"/>
      <c r="N188" s="231"/>
      <c r="O188" s="231"/>
      <c r="P188" s="231"/>
      <c r="Q188" s="231"/>
      <c r="R188" s="231"/>
      <c r="S188" s="231"/>
      <c r="T188" s="231"/>
      <c r="U188" s="232">
        <f t="shared" ref="U188" si="163">G188/6</f>
        <v>166666.67000000001</v>
      </c>
      <c r="V188" s="230"/>
      <c r="W188" s="231"/>
      <c r="X188" s="231"/>
      <c r="Y188" s="231"/>
      <c r="Z188" s="231"/>
      <c r="AA188" s="231"/>
      <c r="AB188" s="231"/>
      <c r="AC188" s="231"/>
      <c r="AD188" s="231"/>
      <c r="AE188" s="231"/>
      <c r="AF188" s="231"/>
      <c r="AG188" s="232">
        <f t="shared" ref="AG188" si="164">G188/6</f>
        <v>166666.67000000001</v>
      </c>
      <c r="AH188" s="233"/>
      <c r="AI188" s="231"/>
      <c r="AJ188" s="231"/>
      <c r="AK188" s="231"/>
      <c r="AL188" s="231"/>
      <c r="AM188" s="231"/>
      <c r="AN188" s="231"/>
      <c r="AO188" s="231"/>
      <c r="AP188" s="231"/>
      <c r="AQ188" s="231"/>
      <c r="AR188" s="231"/>
      <c r="AS188" s="232">
        <f t="shared" ref="AS188" si="165">G188/6</f>
        <v>166666.67000000001</v>
      </c>
      <c r="AT188" s="233"/>
      <c r="AU188" s="231"/>
      <c r="AV188" s="231"/>
      <c r="AW188" s="231"/>
      <c r="AX188" s="231"/>
      <c r="AY188" s="231"/>
      <c r="AZ188" s="231"/>
      <c r="BA188" s="231"/>
      <c r="BB188" s="231"/>
      <c r="BC188" s="231"/>
      <c r="BD188" s="231"/>
      <c r="BE188" s="232">
        <f t="shared" ref="BE188" si="166">G188/6</f>
        <v>166666.67000000001</v>
      </c>
      <c r="BF188" s="233"/>
      <c r="BG188" s="231"/>
      <c r="BH188" s="231"/>
      <c r="BI188" s="231"/>
      <c r="BJ188" s="231"/>
      <c r="BK188" s="231"/>
      <c r="BL188" s="231"/>
      <c r="BM188" s="231"/>
      <c r="BN188" s="231"/>
      <c r="BO188" s="231"/>
      <c r="BP188" s="231"/>
      <c r="BQ188" s="232">
        <f t="shared" ref="BQ188" si="167">G188/6</f>
        <v>166666.67000000001</v>
      </c>
      <c r="BR188" s="233"/>
      <c r="BS188" s="231"/>
      <c r="BT188" s="231"/>
      <c r="BU188" s="231"/>
      <c r="BV188" s="231"/>
      <c r="BW188" s="231"/>
      <c r="BX188" s="231"/>
      <c r="BY188" s="231"/>
      <c r="BZ188" s="231"/>
      <c r="CA188" s="231"/>
      <c r="CB188" s="231"/>
      <c r="CC188" s="232">
        <f t="shared" ref="CC188" si="168">G188-SUM(H188:CB188)</f>
        <v>166666.65</v>
      </c>
      <c r="CD188" s="368"/>
    </row>
    <row r="189" spans="1:83" ht="40.5" x14ac:dyDescent="0.75">
      <c r="A189" s="39"/>
      <c r="B189" s="145" t="s">
        <v>338</v>
      </c>
      <c r="C189" s="146" t="str">
        <f>"ETC Account Payments: Fees/ commissions related to banks and other providers of Payment means during Operation Service Period - Overhead charge and profit in respect to A-10010-a ("&amp; TEXT(F189,"#.##%") &amp; ")"</f>
        <v>ETC Account Payments: Fees/ commissions related to banks and other providers of Payment means during Operation Service Period - Overhead charge and profit in respect to A-10010-a (.%)</v>
      </c>
      <c r="D189" s="147" t="s">
        <v>320</v>
      </c>
      <c r="E189" s="302">
        <f t="shared" ref="E189" si="169">+G188</f>
        <v>1000000</v>
      </c>
      <c r="F189" s="312"/>
      <c r="G189" s="74">
        <f>+E189*F189</f>
        <v>0</v>
      </c>
      <c r="H189" s="234"/>
      <c r="I189" s="235"/>
      <c r="J189" s="230"/>
      <c r="K189" s="231"/>
      <c r="L189" s="231"/>
      <c r="M189" s="231"/>
      <c r="N189" s="231"/>
      <c r="O189" s="231"/>
      <c r="P189" s="231"/>
      <c r="Q189" s="231"/>
      <c r="R189" s="231"/>
      <c r="S189" s="231"/>
      <c r="T189" s="231"/>
      <c r="U189" s="232">
        <f>G189/6</f>
        <v>0</v>
      </c>
      <c r="V189" s="230"/>
      <c r="W189" s="231"/>
      <c r="X189" s="231"/>
      <c r="Y189" s="231"/>
      <c r="Z189" s="231"/>
      <c r="AA189" s="231"/>
      <c r="AB189" s="231"/>
      <c r="AC189" s="231"/>
      <c r="AD189" s="231"/>
      <c r="AE189" s="231"/>
      <c r="AF189" s="231"/>
      <c r="AG189" s="232">
        <f>G189/6</f>
        <v>0</v>
      </c>
      <c r="AH189" s="233"/>
      <c r="AI189" s="231"/>
      <c r="AJ189" s="231"/>
      <c r="AK189" s="231"/>
      <c r="AL189" s="231"/>
      <c r="AM189" s="231"/>
      <c r="AN189" s="231"/>
      <c r="AO189" s="231"/>
      <c r="AP189" s="231"/>
      <c r="AQ189" s="231"/>
      <c r="AR189" s="231"/>
      <c r="AS189" s="232">
        <f>G189/6</f>
        <v>0</v>
      </c>
      <c r="AT189" s="233"/>
      <c r="AU189" s="231"/>
      <c r="AV189" s="231"/>
      <c r="AW189" s="231"/>
      <c r="AX189" s="231"/>
      <c r="AY189" s="231"/>
      <c r="AZ189" s="231"/>
      <c r="BA189" s="231"/>
      <c r="BB189" s="231"/>
      <c r="BC189" s="231"/>
      <c r="BD189" s="231"/>
      <c r="BE189" s="232">
        <f>G189/6</f>
        <v>0</v>
      </c>
      <c r="BF189" s="233"/>
      <c r="BG189" s="231"/>
      <c r="BH189" s="231"/>
      <c r="BI189" s="231"/>
      <c r="BJ189" s="231"/>
      <c r="BK189" s="231"/>
      <c r="BL189" s="231"/>
      <c r="BM189" s="231"/>
      <c r="BN189" s="231"/>
      <c r="BO189" s="231"/>
      <c r="BP189" s="231"/>
      <c r="BQ189" s="232">
        <f>G189/6</f>
        <v>0</v>
      </c>
      <c r="BR189" s="233"/>
      <c r="BS189" s="231"/>
      <c r="BT189" s="231"/>
      <c r="BU189" s="231"/>
      <c r="BV189" s="231"/>
      <c r="BW189" s="231"/>
      <c r="BX189" s="231"/>
      <c r="BY189" s="231"/>
      <c r="BZ189" s="231"/>
      <c r="CA189" s="231"/>
      <c r="CB189" s="231"/>
      <c r="CC189" s="232">
        <f>G189-SUM(H189:CB189)</f>
        <v>0</v>
      </c>
      <c r="CD189" s="368"/>
    </row>
    <row r="190" spans="1:83" x14ac:dyDescent="0.75">
      <c r="A190" s="39"/>
      <c r="B190" s="145" t="s">
        <v>339</v>
      </c>
      <c r="C190" s="146" t="str">
        <f>"Fees related to TCH Service - Fees (" &amp; TEXT(F190,"### ###") &amp;")"</f>
        <v>Fees related to TCH Service - Fees (7 800 000)</v>
      </c>
      <c r="D190" s="144" t="s">
        <v>318</v>
      </c>
      <c r="E190" s="301">
        <v>1</v>
      </c>
      <c r="F190" s="76">
        <v>7800000</v>
      </c>
      <c r="G190" s="74">
        <f t="shared" si="100"/>
        <v>7800000</v>
      </c>
      <c r="H190" s="234"/>
      <c r="I190" s="235"/>
      <c r="J190" s="230"/>
      <c r="K190" s="231"/>
      <c r="L190" s="231"/>
      <c r="M190" s="231"/>
      <c r="N190" s="231"/>
      <c r="O190" s="231"/>
      <c r="P190" s="231"/>
      <c r="Q190" s="231"/>
      <c r="R190" s="231"/>
      <c r="S190" s="231"/>
      <c r="T190" s="231"/>
      <c r="U190" s="232">
        <f t="shared" ref="U190" si="170">G190/6</f>
        <v>1300000</v>
      </c>
      <c r="V190" s="230"/>
      <c r="W190" s="231"/>
      <c r="X190" s="231"/>
      <c r="Y190" s="231"/>
      <c r="Z190" s="231"/>
      <c r="AA190" s="231"/>
      <c r="AB190" s="231"/>
      <c r="AC190" s="231"/>
      <c r="AD190" s="231"/>
      <c r="AE190" s="231"/>
      <c r="AF190" s="231"/>
      <c r="AG190" s="232">
        <f t="shared" ref="AG190" si="171">G190/6</f>
        <v>1300000</v>
      </c>
      <c r="AH190" s="233"/>
      <c r="AI190" s="231"/>
      <c r="AJ190" s="231"/>
      <c r="AK190" s="231"/>
      <c r="AL190" s="231"/>
      <c r="AM190" s="231"/>
      <c r="AN190" s="231"/>
      <c r="AO190" s="231"/>
      <c r="AP190" s="231"/>
      <c r="AQ190" s="231"/>
      <c r="AR190" s="231"/>
      <c r="AS190" s="232">
        <f t="shared" ref="AS190" si="172">G190/6</f>
        <v>1300000</v>
      </c>
      <c r="AT190" s="233"/>
      <c r="AU190" s="231"/>
      <c r="AV190" s="231"/>
      <c r="AW190" s="231"/>
      <c r="AX190" s="231"/>
      <c r="AY190" s="231"/>
      <c r="AZ190" s="231"/>
      <c r="BA190" s="231"/>
      <c r="BB190" s="231"/>
      <c r="BC190" s="231"/>
      <c r="BD190" s="231"/>
      <c r="BE190" s="232">
        <f t="shared" ref="BE190" si="173">G190/6</f>
        <v>1300000</v>
      </c>
      <c r="BF190" s="233"/>
      <c r="BG190" s="231"/>
      <c r="BH190" s="231"/>
      <c r="BI190" s="231"/>
      <c r="BJ190" s="231"/>
      <c r="BK190" s="231"/>
      <c r="BL190" s="231"/>
      <c r="BM190" s="231"/>
      <c r="BN190" s="231"/>
      <c r="BO190" s="231"/>
      <c r="BP190" s="231"/>
      <c r="BQ190" s="232">
        <f t="shared" ref="BQ190" si="174">G190/6</f>
        <v>1300000</v>
      </c>
      <c r="BR190" s="233"/>
      <c r="BS190" s="231"/>
      <c r="BT190" s="231"/>
      <c r="BU190" s="231"/>
      <c r="BV190" s="231"/>
      <c r="BW190" s="231"/>
      <c r="BX190" s="231"/>
      <c r="BY190" s="231"/>
      <c r="BZ190" s="231"/>
      <c r="CA190" s="231"/>
      <c r="CB190" s="231"/>
      <c r="CC190" s="232">
        <f t="shared" ref="CC190" si="175">G190-SUM(H190:CB190)</f>
        <v>1300000</v>
      </c>
      <c r="CD190" s="368"/>
    </row>
    <row r="191" spans="1:83" x14ac:dyDescent="0.75">
      <c r="A191" s="39"/>
      <c r="B191" s="145" t="s">
        <v>340</v>
      </c>
      <c r="C191" s="146" t="str">
        <f>"Fees related to TCH Service - Overhead charge and profit in respect to A-10011-a ("&amp; TEXT(F191,"#.##%") &amp; ")"</f>
        <v>Fees related to TCH Service - Overhead charge and profit in respect to A-10011-a (.%)</v>
      </c>
      <c r="D191" s="147" t="s">
        <v>320</v>
      </c>
      <c r="E191" s="302">
        <f t="shared" ref="E191" si="176">+G190</f>
        <v>7800000</v>
      </c>
      <c r="F191" s="312"/>
      <c r="G191" s="74">
        <f>+E191*F191</f>
        <v>0</v>
      </c>
      <c r="H191" s="234"/>
      <c r="I191" s="235"/>
      <c r="J191" s="230"/>
      <c r="K191" s="231"/>
      <c r="L191" s="231"/>
      <c r="M191" s="231"/>
      <c r="N191" s="231"/>
      <c r="O191" s="231"/>
      <c r="P191" s="231"/>
      <c r="Q191" s="231"/>
      <c r="R191" s="231"/>
      <c r="S191" s="231"/>
      <c r="T191" s="231"/>
      <c r="U191" s="232">
        <f>G191/6</f>
        <v>0</v>
      </c>
      <c r="V191" s="230"/>
      <c r="W191" s="231"/>
      <c r="X191" s="231"/>
      <c r="Y191" s="231"/>
      <c r="Z191" s="231"/>
      <c r="AA191" s="231"/>
      <c r="AB191" s="231"/>
      <c r="AC191" s="231"/>
      <c r="AD191" s="231"/>
      <c r="AE191" s="231"/>
      <c r="AF191" s="231"/>
      <c r="AG191" s="232">
        <f>G191/6</f>
        <v>0</v>
      </c>
      <c r="AH191" s="233"/>
      <c r="AI191" s="231"/>
      <c r="AJ191" s="231"/>
      <c r="AK191" s="231"/>
      <c r="AL191" s="231"/>
      <c r="AM191" s="231"/>
      <c r="AN191" s="231"/>
      <c r="AO191" s="231"/>
      <c r="AP191" s="231"/>
      <c r="AQ191" s="231"/>
      <c r="AR191" s="231"/>
      <c r="AS191" s="232">
        <f>G191/6</f>
        <v>0</v>
      </c>
      <c r="AT191" s="233"/>
      <c r="AU191" s="231"/>
      <c r="AV191" s="231"/>
      <c r="AW191" s="231"/>
      <c r="AX191" s="231"/>
      <c r="AY191" s="231"/>
      <c r="AZ191" s="231"/>
      <c r="BA191" s="231"/>
      <c r="BB191" s="231"/>
      <c r="BC191" s="231"/>
      <c r="BD191" s="231"/>
      <c r="BE191" s="232">
        <f>G191/6</f>
        <v>0</v>
      </c>
      <c r="BF191" s="233"/>
      <c r="BG191" s="231"/>
      <c r="BH191" s="231"/>
      <c r="BI191" s="231"/>
      <c r="BJ191" s="231"/>
      <c r="BK191" s="231"/>
      <c r="BL191" s="231"/>
      <c r="BM191" s="231"/>
      <c r="BN191" s="231"/>
      <c r="BO191" s="231"/>
      <c r="BP191" s="231"/>
      <c r="BQ191" s="232">
        <f>G191/6</f>
        <v>0</v>
      </c>
      <c r="BR191" s="233"/>
      <c r="BS191" s="231"/>
      <c r="BT191" s="231"/>
      <c r="BU191" s="231"/>
      <c r="BV191" s="231"/>
      <c r="BW191" s="231"/>
      <c r="BX191" s="231"/>
      <c r="BY191" s="231"/>
      <c r="BZ191" s="231"/>
      <c r="CA191" s="231"/>
      <c r="CB191" s="231"/>
      <c r="CC191" s="232">
        <f>G191-SUM(H191:CB191)</f>
        <v>0</v>
      </c>
      <c r="CD191" s="368"/>
    </row>
    <row r="192" spans="1:83" ht="27" x14ac:dyDescent="0.75">
      <c r="A192" s="175"/>
      <c r="B192" s="73" t="s">
        <v>341</v>
      </c>
      <c r="C192" s="143" t="str">
        <f>"Nominated Subcontract Works and Services (including Provisional Sums and allowances in the Nominated Subcontract (" &amp; TEXT(G192,"##### ####") &amp;")"</f>
        <v>Nominated Subcontract Works and Services (including Provisional Sums and allowances in the Nominated Subcontract (20 000 000)</v>
      </c>
      <c r="D192" s="144" t="s">
        <v>318</v>
      </c>
      <c r="E192" s="301">
        <v>1</v>
      </c>
      <c r="F192" s="76">
        <v>20000000</v>
      </c>
      <c r="G192" s="74">
        <f t="shared" ref="G192:G193" si="177">+E192*F192</f>
        <v>20000000</v>
      </c>
      <c r="H192" s="234"/>
      <c r="I192" s="235"/>
      <c r="J192" s="230"/>
      <c r="K192" s="231"/>
      <c r="L192" s="231"/>
      <c r="M192" s="231"/>
      <c r="N192" s="231"/>
      <c r="O192" s="231"/>
      <c r="P192" s="231"/>
      <c r="Q192" s="231"/>
      <c r="R192" s="231"/>
      <c r="S192" s="231"/>
      <c r="T192" s="231"/>
      <c r="U192" s="232">
        <f t="shared" ref="U192" si="178">G192/6</f>
        <v>3333333.33</v>
      </c>
      <c r="V192" s="230"/>
      <c r="W192" s="231"/>
      <c r="X192" s="231"/>
      <c r="Y192" s="231"/>
      <c r="Z192" s="231"/>
      <c r="AA192" s="231"/>
      <c r="AB192" s="231"/>
      <c r="AC192" s="231"/>
      <c r="AD192" s="231"/>
      <c r="AE192" s="231"/>
      <c r="AF192" s="231"/>
      <c r="AG192" s="232">
        <f t="shared" ref="AG192" si="179">G192/6</f>
        <v>3333333.33</v>
      </c>
      <c r="AH192" s="233"/>
      <c r="AI192" s="231"/>
      <c r="AJ192" s="231"/>
      <c r="AK192" s="231"/>
      <c r="AL192" s="231"/>
      <c r="AM192" s="231"/>
      <c r="AN192" s="231"/>
      <c r="AO192" s="231"/>
      <c r="AP192" s="231"/>
      <c r="AQ192" s="231"/>
      <c r="AR192" s="231"/>
      <c r="AS192" s="232">
        <f t="shared" ref="AS192" si="180">G192/6</f>
        <v>3333333.33</v>
      </c>
      <c r="AT192" s="233"/>
      <c r="AU192" s="231"/>
      <c r="AV192" s="231"/>
      <c r="AW192" s="231"/>
      <c r="AX192" s="231"/>
      <c r="AY192" s="231"/>
      <c r="AZ192" s="231"/>
      <c r="BA192" s="231"/>
      <c r="BB192" s="231"/>
      <c r="BC192" s="231"/>
      <c r="BD192" s="231"/>
      <c r="BE192" s="232">
        <f t="shared" ref="BE192" si="181">G192/6</f>
        <v>3333333.33</v>
      </c>
      <c r="BF192" s="233"/>
      <c r="BG192" s="231"/>
      <c r="BH192" s="231"/>
      <c r="BI192" s="231"/>
      <c r="BJ192" s="231"/>
      <c r="BK192" s="231"/>
      <c r="BL192" s="231"/>
      <c r="BM192" s="231"/>
      <c r="BN192" s="231"/>
      <c r="BO192" s="231"/>
      <c r="BP192" s="231"/>
      <c r="BQ192" s="232">
        <f t="shared" ref="BQ192" si="182">G192/6</f>
        <v>3333333.33</v>
      </c>
      <c r="BR192" s="233"/>
      <c r="BS192" s="231"/>
      <c r="BT192" s="231"/>
      <c r="BU192" s="231"/>
      <c r="BV192" s="231"/>
      <c r="BW192" s="231"/>
      <c r="BX192" s="231"/>
      <c r="BY192" s="231"/>
      <c r="BZ192" s="231"/>
      <c r="CA192" s="231"/>
      <c r="CB192" s="231"/>
      <c r="CC192" s="232">
        <f t="shared" ref="CC192" si="183">G192-SUM(H192:CB192)</f>
        <v>3333333.35</v>
      </c>
      <c r="CD192" s="368"/>
      <c r="CE192" s="32"/>
    </row>
    <row r="193" spans="1:82" x14ac:dyDescent="0.75">
      <c r="A193" s="39"/>
      <c r="B193" s="145" t="s">
        <v>342</v>
      </c>
      <c r="C193" s="146" t="str">
        <f>"Overhead charges and profit in respect of the above-mentioned item ("&amp; TEXT(F193,"#.##%") &amp; ")"</f>
        <v>Overhead charges and profit in respect of the above-mentioned item (.%)</v>
      </c>
      <c r="D193" s="147" t="s">
        <v>320</v>
      </c>
      <c r="E193" s="302">
        <f t="shared" ref="E193" si="184">+G192</f>
        <v>20000000</v>
      </c>
      <c r="F193" s="312"/>
      <c r="G193" s="74">
        <f t="shared" si="177"/>
        <v>0</v>
      </c>
      <c r="H193" s="234"/>
      <c r="I193" s="235"/>
      <c r="J193" s="230"/>
      <c r="K193" s="231"/>
      <c r="L193" s="231"/>
      <c r="M193" s="231"/>
      <c r="N193" s="231"/>
      <c r="O193" s="231"/>
      <c r="P193" s="231"/>
      <c r="Q193" s="231"/>
      <c r="R193" s="231"/>
      <c r="S193" s="231"/>
      <c r="T193" s="231"/>
      <c r="U193" s="232">
        <f>G193/6</f>
        <v>0</v>
      </c>
      <c r="V193" s="230"/>
      <c r="W193" s="231"/>
      <c r="X193" s="231"/>
      <c r="Y193" s="231"/>
      <c r="Z193" s="231"/>
      <c r="AA193" s="231"/>
      <c r="AB193" s="231"/>
      <c r="AC193" s="231"/>
      <c r="AD193" s="231"/>
      <c r="AE193" s="231"/>
      <c r="AF193" s="231"/>
      <c r="AG193" s="232">
        <f>G193/6</f>
        <v>0</v>
      </c>
      <c r="AH193" s="233"/>
      <c r="AI193" s="231"/>
      <c r="AJ193" s="231"/>
      <c r="AK193" s="231"/>
      <c r="AL193" s="231"/>
      <c r="AM193" s="231"/>
      <c r="AN193" s="231"/>
      <c r="AO193" s="231"/>
      <c r="AP193" s="231"/>
      <c r="AQ193" s="231"/>
      <c r="AR193" s="231"/>
      <c r="AS193" s="232">
        <f>G193/6</f>
        <v>0</v>
      </c>
      <c r="AT193" s="233"/>
      <c r="AU193" s="231"/>
      <c r="AV193" s="231"/>
      <c r="AW193" s="231"/>
      <c r="AX193" s="231"/>
      <c r="AY193" s="231"/>
      <c r="AZ193" s="231"/>
      <c r="BA193" s="231"/>
      <c r="BB193" s="231"/>
      <c r="BC193" s="231"/>
      <c r="BD193" s="231"/>
      <c r="BE193" s="232">
        <f>G193/6</f>
        <v>0</v>
      </c>
      <c r="BF193" s="233"/>
      <c r="BG193" s="231"/>
      <c r="BH193" s="231"/>
      <c r="BI193" s="231"/>
      <c r="BJ193" s="231"/>
      <c r="BK193" s="231"/>
      <c r="BL193" s="231"/>
      <c r="BM193" s="231"/>
      <c r="BN193" s="231"/>
      <c r="BO193" s="231"/>
      <c r="BP193" s="231"/>
      <c r="BQ193" s="232">
        <f>G193/6</f>
        <v>0</v>
      </c>
      <c r="BR193" s="233"/>
      <c r="BS193" s="231"/>
      <c r="BT193" s="231"/>
      <c r="BU193" s="231"/>
      <c r="BV193" s="231"/>
      <c r="BW193" s="231"/>
      <c r="BX193" s="231"/>
      <c r="BY193" s="231"/>
      <c r="BZ193" s="231"/>
      <c r="CA193" s="231"/>
      <c r="CB193" s="231"/>
      <c r="CC193" s="232">
        <f>G193-SUM(H193:CB193)</f>
        <v>0</v>
      </c>
      <c r="CD193" s="368"/>
    </row>
    <row r="194" spans="1:82" x14ac:dyDescent="0.75">
      <c r="A194" s="175"/>
      <c r="B194" s="176" t="s">
        <v>890</v>
      </c>
      <c r="C194" s="177" t="str">
        <f>"Provision of Toll Operations and Maintenance at Beitbridge - Operations (" &amp; TEXT(G192,"##### ####") &amp;")"</f>
        <v>Provision of Toll Operations and Maintenance at Beitbridge - Operations (20 000 000)</v>
      </c>
      <c r="D194" s="178" t="s">
        <v>318</v>
      </c>
      <c r="E194" s="300">
        <v>0</v>
      </c>
      <c r="F194" s="229"/>
      <c r="G194" s="174">
        <f t="shared" si="100"/>
        <v>0</v>
      </c>
      <c r="H194" s="225"/>
      <c r="I194" s="226"/>
      <c r="J194" s="225"/>
      <c r="K194" s="227"/>
      <c r="L194" s="227"/>
      <c r="M194" s="227"/>
      <c r="N194" s="227"/>
      <c r="O194" s="227"/>
      <c r="P194" s="227"/>
      <c r="Q194" s="227"/>
      <c r="R194" s="227"/>
      <c r="S194" s="227"/>
      <c r="T194" s="227"/>
      <c r="U194" s="226">
        <f t="shared" ref="U194" si="185">G194/6</f>
        <v>0</v>
      </c>
      <c r="V194" s="225"/>
      <c r="W194" s="227"/>
      <c r="X194" s="227"/>
      <c r="Y194" s="227"/>
      <c r="Z194" s="227"/>
      <c r="AA194" s="227"/>
      <c r="AB194" s="227"/>
      <c r="AC194" s="227"/>
      <c r="AD194" s="227"/>
      <c r="AE194" s="227"/>
      <c r="AF194" s="227"/>
      <c r="AG194" s="226">
        <f t="shared" ref="AG194" si="186">G194/6</f>
        <v>0</v>
      </c>
      <c r="AH194" s="228"/>
      <c r="AI194" s="227"/>
      <c r="AJ194" s="227"/>
      <c r="AK194" s="227"/>
      <c r="AL194" s="227"/>
      <c r="AM194" s="227"/>
      <c r="AN194" s="227"/>
      <c r="AO194" s="227"/>
      <c r="AP194" s="227"/>
      <c r="AQ194" s="227"/>
      <c r="AR194" s="227"/>
      <c r="AS194" s="226">
        <f t="shared" ref="AS194" si="187">G194/6</f>
        <v>0</v>
      </c>
      <c r="AT194" s="228"/>
      <c r="AU194" s="227"/>
      <c r="AV194" s="227"/>
      <c r="AW194" s="227"/>
      <c r="AX194" s="227"/>
      <c r="AY194" s="227"/>
      <c r="AZ194" s="227"/>
      <c r="BA194" s="227"/>
      <c r="BB194" s="227"/>
      <c r="BC194" s="227"/>
      <c r="BD194" s="227"/>
      <c r="BE194" s="226">
        <f t="shared" ref="BE194" si="188">G194/6</f>
        <v>0</v>
      </c>
      <c r="BF194" s="228"/>
      <c r="BG194" s="227"/>
      <c r="BH194" s="227"/>
      <c r="BI194" s="227"/>
      <c r="BJ194" s="227"/>
      <c r="BK194" s="227"/>
      <c r="BL194" s="227"/>
      <c r="BM194" s="227"/>
      <c r="BN194" s="227"/>
      <c r="BO194" s="227"/>
      <c r="BP194" s="227"/>
      <c r="BQ194" s="226">
        <f t="shared" ref="BQ194" si="189">G194/6</f>
        <v>0</v>
      </c>
      <c r="BR194" s="228"/>
      <c r="BS194" s="227"/>
      <c r="BT194" s="227"/>
      <c r="BU194" s="227"/>
      <c r="BV194" s="227"/>
      <c r="BW194" s="227"/>
      <c r="BX194" s="227"/>
      <c r="BY194" s="227"/>
      <c r="BZ194" s="227"/>
      <c r="CA194" s="227"/>
      <c r="CB194" s="227"/>
      <c r="CC194" s="232">
        <f t="shared" ref="CC194" si="190">G194-SUM(H194:CB194)</f>
        <v>0</v>
      </c>
      <c r="CD194" s="368"/>
    </row>
    <row r="195" spans="1:82" x14ac:dyDescent="0.75">
      <c r="A195" s="175"/>
      <c r="B195" s="176" t="s">
        <v>891</v>
      </c>
      <c r="C195" s="177" t="str">
        <f>"Overhead charges and profit in respect of the above-mentioned item ("&amp; TEXT(F193,"#.##%") &amp; ")"</f>
        <v>Overhead charges and profit in respect of the above-mentioned item (.%)</v>
      </c>
      <c r="D195" s="178" t="s">
        <v>320</v>
      </c>
      <c r="E195" s="300">
        <v>0</v>
      </c>
      <c r="F195" s="229"/>
      <c r="G195" s="174">
        <f t="shared" si="100"/>
        <v>0</v>
      </c>
      <c r="H195" s="225"/>
      <c r="I195" s="226"/>
      <c r="J195" s="225"/>
      <c r="K195" s="227"/>
      <c r="L195" s="227"/>
      <c r="M195" s="227"/>
      <c r="N195" s="227"/>
      <c r="O195" s="227"/>
      <c r="P195" s="227"/>
      <c r="Q195" s="227"/>
      <c r="R195" s="227"/>
      <c r="S195" s="227"/>
      <c r="T195" s="227"/>
      <c r="U195" s="226">
        <f>G195/6</f>
        <v>0</v>
      </c>
      <c r="V195" s="225"/>
      <c r="W195" s="227"/>
      <c r="X195" s="227"/>
      <c r="Y195" s="227"/>
      <c r="Z195" s="227"/>
      <c r="AA195" s="227"/>
      <c r="AB195" s="227"/>
      <c r="AC195" s="227"/>
      <c r="AD195" s="227"/>
      <c r="AE195" s="227"/>
      <c r="AF195" s="227"/>
      <c r="AG195" s="226">
        <f>G195/6</f>
        <v>0</v>
      </c>
      <c r="AH195" s="228"/>
      <c r="AI195" s="227"/>
      <c r="AJ195" s="227"/>
      <c r="AK195" s="227"/>
      <c r="AL195" s="227"/>
      <c r="AM195" s="227"/>
      <c r="AN195" s="227"/>
      <c r="AO195" s="227"/>
      <c r="AP195" s="227"/>
      <c r="AQ195" s="227"/>
      <c r="AR195" s="227"/>
      <c r="AS195" s="226">
        <f>G195/6</f>
        <v>0</v>
      </c>
      <c r="AT195" s="228"/>
      <c r="AU195" s="227"/>
      <c r="AV195" s="227"/>
      <c r="AW195" s="227"/>
      <c r="AX195" s="227"/>
      <c r="AY195" s="227"/>
      <c r="AZ195" s="227"/>
      <c r="BA195" s="227"/>
      <c r="BB195" s="227"/>
      <c r="BC195" s="227"/>
      <c r="BD195" s="227"/>
      <c r="BE195" s="226">
        <f>G195/6</f>
        <v>0</v>
      </c>
      <c r="BF195" s="228"/>
      <c r="BG195" s="227"/>
      <c r="BH195" s="227"/>
      <c r="BI195" s="227"/>
      <c r="BJ195" s="227"/>
      <c r="BK195" s="227"/>
      <c r="BL195" s="227"/>
      <c r="BM195" s="227"/>
      <c r="BN195" s="227"/>
      <c r="BO195" s="227"/>
      <c r="BP195" s="227"/>
      <c r="BQ195" s="226">
        <f>G195/6</f>
        <v>0</v>
      </c>
      <c r="BR195" s="228"/>
      <c r="BS195" s="227"/>
      <c r="BT195" s="227"/>
      <c r="BU195" s="227"/>
      <c r="BV195" s="227"/>
      <c r="BW195" s="227"/>
      <c r="BX195" s="227"/>
      <c r="BY195" s="227"/>
      <c r="BZ195" s="227"/>
      <c r="CA195" s="227"/>
      <c r="CB195" s="227"/>
      <c r="CC195" s="232">
        <f>G195-SUM(H195:CB195)</f>
        <v>0</v>
      </c>
      <c r="CD195" s="368"/>
    </row>
    <row r="196" spans="1:82" ht="27" x14ac:dyDescent="0.75">
      <c r="A196" s="175"/>
      <c r="B196" s="73" t="s">
        <v>899</v>
      </c>
      <c r="C196" s="143" t="s">
        <v>901</v>
      </c>
      <c r="D196" s="144" t="s">
        <v>318</v>
      </c>
      <c r="E196" s="301">
        <v>1</v>
      </c>
      <c r="F196" s="76">
        <f>150000*18</f>
        <v>2700000</v>
      </c>
      <c r="G196" s="74">
        <f t="shared" si="100"/>
        <v>2700000</v>
      </c>
      <c r="H196" s="234"/>
      <c r="I196" s="235"/>
      <c r="J196" s="230"/>
      <c r="K196" s="231"/>
      <c r="L196" s="231"/>
      <c r="M196" s="231"/>
      <c r="N196" s="231"/>
      <c r="O196" s="231"/>
      <c r="P196" s="231"/>
      <c r="Q196" s="231"/>
      <c r="R196" s="231"/>
      <c r="S196" s="231"/>
      <c r="T196" s="231"/>
      <c r="U196" s="232">
        <f>G196*(12/18)</f>
        <v>1800000</v>
      </c>
      <c r="V196" s="230"/>
      <c r="W196" s="231"/>
      <c r="X196" s="231"/>
      <c r="Y196" s="231"/>
      <c r="Z196" s="231"/>
      <c r="AA196" s="231"/>
      <c r="AB196" s="231"/>
      <c r="AC196" s="231"/>
      <c r="AD196" s="231"/>
      <c r="AE196" s="231"/>
      <c r="AF196" s="231"/>
      <c r="AG196" s="232">
        <f>G196*6/18</f>
        <v>900000</v>
      </c>
      <c r="AH196" s="233"/>
      <c r="AI196" s="231"/>
      <c r="AJ196" s="231"/>
      <c r="AK196" s="231"/>
      <c r="AL196" s="231"/>
      <c r="AM196" s="231"/>
      <c r="AN196" s="231"/>
      <c r="AO196" s="231"/>
      <c r="AP196" s="231"/>
      <c r="AQ196" s="231"/>
      <c r="AR196" s="231"/>
      <c r="AS196" s="232">
        <v>0</v>
      </c>
      <c r="AT196" s="233"/>
      <c r="AU196" s="231"/>
      <c r="AV196" s="231"/>
      <c r="AW196" s="231"/>
      <c r="AX196" s="231"/>
      <c r="AY196" s="231"/>
      <c r="AZ196" s="231"/>
      <c r="BA196" s="231"/>
      <c r="BB196" s="231"/>
      <c r="BC196" s="231"/>
      <c r="BD196" s="231"/>
      <c r="BE196" s="232">
        <v>0</v>
      </c>
      <c r="BF196" s="233"/>
      <c r="BG196" s="231"/>
      <c r="BH196" s="231"/>
      <c r="BI196" s="231"/>
      <c r="BJ196" s="231"/>
      <c r="BK196" s="231"/>
      <c r="BL196" s="231"/>
      <c r="BM196" s="231"/>
      <c r="BN196" s="231"/>
      <c r="BO196" s="231"/>
      <c r="BP196" s="231"/>
      <c r="BQ196" s="232">
        <v>0</v>
      </c>
      <c r="BR196" s="233"/>
      <c r="BS196" s="231"/>
      <c r="BT196" s="231"/>
      <c r="BU196" s="231"/>
      <c r="BV196" s="231"/>
      <c r="BW196" s="231"/>
      <c r="BX196" s="231"/>
      <c r="BY196" s="231"/>
      <c r="BZ196" s="231"/>
      <c r="CA196" s="231"/>
      <c r="CB196" s="231"/>
      <c r="CC196" s="232">
        <f t="shared" ref="CC196" si="191">G196-SUM(H196:CB196)</f>
        <v>0</v>
      </c>
      <c r="CD196" s="368"/>
    </row>
    <row r="197" spans="1:82" x14ac:dyDescent="0.75">
      <c r="A197" s="175"/>
      <c r="B197" s="278" t="s">
        <v>900</v>
      </c>
      <c r="C197" s="279" t="s">
        <v>902</v>
      </c>
      <c r="D197" s="339" t="s">
        <v>320</v>
      </c>
      <c r="E197" s="340">
        <f t="shared" ref="E197" si="192">+G196</f>
        <v>2700000</v>
      </c>
      <c r="F197" s="341"/>
      <c r="G197" s="342">
        <f t="shared" si="100"/>
        <v>0</v>
      </c>
      <c r="H197" s="236"/>
      <c r="I197" s="280"/>
      <c r="J197" s="236"/>
      <c r="K197" s="343"/>
      <c r="L197" s="343"/>
      <c r="M197" s="343"/>
      <c r="N197" s="343"/>
      <c r="O197" s="343"/>
      <c r="P197" s="343"/>
      <c r="Q197" s="343"/>
      <c r="R197" s="343"/>
      <c r="S197" s="343"/>
      <c r="T197" s="343"/>
      <c r="U197" s="280">
        <f>G197/6</f>
        <v>0</v>
      </c>
      <c r="V197" s="344"/>
      <c r="W197" s="343"/>
      <c r="X197" s="343"/>
      <c r="Y197" s="343"/>
      <c r="Z197" s="343"/>
      <c r="AA197" s="343"/>
      <c r="AB197" s="343"/>
      <c r="AC197" s="343"/>
      <c r="AD197" s="343"/>
      <c r="AE197" s="343"/>
      <c r="AF197" s="343"/>
      <c r="AG197" s="280">
        <f>G197/6</f>
        <v>0</v>
      </c>
      <c r="AH197" s="344"/>
      <c r="AI197" s="343"/>
      <c r="AJ197" s="343"/>
      <c r="AK197" s="343"/>
      <c r="AL197" s="343"/>
      <c r="AM197" s="343"/>
      <c r="AN197" s="343"/>
      <c r="AO197" s="343"/>
      <c r="AP197" s="343"/>
      <c r="AQ197" s="343"/>
      <c r="AR197" s="343"/>
      <c r="AS197" s="280">
        <f>G197/6</f>
        <v>0</v>
      </c>
      <c r="AT197" s="344"/>
      <c r="AU197" s="343"/>
      <c r="AV197" s="343"/>
      <c r="AW197" s="343"/>
      <c r="AX197" s="343"/>
      <c r="AY197" s="343"/>
      <c r="AZ197" s="343"/>
      <c r="BA197" s="343"/>
      <c r="BB197" s="343"/>
      <c r="BC197" s="343"/>
      <c r="BD197" s="343"/>
      <c r="BE197" s="280">
        <f>G197/6</f>
        <v>0</v>
      </c>
      <c r="BF197" s="344"/>
      <c r="BG197" s="343"/>
      <c r="BH197" s="343"/>
      <c r="BI197" s="343"/>
      <c r="BJ197" s="343"/>
      <c r="BK197" s="343"/>
      <c r="BL197" s="343"/>
      <c r="BM197" s="343"/>
      <c r="BN197" s="343"/>
      <c r="BO197" s="343"/>
      <c r="BP197" s="343"/>
      <c r="BQ197" s="280">
        <f>G197/6</f>
        <v>0</v>
      </c>
      <c r="BR197" s="344"/>
      <c r="BS197" s="343"/>
      <c r="BT197" s="343"/>
      <c r="BU197" s="343"/>
      <c r="BV197" s="343"/>
      <c r="BW197" s="343"/>
      <c r="BX197" s="343"/>
      <c r="BY197" s="343"/>
      <c r="BZ197" s="343"/>
      <c r="CA197" s="343"/>
      <c r="CB197" s="343"/>
      <c r="CC197" s="280">
        <f>G197-SUM(H197:CB197)</f>
        <v>0</v>
      </c>
      <c r="CD197" s="368"/>
    </row>
    <row r="198" spans="1:82" x14ac:dyDescent="0.75">
      <c r="A198" s="39"/>
      <c r="B198" s="54"/>
      <c r="C198" s="192"/>
      <c r="D198" s="41" t="s">
        <v>374</v>
      </c>
      <c r="E198" s="288"/>
      <c r="F198" s="287"/>
      <c r="G198" s="42"/>
      <c r="H198" s="42"/>
      <c r="I198" s="57"/>
      <c r="J198" s="57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149"/>
      <c r="CD198" s="368"/>
    </row>
    <row r="199" spans="1:82" x14ac:dyDescent="0.75">
      <c r="A199" s="175"/>
      <c r="B199" s="113" t="s">
        <v>343</v>
      </c>
      <c r="C199" s="114" t="s">
        <v>344</v>
      </c>
      <c r="D199" s="115" t="s">
        <v>374</v>
      </c>
      <c r="E199" s="293"/>
      <c r="F199" s="251"/>
      <c r="G199" s="116">
        <f t="shared" ref="G199:AL199" si="193">G200+G215+G248+G264+G408+G412</f>
        <v>50030000</v>
      </c>
      <c r="H199" s="117">
        <f t="shared" si="193"/>
        <v>0</v>
      </c>
      <c r="I199" s="118">
        <f t="shared" si="193"/>
        <v>0</v>
      </c>
      <c r="J199" s="117">
        <f t="shared" si="193"/>
        <v>53472.22</v>
      </c>
      <c r="K199" s="119">
        <f t="shared" si="193"/>
        <v>53472.22</v>
      </c>
      <c r="L199" s="119">
        <f t="shared" si="193"/>
        <v>53472.22</v>
      </c>
      <c r="M199" s="119">
        <f t="shared" si="193"/>
        <v>53472.22</v>
      </c>
      <c r="N199" s="119">
        <f t="shared" si="193"/>
        <v>53472.22</v>
      </c>
      <c r="O199" s="119">
        <f t="shared" si="193"/>
        <v>53472.22</v>
      </c>
      <c r="P199" s="119">
        <f t="shared" si="193"/>
        <v>53472.22</v>
      </c>
      <c r="Q199" s="119">
        <f t="shared" si="193"/>
        <v>53472.22</v>
      </c>
      <c r="R199" s="119">
        <f t="shared" si="193"/>
        <v>53472.22</v>
      </c>
      <c r="S199" s="119">
        <f t="shared" si="193"/>
        <v>53472.22</v>
      </c>
      <c r="T199" s="119">
        <f t="shared" si="193"/>
        <v>53472.22</v>
      </c>
      <c r="U199" s="118">
        <f t="shared" si="193"/>
        <v>13750138.880000001</v>
      </c>
      <c r="V199" s="117">
        <f t="shared" si="193"/>
        <v>53472.22</v>
      </c>
      <c r="W199" s="119">
        <f t="shared" si="193"/>
        <v>53472.22</v>
      </c>
      <c r="X199" s="119">
        <f t="shared" si="193"/>
        <v>53472.22</v>
      </c>
      <c r="Y199" s="119">
        <f t="shared" si="193"/>
        <v>53472.22</v>
      </c>
      <c r="Z199" s="119">
        <f t="shared" si="193"/>
        <v>53472.22</v>
      </c>
      <c r="AA199" s="119">
        <f t="shared" si="193"/>
        <v>53472.22</v>
      </c>
      <c r="AB199" s="119">
        <f t="shared" si="193"/>
        <v>53472.22</v>
      </c>
      <c r="AC199" s="119">
        <f t="shared" si="193"/>
        <v>53472.22</v>
      </c>
      <c r="AD199" s="119">
        <f t="shared" si="193"/>
        <v>53472.22</v>
      </c>
      <c r="AE199" s="119">
        <f t="shared" si="193"/>
        <v>53472.22</v>
      </c>
      <c r="AF199" s="119">
        <f t="shared" si="193"/>
        <v>53472.22</v>
      </c>
      <c r="AG199" s="118">
        <f t="shared" si="193"/>
        <v>9750138.8800000008</v>
      </c>
      <c r="AH199" s="120">
        <f t="shared" si="193"/>
        <v>53472.22</v>
      </c>
      <c r="AI199" s="119">
        <f t="shared" si="193"/>
        <v>53472.22</v>
      </c>
      <c r="AJ199" s="119">
        <f t="shared" si="193"/>
        <v>53472.22</v>
      </c>
      <c r="AK199" s="119">
        <f t="shared" si="193"/>
        <v>53472.22</v>
      </c>
      <c r="AL199" s="119">
        <f t="shared" si="193"/>
        <v>53472.22</v>
      </c>
      <c r="AM199" s="119">
        <f t="shared" ref="AM199:BR199" si="194">AM200+AM215+AM248+AM264+AM408+AM412</f>
        <v>53472.22</v>
      </c>
      <c r="AN199" s="119">
        <f t="shared" si="194"/>
        <v>53472.22</v>
      </c>
      <c r="AO199" s="119">
        <f t="shared" si="194"/>
        <v>53472.22</v>
      </c>
      <c r="AP199" s="119">
        <f t="shared" si="194"/>
        <v>53472.22</v>
      </c>
      <c r="AQ199" s="119">
        <f t="shared" si="194"/>
        <v>53472.22</v>
      </c>
      <c r="AR199" s="119">
        <f t="shared" si="194"/>
        <v>53472.22</v>
      </c>
      <c r="AS199" s="118">
        <f t="shared" si="194"/>
        <v>5750138.8799999999</v>
      </c>
      <c r="AT199" s="120">
        <f t="shared" si="194"/>
        <v>53472.22</v>
      </c>
      <c r="AU199" s="119">
        <f t="shared" si="194"/>
        <v>53472.22</v>
      </c>
      <c r="AV199" s="119">
        <f t="shared" si="194"/>
        <v>53472.22</v>
      </c>
      <c r="AW199" s="119">
        <f t="shared" si="194"/>
        <v>53472.22</v>
      </c>
      <c r="AX199" s="119">
        <f t="shared" si="194"/>
        <v>53472.22</v>
      </c>
      <c r="AY199" s="119">
        <f t="shared" si="194"/>
        <v>53472.22</v>
      </c>
      <c r="AZ199" s="119">
        <f t="shared" si="194"/>
        <v>53472.22</v>
      </c>
      <c r="BA199" s="119">
        <f t="shared" si="194"/>
        <v>53472.22</v>
      </c>
      <c r="BB199" s="119">
        <f t="shared" si="194"/>
        <v>53472.22</v>
      </c>
      <c r="BC199" s="119">
        <f t="shared" si="194"/>
        <v>53472.22</v>
      </c>
      <c r="BD199" s="119">
        <f t="shared" si="194"/>
        <v>53472.22</v>
      </c>
      <c r="BE199" s="118">
        <f t="shared" si="194"/>
        <v>5750138.8799999999</v>
      </c>
      <c r="BF199" s="120">
        <f t="shared" si="194"/>
        <v>53472.22</v>
      </c>
      <c r="BG199" s="119">
        <f t="shared" si="194"/>
        <v>53472.22</v>
      </c>
      <c r="BH199" s="119">
        <f t="shared" si="194"/>
        <v>53472.22</v>
      </c>
      <c r="BI199" s="119">
        <f t="shared" si="194"/>
        <v>53472.22</v>
      </c>
      <c r="BJ199" s="119">
        <f t="shared" si="194"/>
        <v>53472.22</v>
      </c>
      <c r="BK199" s="119">
        <f t="shared" si="194"/>
        <v>53472.22</v>
      </c>
      <c r="BL199" s="119">
        <f t="shared" si="194"/>
        <v>53472.22</v>
      </c>
      <c r="BM199" s="119">
        <f t="shared" si="194"/>
        <v>53472.22</v>
      </c>
      <c r="BN199" s="119">
        <f t="shared" si="194"/>
        <v>53472.22</v>
      </c>
      <c r="BO199" s="119">
        <f t="shared" si="194"/>
        <v>53472.22</v>
      </c>
      <c r="BP199" s="119">
        <f t="shared" si="194"/>
        <v>53472.22</v>
      </c>
      <c r="BQ199" s="118">
        <f t="shared" si="194"/>
        <v>5750138.8799999999</v>
      </c>
      <c r="BR199" s="120">
        <f t="shared" si="194"/>
        <v>53472.22</v>
      </c>
      <c r="BS199" s="119">
        <f t="shared" ref="BS199:CC199" si="195">BS200+BS215+BS248+BS264+BS408+BS412</f>
        <v>53472.22</v>
      </c>
      <c r="BT199" s="119">
        <f t="shared" si="195"/>
        <v>53472.22</v>
      </c>
      <c r="BU199" s="119">
        <f t="shared" si="195"/>
        <v>53472.22</v>
      </c>
      <c r="BV199" s="119">
        <f t="shared" si="195"/>
        <v>53472.22</v>
      </c>
      <c r="BW199" s="119">
        <f t="shared" si="195"/>
        <v>53472.22</v>
      </c>
      <c r="BX199" s="119">
        <f t="shared" si="195"/>
        <v>53472.22</v>
      </c>
      <c r="BY199" s="119">
        <f t="shared" si="195"/>
        <v>53472.22</v>
      </c>
      <c r="BZ199" s="119">
        <f t="shared" si="195"/>
        <v>53472.22</v>
      </c>
      <c r="CA199" s="119">
        <f t="shared" si="195"/>
        <v>53472.22</v>
      </c>
      <c r="CB199" s="119">
        <f t="shared" si="195"/>
        <v>53472.22</v>
      </c>
      <c r="CC199" s="118">
        <f t="shared" si="195"/>
        <v>5750139.0800000001</v>
      </c>
      <c r="CD199" s="368"/>
    </row>
    <row r="200" spans="1:82" x14ac:dyDescent="0.75">
      <c r="A200" s="175"/>
      <c r="B200" s="121" t="s">
        <v>345</v>
      </c>
      <c r="C200" s="122" t="s">
        <v>346</v>
      </c>
      <c r="D200" s="123" t="s">
        <v>374</v>
      </c>
      <c r="E200" s="294"/>
      <c r="F200" s="249"/>
      <c r="G200" s="124">
        <f>SUM(G201:G214)</f>
        <v>0</v>
      </c>
      <c r="H200" s="125">
        <f t="shared" ref="H200:AL200" si="196">SUM(H201:H214)</f>
        <v>0</v>
      </c>
      <c r="I200" s="126">
        <f t="shared" si="196"/>
        <v>0</v>
      </c>
      <c r="J200" s="125">
        <f t="shared" si="196"/>
        <v>0</v>
      </c>
      <c r="K200" s="127">
        <f t="shared" si="196"/>
        <v>0</v>
      </c>
      <c r="L200" s="127">
        <f t="shared" si="196"/>
        <v>0</v>
      </c>
      <c r="M200" s="127">
        <f t="shared" si="196"/>
        <v>0</v>
      </c>
      <c r="N200" s="127">
        <f t="shared" si="196"/>
        <v>0</v>
      </c>
      <c r="O200" s="127">
        <f t="shared" si="196"/>
        <v>0</v>
      </c>
      <c r="P200" s="127">
        <f t="shared" si="196"/>
        <v>0</v>
      </c>
      <c r="Q200" s="127">
        <f>SUM(Q201:Q214)</f>
        <v>0</v>
      </c>
      <c r="R200" s="127">
        <f t="shared" si="196"/>
        <v>0</v>
      </c>
      <c r="S200" s="127">
        <f t="shared" si="196"/>
        <v>0</v>
      </c>
      <c r="T200" s="127">
        <f t="shared" si="196"/>
        <v>0</v>
      </c>
      <c r="U200" s="126">
        <f t="shared" si="196"/>
        <v>0</v>
      </c>
      <c r="V200" s="125">
        <f t="shared" si="196"/>
        <v>0</v>
      </c>
      <c r="W200" s="127">
        <f t="shared" si="196"/>
        <v>0</v>
      </c>
      <c r="X200" s="127">
        <f t="shared" si="196"/>
        <v>0</v>
      </c>
      <c r="Y200" s="127">
        <f t="shared" si="196"/>
        <v>0</v>
      </c>
      <c r="Z200" s="127">
        <f t="shared" si="196"/>
        <v>0</v>
      </c>
      <c r="AA200" s="127">
        <f t="shared" si="196"/>
        <v>0</v>
      </c>
      <c r="AB200" s="127">
        <f t="shared" si="196"/>
        <v>0</v>
      </c>
      <c r="AC200" s="127">
        <f t="shared" si="196"/>
        <v>0</v>
      </c>
      <c r="AD200" s="127">
        <f t="shared" si="196"/>
        <v>0</v>
      </c>
      <c r="AE200" s="127">
        <f t="shared" si="196"/>
        <v>0</v>
      </c>
      <c r="AF200" s="127">
        <f t="shared" si="196"/>
        <v>0</v>
      </c>
      <c r="AG200" s="126">
        <f t="shared" si="196"/>
        <v>0</v>
      </c>
      <c r="AH200" s="128">
        <f t="shared" si="196"/>
        <v>0</v>
      </c>
      <c r="AI200" s="127">
        <f t="shared" si="196"/>
        <v>0</v>
      </c>
      <c r="AJ200" s="127">
        <f t="shared" si="196"/>
        <v>0</v>
      </c>
      <c r="AK200" s="127">
        <f t="shared" si="196"/>
        <v>0</v>
      </c>
      <c r="AL200" s="127">
        <f t="shared" si="196"/>
        <v>0</v>
      </c>
      <c r="AM200" s="127">
        <f t="shared" ref="AM200:CC200" si="197">SUM(AM201:AM214)</f>
        <v>0</v>
      </c>
      <c r="AN200" s="127">
        <f t="shared" si="197"/>
        <v>0</v>
      </c>
      <c r="AO200" s="127">
        <f t="shared" si="197"/>
        <v>0</v>
      </c>
      <c r="AP200" s="127">
        <f t="shared" si="197"/>
        <v>0</v>
      </c>
      <c r="AQ200" s="127">
        <f t="shared" si="197"/>
        <v>0</v>
      </c>
      <c r="AR200" s="127">
        <f t="shared" si="197"/>
        <v>0</v>
      </c>
      <c r="AS200" s="126">
        <f t="shared" si="197"/>
        <v>0</v>
      </c>
      <c r="AT200" s="128">
        <f t="shared" si="197"/>
        <v>0</v>
      </c>
      <c r="AU200" s="127">
        <f t="shared" si="197"/>
        <v>0</v>
      </c>
      <c r="AV200" s="127">
        <f t="shared" si="197"/>
        <v>0</v>
      </c>
      <c r="AW200" s="127">
        <f t="shared" si="197"/>
        <v>0</v>
      </c>
      <c r="AX200" s="127">
        <f t="shared" si="197"/>
        <v>0</v>
      </c>
      <c r="AY200" s="127">
        <f t="shared" si="197"/>
        <v>0</v>
      </c>
      <c r="AZ200" s="127">
        <f t="shared" si="197"/>
        <v>0</v>
      </c>
      <c r="BA200" s="127">
        <f t="shared" si="197"/>
        <v>0</v>
      </c>
      <c r="BB200" s="127">
        <f t="shared" si="197"/>
        <v>0</v>
      </c>
      <c r="BC200" s="127">
        <f t="shared" si="197"/>
        <v>0</v>
      </c>
      <c r="BD200" s="127">
        <f t="shared" si="197"/>
        <v>0</v>
      </c>
      <c r="BE200" s="126">
        <f t="shared" si="197"/>
        <v>0</v>
      </c>
      <c r="BF200" s="128">
        <f t="shared" si="197"/>
        <v>0</v>
      </c>
      <c r="BG200" s="127">
        <f t="shared" si="197"/>
        <v>0</v>
      </c>
      <c r="BH200" s="127">
        <f t="shared" si="197"/>
        <v>0</v>
      </c>
      <c r="BI200" s="127">
        <f t="shared" si="197"/>
        <v>0</v>
      </c>
      <c r="BJ200" s="127">
        <f t="shared" si="197"/>
        <v>0</v>
      </c>
      <c r="BK200" s="127">
        <f t="shared" si="197"/>
        <v>0</v>
      </c>
      <c r="BL200" s="127">
        <f t="shared" si="197"/>
        <v>0</v>
      </c>
      <c r="BM200" s="127">
        <f t="shared" si="197"/>
        <v>0</v>
      </c>
      <c r="BN200" s="127">
        <f t="shared" si="197"/>
        <v>0</v>
      </c>
      <c r="BO200" s="127">
        <f t="shared" si="197"/>
        <v>0</v>
      </c>
      <c r="BP200" s="127">
        <f t="shared" si="197"/>
        <v>0</v>
      </c>
      <c r="BQ200" s="126">
        <f t="shared" si="197"/>
        <v>0</v>
      </c>
      <c r="BR200" s="128">
        <f t="shared" si="197"/>
        <v>0</v>
      </c>
      <c r="BS200" s="127">
        <f t="shared" si="197"/>
        <v>0</v>
      </c>
      <c r="BT200" s="127">
        <f t="shared" si="197"/>
        <v>0</v>
      </c>
      <c r="BU200" s="127">
        <f t="shared" si="197"/>
        <v>0</v>
      </c>
      <c r="BV200" s="127">
        <f t="shared" si="197"/>
        <v>0</v>
      </c>
      <c r="BW200" s="127">
        <f t="shared" si="197"/>
        <v>0</v>
      </c>
      <c r="BX200" s="127">
        <f t="shared" si="197"/>
        <v>0</v>
      </c>
      <c r="BY200" s="127">
        <f t="shared" si="197"/>
        <v>0</v>
      </c>
      <c r="BZ200" s="127">
        <f t="shared" si="197"/>
        <v>0</v>
      </c>
      <c r="CA200" s="127">
        <f t="shared" si="197"/>
        <v>0</v>
      </c>
      <c r="CB200" s="127">
        <f t="shared" si="197"/>
        <v>0</v>
      </c>
      <c r="CC200" s="126">
        <f t="shared" si="197"/>
        <v>0</v>
      </c>
      <c r="CD200" s="368"/>
    </row>
    <row r="201" spans="1:82" ht="27" x14ac:dyDescent="0.75">
      <c r="A201" s="175"/>
      <c r="B201" s="176" t="s">
        <v>347</v>
      </c>
      <c r="C201" s="177" t="s">
        <v>598</v>
      </c>
      <c r="D201" s="178" t="s">
        <v>86</v>
      </c>
      <c r="E201" s="300">
        <v>0</v>
      </c>
      <c r="F201" s="229"/>
      <c r="G201" s="174">
        <f>+E201*F201</f>
        <v>0</v>
      </c>
      <c r="H201" s="225"/>
      <c r="I201" s="226"/>
      <c r="J201" s="225"/>
      <c r="K201" s="227"/>
      <c r="L201" s="227"/>
      <c r="M201" s="227"/>
      <c r="N201" s="227"/>
      <c r="O201" s="227"/>
      <c r="P201" s="227"/>
      <c r="Q201" s="227"/>
      <c r="R201" s="227"/>
      <c r="S201" s="227"/>
      <c r="T201" s="227"/>
      <c r="U201" s="226">
        <f>G201/2.5</f>
        <v>0</v>
      </c>
      <c r="V201" s="225"/>
      <c r="W201" s="227"/>
      <c r="X201" s="227"/>
      <c r="Y201" s="227"/>
      <c r="Z201" s="227"/>
      <c r="AA201" s="227"/>
      <c r="AB201" s="227"/>
      <c r="AC201" s="227"/>
      <c r="AD201" s="227"/>
      <c r="AE201" s="227"/>
      <c r="AF201" s="227"/>
      <c r="AG201" s="226">
        <f>G201/2.5</f>
        <v>0</v>
      </c>
      <c r="AH201" s="228"/>
      <c r="AI201" s="227"/>
      <c r="AJ201" s="227"/>
      <c r="AK201" s="227"/>
      <c r="AL201" s="227"/>
      <c r="AM201" s="227">
        <f>G201-SUM(J201:AL201)</f>
        <v>0</v>
      </c>
      <c r="AN201" s="227"/>
      <c r="AO201" s="227"/>
      <c r="AP201" s="227"/>
      <c r="AQ201" s="227"/>
      <c r="AR201" s="227"/>
      <c r="AS201" s="226"/>
      <c r="AT201" s="228"/>
      <c r="AU201" s="227"/>
      <c r="AV201" s="227"/>
      <c r="AW201" s="227"/>
      <c r="AX201" s="227"/>
      <c r="AY201" s="227"/>
      <c r="AZ201" s="227"/>
      <c r="BA201" s="227"/>
      <c r="BB201" s="227"/>
      <c r="BC201" s="227"/>
      <c r="BD201" s="227"/>
      <c r="BE201" s="226"/>
      <c r="BF201" s="228"/>
      <c r="BG201" s="227"/>
      <c r="BH201" s="227"/>
      <c r="BI201" s="227"/>
      <c r="BJ201" s="227"/>
      <c r="BK201" s="227"/>
      <c r="BL201" s="227"/>
      <c r="BM201" s="227"/>
      <c r="BN201" s="227"/>
      <c r="BO201" s="227"/>
      <c r="BP201" s="227"/>
      <c r="BQ201" s="226"/>
      <c r="BR201" s="228"/>
      <c r="BS201" s="227"/>
      <c r="BT201" s="227"/>
      <c r="BU201" s="227"/>
      <c r="BV201" s="227"/>
      <c r="BW201" s="227"/>
      <c r="BX201" s="227"/>
      <c r="BY201" s="227"/>
      <c r="BZ201" s="227"/>
      <c r="CA201" s="227"/>
      <c r="CB201" s="227"/>
      <c r="CC201" s="232">
        <f t="shared" ref="CC201" si="198">G201-SUM(H201:CB201)</f>
        <v>0</v>
      </c>
      <c r="CD201" s="368"/>
    </row>
    <row r="202" spans="1:82" ht="27" x14ac:dyDescent="0.75">
      <c r="A202" s="175"/>
      <c r="B202" s="176" t="s">
        <v>348</v>
      </c>
      <c r="C202" s="177" t="s">
        <v>599</v>
      </c>
      <c r="D202" s="178" t="s">
        <v>58</v>
      </c>
      <c r="E202" s="300">
        <v>0</v>
      </c>
      <c r="F202" s="229"/>
      <c r="G202" s="174">
        <f>+E202*F202</f>
        <v>0</v>
      </c>
      <c r="H202" s="225"/>
      <c r="I202" s="226"/>
      <c r="J202" s="225"/>
      <c r="K202" s="227"/>
      <c r="L202" s="227"/>
      <c r="M202" s="227"/>
      <c r="N202" s="227"/>
      <c r="O202" s="227"/>
      <c r="P202" s="227"/>
      <c r="Q202" s="227"/>
      <c r="R202" s="227"/>
      <c r="S202" s="227"/>
      <c r="T202" s="227"/>
      <c r="U202" s="226"/>
      <c r="V202" s="225"/>
      <c r="W202" s="227"/>
      <c r="X202" s="227"/>
      <c r="Y202" s="227"/>
      <c r="Z202" s="227"/>
      <c r="AA202" s="227"/>
      <c r="AB202" s="227"/>
      <c r="AC202" s="227"/>
      <c r="AD202" s="227"/>
      <c r="AE202" s="227"/>
      <c r="AF202" s="227"/>
      <c r="AG202" s="226"/>
      <c r="AH202" s="228"/>
      <c r="AI202" s="227"/>
      <c r="AJ202" s="227"/>
      <c r="AK202" s="227"/>
      <c r="AL202" s="227"/>
      <c r="AM202" s="227"/>
      <c r="AN202" s="227"/>
      <c r="AO202" s="227"/>
      <c r="AP202" s="227"/>
      <c r="AQ202" s="227"/>
      <c r="AR202" s="227"/>
      <c r="AS202" s="226"/>
      <c r="AT202" s="228"/>
      <c r="AU202" s="227"/>
      <c r="AV202" s="227"/>
      <c r="AW202" s="227"/>
      <c r="AX202" s="227"/>
      <c r="AY202" s="227"/>
      <c r="AZ202" s="227"/>
      <c r="BA202" s="227"/>
      <c r="BB202" s="227"/>
      <c r="BC202" s="227"/>
      <c r="BD202" s="227"/>
      <c r="BE202" s="226"/>
      <c r="BF202" s="228"/>
      <c r="BG202" s="227"/>
      <c r="BH202" s="227"/>
      <c r="BI202" s="227"/>
      <c r="BJ202" s="227"/>
      <c r="BK202" s="227"/>
      <c r="BL202" s="227"/>
      <c r="BM202" s="227"/>
      <c r="BN202" s="227"/>
      <c r="BO202" s="227"/>
      <c r="BP202" s="227"/>
      <c r="BQ202" s="226"/>
      <c r="BR202" s="228"/>
      <c r="BS202" s="227"/>
      <c r="BT202" s="227"/>
      <c r="BU202" s="227"/>
      <c r="BV202" s="227"/>
      <c r="BW202" s="227"/>
      <c r="BX202" s="227"/>
      <c r="BY202" s="227"/>
      <c r="BZ202" s="227"/>
      <c r="CA202" s="227"/>
      <c r="CB202" s="227"/>
      <c r="CC202" s="226"/>
      <c r="CD202" s="368"/>
    </row>
    <row r="203" spans="1:82" x14ac:dyDescent="0.75">
      <c r="A203" s="39"/>
      <c r="B203" s="73" t="s">
        <v>349</v>
      </c>
      <c r="C203" s="129" t="str">
        <f>"Allowance for person- hours for variations -Project Manager ("&amp;E203&amp;" hours)"</f>
        <v>Allowance for person- hours for variations -Project Manager (100 hours)</v>
      </c>
      <c r="D203" s="139" t="s">
        <v>600</v>
      </c>
      <c r="E203" s="255">
        <v>100</v>
      </c>
      <c r="F203" s="216"/>
      <c r="G203" s="74">
        <f t="shared" ref="G203" si="199">+E203*F203</f>
        <v>0</v>
      </c>
      <c r="H203" s="230"/>
      <c r="I203" s="232"/>
      <c r="J203" s="230"/>
      <c r="K203" s="231"/>
      <c r="L203" s="231"/>
      <c r="M203" s="231"/>
      <c r="N203" s="231"/>
      <c r="O203" s="231"/>
      <c r="P203" s="231"/>
      <c r="Q203" s="231"/>
      <c r="R203" s="231"/>
      <c r="S203" s="231"/>
      <c r="T203" s="231"/>
      <c r="U203" s="232">
        <f>G203/6</f>
        <v>0</v>
      </c>
      <c r="V203" s="230"/>
      <c r="W203" s="231"/>
      <c r="X203" s="231"/>
      <c r="Y203" s="231"/>
      <c r="Z203" s="231"/>
      <c r="AA203" s="231"/>
      <c r="AB203" s="231"/>
      <c r="AC203" s="231"/>
      <c r="AD203" s="231"/>
      <c r="AE203" s="231"/>
      <c r="AF203" s="231"/>
      <c r="AG203" s="232">
        <f>G203/6</f>
        <v>0</v>
      </c>
      <c r="AH203" s="233"/>
      <c r="AI203" s="231"/>
      <c r="AJ203" s="231"/>
      <c r="AK203" s="231"/>
      <c r="AL203" s="231"/>
      <c r="AM203" s="231"/>
      <c r="AN203" s="231"/>
      <c r="AO203" s="231"/>
      <c r="AP203" s="231"/>
      <c r="AQ203" s="231"/>
      <c r="AR203" s="231"/>
      <c r="AS203" s="232">
        <f>G203/6</f>
        <v>0</v>
      </c>
      <c r="AT203" s="233"/>
      <c r="AU203" s="231"/>
      <c r="AV203" s="231"/>
      <c r="AW203" s="231"/>
      <c r="AX203" s="231"/>
      <c r="AY203" s="231"/>
      <c r="AZ203" s="231"/>
      <c r="BA203" s="231"/>
      <c r="BB203" s="231"/>
      <c r="BC203" s="231"/>
      <c r="BD203" s="231"/>
      <c r="BE203" s="232">
        <f>G203/6</f>
        <v>0</v>
      </c>
      <c r="BF203" s="233"/>
      <c r="BG203" s="231"/>
      <c r="BH203" s="231"/>
      <c r="BI203" s="231"/>
      <c r="BJ203" s="231"/>
      <c r="BK203" s="231"/>
      <c r="BL203" s="231"/>
      <c r="BM203" s="231"/>
      <c r="BN203" s="231"/>
      <c r="BO203" s="231"/>
      <c r="BP203" s="231"/>
      <c r="BQ203" s="232">
        <f>G203/6</f>
        <v>0</v>
      </c>
      <c r="BR203" s="233"/>
      <c r="BS203" s="231"/>
      <c r="BT203" s="231"/>
      <c r="BU203" s="231"/>
      <c r="BV203" s="231"/>
      <c r="BW203" s="231"/>
      <c r="BX203" s="231"/>
      <c r="BY203" s="231"/>
      <c r="BZ203" s="231"/>
      <c r="CA203" s="231"/>
      <c r="CB203" s="231"/>
      <c r="CC203" s="232">
        <f>G203-SUM(H203:CB203)</f>
        <v>0</v>
      </c>
      <c r="CD203" s="368"/>
    </row>
    <row r="204" spans="1:82" ht="27" x14ac:dyDescent="0.75">
      <c r="A204" s="39"/>
      <c r="B204" s="176" t="s">
        <v>352</v>
      </c>
      <c r="C204" s="177" t="s">
        <v>353</v>
      </c>
      <c r="D204" s="178" t="s">
        <v>351</v>
      </c>
      <c r="E204" s="300">
        <v>0</v>
      </c>
      <c r="F204" s="229"/>
      <c r="G204" s="174">
        <f>+E204*F204</f>
        <v>0</v>
      </c>
      <c r="H204" s="225"/>
      <c r="I204" s="226"/>
      <c r="J204" s="225"/>
      <c r="K204" s="227"/>
      <c r="L204" s="227"/>
      <c r="M204" s="227"/>
      <c r="N204" s="227"/>
      <c r="O204" s="227"/>
      <c r="P204" s="227"/>
      <c r="Q204" s="227"/>
      <c r="R204" s="227"/>
      <c r="S204" s="227"/>
      <c r="T204" s="227"/>
      <c r="U204" s="226"/>
      <c r="V204" s="225"/>
      <c r="W204" s="227"/>
      <c r="X204" s="227"/>
      <c r="Y204" s="227"/>
      <c r="Z204" s="227"/>
      <c r="AA204" s="227"/>
      <c r="AB204" s="227"/>
      <c r="AC204" s="227"/>
      <c r="AD204" s="227"/>
      <c r="AE204" s="227"/>
      <c r="AF204" s="227"/>
      <c r="AG204" s="226"/>
      <c r="AH204" s="228"/>
      <c r="AI204" s="227"/>
      <c r="AJ204" s="227"/>
      <c r="AK204" s="227"/>
      <c r="AL204" s="227"/>
      <c r="AM204" s="227"/>
      <c r="AN204" s="227"/>
      <c r="AO204" s="227"/>
      <c r="AP204" s="227"/>
      <c r="AQ204" s="227"/>
      <c r="AR204" s="227"/>
      <c r="AS204" s="226"/>
      <c r="AT204" s="228"/>
      <c r="AU204" s="227"/>
      <c r="AV204" s="227"/>
      <c r="AW204" s="227"/>
      <c r="AX204" s="227"/>
      <c r="AY204" s="227"/>
      <c r="AZ204" s="227"/>
      <c r="BA204" s="227"/>
      <c r="BB204" s="227"/>
      <c r="BC204" s="227"/>
      <c r="BD204" s="227"/>
      <c r="BE204" s="226"/>
      <c r="BF204" s="228"/>
      <c r="BG204" s="227"/>
      <c r="BH204" s="227"/>
      <c r="BI204" s="227"/>
      <c r="BJ204" s="227"/>
      <c r="BK204" s="227"/>
      <c r="BL204" s="227"/>
      <c r="BM204" s="227"/>
      <c r="BN204" s="227"/>
      <c r="BO204" s="227"/>
      <c r="BP204" s="227"/>
      <c r="BQ204" s="226"/>
      <c r="BR204" s="228"/>
      <c r="BS204" s="227"/>
      <c r="BT204" s="227"/>
      <c r="BU204" s="227"/>
      <c r="BV204" s="227"/>
      <c r="BW204" s="227"/>
      <c r="BX204" s="227"/>
      <c r="BY204" s="227"/>
      <c r="BZ204" s="227"/>
      <c r="CA204" s="227"/>
      <c r="CB204" s="227"/>
      <c r="CC204" s="232">
        <f t="shared" ref="CC204:CC207" si="200">G204-SUM(H204:CB204)</f>
        <v>0</v>
      </c>
      <c r="CD204" s="368"/>
    </row>
    <row r="205" spans="1:82" ht="27" x14ac:dyDescent="0.75">
      <c r="A205" s="39"/>
      <c r="B205" s="176" t="s">
        <v>354</v>
      </c>
      <c r="C205" s="177" t="s">
        <v>355</v>
      </c>
      <c r="D205" s="178" t="s">
        <v>351</v>
      </c>
      <c r="E205" s="300">
        <v>0</v>
      </c>
      <c r="F205" s="229"/>
      <c r="G205" s="174">
        <f>+E205*F205</f>
        <v>0</v>
      </c>
      <c r="H205" s="225"/>
      <c r="I205" s="226"/>
      <c r="J205" s="225"/>
      <c r="K205" s="227"/>
      <c r="L205" s="227"/>
      <c r="M205" s="227"/>
      <c r="N205" s="227"/>
      <c r="O205" s="227"/>
      <c r="P205" s="227"/>
      <c r="Q205" s="227"/>
      <c r="R205" s="227"/>
      <c r="S205" s="227"/>
      <c r="T205" s="227"/>
      <c r="U205" s="226"/>
      <c r="V205" s="225"/>
      <c r="W205" s="227"/>
      <c r="X205" s="227"/>
      <c r="Y205" s="227"/>
      <c r="Z205" s="227"/>
      <c r="AA205" s="227"/>
      <c r="AB205" s="227"/>
      <c r="AC205" s="227"/>
      <c r="AD205" s="227"/>
      <c r="AE205" s="227"/>
      <c r="AF205" s="227"/>
      <c r="AG205" s="226"/>
      <c r="AH205" s="228"/>
      <c r="AI205" s="227"/>
      <c r="AJ205" s="227"/>
      <c r="AK205" s="227"/>
      <c r="AL205" s="227"/>
      <c r="AM205" s="227"/>
      <c r="AN205" s="227"/>
      <c r="AO205" s="227"/>
      <c r="AP205" s="227"/>
      <c r="AQ205" s="227"/>
      <c r="AR205" s="227"/>
      <c r="AS205" s="226"/>
      <c r="AT205" s="228"/>
      <c r="AU205" s="227"/>
      <c r="AV205" s="227"/>
      <c r="AW205" s="227"/>
      <c r="AX205" s="227"/>
      <c r="AY205" s="227"/>
      <c r="AZ205" s="227"/>
      <c r="BA205" s="227"/>
      <c r="BB205" s="227"/>
      <c r="BC205" s="227"/>
      <c r="BD205" s="227"/>
      <c r="BE205" s="226"/>
      <c r="BF205" s="228"/>
      <c r="BG205" s="227"/>
      <c r="BH205" s="227"/>
      <c r="BI205" s="227"/>
      <c r="BJ205" s="227"/>
      <c r="BK205" s="227"/>
      <c r="BL205" s="227"/>
      <c r="BM205" s="227"/>
      <c r="BN205" s="227"/>
      <c r="BO205" s="227"/>
      <c r="BP205" s="227"/>
      <c r="BQ205" s="226"/>
      <c r="BR205" s="228"/>
      <c r="BS205" s="227"/>
      <c r="BT205" s="227"/>
      <c r="BU205" s="227"/>
      <c r="BV205" s="227"/>
      <c r="BW205" s="227"/>
      <c r="BX205" s="227"/>
      <c r="BY205" s="227"/>
      <c r="BZ205" s="227"/>
      <c r="CA205" s="227"/>
      <c r="CB205" s="227"/>
      <c r="CC205" s="232">
        <f t="shared" si="200"/>
        <v>0</v>
      </c>
      <c r="CD205" s="368"/>
    </row>
    <row r="206" spans="1:82" x14ac:dyDescent="0.75">
      <c r="A206" s="39"/>
      <c r="B206" s="176" t="s">
        <v>356</v>
      </c>
      <c r="C206" s="177" t="s">
        <v>357</v>
      </c>
      <c r="D206" s="178" t="s">
        <v>351</v>
      </c>
      <c r="E206" s="300">
        <v>0</v>
      </c>
      <c r="F206" s="229"/>
      <c r="G206" s="174">
        <f>+E206*F206</f>
        <v>0</v>
      </c>
      <c r="H206" s="225"/>
      <c r="I206" s="226"/>
      <c r="J206" s="225"/>
      <c r="K206" s="227"/>
      <c r="L206" s="227"/>
      <c r="M206" s="227"/>
      <c r="N206" s="227"/>
      <c r="O206" s="227"/>
      <c r="P206" s="227"/>
      <c r="Q206" s="227"/>
      <c r="R206" s="227"/>
      <c r="S206" s="227"/>
      <c r="T206" s="227"/>
      <c r="U206" s="226"/>
      <c r="V206" s="225"/>
      <c r="W206" s="227"/>
      <c r="X206" s="227"/>
      <c r="Y206" s="227"/>
      <c r="Z206" s="227"/>
      <c r="AA206" s="227"/>
      <c r="AB206" s="227"/>
      <c r="AC206" s="227"/>
      <c r="AD206" s="227"/>
      <c r="AE206" s="227"/>
      <c r="AF206" s="227"/>
      <c r="AG206" s="226"/>
      <c r="AH206" s="228"/>
      <c r="AI206" s="227"/>
      <c r="AJ206" s="227"/>
      <c r="AK206" s="227"/>
      <c r="AL206" s="227"/>
      <c r="AM206" s="227"/>
      <c r="AN206" s="227"/>
      <c r="AO206" s="227"/>
      <c r="AP206" s="227"/>
      <c r="AQ206" s="227"/>
      <c r="AR206" s="227"/>
      <c r="AS206" s="226"/>
      <c r="AT206" s="228"/>
      <c r="AU206" s="227"/>
      <c r="AV206" s="227"/>
      <c r="AW206" s="227"/>
      <c r="AX206" s="227"/>
      <c r="AY206" s="227"/>
      <c r="AZ206" s="227"/>
      <c r="BA206" s="227"/>
      <c r="BB206" s="227"/>
      <c r="BC206" s="227"/>
      <c r="BD206" s="227"/>
      <c r="BE206" s="226"/>
      <c r="BF206" s="228"/>
      <c r="BG206" s="227"/>
      <c r="BH206" s="227"/>
      <c r="BI206" s="227"/>
      <c r="BJ206" s="227"/>
      <c r="BK206" s="227"/>
      <c r="BL206" s="227"/>
      <c r="BM206" s="227"/>
      <c r="BN206" s="227"/>
      <c r="BO206" s="227"/>
      <c r="BP206" s="227"/>
      <c r="BQ206" s="226"/>
      <c r="BR206" s="228"/>
      <c r="BS206" s="227"/>
      <c r="BT206" s="227"/>
      <c r="BU206" s="227"/>
      <c r="BV206" s="227"/>
      <c r="BW206" s="227"/>
      <c r="BX206" s="227"/>
      <c r="BY206" s="227"/>
      <c r="BZ206" s="227"/>
      <c r="CA206" s="227"/>
      <c r="CB206" s="227"/>
      <c r="CC206" s="232">
        <f t="shared" si="200"/>
        <v>0</v>
      </c>
      <c r="CD206" s="368"/>
    </row>
    <row r="207" spans="1:82" x14ac:dyDescent="0.75">
      <c r="A207" s="39"/>
      <c r="B207" s="176" t="s">
        <v>358</v>
      </c>
      <c r="C207" s="177" t="s">
        <v>359</v>
      </c>
      <c r="D207" s="178" t="s">
        <v>351</v>
      </c>
      <c r="E207" s="300">
        <v>0</v>
      </c>
      <c r="F207" s="229"/>
      <c r="G207" s="174">
        <f>+E207*F207</f>
        <v>0</v>
      </c>
      <c r="H207" s="225"/>
      <c r="I207" s="226"/>
      <c r="J207" s="225"/>
      <c r="K207" s="227"/>
      <c r="L207" s="227"/>
      <c r="M207" s="227"/>
      <c r="N207" s="227"/>
      <c r="O207" s="227"/>
      <c r="P207" s="227"/>
      <c r="Q207" s="227"/>
      <c r="R207" s="227"/>
      <c r="S207" s="227"/>
      <c r="T207" s="227"/>
      <c r="U207" s="226"/>
      <c r="V207" s="225"/>
      <c r="W207" s="227"/>
      <c r="X207" s="227"/>
      <c r="Y207" s="227"/>
      <c r="Z207" s="227"/>
      <c r="AA207" s="227"/>
      <c r="AB207" s="227"/>
      <c r="AC207" s="227"/>
      <c r="AD207" s="227"/>
      <c r="AE207" s="227"/>
      <c r="AF207" s="227"/>
      <c r="AG207" s="226"/>
      <c r="AH207" s="228"/>
      <c r="AI207" s="227"/>
      <c r="AJ207" s="227"/>
      <c r="AK207" s="227"/>
      <c r="AL207" s="227"/>
      <c r="AM207" s="227"/>
      <c r="AN207" s="227"/>
      <c r="AO207" s="227"/>
      <c r="AP207" s="227"/>
      <c r="AQ207" s="227"/>
      <c r="AR207" s="227"/>
      <c r="AS207" s="226"/>
      <c r="AT207" s="228"/>
      <c r="AU207" s="227"/>
      <c r="AV207" s="227"/>
      <c r="AW207" s="227"/>
      <c r="AX207" s="227"/>
      <c r="AY207" s="227"/>
      <c r="AZ207" s="227"/>
      <c r="BA207" s="227"/>
      <c r="BB207" s="227"/>
      <c r="BC207" s="227"/>
      <c r="BD207" s="227"/>
      <c r="BE207" s="226"/>
      <c r="BF207" s="228"/>
      <c r="BG207" s="227"/>
      <c r="BH207" s="227"/>
      <c r="BI207" s="227"/>
      <c r="BJ207" s="227"/>
      <c r="BK207" s="227"/>
      <c r="BL207" s="227"/>
      <c r="BM207" s="227"/>
      <c r="BN207" s="227"/>
      <c r="BO207" s="227"/>
      <c r="BP207" s="227"/>
      <c r="BQ207" s="226"/>
      <c r="BR207" s="228"/>
      <c r="BS207" s="227"/>
      <c r="BT207" s="227"/>
      <c r="BU207" s="227"/>
      <c r="BV207" s="227"/>
      <c r="BW207" s="227"/>
      <c r="BX207" s="227"/>
      <c r="BY207" s="227"/>
      <c r="BZ207" s="227"/>
      <c r="CA207" s="227"/>
      <c r="CB207" s="227"/>
      <c r="CC207" s="232">
        <f t="shared" si="200"/>
        <v>0</v>
      </c>
      <c r="CD207" s="368"/>
    </row>
    <row r="208" spans="1:82" x14ac:dyDescent="0.75">
      <c r="A208" s="175"/>
      <c r="B208" s="73" t="s">
        <v>360</v>
      </c>
      <c r="C208" s="129" t="str">
        <f>"Allowance for person- hours for variations -Labourer ("&amp;E208&amp;" hours)"</f>
        <v>Allowance for person- hours for variations -Labourer (100 hours)</v>
      </c>
      <c r="D208" s="139" t="s">
        <v>600</v>
      </c>
      <c r="E208" s="255">
        <v>100</v>
      </c>
      <c r="F208" s="216"/>
      <c r="G208" s="74">
        <f t="shared" ref="G208:G212" si="201">+E208*F208</f>
        <v>0</v>
      </c>
      <c r="H208" s="230"/>
      <c r="I208" s="232"/>
      <c r="J208" s="230"/>
      <c r="K208" s="231"/>
      <c r="L208" s="231"/>
      <c r="M208" s="231"/>
      <c r="N208" s="231"/>
      <c r="O208" s="231"/>
      <c r="P208" s="231"/>
      <c r="Q208" s="231"/>
      <c r="R208" s="231"/>
      <c r="S208" s="231"/>
      <c r="T208" s="231"/>
      <c r="U208" s="232">
        <f>G208/6</f>
        <v>0</v>
      </c>
      <c r="V208" s="230"/>
      <c r="W208" s="231"/>
      <c r="X208" s="231"/>
      <c r="Y208" s="231"/>
      <c r="Z208" s="231"/>
      <c r="AA208" s="231"/>
      <c r="AB208" s="231"/>
      <c r="AC208" s="231"/>
      <c r="AD208" s="231"/>
      <c r="AE208" s="231"/>
      <c r="AF208" s="231"/>
      <c r="AG208" s="232">
        <f>G208/6</f>
        <v>0</v>
      </c>
      <c r="AH208" s="233"/>
      <c r="AI208" s="231"/>
      <c r="AJ208" s="231"/>
      <c r="AK208" s="231"/>
      <c r="AL208" s="231"/>
      <c r="AM208" s="231"/>
      <c r="AN208" s="231"/>
      <c r="AO208" s="231"/>
      <c r="AP208" s="231"/>
      <c r="AQ208" s="231"/>
      <c r="AR208" s="231"/>
      <c r="AS208" s="232">
        <f>G208/6</f>
        <v>0</v>
      </c>
      <c r="AT208" s="233"/>
      <c r="AU208" s="231"/>
      <c r="AV208" s="231"/>
      <c r="AW208" s="231"/>
      <c r="AX208" s="231"/>
      <c r="AY208" s="231"/>
      <c r="AZ208" s="231"/>
      <c r="BA208" s="231"/>
      <c r="BB208" s="231"/>
      <c r="BC208" s="231"/>
      <c r="BD208" s="231"/>
      <c r="BE208" s="232">
        <f>G208/6</f>
        <v>0</v>
      </c>
      <c r="BF208" s="233"/>
      <c r="BG208" s="231"/>
      <c r="BH208" s="231"/>
      <c r="BI208" s="231"/>
      <c r="BJ208" s="231"/>
      <c r="BK208" s="231"/>
      <c r="BL208" s="231"/>
      <c r="BM208" s="231"/>
      <c r="BN208" s="231"/>
      <c r="BO208" s="231"/>
      <c r="BP208" s="231"/>
      <c r="BQ208" s="232">
        <f>G208/6</f>
        <v>0</v>
      </c>
      <c r="BR208" s="233"/>
      <c r="BS208" s="231"/>
      <c r="BT208" s="231"/>
      <c r="BU208" s="231"/>
      <c r="BV208" s="231"/>
      <c r="BW208" s="231"/>
      <c r="BX208" s="231"/>
      <c r="BY208" s="231"/>
      <c r="BZ208" s="231"/>
      <c r="CA208" s="231"/>
      <c r="CB208" s="231"/>
      <c r="CC208" s="232">
        <f>G208-SUM(H208:CB208)</f>
        <v>0</v>
      </c>
      <c r="CD208" s="368"/>
    </row>
    <row r="209" spans="1:82" x14ac:dyDescent="0.75">
      <c r="A209" s="252"/>
      <c r="B209" s="73" t="s">
        <v>362</v>
      </c>
      <c r="C209" s="129" t="str">
        <f>"Allowance for person- hours for variations -Maintenance Technician ("&amp;E209&amp;" hours)"</f>
        <v>Allowance for person- hours for variations -Maintenance Technician (100 hours)</v>
      </c>
      <c r="D209" s="139" t="s">
        <v>600</v>
      </c>
      <c r="E209" s="255">
        <v>100</v>
      </c>
      <c r="F209" s="216"/>
      <c r="G209" s="74">
        <f t="shared" si="201"/>
        <v>0</v>
      </c>
      <c r="H209" s="230"/>
      <c r="I209" s="232"/>
      <c r="J209" s="230"/>
      <c r="K209" s="231"/>
      <c r="L209" s="231"/>
      <c r="M209" s="231"/>
      <c r="N209" s="231"/>
      <c r="O209" s="231"/>
      <c r="P209" s="231"/>
      <c r="Q209" s="231"/>
      <c r="R209" s="231"/>
      <c r="S209" s="231"/>
      <c r="T209" s="231"/>
      <c r="U209" s="232">
        <f>G209/6</f>
        <v>0</v>
      </c>
      <c r="V209" s="230"/>
      <c r="W209" s="231"/>
      <c r="X209" s="231"/>
      <c r="Y209" s="231"/>
      <c r="Z209" s="231"/>
      <c r="AA209" s="231"/>
      <c r="AB209" s="231"/>
      <c r="AC209" s="231"/>
      <c r="AD209" s="231"/>
      <c r="AE209" s="231"/>
      <c r="AF209" s="231"/>
      <c r="AG209" s="232">
        <f>G209/6</f>
        <v>0</v>
      </c>
      <c r="AH209" s="233"/>
      <c r="AI209" s="231"/>
      <c r="AJ209" s="231"/>
      <c r="AK209" s="231"/>
      <c r="AL209" s="231"/>
      <c r="AM209" s="231"/>
      <c r="AN209" s="231"/>
      <c r="AO209" s="231"/>
      <c r="AP209" s="231"/>
      <c r="AQ209" s="231"/>
      <c r="AR209" s="231"/>
      <c r="AS209" s="232">
        <f>G209/6</f>
        <v>0</v>
      </c>
      <c r="AT209" s="233"/>
      <c r="AU209" s="231"/>
      <c r="AV209" s="231"/>
      <c r="AW209" s="231"/>
      <c r="AX209" s="231"/>
      <c r="AY209" s="231"/>
      <c r="AZ209" s="231"/>
      <c r="BA209" s="231"/>
      <c r="BB209" s="231"/>
      <c r="BC209" s="231"/>
      <c r="BD209" s="231"/>
      <c r="BE209" s="232">
        <f>G209/6</f>
        <v>0</v>
      </c>
      <c r="BF209" s="233"/>
      <c r="BG209" s="231"/>
      <c r="BH209" s="231"/>
      <c r="BI209" s="231"/>
      <c r="BJ209" s="231"/>
      <c r="BK209" s="231"/>
      <c r="BL209" s="231"/>
      <c r="BM209" s="231"/>
      <c r="BN209" s="231"/>
      <c r="BO209" s="231"/>
      <c r="BP209" s="231"/>
      <c r="BQ209" s="232">
        <f>G209/6</f>
        <v>0</v>
      </c>
      <c r="BR209" s="233"/>
      <c r="BS209" s="231"/>
      <c r="BT209" s="231"/>
      <c r="BU209" s="231"/>
      <c r="BV209" s="231"/>
      <c r="BW209" s="231"/>
      <c r="BX209" s="231"/>
      <c r="BY209" s="231"/>
      <c r="BZ209" s="231"/>
      <c r="CA209" s="231"/>
      <c r="CB209" s="231"/>
      <c r="CC209" s="232">
        <f>G209-SUM(H209:CB209)</f>
        <v>0</v>
      </c>
      <c r="CD209" s="368"/>
    </row>
    <row r="210" spans="1:82" x14ac:dyDescent="0.75">
      <c r="A210" s="43"/>
      <c r="B210" s="73" t="s">
        <v>364</v>
      </c>
      <c r="C210" s="129" t="str">
        <f>"Allowance for person- hours for variations -Trainer ("&amp;E210&amp;" hours)"</f>
        <v>Allowance for person- hours for variations -Trainer (100 hours)</v>
      </c>
      <c r="D210" s="139" t="s">
        <v>600</v>
      </c>
      <c r="E210" s="255">
        <v>100</v>
      </c>
      <c r="F210" s="216"/>
      <c r="G210" s="74">
        <f t="shared" si="201"/>
        <v>0</v>
      </c>
      <c r="H210" s="230"/>
      <c r="I210" s="232"/>
      <c r="J210" s="230"/>
      <c r="K210" s="231"/>
      <c r="L210" s="231"/>
      <c r="M210" s="231"/>
      <c r="N210" s="231"/>
      <c r="O210" s="231"/>
      <c r="P210" s="231"/>
      <c r="Q210" s="231"/>
      <c r="R210" s="231"/>
      <c r="S210" s="231"/>
      <c r="T210" s="231"/>
      <c r="U210" s="232">
        <f>G210/6</f>
        <v>0</v>
      </c>
      <c r="V210" s="230"/>
      <c r="W210" s="231"/>
      <c r="X210" s="231"/>
      <c r="Y210" s="231"/>
      <c r="Z210" s="231"/>
      <c r="AA210" s="231"/>
      <c r="AB210" s="231"/>
      <c r="AC210" s="231"/>
      <c r="AD210" s="231"/>
      <c r="AE210" s="231"/>
      <c r="AF210" s="231"/>
      <c r="AG210" s="232">
        <f>G210/6</f>
        <v>0</v>
      </c>
      <c r="AH210" s="233"/>
      <c r="AI210" s="231"/>
      <c r="AJ210" s="231"/>
      <c r="AK210" s="231"/>
      <c r="AL210" s="231"/>
      <c r="AM210" s="231"/>
      <c r="AN210" s="231"/>
      <c r="AO210" s="231"/>
      <c r="AP210" s="231"/>
      <c r="AQ210" s="231"/>
      <c r="AR210" s="231"/>
      <c r="AS210" s="232">
        <f>G210/6</f>
        <v>0</v>
      </c>
      <c r="AT210" s="233"/>
      <c r="AU210" s="231"/>
      <c r="AV210" s="231"/>
      <c r="AW210" s="231"/>
      <c r="AX210" s="231"/>
      <c r="AY210" s="231"/>
      <c r="AZ210" s="231"/>
      <c r="BA210" s="231"/>
      <c r="BB210" s="231"/>
      <c r="BC210" s="231"/>
      <c r="BD210" s="231"/>
      <c r="BE210" s="232">
        <f>G210/6</f>
        <v>0</v>
      </c>
      <c r="BF210" s="233"/>
      <c r="BG210" s="231"/>
      <c r="BH210" s="231"/>
      <c r="BI210" s="231"/>
      <c r="BJ210" s="231"/>
      <c r="BK210" s="231"/>
      <c r="BL210" s="231"/>
      <c r="BM210" s="231"/>
      <c r="BN210" s="231"/>
      <c r="BO210" s="231"/>
      <c r="BP210" s="231"/>
      <c r="BQ210" s="232">
        <f>G210/6</f>
        <v>0</v>
      </c>
      <c r="BR210" s="233"/>
      <c r="BS210" s="231"/>
      <c r="BT210" s="231"/>
      <c r="BU210" s="231"/>
      <c r="BV210" s="231"/>
      <c r="BW210" s="231"/>
      <c r="BX210" s="231"/>
      <c r="BY210" s="231"/>
      <c r="BZ210" s="231"/>
      <c r="CA210" s="231"/>
      <c r="CB210" s="231"/>
      <c r="CC210" s="232">
        <f>G210-SUM(H210:CB210)</f>
        <v>0</v>
      </c>
      <c r="CD210" s="368"/>
    </row>
    <row r="211" spans="1:82" x14ac:dyDescent="0.75">
      <c r="A211" s="175"/>
      <c r="B211" s="73" t="s">
        <v>366</v>
      </c>
      <c r="C211" s="129" t="str">
        <f>"Allowance for person- hours for variations -QA Manager ("&amp;E211&amp;" hours)"</f>
        <v>Allowance for person- hours for variations -QA Manager (100 hours)</v>
      </c>
      <c r="D211" s="139" t="s">
        <v>600</v>
      </c>
      <c r="E211" s="255">
        <v>100</v>
      </c>
      <c r="F211" s="216"/>
      <c r="G211" s="74">
        <f t="shared" si="201"/>
        <v>0</v>
      </c>
      <c r="H211" s="230"/>
      <c r="I211" s="232"/>
      <c r="J211" s="230"/>
      <c r="K211" s="231"/>
      <c r="L211" s="231"/>
      <c r="M211" s="231"/>
      <c r="N211" s="231"/>
      <c r="O211" s="231"/>
      <c r="P211" s="231"/>
      <c r="Q211" s="231"/>
      <c r="R211" s="231"/>
      <c r="S211" s="231"/>
      <c r="T211" s="231"/>
      <c r="U211" s="232">
        <f>G211/6</f>
        <v>0</v>
      </c>
      <c r="V211" s="230"/>
      <c r="W211" s="231"/>
      <c r="X211" s="231"/>
      <c r="Y211" s="231"/>
      <c r="Z211" s="231"/>
      <c r="AA211" s="231"/>
      <c r="AB211" s="231"/>
      <c r="AC211" s="231"/>
      <c r="AD211" s="231"/>
      <c r="AE211" s="231"/>
      <c r="AF211" s="231"/>
      <c r="AG211" s="232">
        <f>G211/6</f>
        <v>0</v>
      </c>
      <c r="AH211" s="233"/>
      <c r="AI211" s="231"/>
      <c r="AJ211" s="231"/>
      <c r="AK211" s="231"/>
      <c r="AL211" s="231"/>
      <c r="AM211" s="231"/>
      <c r="AN211" s="231"/>
      <c r="AO211" s="231"/>
      <c r="AP211" s="231"/>
      <c r="AQ211" s="231"/>
      <c r="AR211" s="231"/>
      <c r="AS211" s="232">
        <f>G211/6</f>
        <v>0</v>
      </c>
      <c r="AT211" s="233"/>
      <c r="AU211" s="231"/>
      <c r="AV211" s="231"/>
      <c r="AW211" s="231"/>
      <c r="AX211" s="231"/>
      <c r="AY211" s="231"/>
      <c r="AZ211" s="231"/>
      <c r="BA211" s="231"/>
      <c r="BB211" s="231"/>
      <c r="BC211" s="231"/>
      <c r="BD211" s="231"/>
      <c r="BE211" s="232">
        <f>G211/6</f>
        <v>0</v>
      </c>
      <c r="BF211" s="233"/>
      <c r="BG211" s="231"/>
      <c r="BH211" s="231"/>
      <c r="BI211" s="231"/>
      <c r="BJ211" s="231"/>
      <c r="BK211" s="231"/>
      <c r="BL211" s="231"/>
      <c r="BM211" s="231"/>
      <c r="BN211" s="231"/>
      <c r="BO211" s="231"/>
      <c r="BP211" s="231"/>
      <c r="BQ211" s="232">
        <f>G211/6</f>
        <v>0</v>
      </c>
      <c r="BR211" s="233"/>
      <c r="BS211" s="231"/>
      <c r="BT211" s="231"/>
      <c r="BU211" s="231"/>
      <c r="BV211" s="231"/>
      <c r="BW211" s="231"/>
      <c r="BX211" s="231"/>
      <c r="BY211" s="231"/>
      <c r="BZ211" s="231"/>
      <c r="CA211" s="231"/>
      <c r="CB211" s="231"/>
      <c r="CC211" s="232">
        <f>G211-SUM(H211:CB211)</f>
        <v>0</v>
      </c>
      <c r="CD211" s="368"/>
    </row>
    <row r="212" spans="1:82" x14ac:dyDescent="0.75">
      <c r="A212" s="175"/>
      <c r="B212" s="73" t="s">
        <v>368</v>
      </c>
      <c r="C212" s="129" t="str">
        <f>"Allowance for person- hours for variations -Testers ("&amp;E212&amp;" hours)"</f>
        <v>Allowance for person- hours for variations -Testers (100 hours)</v>
      </c>
      <c r="D212" s="139" t="s">
        <v>600</v>
      </c>
      <c r="E212" s="255">
        <v>100</v>
      </c>
      <c r="F212" s="216"/>
      <c r="G212" s="74">
        <f t="shared" si="201"/>
        <v>0</v>
      </c>
      <c r="H212" s="230"/>
      <c r="I212" s="232"/>
      <c r="J212" s="230"/>
      <c r="K212" s="231"/>
      <c r="L212" s="231"/>
      <c r="M212" s="231"/>
      <c r="N212" s="231"/>
      <c r="O212" s="231"/>
      <c r="P212" s="231"/>
      <c r="Q212" s="231"/>
      <c r="R212" s="231"/>
      <c r="S212" s="231"/>
      <c r="T212" s="231"/>
      <c r="U212" s="232">
        <f>G212/6</f>
        <v>0</v>
      </c>
      <c r="V212" s="230"/>
      <c r="W212" s="231"/>
      <c r="X212" s="231"/>
      <c r="Y212" s="231"/>
      <c r="Z212" s="231"/>
      <c r="AA212" s="231"/>
      <c r="AB212" s="231"/>
      <c r="AC212" s="231"/>
      <c r="AD212" s="231"/>
      <c r="AE212" s="231"/>
      <c r="AF212" s="231"/>
      <c r="AG212" s="232">
        <f>G212/6</f>
        <v>0</v>
      </c>
      <c r="AH212" s="233"/>
      <c r="AI212" s="231"/>
      <c r="AJ212" s="231"/>
      <c r="AK212" s="231"/>
      <c r="AL212" s="231"/>
      <c r="AM212" s="231"/>
      <c r="AN212" s="231"/>
      <c r="AO212" s="231"/>
      <c r="AP212" s="231"/>
      <c r="AQ212" s="231"/>
      <c r="AR212" s="231"/>
      <c r="AS212" s="232">
        <f>G212/6</f>
        <v>0</v>
      </c>
      <c r="AT212" s="233"/>
      <c r="AU212" s="231"/>
      <c r="AV212" s="231"/>
      <c r="AW212" s="231"/>
      <c r="AX212" s="231"/>
      <c r="AY212" s="231"/>
      <c r="AZ212" s="231"/>
      <c r="BA212" s="231"/>
      <c r="BB212" s="231"/>
      <c r="BC212" s="231"/>
      <c r="BD212" s="231"/>
      <c r="BE212" s="232">
        <f>G212/6</f>
        <v>0</v>
      </c>
      <c r="BF212" s="233"/>
      <c r="BG212" s="231"/>
      <c r="BH212" s="231"/>
      <c r="BI212" s="231"/>
      <c r="BJ212" s="231"/>
      <c r="BK212" s="231"/>
      <c r="BL212" s="231"/>
      <c r="BM212" s="231"/>
      <c r="BN212" s="231"/>
      <c r="BO212" s="231"/>
      <c r="BP212" s="231"/>
      <c r="BQ212" s="232">
        <f>G212/6</f>
        <v>0</v>
      </c>
      <c r="BR212" s="233"/>
      <c r="BS212" s="231"/>
      <c r="BT212" s="231"/>
      <c r="BU212" s="231"/>
      <c r="BV212" s="231"/>
      <c r="BW212" s="231"/>
      <c r="BX212" s="231"/>
      <c r="BY212" s="231"/>
      <c r="BZ212" s="231"/>
      <c r="CA212" s="231"/>
      <c r="CB212" s="231"/>
      <c r="CC212" s="232">
        <f>G212-SUM(H212:CB212)</f>
        <v>0</v>
      </c>
      <c r="CD212" s="368"/>
    </row>
    <row r="213" spans="1:82" x14ac:dyDescent="0.75">
      <c r="A213" s="175"/>
      <c r="B213" s="176" t="s">
        <v>370</v>
      </c>
      <c r="C213" s="177" t="s">
        <v>371</v>
      </c>
      <c r="D213" s="178" t="s">
        <v>86</v>
      </c>
      <c r="E213" s="300">
        <v>0</v>
      </c>
      <c r="F213" s="229"/>
      <c r="G213" s="174">
        <f>+E213*F213</f>
        <v>0</v>
      </c>
      <c r="H213" s="225"/>
      <c r="I213" s="226"/>
      <c r="J213" s="225"/>
      <c r="K213" s="227"/>
      <c r="L213" s="227"/>
      <c r="M213" s="227"/>
      <c r="N213" s="227"/>
      <c r="O213" s="227"/>
      <c r="P213" s="227"/>
      <c r="Q213" s="227"/>
      <c r="R213" s="227"/>
      <c r="S213" s="227"/>
      <c r="T213" s="227"/>
      <c r="U213" s="226">
        <f>G213/2.5</f>
        <v>0</v>
      </c>
      <c r="V213" s="225"/>
      <c r="W213" s="227"/>
      <c r="X213" s="227"/>
      <c r="Y213" s="227"/>
      <c r="Z213" s="227"/>
      <c r="AA213" s="227"/>
      <c r="AB213" s="227"/>
      <c r="AC213" s="227"/>
      <c r="AD213" s="227"/>
      <c r="AE213" s="227"/>
      <c r="AF213" s="227"/>
      <c r="AG213" s="226">
        <f>G213/2.5</f>
        <v>0</v>
      </c>
      <c r="AH213" s="228"/>
      <c r="AI213" s="227"/>
      <c r="AJ213" s="227"/>
      <c r="AK213" s="227"/>
      <c r="AL213" s="227"/>
      <c r="AM213" s="227">
        <f>G213-SUM(J213:AL213)</f>
        <v>0</v>
      </c>
      <c r="AN213" s="227"/>
      <c r="AO213" s="227"/>
      <c r="AP213" s="227"/>
      <c r="AQ213" s="227"/>
      <c r="AR213" s="227"/>
      <c r="AS213" s="226"/>
      <c r="AT213" s="228"/>
      <c r="AU213" s="227"/>
      <c r="AV213" s="227"/>
      <c r="AW213" s="227"/>
      <c r="AX213" s="227"/>
      <c r="AY213" s="227"/>
      <c r="AZ213" s="227"/>
      <c r="BA213" s="227"/>
      <c r="BB213" s="227"/>
      <c r="BC213" s="227"/>
      <c r="BD213" s="227"/>
      <c r="BE213" s="226"/>
      <c r="BF213" s="228"/>
      <c r="BG213" s="227"/>
      <c r="BH213" s="227"/>
      <c r="BI213" s="227"/>
      <c r="BJ213" s="227"/>
      <c r="BK213" s="227"/>
      <c r="BL213" s="227"/>
      <c r="BM213" s="227"/>
      <c r="BN213" s="227"/>
      <c r="BO213" s="227"/>
      <c r="BP213" s="227"/>
      <c r="BQ213" s="226"/>
      <c r="BR213" s="228"/>
      <c r="BS213" s="227"/>
      <c r="BT213" s="227"/>
      <c r="BU213" s="227"/>
      <c r="BV213" s="227"/>
      <c r="BW213" s="227"/>
      <c r="BX213" s="227"/>
      <c r="BY213" s="227"/>
      <c r="BZ213" s="227"/>
      <c r="CA213" s="227"/>
      <c r="CB213" s="227"/>
      <c r="CC213" s="232">
        <f t="shared" ref="CC213:CC214" si="202">G213-SUM(H213:CB213)</f>
        <v>0</v>
      </c>
      <c r="CD213" s="368"/>
    </row>
    <row r="214" spans="1:82" ht="27" x14ac:dyDescent="0.75">
      <c r="A214" s="175"/>
      <c r="B214" s="176" t="s">
        <v>372</v>
      </c>
      <c r="C214" s="182" t="s">
        <v>373</v>
      </c>
      <c r="D214" s="178" t="s">
        <v>86</v>
      </c>
      <c r="E214" s="300">
        <v>0</v>
      </c>
      <c r="F214" s="229"/>
      <c r="G214" s="174">
        <f>+E214*F214</f>
        <v>0</v>
      </c>
      <c r="H214" s="241"/>
      <c r="I214" s="242"/>
      <c r="J214" s="241"/>
      <c r="K214" s="243"/>
      <c r="L214" s="243"/>
      <c r="M214" s="243"/>
      <c r="N214" s="243"/>
      <c r="O214" s="243"/>
      <c r="P214" s="243"/>
      <c r="Q214" s="243"/>
      <c r="R214" s="243"/>
      <c r="S214" s="243"/>
      <c r="T214" s="243"/>
      <c r="U214" s="242">
        <f>G214/2.5</f>
        <v>0</v>
      </c>
      <c r="V214" s="241"/>
      <c r="W214" s="243"/>
      <c r="X214" s="243"/>
      <c r="Y214" s="243"/>
      <c r="Z214" s="243"/>
      <c r="AA214" s="243"/>
      <c r="AB214" s="243"/>
      <c r="AC214" s="243"/>
      <c r="AD214" s="243"/>
      <c r="AE214" s="243"/>
      <c r="AF214" s="243"/>
      <c r="AG214" s="242">
        <f>G214/2.5</f>
        <v>0</v>
      </c>
      <c r="AH214" s="244"/>
      <c r="AI214" s="243"/>
      <c r="AJ214" s="243"/>
      <c r="AK214" s="243"/>
      <c r="AL214" s="243"/>
      <c r="AM214" s="243">
        <f>G214-SUM(J214:AL214)</f>
        <v>0</v>
      </c>
      <c r="AN214" s="243"/>
      <c r="AO214" s="243"/>
      <c r="AP214" s="243"/>
      <c r="AQ214" s="243"/>
      <c r="AR214" s="243"/>
      <c r="AS214" s="242"/>
      <c r="AT214" s="244"/>
      <c r="AU214" s="243"/>
      <c r="AV214" s="243"/>
      <c r="AW214" s="243"/>
      <c r="AX214" s="243"/>
      <c r="AY214" s="243"/>
      <c r="AZ214" s="243"/>
      <c r="BA214" s="243"/>
      <c r="BB214" s="243"/>
      <c r="BC214" s="243"/>
      <c r="BD214" s="243"/>
      <c r="BE214" s="242"/>
      <c r="BF214" s="244"/>
      <c r="BG214" s="243"/>
      <c r="BH214" s="243"/>
      <c r="BI214" s="243"/>
      <c r="BJ214" s="243"/>
      <c r="BK214" s="243"/>
      <c r="BL214" s="243"/>
      <c r="BM214" s="243"/>
      <c r="BN214" s="243"/>
      <c r="BO214" s="243"/>
      <c r="BP214" s="243"/>
      <c r="BQ214" s="242"/>
      <c r="BR214" s="244"/>
      <c r="BS214" s="243"/>
      <c r="BT214" s="243"/>
      <c r="BU214" s="243"/>
      <c r="BV214" s="243"/>
      <c r="BW214" s="243"/>
      <c r="BX214" s="243"/>
      <c r="BY214" s="243"/>
      <c r="BZ214" s="243"/>
      <c r="CA214" s="243"/>
      <c r="CB214" s="243"/>
      <c r="CC214" s="232">
        <f t="shared" si="202"/>
        <v>0</v>
      </c>
      <c r="CD214" s="368"/>
    </row>
    <row r="215" spans="1:82" ht="27" x14ac:dyDescent="0.75">
      <c r="A215" s="175"/>
      <c r="B215" s="121" t="s">
        <v>375</v>
      </c>
      <c r="C215" s="122" t="s">
        <v>376</v>
      </c>
      <c r="D215" s="123"/>
      <c r="E215" s="294"/>
      <c r="F215" s="249"/>
      <c r="G215" s="124">
        <f>SUM(G216:G247)</f>
        <v>0</v>
      </c>
      <c r="H215" s="125">
        <f>SUM(H216:H247)</f>
        <v>0</v>
      </c>
      <c r="I215" s="126">
        <f t="shared" ref="I215:AL215" si="203">SUM(I216:I247)</f>
        <v>0</v>
      </c>
      <c r="J215" s="125">
        <f t="shared" si="203"/>
        <v>0</v>
      </c>
      <c r="K215" s="127">
        <f t="shared" si="203"/>
        <v>0</v>
      </c>
      <c r="L215" s="127">
        <f t="shared" si="203"/>
        <v>0</v>
      </c>
      <c r="M215" s="127">
        <f t="shared" si="203"/>
        <v>0</v>
      </c>
      <c r="N215" s="127">
        <f t="shared" si="203"/>
        <v>0</v>
      </c>
      <c r="O215" s="127">
        <f t="shared" si="203"/>
        <v>0</v>
      </c>
      <c r="P215" s="127">
        <f>SUM(P216:P247)</f>
        <v>0</v>
      </c>
      <c r="Q215" s="127">
        <f t="shared" si="203"/>
        <v>0</v>
      </c>
      <c r="R215" s="127">
        <f t="shared" si="203"/>
        <v>0</v>
      </c>
      <c r="S215" s="127">
        <f t="shared" si="203"/>
        <v>0</v>
      </c>
      <c r="T215" s="127">
        <f t="shared" si="203"/>
        <v>0</v>
      </c>
      <c r="U215" s="126">
        <f t="shared" si="203"/>
        <v>0</v>
      </c>
      <c r="V215" s="125">
        <f t="shared" si="203"/>
        <v>0</v>
      </c>
      <c r="W215" s="127">
        <f t="shared" si="203"/>
        <v>0</v>
      </c>
      <c r="X215" s="127">
        <f t="shared" si="203"/>
        <v>0</v>
      </c>
      <c r="Y215" s="127">
        <f t="shared" si="203"/>
        <v>0</v>
      </c>
      <c r="Z215" s="127">
        <f t="shared" si="203"/>
        <v>0</v>
      </c>
      <c r="AA215" s="127">
        <f t="shared" si="203"/>
        <v>0</v>
      </c>
      <c r="AB215" s="127">
        <f t="shared" si="203"/>
        <v>0</v>
      </c>
      <c r="AC215" s="127">
        <f t="shared" si="203"/>
        <v>0</v>
      </c>
      <c r="AD215" s="127">
        <f t="shared" si="203"/>
        <v>0</v>
      </c>
      <c r="AE215" s="127">
        <f t="shared" si="203"/>
        <v>0</v>
      </c>
      <c r="AF215" s="127">
        <f t="shared" si="203"/>
        <v>0</v>
      </c>
      <c r="AG215" s="126">
        <f t="shared" si="203"/>
        <v>0</v>
      </c>
      <c r="AH215" s="128">
        <f t="shared" si="203"/>
        <v>0</v>
      </c>
      <c r="AI215" s="127">
        <f t="shared" si="203"/>
        <v>0</v>
      </c>
      <c r="AJ215" s="127">
        <f t="shared" si="203"/>
        <v>0</v>
      </c>
      <c r="AK215" s="127">
        <f t="shared" si="203"/>
        <v>0</v>
      </c>
      <c r="AL215" s="127">
        <f t="shared" si="203"/>
        <v>0</v>
      </c>
      <c r="AM215" s="127">
        <f t="shared" ref="AM215:CC215" si="204">SUM(AM216:AM247)</f>
        <v>0</v>
      </c>
      <c r="AN215" s="127">
        <f t="shared" si="204"/>
        <v>0</v>
      </c>
      <c r="AO215" s="127">
        <f t="shared" si="204"/>
        <v>0</v>
      </c>
      <c r="AP215" s="127">
        <f t="shared" si="204"/>
        <v>0</v>
      </c>
      <c r="AQ215" s="127">
        <f t="shared" si="204"/>
        <v>0</v>
      </c>
      <c r="AR215" s="127">
        <f t="shared" si="204"/>
        <v>0</v>
      </c>
      <c r="AS215" s="126">
        <f t="shared" si="204"/>
        <v>0</v>
      </c>
      <c r="AT215" s="128">
        <f t="shared" si="204"/>
        <v>0</v>
      </c>
      <c r="AU215" s="127">
        <f t="shared" si="204"/>
        <v>0</v>
      </c>
      <c r="AV215" s="127">
        <f t="shared" si="204"/>
        <v>0</v>
      </c>
      <c r="AW215" s="127">
        <f t="shared" si="204"/>
        <v>0</v>
      </c>
      <c r="AX215" s="127">
        <f t="shared" si="204"/>
        <v>0</v>
      </c>
      <c r="AY215" s="127">
        <f t="shared" si="204"/>
        <v>0</v>
      </c>
      <c r="AZ215" s="127">
        <f t="shared" si="204"/>
        <v>0</v>
      </c>
      <c r="BA215" s="127">
        <f t="shared" si="204"/>
        <v>0</v>
      </c>
      <c r="BB215" s="127">
        <f t="shared" si="204"/>
        <v>0</v>
      </c>
      <c r="BC215" s="127">
        <f t="shared" si="204"/>
        <v>0</v>
      </c>
      <c r="BD215" s="127">
        <f t="shared" si="204"/>
        <v>0</v>
      </c>
      <c r="BE215" s="126">
        <f t="shared" si="204"/>
        <v>0</v>
      </c>
      <c r="BF215" s="128">
        <f t="shared" si="204"/>
        <v>0</v>
      </c>
      <c r="BG215" s="127">
        <f t="shared" si="204"/>
        <v>0</v>
      </c>
      <c r="BH215" s="127">
        <f t="shared" si="204"/>
        <v>0</v>
      </c>
      <c r="BI215" s="127">
        <f t="shared" si="204"/>
        <v>0</v>
      </c>
      <c r="BJ215" s="127">
        <f t="shared" si="204"/>
        <v>0</v>
      </c>
      <c r="BK215" s="127">
        <f t="shared" si="204"/>
        <v>0</v>
      </c>
      <c r="BL215" s="127">
        <f t="shared" si="204"/>
        <v>0</v>
      </c>
      <c r="BM215" s="127">
        <f t="shared" si="204"/>
        <v>0</v>
      </c>
      <c r="BN215" s="127">
        <f t="shared" si="204"/>
        <v>0</v>
      </c>
      <c r="BO215" s="127">
        <f t="shared" si="204"/>
        <v>0</v>
      </c>
      <c r="BP215" s="127">
        <f t="shared" si="204"/>
        <v>0</v>
      </c>
      <c r="BQ215" s="126">
        <f t="shared" si="204"/>
        <v>0</v>
      </c>
      <c r="BR215" s="128">
        <f t="shared" si="204"/>
        <v>0</v>
      </c>
      <c r="BS215" s="127">
        <f t="shared" si="204"/>
        <v>0</v>
      </c>
      <c r="BT215" s="127">
        <f t="shared" si="204"/>
        <v>0</v>
      </c>
      <c r="BU215" s="127">
        <f t="shared" si="204"/>
        <v>0</v>
      </c>
      <c r="BV215" s="127">
        <f t="shared" si="204"/>
        <v>0</v>
      </c>
      <c r="BW215" s="127">
        <f t="shared" si="204"/>
        <v>0</v>
      </c>
      <c r="BX215" s="127">
        <f t="shared" si="204"/>
        <v>0</v>
      </c>
      <c r="BY215" s="127">
        <f t="shared" si="204"/>
        <v>0</v>
      </c>
      <c r="BZ215" s="127">
        <f t="shared" si="204"/>
        <v>0</v>
      </c>
      <c r="CA215" s="127">
        <f t="shared" si="204"/>
        <v>0</v>
      </c>
      <c r="CB215" s="127">
        <f t="shared" si="204"/>
        <v>0</v>
      </c>
      <c r="CC215" s="126">
        <f t="shared" si="204"/>
        <v>0</v>
      </c>
      <c r="CD215" s="368"/>
    </row>
    <row r="216" spans="1:82" x14ac:dyDescent="0.75">
      <c r="A216" s="175"/>
      <c r="B216" s="176" t="s">
        <v>377</v>
      </c>
      <c r="C216" s="177" t="s">
        <v>378</v>
      </c>
      <c r="D216" s="178" t="s">
        <v>86</v>
      </c>
      <c r="E216" s="300">
        <v>0</v>
      </c>
      <c r="F216" s="229"/>
      <c r="G216" s="174">
        <f t="shared" ref="G216:G223" si="205">+E216*F216</f>
        <v>0</v>
      </c>
      <c r="H216" s="225"/>
      <c r="I216" s="226"/>
      <c r="J216" s="225"/>
      <c r="K216" s="227"/>
      <c r="L216" s="227"/>
      <c r="M216" s="227"/>
      <c r="N216" s="227"/>
      <c r="O216" s="227"/>
      <c r="P216" s="227"/>
      <c r="Q216" s="227"/>
      <c r="R216" s="227"/>
      <c r="S216" s="227"/>
      <c r="T216" s="227"/>
      <c r="U216" s="226">
        <f t="shared" ref="U216:U222" si="206">G216/2.5</f>
        <v>0</v>
      </c>
      <c r="V216" s="225"/>
      <c r="W216" s="227"/>
      <c r="X216" s="227"/>
      <c r="Y216" s="227"/>
      <c r="Z216" s="227"/>
      <c r="AA216" s="227"/>
      <c r="AB216" s="227"/>
      <c r="AC216" s="227"/>
      <c r="AD216" s="227"/>
      <c r="AE216" s="227"/>
      <c r="AF216" s="227"/>
      <c r="AG216" s="226">
        <f t="shared" ref="AG216:AG222" si="207">G216/2.5</f>
        <v>0</v>
      </c>
      <c r="AH216" s="228"/>
      <c r="AI216" s="227"/>
      <c r="AJ216" s="227"/>
      <c r="AK216" s="227"/>
      <c r="AL216" s="227"/>
      <c r="AM216" s="227">
        <f t="shared" ref="AM216:AM222" si="208">G216-SUM(J216:AL216)</f>
        <v>0</v>
      </c>
      <c r="AN216" s="227"/>
      <c r="AO216" s="227"/>
      <c r="AP216" s="227"/>
      <c r="AQ216" s="227"/>
      <c r="AR216" s="227"/>
      <c r="AS216" s="226"/>
      <c r="AT216" s="228"/>
      <c r="AU216" s="227"/>
      <c r="AV216" s="227"/>
      <c r="AW216" s="227"/>
      <c r="AX216" s="227"/>
      <c r="AY216" s="227"/>
      <c r="AZ216" s="227"/>
      <c r="BA216" s="227"/>
      <c r="BB216" s="227"/>
      <c r="BC216" s="227"/>
      <c r="BD216" s="227"/>
      <c r="BE216" s="226"/>
      <c r="BF216" s="228"/>
      <c r="BG216" s="227"/>
      <c r="BH216" s="227"/>
      <c r="BI216" s="227"/>
      <c r="BJ216" s="227"/>
      <c r="BK216" s="227"/>
      <c r="BL216" s="227"/>
      <c r="BM216" s="227"/>
      <c r="BN216" s="227"/>
      <c r="BO216" s="227"/>
      <c r="BP216" s="227"/>
      <c r="BQ216" s="226"/>
      <c r="BR216" s="228"/>
      <c r="BS216" s="227"/>
      <c r="BT216" s="227"/>
      <c r="BU216" s="227"/>
      <c r="BV216" s="227"/>
      <c r="BW216" s="227"/>
      <c r="BX216" s="227"/>
      <c r="BY216" s="227"/>
      <c r="BZ216" s="227"/>
      <c r="CA216" s="227"/>
      <c r="CB216" s="227"/>
      <c r="CC216" s="232">
        <f t="shared" ref="CC216:CC222" si="209">G216-SUM(H216:CB216)</f>
        <v>0</v>
      </c>
      <c r="CD216" s="368"/>
    </row>
    <row r="217" spans="1:82" x14ac:dyDescent="0.75">
      <c r="A217" s="175"/>
      <c r="B217" s="176" t="s">
        <v>379</v>
      </c>
      <c r="C217" s="177" t="s">
        <v>380</v>
      </c>
      <c r="D217" s="178" t="s">
        <v>86</v>
      </c>
      <c r="E217" s="300">
        <v>0</v>
      </c>
      <c r="F217" s="229"/>
      <c r="G217" s="174">
        <f t="shared" si="205"/>
        <v>0</v>
      </c>
      <c r="H217" s="225"/>
      <c r="I217" s="226"/>
      <c r="J217" s="225"/>
      <c r="K217" s="227"/>
      <c r="L217" s="227"/>
      <c r="M217" s="227"/>
      <c r="N217" s="227"/>
      <c r="O217" s="227"/>
      <c r="P217" s="227"/>
      <c r="Q217" s="227"/>
      <c r="R217" s="227"/>
      <c r="S217" s="227"/>
      <c r="T217" s="227"/>
      <c r="U217" s="226">
        <f t="shared" si="206"/>
        <v>0</v>
      </c>
      <c r="V217" s="225"/>
      <c r="W217" s="227"/>
      <c r="X217" s="227"/>
      <c r="Y217" s="227"/>
      <c r="Z217" s="227"/>
      <c r="AA217" s="227"/>
      <c r="AB217" s="227"/>
      <c r="AC217" s="227"/>
      <c r="AD217" s="227"/>
      <c r="AE217" s="227"/>
      <c r="AF217" s="227"/>
      <c r="AG217" s="226">
        <f t="shared" si="207"/>
        <v>0</v>
      </c>
      <c r="AH217" s="228"/>
      <c r="AI217" s="227"/>
      <c r="AJ217" s="227"/>
      <c r="AK217" s="227"/>
      <c r="AL217" s="227"/>
      <c r="AM217" s="227">
        <f t="shared" si="208"/>
        <v>0</v>
      </c>
      <c r="AN217" s="227"/>
      <c r="AO217" s="227"/>
      <c r="AP217" s="227"/>
      <c r="AQ217" s="227"/>
      <c r="AR217" s="227"/>
      <c r="AS217" s="226"/>
      <c r="AT217" s="228"/>
      <c r="AU217" s="227"/>
      <c r="AV217" s="227"/>
      <c r="AW217" s="227"/>
      <c r="AX217" s="227"/>
      <c r="AY217" s="227"/>
      <c r="AZ217" s="227"/>
      <c r="BA217" s="227"/>
      <c r="BB217" s="227"/>
      <c r="BC217" s="227"/>
      <c r="BD217" s="227"/>
      <c r="BE217" s="226"/>
      <c r="BF217" s="228"/>
      <c r="BG217" s="227"/>
      <c r="BH217" s="227"/>
      <c r="BI217" s="227"/>
      <c r="BJ217" s="227"/>
      <c r="BK217" s="227"/>
      <c r="BL217" s="227"/>
      <c r="BM217" s="227"/>
      <c r="BN217" s="227"/>
      <c r="BO217" s="227"/>
      <c r="BP217" s="227"/>
      <c r="BQ217" s="226"/>
      <c r="BR217" s="228"/>
      <c r="BS217" s="227"/>
      <c r="BT217" s="227"/>
      <c r="BU217" s="227"/>
      <c r="BV217" s="227"/>
      <c r="BW217" s="227"/>
      <c r="BX217" s="227"/>
      <c r="BY217" s="227"/>
      <c r="BZ217" s="227"/>
      <c r="CA217" s="227"/>
      <c r="CB217" s="227"/>
      <c r="CC217" s="232">
        <f t="shared" si="209"/>
        <v>0</v>
      </c>
      <c r="CD217" s="368"/>
    </row>
    <row r="218" spans="1:82" x14ac:dyDescent="0.75">
      <c r="A218" s="39"/>
      <c r="B218" s="176" t="s">
        <v>381</v>
      </c>
      <c r="C218" s="177" t="s">
        <v>382</v>
      </c>
      <c r="D218" s="178" t="s">
        <v>86</v>
      </c>
      <c r="E218" s="300">
        <v>0</v>
      </c>
      <c r="F218" s="229"/>
      <c r="G218" s="174">
        <f t="shared" si="205"/>
        <v>0</v>
      </c>
      <c r="H218" s="225"/>
      <c r="I218" s="226"/>
      <c r="J218" s="225"/>
      <c r="K218" s="227"/>
      <c r="L218" s="227"/>
      <c r="M218" s="227"/>
      <c r="N218" s="227"/>
      <c r="O218" s="227"/>
      <c r="P218" s="227"/>
      <c r="Q218" s="227"/>
      <c r="R218" s="227"/>
      <c r="S218" s="227"/>
      <c r="T218" s="227"/>
      <c r="U218" s="226">
        <f t="shared" si="206"/>
        <v>0</v>
      </c>
      <c r="V218" s="225"/>
      <c r="W218" s="227"/>
      <c r="X218" s="227"/>
      <c r="Y218" s="227"/>
      <c r="Z218" s="227"/>
      <c r="AA218" s="227"/>
      <c r="AB218" s="227"/>
      <c r="AC218" s="227"/>
      <c r="AD218" s="227"/>
      <c r="AE218" s="227"/>
      <c r="AF218" s="227"/>
      <c r="AG218" s="226">
        <f t="shared" si="207"/>
        <v>0</v>
      </c>
      <c r="AH218" s="228"/>
      <c r="AI218" s="227"/>
      <c r="AJ218" s="227"/>
      <c r="AK218" s="227"/>
      <c r="AL218" s="227"/>
      <c r="AM218" s="227">
        <f t="shared" si="208"/>
        <v>0</v>
      </c>
      <c r="AN218" s="227"/>
      <c r="AO218" s="227"/>
      <c r="AP218" s="227"/>
      <c r="AQ218" s="227"/>
      <c r="AR218" s="227"/>
      <c r="AS218" s="226"/>
      <c r="AT218" s="228"/>
      <c r="AU218" s="227"/>
      <c r="AV218" s="227"/>
      <c r="AW218" s="227"/>
      <c r="AX218" s="227"/>
      <c r="AY218" s="227"/>
      <c r="AZ218" s="227"/>
      <c r="BA218" s="227"/>
      <c r="BB218" s="227"/>
      <c r="BC218" s="227"/>
      <c r="BD218" s="227"/>
      <c r="BE218" s="226"/>
      <c r="BF218" s="228"/>
      <c r="BG218" s="227"/>
      <c r="BH218" s="227"/>
      <c r="BI218" s="227"/>
      <c r="BJ218" s="227"/>
      <c r="BK218" s="227"/>
      <c r="BL218" s="227"/>
      <c r="BM218" s="227"/>
      <c r="BN218" s="227"/>
      <c r="BO218" s="227"/>
      <c r="BP218" s="227"/>
      <c r="BQ218" s="226"/>
      <c r="BR218" s="228"/>
      <c r="BS218" s="227"/>
      <c r="BT218" s="227"/>
      <c r="BU218" s="227"/>
      <c r="BV218" s="227"/>
      <c r="BW218" s="227"/>
      <c r="BX218" s="227"/>
      <c r="BY218" s="227"/>
      <c r="BZ218" s="227"/>
      <c r="CA218" s="227"/>
      <c r="CB218" s="227"/>
      <c r="CC218" s="232">
        <f t="shared" si="209"/>
        <v>0</v>
      </c>
      <c r="CD218" s="368"/>
    </row>
    <row r="219" spans="1:82" x14ac:dyDescent="0.75">
      <c r="A219" s="175"/>
      <c r="B219" s="176" t="s">
        <v>383</v>
      </c>
      <c r="C219" s="177" t="s">
        <v>384</v>
      </c>
      <c r="D219" s="178" t="s">
        <v>86</v>
      </c>
      <c r="E219" s="300">
        <v>0</v>
      </c>
      <c r="F219" s="229"/>
      <c r="G219" s="174">
        <f t="shared" si="205"/>
        <v>0</v>
      </c>
      <c r="H219" s="225"/>
      <c r="I219" s="226"/>
      <c r="J219" s="225"/>
      <c r="K219" s="227"/>
      <c r="L219" s="227"/>
      <c r="M219" s="227"/>
      <c r="N219" s="227"/>
      <c r="O219" s="227"/>
      <c r="P219" s="227"/>
      <c r="Q219" s="227"/>
      <c r="R219" s="227"/>
      <c r="S219" s="227"/>
      <c r="T219" s="227"/>
      <c r="U219" s="226">
        <f t="shared" si="206"/>
        <v>0</v>
      </c>
      <c r="V219" s="225"/>
      <c r="W219" s="227"/>
      <c r="X219" s="227"/>
      <c r="Y219" s="227"/>
      <c r="Z219" s="227"/>
      <c r="AA219" s="227"/>
      <c r="AB219" s="227"/>
      <c r="AC219" s="227"/>
      <c r="AD219" s="227"/>
      <c r="AE219" s="227"/>
      <c r="AF219" s="227"/>
      <c r="AG219" s="226">
        <f t="shared" si="207"/>
        <v>0</v>
      </c>
      <c r="AH219" s="228"/>
      <c r="AI219" s="227"/>
      <c r="AJ219" s="227"/>
      <c r="AK219" s="227"/>
      <c r="AL219" s="227"/>
      <c r="AM219" s="227">
        <f t="shared" si="208"/>
        <v>0</v>
      </c>
      <c r="AN219" s="227"/>
      <c r="AO219" s="227"/>
      <c r="AP219" s="227"/>
      <c r="AQ219" s="227"/>
      <c r="AR219" s="227"/>
      <c r="AS219" s="226"/>
      <c r="AT219" s="228"/>
      <c r="AU219" s="227"/>
      <c r="AV219" s="227"/>
      <c r="AW219" s="227"/>
      <c r="AX219" s="227"/>
      <c r="AY219" s="227"/>
      <c r="AZ219" s="227"/>
      <c r="BA219" s="227"/>
      <c r="BB219" s="227"/>
      <c r="BC219" s="227"/>
      <c r="BD219" s="227"/>
      <c r="BE219" s="226"/>
      <c r="BF219" s="228"/>
      <c r="BG219" s="227"/>
      <c r="BH219" s="227"/>
      <c r="BI219" s="227"/>
      <c r="BJ219" s="227"/>
      <c r="BK219" s="227"/>
      <c r="BL219" s="227"/>
      <c r="BM219" s="227"/>
      <c r="BN219" s="227"/>
      <c r="BO219" s="227"/>
      <c r="BP219" s="227"/>
      <c r="BQ219" s="226"/>
      <c r="BR219" s="228"/>
      <c r="BS219" s="227"/>
      <c r="BT219" s="227"/>
      <c r="BU219" s="227"/>
      <c r="BV219" s="227"/>
      <c r="BW219" s="227"/>
      <c r="BX219" s="227"/>
      <c r="BY219" s="227"/>
      <c r="BZ219" s="227"/>
      <c r="CA219" s="227"/>
      <c r="CB219" s="227"/>
      <c r="CC219" s="232">
        <f t="shared" si="209"/>
        <v>0</v>
      </c>
      <c r="CD219" s="368"/>
    </row>
    <row r="220" spans="1:82" x14ac:dyDescent="0.75">
      <c r="A220" s="175"/>
      <c r="B220" s="176" t="s">
        <v>385</v>
      </c>
      <c r="C220" s="177" t="s">
        <v>386</v>
      </c>
      <c r="D220" s="178" t="s">
        <v>86</v>
      </c>
      <c r="E220" s="300">
        <v>0</v>
      </c>
      <c r="F220" s="229"/>
      <c r="G220" s="174">
        <f t="shared" si="205"/>
        <v>0</v>
      </c>
      <c r="H220" s="225"/>
      <c r="I220" s="226"/>
      <c r="J220" s="225"/>
      <c r="K220" s="227"/>
      <c r="L220" s="227"/>
      <c r="M220" s="227"/>
      <c r="N220" s="227"/>
      <c r="O220" s="227"/>
      <c r="P220" s="227"/>
      <c r="Q220" s="227"/>
      <c r="R220" s="227"/>
      <c r="S220" s="227"/>
      <c r="T220" s="227"/>
      <c r="U220" s="226">
        <f t="shared" si="206"/>
        <v>0</v>
      </c>
      <c r="V220" s="225"/>
      <c r="W220" s="227"/>
      <c r="X220" s="227"/>
      <c r="Y220" s="227"/>
      <c r="Z220" s="227"/>
      <c r="AA220" s="227"/>
      <c r="AB220" s="227"/>
      <c r="AC220" s="227"/>
      <c r="AD220" s="227"/>
      <c r="AE220" s="227"/>
      <c r="AF220" s="227"/>
      <c r="AG220" s="226">
        <f t="shared" si="207"/>
        <v>0</v>
      </c>
      <c r="AH220" s="228"/>
      <c r="AI220" s="227"/>
      <c r="AJ220" s="227"/>
      <c r="AK220" s="227"/>
      <c r="AL220" s="227"/>
      <c r="AM220" s="227">
        <f t="shared" si="208"/>
        <v>0</v>
      </c>
      <c r="AN220" s="227"/>
      <c r="AO220" s="227"/>
      <c r="AP220" s="227"/>
      <c r="AQ220" s="227"/>
      <c r="AR220" s="227"/>
      <c r="AS220" s="226"/>
      <c r="AT220" s="228"/>
      <c r="AU220" s="227"/>
      <c r="AV220" s="227"/>
      <c r="AW220" s="227"/>
      <c r="AX220" s="227"/>
      <c r="AY220" s="227"/>
      <c r="AZ220" s="227"/>
      <c r="BA220" s="227"/>
      <c r="BB220" s="227"/>
      <c r="BC220" s="227"/>
      <c r="BD220" s="227"/>
      <c r="BE220" s="226"/>
      <c r="BF220" s="228"/>
      <c r="BG220" s="227"/>
      <c r="BH220" s="227"/>
      <c r="BI220" s="227"/>
      <c r="BJ220" s="227"/>
      <c r="BK220" s="227"/>
      <c r="BL220" s="227"/>
      <c r="BM220" s="227"/>
      <c r="BN220" s="227"/>
      <c r="BO220" s="227"/>
      <c r="BP220" s="227"/>
      <c r="BQ220" s="226"/>
      <c r="BR220" s="228"/>
      <c r="BS220" s="227"/>
      <c r="BT220" s="227"/>
      <c r="BU220" s="227"/>
      <c r="BV220" s="227"/>
      <c r="BW220" s="227"/>
      <c r="BX220" s="227"/>
      <c r="BY220" s="227"/>
      <c r="BZ220" s="227"/>
      <c r="CA220" s="227"/>
      <c r="CB220" s="227"/>
      <c r="CC220" s="232">
        <f t="shared" si="209"/>
        <v>0</v>
      </c>
      <c r="CD220" s="368"/>
    </row>
    <row r="221" spans="1:82" x14ac:dyDescent="0.75">
      <c r="A221" s="175"/>
      <c r="B221" s="176" t="s">
        <v>387</v>
      </c>
      <c r="C221" s="177" t="s">
        <v>388</v>
      </c>
      <c r="D221" s="178" t="s">
        <v>86</v>
      </c>
      <c r="E221" s="300">
        <v>0</v>
      </c>
      <c r="F221" s="229"/>
      <c r="G221" s="174">
        <f t="shared" si="205"/>
        <v>0</v>
      </c>
      <c r="H221" s="225"/>
      <c r="I221" s="226"/>
      <c r="J221" s="225"/>
      <c r="K221" s="227"/>
      <c r="L221" s="227"/>
      <c r="M221" s="227"/>
      <c r="N221" s="227"/>
      <c r="O221" s="227"/>
      <c r="P221" s="227"/>
      <c r="Q221" s="227"/>
      <c r="R221" s="227"/>
      <c r="S221" s="227"/>
      <c r="T221" s="227"/>
      <c r="U221" s="226">
        <f t="shared" si="206"/>
        <v>0</v>
      </c>
      <c r="V221" s="225"/>
      <c r="W221" s="227"/>
      <c r="X221" s="227"/>
      <c r="Y221" s="227"/>
      <c r="Z221" s="227"/>
      <c r="AA221" s="227"/>
      <c r="AB221" s="227"/>
      <c r="AC221" s="227"/>
      <c r="AD221" s="227"/>
      <c r="AE221" s="227"/>
      <c r="AF221" s="227"/>
      <c r="AG221" s="226">
        <f t="shared" si="207"/>
        <v>0</v>
      </c>
      <c r="AH221" s="228"/>
      <c r="AI221" s="227"/>
      <c r="AJ221" s="227"/>
      <c r="AK221" s="227"/>
      <c r="AL221" s="227"/>
      <c r="AM221" s="227">
        <f t="shared" si="208"/>
        <v>0</v>
      </c>
      <c r="AN221" s="227"/>
      <c r="AO221" s="227"/>
      <c r="AP221" s="227"/>
      <c r="AQ221" s="227"/>
      <c r="AR221" s="227"/>
      <c r="AS221" s="226"/>
      <c r="AT221" s="228"/>
      <c r="AU221" s="227"/>
      <c r="AV221" s="227"/>
      <c r="AW221" s="227"/>
      <c r="AX221" s="227"/>
      <c r="AY221" s="227"/>
      <c r="AZ221" s="227"/>
      <c r="BA221" s="227"/>
      <c r="BB221" s="227"/>
      <c r="BC221" s="227"/>
      <c r="BD221" s="227"/>
      <c r="BE221" s="226"/>
      <c r="BF221" s="228"/>
      <c r="BG221" s="227"/>
      <c r="BH221" s="227"/>
      <c r="BI221" s="227"/>
      <c r="BJ221" s="227"/>
      <c r="BK221" s="227"/>
      <c r="BL221" s="227"/>
      <c r="BM221" s="227"/>
      <c r="BN221" s="227"/>
      <c r="BO221" s="227"/>
      <c r="BP221" s="227"/>
      <c r="BQ221" s="226"/>
      <c r="BR221" s="228"/>
      <c r="BS221" s="227"/>
      <c r="BT221" s="227"/>
      <c r="BU221" s="227"/>
      <c r="BV221" s="227"/>
      <c r="BW221" s="227"/>
      <c r="BX221" s="227"/>
      <c r="BY221" s="227"/>
      <c r="BZ221" s="227"/>
      <c r="CA221" s="227"/>
      <c r="CB221" s="227"/>
      <c r="CC221" s="232">
        <f t="shared" si="209"/>
        <v>0</v>
      </c>
      <c r="CD221" s="368"/>
    </row>
    <row r="222" spans="1:82" x14ac:dyDescent="0.75">
      <c r="A222" s="175"/>
      <c r="B222" s="176" t="s">
        <v>389</v>
      </c>
      <c r="C222" s="177" t="s">
        <v>390</v>
      </c>
      <c r="D222" s="178" t="s">
        <v>86</v>
      </c>
      <c r="E222" s="300">
        <v>0</v>
      </c>
      <c r="F222" s="229"/>
      <c r="G222" s="174">
        <f t="shared" si="205"/>
        <v>0</v>
      </c>
      <c r="H222" s="225"/>
      <c r="I222" s="226"/>
      <c r="J222" s="225"/>
      <c r="K222" s="227"/>
      <c r="L222" s="227"/>
      <c r="M222" s="227"/>
      <c r="N222" s="227"/>
      <c r="O222" s="227"/>
      <c r="P222" s="227"/>
      <c r="Q222" s="227"/>
      <c r="R222" s="227"/>
      <c r="S222" s="227"/>
      <c r="T222" s="227"/>
      <c r="U222" s="226">
        <f t="shared" si="206"/>
        <v>0</v>
      </c>
      <c r="V222" s="225"/>
      <c r="W222" s="227"/>
      <c r="X222" s="227"/>
      <c r="Y222" s="227"/>
      <c r="Z222" s="227"/>
      <c r="AA222" s="227"/>
      <c r="AB222" s="227"/>
      <c r="AC222" s="227"/>
      <c r="AD222" s="227"/>
      <c r="AE222" s="227"/>
      <c r="AF222" s="227"/>
      <c r="AG222" s="226">
        <f t="shared" si="207"/>
        <v>0</v>
      </c>
      <c r="AH222" s="228"/>
      <c r="AI222" s="227"/>
      <c r="AJ222" s="227"/>
      <c r="AK222" s="227"/>
      <c r="AL222" s="227"/>
      <c r="AM222" s="227">
        <f t="shared" si="208"/>
        <v>0</v>
      </c>
      <c r="AN222" s="227"/>
      <c r="AO222" s="227"/>
      <c r="AP222" s="227"/>
      <c r="AQ222" s="227"/>
      <c r="AR222" s="227"/>
      <c r="AS222" s="226"/>
      <c r="AT222" s="228"/>
      <c r="AU222" s="227"/>
      <c r="AV222" s="227"/>
      <c r="AW222" s="227"/>
      <c r="AX222" s="227"/>
      <c r="AY222" s="227"/>
      <c r="AZ222" s="227"/>
      <c r="BA222" s="227"/>
      <c r="BB222" s="227"/>
      <c r="BC222" s="227"/>
      <c r="BD222" s="227"/>
      <c r="BE222" s="226"/>
      <c r="BF222" s="228"/>
      <c r="BG222" s="227"/>
      <c r="BH222" s="227"/>
      <c r="BI222" s="227"/>
      <c r="BJ222" s="227"/>
      <c r="BK222" s="227"/>
      <c r="BL222" s="227"/>
      <c r="BM222" s="227"/>
      <c r="BN222" s="227"/>
      <c r="BO222" s="227"/>
      <c r="BP222" s="227"/>
      <c r="BQ222" s="226"/>
      <c r="BR222" s="228"/>
      <c r="BS222" s="227"/>
      <c r="BT222" s="227"/>
      <c r="BU222" s="227"/>
      <c r="BV222" s="227"/>
      <c r="BW222" s="227"/>
      <c r="BX222" s="227"/>
      <c r="BY222" s="227"/>
      <c r="BZ222" s="227"/>
      <c r="CA222" s="227"/>
      <c r="CB222" s="227"/>
      <c r="CC222" s="232">
        <f t="shared" si="209"/>
        <v>0</v>
      </c>
      <c r="CD222" s="368"/>
    </row>
    <row r="223" spans="1:82" ht="27" x14ac:dyDescent="0.75">
      <c r="A223" s="175"/>
      <c r="B223" s="73" t="s">
        <v>391</v>
      </c>
      <c r="C223" s="129" t="s">
        <v>903</v>
      </c>
      <c r="D223" s="139" t="s">
        <v>86</v>
      </c>
      <c r="E223" s="255">
        <v>1</v>
      </c>
      <c r="F223" s="216"/>
      <c r="G223" s="74">
        <f t="shared" si="205"/>
        <v>0</v>
      </c>
      <c r="H223" s="230"/>
      <c r="I223" s="232"/>
      <c r="J223" s="230"/>
      <c r="K223" s="231"/>
      <c r="L223" s="231"/>
      <c r="M223" s="231"/>
      <c r="N223" s="231"/>
      <c r="O223" s="231"/>
      <c r="P223" s="231"/>
      <c r="Q223" s="231"/>
      <c r="R223" s="231"/>
      <c r="S223" s="231"/>
      <c r="T223" s="231"/>
      <c r="U223" s="232">
        <f>G223/6</f>
        <v>0</v>
      </c>
      <c r="V223" s="230"/>
      <c r="W223" s="231"/>
      <c r="X223" s="231"/>
      <c r="Y223" s="231"/>
      <c r="Z223" s="231"/>
      <c r="AA223" s="231"/>
      <c r="AB223" s="231"/>
      <c r="AC223" s="231"/>
      <c r="AD223" s="231"/>
      <c r="AE223" s="231"/>
      <c r="AF223" s="231"/>
      <c r="AG223" s="232">
        <f>G223/6</f>
        <v>0</v>
      </c>
      <c r="AH223" s="233"/>
      <c r="AI223" s="231"/>
      <c r="AJ223" s="231"/>
      <c r="AK223" s="231"/>
      <c r="AL223" s="231"/>
      <c r="AM223" s="231"/>
      <c r="AN223" s="231"/>
      <c r="AO223" s="231"/>
      <c r="AP223" s="231"/>
      <c r="AQ223" s="231"/>
      <c r="AR223" s="231"/>
      <c r="AS223" s="232">
        <f>G223/6</f>
        <v>0</v>
      </c>
      <c r="AT223" s="233"/>
      <c r="AU223" s="231"/>
      <c r="AV223" s="231"/>
      <c r="AW223" s="231"/>
      <c r="AX223" s="231"/>
      <c r="AY223" s="231"/>
      <c r="AZ223" s="231"/>
      <c r="BA223" s="231"/>
      <c r="BB223" s="231"/>
      <c r="BC223" s="231"/>
      <c r="BD223" s="231"/>
      <c r="BE223" s="232">
        <f>G223/6</f>
        <v>0</v>
      </c>
      <c r="BF223" s="233"/>
      <c r="BG223" s="231"/>
      <c r="BH223" s="231"/>
      <c r="BI223" s="231"/>
      <c r="BJ223" s="231"/>
      <c r="BK223" s="231"/>
      <c r="BL223" s="231"/>
      <c r="BM223" s="231"/>
      <c r="BN223" s="231"/>
      <c r="BO223" s="231"/>
      <c r="BP223" s="231"/>
      <c r="BQ223" s="232">
        <f>G223/6</f>
        <v>0</v>
      </c>
      <c r="BR223" s="233"/>
      <c r="BS223" s="231"/>
      <c r="BT223" s="231"/>
      <c r="BU223" s="231"/>
      <c r="BV223" s="231"/>
      <c r="BW223" s="231"/>
      <c r="BX223" s="231"/>
      <c r="BY223" s="231"/>
      <c r="BZ223" s="231"/>
      <c r="CA223" s="231"/>
      <c r="CB223" s="231"/>
      <c r="CC223" s="232">
        <f>G223-SUM(J223:CB223)</f>
        <v>0</v>
      </c>
      <c r="CD223" s="368"/>
    </row>
    <row r="224" spans="1:82" ht="27" x14ac:dyDescent="0.75">
      <c r="A224" s="39"/>
      <c r="B224" s="176" t="s">
        <v>392</v>
      </c>
      <c r="C224" s="177" t="s">
        <v>393</v>
      </c>
      <c r="D224" s="178" t="s">
        <v>226</v>
      </c>
      <c r="E224" s="300">
        <v>0</v>
      </c>
      <c r="F224" s="229"/>
      <c r="G224" s="174">
        <f t="shared" ref="G224:G229" si="210">+E224*F224</f>
        <v>0</v>
      </c>
      <c r="H224" s="225"/>
      <c r="I224" s="226"/>
      <c r="J224" s="225"/>
      <c r="K224" s="227"/>
      <c r="L224" s="227"/>
      <c r="M224" s="227"/>
      <c r="N224" s="227"/>
      <c r="O224" s="227"/>
      <c r="P224" s="227"/>
      <c r="Q224" s="227"/>
      <c r="R224" s="227"/>
      <c r="S224" s="227"/>
      <c r="T224" s="227"/>
      <c r="U224" s="226">
        <f t="shared" ref="U224:U229" si="211">G224/2.5</f>
        <v>0</v>
      </c>
      <c r="V224" s="225"/>
      <c r="W224" s="227"/>
      <c r="X224" s="227"/>
      <c r="Y224" s="227"/>
      <c r="Z224" s="227"/>
      <c r="AA224" s="227"/>
      <c r="AB224" s="227"/>
      <c r="AC224" s="227"/>
      <c r="AD224" s="227"/>
      <c r="AE224" s="227"/>
      <c r="AF224" s="227"/>
      <c r="AG224" s="226">
        <f t="shared" ref="AG224:AG229" si="212">G224/2.5</f>
        <v>0</v>
      </c>
      <c r="AH224" s="228"/>
      <c r="AI224" s="227"/>
      <c r="AJ224" s="227"/>
      <c r="AK224" s="227"/>
      <c r="AL224" s="227"/>
      <c r="AM224" s="227">
        <f t="shared" ref="AM224:AM229" si="213">G224-SUM(J224:AL224)</f>
        <v>0</v>
      </c>
      <c r="AN224" s="227"/>
      <c r="AO224" s="227"/>
      <c r="AP224" s="227"/>
      <c r="AQ224" s="227"/>
      <c r="AR224" s="227"/>
      <c r="AS224" s="226"/>
      <c r="AT224" s="228"/>
      <c r="AU224" s="227"/>
      <c r="AV224" s="227"/>
      <c r="AW224" s="227"/>
      <c r="AX224" s="227"/>
      <c r="AY224" s="227"/>
      <c r="AZ224" s="227"/>
      <c r="BA224" s="227"/>
      <c r="BB224" s="227"/>
      <c r="BC224" s="227"/>
      <c r="BD224" s="227"/>
      <c r="BE224" s="226"/>
      <c r="BF224" s="228"/>
      <c r="BG224" s="227"/>
      <c r="BH224" s="227"/>
      <c r="BI224" s="227"/>
      <c r="BJ224" s="227"/>
      <c r="BK224" s="227"/>
      <c r="BL224" s="227"/>
      <c r="BM224" s="227"/>
      <c r="BN224" s="227"/>
      <c r="BO224" s="227"/>
      <c r="BP224" s="227"/>
      <c r="BQ224" s="226"/>
      <c r="BR224" s="228"/>
      <c r="BS224" s="227"/>
      <c r="BT224" s="227"/>
      <c r="BU224" s="227"/>
      <c r="BV224" s="227"/>
      <c r="BW224" s="227"/>
      <c r="BX224" s="227"/>
      <c r="BY224" s="227"/>
      <c r="BZ224" s="227"/>
      <c r="CA224" s="227"/>
      <c r="CB224" s="227"/>
      <c r="CC224" s="232">
        <f t="shared" ref="CC224:CC229" si="214">G224-SUM(H224:CB224)</f>
        <v>0</v>
      </c>
      <c r="CD224" s="368"/>
    </row>
    <row r="225" spans="1:82" ht="27" x14ac:dyDescent="0.75">
      <c r="A225" s="39"/>
      <c r="B225" s="176" t="s">
        <v>394</v>
      </c>
      <c r="C225" s="177" t="s">
        <v>395</v>
      </c>
      <c r="D225" s="178" t="s">
        <v>86</v>
      </c>
      <c r="E225" s="300">
        <v>0</v>
      </c>
      <c r="F225" s="229"/>
      <c r="G225" s="174">
        <f t="shared" si="210"/>
        <v>0</v>
      </c>
      <c r="H225" s="225"/>
      <c r="I225" s="226"/>
      <c r="J225" s="225"/>
      <c r="K225" s="227"/>
      <c r="L225" s="227"/>
      <c r="M225" s="227"/>
      <c r="N225" s="227"/>
      <c r="O225" s="227"/>
      <c r="P225" s="227"/>
      <c r="Q225" s="227"/>
      <c r="R225" s="227"/>
      <c r="S225" s="227"/>
      <c r="T225" s="227"/>
      <c r="U225" s="226">
        <f t="shared" si="211"/>
        <v>0</v>
      </c>
      <c r="V225" s="225"/>
      <c r="W225" s="227"/>
      <c r="X225" s="227"/>
      <c r="Y225" s="227"/>
      <c r="Z225" s="227"/>
      <c r="AA225" s="227"/>
      <c r="AB225" s="227"/>
      <c r="AC225" s="227"/>
      <c r="AD225" s="227"/>
      <c r="AE225" s="227"/>
      <c r="AF225" s="227"/>
      <c r="AG225" s="226">
        <f t="shared" si="212"/>
        <v>0</v>
      </c>
      <c r="AH225" s="228"/>
      <c r="AI225" s="227"/>
      <c r="AJ225" s="227"/>
      <c r="AK225" s="227"/>
      <c r="AL225" s="227"/>
      <c r="AM225" s="227">
        <f t="shared" si="213"/>
        <v>0</v>
      </c>
      <c r="AN225" s="227"/>
      <c r="AO225" s="227"/>
      <c r="AP225" s="227"/>
      <c r="AQ225" s="227"/>
      <c r="AR225" s="227"/>
      <c r="AS225" s="226"/>
      <c r="AT225" s="228"/>
      <c r="AU225" s="227"/>
      <c r="AV225" s="227"/>
      <c r="AW225" s="227"/>
      <c r="AX225" s="227"/>
      <c r="AY225" s="227"/>
      <c r="AZ225" s="227"/>
      <c r="BA225" s="227"/>
      <c r="BB225" s="227"/>
      <c r="BC225" s="227"/>
      <c r="BD225" s="227"/>
      <c r="BE225" s="226"/>
      <c r="BF225" s="228"/>
      <c r="BG225" s="227"/>
      <c r="BH225" s="227"/>
      <c r="BI225" s="227"/>
      <c r="BJ225" s="227"/>
      <c r="BK225" s="227"/>
      <c r="BL225" s="227"/>
      <c r="BM225" s="227"/>
      <c r="BN225" s="227"/>
      <c r="BO225" s="227"/>
      <c r="BP225" s="227"/>
      <c r="BQ225" s="226"/>
      <c r="BR225" s="228"/>
      <c r="BS225" s="227"/>
      <c r="BT225" s="227"/>
      <c r="BU225" s="227"/>
      <c r="BV225" s="227"/>
      <c r="BW225" s="227"/>
      <c r="BX225" s="227"/>
      <c r="BY225" s="227"/>
      <c r="BZ225" s="227"/>
      <c r="CA225" s="227"/>
      <c r="CB225" s="227"/>
      <c r="CC225" s="232">
        <f t="shared" si="214"/>
        <v>0</v>
      </c>
      <c r="CD225" s="368"/>
    </row>
    <row r="226" spans="1:82" x14ac:dyDescent="0.75">
      <c r="A226" s="175"/>
      <c r="B226" s="176" t="s">
        <v>396</v>
      </c>
      <c r="C226" s="177" t="s">
        <v>397</v>
      </c>
      <c r="D226" s="178" t="s">
        <v>86</v>
      </c>
      <c r="E226" s="300">
        <v>0</v>
      </c>
      <c r="F226" s="229"/>
      <c r="G226" s="174">
        <f t="shared" si="210"/>
        <v>0</v>
      </c>
      <c r="H226" s="225"/>
      <c r="I226" s="226"/>
      <c r="J226" s="225"/>
      <c r="K226" s="227"/>
      <c r="L226" s="227"/>
      <c r="M226" s="227"/>
      <c r="N226" s="227"/>
      <c r="O226" s="227"/>
      <c r="P226" s="227"/>
      <c r="Q226" s="227"/>
      <c r="R226" s="227"/>
      <c r="S226" s="227"/>
      <c r="T226" s="227"/>
      <c r="U226" s="226">
        <f t="shared" si="211"/>
        <v>0</v>
      </c>
      <c r="V226" s="225"/>
      <c r="W226" s="227"/>
      <c r="X226" s="227"/>
      <c r="Y226" s="227"/>
      <c r="Z226" s="227"/>
      <c r="AA226" s="227"/>
      <c r="AB226" s="227"/>
      <c r="AC226" s="227"/>
      <c r="AD226" s="227"/>
      <c r="AE226" s="227"/>
      <c r="AF226" s="227"/>
      <c r="AG226" s="226">
        <f t="shared" si="212"/>
        <v>0</v>
      </c>
      <c r="AH226" s="228"/>
      <c r="AI226" s="227"/>
      <c r="AJ226" s="227"/>
      <c r="AK226" s="227"/>
      <c r="AL226" s="227"/>
      <c r="AM226" s="227">
        <f t="shared" si="213"/>
        <v>0</v>
      </c>
      <c r="AN226" s="227"/>
      <c r="AO226" s="227"/>
      <c r="AP226" s="227"/>
      <c r="AQ226" s="227"/>
      <c r="AR226" s="227"/>
      <c r="AS226" s="226"/>
      <c r="AT226" s="228"/>
      <c r="AU226" s="227"/>
      <c r="AV226" s="227"/>
      <c r="AW226" s="227"/>
      <c r="AX226" s="227"/>
      <c r="AY226" s="227"/>
      <c r="AZ226" s="227"/>
      <c r="BA226" s="227"/>
      <c r="BB226" s="227"/>
      <c r="BC226" s="227"/>
      <c r="BD226" s="227"/>
      <c r="BE226" s="226"/>
      <c r="BF226" s="228"/>
      <c r="BG226" s="227"/>
      <c r="BH226" s="227"/>
      <c r="BI226" s="227"/>
      <c r="BJ226" s="227"/>
      <c r="BK226" s="227"/>
      <c r="BL226" s="227"/>
      <c r="BM226" s="227"/>
      <c r="BN226" s="227"/>
      <c r="BO226" s="227"/>
      <c r="BP226" s="227"/>
      <c r="BQ226" s="226"/>
      <c r="BR226" s="228"/>
      <c r="BS226" s="227"/>
      <c r="BT226" s="227"/>
      <c r="BU226" s="227"/>
      <c r="BV226" s="227"/>
      <c r="BW226" s="227"/>
      <c r="BX226" s="227"/>
      <c r="BY226" s="227"/>
      <c r="BZ226" s="227"/>
      <c r="CA226" s="227"/>
      <c r="CB226" s="227"/>
      <c r="CC226" s="232">
        <f t="shared" si="214"/>
        <v>0</v>
      </c>
      <c r="CD226" s="368"/>
    </row>
    <row r="227" spans="1:82" x14ac:dyDescent="0.75">
      <c r="A227" s="175"/>
      <c r="B227" s="176" t="s">
        <v>398</v>
      </c>
      <c r="C227" s="177" t="s">
        <v>399</v>
      </c>
      <c r="D227" s="178" t="s">
        <v>86</v>
      </c>
      <c r="E227" s="300">
        <v>0</v>
      </c>
      <c r="F227" s="229"/>
      <c r="G227" s="174">
        <f t="shared" si="210"/>
        <v>0</v>
      </c>
      <c r="H227" s="225"/>
      <c r="I227" s="226"/>
      <c r="J227" s="225"/>
      <c r="K227" s="227"/>
      <c r="L227" s="227"/>
      <c r="M227" s="227"/>
      <c r="N227" s="227"/>
      <c r="O227" s="227"/>
      <c r="P227" s="227"/>
      <c r="Q227" s="227"/>
      <c r="R227" s="227"/>
      <c r="S227" s="227"/>
      <c r="T227" s="227"/>
      <c r="U227" s="226">
        <f t="shared" si="211"/>
        <v>0</v>
      </c>
      <c r="V227" s="225"/>
      <c r="W227" s="227"/>
      <c r="X227" s="227"/>
      <c r="Y227" s="227"/>
      <c r="Z227" s="227"/>
      <c r="AA227" s="227"/>
      <c r="AB227" s="227"/>
      <c r="AC227" s="227"/>
      <c r="AD227" s="227"/>
      <c r="AE227" s="227"/>
      <c r="AF227" s="227"/>
      <c r="AG227" s="226">
        <f t="shared" si="212"/>
        <v>0</v>
      </c>
      <c r="AH227" s="228"/>
      <c r="AI227" s="227"/>
      <c r="AJ227" s="227"/>
      <c r="AK227" s="227"/>
      <c r="AL227" s="227"/>
      <c r="AM227" s="227">
        <f t="shared" si="213"/>
        <v>0</v>
      </c>
      <c r="AN227" s="227"/>
      <c r="AO227" s="227"/>
      <c r="AP227" s="227"/>
      <c r="AQ227" s="227"/>
      <c r="AR227" s="227"/>
      <c r="AS227" s="226"/>
      <c r="AT227" s="228"/>
      <c r="AU227" s="227"/>
      <c r="AV227" s="227"/>
      <c r="AW227" s="227"/>
      <c r="AX227" s="227"/>
      <c r="AY227" s="227"/>
      <c r="AZ227" s="227"/>
      <c r="BA227" s="227"/>
      <c r="BB227" s="227"/>
      <c r="BC227" s="227"/>
      <c r="BD227" s="227"/>
      <c r="BE227" s="226"/>
      <c r="BF227" s="228"/>
      <c r="BG227" s="227"/>
      <c r="BH227" s="227"/>
      <c r="BI227" s="227"/>
      <c r="BJ227" s="227"/>
      <c r="BK227" s="227"/>
      <c r="BL227" s="227"/>
      <c r="BM227" s="227"/>
      <c r="BN227" s="227"/>
      <c r="BO227" s="227"/>
      <c r="BP227" s="227"/>
      <c r="BQ227" s="226"/>
      <c r="BR227" s="228"/>
      <c r="BS227" s="227"/>
      <c r="BT227" s="227"/>
      <c r="BU227" s="227"/>
      <c r="BV227" s="227"/>
      <c r="BW227" s="227"/>
      <c r="BX227" s="227"/>
      <c r="BY227" s="227"/>
      <c r="BZ227" s="227"/>
      <c r="CA227" s="227"/>
      <c r="CB227" s="227"/>
      <c r="CC227" s="232">
        <f t="shared" si="214"/>
        <v>0</v>
      </c>
      <c r="CD227" s="368"/>
    </row>
    <row r="228" spans="1:82" x14ac:dyDescent="0.75">
      <c r="A228" s="175"/>
      <c r="B228" s="176" t="s">
        <v>400</v>
      </c>
      <c r="C228" s="177" t="s">
        <v>401</v>
      </c>
      <c r="D228" s="178" t="s">
        <v>86</v>
      </c>
      <c r="E228" s="300">
        <v>0</v>
      </c>
      <c r="F228" s="229"/>
      <c r="G228" s="174">
        <f t="shared" si="210"/>
        <v>0</v>
      </c>
      <c r="H228" s="225"/>
      <c r="I228" s="226"/>
      <c r="J228" s="225"/>
      <c r="K228" s="227"/>
      <c r="L228" s="227"/>
      <c r="M228" s="227"/>
      <c r="N228" s="227"/>
      <c r="O228" s="227"/>
      <c r="P228" s="227"/>
      <c r="Q228" s="227"/>
      <c r="R228" s="227"/>
      <c r="S228" s="227"/>
      <c r="T228" s="227"/>
      <c r="U228" s="226">
        <f t="shared" si="211"/>
        <v>0</v>
      </c>
      <c r="V228" s="225"/>
      <c r="W228" s="227"/>
      <c r="X228" s="227"/>
      <c r="Y228" s="227"/>
      <c r="Z228" s="227"/>
      <c r="AA228" s="227"/>
      <c r="AB228" s="227"/>
      <c r="AC228" s="227"/>
      <c r="AD228" s="227"/>
      <c r="AE228" s="227"/>
      <c r="AF228" s="227"/>
      <c r="AG228" s="226">
        <f t="shared" si="212"/>
        <v>0</v>
      </c>
      <c r="AH228" s="228"/>
      <c r="AI228" s="227"/>
      <c r="AJ228" s="227"/>
      <c r="AK228" s="227"/>
      <c r="AL228" s="227"/>
      <c r="AM228" s="227">
        <f t="shared" si="213"/>
        <v>0</v>
      </c>
      <c r="AN228" s="227"/>
      <c r="AO228" s="227"/>
      <c r="AP228" s="227"/>
      <c r="AQ228" s="227"/>
      <c r="AR228" s="227"/>
      <c r="AS228" s="226"/>
      <c r="AT228" s="228"/>
      <c r="AU228" s="227"/>
      <c r="AV228" s="227"/>
      <c r="AW228" s="227"/>
      <c r="AX228" s="227"/>
      <c r="AY228" s="227"/>
      <c r="AZ228" s="227"/>
      <c r="BA228" s="227"/>
      <c r="BB228" s="227"/>
      <c r="BC228" s="227"/>
      <c r="BD228" s="227"/>
      <c r="BE228" s="226"/>
      <c r="BF228" s="228"/>
      <c r="BG228" s="227"/>
      <c r="BH228" s="227"/>
      <c r="BI228" s="227"/>
      <c r="BJ228" s="227"/>
      <c r="BK228" s="227"/>
      <c r="BL228" s="227"/>
      <c r="BM228" s="227"/>
      <c r="BN228" s="227"/>
      <c r="BO228" s="227"/>
      <c r="BP228" s="227"/>
      <c r="BQ228" s="226"/>
      <c r="BR228" s="228"/>
      <c r="BS228" s="227"/>
      <c r="BT228" s="227"/>
      <c r="BU228" s="227"/>
      <c r="BV228" s="227"/>
      <c r="BW228" s="227"/>
      <c r="BX228" s="227"/>
      <c r="BY228" s="227"/>
      <c r="BZ228" s="227"/>
      <c r="CA228" s="227"/>
      <c r="CB228" s="227"/>
      <c r="CC228" s="232">
        <f t="shared" si="214"/>
        <v>0</v>
      </c>
      <c r="CD228" s="368"/>
    </row>
    <row r="229" spans="1:82" x14ac:dyDescent="0.75">
      <c r="A229" s="175"/>
      <c r="B229" s="176" t="s">
        <v>402</v>
      </c>
      <c r="C229" s="177" t="s">
        <v>403</v>
      </c>
      <c r="D229" s="178" t="s">
        <v>86</v>
      </c>
      <c r="E229" s="300">
        <v>0</v>
      </c>
      <c r="F229" s="229"/>
      <c r="G229" s="174">
        <f t="shared" si="210"/>
        <v>0</v>
      </c>
      <c r="H229" s="225"/>
      <c r="I229" s="226"/>
      <c r="J229" s="225"/>
      <c r="K229" s="227"/>
      <c r="L229" s="227"/>
      <c r="M229" s="227"/>
      <c r="N229" s="227"/>
      <c r="O229" s="227"/>
      <c r="P229" s="227"/>
      <c r="Q229" s="227"/>
      <c r="R229" s="227"/>
      <c r="S229" s="227"/>
      <c r="T229" s="227"/>
      <c r="U229" s="226">
        <f t="shared" si="211"/>
        <v>0</v>
      </c>
      <c r="V229" s="225"/>
      <c r="W229" s="227"/>
      <c r="X229" s="227"/>
      <c r="Y229" s="227"/>
      <c r="Z229" s="227"/>
      <c r="AA229" s="227"/>
      <c r="AB229" s="227"/>
      <c r="AC229" s="227"/>
      <c r="AD229" s="227"/>
      <c r="AE229" s="227"/>
      <c r="AF229" s="227"/>
      <c r="AG229" s="226">
        <f t="shared" si="212"/>
        <v>0</v>
      </c>
      <c r="AH229" s="228"/>
      <c r="AI229" s="227"/>
      <c r="AJ229" s="227"/>
      <c r="AK229" s="227"/>
      <c r="AL229" s="227"/>
      <c r="AM229" s="227">
        <f t="shared" si="213"/>
        <v>0</v>
      </c>
      <c r="AN229" s="227"/>
      <c r="AO229" s="227"/>
      <c r="AP229" s="227"/>
      <c r="AQ229" s="227"/>
      <c r="AR229" s="227"/>
      <c r="AS229" s="226"/>
      <c r="AT229" s="228"/>
      <c r="AU229" s="227"/>
      <c r="AV229" s="227"/>
      <c r="AW229" s="227"/>
      <c r="AX229" s="227"/>
      <c r="AY229" s="227"/>
      <c r="AZ229" s="227"/>
      <c r="BA229" s="227"/>
      <c r="BB229" s="227"/>
      <c r="BC229" s="227"/>
      <c r="BD229" s="227"/>
      <c r="BE229" s="226"/>
      <c r="BF229" s="228"/>
      <c r="BG229" s="227"/>
      <c r="BH229" s="227"/>
      <c r="BI229" s="227"/>
      <c r="BJ229" s="227"/>
      <c r="BK229" s="227"/>
      <c r="BL229" s="227"/>
      <c r="BM229" s="227"/>
      <c r="BN229" s="227"/>
      <c r="BO229" s="227"/>
      <c r="BP229" s="227"/>
      <c r="BQ229" s="226"/>
      <c r="BR229" s="228"/>
      <c r="BS229" s="227"/>
      <c r="BT229" s="227"/>
      <c r="BU229" s="227"/>
      <c r="BV229" s="227"/>
      <c r="BW229" s="227"/>
      <c r="BX229" s="227"/>
      <c r="BY229" s="227"/>
      <c r="BZ229" s="227"/>
      <c r="CA229" s="227"/>
      <c r="CB229" s="227"/>
      <c r="CC229" s="232">
        <f t="shared" si="214"/>
        <v>0</v>
      </c>
      <c r="CD229" s="368"/>
    </row>
    <row r="230" spans="1:82" x14ac:dyDescent="0.75">
      <c r="A230" s="175"/>
      <c r="B230" s="73" t="s">
        <v>404</v>
      </c>
      <c r="C230" s="129" t="s">
        <v>405</v>
      </c>
      <c r="D230" s="139" t="s">
        <v>86</v>
      </c>
      <c r="E230" s="255">
        <v>1</v>
      </c>
      <c r="F230" s="216"/>
      <c r="G230" s="74">
        <f t="shared" ref="G230:G240" si="215">+E230*F230</f>
        <v>0</v>
      </c>
      <c r="H230" s="230"/>
      <c r="I230" s="232"/>
      <c r="J230" s="230"/>
      <c r="K230" s="231"/>
      <c r="L230" s="231"/>
      <c r="M230" s="231"/>
      <c r="N230" s="231"/>
      <c r="O230" s="231"/>
      <c r="P230" s="231"/>
      <c r="Q230" s="231"/>
      <c r="R230" s="231"/>
      <c r="S230" s="231"/>
      <c r="T230" s="231"/>
      <c r="U230" s="232">
        <f>G230/6</f>
        <v>0</v>
      </c>
      <c r="V230" s="230"/>
      <c r="W230" s="231"/>
      <c r="X230" s="231"/>
      <c r="Y230" s="231"/>
      <c r="Z230" s="231"/>
      <c r="AA230" s="231"/>
      <c r="AB230" s="231"/>
      <c r="AC230" s="231"/>
      <c r="AD230" s="231"/>
      <c r="AE230" s="231"/>
      <c r="AF230" s="231"/>
      <c r="AG230" s="232">
        <f>G230/6</f>
        <v>0</v>
      </c>
      <c r="AH230" s="233"/>
      <c r="AI230" s="231"/>
      <c r="AJ230" s="231"/>
      <c r="AK230" s="231"/>
      <c r="AL230" s="231"/>
      <c r="AM230" s="231"/>
      <c r="AN230" s="231"/>
      <c r="AO230" s="231"/>
      <c r="AP230" s="231"/>
      <c r="AQ230" s="231"/>
      <c r="AR230" s="231"/>
      <c r="AS230" s="232">
        <f>G230/6</f>
        <v>0</v>
      </c>
      <c r="AT230" s="233"/>
      <c r="AU230" s="231"/>
      <c r="AV230" s="231"/>
      <c r="AW230" s="231"/>
      <c r="AX230" s="231"/>
      <c r="AY230" s="231"/>
      <c r="AZ230" s="231"/>
      <c r="BA230" s="231"/>
      <c r="BB230" s="231"/>
      <c r="BC230" s="231"/>
      <c r="BD230" s="231"/>
      <c r="BE230" s="232">
        <f>G230/6</f>
        <v>0</v>
      </c>
      <c r="BF230" s="233"/>
      <c r="BG230" s="231"/>
      <c r="BH230" s="231"/>
      <c r="BI230" s="231"/>
      <c r="BJ230" s="231"/>
      <c r="BK230" s="231"/>
      <c r="BL230" s="231"/>
      <c r="BM230" s="231"/>
      <c r="BN230" s="231"/>
      <c r="BO230" s="231"/>
      <c r="BP230" s="231"/>
      <c r="BQ230" s="232">
        <f>G230/6</f>
        <v>0</v>
      </c>
      <c r="BR230" s="233"/>
      <c r="BS230" s="231"/>
      <c r="BT230" s="231"/>
      <c r="BU230" s="231"/>
      <c r="BV230" s="231"/>
      <c r="BW230" s="231"/>
      <c r="BX230" s="231"/>
      <c r="BY230" s="231"/>
      <c r="BZ230" s="231"/>
      <c r="CA230" s="231"/>
      <c r="CB230" s="231"/>
      <c r="CC230" s="232">
        <f>G230-SUM(J230:CB230)</f>
        <v>0</v>
      </c>
      <c r="CD230" s="368"/>
    </row>
    <row r="231" spans="1:82" ht="27" x14ac:dyDescent="0.75">
      <c r="A231" s="175"/>
      <c r="B231" s="176" t="s">
        <v>406</v>
      </c>
      <c r="C231" s="177" t="s">
        <v>407</v>
      </c>
      <c r="D231" s="178" t="s">
        <v>86</v>
      </c>
      <c r="E231" s="300">
        <v>0</v>
      </c>
      <c r="F231" s="229"/>
      <c r="G231" s="174">
        <f t="shared" si="215"/>
        <v>0</v>
      </c>
      <c r="H231" s="225"/>
      <c r="I231" s="226"/>
      <c r="J231" s="225"/>
      <c r="K231" s="227"/>
      <c r="L231" s="227"/>
      <c r="M231" s="227"/>
      <c r="N231" s="227"/>
      <c r="O231" s="227"/>
      <c r="P231" s="227"/>
      <c r="Q231" s="227"/>
      <c r="R231" s="227"/>
      <c r="S231" s="227"/>
      <c r="T231" s="227"/>
      <c r="U231" s="226">
        <f t="shared" ref="U231:U237" si="216">G231/2.5</f>
        <v>0</v>
      </c>
      <c r="V231" s="225"/>
      <c r="W231" s="227"/>
      <c r="X231" s="227"/>
      <c r="Y231" s="227"/>
      <c r="Z231" s="227"/>
      <c r="AA231" s="227"/>
      <c r="AB231" s="227"/>
      <c r="AC231" s="227"/>
      <c r="AD231" s="227"/>
      <c r="AE231" s="227"/>
      <c r="AF231" s="227"/>
      <c r="AG231" s="226">
        <f t="shared" ref="AG231:AG237" si="217">G231/2.5</f>
        <v>0</v>
      </c>
      <c r="AH231" s="228"/>
      <c r="AI231" s="227"/>
      <c r="AJ231" s="227"/>
      <c r="AK231" s="227"/>
      <c r="AL231" s="227"/>
      <c r="AM231" s="227">
        <f t="shared" ref="AM231:AM237" si="218">G231-SUM(J231:AL231)</f>
        <v>0</v>
      </c>
      <c r="AN231" s="227"/>
      <c r="AO231" s="227"/>
      <c r="AP231" s="227"/>
      <c r="AQ231" s="227"/>
      <c r="AR231" s="227"/>
      <c r="AS231" s="226"/>
      <c r="AT231" s="228"/>
      <c r="AU231" s="227"/>
      <c r="AV231" s="227"/>
      <c r="AW231" s="227"/>
      <c r="AX231" s="227"/>
      <c r="AY231" s="227"/>
      <c r="AZ231" s="227"/>
      <c r="BA231" s="227"/>
      <c r="BB231" s="227"/>
      <c r="BC231" s="227"/>
      <c r="BD231" s="227"/>
      <c r="BE231" s="226"/>
      <c r="BF231" s="228"/>
      <c r="BG231" s="227"/>
      <c r="BH231" s="227"/>
      <c r="BI231" s="227"/>
      <c r="BJ231" s="227"/>
      <c r="BK231" s="227"/>
      <c r="BL231" s="227"/>
      <c r="BM231" s="227"/>
      <c r="BN231" s="227"/>
      <c r="BO231" s="227"/>
      <c r="BP231" s="227"/>
      <c r="BQ231" s="226"/>
      <c r="BR231" s="228"/>
      <c r="BS231" s="227"/>
      <c r="BT231" s="227"/>
      <c r="BU231" s="227"/>
      <c r="BV231" s="227"/>
      <c r="BW231" s="227"/>
      <c r="BX231" s="227"/>
      <c r="BY231" s="227"/>
      <c r="BZ231" s="227"/>
      <c r="CA231" s="227"/>
      <c r="CB231" s="227"/>
      <c r="CC231" s="232">
        <f t="shared" ref="CC231:CC238" si="219">G231-SUM(H231:CB231)</f>
        <v>0</v>
      </c>
      <c r="CD231" s="368"/>
    </row>
    <row r="232" spans="1:82" ht="27" x14ac:dyDescent="0.75">
      <c r="A232" s="175"/>
      <c r="B232" s="176" t="s">
        <v>408</v>
      </c>
      <c r="C232" s="177" t="s">
        <v>409</v>
      </c>
      <c r="D232" s="178" t="s">
        <v>86</v>
      </c>
      <c r="E232" s="300">
        <v>0</v>
      </c>
      <c r="F232" s="229"/>
      <c r="G232" s="174">
        <f t="shared" si="215"/>
        <v>0</v>
      </c>
      <c r="H232" s="225"/>
      <c r="I232" s="226"/>
      <c r="J232" s="225"/>
      <c r="K232" s="227"/>
      <c r="L232" s="227"/>
      <c r="M232" s="227"/>
      <c r="N232" s="227"/>
      <c r="O232" s="227"/>
      <c r="P232" s="227"/>
      <c r="Q232" s="227"/>
      <c r="R232" s="227"/>
      <c r="S232" s="227"/>
      <c r="T232" s="227"/>
      <c r="U232" s="226">
        <f t="shared" si="216"/>
        <v>0</v>
      </c>
      <c r="V232" s="225"/>
      <c r="W232" s="227"/>
      <c r="X232" s="227"/>
      <c r="Y232" s="227"/>
      <c r="Z232" s="227"/>
      <c r="AA232" s="227"/>
      <c r="AB232" s="227"/>
      <c r="AC232" s="227"/>
      <c r="AD232" s="227"/>
      <c r="AE232" s="227"/>
      <c r="AF232" s="227"/>
      <c r="AG232" s="226">
        <f t="shared" si="217"/>
        <v>0</v>
      </c>
      <c r="AH232" s="228"/>
      <c r="AI232" s="227"/>
      <c r="AJ232" s="227"/>
      <c r="AK232" s="227"/>
      <c r="AL232" s="227"/>
      <c r="AM232" s="227">
        <f t="shared" si="218"/>
        <v>0</v>
      </c>
      <c r="AN232" s="227"/>
      <c r="AO232" s="227"/>
      <c r="AP232" s="227"/>
      <c r="AQ232" s="227"/>
      <c r="AR232" s="227"/>
      <c r="AS232" s="226"/>
      <c r="AT232" s="228"/>
      <c r="AU232" s="227"/>
      <c r="AV232" s="227"/>
      <c r="AW232" s="227"/>
      <c r="AX232" s="227"/>
      <c r="AY232" s="227"/>
      <c r="AZ232" s="227"/>
      <c r="BA232" s="227"/>
      <c r="BB232" s="227"/>
      <c r="BC232" s="227"/>
      <c r="BD232" s="227"/>
      <c r="BE232" s="226"/>
      <c r="BF232" s="228"/>
      <c r="BG232" s="227"/>
      <c r="BH232" s="227"/>
      <c r="BI232" s="227"/>
      <c r="BJ232" s="227"/>
      <c r="BK232" s="227"/>
      <c r="BL232" s="227"/>
      <c r="BM232" s="227"/>
      <c r="BN232" s="227"/>
      <c r="BO232" s="227"/>
      <c r="BP232" s="227"/>
      <c r="BQ232" s="226"/>
      <c r="BR232" s="228"/>
      <c r="BS232" s="227"/>
      <c r="BT232" s="227"/>
      <c r="BU232" s="227"/>
      <c r="BV232" s="227"/>
      <c r="BW232" s="227"/>
      <c r="BX232" s="227"/>
      <c r="BY232" s="227"/>
      <c r="BZ232" s="227"/>
      <c r="CA232" s="227"/>
      <c r="CB232" s="227"/>
      <c r="CC232" s="232">
        <f t="shared" si="219"/>
        <v>0</v>
      </c>
      <c r="CD232" s="368"/>
    </row>
    <row r="233" spans="1:82" x14ac:dyDescent="0.75">
      <c r="A233" s="175"/>
      <c r="B233" s="176" t="s">
        <v>410</v>
      </c>
      <c r="C233" s="177" t="s">
        <v>411</v>
      </c>
      <c r="D233" s="178" t="s">
        <v>86</v>
      </c>
      <c r="E233" s="300">
        <v>0</v>
      </c>
      <c r="F233" s="229"/>
      <c r="G233" s="174">
        <f t="shared" si="215"/>
        <v>0</v>
      </c>
      <c r="H233" s="225"/>
      <c r="I233" s="226"/>
      <c r="J233" s="225"/>
      <c r="K233" s="227"/>
      <c r="L233" s="227"/>
      <c r="M233" s="227"/>
      <c r="N233" s="227"/>
      <c r="O233" s="227"/>
      <c r="P233" s="227"/>
      <c r="Q233" s="227"/>
      <c r="R233" s="227"/>
      <c r="S233" s="227"/>
      <c r="T233" s="227"/>
      <c r="U233" s="226">
        <f t="shared" si="216"/>
        <v>0</v>
      </c>
      <c r="V233" s="225"/>
      <c r="W233" s="227"/>
      <c r="X233" s="227"/>
      <c r="Y233" s="227"/>
      <c r="Z233" s="227"/>
      <c r="AA233" s="227"/>
      <c r="AB233" s="227"/>
      <c r="AC233" s="227"/>
      <c r="AD233" s="227"/>
      <c r="AE233" s="227"/>
      <c r="AF233" s="227"/>
      <c r="AG233" s="226">
        <f t="shared" si="217"/>
        <v>0</v>
      </c>
      <c r="AH233" s="228"/>
      <c r="AI233" s="227"/>
      <c r="AJ233" s="227"/>
      <c r="AK233" s="227"/>
      <c r="AL233" s="227"/>
      <c r="AM233" s="227">
        <f t="shared" si="218"/>
        <v>0</v>
      </c>
      <c r="AN233" s="227"/>
      <c r="AO233" s="227"/>
      <c r="AP233" s="227"/>
      <c r="AQ233" s="227"/>
      <c r="AR233" s="227"/>
      <c r="AS233" s="226"/>
      <c r="AT233" s="228"/>
      <c r="AU233" s="227"/>
      <c r="AV233" s="227"/>
      <c r="AW233" s="227"/>
      <c r="AX233" s="227"/>
      <c r="AY233" s="227"/>
      <c r="AZ233" s="227"/>
      <c r="BA233" s="227"/>
      <c r="BB233" s="227"/>
      <c r="BC233" s="227"/>
      <c r="BD233" s="227"/>
      <c r="BE233" s="226"/>
      <c r="BF233" s="228"/>
      <c r="BG233" s="227"/>
      <c r="BH233" s="227"/>
      <c r="BI233" s="227"/>
      <c r="BJ233" s="227"/>
      <c r="BK233" s="227"/>
      <c r="BL233" s="227"/>
      <c r="BM233" s="227"/>
      <c r="BN233" s="227"/>
      <c r="BO233" s="227"/>
      <c r="BP233" s="227"/>
      <c r="BQ233" s="226"/>
      <c r="BR233" s="228"/>
      <c r="BS233" s="227"/>
      <c r="BT233" s="227"/>
      <c r="BU233" s="227"/>
      <c r="BV233" s="227"/>
      <c r="BW233" s="227"/>
      <c r="BX233" s="227"/>
      <c r="BY233" s="227"/>
      <c r="BZ233" s="227"/>
      <c r="CA233" s="227"/>
      <c r="CB233" s="227"/>
      <c r="CC233" s="232">
        <f t="shared" si="219"/>
        <v>0</v>
      </c>
      <c r="CD233" s="368"/>
    </row>
    <row r="234" spans="1:82" ht="27" x14ac:dyDescent="0.75">
      <c r="A234" s="39"/>
      <c r="B234" s="176" t="s">
        <v>412</v>
      </c>
      <c r="C234" s="177" t="s">
        <v>413</v>
      </c>
      <c r="D234" s="178" t="s">
        <v>86</v>
      </c>
      <c r="E234" s="300">
        <v>0</v>
      </c>
      <c r="F234" s="229"/>
      <c r="G234" s="174">
        <f t="shared" si="215"/>
        <v>0</v>
      </c>
      <c r="H234" s="225"/>
      <c r="I234" s="226"/>
      <c r="J234" s="225"/>
      <c r="K234" s="227"/>
      <c r="L234" s="227"/>
      <c r="M234" s="227"/>
      <c r="N234" s="227"/>
      <c r="O234" s="227"/>
      <c r="P234" s="227"/>
      <c r="Q234" s="227"/>
      <c r="R234" s="227"/>
      <c r="S234" s="227"/>
      <c r="T234" s="227"/>
      <c r="U234" s="226">
        <f t="shared" si="216"/>
        <v>0</v>
      </c>
      <c r="V234" s="225"/>
      <c r="W234" s="227"/>
      <c r="X234" s="227"/>
      <c r="Y234" s="227"/>
      <c r="Z234" s="227"/>
      <c r="AA234" s="227"/>
      <c r="AB234" s="227"/>
      <c r="AC234" s="227"/>
      <c r="AD234" s="227"/>
      <c r="AE234" s="227"/>
      <c r="AF234" s="227"/>
      <c r="AG234" s="226">
        <f t="shared" si="217"/>
        <v>0</v>
      </c>
      <c r="AH234" s="228"/>
      <c r="AI234" s="227"/>
      <c r="AJ234" s="227"/>
      <c r="AK234" s="227"/>
      <c r="AL234" s="227"/>
      <c r="AM234" s="227">
        <f t="shared" si="218"/>
        <v>0</v>
      </c>
      <c r="AN234" s="227"/>
      <c r="AO234" s="227"/>
      <c r="AP234" s="227"/>
      <c r="AQ234" s="227"/>
      <c r="AR234" s="227"/>
      <c r="AS234" s="226"/>
      <c r="AT234" s="228"/>
      <c r="AU234" s="227"/>
      <c r="AV234" s="227"/>
      <c r="AW234" s="227"/>
      <c r="AX234" s="227"/>
      <c r="AY234" s="227"/>
      <c r="AZ234" s="227"/>
      <c r="BA234" s="227"/>
      <c r="BB234" s="227"/>
      <c r="BC234" s="227"/>
      <c r="BD234" s="227"/>
      <c r="BE234" s="226"/>
      <c r="BF234" s="228"/>
      <c r="BG234" s="227"/>
      <c r="BH234" s="227"/>
      <c r="BI234" s="227"/>
      <c r="BJ234" s="227"/>
      <c r="BK234" s="227"/>
      <c r="BL234" s="227"/>
      <c r="BM234" s="227"/>
      <c r="BN234" s="227"/>
      <c r="BO234" s="227"/>
      <c r="BP234" s="227"/>
      <c r="BQ234" s="226"/>
      <c r="BR234" s="228"/>
      <c r="BS234" s="227"/>
      <c r="BT234" s="227"/>
      <c r="BU234" s="227"/>
      <c r="BV234" s="227"/>
      <c r="BW234" s="227"/>
      <c r="BX234" s="227"/>
      <c r="BY234" s="227"/>
      <c r="BZ234" s="227"/>
      <c r="CA234" s="227"/>
      <c r="CB234" s="227"/>
      <c r="CC234" s="232">
        <f t="shared" si="219"/>
        <v>0</v>
      </c>
      <c r="CD234" s="368"/>
    </row>
    <row r="235" spans="1:82" x14ac:dyDescent="0.75">
      <c r="A235" s="39"/>
      <c r="B235" s="176" t="s">
        <v>414</v>
      </c>
      <c r="C235" s="177" t="s">
        <v>415</v>
      </c>
      <c r="D235" s="178" t="s">
        <v>86</v>
      </c>
      <c r="E235" s="300">
        <v>0</v>
      </c>
      <c r="F235" s="229"/>
      <c r="G235" s="174">
        <f t="shared" si="215"/>
        <v>0</v>
      </c>
      <c r="H235" s="225"/>
      <c r="I235" s="226"/>
      <c r="J235" s="225"/>
      <c r="K235" s="227"/>
      <c r="L235" s="227"/>
      <c r="M235" s="227"/>
      <c r="N235" s="227"/>
      <c r="O235" s="227"/>
      <c r="P235" s="227"/>
      <c r="Q235" s="227"/>
      <c r="R235" s="227"/>
      <c r="S235" s="227"/>
      <c r="T235" s="227"/>
      <c r="U235" s="226">
        <f t="shared" si="216"/>
        <v>0</v>
      </c>
      <c r="V235" s="225"/>
      <c r="W235" s="227"/>
      <c r="X235" s="227"/>
      <c r="Y235" s="227"/>
      <c r="Z235" s="227"/>
      <c r="AA235" s="227"/>
      <c r="AB235" s="227"/>
      <c r="AC235" s="227"/>
      <c r="AD235" s="227"/>
      <c r="AE235" s="227"/>
      <c r="AF235" s="227"/>
      <c r="AG235" s="226">
        <f t="shared" si="217"/>
        <v>0</v>
      </c>
      <c r="AH235" s="228"/>
      <c r="AI235" s="227"/>
      <c r="AJ235" s="227"/>
      <c r="AK235" s="227"/>
      <c r="AL235" s="227"/>
      <c r="AM235" s="227">
        <f t="shared" si="218"/>
        <v>0</v>
      </c>
      <c r="AN235" s="227"/>
      <c r="AO235" s="227"/>
      <c r="AP235" s="227"/>
      <c r="AQ235" s="227"/>
      <c r="AR235" s="227"/>
      <c r="AS235" s="226"/>
      <c r="AT235" s="228"/>
      <c r="AU235" s="227"/>
      <c r="AV235" s="227"/>
      <c r="AW235" s="227"/>
      <c r="AX235" s="227"/>
      <c r="AY235" s="227"/>
      <c r="AZ235" s="227"/>
      <c r="BA235" s="227"/>
      <c r="BB235" s="227"/>
      <c r="BC235" s="227"/>
      <c r="BD235" s="227"/>
      <c r="BE235" s="226"/>
      <c r="BF235" s="228"/>
      <c r="BG235" s="227"/>
      <c r="BH235" s="227"/>
      <c r="BI235" s="227"/>
      <c r="BJ235" s="227"/>
      <c r="BK235" s="227"/>
      <c r="BL235" s="227"/>
      <c r="BM235" s="227"/>
      <c r="BN235" s="227"/>
      <c r="BO235" s="227"/>
      <c r="BP235" s="227"/>
      <c r="BQ235" s="226"/>
      <c r="BR235" s="228"/>
      <c r="BS235" s="227"/>
      <c r="BT235" s="227"/>
      <c r="BU235" s="227"/>
      <c r="BV235" s="227"/>
      <c r="BW235" s="227"/>
      <c r="BX235" s="227"/>
      <c r="BY235" s="227"/>
      <c r="BZ235" s="227"/>
      <c r="CA235" s="227"/>
      <c r="CB235" s="227"/>
      <c r="CC235" s="232">
        <f t="shared" si="219"/>
        <v>0</v>
      </c>
      <c r="CD235" s="368"/>
    </row>
    <row r="236" spans="1:82" x14ac:dyDescent="0.75">
      <c r="A236" s="175"/>
      <c r="B236" s="176" t="s">
        <v>416</v>
      </c>
      <c r="C236" s="177" t="s">
        <v>417</v>
      </c>
      <c r="D236" s="178" t="s">
        <v>86</v>
      </c>
      <c r="E236" s="300">
        <v>0</v>
      </c>
      <c r="F236" s="229"/>
      <c r="G236" s="174">
        <f t="shared" si="215"/>
        <v>0</v>
      </c>
      <c r="H236" s="225"/>
      <c r="I236" s="226"/>
      <c r="J236" s="225"/>
      <c r="K236" s="227"/>
      <c r="L236" s="227"/>
      <c r="M236" s="227"/>
      <c r="N236" s="227"/>
      <c r="O236" s="227"/>
      <c r="P236" s="227"/>
      <c r="Q236" s="227"/>
      <c r="R236" s="227"/>
      <c r="S236" s="227"/>
      <c r="T236" s="227"/>
      <c r="U236" s="226">
        <f t="shared" si="216"/>
        <v>0</v>
      </c>
      <c r="V236" s="225"/>
      <c r="W236" s="227"/>
      <c r="X236" s="227"/>
      <c r="Y236" s="227"/>
      <c r="Z236" s="227"/>
      <c r="AA236" s="227"/>
      <c r="AB236" s="227"/>
      <c r="AC236" s="227"/>
      <c r="AD236" s="227"/>
      <c r="AE236" s="227"/>
      <c r="AF236" s="227"/>
      <c r="AG236" s="226">
        <f t="shared" si="217"/>
        <v>0</v>
      </c>
      <c r="AH236" s="228"/>
      <c r="AI236" s="227"/>
      <c r="AJ236" s="227"/>
      <c r="AK236" s="227"/>
      <c r="AL236" s="227"/>
      <c r="AM236" s="227">
        <f t="shared" si="218"/>
        <v>0</v>
      </c>
      <c r="AN236" s="227"/>
      <c r="AO236" s="227"/>
      <c r="AP236" s="227"/>
      <c r="AQ236" s="227"/>
      <c r="AR236" s="227"/>
      <c r="AS236" s="226"/>
      <c r="AT236" s="228"/>
      <c r="AU236" s="227"/>
      <c r="AV236" s="227"/>
      <c r="AW236" s="227"/>
      <c r="AX236" s="227"/>
      <c r="AY236" s="227"/>
      <c r="AZ236" s="227"/>
      <c r="BA236" s="227"/>
      <c r="BB236" s="227"/>
      <c r="BC236" s="227"/>
      <c r="BD236" s="227"/>
      <c r="BE236" s="226"/>
      <c r="BF236" s="228"/>
      <c r="BG236" s="227"/>
      <c r="BH236" s="227"/>
      <c r="BI236" s="227"/>
      <c r="BJ236" s="227"/>
      <c r="BK236" s="227"/>
      <c r="BL236" s="227"/>
      <c r="BM236" s="227"/>
      <c r="BN236" s="227"/>
      <c r="BO236" s="227"/>
      <c r="BP236" s="227"/>
      <c r="BQ236" s="226"/>
      <c r="BR236" s="228"/>
      <c r="BS236" s="227"/>
      <c r="BT236" s="227"/>
      <c r="BU236" s="227"/>
      <c r="BV236" s="227"/>
      <c r="BW236" s="227"/>
      <c r="BX236" s="227"/>
      <c r="BY236" s="227"/>
      <c r="BZ236" s="227"/>
      <c r="CA236" s="227"/>
      <c r="CB236" s="227"/>
      <c r="CC236" s="232">
        <f t="shared" si="219"/>
        <v>0</v>
      </c>
      <c r="CD236" s="368"/>
    </row>
    <row r="237" spans="1:82" x14ac:dyDescent="0.75">
      <c r="A237" s="175"/>
      <c r="B237" s="176" t="s">
        <v>418</v>
      </c>
      <c r="C237" s="177" t="s">
        <v>419</v>
      </c>
      <c r="D237" s="178" t="s">
        <v>86</v>
      </c>
      <c r="E237" s="300">
        <v>0</v>
      </c>
      <c r="F237" s="229"/>
      <c r="G237" s="174">
        <f t="shared" si="215"/>
        <v>0</v>
      </c>
      <c r="H237" s="225"/>
      <c r="I237" s="226"/>
      <c r="J237" s="225"/>
      <c r="K237" s="227"/>
      <c r="L237" s="227"/>
      <c r="M237" s="227"/>
      <c r="N237" s="227"/>
      <c r="O237" s="227"/>
      <c r="P237" s="227"/>
      <c r="Q237" s="227"/>
      <c r="R237" s="227"/>
      <c r="S237" s="227"/>
      <c r="T237" s="227"/>
      <c r="U237" s="226">
        <f t="shared" si="216"/>
        <v>0</v>
      </c>
      <c r="V237" s="225"/>
      <c r="W237" s="227"/>
      <c r="X237" s="227"/>
      <c r="Y237" s="227"/>
      <c r="Z237" s="227"/>
      <c r="AA237" s="227"/>
      <c r="AB237" s="227"/>
      <c r="AC237" s="227"/>
      <c r="AD237" s="227"/>
      <c r="AE237" s="227"/>
      <c r="AF237" s="227"/>
      <c r="AG237" s="226">
        <f t="shared" si="217"/>
        <v>0</v>
      </c>
      <c r="AH237" s="228"/>
      <c r="AI237" s="227"/>
      <c r="AJ237" s="227"/>
      <c r="AK237" s="227"/>
      <c r="AL237" s="227"/>
      <c r="AM237" s="227">
        <f t="shared" si="218"/>
        <v>0</v>
      </c>
      <c r="AN237" s="227"/>
      <c r="AO237" s="227"/>
      <c r="AP237" s="227"/>
      <c r="AQ237" s="227"/>
      <c r="AR237" s="227"/>
      <c r="AS237" s="226"/>
      <c r="AT237" s="228"/>
      <c r="AU237" s="227"/>
      <c r="AV237" s="227"/>
      <c r="AW237" s="227"/>
      <c r="AX237" s="227"/>
      <c r="AY237" s="227"/>
      <c r="AZ237" s="227"/>
      <c r="BA237" s="227"/>
      <c r="BB237" s="227"/>
      <c r="BC237" s="227"/>
      <c r="BD237" s="227"/>
      <c r="BE237" s="226"/>
      <c r="BF237" s="228"/>
      <c r="BG237" s="227"/>
      <c r="BH237" s="227"/>
      <c r="BI237" s="227"/>
      <c r="BJ237" s="227"/>
      <c r="BK237" s="227"/>
      <c r="BL237" s="227"/>
      <c r="BM237" s="227"/>
      <c r="BN237" s="227"/>
      <c r="BO237" s="227"/>
      <c r="BP237" s="227"/>
      <c r="BQ237" s="226"/>
      <c r="BR237" s="228"/>
      <c r="BS237" s="227"/>
      <c r="BT237" s="227"/>
      <c r="BU237" s="227"/>
      <c r="BV237" s="227"/>
      <c r="BW237" s="227"/>
      <c r="BX237" s="227"/>
      <c r="BY237" s="227"/>
      <c r="BZ237" s="227"/>
      <c r="CA237" s="227"/>
      <c r="CB237" s="227"/>
      <c r="CC237" s="232">
        <f t="shared" si="219"/>
        <v>0</v>
      </c>
      <c r="CD237" s="368"/>
    </row>
    <row r="238" spans="1:82" x14ac:dyDescent="0.75">
      <c r="A238" s="175"/>
      <c r="B238" s="176" t="s">
        <v>421</v>
      </c>
      <c r="C238" s="177" t="s">
        <v>422</v>
      </c>
      <c r="D238" s="178" t="s">
        <v>423</v>
      </c>
      <c r="E238" s="300">
        <v>0</v>
      </c>
      <c r="F238" s="229"/>
      <c r="G238" s="174">
        <f t="shared" si="215"/>
        <v>0</v>
      </c>
      <c r="H238" s="225"/>
      <c r="I238" s="226"/>
      <c r="J238" s="225"/>
      <c r="K238" s="227"/>
      <c r="L238" s="227"/>
      <c r="M238" s="227"/>
      <c r="N238" s="227"/>
      <c r="O238" s="227"/>
      <c r="P238" s="227"/>
      <c r="Q238" s="227"/>
      <c r="R238" s="227"/>
      <c r="S238" s="227"/>
      <c r="T238" s="227"/>
      <c r="U238" s="226"/>
      <c r="V238" s="225"/>
      <c r="W238" s="227"/>
      <c r="X238" s="227"/>
      <c r="Y238" s="227"/>
      <c r="Z238" s="227"/>
      <c r="AA238" s="227"/>
      <c r="AB238" s="227"/>
      <c r="AC238" s="227"/>
      <c r="AD238" s="227"/>
      <c r="AE238" s="227"/>
      <c r="AF238" s="227"/>
      <c r="AG238" s="226"/>
      <c r="AH238" s="228"/>
      <c r="AI238" s="227"/>
      <c r="AJ238" s="227"/>
      <c r="AK238" s="227"/>
      <c r="AL238" s="227"/>
      <c r="AM238" s="227"/>
      <c r="AN238" s="227"/>
      <c r="AO238" s="227"/>
      <c r="AP238" s="227"/>
      <c r="AQ238" s="227"/>
      <c r="AR238" s="227"/>
      <c r="AS238" s="226"/>
      <c r="AT238" s="228"/>
      <c r="AU238" s="227"/>
      <c r="AV238" s="227"/>
      <c r="AW238" s="227"/>
      <c r="AX238" s="227"/>
      <c r="AY238" s="227"/>
      <c r="AZ238" s="227"/>
      <c r="BA238" s="227"/>
      <c r="BB238" s="227"/>
      <c r="BC238" s="227"/>
      <c r="BD238" s="227"/>
      <c r="BE238" s="226"/>
      <c r="BF238" s="228"/>
      <c r="BG238" s="227"/>
      <c r="BH238" s="227"/>
      <c r="BI238" s="227"/>
      <c r="BJ238" s="227"/>
      <c r="BK238" s="227"/>
      <c r="BL238" s="227"/>
      <c r="BM238" s="227"/>
      <c r="BN238" s="227"/>
      <c r="BO238" s="227"/>
      <c r="BP238" s="227"/>
      <c r="BQ238" s="226"/>
      <c r="BR238" s="228"/>
      <c r="BS238" s="227"/>
      <c r="BT238" s="227"/>
      <c r="BU238" s="227"/>
      <c r="BV238" s="227"/>
      <c r="BW238" s="227"/>
      <c r="BX238" s="227"/>
      <c r="BY238" s="227"/>
      <c r="BZ238" s="227"/>
      <c r="CA238" s="227"/>
      <c r="CB238" s="227"/>
      <c r="CC238" s="232">
        <f t="shared" si="219"/>
        <v>0</v>
      </c>
      <c r="CD238" s="368"/>
    </row>
    <row r="239" spans="1:82" ht="27" x14ac:dyDescent="0.75">
      <c r="A239" s="175"/>
      <c r="B239" s="73" t="s">
        <v>424</v>
      </c>
      <c r="C239" s="129" t="s">
        <v>425</v>
      </c>
      <c r="D239" s="139" t="s">
        <v>86</v>
      </c>
      <c r="E239" s="255">
        <v>1</v>
      </c>
      <c r="F239" s="216"/>
      <c r="G239" s="74">
        <f t="shared" si="215"/>
        <v>0</v>
      </c>
      <c r="H239" s="230"/>
      <c r="I239" s="232"/>
      <c r="J239" s="230"/>
      <c r="K239" s="231"/>
      <c r="L239" s="231"/>
      <c r="M239" s="231"/>
      <c r="N239" s="231"/>
      <c r="O239" s="231"/>
      <c r="P239" s="231"/>
      <c r="Q239" s="231"/>
      <c r="R239" s="231"/>
      <c r="S239" s="231"/>
      <c r="T239" s="231"/>
      <c r="U239" s="232">
        <f>G239/6</f>
        <v>0</v>
      </c>
      <c r="V239" s="230"/>
      <c r="W239" s="231"/>
      <c r="X239" s="231"/>
      <c r="Y239" s="231"/>
      <c r="Z239" s="231"/>
      <c r="AA239" s="231"/>
      <c r="AB239" s="231"/>
      <c r="AC239" s="231"/>
      <c r="AD239" s="231"/>
      <c r="AE239" s="231"/>
      <c r="AF239" s="231"/>
      <c r="AG239" s="232">
        <f>G239/6</f>
        <v>0</v>
      </c>
      <c r="AH239" s="233"/>
      <c r="AI239" s="231"/>
      <c r="AJ239" s="231"/>
      <c r="AK239" s="231"/>
      <c r="AL239" s="231"/>
      <c r="AM239" s="231"/>
      <c r="AN239" s="231"/>
      <c r="AO239" s="231"/>
      <c r="AP239" s="231"/>
      <c r="AQ239" s="231"/>
      <c r="AR239" s="231"/>
      <c r="AS239" s="232">
        <f>G239/6</f>
        <v>0</v>
      </c>
      <c r="AT239" s="233"/>
      <c r="AU239" s="231"/>
      <c r="AV239" s="231"/>
      <c r="AW239" s="231"/>
      <c r="AX239" s="231"/>
      <c r="AY239" s="231"/>
      <c r="AZ239" s="231"/>
      <c r="BA239" s="231"/>
      <c r="BB239" s="231"/>
      <c r="BC239" s="231"/>
      <c r="BD239" s="231"/>
      <c r="BE239" s="232">
        <f>G239/6</f>
        <v>0</v>
      </c>
      <c r="BF239" s="233"/>
      <c r="BG239" s="231"/>
      <c r="BH239" s="231"/>
      <c r="BI239" s="231"/>
      <c r="BJ239" s="231"/>
      <c r="BK239" s="231"/>
      <c r="BL239" s="231"/>
      <c r="BM239" s="231"/>
      <c r="BN239" s="231"/>
      <c r="BO239" s="231"/>
      <c r="BP239" s="231"/>
      <c r="BQ239" s="232">
        <f>G239/6</f>
        <v>0</v>
      </c>
      <c r="BR239" s="233"/>
      <c r="BS239" s="231"/>
      <c r="BT239" s="231"/>
      <c r="BU239" s="231"/>
      <c r="BV239" s="231"/>
      <c r="BW239" s="231"/>
      <c r="BX239" s="231"/>
      <c r="BY239" s="231"/>
      <c r="BZ239" s="231"/>
      <c r="CA239" s="231"/>
      <c r="CB239" s="231"/>
      <c r="CC239" s="232">
        <f>G239-SUM(J239:CB239)</f>
        <v>0</v>
      </c>
      <c r="CD239" s="368"/>
    </row>
    <row r="240" spans="1:82" ht="27" x14ac:dyDescent="0.75">
      <c r="A240" s="175"/>
      <c r="B240" s="73" t="s">
        <v>426</v>
      </c>
      <c r="C240" s="129" t="s">
        <v>427</v>
      </c>
      <c r="D240" s="139" t="s">
        <v>86</v>
      </c>
      <c r="E240" s="255">
        <v>1</v>
      </c>
      <c r="F240" s="216"/>
      <c r="G240" s="74">
        <f t="shared" si="215"/>
        <v>0</v>
      </c>
      <c r="H240" s="230"/>
      <c r="I240" s="232"/>
      <c r="J240" s="230"/>
      <c r="K240" s="231"/>
      <c r="L240" s="231"/>
      <c r="M240" s="231"/>
      <c r="N240" s="231"/>
      <c r="O240" s="231"/>
      <c r="P240" s="231"/>
      <c r="Q240" s="231"/>
      <c r="R240" s="231"/>
      <c r="S240" s="231"/>
      <c r="T240" s="231"/>
      <c r="U240" s="232">
        <f>G240/6</f>
        <v>0</v>
      </c>
      <c r="V240" s="230"/>
      <c r="W240" s="231"/>
      <c r="X240" s="231"/>
      <c r="Y240" s="231"/>
      <c r="Z240" s="231"/>
      <c r="AA240" s="231"/>
      <c r="AB240" s="231"/>
      <c r="AC240" s="231"/>
      <c r="AD240" s="231"/>
      <c r="AE240" s="231"/>
      <c r="AF240" s="231"/>
      <c r="AG240" s="232">
        <f>G240/6</f>
        <v>0</v>
      </c>
      <c r="AH240" s="233"/>
      <c r="AI240" s="231"/>
      <c r="AJ240" s="231"/>
      <c r="AK240" s="231"/>
      <c r="AL240" s="231"/>
      <c r="AM240" s="231"/>
      <c r="AN240" s="231"/>
      <c r="AO240" s="231"/>
      <c r="AP240" s="231"/>
      <c r="AQ240" s="231"/>
      <c r="AR240" s="231"/>
      <c r="AS240" s="232">
        <f>G240/6</f>
        <v>0</v>
      </c>
      <c r="AT240" s="233"/>
      <c r="AU240" s="231"/>
      <c r="AV240" s="231"/>
      <c r="AW240" s="231"/>
      <c r="AX240" s="231"/>
      <c r="AY240" s="231"/>
      <c r="AZ240" s="231"/>
      <c r="BA240" s="231"/>
      <c r="BB240" s="231"/>
      <c r="BC240" s="231"/>
      <c r="BD240" s="231"/>
      <c r="BE240" s="232">
        <f>G240/6</f>
        <v>0</v>
      </c>
      <c r="BF240" s="233"/>
      <c r="BG240" s="231"/>
      <c r="BH240" s="231"/>
      <c r="BI240" s="231"/>
      <c r="BJ240" s="231"/>
      <c r="BK240" s="231"/>
      <c r="BL240" s="231"/>
      <c r="BM240" s="231"/>
      <c r="BN240" s="231"/>
      <c r="BO240" s="231"/>
      <c r="BP240" s="231"/>
      <c r="BQ240" s="232">
        <f>G240/6</f>
        <v>0</v>
      </c>
      <c r="BR240" s="233"/>
      <c r="BS240" s="231"/>
      <c r="BT240" s="231"/>
      <c r="BU240" s="231"/>
      <c r="BV240" s="231"/>
      <c r="BW240" s="231"/>
      <c r="BX240" s="231"/>
      <c r="BY240" s="231"/>
      <c r="BZ240" s="231"/>
      <c r="CA240" s="231"/>
      <c r="CB240" s="231"/>
      <c r="CC240" s="232">
        <f>G240-SUM(J240:CB240)</f>
        <v>0</v>
      </c>
      <c r="CD240" s="368"/>
    </row>
    <row r="241" spans="1:82" x14ac:dyDescent="0.75">
      <c r="A241" s="39"/>
      <c r="B241" s="176" t="s">
        <v>428</v>
      </c>
      <c r="C241" s="177" t="s">
        <v>429</v>
      </c>
      <c r="D241" s="178" t="s">
        <v>86</v>
      </c>
      <c r="E241" s="300">
        <v>0</v>
      </c>
      <c r="F241" s="229"/>
      <c r="G241" s="174">
        <f>+E241*F241</f>
        <v>0</v>
      </c>
      <c r="H241" s="225"/>
      <c r="I241" s="226"/>
      <c r="J241" s="225"/>
      <c r="K241" s="227"/>
      <c r="L241" s="227"/>
      <c r="M241" s="227"/>
      <c r="N241" s="227"/>
      <c r="O241" s="227"/>
      <c r="P241" s="227"/>
      <c r="Q241" s="227"/>
      <c r="R241" s="227"/>
      <c r="S241" s="227"/>
      <c r="T241" s="227"/>
      <c r="U241" s="226">
        <f>G241/2.5</f>
        <v>0</v>
      </c>
      <c r="V241" s="225"/>
      <c r="W241" s="227"/>
      <c r="X241" s="227"/>
      <c r="Y241" s="227"/>
      <c r="Z241" s="227"/>
      <c r="AA241" s="227"/>
      <c r="AB241" s="227"/>
      <c r="AC241" s="227"/>
      <c r="AD241" s="227"/>
      <c r="AE241" s="227"/>
      <c r="AF241" s="227"/>
      <c r="AG241" s="226">
        <f>G241/2.5</f>
        <v>0</v>
      </c>
      <c r="AH241" s="228"/>
      <c r="AI241" s="227"/>
      <c r="AJ241" s="227"/>
      <c r="AK241" s="227"/>
      <c r="AL241" s="227"/>
      <c r="AM241" s="227">
        <f>G241-SUM(J241:AL241)</f>
        <v>0</v>
      </c>
      <c r="AN241" s="227"/>
      <c r="AO241" s="227"/>
      <c r="AP241" s="227"/>
      <c r="AQ241" s="227"/>
      <c r="AR241" s="227"/>
      <c r="AS241" s="226"/>
      <c r="AT241" s="228"/>
      <c r="AU241" s="227"/>
      <c r="AV241" s="227"/>
      <c r="AW241" s="227"/>
      <c r="AX241" s="227"/>
      <c r="AY241" s="227"/>
      <c r="AZ241" s="227"/>
      <c r="BA241" s="227"/>
      <c r="BB241" s="227"/>
      <c r="BC241" s="227"/>
      <c r="BD241" s="227"/>
      <c r="BE241" s="226"/>
      <c r="BF241" s="228"/>
      <c r="BG241" s="227"/>
      <c r="BH241" s="227"/>
      <c r="BI241" s="227"/>
      <c r="BJ241" s="227"/>
      <c r="BK241" s="227"/>
      <c r="BL241" s="227"/>
      <c r="BM241" s="227"/>
      <c r="BN241" s="227"/>
      <c r="BO241" s="227"/>
      <c r="BP241" s="227"/>
      <c r="BQ241" s="226"/>
      <c r="BR241" s="228"/>
      <c r="BS241" s="227"/>
      <c r="BT241" s="227"/>
      <c r="BU241" s="227"/>
      <c r="BV241" s="227"/>
      <c r="BW241" s="227"/>
      <c r="BX241" s="227"/>
      <c r="BY241" s="227"/>
      <c r="BZ241" s="227"/>
      <c r="CA241" s="227"/>
      <c r="CB241" s="227"/>
      <c r="CC241" s="232">
        <f t="shared" ref="CC241:CC242" si="220">G241-SUM(H241:CB241)</f>
        <v>0</v>
      </c>
      <c r="CD241" s="368"/>
    </row>
    <row r="242" spans="1:82" ht="27" x14ac:dyDescent="0.75">
      <c r="A242" s="39"/>
      <c r="B242" s="176" t="s">
        <v>430</v>
      </c>
      <c r="C242" s="177" t="s">
        <v>431</v>
      </c>
      <c r="D242" s="178" t="s">
        <v>86</v>
      </c>
      <c r="E242" s="300">
        <v>0</v>
      </c>
      <c r="F242" s="229"/>
      <c r="G242" s="174">
        <f>+E242*F242</f>
        <v>0</v>
      </c>
      <c r="H242" s="225"/>
      <c r="I242" s="226"/>
      <c r="J242" s="225"/>
      <c r="K242" s="227"/>
      <c r="L242" s="227"/>
      <c r="M242" s="227"/>
      <c r="N242" s="227"/>
      <c r="O242" s="227"/>
      <c r="P242" s="227"/>
      <c r="Q242" s="227"/>
      <c r="R242" s="227"/>
      <c r="S242" s="227"/>
      <c r="T242" s="227"/>
      <c r="U242" s="226">
        <f>G242/2.5</f>
        <v>0</v>
      </c>
      <c r="V242" s="225"/>
      <c r="W242" s="227"/>
      <c r="X242" s="227"/>
      <c r="Y242" s="227"/>
      <c r="Z242" s="227"/>
      <c r="AA242" s="227"/>
      <c r="AB242" s="227"/>
      <c r="AC242" s="227"/>
      <c r="AD242" s="227"/>
      <c r="AE242" s="227"/>
      <c r="AF242" s="227"/>
      <c r="AG242" s="226">
        <f>G242/2.5</f>
        <v>0</v>
      </c>
      <c r="AH242" s="228"/>
      <c r="AI242" s="227"/>
      <c r="AJ242" s="227"/>
      <c r="AK242" s="227"/>
      <c r="AL242" s="227"/>
      <c r="AM242" s="227">
        <f>G242-SUM(J242:AL242)</f>
        <v>0</v>
      </c>
      <c r="AN242" s="227"/>
      <c r="AO242" s="227"/>
      <c r="AP242" s="227"/>
      <c r="AQ242" s="227"/>
      <c r="AR242" s="227"/>
      <c r="AS242" s="226"/>
      <c r="AT242" s="228"/>
      <c r="AU242" s="227"/>
      <c r="AV242" s="227"/>
      <c r="AW242" s="227"/>
      <c r="AX242" s="227"/>
      <c r="AY242" s="227"/>
      <c r="AZ242" s="227"/>
      <c r="BA242" s="227"/>
      <c r="BB242" s="227"/>
      <c r="BC242" s="227"/>
      <c r="BD242" s="227"/>
      <c r="BE242" s="226"/>
      <c r="BF242" s="228"/>
      <c r="BG242" s="227"/>
      <c r="BH242" s="227"/>
      <c r="BI242" s="227"/>
      <c r="BJ242" s="227"/>
      <c r="BK242" s="227"/>
      <c r="BL242" s="227"/>
      <c r="BM242" s="227"/>
      <c r="BN242" s="227"/>
      <c r="BO242" s="227"/>
      <c r="BP242" s="227"/>
      <c r="BQ242" s="226"/>
      <c r="BR242" s="228"/>
      <c r="BS242" s="227"/>
      <c r="BT242" s="227"/>
      <c r="BU242" s="227"/>
      <c r="BV242" s="227"/>
      <c r="BW242" s="227"/>
      <c r="BX242" s="227"/>
      <c r="BY242" s="227"/>
      <c r="BZ242" s="227"/>
      <c r="CA242" s="227"/>
      <c r="CB242" s="227"/>
      <c r="CC242" s="232">
        <f t="shared" si="220"/>
        <v>0</v>
      </c>
      <c r="CD242" s="368"/>
    </row>
    <row r="243" spans="1:82" x14ac:dyDescent="0.75">
      <c r="A243" s="43"/>
      <c r="B243" s="176" t="s">
        <v>432</v>
      </c>
      <c r="C243" s="177" t="s">
        <v>433</v>
      </c>
      <c r="D243" s="178" t="s">
        <v>58</v>
      </c>
      <c r="E243" s="300">
        <v>0</v>
      </c>
      <c r="F243" s="229"/>
      <c r="G243" s="174">
        <f>+E243*F243</f>
        <v>0</v>
      </c>
      <c r="H243" s="225"/>
      <c r="I243" s="226"/>
      <c r="J243" s="225"/>
      <c r="K243" s="227"/>
      <c r="L243" s="227"/>
      <c r="M243" s="227"/>
      <c r="N243" s="227"/>
      <c r="O243" s="227"/>
      <c r="P243" s="227"/>
      <c r="Q243" s="227"/>
      <c r="R243" s="227"/>
      <c r="S243" s="227"/>
      <c r="T243" s="227"/>
      <c r="U243" s="226"/>
      <c r="V243" s="225"/>
      <c r="W243" s="227"/>
      <c r="X243" s="227"/>
      <c r="Y243" s="227"/>
      <c r="Z243" s="227"/>
      <c r="AA243" s="227"/>
      <c r="AB243" s="227"/>
      <c r="AC243" s="227"/>
      <c r="AD243" s="227"/>
      <c r="AE243" s="227"/>
      <c r="AF243" s="227"/>
      <c r="AG243" s="226"/>
      <c r="AH243" s="228"/>
      <c r="AI243" s="227"/>
      <c r="AJ243" s="227"/>
      <c r="AK243" s="227"/>
      <c r="AL243" s="227"/>
      <c r="AM243" s="227"/>
      <c r="AN243" s="227"/>
      <c r="AO243" s="227"/>
      <c r="AP243" s="227"/>
      <c r="AQ243" s="227"/>
      <c r="AR243" s="227"/>
      <c r="AS243" s="226"/>
      <c r="AT243" s="228"/>
      <c r="AU243" s="227"/>
      <c r="AV243" s="227"/>
      <c r="AW243" s="227"/>
      <c r="AX243" s="227"/>
      <c r="AY243" s="227"/>
      <c r="AZ243" s="227"/>
      <c r="BA243" s="227"/>
      <c r="BB243" s="227"/>
      <c r="BC243" s="227"/>
      <c r="BD243" s="227"/>
      <c r="BE243" s="226"/>
      <c r="BF243" s="228"/>
      <c r="BG243" s="227"/>
      <c r="BH243" s="227"/>
      <c r="BI243" s="227"/>
      <c r="BJ243" s="227"/>
      <c r="BK243" s="227"/>
      <c r="BL243" s="227"/>
      <c r="BM243" s="227"/>
      <c r="BN243" s="227"/>
      <c r="BO243" s="227"/>
      <c r="BP243" s="227"/>
      <c r="BQ243" s="226"/>
      <c r="BR243" s="228"/>
      <c r="BS243" s="227"/>
      <c r="BT243" s="227"/>
      <c r="BU243" s="227"/>
      <c r="BV243" s="227"/>
      <c r="BW243" s="227"/>
      <c r="BX243" s="227"/>
      <c r="BY243" s="227"/>
      <c r="BZ243" s="227"/>
      <c r="CA243" s="227"/>
      <c r="CB243" s="227"/>
      <c r="CC243" s="226"/>
      <c r="CD243" s="368"/>
    </row>
    <row r="244" spans="1:82" x14ac:dyDescent="0.75">
      <c r="A244" s="175"/>
      <c r="B244" s="176" t="s">
        <v>434</v>
      </c>
      <c r="C244" s="177" t="s">
        <v>435</v>
      </c>
      <c r="D244" s="178" t="s">
        <v>86</v>
      </c>
      <c r="E244" s="300">
        <v>0</v>
      </c>
      <c r="F244" s="229"/>
      <c r="G244" s="174">
        <f>+E244*F244</f>
        <v>0</v>
      </c>
      <c r="H244" s="225"/>
      <c r="I244" s="226"/>
      <c r="J244" s="225"/>
      <c r="K244" s="227"/>
      <c r="L244" s="227"/>
      <c r="M244" s="227"/>
      <c r="N244" s="227"/>
      <c r="O244" s="227"/>
      <c r="P244" s="227"/>
      <c r="Q244" s="227"/>
      <c r="R244" s="227"/>
      <c r="S244" s="227"/>
      <c r="T244" s="227"/>
      <c r="U244" s="226">
        <f>G244/2.5</f>
        <v>0</v>
      </c>
      <c r="V244" s="225"/>
      <c r="W244" s="227"/>
      <c r="X244" s="227"/>
      <c r="Y244" s="227"/>
      <c r="Z244" s="227"/>
      <c r="AA244" s="227"/>
      <c r="AB244" s="227"/>
      <c r="AC244" s="227"/>
      <c r="AD244" s="227"/>
      <c r="AE244" s="227"/>
      <c r="AF244" s="227"/>
      <c r="AG244" s="226">
        <f>G244/2.5</f>
        <v>0</v>
      </c>
      <c r="AH244" s="228"/>
      <c r="AI244" s="227"/>
      <c r="AJ244" s="227"/>
      <c r="AK244" s="227"/>
      <c r="AL244" s="227"/>
      <c r="AM244" s="227">
        <f>G244-SUM(J244:AL244)</f>
        <v>0</v>
      </c>
      <c r="AN244" s="227"/>
      <c r="AO244" s="227"/>
      <c r="AP244" s="227"/>
      <c r="AQ244" s="227"/>
      <c r="AR244" s="227"/>
      <c r="AS244" s="226"/>
      <c r="AT244" s="228"/>
      <c r="AU244" s="227"/>
      <c r="AV244" s="227"/>
      <c r="AW244" s="227"/>
      <c r="AX244" s="227"/>
      <c r="AY244" s="227"/>
      <c r="AZ244" s="227"/>
      <c r="BA244" s="227"/>
      <c r="BB244" s="227"/>
      <c r="BC244" s="227"/>
      <c r="BD244" s="227"/>
      <c r="BE244" s="226"/>
      <c r="BF244" s="228"/>
      <c r="BG244" s="227"/>
      <c r="BH244" s="227"/>
      <c r="BI244" s="227"/>
      <c r="BJ244" s="227"/>
      <c r="BK244" s="227"/>
      <c r="BL244" s="227"/>
      <c r="BM244" s="227"/>
      <c r="BN244" s="227"/>
      <c r="BO244" s="227"/>
      <c r="BP244" s="227"/>
      <c r="BQ244" s="226"/>
      <c r="BR244" s="228"/>
      <c r="BS244" s="227"/>
      <c r="BT244" s="227"/>
      <c r="BU244" s="227"/>
      <c r="BV244" s="227"/>
      <c r="BW244" s="227"/>
      <c r="BX244" s="227"/>
      <c r="BY244" s="227"/>
      <c r="BZ244" s="227"/>
      <c r="CA244" s="227"/>
      <c r="CB244" s="227"/>
      <c r="CC244" s="232">
        <f t="shared" ref="CC244:CC245" si="221">G244-SUM(H244:CB244)</f>
        <v>0</v>
      </c>
      <c r="CD244" s="368"/>
    </row>
    <row r="245" spans="1:82" ht="27" x14ac:dyDescent="0.75">
      <c r="A245" s="175"/>
      <c r="B245" s="176" t="s">
        <v>436</v>
      </c>
      <c r="C245" s="177" t="s">
        <v>437</v>
      </c>
      <c r="D245" s="178" t="s">
        <v>86</v>
      </c>
      <c r="E245" s="300">
        <v>0</v>
      </c>
      <c r="F245" s="229"/>
      <c r="G245" s="174">
        <f>+E245*F245</f>
        <v>0</v>
      </c>
      <c r="H245" s="225"/>
      <c r="I245" s="226"/>
      <c r="J245" s="225"/>
      <c r="K245" s="227"/>
      <c r="L245" s="227"/>
      <c r="M245" s="227"/>
      <c r="N245" s="227"/>
      <c r="O245" s="227"/>
      <c r="P245" s="227"/>
      <c r="Q245" s="227"/>
      <c r="R245" s="227"/>
      <c r="S245" s="227"/>
      <c r="T245" s="227"/>
      <c r="U245" s="226">
        <f>G245/2.5</f>
        <v>0</v>
      </c>
      <c r="V245" s="225"/>
      <c r="W245" s="227"/>
      <c r="X245" s="227"/>
      <c r="Y245" s="227"/>
      <c r="Z245" s="227"/>
      <c r="AA245" s="227"/>
      <c r="AB245" s="227"/>
      <c r="AC245" s="227"/>
      <c r="AD245" s="227"/>
      <c r="AE245" s="227"/>
      <c r="AF245" s="227"/>
      <c r="AG245" s="226">
        <f>G245/2.5</f>
        <v>0</v>
      </c>
      <c r="AH245" s="228"/>
      <c r="AI245" s="227"/>
      <c r="AJ245" s="227"/>
      <c r="AK245" s="227"/>
      <c r="AL245" s="227"/>
      <c r="AM245" s="227">
        <f>G245-SUM(J245:AL245)</f>
        <v>0</v>
      </c>
      <c r="AN245" s="227"/>
      <c r="AO245" s="227"/>
      <c r="AP245" s="227"/>
      <c r="AQ245" s="227"/>
      <c r="AR245" s="227"/>
      <c r="AS245" s="226"/>
      <c r="AT245" s="228"/>
      <c r="AU245" s="227"/>
      <c r="AV245" s="227"/>
      <c r="AW245" s="227"/>
      <c r="AX245" s="227"/>
      <c r="AY245" s="227"/>
      <c r="AZ245" s="227"/>
      <c r="BA245" s="227"/>
      <c r="BB245" s="227"/>
      <c r="BC245" s="227"/>
      <c r="BD245" s="227"/>
      <c r="BE245" s="226"/>
      <c r="BF245" s="228"/>
      <c r="BG245" s="227"/>
      <c r="BH245" s="227"/>
      <c r="BI245" s="227"/>
      <c r="BJ245" s="227"/>
      <c r="BK245" s="227"/>
      <c r="BL245" s="227"/>
      <c r="BM245" s="227"/>
      <c r="BN245" s="227"/>
      <c r="BO245" s="227"/>
      <c r="BP245" s="227"/>
      <c r="BQ245" s="226"/>
      <c r="BR245" s="228"/>
      <c r="BS245" s="227"/>
      <c r="BT245" s="227"/>
      <c r="BU245" s="227"/>
      <c r="BV245" s="227"/>
      <c r="BW245" s="227"/>
      <c r="BX245" s="227"/>
      <c r="BY245" s="227"/>
      <c r="BZ245" s="227"/>
      <c r="CA245" s="227"/>
      <c r="CB245" s="227"/>
      <c r="CC245" s="232">
        <f t="shared" si="221"/>
        <v>0</v>
      </c>
      <c r="CD245" s="368"/>
    </row>
    <row r="246" spans="1:82" ht="27" x14ac:dyDescent="0.75">
      <c r="A246" s="175"/>
      <c r="B246" s="73" t="s">
        <v>438</v>
      </c>
      <c r="C246" s="129" t="s">
        <v>439</v>
      </c>
      <c r="D246" s="139" t="s">
        <v>86</v>
      </c>
      <c r="E246" s="255">
        <v>1</v>
      </c>
      <c r="F246" s="216"/>
      <c r="G246" s="74">
        <f t="shared" ref="G246" si="222">+E246*F246</f>
        <v>0</v>
      </c>
      <c r="H246" s="230"/>
      <c r="I246" s="232"/>
      <c r="J246" s="230"/>
      <c r="K246" s="231"/>
      <c r="L246" s="231"/>
      <c r="M246" s="231"/>
      <c r="N246" s="231"/>
      <c r="O246" s="231"/>
      <c r="P246" s="231"/>
      <c r="Q246" s="231"/>
      <c r="R246" s="231"/>
      <c r="S246" s="231"/>
      <c r="T246" s="231"/>
      <c r="U246" s="232">
        <f>G246/6</f>
        <v>0</v>
      </c>
      <c r="V246" s="230"/>
      <c r="W246" s="231"/>
      <c r="X246" s="231"/>
      <c r="Y246" s="231"/>
      <c r="Z246" s="231"/>
      <c r="AA246" s="231"/>
      <c r="AB246" s="231"/>
      <c r="AC246" s="231"/>
      <c r="AD246" s="231"/>
      <c r="AE246" s="231"/>
      <c r="AF246" s="231"/>
      <c r="AG246" s="232">
        <f>G246/6</f>
        <v>0</v>
      </c>
      <c r="AH246" s="233"/>
      <c r="AI246" s="231"/>
      <c r="AJ246" s="231"/>
      <c r="AK246" s="231"/>
      <c r="AL246" s="231"/>
      <c r="AM246" s="231"/>
      <c r="AN246" s="231"/>
      <c r="AO246" s="231"/>
      <c r="AP246" s="231"/>
      <c r="AQ246" s="231"/>
      <c r="AR246" s="231"/>
      <c r="AS246" s="232">
        <f>G246/6</f>
        <v>0</v>
      </c>
      <c r="AT246" s="233"/>
      <c r="AU246" s="231"/>
      <c r="AV246" s="231"/>
      <c r="AW246" s="231"/>
      <c r="AX246" s="231"/>
      <c r="AY246" s="231"/>
      <c r="AZ246" s="231"/>
      <c r="BA246" s="231"/>
      <c r="BB246" s="231"/>
      <c r="BC246" s="231"/>
      <c r="BD246" s="231"/>
      <c r="BE246" s="232">
        <f>G246/6</f>
        <v>0</v>
      </c>
      <c r="BF246" s="233"/>
      <c r="BG246" s="231"/>
      <c r="BH246" s="231"/>
      <c r="BI246" s="231"/>
      <c r="BJ246" s="231"/>
      <c r="BK246" s="231"/>
      <c r="BL246" s="231"/>
      <c r="BM246" s="231"/>
      <c r="BN246" s="231"/>
      <c r="BO246" s="231"/>
      <c r="BP246" s="231"/>
      <c r="BQ246" s="232">
        <f>G246/6</f>
        <v>0</v>
      </c>
      <c r="BR246" s="233"/>
      <c r="BS246" s="231"/>
      <c r="BT246" s="231"/>
      <c r="BU246" s="231"/>
      <c r="BV246" s="231"/>
      <c r="BW246" s="231"/>
      <c r="BX246" s="231"/>
      <c r="BY246" s="231"/>
      <c r="BZ246" s="231"/>
      <c r="CA246" s="231"/>
      <c r="CB246" s="231"/>
      <c r="CC246" s="232">
        <f>G246-SUM(J246:CB246)</f>
        <v>0</v>
      </c>
      <c r="CD246" s="368"/>
    </row>
    <row r="247" spans="1:82" ht="27" x14ac:dyDescent="0.75">
      <c r="A247" s="175"/>
      <c r="B247" s="73" t="s">
        <v>440</v>
      </c>
      <c r="C247" s="129" t="s">
        <v>441</v>
      </c>
      <c r="D247" s="139" t="s">
        <v>86</v>
      </c>
      <c r="E247" s="255">
        <v>1</v>
      </c>
      <c r="F247" s="216"/>
      <c r="G247" s="74">
        <f>+E247*F247</f>
        <v>0</v>
      </c>
      <c r="H247" s="230"/>
      <c r="I247" s="232"/>
      <c r="J247" s="230"/>
      <c r="K247" s="231"/>
      <c r="L247" s="231"/>
      <c r="M247" s="231"/>
      <c r="N247" s="231"/>
      <c r="O247" s="231"/>
      <c r="P247" s="231"/>
      <c r="Q247" s="231"/>
      <c r="R247" s="231"/>
      <c r="S247" s="231"/>
      <c r="T247" s="231"/>
      <c r="U247" s="232">
        <f>G247/6</f>
        <v>0</v>
      </c>
      <c r="V247" s="230"/>
      <c r="W247" s="231"/>
      <c r="X247" s="231"/>
      <c r="Y247" s="231"/>
      <c r="Z247" s="231"/>
      <c r="AA247" s="231"/>
      <c r="AB247" s="231"/>
      <c r="AC247" s="231"/>
      <c r="AD247" s="231"/>
      <c r="AE247" s="231"/>
      <c r="AF247" s="231"/>
      <c r="AG247" s="232">
        <f>G247/6</f>
        <v>0</v>
      </c>
      <c r="AH247" s="233"/>
      <c r="AI247" s="231"/>
      <c r="AJ247" s="231"/>
      <c r="AK247" s="231"/>
      <c r="AL247" s="231"/>
      <c r="AM247" s="231"/>
      <c r="AN247" s="231"/>
      <c r="AO247" s="231"/>
      <c r="AP247" s="231"/>
      <c r="AQ247" s="231"/>
      <c r="AR247" s="231"/>
      <c r="AS247" s="232">
        <f>G247/6</f>
        <v>0</v>
      </c>
      <c r="AT247" s="233"/>
      <c r="AU247" s="231"/>
      <c r="AV247" s="231"/>
      <c r="AW247" s="231"/>
      <c r="AX247" s="231"/>
      <c r="AY247" s="231"/>
      <c r="AZ247" s="231"/>
      <c r="BA247" s="231"/>
      <c r="BB247" s="231"/>
      <c r="BC247" s="231"/>
      <c r="BD247" s="231"/>
      <c r="BE247" s="232">
        <f>G247/6</f>
        <v>0</v>
      </c>
      <c r="BF247" s="233"/>
      <c r="BG247" s="231"/>
      <c r="BH247" s="231"/>
      <c r="BI247" s="231"/>
      <c r="BJ247" s="231"/>
      <c r="BK247" s="231"/>
      <c r="BL247" s="231"/>
      <c r="BM247" s="231"/>
      <c r="BN247" s="231"/>
      <c r="BO247" s="231"/>
      <c r="BP247" s="231"/>
      <c r="BQ247" s="232">
        <f>G247/6</f>
        <v>0</v>
      </c>
      <c r="BR247" s="233"/>
      <c r="BS247" s="231"/>
      <c r="BT247" s="231"/>
      <c r="BU247" s="231"/>
      <c r="BV247" s="231"/>
      <c r="BW247" s="231"/>
      <c r="BX247" s="231"/>
      <c r="BY247" s="231"/>
      <c r="BZ247" s="231"/>
      <c r="CA247" s="231"/>
      <c r="CB247" s="231"/>
      <c r="CC247" s="232">
        <f>G247-SUM(J247:CB247)</f>
        <v>0</v>
      </c>
      <c r="CD247" s="368"/>
    </row>
    <row r="248" spans="1:82" x14ac:dyDescent="0.75">
      <c r="A248" s="175"/>
      <c r="B248" s="121" t="s">
        <v>442</v>
      </c>
      <c r="C248" s="151" t="s">
        <v>443</v>
      </c>
      <c r="D248" s="123"/>
      <c r="E248" s="294"/>
      <c r="F248" s="253"/>
      <c r="G248" s="124">
        <f>SUM(G249:G263)</f>
        <v>0</v>
      </c>
      <c r="H248" s="125">
        <f>SUM(H249:H263)</f>
        <v>0</v>
      </c>
      <c r="I248" s="126">
        <f t="shared" ref="I248:BT248" si="223">SUM(I249:I263)</f>
        <v>0</v>
      </c>
      <c r="J248" s="125">
        <f t="shared" si="223"/>
        <v>0</v>
      </c>
      <c r="K248" s="127">
        <f t="shared" si="223"/>
        <v>0</v>
      </c>
      <c r="L248" s="127">
        <f t="shared" si="223"/>
        <v>0</v>
      </c>
      <c r="M248" s="127">
        <f t="shared" si="223"/>
        <v>0</v>
      </c>
      <c r="N248" s="127">
        <f t="shared" si="223"/>
        <v>0</v>
      </c>
      <c r="O248" s="127">
        <f t="shared" si="223"/>
        <v>0</v>
      </c>
      <c r="P248" s="127">
        <f t="shared" si="223"/>
        <v>0</v>
      </c>
      <c r="Q248" s="127">
        <f>SUM(Q249:Q263)</f>
        <v>0</v>
      </c>
      <c r="R248" s="127">
        <f t="shared" si="223"/>
        <v>0</v>
      </c>
      <c r="S248" s="127">
        <f t="shared" si="223"/>
        <v>0</v>
      </c>
      <c r="T248" s="127">
        <f t="shared" si="223"/>
        <v>0</v>
      </c>
      <c r="U248" s="126">
        <f t="shared" si="223"/>
        <v>0</v>
      </c>
      <c r="V248" s="125">
        <f t="shared" si="223"/>
        <v>0</v>
      </c>
      <c r="W248" s="127">
        <f t="shared" si="223"/>
        <v>0</v>
      </c>
      <c r="X248" s="127">
        <f t="shared" si="223"/>
        <v>0</v>
      </c>
      <c r="Y248" s="127">
        <f t="shared" si="223"/>
        <v>0</v>
      </c>
      <c r="Z248" s="127">
        <f t="shared" si="223"/>
        <v>0</v>
      </c>
      <c r="AA248" s="127">
        <f t="shared" si="223"/>
        <v>0</v>
      </c>
      <c r="AB248" s="127">
        <f t="shared" si="223"/>
        <v>0</v>
      </c>
      <c r="AC248" s="127">
        <f t="shared" si="223"/>
        <v>0</v>
      </c>
      <c r="AD248" s="127">
        <f t="shared" si="223"/>
        <v>0</v>
      </c>
      <c r="AE248" s="127">
        <f t="shared" si="223"/>
        <v>0</v>
      </c>
      <c r="AF248" s="127">
        <f t="shared" si="223"/>
        <v>0</v>
      </c>
      <c r="AG248" s="126">
        <f t="shared" si="223"/>
        <v>0</v>
      </c>
      <c r="AH248" s="128">
        <f t="shared" si="223"/>
        <v>0</v>
      </c>
      <c r="AI248" s="127">
        <f t="shared" si="223"/>
        <v>0</v>
      </c>
      <c r="AJ248" s="127">
        <f t="shared" si="223"/>
        <v>0</v>
      </c>
      <c r="AK248" s="127">
        <f t="shared" si="223"/>
        <v>0</v>
      </c>
      <c r="AL248" s="127">
        <f t="shared" si="223"/>
        <v>0</v>
      </c>
      <c r="AM248" s="127">
        <f t="shared" si="223"/>
        <v>0</v>
      </c>
      <c r="AN248" s="127">
        <f t="shared" si="223"/>
        <v>0</v>
      </c>
      <c r="AO248" s="127">
        <f t="shared" si="223"/>
        <v>0</v>
      </c>
      <c r="AP248" s="127">
        <f t="shared" si="223"/>
        <v>0</v>
      </c>
      <c r="AQ248" s="127">
        <f t="shared" si="223"/>
        <v>0</v>
      </c>
      <c r="AR248" s="127">
        <f t="shared" si="223"/>
        <v>0</v>
      </c>
      <c r="AS248" s="126">
        <f t="shared" si="223"/>
        <v>0</v>
      </c>
      <c r="AT248" s="128">
        <f t="shared" si="223"/>
        <v>0</v>
      </c>
      <c r="AU248" s="127">
        <f t="shared" si="223"/>
        <v>0</v>
      </c>
      <c r="AV248" s="127">
        <f t="shared" si="223"/>
        <v>0</v>
      </c>
      <c r="AW248" s="127">
        <f t="shared" si="223"/>
        <v>0</v>
      </c>
      <c r="AX248" s="127">
        <f t="shared" si="223"/>
        <v>0</v>
      </c>
      <c r="AY248" s="127">
        <f t="shared" si="223"/>
        <v>0</v>
      </c>
      <c r="AZ248" s="127">
        <f t="shared" si="223"/>
        <v>0</v>
      </c>
      <c r="BA248" s="127">
        <f t="shared" si="223"/>
        <v>0</v>
      </c>
      <c r="BB248" s="127">
        <f t="shared" si="223"/>
        <v>0</v>
      </c>
      <c r="BC248" s="127">
        <f t="shared" si="223"/>
        <v>0</v>
      </c>
      <c r="BD248" s="127">
        <f t="shared" si="223"/>
        <v>0</v>
      </c>
      <c r="BE248" s="126">
        <f t="shared" si="223"/>
        <v>0</v>
      </c>
      <c r="BF248" s="128">
        <f t="shared" si="223"/>
        <v>0</v>
      </c>
      <c r="BG248" s="127">
        <f t="shared" si="223"/>
        <v>0</v>
      </c>
      <c r="BH248" s="127">
        <f t="shared" si="223"/>
        <v>0</v>
      </c>
      <c r="BI248" s="127">
        <f t="shared" si="223"/>
        <v>0</v>
      </c>
      <c r="BJ248" s="127">
        <f t="shared" si="223"/>
        <v>0</v>
      </c>
      <c r="BK248" s="127">
        <f t="shared" si="223"/>
        <v>0</v>
      </c>
      <c r="BL248" s="127">
        <f t="shared" si="223"/>
        <v>0</v>
      </c>
      <c r="BM248" s="127">
        <f t="shared" si="223"/>
        <v>0</v>
      </c>
      <c r="BN248" s="127">
        <f t="shared" si="223"/>
        <v>0</v>
      </c>
      <c r="BO248" s="127">
        <f t="shared" si="223"/>
        <v>0</v>
      </c>
      <c r="BP248" s="127">
        <f t="shared" si="223"/>
        <v>0</v>
      </c>
      <c r="BQ248" s="126">
        <f t="shared" si="223"/>
        <v>0</v>
      </c>
      <c r="BR248" s="128">
        <f t="shared" si="223"/>
        <v>0</v>
      </c>
      <c r="BS248" s="127">
        <f t="shared" si="223"/>
        <v>0</v>
      </c>
      <c r="BT248" s="127">
        <f t="shared" si="223"/>
        <v>0</v>
      </c>
      <c r="BU248" s="127">
        <f t="shared" ref="BU248:CC248" si="224">SUM(BU249:BU263)</f>
        <v>0</v>
      </c>
      <c r="BV248" s="127">
        <f t="shared" si="224"/>
        <v>0</v>
      </c>
      <c r="BW248" s="127">
        <f t="shared" si="224"/>
        <v>0</v>
      </c>
      <c r="BX248" s="127">
        <f t="shared" si="224"/>
        <v>0</v>
      </c>
      <c r="BY248" s="127">
        <f t="shared" si="224"/>
        <v>0</v>
      </c>
      <c r="BZ248" s="127">
        <f t="shared" si="224"/>
        <v>0</v>
      </c>
      <c r="CA248" s="127">
        <f t="shared" si="224"/>
        <v>0</v>
      </c>
      <c r="CB248" s="127">
        <f t="shared" si="224"/>
        <v>0</v>
      </c>
      <c r="CC248" s="126">
        <f t="shared" si="224"/>
        <v>0</v>
      </c>
      <c r="CD248" s="368"/>
    </row>
    <row r="249" spans="1:82" ht="27" x14ac:dyDescent="0.75">
      <c r="A249" s="175"/>
      <c r="B249" s="176" t="s">
        <v>444</v>
      </c>
      <c r="C249" s="177" t="s">
        <v>445</v>
      </c>
      <c r="D249" s="178" t="s">
        <v>226</v>
      </c>
      <c r="E249" s="300">
        <v>0</v>
      </c>
      <c r="F249" s="229"/>
      <c r="G249" s="183">
        <f t="shared" ref="G249:G263" si="225">+E249*F249</f>
        <v>0</v>
      </c>
      <c r="H249" s="225"/>
      <c r="I249" s="226"/>
      <c r="J249" s="225"/>
      <c r="K249" s="227"/>
      <c r="L249" s="227"/>
      <c r="M249" s="227"/>
      <c r="N249" s="227"/>
      <c r="O249" s="227"/>
      <c r="P249" s="227"/>
      <c r="Q249" s="227"/>
      <c r="R249" s="227"/>
      <c r="S249" s="227"/>
      <c r="T249" s="227"/>
      <c r="U249" s="226"/>
      <c r="V249" s="225"/>
      <c r="W249" s="227"/>
      <c r="X249" s="227"/>
      <c r="Y249" s="227"/>
      <c r="Z249" s="227"/>
      <c r="AA249" s="227"/>
      <c r="AB249" s="227"/>
      <c r="AC249" s="227"/>
      <c r="AD249" s="227"/>
      <c r="AE249" s="227"/>
      <c r="AF249" s="227"/>
      <c r="AG249" s="226"/>
      <c r="AH249" s="228"/>
      <c r="AI249" s="227"/>
      <c r="AJ249" s="227"/>
      <c r="AK249" s="227"/>
      <c r="AL249" s="227"/>
      <c r="AM249" s="227"/>
      <c r="AN249" s="227"/>
      <c r="AO249" s="227"/>
      <c r="AP249" s="227"/>
      <c r="AQ249" s="227"/>
      <c r="AR249" s="227"/>
      <c r="AS249" s="226"/>
      <c r="AT249" s="228"/>
      <c r="AU249" s="227"/>
      <c r="AV249" s="227"/>
      <c r="AW249" s="227"/>
      <c r="AX249" s="227"/>
      <c r="AY249" s="227"/>
      <c r="AZ249" s="227"/>
      <c r="BA249" s="227"/>
      <c r="BB249" s="227"/>
      <c r="BC249" s="227"/>
      <c r="BD249" s="227"/>
      <c r="BE249" s="226"/>
      <c r="BF249" s="228"/>
      <c r="BG249" s="227"/>
      <c r="BH249" s="227"/>
      <c r="BI249" s="227"/>
      <c r="BJ249" s="227"/>
      <c r="BK249" s="227"/>
      <c r="BL249" s="227"/>
      <c r="BM249" s="227"/>
      <c r="BN249" s="227"/>
      <c r="BO249" s="227"/>
      <c r="BP249" s="227"/>
      <c r="BQ249" s="226"/>
      <c r="BR249" s="228"/>
      <c r="BS249" s="227"/>
      <c r="BT249" s="227"/>
      <c r="BU249" s="227"/>
      <c r="BV249" s="227"/>
      <c r="BW249" s="227"/>
      <c r="BX249" s="227"/>
      <c r="BY249" s="227"/>
      <c r="BZ249" s="227"/>
      <c r="CA249" s="227"/>
      <c r="CB249" s="227"/>
      <c r="CC249" s="232">
        <f t="shared" ref="CC249:CC263" si="226">G249-SUM(H249:CB249)</f>
        <v>0</v>
      </c>
      <c r="CD249" s="368"/>
    </row>
    <row r="250" spans="1:82" ht="27" x14ac:dyDescent="0.75">
      <c r="A250" s="175"/>
      <c r="B250" s="176" t="s">
        <v>447</v>
      </c>
      <c r="C250" s="177" t="s">
        <v>448</v>
      </c>
      <c r="D250" s="178" t="s">
        <v>226</v>
      </c>
      <c r="E250" s="300">
        <v>0</v>
      </c>
      <c r="F250" s="229"/>
      <c r="G250" s="183">
        <f t="shared" si="225"/>
        <v>0</v>
      </c>
      <c r="H250" s="225"/>
      <c r="I250" s="226"/>
      <c r="J250" s="225"/>
      <c r="K250" s="227"/>
      <c r="L250" s="227"/>
      <c r="M250" s="227"/>
      <c r="N250" s="227"/>
      <c r="O250" s="227"/>
      <c r="P250" s="227"/>
      <c r="Q250" s="227"/>
      <c r="R250" s="227"/>
      <c r="S250" s="227"/>
      <c r="T250" s="227"/>
      <c r="U250" s="226"/>
      <c r="V250" s="225"/>
      <c r="W250" s="227"/>
      <c r="X250" s="227"/>
      <c r="Y250" s="227"/>
      <c r="Z250" s="227"/>
      <c r="AA250" s="227"/>
      <c r="AB250" s="227"/>
      <c r="AC250" s="227"/>
      <c r="AD250" s="227"/>
      <c r="AE250" s="227"/>
      <c r="AF250" s="227"/>
      <c r="AG250" s="226"/>
      <c r="AH250" s="228"/>
      <c r="AI250" s="227"/>
      <c r="AJ250" s="227"/>
      <c r="AK250" s="227"/>
      <c r="AL250" s="227"/>
      <c r="AM250" s="227"/>
      <c r="AN250" s="227"/>
      <c r="AO250" s="227"/>
      <c r="AP250" s="227"/>
      <c r="AQ250" s="227"/>
      <c r="AR250" s="227"/>
      <c r="AS250" s="226"/>
      <c r="AT250" s="228"/>
      <c r="AU250" s="227"/>
      <c r="AV250" s="227"/>
      <c r="AW250" s="227"/>
      <c r="AX250" s="227"/>
      <c r="AY250" s="227"/>
      <c r="AZ250" s="227"/>
      <c r="BA250" s="227"/>
      <c r="BB250" s="227"/>
      <c r="BC250" s="227"/>
      <c r="BD250" s="227"/>
      <c r="BE250" s="226"/>
      <c r="BF250" s="228"/>
      <c r="BG250" s="227"/>
      <c r="BH250" s="227"/>
      <c r="BI250" s="227"/>
      <c r="BJ250" s="227"/>
      <c r="BK250" s="227"/>
      <c r="BL250" s="227"/>
      <c r="BM250" s="227"/>
      <c r="BN250" s="227"/>
      <c r="BO250" s="227"/>
      <c r="BP250" s="227"/>
      <c r="BQ250" s="226"/>
      <c r="BR250" s="228"/>
      <c r="BS250" s="227"/>
      <c r="BT250" s="227"/>
      <c r="BU250" s="227"/>
      <c r="BV250" s="227"/>
      <c r="BW250" s="227"/>
      <c r="BX250" s="227"/>
      <c r="BY250" s="227"/>
      <c r="BZ250" s="227"/>
      <c r="CA250" s="227"/>
      <c r="CB250" s="227"/>
      <c r="CC250" s="232">
        <f t="shared" si="226"/>
        <v>0</v>
      </c>
      <c r="CD250" s="368"/>
    </row>
    <row r="251" spans="1:82" x14ac:dyDescent="0.75">
      <c r="A251" s="175"/>
      <c r="B251" s="176" t="s">
        <v>449</v>
      </c>
      <c r="C251" s="177" t="s">
        <v>450</v>
      </c>
      <c r="D251" s="178" t="s">
        <v>226</v>
      </c>
      <c r="E251" s="300">
        <v>0</v>
      </c>
      <c r="F251" s="229"/>
      <c r="G251" s="183">
        <f t="shared" si="225"/>
        <v>0</v>
      </c>
      <c r="H251" s="225"/>
      <c r="I251" s="226"/>
      <c r="J251" s="225"/>
      <c r="K251" s="227"/>
      <c r="L251" s="227"/>
      <c r="M251" s="227"/>
      <c r="N251" s="227"/>
      <c r="O251" s="227"/>
      <c r="P251" s="227"/>
      <c r="Q251" s="227"/>
      <c r="R251" s="227"/>
      <c r="S251" s="227"/>
      <c r="T251" s="227"/>
      <c r="U251" s="226"/>
      <c r="V251" s="225"/>
      <c r="W251" s="227"/>
      <c r="X251" s="227"/>
      <c r="Y251" s="227"/>
      <c r="Z251" s="227"/>
      <c r="AA251" s="227"/>
      <c r="AB251" s="227"/>
      <c r="AC251" s="227"/>
      <c r="AD251" s="227"/>
      <c r="AE251" s="227"/>
      <c r="AF251" s="227"/>
      <c r="AG251" s="226"/>
      <c r="AH251" s="228"/>
      <c r="AI251" s="227"/>
      <c r="AJ251" s="227"/>
      <c r="AK251" s="227"/>
      <c r="AL251" s="227"/>
      <c r="AM251" s="227"/>
      <c r="AN251" s="227"/>
      <c r="AO251" s="227"/>
      <c r="AP251" s="227"/>
      <c r="AQ251" s="227"/>
      <c r="AR251" s="227"/>
      <c r="AS251" s="226"/>
      <c r="AT251" s="228"/>
      <c r="AU251" s="227"/>
      <c r="AV251" s="227"/>
      <c r="AW251" s="227"/>
      <c r="AX251" s="227"/>
      <c r="AY251" s="227"/>
      <c r="AZ251" s="227"/>
      <c r="BA251" s="227"/>
      <c r="BB251" s="227"/>
      <c r="BC251" s="227"/>
      <c r="BD251" s="227"/>
      <c r="BE251" s="226"/>
      <c r="BF251" s="228"/>
      <c r="BG251" s="227"/>
      <c r="BH251" s="227"/>
      <c r="BI251" s="227"/>
      <c r="BJ251" s="227"/>
      <c r="BK251" s="227"/>
      <c r="BL251" s="227"/>
      <c r="BM251" s="227"/>
      <c r="BN251" s="227"/>
      <c r="BO251" s="227"/>
      <c r="BP251" s="227"/>
      <c r="BQ251" s="226"/>
      <c r="BR251" s="228"/>
      <c r="BS251" s="227"/>
      <c r="BT251" s="227"/>
      <c r="BU251" s="227"/>
      <c r="BV251" s="227"/>
      <c r="BW251" s="227"/>
      <c r="BX251" s="227"/>
      <c r="BY251" s="227"/>
      <c r="BZ251" s="227"/>
      <c r="CA251" s="227"/>
      <c r="CB251" s="227"/>
      <c r="CC251" s="232">
        <f t="shared" si="226"/>
        <v>0</v>
      </c>
      <c r="CD251" s="368"/>
    </row>
    <row r="252" spans="1:82" ht="27" x14ac:dyDescent="0.75">
      <c r="A252" s="175"/>
      <c r="B252" s="176" t="s">
        <v>451</v>
      </c>
      <c r="C252" s="177" t="s">
        <v>452</v>
      </c>
      <c r="D252" s="178" t="s">
        <v>226</v>
      </c>
      <c r="E252" s="300">
        <v>0</v>
      </c>
      <c r="F252" s="229"/>
      <c r="G252" s="183">
        <f t="shared" si="225"/>
        <v>0</v>
      </c>
      <c r="H252" s="225"/>
      <c r="I252" s="226"/>
      <c r="J252" s="225"/>
      <c r="K252" s="227"/>
      <c r="L252" s="227"/>
      <c r="M252" s="227"/>
      <c r="N252" s="227"/>
      <c r="O252" s="227"/>
      <c r="P252" s="227"/>
      <c r="Q252" s="227"/>
      <c r="R252" s="227"/>
      <c r="S252" s="227"/>
      <c r="T252" s="227"/>
      <c r="U252" s="226"/>
      <c r="V252" s="225"/>
      <c r="W252" s="227"/>
      <c r="X252" s="227"/>
      <c r="Y252" s="227"/>
      <c r="Z252" s="227"/>
      <c r="AA252" s="227"/>
      <c r="AB252" s="227"/>
      <c r="AC252" s="227"/>
      <c r="AD252" s="227"/>
      <c r="AE252" s="227"/>
      <c r="AF252" s="227"/>
      <c r="AG252" s="226"/>
      <c r="AH252" s="228"/>
      <c r="AI252" s="227"/>
      <c r="AJ252" s="227"/>
      <c r="AK252" s="227"/>
      <c r="AL252" s="227"/>
      <c r="AM252" s="227"/>
      <c r="AN252" s="227"/>
      <c r="AO252" s="227"/>
      <c r="AP252" s="227"/>
      <c r="AQ252" s="227"/>
      <c r="AR252" s="227"/>
      <c r="AS252" s="226"/>
      <c r="AT252" s="228"/>
      <c r="AU252" s="227"/>
      <c r="AV252" s="227"/>
      <c r="AW252" s="227"/>
      <c r="AX252" s="227"/>
      <c r="AY252" s="227"/>
      <c r="AZ252" s="227"/>
      <c r="BA252" s="227"/>
      <c r="BB252" s="227"/>
      <c r="BC252" s="227"/>
      <c r="BD252" s="227"/>
      <c r="BE252" s="226"/>
      <c r="BF252" s="228"/>
      <c r="BG252" s="227"/>
      <c r="BH252" s="227"/>
      <c r="BI252" s="227"/>
      <c r="BJ252" s="227"/>
      <c r="BK252" s="227"/>
      <c r="BL252" s="227"/>
      <c r="BM252" s="227"/>
      <c r="BN252" s="227"/>
      <c r="BO252" s="227"/>
      <c r="BP252" s="227"/>
      <c r="BQ252" s="226"/>
      <c r="BR252" s="228"/>
      <c r="BS252" s="227"/>
      <c r="BT252" s="227"/>
      <c r="BU252" s="227"/>
      <c r="BV252" s="227"/>
      <c r="BW252" s="227"/>
      <c r="BX252" s="227"/>
      <c r="BY252" s="227"/>
      <c r="BZ252" s="227"/>
      <c r="CA252" s="227"/>
      <c r="CB252" s="227"/>
      <c r="CC252" s="232">
        <f t="shared" si="226"/>
        <v>0</v>
      </c>
      <c r="CD252" s="368"/>
    </row>
    <row r="253" spans="1:82" ht="27" x14ac:dyDescent="0.75">
      <c r="A253" s="175"/>
      <c r="B253" s="176" t="s">
        <v>453</v>
      </c>
      <c r="C253" s="177" t="s">
        <v>454</v>
      </c>
      <c r="D253" s="178" t="s">
        <v>226</v>
      </c>
      <c r="E253" s="300">
        <v>0</v>
      </c>
      <c r="F253" s="229"/>
      <c r="G253" s="183">
        <f t="shared" si="225"/>
        <v>0</v>
      </c>
      <c r="H253" s="225"/>
      <c r="I253" s="226"/>
      <c r="J253" s="225"/>
      <c r="K253" s="227"/>
      <c r="L253" s="227"/>
      <c r="M253" s="227"/>
      <c r="N253" s="227"/>
      <c r="O253" s="227"/>
      <c r="P253" s="227"/>
      <c r="Q253" s="227"/>
      <c r="R253" s="227"/>
      <c r="S253" s="227"/>
      <c r="T253" s="227"/>
      <c r="U253" s="226"/>
      <c r="V253" s="225"/>
      <c r="W253" s="227"/>
      <c r="X253" s="227"/>
      <c r="Y253" s="227"/>
      <c r="Z253" s="227"/>
      <c r="AA253" s="227"/>
      <c r="AB253" s="227"/>
      <c r="AC253" s="227"/>
      <c r="AD253" s="227"/>
      <c r="AE253" s="227"/>
      <c r="AF253" s="227"/>
      <c r="AG253" s="226"/>
      <c r="AH253" s="228"/>
      <c r="AI253" s="227"/>
      <c r="AJ253" s="227"/>
      <c r="AK253" s="227"/>
      <c r="AL253" s="227"/>
      <c r="AM253" s="227"/>
      <c r="AN253" s="227"/>
      <c r="AO253" s="227"/>
      <c r="AP253" s="227"/>
      <c r="AQ253" s="227"/>
      <c r="AR253" s="227"/>
      <c r="AS253" s="226"/>
      <c r="AT253" s="228"/>
      <c r="AU253" s="227"/>
      <c r="AV253" s="227"/>
      <c r="AW253" s="227"/>
      <c r="AX253" s="227"/>
      <c r="AY253" s="227"/>
      <c r="AZ253" s="227"/>
      <c r="BA253" s="227"/>
      <c r="BB253" s="227"/>
      <c r="BC253" s="227"/>
      <c r="BD253" s="227"/>
      <c r="BE253" s="226"/>
      <c r="BF253" s="228"/>
      <c r="BG253" s="227"/>
      <c r="BH253" s="227"/>
      <c r="BI253" s="227"/>
      <c r="BJ253" s="227"/>
      <c r="BK253" s="227"/>
      <c r="BL253" s="227"/>
      <c r="BM253" s="227"/>
      <c r="BN253" s="227"/>
      <c r="BO253" s="227"/>
      <c r="BP253" s="227"/>
      <c r="BQ253" s="226"/>
      <c r="BR253" s="228"/>
      <c r="BS253" s="227"/>
      <c r="BT253" s="227"/>
      <c r="BU253" s="227"/>
      <c r="BV253" s="227"/>
      <c r="BW253" s="227"/>
      <c r="BX253" s="227"/>
      <c r="BY253" s="227"/>
      <c r="BZ253" s="227"/>
      <c r="CA253" s="227"/>
      <c r="CB253" s="227"/>
      <c r="CC253" s="232">
        <f t="shared" si="226"/>
        <v>0</v>
      </c>
      <c r="CD253" s="368"/>
    </row>
    <row r="254" spans="1:82" x14ac:dyDescent="0.75">
      <c r="A254" s="175"/>
      <c r="B254" s="176" t="s">
        <v>455</v>
      </c>
      <c r="C254" s="177" t="s">
        <v>382</v>
      </c>
      <c r="D254" s="178" t="s">
        <v>86</v>
      </c>
      <c r="E254" s="300">
        <v>0</v>
      </c>
      <c r="F254" s="229"/>
      <c r="G254" s="183">
        <f t="shared" si="225"/>
        <v>0</v>
      </c>
      <c r="H254" s="225"/>
      <c r="I254" s="226"/>
      <c r="J254" s="225"/>
      <c r="K254" s="227"/>
      <c r="L254" s="227"/>
      <c r="M254" s="227"/>
      <c r="N254" s="227"/>
      <c r="O254" s="227"/>
      <c r="P254" s="227"/>
      <c r="Q254" s="227"/>
      <c r="R254" s="227"/>
      <c r="S254" s="227"/>
      <c r="T254" s="227"/>
      <c r="U254" s="226">
        <f>G254/2.5</f>
        <v>0</v>
      </c>
      <c r="V254" s="225"/>
      <c r="W254" s="227"/>
      <c r="X254" s="227"/>
      <c r="Y254" s="227"/>
      <c r="Z254" s="227"/>
      <c r="AA254" s="227"/>
      <c r="AB254" s="227"/>
      <c r="AC254" s="227"/>
      <c r="AD254" s="227"/>
      <c r="AE254" s="227"/>
      <c r="AF254" s="227"/>
      <c r="AG254" s="226">
        <f>G254/2.5</f>
        <v>0</v>
      </c>
      <c r="AH254" s="228"/>
      <c r="AI254" s="227"/>
      <c r="AJ254" s="227"/>
      <c r="AK254" s="227"/>
      <c r="AL254" s="227"/>
      <c r="AM254" s="227">
        <f>G254-SUM(J254:AL254)</f>
        <v>0</v>
      </c>
      <c r="AN254" s="227"/>
      <c r="AO254" s="227"/>
      <c r="AP254" s="227"/>
      <c r="AQ254" s="227"/>
      <c r="AR254" s="227"/>
      <c r="AS254" s="226"/>
      <c r="AT254" s="228"/>
      <c r="AU254" s="227"/>
      <c r="AV254" s="227"/>
      <c r="AW254" s="227"/>
      <c r="AX254" s="227"/>
      <c r="AY254" s="227"/>
      <c r="AZ254" s="227"/>
      <c r="BA254" s="227"/>
      <c r="BB254" s="227"/>
      <c r="BC254" s="227"/>
      <c r="BD254" s="227"/>
      <c r="BE254" s="226"/>
      <c r="BF254" s="228"/>
      <c r="BG254" s="227"/>
      <c r="BH254" s="227"/>
      <c r="BI254" s="227"/>
      <c r="BJ254" s="227"/>
      <c r="BK254" s="227"/>
      <c r="BL254" s="227"/>
      <c r="BM254" s="227"/>
      <c r="BN254" s="227"/>
      <c r="BO254" s="227"/>
      <c r="BP254" s="227"/>
      <c r="BQ254" s="226"/>
      <c r="BR254" s="228"/>
      <c r="BS254" s="227"/>
      <c r="BT254" s="227"/>
      <c r="BU254" s="227"/>
      <c r="BV254" s="227"/>
      <c r="BW254" s="227"/>
      <c r="BX254" s="227"/>
      <c r="BY254" s="227"/>
      <c r="BZ254" s="227"/>
      <c r="CA254" s="227"/>
      <c r="CB254" s="227"/>
      <c r="CC254" s="232">
        <f t="shared" si="226"/>
        <v>0</v>
      </c>
      <c r="CD254" s="368"/>
    </row>
    <row r="255" spans="1:82" x14ac:dyDescent="0.75">
      <c r="A255" s="175"/>
      <c r="B255" s="176" t="s">
        <v>456</v>
      </c>
      <c r="C255" s="177" t="s">
        <v>380</v>
      </c>
      <c r="D255" s="178" t="s">
        <v>86</v>
      </c>
      <c r="E255" s="300">
        <v>0</v>
      </c>
      <c r="F255" s="229"/>
      <c r="G255" s="183">
        <f t="shared" si="225"/>
        <v>0</v>
      </c>
      <c r="H255" s="225"/>
      <c r="I255" s="226"/>
      <c r="J255" s="225"/>
      <c r="K255" s="227"/>
      <c r="L255" s="227"/>
      <c r="M255" s="227"/>
      <c r="N255" s="227"/>
      <c r="O255" s="227"/>
      <c r="P255" s="227"/>
      <c r="Q255" s="227"/>
      <c r="R255" s="227"/>
      <c r="S255" s="227"/>
      <c r="T255" s="227"/>
      <c r="U255" s="226">
        <f>G255/2.5</f>
        <v>0</v>
      </c>
      <c r="V255" s="225"/>
      <c r="W255" s="227"/>
      <c r="X255" s="227"/>
      <c r="Y255" s="227"/>
      <c r="Z255" s="227"/>
      <c r="AA255" s="227"/>
      <c r="AB255" s="227"/>
      <c r="AC255" s="227"/>
      <c r="AD255" s="227"/>
      <c r="AE255" s="227"/>
      <c r="AF255" s="227"/>
      <c r="AG255" s="226">
        <f>G255/2.5</f>
        <v>0</v>
      </c>
      <c r="AH255" s="228"/>
      <c r="AI255" s="227"/>
      <c r="AJ255" s="227"/>
      <c r="AK255" s="227"/>
      <c r="AL255" s="227"/>
      <c r="AM255" s="227">
        <f>G255-SUM(J255:AL255)</f>
        <v>0</v>
      </c>
      <c r="AN255" s="227"/>
      <c r="AO255" s="227"/>
      <c r="AP255" s="227"/>
      <c r="AQ255" s="227"/>
      <c r="AR255" s="227"/>
      <c r="AS255" s="226"/>
      <c r="AT255" s="228"/>
      <c r="AU255" s="227"/>
      <c r="AV255" s="227"/>
      <c r="AW255" s="227"/>
      <c r="AX255" s="227"/>
      <c r="AY255" s="227"/>
      <c r="AZ255" s="227"/>
      <c r="BA255" s="227"/>
      <c r="BB255" s="227"/>
      <c r="BC255" s="227"/>
      <c r="BD255" s="227"/>
      <c r="BE255" s="226"/>
      <c r="BF255" s="228"/>
      <c r="BG255" s="227"/>
      <c r="BH255" s="227"/>
      <c r="BI255" s="227"/>
      <c r="BJ255" s="227"/>
      <c r="BK255" s="227"/>
      <c r="BL255" s="227"/>
      <c r="BM255" s="227"/>
      <c r="BN255" s="227"/>
      <c r="BO255" s="227"/>
      <c r="BP255" s="227"/>
      <c r="BQ255" s="226"/>
      <c r="BR255" s="228"/>
      <c r="BS255" s="227"/>
      <c r="BT255" s="227"/>
      <c r="BU255" s="227"/>
      <c r="BV255" s="227"/>
      <c r="BW255" s="227"/>
      <c r="BX255" s="227"/>
      <c r="BY255" s="227"/>
      <c r="BZ255" s="227"/>
      <c r="CA255" s="227"/>
      <c r="CB255" s="227"/>
      <c r="CC255" s="232">
        <f t="shared" si="226"/>
        <v>0</v>
      </c>
      <c r="CD255" s="368"/>
    </row>
    <row r="256" spans="1:82" x14ac:dyDescent="0.75">
      <c r="A256" s="175"/>
      <c r="B256" s="176" t="s">
        <v>457</v>
      </c>
      <c r="C256" s="177" t="s">
        <v>458</v>
      </c>
      <c r="D256" s="178" t="s">
        <v>86</v>
      </c>
      <c r="E256" s="300">
        <v>0</v>
      </c>
      <c r="F256" s="229"/>
      <c r="G256" s="183">
        <f t="shared" si="225"/>
        <v>0</v>
      </c>
      <c r="H256" s="225"/>
      <c r="I256" s="226"/>
      <c r="J256" s="225"/>
      <c r="K256" s="227"/>
      <c r="L256" s="227"/>
      <c r="M256" s="227"/>
      <c r="N256" s="227"/>
      <c r="O256" s="227"/>
      <c r="P256" s="227"/>
      <c r="Q256" s="227"/>
      <c r="R256" s="227"/>
      <c r="S256" s="227"/>
      <c r="T256" s="227"/>
      <c r="U256" s="226">
        <f>G256/2.5</f>
        <v>0</v>
      </c>
      <c r="V256" s="225"/>
      <c r="W256" s="227"/>
      <c r="X256" s="227"/>
      <c r="Y256" s="227"/>
      <c r="Z256" s="227"/>
      <c r="AA256" s="227"/>
      <c r="AB256" s="227"/>
      <c r="AC256" s="227"/>
      <c r="AD256" s="227"/>
      <c r="AE256" s="227"/>
      <c r="AF256" s="227"/>
      <c r="AG256" s="226">
        <f>G256/2.5</f>
        <v>0</v>
      </c>
      <c r="AH256" s="228"/>
      <c r="AI256" s="227"/>
      <c r="AJ256" s="227"/>
      <c r="AK256" s="227"/>
      <c r="AL256" s="227"/>
      <c r="AM256" s="227">
        <f>G256-SUM(J256:AL256)</f>
        <v>0</v>
      </c>
      <c r="AN256" s="227"/>
      <c r="AO256" s="227"/>
      <c r="AP256" s="227"/>
      <c r="AQ256" s="227"/>
      <c r="AR256" s="227"/>
      <c r="AS256" s="226"/>
      <c r="AT256" s="228"/>
      <c r="AU256" s="227"/>
      <c r="AV256" s="227"/>
      <c r="AW256" s="227"/>
      <c r="AX256" s="227"/>
      <c r="AY256" s="227"/>
      <c r="AZ256" s="227"/>
      <c r="BA256" s="227"/>
      <c r="BB256" s="227"/>
      <c r="BC256" s="227"/>
      <c r="BD256" s="227"/>
      <c r="BE256" s="226"/>
      <c r="BF256" s="228"/>
      <c r="BG256" s="227"/>
      <c r="BH256" s="227"/>
      <c r="BI256" s="227"/>
      <c r="BJ256" s="227"/>
      <c r="BK256" s="227"/>
      <c r="BL256" s="227"/>
      <c r="BM256" s="227"/>
      <c r="BN256" s="227"/>
      <c r="BO256" s="227"/>
      <c r="BP256" s="227"/>
      <c r="BQ256" s="226"/>
      <c r="BR256" s="228"/>
      <c r="BS256" s="227"/>
      <c r="BT256" s="227"/>
      <c r="BU256" s="227"/>
      <c r="BV256" s="227"/>
      <c r="BW256" s="227"/>
      <c r="BX256" s="227"/>
      <c r="BY256" s="227"/>
      <c r="BZ256" s="227"/>
      <c r="CA256" s="227"/>
      <c r="CB256" s="227"/>
      <c r="CC256" s="232">
        <f t="shared" si="226"/>
        <v>0</v>
      </c>
      <c r="CD256" s="368"/>
    </row>
    <row r="257" spans="1:82" ht="27" x14ac:dyDescent="0.75">
      <c r="A257" s="175"/>
      <c r="B257" s="176" t="s">
        <v>459</v>
      </c>
      <c r="C257" s="177" t="s">
        <v>460</v>
      </c>
      <c r="D257" s="178" t="s">
        <v>226</v>
      </c>
      <c r="E257" s="300">
        <v>0</v>
      </c>
      <c r="F257" s="229"/>
      <c r="G257" s="183">
        <f t="shared" si="225"/>
        <v>0</v>
      </c>
      <c r="H257" s="225"/>
      <c r="I257" s="226"/>
      <c r="J257" s="225"/>
      <c r="K257" s="227"/>
      <c r="L257" s="227"/>
      <c r="M257" s="227"/>
      <c r="N257" s="227"/>
      <c r="O257" s="227"/>
      <c r="P257" s="227"/>
      <c r="Q257" s="227"/>
      <c r="R257" s="227"/>
      <c r="S257" s="227"/>
      <c r="T257" s="227"/>
      <c r="U257" s="226"/>
      <c r="V257" s="225"/>
      <c r="W257" s="227"/>
      <c r="X257" s="227"/>
      <c r="Y257" s="227"/>
      <c r="Z257" s="227"/>
      <c r="AA257" s="227"/>
      <c r="AB257" s="227"/>
      <c r="AC257" s="227"/>
      <c r="AD257" s="227"/>
      <c r="AE257" s="227"/>
      <c r="AF257" s="227"/>
      <c r="AG257" s="226"/>
      <c r="AH257" s="228"/>
      <c r="AI257" s="227"/>
      <c r="AJ257" s="227"/>
      <c r="AK257" s="227"/>
      <c r="AL257" s="227"/>
      <c r="AM257" s="227"/>
      <c r="AN257" s="227"/>
      <c r="AO257" s="227"/>
      <c r="AP257" s="227"/>
      <c r="AQ257" s="227"/>
      <c r="AR257" s="227"/>
      <c r="AS257" s="226"/>
      <c r="AT257" s="228"/>
      <c r="AU257" s="227"/>
      <c r="AV257" s="227"/>
      <c r="AW257" s="227"/>
      <c r="AX257" s="227"/>
      <c r="AY257" s="227"/>
      <c r="AZ257" s="227"/>
      <c r="BA257" s="227"/>
      <c r="BB257" s="227"/>
      <c r="BC257" s="227"/>
      <c r="BD257" s="227"/>
      <c r="BE257" s="226"/>
      <c r="BF257" s="228"/>
      <c r="BG257" s="227"/>
      <c r="BH257" s="227"/>
      <c r="BI257" s="227"/>
      <c r="BJ257" s="227"/>
      <c r="BK257" s="227"/>
      <c r="BL257" s="227"/>
      <c r="BM257" s="227"/>
      <c r="BN257" s="227"/>
      <c r="BO257" s="227"/>
      <c r="BP257" s="227"/>
      <c r="BQ257" s="226"/>
      <c r="BR257" s="228"/>
      <c r="BS257" s="227"/>
      <c r="BT257" s="227"/>
      <c r="BU257" s="227"/>
      <c r="BV257" s="227"/>
      <c r="BW257" s="227"/>
      <c r="BX257" s="227"/>
      <c r="BY257" s="227"/>
      <c r="BZ257" s="227"/>
      <c r="CA257" s="227"/>
      <c r="CB257" s="227"/>
      <c r="CC257" s="232">
        <f t="shared" si="226"/>
        <v>0</v>
      </c>
      <c r="CD257" s="368"/>
    </row>
    <row r="258" spans="1:82" x14ac:dyDescent="0.75">
      <c r="A258" s="254"/>
      <c r="B258" s="176" t="s">
        <v>461</v>
      </c>
      <c r="C258" s="177" t="s">
        <v>462</v>
      </c>
      <c r="D258" s="178" t="s">
        <v>226</v>
      </c>
      <c r="E258" s="300">
        <v>0</v>
      </c>
      <c r="F258" s="229"/>
      <c r="G258" s="183">
        <f t="shared" si="225"/>
        <v>0</v>
      </c>
      <c r="H258" s="225"/>
      <c r="I258" s="226"/>
      <c r="J258" s="225"/>
      <c r="K258" s="227"/>
      <c r="L258" s="227"/>
      <c r="M258" s="227"/>
      <c r="N258" s="227"/>
      <c r="O258" s="227"/>
      <c r="P258" s="227"/>
      <c r="Q258" s="227"/>
      <c r="R258" s="227"/>
      <c r="S258" s="227"/>
      <c r="T258" s="227"/>
      <c r="U258" s="226"/>
      <c r="V258" s="225"/>
      <c r="W258" s="227"/>
      <c r="X258" s="227"/>
      <c r="Y258" s="227"/>
      <c r="Z258" s="227"/>
      <c r="AA258" s="227"/>
      <c r="AB258" s="227"/>
      <c r="AC258" s="227"/>
      <c r="AD258" s="227"/>
      <c r="AE258" s="227"/>
      <c r="AF258" s="227"/>
      <c r="AG258" s="226"/>
      <c r="AH258" s="228"/>
      <c r="AI258" s="227"/>
      <c r="AJ258" s="227"/>
      <c r="AK258" s="227"/>
      <c r="AL258" s="227"/>
      <c r="AM258" s="227"/>
      <c r="AN258" s="227"/>
      <c r="AO258" s="227"/>
      <c r="AP258" s="227"/>
      <c r="AQ258" s="227"/>
      <c r="AR258" s="227"/>
      <c r="AS258" s="226"/>
      <c r="AT258" s="228"/>
      <c r="AU258" s="227"/>
      <c r="AV258" s="227"/>
      <c r="AW258" s="227"/>
      <c r="AX258" s="227"/>
      <c r="AY258" s="227"/>
      <c r="AZ258" s="227"/>
      <c r="BA258" s="227"/>
      <c r="BB258" s="227"/>
      <c r="BC258" s="227"/>
      <c r="BD258" s="227"/>
      <c r="BE258" s="226"/>
      <c r="BF258" s="228"/>
      <c r="BG258" s="227"/>
      <c r="BH258" s="227"/>
      <c r="BI258" s="227"/>
      <c r="BJ258" s="227"/>
      <c r="BK258" s="227"/>
      <c r="BL258" s="227"/>
      <c r="BM258" s="227"/>
      <c r="BN258" s="227"/>
      <c r="BO258" s="227"/>
      <c r="BP258" s="227"/>
      <c r="BQ258" s="226"/>
      <c r="BR258" s="228"/>
      <c r="BS258" s="227"/>
      <c r="BT258" s="227"/>
      <c r="BU258" s="227"/>
      <c r="BV258" s="227"/>
      <c r="BW258" s="227"/>
      <c r="BX258" s="227"/>
      <c r="BY258" s="227"/>
      <c r="BZ258" s="227"/>
      <c r="CA258" s="227"/>
      <c r="CB258" s="227"/>
      <c r="CC258" s="232">
        <f t="shared" si="226"/>
        <v>0</v>
      </c>
      <c r="CD258" s="368"/>
    </row>
    <row r="259" spans="1:82" ht="27" x14ac:dyDescent="0.75">
      <c r="A259" s="39"/>
      <c r="B259" s="176" t="s">
        <v>463</v>
      </c>
      <c r="C259" s="177" t="s">
        <v>464</v>
      </c>
      <c r="D259" s="178" t="s">
        <v>226</v>
      </c>
      <c r="E259" s="300">
        <v>0</v>
      </c>
      <c r="F259" s="229"/>
      <c r="G259" s="183">
        <f t="shared" si="225"/>
        <v>0</v>
      </c>
      <c r="H259" s="225"/>
      <c r="I259" s="226"/>
      <c r="J259" s="225"/>
      <c r="K259" s="227"/>
      <c r="L259" s="227"/>
      <c r="M259" s="227"/>
      <c r="N259" s="227"/>
      <c r="O259" s="227"/>
      <c r="P259" s="227"/>
      <c r="Q259" s="227"/>
      <c r="R259" s="227"/>
      <c r="S259" s="227"/>
      <c r="T259" s="227"/>
      <c r="U259" s="226"/>
      <c r="V259" s="225"/>
      <c r="W259" s="227"/>
      <c r="X259" s="227"/>
      <c r="Y259" s="227"/>
      <c r="Z259" s="227"/>
      <c r="AA259" s="227"/>
      <c r="AB259" s="227"/>
      <c r="AC259" s="227"/>
      <c r="AD259" s="227"/>
      <c r="AE259" s="227"/>
      <c r="AF259" s="227"/>
      <c r="AG259" s="226"/>
      <c r="AH259" s="228"/>
      <c r="AI259" s="227"/>
      <c r="AJ259" s="227"/>
      <c r="AK259" s="227"/>
      <c r="AL259" s="227"/>
      <c r="AM259" s="227"/>
      <c r="AN259" s="227"/>
      <c r="AO259" s="227"/>
      <c r="AP259" s="227"/>
      <c r="AQ259" s="227"/>
      <c r="AR259" s="227"/>
      <c r="AS259" s="226"/>
      <c r="AT259" s="228"/>
      <c r="AU259" s="227"/>
      <c r="AV259" s="227"/>
      <c r="AW259" s="227"/>
      <c r="AX259" s="227"/>
      <c r="AY259" s="227"/>
      <c r="AZ259" s="227"/>
      <c r="BA259" s="227"/>
      <c r="BB259" s="227"/>
      <c r="BC259" s="227"/>
      <c r="BD259" s="227"/>
      <c r="BE259" s="226"/>
      <c r="BF259" s="228"/>
      <c r="BG259" s="227"/>
      <c r="BH259" s="227"/>
      <c r="BI259" s="227"/>
      <c r="BJ259" s="227"/>
      <c r="BK259" s="227"/>
      <c r="BL259" s="227"/>
      <c r="BM259" s="227"/>
      <c r="BN259" s="227"/>
      <c r="BO259" s="227"/>
      <c r="BP259" s="227"/>
      <c r="BQ259" s="226"/>
      <c r="BR259" s="228"/>
      <c r="BS259" s="227"/>
      <c r="BT259" s="227"/>
      <c r="BU259" s="227"/>
      <c r="BV259" s="227"/>
      <c r="BW259" s="227"/>
      <c r="BX259" s="227"/>
      <c r="BY259" s="227"/>
      <c r="BZ259" s="227"/>
      <c r="CA259" s="227"/>
      <c r="CB259" s="227"/>
      <c r="CC259" s="232">
        <f t="shared" si="226"/>
        <v>0</v>
      </c>
      <c r="CD259" s="368"/>
    </row>
    <row r="260" spans="1:82" ht="27" x14ac:dyDescent="0.75">
      <c r="A260" s="150"/>
      <c r="B260" s="185" t="s">
        <v>465</v>
      </c>
      <c r="C260" s="186" t="s">
        <v>466</v>
      </c>
      <c r="D260" s="178" t="s">
        <v>226</v>
      </c>
      <c r="E260" s="300">
        <v>0</v>
      </c>
      <c r="F260" s="229"/>
      <c r="G260" s="183">
        <f t="shared" si="225"/>
        <v>0</v>
      </c>
      <c r="H260" s="225"/>
      <c r="I260" s="226"/>
      <c r="J260" s="225"/>
      <c r="K260" s="227"/>
      <c r="L260" s="227"/>
      <c r="M260" s="227"/>
      <c r="N260" s="227"/>
      <c r="O260" s="227"/>
      <c r="P260" s="227"/>
      <c r="Q260" s="227"/>
      <c r="R260" s="227"/>
      <c r="S260" s="227"/>
      <c r="T260" s="227"/>
      <c r="U260" s="226"/>
      <c r="V260" s="225"/>
      <c r="W260" s="227"/>
      <c r="X260" s="227"/>
      <c r="Y260" s="227"/>
      <c r="Z260" s="227"/>
      <c r="AA260" s="227"/>
      <c r="AB260" s="227"/>
      <c r="AC260" s="227"/>
      <c r="AD260" s="227"/>
      <c r="AE260" s="227"/>
      <c r="AF260" s="227"/>
      <c r="AG260" s="226"/>
      <c r="AH260" s="228"/>
      <c r="AI260" s="227"/>
      <c r="AJ260" s="227"/>
      <c r="AK260" s="227"/>
      <c r="AL260" s="227"/>
      <c r="AM260" s="227"/>
      <c r="AN260" s="227"/>
      <c r="AO260" s="227"/>
      <c r="AP260" s="227"/>
      <c r="AQ260" s="227"/>
      <c r="AR260" s="227"/>
      <c r="AS260" s="226"/>
      <c r="AT260" s="228"/>
      <c r="AU260" s="227"/>
      <c r="AV260" s="227"/>
      <c r="AW260" s="227"/>
      <c r="AX260" s="227"/>
      <c r="AY260" s="227"/>
      <c r="AZ260" s="227"/>
      <c r="BA260" s="227"/>
      <c r="BB260" s="227"/>
      <c r="BC260" s="227"/>
      <c r="BD260" s="227"/>
      <c r="BE260" s="226"/>
      <c r="BF260" s="228"/>
      <c r="BG260" s="227"/>
      <c r="BH260" s="227"/>
      <c r="BI260" s="227"/>
      <c r="BJ260" s="227"/>
      <c r="BK260" s="227"/>
      <c r="BL260" s="227"/>
      <c r="BM260" s="227"/>
      <c r="BN260" s="227"/>
      <c r="BO260" s="227"/>
      <c r="BP260" s="227"/>
      <c r="BQ260" s="226"/>
      <c r="BR260" s="228"/>
      <c r="BS260" s="227"/>
      <c r="BT260" s="227"/>
      <c r="BU260" s="227"/>
      <c r="BV260" s="227"/>
      <c r="BW260" s="227"/>
      <c r="BX260" s="227"/>
      <c r="BY260" s="227"/>
      <c r="BZ260" s="227"/>
      <c r="CA260" s="227"/>
      <c r="CB260" s="227"/>
      <c r="CC260" s="232">
        <f t="shared" si="226"/>
        <v>0</v>
      </c>
      <c r="CD260" s="368"/>
    </row>
    <row r="261" spans="1:82" ht="40.5" x14ac:dyDescent="0.75">
      <c r="A261" s="39"/>
      <c r="B261" s="185" t="s">
        <v>467</v>
      </c>
      <c r="C261" s="186" t="s">
        <v>468</v>
      </c>
      <c r="D261" s="178" t="s">
        <v>226</v>
      </c>
      <c r="E261" s="300">
        <v>0</v>
      </c>
      <c r="F261" s="229"/>
      <c r="G261" s="183">
        <f t="shared" si="225"/>
        <v>0</v>
      </c>
      <c r="H261" s="225"/>
      <c r="I261" s="226"/>
      <c r="J261" s="225"/>
      <c r="K261" s="227"/>
      <c r="L261" s="227"/>
      <c r="M261" s="227"/>
      <c r="N261" s="227"/>
      <c r="O261" s="227"/>
      <c r="P261" s="227"/>
      <c r="Q261" s="227"/>
      <c r="R261" s="227"/>
      <c r="S261" s="227"/>
      <c r="T261" s="227"/>
      <c r="U261" s="226"/>
      <c r="V261" s="225"/>
      <c r="W261" s="227"/>
      <c r="X261" s="227"/>
      <c r="Y261" s="227"/>
      <c r="Z261" s="227"/>
      <c r="AA261" s="227"/>
      <c r="AB261" s="227"/>
      <c r="AC261" s="227"/>
      <c r="AD261" s="227"/>
      <c r="AE261" s="227"/>
      <c r="AF261" s="227"/>
      <c r="AG261" s="226"/>
      <c r="AH261" s="228"/>
      <c r="AI261" s="227"/>
      <c r="AJ261" s="227"/>
      <c r="AK261" s="227"/>
      <c r="AL261" s="227"/>
      <c r="AM261" s="227"/>
      <c r="AN261" s="227"/>
      <c r="AO261" s="227"/>
      <c r="AP261" s="227"/>
      <c r="AQ261" s="227"/>
      <c r="AR261" s="227"/>
      <c r="AS261" s="226"/>
      <c r="AT261" s="228"/>
      <c r="AU261" s="227"/>
      <c r="AV261" s="227"/>
      <c r="AW261" s="227"/>
      <c r="AX261" s="227"/>
      <c r="AY261" s="227"/>
      <c r="AZ261" s="227"/>
      <c r="BA261" s="227"/>
      <c r="BB261" s="227"/>
      <c r="BC261" s="227"/>
      <c r="BD261" s="227"/>
      <c r="BE261" s="226"/>
      <c r="BF261" s="228"/>
      <c r="BG261" s="227"/>
      <c r="BH261" s="227"/>
      <c r="BI261" s="227"/>
      <c r="BJ261" s="227"/>
      <c r="BK261" s="227"/>
      <c r="BL261" s="227"/>
      <c r="BM261" s="227"/>
      <c r="BN261" s="227"/>
      <c r="BO261" s="227"/>
      <c r="BP261" s="227"/>
      <c r="BQ261" s="226"/>
      <c r="BR261" s="228"/>
      <c r="BS261" s="227"/>
      <c r="BT261" s="227"/>
      <c r="BU261" s="227"/>
      <c r="BV261" s="227"/>
      <c r="BW261" s="227"/>
      <c r="BX261" s="227"/>
      <c r="BY261" s="227"/>
      <c r="BZ261" s="227"/>
      <c r="CA261" s="227"/>
      <c r="CB261" s="227"/>
      <c r="CC261" s="232">
        <f t="shared" si="226"/>
        <v>0</v>
      </c>
      <c r="CD261" s="368"/>
    </row>
    <row r="262" spans="1:82" ht="27" x14ac:dyDescent="0.75">
      <c r="A262" s="150"/>
      <c r="B262" s="185" t="s">
        <v>469</v>
      </c>
      <c r="C262" s="186" t="s">
        <v>470</v>
      </c>
      <c r="D262" s="188" t="s">
        <v>86</v>
      </c>
      <c r="E262" s="300">
        <v>0</v>
      </c>
      <c r="F262" s="229"/>
      <c r="G262" s="183">
        <f t="shared" si="225"/>
        <v>0</v>
      </c>
      <c r="H262" s="225"/>
      <c r="I262" s="226"/>
      <c r="J262" s="225"/>
      <c r="K262" s="227"/>
      <c r="L262" s="227"/>
      <c r="M262" s="227"/>
      <c r="N262" s="227"/>
      <c r="O262" s="227"/>
      <c r="P262" s="227"/>
      <c r="Q262" s="227"/>
      <c r="R262" s="227"/>
      <c r="S262" s="227"/>
      <c r="T262" s="227"/>
      <c r="U262" s="226">
        <f>G262/2.5</f>
        <v>0</v>
      </c>
      <c r="V262" s="225"/>
      <c r="W262" s="227"/>
      <c r="X262" s="227"/>
      <c r="Y262" s="227"/>
      <c r="Z262" s="227"/>
      <c r="AA262" s="227"/>
      <c r="AB262" s="227"/>
      <c r="AC262" s="227"/>
      <c r="AD262" s="227"/>
      <c r="AE262" s="227"/>
      <c r="AF262" s="227"/>
      <c r="AG262" s="226">
        <f>G262/2.5</f>
        <v>0</v>
      </c>
      <c r="AH262" s="228"/>
      <c r="AI262" s="227"/>
      <c r="AJ262" s="227"/>
      <c r="AK262" s="227"/>
      <c r="AL262" s="227"/>
      <c r="AM262" s="227">
        <f>G262-SUM(J262:AL262)</f>
        <v>0</v>
      </c>
      <c r="AN262" s="227"/>
      <c r="AO262" s="227"/>
      <c r="AP262" s="227"/>
      <c r="AQ262" s="227"/>
      <c r="AR262" s="227"/>
      <c r="AS262" s="226"/>
      <c r="AT262" s="228"/>
      <c r="AU262" s="227"/>
      <c r="AV262" s="227"/>
      <c r="AW262" s="227"/>
      <c r="AX262" s="227"/>
      <c r="AY262" s="227"/>
      <c r="AZ262" s="227"/>
      <c r="BA262" s="227"/>
      <c r="BB262" s="227"/>
      <c r="BC262" s="227"/>
      <c r="BD262" s="227"/>
      <c r="BE262" s="226"/>
      <c r="BF262" s="228"/>
      <c r="BG262" s="227"/>
      <c r="BH262" s="227"/>
      <c r="BI262" s="227"/>
      <c r="BJ262" s="227"/>
      <c r="BK262" s="227"/>
      <c r="BL262" s="227"/>
      <c r="BM262" s="227"/>
      <c r="BN262" s="227"/>
      <c r="BO262" s="227"/>
      <c r="BP262" s="227"/>
      <c r="BQ262" s="226"/>
      <c r="BR262" s="228"/>
      <c r="BS262" s="227"/>
      <c r="BT262" s="227"/>
      <c r="BU262" s="227"/>
      <c r="BV262" s="227"/>
      <c r="BW262" s="227"/>
      <c r="BX262" s="227"/>
      <c r="BY262" s="227"/>
      <c r="BZ262" s="227"/>
      <c r="CA262" s="227"/>
      <c r="CB262" s="227"/>
      <c r="CC262" s="232">
        <f t="shared" si="226"/>
        <v>0</v>
      </c>
      <c r="CD262" s="368"/>
    </row>
    <row r="263" spans="1:82" ht="27" x14ac:dyDescent="0.75">
      <c r="A263" s="150"/>
      <c r="B263" s="189" t="s">
        <v>471</v>
      </c>
      <c r="C263" s="190" t="s">
        <v>472</v>
      </c>
      <c r="D263" s="191" t="s">
        <v>86</v>
      </c>
      <c r="E263" s="300">
        <v>0</v>
      </c>
      <c r="F263" s="229"/>
      <c r="G263" s="183">
        <f t="shared" si="225"/>
        <v>0</v>
      </c>
      <c r="H263" s="237"/>
      <c r="I263" s="238"/>
      <c r="J263" s="237"/>
      <c r="K263" s="239"/>
      <c r="L263" s="239"/>
      <c r="M263" s="239"/>
      <c r="N263" s="239"/>
      <c r="O263" s="239"/>
      <c r="P263" s="239"/>
      <c r="Q263" s="239"/>
      <c r="R263" s="239"/>
      <c r="S263" s="239"/>
      <c r="T263" s="239"/>
      <c r="U263" s="238">
        <f>G263/2.5</f>
        <v>0</v>
      </c>
      <c r="V263" s="237"/>
      <c r="W263" s="239"/>
      <c r="X263" s="239"/>
      <c r="Y263" s="239"/>
      <c r="Z263" s="239"/>
      <c r="AA263" s="239"/>
      <c r="AB263" s="239"/>
      <c r="AC263" s="239"/>
      <c r="AD263" s="239"/>
      <c r="AE263" s="239"/>
      <c r="AF263" s="239"/>
      <c r="AG263" s="238">
        <f>G263/2.5</f>
        <v>0</v>
      </c>
      <c r="AH263" s="240"/>
      <c r="AI263" s="239"/>
      <c r="AJ263" s="239"/>
      <c r="AK263" s="239"/>
      <c r="AL263" s="239"/>
      <c r="AM263" s="239">
        <f>G263-SUM(J263:AL263)</f>
        <v>0</v>
      </c>
      <c r="AN263" s="239"/>
      <c r="AO263" s="239"/>
      <c r="AP263" s="239"/>
      <c r="AQ263" s="239"/>
      <c r="AR263" s="239"/>
      <c r="AS263" s="238"/>
      <c r="AT263" s="240"/>
      <c r="AU263" s="239"/>
      <c r="AV263" s="239"/>
      <c r="AW263" s="239"/>
      <c r="AX263" s="239"/>
      <c r="AY263" s="239"/>
      <c r="AZ263" s="239"/>
      <c r="BA263" s="239"/>
      <c r="BB263" s="239"/>
      <c r="BC263" s="239"/>
      <c r="BD263" s="239"/>
      <c r="BE263" s="238"/>
      <c r="BF263" s="240"/>
      <c r="BG263" s="239"/>
      <c r="BH263" s="239"/>
      <c r="BI263" s="239"/>
      <c r="BJ263" s="239"/>
      <c r="BK263" s="239"/>
      <c r="BL263" s="239"/>
      <c r="BM263" s="239"/>
      <c r="BN263" s="239"/>
      <c r="BO263" s="239"/>
      <c r="BP263" s="239"/>
      <c r="BQ263" s="238"/>
      <c r="BR263" s="240"/>
      <c r="BS263" s="239"/>
      <c r="BT263" s="239"/>
      <c r="BU263" s="239"/>
      <c r="BV263" s="239"/>
      <c r="BW263" s="239"/>
      <c r="BX263" s="239"/>
      <c r="BY263" s="239"/>
      <c r="BZ263" s="239"/>
      <c r="CA263" s="239"/>
      <c r="CB263" s="239"/>
      <c r="CC263" s="232">
        <f t="shared" si="226"/>
        <v>0</v>
      </c>
      <c r="CD263" s="368"/>
    </row>
    <row r="264" spans="1:82" x14ac:dyDescent="0.75">
      <c r="A264" s="150"/>
      <c r="B264" s="121" t="s">
        <v>473</v>
      </c>
      <c r="C264" s="122" t="s">
        <v>474</v>
      </c>
      <c r="D264" s="123"/>
      <c r="E264" s="153"/>
      <c r="F264" s="249"/>
      <c r="G264" s="124">
        <f>SUM(G265:G407)</f>
        <v>2250000</v>
      </c>
      <c r="H264" s="125">
        <f t="shared" ref="H264:BS264" si="227">SUM(H265:H407)</f>
        <v>0</v>
      </c>
      <c r="I264" s="126">
        <f t="shared" si="227"/>
        <v>0</v>
      </c>
      <c r="J264" s="125">
        <f t="shared" si="227"/>
        <v>31250</v>
      </c>
      <c r="K264" s="127">
        <f t="shared" si="227"/>
        <v>31250</v>
      </c>
      <c r="L264" s="127">
        <f t="shared" si="227"/>
        <v>31250</v>
      </c>
      <c r="M264" s="127">
        <f t="shared" si="227"/>
        <v>31250</v>
      </c>
      <c r="N264" s="127">
        <f t="shared" si="227"/>
        <v>31250</v>
      </c>
      <c r="O264" s="127">
        <f t="shared" si="227"/>
        <v>31250</v>
      </c>
      <c r="P264" s="127">
        <f t="shared" si="227"/>
        <v>31250</v>
      </c>
      <c r="Q264" s="127">
        <f t="shared" si="227"/>
        <v>31250</v>
      </c>
      <c r="R264" s="127">
        <f t="shared" si="227"/>
        <v>31250</v>
      </c>
      <c r="S264" s="127">
        <f t="shared" si="227"/>
        <v>31250</v>
      </c>
      <c r="T264" s="127">
        <f t="shared" si="227"/>
        <v>31250</v>
      </c>
      <c r="U264" s="126">
        <f t="shared" si="227"/>
        <v>31250</v>
      </c>
      <c r="V264" s="125">
        <f t="shared" si="227"/>
        <v>31250</v>
      </c>
      <c r="W264" s="127">
        <f t="shared" si="227"/>
        <v>31250</v>
      </c>
      <c r="X264" s="127">
        <f t="shared" si="227"/>
        <v>31250</v>
      </c>
      <c r="Y264" s="127">
        <f t="shared" si="227"/>
        <v>31250</v>
      </c>
      <c r="Z264" s="127">
        <f t="shared" si="227"/>
        <v>31250</v>
      </c>
      <c r="AA264" s="127">
        <f t="shared" si="227"/>
        <v>31250</v>
      </c>
      <c r="AB264" s="127">
        <f t="shared" si="227"/>
        <v>31250</v>
      </c>
      <c r="AC264" s="127">
        <f t="shared" si="227"/>
        <v>31250</v>
      </c>
      <c r="AD264" s="127">
        <f t="shared" si="227"/>
        <v>31250</v>
      </c>
      <c r="AE264" s="127">
        <f t="shared" si="227"/>
        <v>31250</v>
      </c>
      <c r="AF264" s="127">
        <f t="shared" si="227"/>
        <v>31250</v>
      </c>
      <c r="AG264" s="126">
        <f t="shared" si="227"/>
        <v>31250</v>
      </c>
      <c r="AH264" s="128">
        <f t="shared" si="227"/>
        <v>31250</v>
      </c>
      <c r="AI264" s="127">
        <f t="shared" si="227"/>
        <v>31250</v>
      </c>
      <c r="AJ264" s="127">
        <f t="shared" si="227"/>
        <v>31250</v>
      </c>
      <c r="AK264" s="127">
        <f t="shared" si="227"/>
        <v>31250</v>
      </c>
      <c r="AL264" s="127">
        <f t="shared" si="227"/>
        <v>31250</v>
      </c>
      <c r="AM264" s="127">
        <f t="shared" si="227"/>
        <v>31250</v>
      </c>
      <c r="AN264" s="127">
        <f t="shared" si="227"/>
        <v>31250</v>
      </c>
      <c r="AO264" s="127">
        <f t="shared" si="227"/>
        <v>31250</v>
      </c>
      <c r="AP264" s="127">
        <f t="shared" si="227"/>
        <v>31250</v>
      </c>
      <c r="AQ264" s="127">
        <f t="shared" si="227"/>
        <v>31250</v>
      </c>
      <c r="AR264" s="127">
        <f t="shared" si="227"/>
        <v>31250</v>
      </c>
      <c r="AS264" s="126">
        <f t="shared" si="227"/>
        <v>31250</v>
      </c>
      <c r="AT264" s="128">
        <f t="shared" si="227"/>
        <v>31250</v>
      </c>
      <c r="AU264" s="127">
        <f t="shared" si="227"/>
        <v>31250</v>
      </c>
      <c r="AV264" s="127">
        <f t="shared" si="227"/>
        <v>31250</v>
      </c>
      <c r="AW264" s="127">
        <f t="shared" si="227"/>
        <v>31250</v>
      </c>
      <c r="AX264" s="127">
        <f t="shared" si="227"/>
        <v>31250</v>
      </c>
      <c r="AY264" s="127">
        <f t="shared" si="227"/>
        <v>31250</v>
      </c>
      <c r="AZ264" s="127">
        <f t="shared" si="227"/>
        <v>31250</v>
      </c>
      <c r="BA264" s="127">
        <f t="shared" si="227"/>
        <v>31250</v>
      </c>
      <c r="BB264" s="127">
        <f t="shared" si="227"/>
        <v>31250</v>
      </c>
      <c r="BC264" s="127">
        <f t="shared" si="227"/>
        <v>31250</v>
      </c>
      <c r="BD264" s="127">
        <f t="shared" si="227"/>
        <v>31250</v>
      </c>
      <c r="BE264" s="126">
        <f t="shared" si="227"/>
        <v>31250</v>
      </c>
      <c r="BF264" s="128">
        <f t="shared" si="227"/>
        <v>31250</v>
      </c>
      <c r="BG264" s="127">
        <f t="shared" si="227"/>
        <v>31250</v>
      </c>
      <c r="BH264" s="127">
        <f t="shared" si="227"/>
        <v>31250</v>
      </c>
      <c r="BI264" s="127">
        <f t="shared" si="227"/>
        <v>31250</v>
      </c>
      <c r="BJ264" s="127">
        <f t="shared" si="227"/>
        <v>31250</v>
      </c>
      <c r="BK264" s="127">
        <f t="shared" si="227"/>
        <v>31250</v>
      </c>
      <c r="BL264" s="127">
        <f t="shared" si="227"/>
        <v>31250</v>
      </c>
      <c r="BM264" s="127">
        <f t="shared" si="227"/>
        <v>31250</v>
      </c>
      <c r="BN264" s="127">
        <f t="shared" si="227"/>
        <v>31250</v>
      </c>
      <c r="BO264" s="127">
        <f t="shared" si="227"/>
        <v>31250</v>
      </c>
      <c r="BP264" s="127">
        <f t="shared" si="227"/>
        <v>31250</v>
      </c>
      <c r="BQ264" s="126">
        <f t="shared" si="227"/>
        <v>31250</v>
      </c>
      <c r="BR264" s="128">
        <f t="shared" si="227"/>
        <v>31250</v>
      </c>
      <c r="BS264" s="127">
        <f t="shared" si="227"/>
        <v>31250</v>
      </c>
      <c r="BT264" s="127">
        <f t="shared" ref="BT264:CC264" si="228">SUM(BT265:BT407)</f>
        <v>31250</v>
      </c>
      <c r="BU264" s="127">
        <f t="shared" si="228"/>
        <v>31250</v>
      </c>
      <c r="BV264" s="127">
        <f t="shared" si="228"/>
        <v>31250</v>
      </c>
      <c r="BW264" s="127">
        <f t="shared" si="228"/>
        <v>31250</v>
      </c>
      <c r="BX264" s="127">
        <f t="shared" si="228"/>
        <v>31250</v>
      </c>
      <c r="BY264" s="127">
        <f t="shared" si="228"/>
        <v>31250</v>
      </c>
      <c r="BZ264" s="127">
        <f t="shared" si="228"/>
        <v>31250</v>
      </c>
      <c r="CA264" s="127">
        <f t="shared" si="228"/>
        <v>31250</v>
      </c>
      <c r="CB264" s="127">
        <f t="shared" si="228"/>
        <v>31250</v>
      </c>
      <c r="CC264" s="126">
        <f t="shared" si="228"/>
        <v>31250</v>
      </c>
      <c r="CD264" s="368"/>
    </row>
    <row r="265" spans="1:82" x14ac:dyDescent="0.75">
      <c r="A265" s="175"/>
      <c r="B265" s="176" t="s">
        <v>614</v>
      </c>
      <c r="C265" s="177" t="s">
        <v>615</v>
      </c>
      <c r="D265" s="178" t="s">
        <v>446</v>
      </c>
      <c r="E265" s="300">
        <v>0</v>
      </c>
      <c r="F265" s="229"/>
      <c r="G265" s="174">
        <f>+E265*F265</f>
        <v>0</v>
      </c>
      <c r="H265" s="225"/>
      <c r="I265" s="226"/>
      <c r="J265" s="225">
        <f t="shared" ref="J265:Y280" si="229">$G265/72</f>
        <v>0</v>
      </c>
      <c r="K265" s="227">
        <f t="shared" si="229"/>
        <v>0</v>
      </c>
      <c r="L265" s="227">
        <f t="shared" si="229"/>
        <v>0</v>
      </c>
      <c r="M265" s="227">
        <f t="shared" si="229"/>
        <v>0</v>
      </c>
      <c r="N265" s="227">
        <f t="shared" si="229"/>
        <v>0</v>
      </c>
      <c r="O265" s="227">
        <f t="shared" si="229"/>
        <v>0</v>
      </c>
      <c r="P265" s="227">
        <f t="shared" si="229"/>
        <v>0</v>
      </c>
      <c r="Q265" s="227">
        <f t="shared" si="229"/>
        <v>0</v>
      </c>
      <c r="R265" s="227">
        <f t="shared" si="229"/>
        <v>0</v>
      </c>
      <c r="S265" s="227">
        <f t="shared" si="229"/>
        <v>0</v>
      </c>
      <c r="T265" s="227">
        <f t="shared" si="229"/>
        <v>0</v>
      </c>
      <c r="U265" s="226">
        <f t="shared" si="229"/>
        <v>0</v>
      </c>
      <c r="V265" s="225">
        <f t="shared" si="229"/>
        <v>0</v>
      </c>
      <c r="W265" s="227">
        <f t="shared" si="229"/>
        <v>0</v>
      </c>
      <c r="X265" s="227">
        <f t="shared" si="229"/>
        <v>0</v>
      </c>
      <c r="Y265" s="227">
        <f t="shared" si="229"/>
        <v>0</v>
      </c>
      <c r="Z265" s="227">
        <f t="shared" ref="Z265:AO280" si="230">$G265/72</f>
        <v>0</v>
      </c>
      <c r="AA265" s="227">
        <f t="shared" si="230"/>
        <v>0</v>
      </c>
      <c r="AB265" s="227">
        <f t="shared" si="230"/>
        <v>0</v>
      </c>
      <c r="AC265" s="227">
        <f t="shared" si="230"/>
        <v>0</v>
      </c>
      <c r="AD265" s="227">
        <f t="shared" si="230"/>
        <v>0</v>
      </c>
      <c r="AE265" s="227">
        <f t="shared" si="230"/>
        <v>0</v>
      </c>
      <c r="AF265" s="227">
        <f t="shared" si="230"/>
        <v>0</v>
      </c>
      <c r="AG265" s="226">
        <f t="shared" si="230"/>
        <v>0</v>
      </c>
      <c r="AH265" s="228">
        <f t="shared" si="230"/>
        <v>0</v>
      </c>
      <c r="AI265" s="227">
        <f t="shared" si="230"/>
        <v>0</v>
      </c>
      <c r="AJ265" s="227">
        <f t="shared" si="230"/>
        <v>0</v>
      </c>
      <c r="AK265" s="227">
        <f t="shared" si="230"/>
        <v>0</v>
      </c>
      <c r="AL265" s="227">
        <f t="shared" si="230"/>
        <v>0</v>
      </c>
      <c r="AM265" s="227">
        <f t="shared" si="230"/>
        <v>0</v>
      </c>
      <c r="AN265" s="227">
        <f t="shared" si="230"/>
        <v>0</v>
      </c>
      <c r="AO265" s="227">
        <f t="shared" si="230"/>
        <v>0</v>
      </c>
      <c r="AP265" s="227">
        <f t="shared" ref="AP265:BE280" si="231">$G265/72</f>
        <v>0</v>
      </c>
      <c r="AQ265" s="227">
        <f t="shared" si="231"/>
        <v>0</v>
      </c>
      <c r="AR265" s="227">
        <f t="shared" si="231"/>
        <v>0</v>
      </c>
      <c r="AS265" s="226">
        <f t="shared" si="231"/>
        <v>0</v>
      </c>
      <c r="AT265" s="228">
        <f t="shared" si="231"/>
        <v>0</v>
      </c>
      <c r="AU265" s="227">
        <f t="shared" si="231"/>
        <v>0</v>
      </c>
      <c r="AV265" s="227">
        <f t="shared" si="231"/>
        <v>0</v>
      </c>
      <c r="AW265" s="227">
        <f t="shared" si="231"/>
        <v>0</v>
      </c>
      <c r="AX265" s="227">
        <f t="shared" si="231"/>
        <v>0</v>
      </c>
      <c r="AY265" s="227">
        <f t="shared" si="231"/>
        <v>0</v>
      </c>
      <c r="AZ265" s="227">
        <f t="shared" si="231"/>
        <v>0</v>
      </c>
      <c r="BA265" s="227">
        <f t="shared" si="231"/>
        <v>0</v>
      </c>
      <c r="BB265" s="227">
        <f t="shared" si="231"/>
        <v>0</v>
      </c>
      <c r="BC265" s="227">
        <f t="shared" si="231"/>
        <v>0</v>
      </c>
      <c r="BD265" s="227">
        <f t="shared" si="231"/>
        <v>0</v>
      </c>
      <c r="BE265" s="226">
        <f t="shared" si="231"/>
        <v>0</v>
      </c>
      <c r="BF265" s="228">
        <f t="shared" ref="BF265:BU280" si="232">$G265/72</f>
        <v>0</v>
      </c>
      <c r="BG265" s="227">
        <f t="shared" si="232"/>
        <v>0</v>
      </c>
      <c r="BH265" s="227">
        <f t="shared" si="232"/>
        <v>0</v>
      </c>
      <c r="BI265" s="227">
        <f t="shared" si="232"/>
        <v>0</v>
      </c>
      <c r="BJ265" s="227">
        <f t="shared" si="232"/>
        <v>0</v>
      </c>
      <c r="BK265" s="227">
        <f t="shared" si="232"/>
        <v>0</v>
      </c>
      <c r="BL265" s="227">
        <f t="shared" si="232"/>
        <v>0</v>
      </c>
      <c r="BM265" s="227">
        <f t="shared" si="232"/>
        <v>0</v>
      </c>
      <c r="BN265" s="227">
        <f t="shared" si="232"/>
        <v>0</v>
      </c>
      <c r="BO265" s="227">
        <f t="shared" si="232"/>
        <v>0</v>
      </c>
      <c r="BP265" s="227">
        <f t="shared" si="232"/>
        <v>0</v>
      </c>
      <c r="BQ265" s="226">
        <f t="shared" si="232"/>
        <v>0</v>
      </c>
      <c r="BR265" s="228">
        <f t="shared" si="232"/>
        <v>0</v>
      </c>
      <c r="BS265" s="227">
        <f t="shared" si="232"/>
        <v>0</v>
      </c>
      <c r="BT265" s="227">
        <f t="shared" si="232"/>
        <v>0</v>
      </c>
      <c r="BU265" s="227">
        <f t="shared" si="232"/>
        <v>0</v>
      </c>
      <c r="BV265" s="227">
        <f t="shared" ref="BV265:CB280" si="233">$G265/72</f>
        <v>0</v>
      </c>
      <c r="BW265" s="227">
        <f t="shared" si="233"/>
        <v>0</v>
      </c>
      <c r="BX265" s="227">
        <f t="shared" si="233"/>
        <v>0</v>
      </c>
      <c r="BY265" s="227">
        <f t="shared" si="233"/>
        <v>0</v>
      </c>
      <c r="BZ265" s="227">
        <f t="shared" si="233"/>
        <v>0</v>
      </c>
      <c r="CA265" s="227">
        <f t="shared" si="233"/>
        <v>0</v>
      </c>
      <c r="CB265" s="227">
        <f t="shared" si="233"/>
        <v>0</v>
      </c>
      <c r="CC265" s="232">
        <f t="shared" ref="CC265:CC291" si="234">G265-SUM(J265:CB265)</f>
        <v>0</v>
      </c>
      <c r="CD265" s="368"/>
    </row>
    <row r="266" spans="1:82" x14ac:dyDescent="0.75">
      <c r="A266" s="175"/>
      <c r="B266" s="176" t="s">
        <v>616</v>
      </c>
      <c r="C266" s="177" t="s">
        <v>617</v>
      </c>
      <c r="D266" s="178" t="s">
        <v>446</v>
      </c>
      <c r="E266" s="300">
        <v>0</v>
      </c>
      <c r="F266" s="229"/>
      <c r="G266" s="174">
        <f t="shared" ref="G266:G291" si="235">+E266*F266</f>
        <v>0</v>
      </c>
      <c r="H266" s="225"/>
      <c r="I266" s="226"/>
      <c r="J266" s="225">
        <f t="shared" si="229"/>
        <v>0</v>
      </c>
      <c r="K266" s="227">
        <f t="shared" si="229"/>
        <v>0</v>
      </c>
      <c r="L266" s="227">
        <f t="shared" si="229"/>
        <v>0</v>
      </c>
      <c r="M266" s="227">
        <f t="shared" si="229"/>
        <v>0</v>
      </c>
      <c r="N266" s="227">
        <f t="shared" si="229"/>
        <v>0</v>
      </c>
      <c r="O266" s="227">
        <f t="shared" si="229"/>
        <v>0</v>
      </c>
      <c r="P266" s="227">
        <f t="shared" si="229"/>
        <v>0</v>
      </c>
      <c r="Q266" s="227">
        <f t="shared" si="229"/>
        <v>0</v>
      </c>
      <c r="R266" s="227">
        <f t="shared" si="229"/>
        <v>0</v>
      </c>
      <c r="S266" s="227">
        <f t="shared" si="229"/>
        <v>0</v>
      </c>
      <c r="T266" s="227">
        <f t="shared" si="229"/>
        <v>0</v>
      </c>
      <c r="U266" s="226">
        <f t="shared" si="229"/>
        <v>0</v>
      </c>
      <c r="V266" s="225">
        <f t="shared" si="229"/>
        <v>0</v>
      </c>
      <c r="W266" s="227">
        <f t="shared" si="229"/>
        <v>0</v>
      </c>
      <c r="X266" s="227">
        <f t="shared" si="229"/>
        <v>0</v>
      </c>
      <c r="Y266" s="227">
        <f t="shared" si="229"/>
        <v>0</v>
      </c>
      <c r="Z266" s="227">
        <f t="shared" si="230"/>
        <v>0</v>
      </c>
      <c r="AA266" s="227">
        <f t="shared" si="230"/>
        <v>0</v>
      </c>
      <c r="AB266" s="227">
        <f t="shared" si="230"/>
        <v>0</v>
      </c>
      <c r="AC266" s="227">
        <f t="shared" si="230"/>
        <v>0</v>
      </c>
      <c r="AD266" s="227">
        <f t="shared" si="230"/>
        <v>0</v>
      </c>
      <c r="AE266" s="227">
        <f t="shared" si="230"/>
        <v>0</v>
      </c>
      <c r="AF266" s="227">
        <f t="shared" si="230"/>
        <v>0</v>
      </c>
      <c r="AG266" s="226">
        <f t="shared" si="230"/>
        <v>0</v>
      </c>
      <c r="AH266" s="228">
        <f t="shared" si="230"/>
        <v>0</v>
      </c>
      <c r="AI266" s="227">
        <f t="shared" si="230"/>
        <v>0</v>
      </c>
      <c r="AJ266" s="227">
        <f t="shared" si="230"/>
        <v>0</v>
      </c>
      <c r="AK266" s="227">
        <f t="shared" si="230"/>
        <v>0</v>
      </c>
      <c r="AL266" s="227">
        <f t="shared" si="230"/>
        <v>0</v>
      </c>
      <c r="AM266" s="227">
        <f t="shared" si="230"/>
        <v>0</v>
      </c>
      <c r="AN266" s="227">
        <f t="shared" si="230"/>
        <v>0</v>
      </c>
      <c r="AO266" s="227">
        <f t="shared" si="230"/>
        <v>0</v>
      </c>
      <c r="AP266" s="227">
        <f t="shared" si="231"/>
        <v>0</v>
      </c>
      <c r="AQ266" s="227">
        <f t="shared" si="231"/>
        <v>0</v>
      </c>
      <c r="AR266" s="227">
        <f t="shared" si="231"/>
        <v>0</v>
      </c>
      <c r="AS266" s="226">
        <f t="shared" si="231"/>
        <v>0</v>
      </c>
      <c r="AT266" s="228">
        <f t="shared" si="231"/>
        <v>0</v>
      </c>
      <c r="AU266" s="227">
        <f t="shared" si="231"/>
        <v>0</v>
      </c>
      <c r="AV266" s="227">
        <f t="shared" si="231"/>
        <v>0</v>
      </c>
      <c r="AW266" s="227">
        <f t="shared" si="231"/>
        <v>0</v>
      </c>
      <c r="AX266" s="227">
        <f t="shared" si="231"/>
        <v>0</v>
      </c>
      <c r="AY266" s="227">
        <f t="shared" si="231"/>
        <v>0</v>
      </c>
      <c r="AZ266" s="227">
        <f t="shared" si="231"/>
        <v>0</v>
      </c>
      <c r="BA266" s="227">
        <f t="shared" si="231"/>
        <v>0</v>
      </c>
      <c r="BB266" s="227">
        <f t="shared" si="231"/>
        <v>0</v>
      </c>
      <c r="BC266" s="227">
        <f t="shared" si="231"/>
        <v>0</v>
      </c>
      <c r="BD266" s="227">
        <f t="shared" si="231"/>
        <v>0</v>
      </c>
      <c r="BE266" s="226">
        <f t="shared" si="231"/>
        <v>0</v>
      </c>
      <c r="BF266" s="228">
        <f t="shared" si="232"/>
        <v>0</v>
      </c>
      <c r="BG266" s="227">
        <f t="shared" si="232"/>
        <v>0</v>
      </c>
      <c r="BH266" s="227">
        <f t="shared" si="232"/>
        <v>0</v>
      </c>
      <c r="BI266" s="227">
        <f t="shared" si="232"/>
        <v>0</v>
      </c>
      <c r="BJ266" s="227">
        <f t="shared" si="232"/>
        <v>0</v>
      </c>
      <c r="BK266" s="227">
        <f t="shared" si="232"/>
        <v>0</v>
      </c>
      <c r="BL266" s="227">
        <f t="shared" si="232"/>
        <v>0</v>
      </c>
      <c r="BM266" s="227">
        <f t="shared" si="232"/>
        <v>0</v>
      </c>
      <c r="BN266" s="227">
        <f t="shared" si="232"/>
        <v>0</v>
      </c>
      <c r="BO266" s="227">
        <f t="shared" si="232"/>
        <v>0</v>
      </c>
      <c r="BP266" s="227">
        <f t="shared" si="232"/>
        <v>0</v>
      </c>
      <c r="BQ266" s="226">
        <f t="shared" si="232"/>
        <v>0</v>
      </c>
      <c r="BR266" s="228">
        <f t="shared" si="232"/>
        <v>0</v>
      </c>
      <c r="BS266" s="227">
        <f t="shared" si="232"/>
        <v>0</v>
      </c>
      <c r="BT266" s="227">
        <f t="shared" si="232"/>
        <v>0</v>
      </c>
      <c r="BU266" s="227">
        <f t="shared" si="232"/>
        <v>0</v>
      </c>
      <c r="BV266" s="227">
        <f t="shared" si="233"/>
        <v>0</v>
      </c>
      <c r="BW266" s="227">
        <f t="shared" si="233"/>
        <v>0</v>
      </c>
      <c r="BX266" s="227">
        <f t="shared" si="233"/>
        <v>0</v>
      </c>
      <c r="BY266" s="227">
        <f t="shared" si="233"/>
        <v>0</v>
      </c>
      <c r="BZ266" s="227">
        <f t="shared" si="233"/>
        <v>0</v>
      </c>
      <c r="CA266" s="227">
        <f t="shared" si="233"/>
        <v>0</v>
      </c>
      <c r="CB266" s="227">
        <f t="shared" si="233"/>
        <v>0</v>
      </c>
      <c r="CC266" s="232">
        <f t="shared" si="234"/>
        <v>0</v>
      </c>
      <c r="CD266" s="368"/>
    </row>
    <row r="267" spans="1:82" x14ac:dyDescent="0.75">
      <c r="A267" s="175"/>
      <c r="B267" s="176" t="s">
        <v>618</v>
      </c>
      <c r="C267" s="177" t="s">
        <v>619</v>
      </c>
      <c r="D267" s="178" t="s">
        <v>446</v>
      </c>
      <c r="E267" s="300">
        <v>0</v>
      </c>
      <c r="F267" s="229"/>
      <c r="G267" s="174">
        <f t="shared" si="235"/>
        <v>0</v>
      </c>
      <c r="H267" s="225"/>
      <c r="I267" s="226"/>
      <c r="J267" s="225">
        <f t="shared" si="229"/>
        <v>0</v>
      </c>
      <c r="K267" s="227">
        <f t="shared" si="229"/>
        <v>0</v>
      </c>
      <c r="L267" s="227">
        <f t="shared" si="229"/>
        <v>0</v>
      </c>
      <c r="M267" s="227">
        <f t="shared" si="229"/>
        <v>0</v>
      </c>
      <c r="N267" s="227">
        <f t="shared" si="229"/>
        <v>0</v>
      </c>
      <c r="O267" s="227">
        <f t="shared" si="229"/>
        <v>0</v>
      </c>
      <c r="P267" s="227">
        <f t="shared" si="229"/>
        <v>0</v>
      </c>
      <c r="Q267" s="227">
        <f t="shared" si="229"/>
        <v>0</v>
      </c>
      <c r="R267" s="227">
        <f t="shared" si="229"/>
        <v>0</v>
      </c>
      <c r="S267" s="227">
        <f t="shared" si="229"/>
        <v>0</v>
      </c>
      <c r="T267" s="227">
        <f t="shared" si="229"/>
        <v>0</v>
      </c>
      <c r="U267" s="226">
        <f t="shared" si="229"/>
        <v>0</v>
      </c>
      <c r="V267" s="225">
        <f t="shared" si="229"/>
        <v>0</v>
      </c>
      <c r="W267" s="227">
        <f t="shared" si="229"/>
        <v>0</v>
      </c>
      <c r="X267" s="227">
        <f t="shared" si="229"/>
        <v>0</v>
      </c>
      <c r="Y267" s="227">
        <f t="shared" si="229"/>
        <v>0</v>
      </c>
      <c r="Z267" s="227">
        <f t="shared" si="230"/>
        <v>0</v>
      </c>
      <c r="AA267" s="227">
        <f t="shared" si="230"/>
        <v>0</v>
      </c>
      <c r="AB267" s="227">
        <f t="shared" si="230"/>
        <v>0</v>
      </c>
      <c r="AC267" s="227">
        <f t="shared" si="230"/>
        <v>0</v>
      </c>
      <c r="AD267" s="227">
        <f t="shared" si="230"/>
        <v>0</v>
      </c>
      <c r="AE267" s="227">
        <f t="shared" si="230"/>
        <v>0</v>
      </c>
      <c r="AF267" s="227">
        <f t="shared" si="230"/>
        <v>0</v>
      </c>
      <c r="AG267" s="226">
        <f t="shared" si="230"/>
        <v>0</v>
      </c>
      <c r="AH267" s="228">
        <f t="shared" si="230"/>
        <v>0</v>
      </c>
      <c r="AI267" s="227">
        <f t="shared" si="230"/>
        <v>0</v>
      </c>
      <c r="AJ267" s="227">
        <f t="shared" si="230"/>
        <v>0</v>
      </c>
      <c r="AK267" s="227">
        <f t="shared" si="230"/>
        <v>0</v>
      </c>
      <c r="AL267" s="227">
        <f t="shared" si="230"/>
        <v>0</v>
      </c>
      <c r="AM267" s="227">
        <f t="shared" si="230"/>
        <v>0</v>
      </c>
      <c r="AN267" s="227">
        <f t="shared" si="230"/>
        <v>0</v>
      </c>
      <c r="AO267" s="227">
        <f t="shared" si="230"/>
        <v>0</v>
      </c>
      <c r="AP267" s="227">
        <f t="shared" si="231"/>
        <v>0</v>
      </c>
      <c r="AQ267" s="227">
        <f t="shared" si="231"/>
        <v>0</v>
      </c>
      <c r="AR267" s="227">
        <f t="shared" si="231"/>
        <v>0</v>
      </c>
      <c r="AS267" s="226">
        <f t="shared" si="231"/>
        <v>0</v>
      </c>
      <c r="AT267" s="228">
        <f t="shared" si="231"/>
        <v>0</v>
      </c>
      <c r="AU267" s="227">
        <f t="shared" si="231"/>
        <v>0</v>
      </c>
      <c r="AV267" s="227">
        <f t="shared" si="231"/>
        <v>0</v>
      </c>
      <c r="AW267" s="227">
        <f t="shared" si="231"/>
        <v>0</v>
      </c>
      <c r="AX267" s="227">
        <f t="shared" si="231"/>
        <v>0</v>
      </c>
      <c r="AY267" s="227">
        <f t="shared" si="231"/>
        <v>0</v>
      </c>
      <c r="AZ267" s="227">
        <f t="shared" si="231"/>
        <v>0</v>
      </c>
      <c r="BA267" s="227">
        <f t="shared" si="231"/>
        <v>0</v>
      </c>
      <c r="BB267" s="227">
        <f t="shared" si="231"/>
        <v>0</v>
      </c>
      <c r="BC267" s="227">
        <f t="shared" si="231"/>
        <v>0</v>
      </c>
      <c r="BD267" s="227">
        <f t="shared" si="231"/>
        <v>0</v>
      </c>
      <c r="BE267" s="226">
        <f t="shared" si="231"/>
        <v>0</v>
      </c>
      <c r="BF267" s="228">
        <f t="shared" si="232"/>
        <v>0</v>
      </c>
      <c r="BG267" s="227">
        <f t="shared" si="232"/>
        <v>0</v>
      </c>
      <c r="BH267" s="227">
        <f t="shared" si="232"/>
        <v>0</v>
      </c>
      <c r="BI267" s="227">
        <f t="shared" si="232"/>
        <v>0</v>
      </c>
      <c r="BJ267" s="227">
        <f t="shared" si="232"/>
        <v>0</v>
      </c>
      <c r="BK267" s="227">
        <f t="shared" si="232"/>
        <v>0</v>
      </c>
      <c r="BL267" s="227">
        <f t="shared" si="232"/>
        <v>0</v>
      </c>
      <c r="BM267" s="227">
        <f t="shared" si="232"/>
        <v>0</v>
      </c>
      <c r="BN267" s="227">
        <f t="shared" si="232"/>
        <v>0</v>
      </c>
      <c r="BO267" s="227">
        <f t="shared" si="232"/>
        <v>0</v>
      </c>
      <c r="BP267" s="227">
        <f t="shared" si="232"/>
        <v>0</v>
      </c>
      <c r="BQ267" s="226">
        <f t="shared" si="232"/>
        <v>0</v>
      </c>
      <c r="BR267" s="228">
        <f t="shared" si="232"/>
        <v>0</v>
      </c>
      <c r="BS267" s="227">
        <f t="shared" si="232"/>
        <v>0</v>
      </c>
      <c r="BT267" s="227">
        <f t="shared" si="232"/>
        <v>0</v>
      </c>
      <c r="BU267" s="227">
        <f t="shared" si="232"/>
        <v>0</v>
      </c>
      <c r="BV267" s="227">
        <f t="shared" si="233"/>
        <v>0</v>
      </c>
      <c r="BW267" s="227">
        <f t="shared" si="233"/>
        <v>0</v>
      </c>
      <c r="BX267" s="227">
        <f t="shared" si="233"/>
        <v>0</v>
      </c>
      <c r="BY267" s="227">
        <f t="shared" si="233"/>
        <v>0</v>
      </c>
      <c r="BZ267" s="227">
        <f t="shared" si="233"/>
        <v>0</v>
      </c>
      <c r="CA267" s="227">
        <f t="shared" si="233"/>
        <v>0</v>
      </c>
      <c r="CB267" s="227">
        <f t="shared" si="233"/>
        <v>0</v>
      </c>
      <c r="CC267" s="232">
        <f t="shared" si="234"/>
        <v>0</v>
      </c>
      <c r="CD267" s="368"/>
    </row>
    <row r="268" spans="1:82" x14ac:dyDescent="0.75">
      <c r="A268" s="175"/>
      <c r="B268" s="176" t="s">
        <v>620</v>
      </c>
      <c r="C268" s="177" t="s">
        <v>621</v>
      </c>
      <c r="D268" s="178" t="s">
        <v>446</v>
      </c>
      <c r="E268" s="300">
        <v>0</v>
      </c>
      <c r="F268" s="229"/>
      <c r="G268" s="174">
        <f t="shared" si="235"/>
        <v>0</v>
      </c>
      <c r="H268" s="225"/>
      <c r="I268" s="226"/>
      <c r="J268" s="225">
        <f t="shared" si="229"/>
        <v>0</v>
      </c>
      <c r="K268" s="227">
        <f t="shared" si="229"/>
        <v>0</v>
      </c>
      <c r="L268" s="227">
        <f t="shared" si="229"/>
        <v>0</v>
      </c>
      <c r="M268" s="227">
        <f t="shared" si="229"/>
        <v>0</v>
      </c>
      <c r="N268" s="227">
        <f t="shared" si="229"/>
        <v>0</v>
      </c>
      <c r="O268" s="227">
        <f t="shared" si="229"/>
        <v>0</v>
      </c>
      <c r="P268" s="227">
        <f t="shared" si="229"/>
        <v>0</v>
      </c>
      <c r="Q268" s="227">
        <f t="shared" si="229"/>
        <v>0</v>
      </c>
      <c r="R268" s="227">
        <f t="shared" si="229"/>
        <v>0</v>
      </c>
      <c r="S268" s="227">
        <f t="shared" si="229"/>
        <v>0</v>
      </c>
      <c r="T268" s="227">
        <f t="shared" si="229"/>
        <v>0</v>
      </c>
      <c r="U268" s="226">
        <f t="shared" si="229"/>
        <v>0</v>
      </c>
      <c r="V268" s="225">
        <f t="shared" si="229"/>
        <v>0</v>
      </c>
      <c r="W268" s="227">
        <f t="shared" si="229"/>
        <v>0</v>
      </c>
      <c r="X268" s="227">
        <f t="shared" si="229"/>
        <v>0</v>
      </c>
      <c r="Y268" s="227">
        <f t="shared" si="229"/>
        <v>0</v>
      </c>
      <c r="Z268" s="227">
        <f t="shared" si="230"/>
        <v>0</v>
      </c>
      <c r="AA268" s="227">
        <f t="shared" si="230"/>
        <v>0</v>
      </c>
      <c r="AB268" s="227">
        <f t="shared" si="230"/>
        <v>0</v>
      </c>
      <c r="AC268" s="227">
        <f t="shared" si="230"/>
        <v>0</v>
      </c>
      <c r="AD268" s="227">
        <f t="shared" si="230"/>
        <v>0</v>
      </c>
      <c r="AE268" s="227">
        <f t="shared" si="230"/>
        <v>0</v>
      </c>
      <c r="AF268" s="227">
        <f t="shared" si="230"/>
        <v>0</v>
      </c>
      <c r="AG268" s="226">
        <f t="shared" si="230"/>
        <v>0</v>
      </c>
      <c r="AH268" s="228">
        <f t="shared" si="230"/>
        <v>0</v>
      </c>
      <c r="AI268" s="227">
        <f t="shared" si="230"/>
        <v>0</v>
      </c>
      <c r="AJ268" s="227">
        <f t="shared" si="230"/>
        <v>0</v>
      </c>
      <c r="AK268" s="227">
        <f t="shared" si="230"/>
        <v>0</v>
      </c>
      <c r="AL268" s="227">
        <f t="shared" si="230"/>
        <v>0</v>
      </c>
      <c r="AM268" s="227">
        <f t="shared" si="230"/>
        <v>0</v>
      </c>
      <c r="AN268" s="227">
        <f t="shared" si="230"/>
        <v>0</v>
      </c>
      <c r="AO268" s="227">
        <f t="shared" si="230"/>
        <v>0</v>
      </c>
      <c r="AP268" s="227">
        <f t="shared" si="231"/>
        <v>0</v>
      </c>
      <c r="AQ268" s="227">
        <f t="shared" si="231"/>
        <v>0</v>
      </c>
      <c r="AR268" s="227">
        <f t="shared" si="231"/>
        <v>0</v>
      </c>
      <c r="AS268" s="226">
        <f t="shared" si="231"/>
        <v>0</v>
      </c>
      <c r="AT268" s="228">
        <f t="shared" si="231"/>
        <v>0</v>
      </c>
      <c r="AU268" s="227">
        <f t="shared" si="231"/>
        <v>0</v>
      </c>
      <c r="AV268" s="227">
        <f t="shared" si="231"/>
        <v>0</v>
      </c>
      <c r="AW268" s="227">
        <f t="shared" si="231"/>
        <v>0</v>
      </c>
      <c r="AX268" s="227">
        <f t="shared" si="231"/>
        <v>0</v>
      </c>
      <c r="AY268" s="227">
        <f t="shared" si="231"/>
        <v>0</v>
      </c>
      <c r="AZ268" s="227">
        <f t="shared" si="231"/>
        <v>0</v>
      </c>
      <c r="BA268" s="227">
        <f t="shared" si="231"/>
        <v>0</v>
      </c>
      <c r="BB268" s="227">
        <f t="shared" si="231"/>
        <v>0</v>
      </c>
      <c r="BC268" s="227">
        <f t="shared" si="231"/>
        <v>0</v>
      </c>
      <c r="BD268" s="227">
        <f t="shared" si="231"/>
        <v>0</v>
      </c>
      <c r="BE268" s="226">
        <f t="shared" si="231"/>
        <v>0</v>
      </c>
      <c r="BF268" s="228">
        <f t="shared" si="232"/>
        <v>0</v>
      </c>
      <c r="BG268" s="227">
        <f t="shared" si="232"/>
        <v>0</v>
      </c>
      <c r="BH268" s="227">
        <f t="shared" si="232"/>
        <v>0</v>
      </c>
      <c r="BI268" s="227">
        <f t="shared" si="232"/>
        <v>0</v>
      </c>
      <c r="BJ268" s="227">
        <f t="shared" si="232"/>
        <v>0</v>
      </c>
      <c r="BK268" s="227">
        <f t="shared" si="232"/>
        <v>0</v>
      </c>
      <c r="BL268" s="227">
        <f t="shared" si="232"/>
        <v>0</v>
      </c>
      <c r="BM268" s="227">
        <f t="shared" si="232"/>
        <v>0</v>
      </c>
      <c r="BN268" s="227">
        <f t="shared" si="232"/>
        <v>0</v>
      </c>
      <c r="BO268" s="227">
        <f t="shared" si="232"/>
        <v>0</v>
      </c>
      <c r="BP268" s="227">
        <f t="shared" si="232"/>
        <v>0</v>
      </c>
      <c r="BQ268" s="226">
        <f t="shared" si="232"/>
        <v>0</v>
      </c>
      <c r="BR268" s="228">
        <f t="shared" si="232"/>
        <v>0</v>
      </c>
      <c r="BS268" s="227">
        <f t="shared" si="232"/>
        <v>0</v>
      </c>
      <c r="BT268" s="227">
        <f t="shared" si="232"/>
        <v>0</v>
      </c>
      <c r="BU268" s="227">
        <f t="shared" si="232"/>
        <v>0</v>
      </c>
      <c r="BV268" s="227">
        <f t="shared" si="233"/>
        <v>0</v>
      </c>
      <c r="BW268" s="227">
        <f t="shared" si="233"/>
        <v>0</v>
      </c>
      <c r="BX268" s="227">
        <f t="shared" si="233"/>
        <v>0</v>
      </c>
      <c r="BY268" s="227">
        <f t="shared" si="233"/>
        <v>0</v>
      </c>
      <c r="BZ268" s="227">
        <f t="shared" si="233"/>
        <v>0</v>
      </c>
      <c r="CA268" s="227">
        <f t="shared" si="233"/>
        <v>0</v>
      </c>
      <c r="CB268" s="227">
        <f t="shared" si="233"/>
        <v>0</v>
      </c>
      <c r="CC268" s="232">
        <f t="shared" si="234"/>
        <v>0</v>
      </c>
      <c r="CD268" s="368"/>
    </row>
    <row r="269" spans="1:82" s="39" customFormat="1" ht="13.5" x14ac:dyDescent="0.75">
      <c r="B269" s="73" t="s">
        <v>622</v>
      </c>
      <c r="C269" s="129" t="s">
        <v>623</v>
      </c>
      <c r="D269" s="130" t="s">
        <v>446</v>
      </c>
      <c r="E269" s="255">
        <v>2</v>
      </c>
      <c r="F269" s="319"/>
      <c r="G269" s="74">
        <f t="shared" si="235"/>
        <v>0</v>
      </c>
      <c r="H269" s="75"/>
      <c r="I269" s="76"/>
      <c r="J269" s="75">
        <f t="shared" si="229"/>
        <v>0</v>
      </c>
      <c r="K269" s="77">
        <f t="shared" si="229"/>
        <v>0</v>
      </c>
      <c r="L269" s="77">
        <f t="shared" si="229"/>
        <v>0</v>
      </c>
      <c r="M269" s="77">
        <f t="shared" si="229"/>
        <v>0</v>
      </c>
      <c r="N269" s="77">
        <f t="shared" si="229"/>
        <v>0</v>
      </c>
      <c r="O269" s="77">
        <f t="shared" si="229"/>
        <v>0</v>
      </c>
      <c r="P269" s="77">
        <f t="shared" si="229"/>
        <v>0</v>
      </c>
      <c r="Q269" s="77">
        <f t="shared" si="229"/>
        <v>0</v>
      </c>
      <c r="R269" s="77">
        <f t="shared" si="229"/>
        <v>0</v>
      </c>
      <c r="S269" s="77">
        <f t="shared" si="229"/>
        <v>0</v>
      </c>
      <c r="T269" s="77">
        <f t="shared" si="229"/>
        <v>0</v>
      </c>
      <c r="U269" s="76">
        <f t="shared" si="229"/>
        <v>0</v>
      </c>
      <c r="V269" s="78">
        <f t="shared" si="229"/>
        <v>0</v>
      </c>
      <c r="W269" s="77">
        <f t="shared" si="229"/>
        <v>0</v>
      </c>
      <c r="X269" s="77">
        <f t="shared" si="229"/>
        <v>0</v>
      </c>
      <c r="Y269" s="77">
        <f t="shared" si="229"/>
        <v>0</v>
      </c>
      <c r="Z269" s="77">
        <f t="shared" si="230"/>
        <v>0</v>
      </c>
      <c r="AA269" s="77">
        <f t="shared" si="230"/>
        <v>0</v>
      </c>
      <c r="AB269" s="77">
        <f t="shared" si="230"/>
        <v>0</v>
      </c>
      <c r="AC269" s="77">
        <f t="shared" si="230"/>
        <v>0</v>
      </c>
      <c r="AD269" s="77">
        <f t="shared" si="230"/>
        <v>0</v>
      </c>
      <c r="AE269" s="77">
        <f t="shared" si="230"/>
        <v>0</v>
      </c>
      <c r="AF269" s="77">
        <f t="shared" si="230"/>
        <v>0</v>
      </c>
      <c r="AG269" s="76">
        <f t="shared" si="230"/>
        <v>0</v>
      </c>
      <c r="AH269" s="78">
        <f t="shared" si="230"/>
        <v>0</v>
      </c>
      <c r="AI269" s="77">
        <f t="shared" si="230"/>
        <v>0</v>
      </c>
      <c r="AJ269" s="77">
        <f t="shared" si="230"/>
        <v>0</v>
      </c>
      <c r="AK269" s="77">
        <f t="shared" si="230"/>
        <v>0</v>
      </c>
      <c r="AL269" s="77">
        <f t="shared" si="230"/>
        <v>0</v>
      </c>
      <c r="AM269" s="77">
        <f t="shared" si="230"/>
        <v>0</v>
      </c>
      <c r="AN269" s="77">
        <f t="shared" si="230"/>
        <v>0</v>
      </c>
      <c r="AO269" s="77">
        <f t="shared" si="230"/>
        <v>0</v>
      </c>
      <c r="AP269" s="77">
        <f t="shared" si="231"/>
        <v>0</v>
      </c>
      <c r="AQ269" s="77">
        <f t="shared" si="231"/>
        <v>0</v>
      </c>
      <c r="AR269" s="77">
        <f t="shared" si="231"/>
        <v>0</v>
      </c>
      <c r="AS269" s="76">
        <f t="shared" si="231"/>
        <v>0</v>
      </c>
      <c r="AT269" s="78">
        <f t="shared" si="231"/>
        <v>0</v>
      </c>
      <c r="AU269" s="77">
        <f t="shared" si="231"/>
        <v>0</v>
      </c>
      <c r="AV269" s="77">
        <f t="shared" si="231"/>
        <v>0</v>
      </c>
      <c r="AW269" s="77">
        <f t="shared" si="231"/>
        <v>0</v>
      </c>
      <c r="AX269" s="77">
        <f t="shared" si="231"/>
        <v>0</v>
      </c>
      <c r="AY269" s="77">
        <f t="shared" si="231"/>
        <v>0</v>
      </c>
      <c r="AZ269" s="77">
        <f t="shared" si="231"/>
        <v>0</v>
      </c>
      <c r="BA269" s="77">
        <f t="shared" si="231"/>
        <v>0</v>
      </c>
      <c r="BB269" s="77">
        <f t="shared" si="231"/>
        <v>0</v>
      </c>
      <c r="BC269" s="77">
        <f t="shared" si="231"/>
        <v>0</v>
      </c>
      <c r="BD269" s="77">
        <f t="shared" si="231"/>
        <v>0</v>
      </c>
      <c r="BE269" s="76">
        <f t="shared" si="231"/>
        <v>0</v>
      </c>
      <c r="BF269" s="78">
        <f t="shared" si="232"/>
        <v>0</v>
      </c>
      <c r="BG269" s="77">
        <f t="shared" si="232"/>
        <v>0</v>
      </c>
      <c r="BH269" s="77">
        <f t="shared" si="232"/>
        <v>0</v>
      </c>
      <c r="BI269" s="77">
        <f t="shared" si="232"/>
        <v>0</v>
      </c>
      <c r="BJ269" s="77">
        <f t="shared" si="232"/>
        <v>0</v>
      </c>
      <c r="BK269" s="77">
        <f t="shared" si="232"/>
        <v>0</v>
      </c>
      <c r="BL269" s="77">
        <f t="shared" si="232"/>
        <v>0</v>
      </c>
      <c r="BM269" s="77">
        <f t="shared" si="232"/>
        <v>0</v>
      </c>
      <c r="BN269" s="77">
        <f t="shared" si="232"/>
        <v>0</v>
      </c>
      <c r="BO269" s="77">
        <f t="shared" si="232"/>
        <v>0</v>
      </c>
      <c r="BP269" s="77">
        <f t="shared" si="232"/>
        <v>0</v>
      </c>
      <c r="BQ269" s="76">
        <f t="shared" si="232"/>
        <v>0</v>
      </c>
      <c r="BR269" s="78">
        <f t="shared" si="232"/>
        <v>0</v>
      </c>
      <c r="BS269" s="77">
        <f t="shared" si="232"/>
        <v>0</v>
      </c>
      <c r="BT269" s="77">
        <f t="shared" si="232"/>
        <v>0</v>
      </c>
      <c r="BU269" s="77">
        <f t="shared" si="232"/>
        <v>0</v>
      </c>
      <c r="BV269" s="77">
        <f t="shared" si="233"/>
        <v>0</v>
      </c>
      <c r="BW269" s="77">
        <f t="shared" si="233"/>
        <v>0</v>
      </c>
      <c r="BX269" s="77">
        <f t="shared" si="233"/>
        <v>0</v>
      </c>
      <c r="BY269" s="77">
        <f t="shared" si="233"/>
        <v>0</v>
      </c>
      <c r="BZ269" s="77">
        <f t="shared" si="233"/>
        <v>0</v>
      </c>
      <c r="CA269" s="77">
        <f t="shared" si="233"/>
        <v>0</v>
      </c>
      <c r="CB269" s="77">
        <f t="shared" si="233"/>
        <v>0</v>
      </c>
      <c r="CC269" s="76">
        <f t="shared" si="234"/>
        <v>0</v>
      </c>
      <c r="CD269" s="368"/>
    </row>
    <row r="270" spans="1:82" s="39" customFormat="1" ht="13.5" x14ac:dyDescent="0.75">
      <c r="B270" s="73" t="s">
        <v>624</v>
      </c>
      <c r="C270" s="129" t="s">
        <v>625</v>
      </c>
      <c r="D270" s="130" t="s">
        <v>446</v>
      </c>
      <c r="E270" s="255">
        <v>2</v>
      </c>
      <c r="F270" s="319"/>
      <c r="G270" s="74">
        <f t="shared" si="235"/>
        <v>0</v>
      </c>
      <c r="H270" s="75"/>
      <c r="I270" s="76"/>
      <c r="J270" s="75">
        <f t="shared" si="229"/>
        <v>0</v>
      </c>
      <c r="K270" s="77">
        <f t="shared" si="229"/>
        <v>0</v>
      </c>
      <c r="L270" s="77">
        <f t="shared" si="229"/>
        <v>0</v>
      </c>
      <c r="M270" s="77">
        <f t="shared" si="229"/>
        <v>0</v>
      </c>
      <c r="N270" s="77">
        <f t="shared" si="229"/>
        <v>0</v>
      </c>
      <c r="O270" s="77">
        <f t="shared" si="229"/>
        <v>0</v>
      </c>
      <c r="P270" s="77">
        <f t="shared" si="229"/>
        <v>0</v>
      </c>
      <c r="Q270" s="77">
        <f t="shared" si="229"/>
        <v>0</v>
      </c>
      <c r="R270" s="77">
        <f t="shared" si="229"/>
        <v>0</v>
      </c>
      <c r="S270" s="77">
        <f t="shared" si="229"/>
        <v>0</v>
      </c>
      <c r="T270" s="77">
        <f t="shared" si="229"/>
        <v>0</v>
      </c>
      <c r="U270" s="76">
        <f t="shared" si="229"/>
        <v>0</v>
      </c>
      <c r="V270" s="78">
        <f t="shared" si="229"/>
        <v>0</v>
      </c>
      <c r="W270" s="77">
        <f t="shared" si="229"/>
        <v>0</v>
      </c>
      <c r="X270" s="77">
        <f t="shared" si="229"/>
        <v>0</v>
      </c>
      <c r="Y270" s="77">
        <f t="shared" si="229"/>
        <v>0</v>
      </c>
      <c r="Z270" s="77">
        <f t="shared" si="230"/>
        <v>0</v>
      </c>
      <c r="AA270" s="77">
        <f t="shared" si="230"/>
        <v>0</v>
      </c>
      <c r="AB270" s="77">
        <f t="shared" si="230"/>
        <v>0</v>
      </c>
      <c r="AC270" s="77">
        <f t="shared" si="230"/>
        <v>0</v>
      </c>
      <c r="AD270" s="77">
        <f t="shared" si="230"/>
        <v>0</v>
      </c>
      <c r="AE270" s="77">
        <f t="shared" si="230"/>
        <v>0</v>
      </c>
      <c r="AF270" s="77">
        <f t="shared" si="230"/>
        <v>0</v>
      </c>
      <c r="AG270" s="76">
        <f t="shared" si="230"/>
        <v>0</v>
      </c>
      <c r="AH270" s="78">
        <f t="shared" si="230"/>
        <v>0</v>
      </c>
      <c r="AI270" s="77">
        <f t="shared" si="230"/>
        <v>0</v>
      </c>
      <c r="AJ270" s="77">
        <f t="shared" si="230"/>
        <v>0</v>
      </c>
      <c r="AK270" s="77">
        <f t="shared" si="230"/>
        <v>0</v>
      </c>
      <c r="AL270" s="77">
        <f t="shared" si="230"/>
        <v>0</v>
      </c>
      <c r="AM270" s="77">
        <f t="shared" si="230"/>
        <v>0</v>
      </c>
      <c r="AN270" s="77">
        <f t="shared" si="230"/>
        <v>0</v>
      </c>
      <c r="AO270" s="77">
        <f t="shared" si="230"/>
        <v>0</v>
      </c>
      <c r="AP270" s="77">
        <f t="shared" si="231"/>
        <v>0</v>
      </c>
      <c r="AQ270" s="77">
        <f t="shared" si="231"/>
        <v>0</v>
      </c>
      <c r="AR270" s="77">
        <f t="shared" si="231"/>
        <v>0</v>
      </c>
      <c r="AS270" s="76">
        <f t="shared" si="231"/>
        <v>0</v>
      </c>
      <c r="AT270" s="78">
        <f t="shared" si="231"/>
        <v>0</v>
      </c>
      <c r="AU270" s="77">
        <f t="shared" si="231"/>
        <v>0</v>
      </c>
      <c r="AV270" s="77">
        <f t="shared" si="231"/>
        <v>0</v>
      </c>
      <c r="AW270" s="77">
        <f t="shared" si="231"/>
        <v>0</v>
      </c>
      <c r="AX270" s="77">
        <f t="shared" si="231"/>
        <v>0</v>
      </c>
      <c r="AY270" s="77">
        <f t="shared" si="231"/>
        <v>0</v>
      </c>
      <c r="AZ270" s="77">
        <f t="shared" si="231"/>
        <v>0</v>
      </c>
      <c r="BA270" s="77">
        <f t="shared" si="231"/>
        <v>0</v>
      </c>
      <c r="BB270" s="77">
        <f t="shared" si="231"/>
        <v>0</v>
      </c>
      <c r="BC270" s="77">
        <f t="shared" si="231"/>
        <v>0</v>
      </c>
      <c r="BD270" s="77">
        <f t="shared" si="231"/>
        <v>0</v>
      </c>
      <c r="BE270" s="76">
        <f t="shared" si="231"/>
        <v>0</v>
      </c>
      <c r="BF270" s="78">
        <f t="shared" si="232"/>
        <v>0</v>
      </c>
      <c r="BG270" s="77">
        <f t="shared" si="232"/>
        <v>0</v>
      </c>
      <c r="BH270" s="77">
        <f t="shared" si="232"/>
        <v>0</v>
      </c>
      <c r="BI270" s="77">
        <f t="shared" si="232"/>
        <v>0</v>
      </c>
      <c r="BJ270" s="77">
        <f t="shared" si="232"/>
        <v>0</v>
      </c>
      <c r="BK270" s="77">
        <f t="shared" si="232"/>
        <v>0</v>
      </c>
      <c r="BL270" s="77">
        <f t="shared" si="232"/>
        <v>0</v>
      </c>
      <c r="BM270" s="77">
        <f t="shared" si="232"/>
        <v>0</v>
      </c>
      <c r="BN270" s="77">
        <f t="shared" si="232"/>
        <v>0</v>
      </c>
      <c r="BO270" s="77">
        <f t="shared" si="232"/>
        <v>0</v>
      </c>
      <c r="BP270" s="77">
        <f t="shared" si="232"/>
        <v>0</v>
      </c>
      <c r="BQ270" s="76">
        <f t="shared" si="232"/>
        <v>0</v>
      </c>
      <c r="BR270" s="78">
        <f t="shared" si="232"/>
        <v>0</v>
      </c>
      <c r="BS270" s="77">
        <f t="shared" si="232"/>
        <v>0</v>
      </c>
      <c r="BT270" s="77">
        <f t="shared" si="232"/>
        <v>0</v>
      </c>
      <c r="BU270" s="77">
        <f t="shared" si="232"/>
        <v>0</v>
      </c>
      <c r="BV270" s="77">
        <f t="shared" si="233"/>
        <v>0</v>
      </c>
      <c r="BW270" s="77">
        <f t="shared" si="233"/>
        <v>0</v>
      </c>
      <c r="BX270" s="77">
        <f t="shared" si="233"/>
        <v>0</v>
      </c>
      <c r="BY270" s="77">
        <f t="shared" si="233"/>
        <v>0</v>
      </c>
      <c r="BZ270" s="77">
        <f t="shared" si="233"/>
        <v>0</v>
      </c>
      <c r="CA270" s="77">
        <f t="shared" si="233"/>
        <v>0</v>
      </c>
      <c r="CB270" s="77">
        <f t="shared" si="233"/>
        <v>0</v>
      </c>
      <c r="CC270" s="76">
        <f t="shared" si="234"/>
        <v>0</v>
      </c>
      <c r="CD270" s="368"/>
    </row>
    <row r="271" spans="1:82" s="39" customFormat="1" ht="13.5" x14ac:dyDescent="0.75">
      <c r="B271" s="73" t="s">
        <v>626</v>
      </c>
      <c r="C271" s="129" t="s">
        <v>627</v>
      </c>
      <c r="D271" s="130" t="s">
        <v>446</v>
      </c>
      <c r="E271" s="255">
        <v>2</v>
      </c>
      <c r="F271" s="319"/>
      <c r="G271" s="74">
        <f t="shared" si="235"/>
        <v>0</v>
      </c>
      <c r="H271" s="75"/>
      <c r="I271" s="76"/>
      <c r="J271" s="75">
        <f t="shared" si="229"/>
        <v>0</v>
      </c>
      <c r="K271" s="77">
        <f t="shared" si="229"/>
        <v>0</v>
      </c>
      <c r="L271" s="77">
        <f t="shared" si="229"/>
        <v>0</v>
      </c>
      <c r="M271" s="77">
        <f t="shared" si="229"/>
        <v>0</v>
      </c>
      <c r="N271" s="77">
        <f t="shared" si="229"/>
        <v>0</v>
      </c>
      <c r="O271" s="77">
        <f t="shared" si="229"/>
        <v>0</v>
      </c>
      <c r="P271" s="77">
        <f t="shared" si="229"/>
        <v>0</v>
      </c>
      <c r="Q271" s="77">
        <f t="shared" si="229"/>
        <v>0</v>
      </c>
      <c r="R271" s="77">
        <f t="shared" si="229"/>
        <v>0</v>
      </c>
      <c r="S271" s="77">
        <f t="shared" si="229"/>
        <v>0</v>
      </c>
      <c r="T271" s="77">
        <f t="shared" si="229"/>
        <v>0</v>
      </c>
      <c r="U271" s="76">
        <f t="shared" si="229"/>
        <v>0</v>
      </c>
      <c r="V271" s="78">
        <f t="shared" si="229"/>
        <v>0</v>
      </c>
      <c r="W271" s="77">
        <f t="shared" si="229"/>
        <v>0</v>
      </c>
      <c r="X271" s="77">
        <f t="shared" si="229"/>
        <v>0</v>
      </c>
      <c r="Y271" s="77">
        <f t="shared" si="229"/>
        <v>0</v>
      </c>
      <c r="Z271" s="77">
        <f t="shared" si="230"/>
        <v>0</v>
      </c>
      <c r="AA271" s="77">
        <f t="shared" si="230"/>
        <v>0</v>
      </c>
      <c r="AB271" s="77">
        <f t="shared" si="230"/>
        <v>0</v>
      </c>
      <c r="AC271" s="77">
        <f t="shared" si="230"/>
        <v>0</v>
      </c>
      <c r="AD271" s="77">
        <f t="shared" si="230"/>
        <v>0</v>
      </c>
      <c r="AE271" s="77">
        <f t="shared" si="230"/>
        <v>0</v>
      </c>
      <c r="AF271" s="77">
        <f t="shared" si="230"/>
        <v>0</v>
      </c>
      <c r="AG271" s="76">
        <f t="shared" si="230"/>
        <v>0</v>
      </c>
      <c r="AH271" s="78">
        <f t="shared" si="230"/>
        <v>0</v>
      </c>
      <c r="AI271" s="77">
        <f t="shared" si="230"/>
        <v>0</v>
      </c>
      <c r="AJ271" s="77">
        <f t="shared" si="230"/>
        <v>0</v>
      </c>
      <c r="AK271" s="77">
        <f t="shared" si="230"/>
        <v>0</v>
      </c>
      <c r="AL271" s="77">
        <f t="shared" si="230"/>
        <v>0</v>
      </c>
      <c r="AM271" s="77">
        <f t="shared" si="230"/>
        <v>0</v>
      </c>
      <c r="AN271" s="77">
        <f t="shared" si="230"/>
        <v>0</v>
      </c>
      <c r="AO271" s="77">
        <f t="shared" si="230"/>
        <v>0</v>
      </c>
      <c r="AP271" s="77">
        <f t="shared" si="231"/>
        <v>0</v>
      </c>
      <c r="AQ271" s="77">
        <f t="shared" si="231"/>
        <v>0</v>
      </c>
      <c r="AR271" s="77">
        <f t="shared" si="231"/>
        <v>0</v>
      </c>
      <c r="AS271" s="76">
        <f t="shared" si="231"/>
        <v>0</v>
      </c>
      <c r="AT271" s="78">
        <f t="shared" si="231"/>
        <v>0</v>
      </c>
      <c r="AU271" s="77">
        <f t="shared" si="231"/>
        <v>0</v>
      </c>
      <c r="AV271" s="77">
        <f t="shared" si="231"/>
        <v>0</v>
      </c>
      <c r="AW271" s="77">
        <f t="shared" si="231"/>
        <v>0</v>
      </c>
      <c r="AX271" s="77">
        <f t="shared" si="231"/>
        <v>0</v>
      </c>
      <c r="AY271" s="77">
        <f t="shared" si="231"/>
        <v>0</v>
      </c>
      <c r="AZ271" s="77">
        <f t="shared" si="231"/>
        <v>0</v>
      </c>
      <c r="BA271" s="77">
        <f t="shared" si="231"/>
        <v>0</v>
      </c>
      <c r="BB271" s="77">
        <f t="shared" si="231"/>
        <v>0</v>
      </c>
      <c r="BC271" s="77">
        <f t="shared" si="231"/>
        <v>0</v>
      </c>
      <c r="BD271" s="77">
        <f t="shared" si="231"/>
        <v>0</v>
      </c>
      <c r="BE271" s="76">
        <f t="shared" si="231"/>
        <v>0</v>
      </c>
      <c r="BF271" s="78">
        <f t="shared" si="232"/>
        <v>0</v>
      </c>
      <c r="BG271" s="77">
        <f t="shared" si="232"/>
        <v>0</v>
      </c>
      <c r="BH271" s="77">
        <f t="shared" si="232"/>
        <v>0</v>
      </c>
      <c r="BI271" s="77">
        <f t="shared" si="232"/>
        <v>0</v>
      </c>
      <c r="BJ271" s="77">
        <f t="shared" si="232"/>
        <v>0</v>
      </c>
      <c r="BK271" s="77">
        <f t="shared" si="232"/>
        <v>0</v>
      </c>
      <c r="BL271" s="77">
        <f t="shared" si="232"/>
        <v>0</v>
      </c>
      <c r="BM271" s="77">
        <f t="shared" si="232"/>
        <v>0</v>
      </c>
      <c r="BN271" s="77">
        <f t="shared" si="232"/>
        <v>0</v>
      </c>
      <c r="BO271" s="77">
        <f t="shared" si="232"/>
        <v>0</v>
      </c>
      <c r="BP271" s="77">
        <f t="shared" si="232"/>
        <v>0</v>
      </c>
      <c r="BQ271" s="76">
        <f t="shared" si="232"/>
        <v>0</v>
      </c>
      <c r="BR271" s="78">
        <f t="shared" si="232"/>
        <v>0</v>
      </c>
      <c r="BS271" s="77">
        <f t="shared" si="232"/>
        <v>0</v>
      </c>
      <c r="BT271" s="77">
        <f t="shared" si="232"/>
        <v>0</v>
      </c>
      <c r="BU271" s="77">
        <f t="shared" si="232"/>
        <v>0</v>
      </c>
      <c r="BV271" s="77">
        <f t="shared" si="233"/>
        <v>0</v>
      </c>
      <c r="BW271" s="77">
        <f t="shared" si="233"/>
        <v>0</v>
      </c>
      <c r="BX271" s="77">
        <f t="shared" si="233"/>
        <v>0</v>
      </c>
      <c r="BY271" s="77">
        <f t="shared" si="233"/>
        <v>0</v>
      </c>
      <c r="BZ271" s="77">
        <f t="shared" si="233"/>
        <v>0</v>
      </c>
      <c r="CA271" s="77">
        <f t="shared" si="233"/>
        <v>0</v>
      </c>
      <c r="CB271" s="77">
        <f t="shared" si="233"/>
        <v>0</v>
      </c>
      <c r="CC271" s="76">
        <f t="shared" si="234"/>
        <v>0</v>
      </c>
      <c r="CD271" s="368"/>
    </row>
    <row r="272" spans="1:82" s="39" customFormat="1" ht="13.5" x14ac:dyDescent="0.75">
      <c r="B272" s="73" t="s">
        <v>628</v>
      </c>
      <c r="C272" s="129" t="s">
        <v>475</v>
      </c>
      <c r="D272" s="130" t="s">
        <v>476</v>
      </c>
      <c r="E272" s="255">
        <v>2400</v>
      </c>
      <c r="F272" s="319"/>
      <c r="G272" s="74">
        <f>+E272*F272</f>
        <v>0</v>
      </c>
      <c r="H272" s="75"/>
      <c r="I272" s="76"/>
      <c r="J272" s="75">
        <f t="shared" si="229"/>
        <v>0</v>
      </c>
      <c r="K272" s="77">
        <f t="shared" si="229"/>
        <v>0</v>
      </c>
      <c r="L272" s="77">
        <f t="shared" si="229"/>
        <v>0</v>
      </c>
      <c r="M272" s="77">
        <f t="shared" si="229"/>
        <v>0</v>
      </c>
      <c r="N272" s="77">
        <f t="shared" si="229"/>
        <v>0</v>
      </c>
      <c r="O272" s="77">
        <f t="shared" si="229"/>
        <v>0</v>
      </c>
      <c r="P272" s="77">
        <f t="shared" si="229"/>
        <v>0</v>
      </c>
      <c r="Q272" s="77">
        <f t="shared" si="229"/>
        <v>0</v>
      </c>
      <c r="R272" s="77">
        <f t="shared" si="229"/>
        <v>0</v>
      </c>
      <c r="S272" s="77">
        <f t="shared" si="229"/>
        <v>0</v>
      </c>
      <c r="T272" s="77">
        <f t="shared" si="229"/>
        <v>0</v>
      </c>
      <c r="U272" s="76">
        <f t="shared" si="229"/>
        <v>0</v>
      </c>
      <c r="V272" s="78">
        <f t="shared" si="229"/>
        <v>0</v>
      </c>
      <c r="W272" s="77">
        <f t="shared" si="229"/>
        <v>0</v>
      </c>
      <c r="X272" s="77">
        <f t="shared" si="229"/>
        <v>0</v>
      </c>
      <c r="Y272" s="77">
        <f t="shared" si="229"/>
        <v>0</v>
      </c>
      <c r="Z272" s="77">
        <f t="shared" si="230"/>
        <v>0</v>
      </c>
      <c r="AA272" s="77">
        <f t="shared" si="230"/>
        <v>0</v>
      </c>
      <c r="AB272" s="77">
        <f t="shared" si="230"/>
        <v>0</v>
      </c>
      <c r="AC272" s="77">
        <f t="shared" si="230"/>
        <v>0</v>
      </c>
      <c r="AD272" s="77">
        <f t="shared" si="230"/>
        <v>0</v>
      </c>
      <c r="AE272" s="77">
        <f t="shared" si="230"/>
        <v>0</v>
      </c>
      <c r="AF272" s="77">
        <f t="shared" si="230"/>
        <v>0</v>
      </c>
      <c r="AG272" s="76">
        <f t="shared" si="230"/>
        <v>0</v>
      </c>
      <c r="AH272" s="78">
        <f t="shared" si="230"/>
        <v>0</v>
      </c>
      <c r="AI272" s="77">
        <f t="shared" si="230"/>
        <v>0</v>
      </c>
      <c r="AJ272" s="77">
        <f t="shared" si="230"/>
        <v>0</v>
      </c>
      <c r="AK272" s="77">
        <f t="shared" si="230"/>
        <v>0</v>
      </c>
      <c r="AL272" s="77">
        <f t="shared" si="230"/>
        <v>0</v>
      </c>
      <c r="AM272" s="77">
        <f t="shared" si="230"/>
        <v>0</v>
      </c>
      <c r="AN272" s="77">
        <f t="shared" si="230"/>
        <v>0</v>
      </c>
      <c r="AO272" s="77">
        <f t="shared" si="230"/>
        <v>0</v>
      </c>
      <c r="AP272" s="77">
        <f t="shared" si="231"/>
        <v>0</v>
      </c>
      <c r="AQ272" s="77">
        <f t="shared" si="231"/>
        <v>0</v>
      </c>
      <c r="AR272" s="77">
        <f t="shared" si="231"/>
        <v>0</v>
      </c>
      <c r="AS272" s="76">
        <f t="shared" si="231"/>
        <v>0</v>
      </c>
      <c r="AT272" s="78">
        <f t="shared" si="231"/>
        <v>0</v>
      </c>
      <c r="AU272" s="77">
        <f t="shared" si="231"/>
        <v>0</v>
      </c>
      <c r="AV272" s="77">
        <f t="shared" si="231"/>
        <v>0</v>
      </c>
      <c r="AW272" s="77">
        <f t="shared" si="231"/>
        <v>0</v>
      </c>
      <c r="AX272" s="77">
        <f t="shared" si="231"/>
        <v>0</v>
      </c>
      <c r="AY272" s="77">
        <f t="shared" si="231"/>
        <v>0</v>
      </c>
      <c r="AZ272" s="77">
        <f t="shared" si="231"/>
        <v>0</v>
      </c>
      <c r="BA272" s="77">
        <f t="shared" si="231"/>
        <v>0</v>
      </c>
      <c r="BB272" s="77">
        <f t="shared" si="231"/>
        <v>0</v>
      </c>
      <c r="BC272" s="77">
        <f t="shared" si="231"/>
        <v>0</v>
      </c>
      <c r="BD272" s="77">
        <f t="shared" si="231"/>
        <v>0</v>
      </c>
      <c r="BE272" s="76">
        <f t="shared" si="231"/>
        <v>0</v>
      </c>
      <c r="BF272" s="78">
        <f t="shared" si="232"/>
        <v>0</v>
      </c>
      <c r="BG272" s="77">
        <f t="shared" si="232"/>
        <v>0</v>
      </c>
      <c r="BH272" s="77">
        <f t="shared" si="232"/>
        <v>0</v>
      </c>
      <c r="BI272" s="77">
        <f t="shared" si="232"/>
        <v>0</v>
      </c>
      <c r="BJ272" s="77">
        <f t="shared" si="232"/>
        <v>0</v>
      </c>
      <c r="BK272" s="77">
        <f t="shared" si="232"/>
        <v>0</v>
      </c>
      <c r="BL272" s="77">
        <f t="shared" si="232"/>
        <v>0</v>
      </c>
      <c r="BM272" s="77">
        <f t="shared" si="232"/>
        <v>0</v>
      </c>
      <c r="BN272" s="77">
        <f t="shared" si="232"/>
        <v>0</v>
      </c>
      <c r="BO272" s="77">
        <f t="shared" si="232"/>
        <v>0</v>
      </c>
      <c r="BP272" s="77">
        <f t="shared" si="232"/>
        <v>0</v>
      </c>
      <c r="BQ272" s="76">
        <f t="shared" si="232"/>
        <v>0</v>
      </c>
      <c r="BR272" s="78">
        <f t="shared" si="232"/>
        <v>0</v>
      </c>
      <c r="BS272" s="77">
        <f t="shared" si="232"/>
        <v>0</v>
      </c>
      <c r="BT272" s="77">
        <f t="shared" si="232"/>
        <v>0</v>
      </c>
      <c r="BU272" s="77">
        <f t="shared" si="232"/>
        <v>0</v>
      </c>
      <c r="BV272" s="77">
        <f t="shared" si="233"/>
        <v>0</v>
      </c>
      <c r="BW272" s="77">
        <f t="shared" si="233"/>
        <v>0</v>
      </c>
      <c r="BX272" s="77">
        <f t="shared" si="233"/>
        <v>0</v>
      </c>
      <c r="BY272" s="77">
        <f t="shared" si="233"/>
        <v>0</v>
      </c>
      <c r="BZ272" s="77">
        <f t="shared" si="233"/>
        <v>0</v>
      </c>
      <c r="CA272" s="77">
        <f t="shared" si="233"/>
        <v>0</v>
      </c>
      <c r="CB272" s="77">
        <f t="shared" si="233"/>
        <v>0</v>
      </c>
      <c r="CC272" s="76">
        <f t="shared" si="234"/>
        <v>0</v>
      </c>
      <c r="CD272" s="368"/>
    </row>
    <row r="273" spans="1:82" s="39" customFormat="1" ht="13.5" x14ac:dyDescent="0.75">
      <c r="B273" s="73" t="s">
        <v>629</v>
      </c>
      <c r="C273" s="320" t="s">
        <v>477</v>
      </c>
      <c r="D273" s="321" t="s">
        <v>318</v>
      </c>
      <c r="E273" s="322">
        <v>1</v>
      </c>
      <c r="F273" s="224">
        <v>500000</v>
      </c>
      <c r="G273" s="74">
        <f t="shared" si="235"/>
        <v>500000</v>
      </c>
      <c r="H273" s="75"/>
      <c r="I273" s="76"/>
      <c r="J273" s="75">
        <f t="shared" si="229"/>
        <v>6944.44</v>
      </c>
      <c r="K273" s="77">
        <f t="shared" si="229"/>
        <v>6944.44</v>
      </c>
      <c r="L273" s="77">
        <f t="shared" si="229"/>
        <v>6944.44</v>
      </c>
      <c r="M273" s="77">
        <f t="shared" si="229"/>
        <v>6944.44</v>
      </c>
      <c r="N273" s="77">
        <f t="shared" si="229"/>
        <v>6944.44</v>
      </c>
      <c r="O273" s="77">
        <f t="shared" si="229"/>
        <v>6944.44</v>
      </c>
      <c r="P273" s="77">
        <f t="shared" si="229"/>
        <v>6944.44</v>
      </c>
      <c r="Q273" s="77">
        <f t="shared" si="229"/>
        <v>6944.44</v>
      </c>
      <c r="R273" s="77">
        <f t="shared" si="229"/>
        <v>6944.44</v>
      </c>
      <c r="S273" s="77">
        <f t="shared" si="229"/>
        <v>6944.44</v>
      </c>
      <c r="T273" s="77">
        <f t="shared" si="229"/>
        <v>6944.44</v>
      </c>
      <c r="U273" s="76">
        <f t="shared" si="229"/>
        <v>6944.44</v>
      </c>
      <c r="V273" s="78">
        <f t="shared" si="229"/>
        <v>6944.44</v>
      </c>
      <c r="W273" s="77">
        <f t="shared" si="229"/>
        <v>6944.44</v>
      </c>
      <c r="X273" s="77">
        <f t="shared" si="229"/>
        <v>6944.44</v>
      </c>
      <c r="Y273" s="77">
        <f t="shared" si="229"/>
        <v>6944.44</v>
      </c>
      <c r="Z273" s="77">
        <f t="shared" si="230"/>
        <v>6944.44</v>
      </c>
      <c r="AA273" s="77">
        <f t="shared" si="230"/>
        <v>6944.44</v>
      </c>
      <c r="AB273" s="77">
        <f t="shared" si="230"/>
        <v>6944.44</v>
      </c>
      <c r="AC273" s="77">
        <f t="shared" si="230"/>
        <v>6944.44</v>
      </c>
      <c r="AD273" s="77">
        <f t="shared" si="230"/>
        <v>6944.44</v>
      </c>
      <c r="AE273" s="77">
        <f t="shared" si="230"/>
        <v>6944.44</v>
      </c>
      <c r="AF273" s="77">
        <f t="shared" si="230"/>
        <v>6944.44</v>
      </c>
      <c r="AG273" s="76">
        <f t="shared" si="230"/>
        <v>6944.44</v>
      </c>
      <c r="AH273" s="78">
        <f t="shared" si="230"/>
        <v>6944.44</v>
      </c>
      <c r="AI273" s="77">
        <f t="shared" si="230"/>
        <v>6944.44</v>
      </c>
      <c r="AJ273" s="77">
        <f t="shared" si="230"/>
        <v>6944.44</v>
      </c>
      <c r="AK273" s="77">
        <f t="shared" si="230"/>
        <v>6944.44</v>
      </c>
      <c r="AL273" s="77">
        <f t="shared" si="230"/>
        <v>6944.44</v>
      </c>
      <c r="AM273" s="77">
        <f t="shared" si="230"/>
        <v>6944.44</v>
      </c>
      <c r="AN273" s="77">
        <f t="shared" si="230"/>
        <v>6944.44</v>
      </c>
      <c r="AO273" s="77">
        <f t="shared" si="230"/>
        <v>6944.44</v>
      </c>
      <c r="AP273" s="77">
        <f t="shared" si="231"/>
        <v>6944.44</v>
      </c>
      <c r="AQ273" s="77">
        <f t="shared" si="231"/>
        <v>6944.44</v>
      </c>
      <c r="AR273" s="77">
        <f t="shared" si="231"/>
        <v>6944.44</v>
      </c>
      <c r="AS273" s="76">
        <f t="shared" si="231"/>
        <v>6944.44</v>
      </c>
      <c r="AT273" s="78">
        <f t="shared" si="231"/>
        <v>6944.44</v>
      </c>
      <c r="AU273" s="77">
        <f t="shared" si="231"/>
        <v>6944.44</v>
      </c>
      <c r="AV273" s="77">
        <f t="shared" si="231"/>
        <v>6944.44</v>
      </c>
      <c r="AW273" s="77">
        <f t="shared" si="231"/>
        <v>6944.44</v>
      </c>
      <c r="AX273" s="77">
        <f t="shared" si="231"/>
        <v>6944.44</v>
      </c>
      <c r="AY273" s="77">
        <f t="shared" si="231"/>
        <v>6944.44</v>
      </c>
      <c r="AZ273" s="77">
        <f t="shared" si="231"/>
        <v>6944.44</v>
      </c>
      <c r="BA273" s="77">
        <f t="shared" si="231"/>
        <v>6944.44</v>
      </c>
      <c r="BB273" s="77">
        <f t="shared" si="231"/>
        <v>6944.44</v>
      </c>
      <c r="BC273" s="77">
        <f t="shared" si="231"/>
        <v>6944.44</v>
      </c>
      <c r="BD273" s="77">
        <f t="shared" si="231"/>
        <v>6944.44</v>
      </c>
      <c r="BE273" s="76">
        <f t="shared" si="231"/>
        <v>6944.44</v>
      </c>
      <c r="BF273" s="78">
        <f t="shared" si="232"/>
        <v>6944.44</v>
      </c>
      <c r="BG273" s="77">
        <f t="shared" si="232"/>
        <v>6944.44</v>
      </c>
      <c r="BH273" s="77">
        <f t="shared" si="232"/>
        <v>6944.44</v>
      </c>
      <c r="BI273" s="77">
        <f t="shared" si="232"/>
        <v>6944.44</v>
      </c>
      <c r="BJ273" s="77">
        <f t="shared" si="232"/>
        <v>6944.44</v>
      </c>
      <c r="BK273" s="77">
        <f t="shared" si="232"/>
        <v>6944.44</v>
      </c>
      <c r="BL273" s="77">
        <f t="shared" si="232"/>
        <v>6944.44</v>
      </c>
      <c r="BM273" s="77">
        <f t="shared" si="232"/>
        <v>6944.44</v>
      </c>
      <c r="BN273" s="77">
        <f t="shared" si="232"/>
        <v>6944.44</v>
      </c>
      <c r="BO273" s="77">
        <f t="shared" si="232"/>
        <v>6944.44</v>
      </c>
      <c r="BP273" s="77">
        <f t="shared" si="232"/>
        <v>6944.44</v>
      </c>
      <c r="BQ273" s="76">
        <f t="shared" si="232"/>
        <v>6944.44</v>
      </c>
      <c r="BR273" s="78">
        <f t="shared" si="232"/>
        <v>6944.44</v>
      </c>
      <c r="BS273" s="77">
        <f t="shared" si="232"/>
        <v>6944.44</v>
      </c>
      <c r="BT273" s="77">
        <f t="shared" si="232"/>
        <v>6944.44</v>
      </c>
      <c r="BU273" s="77">
        <f t="shared" si="232"/>
        <v>6944.44</v>
      </c>
      <c r="BV273" s="77">
        <f t="shared" si="233"/>
        <v>6944.44</v>
      </c>
      <c r="BW273" s="77">
        <f t="shared" si="233"/>
        <v>6944.44</v>
      </c>
      <c r="BX273" s="77">
        <f t="shared" si="233"/>
        <v>6944.44</v>
      </c>
      <c r="BY273" s="77">
        <f t="shared" si="233"/>
        <v>6944.44</v>
      </c>
      <c r="BZ273" s="77">
        <f t="shared" si="233"/>
        <v>6944.44</v>
      </c>
      <c r="CA273" s="77">
        <f t="shared" si="233"/>
        <v>6944.44</v>
      </c>
      <c r="CB273" s="77">
        <f t="shared" si="233"/>
        <v>6944.44</v>
      </c>
      <c r="CC273" s="76">
        <f t="shared" si="234"/>
        <v>6944.76</v>
      </c>
      <c r="CD273" s="368"/>
    </row>
    <row r="274" spans="1:82" s="39" customFormat="1" ht="13.5" x14ac:dyDescent="0.75">
      <c r="B274" s="73" t="s">
        <v>630</v>
      </c>
      <c r="C274" s="320" t="str">
        <f>C273&amp;" - "&amp;"Overhead charges and profit in respect of "&amp;B273&amp;" (" &amp; TEXT(F274,"#.##%") &amp; ")"</f>
        <v>Electrical : Supply and Installation - Overhead charges and profit in respect of B-4002-a (.%)</v>
      </c>
      <c r="D274" s="323" t="s">
        <v>320</v>
      </c>
      <c r="E274" s="324">
        <f>F273</f>
        <v>500000</v>
      </c>
      <c r="F274" s="325"/>
      <c r="G274" s="173">
        <f>+E274*F274</f>
        <v>0</v>
      </c>
      <c r="H274" s="75"/>
      <c r="I274" s="76"/>
      <c r="J274" s="75">
        <f t="shared" si="229"/>
        <v>0</v>
      </c>
      <c r="K274" s="77">
        <f t="shared" si="229"/>
        <v>0</v>
      </c>
      <c r="L274" s="77">
        <f t="shared" si="229"/>
        <v>0</v>
      </c>
      <c r="M274" s="77">
        <f t="shared" si="229"/>
        <v>0</v>
      </c>
      <c r="N274" s="77">
        <f t="shared" si="229"/>
        <v>0</v>
      </c>
      <c r="O274" s="77">
        <f t="shared" si="229"/>
        <v>0</v>
      </c>
      <c r="P274" s="77">
        <f t="shared" si="229"/>
        <v>0</v>
      </c>
      <c r="Q274" s="77">
        <f t="shared" si="229"/>
        <v>0</v>
      </c>
      <c r="R274" s="77">
        <f t="shared" si="229"/>
        <v>0</v>
      </c>
      <c r="S274" s="77">
        <f t="shared" si="229"/>
        <v>0</v>
      </c>
      <c r="T274" s="77">
        <f t="shared" si="229"/>
        <v>0</v>
      </c>
      <c r="U274" s="76">
        <f t="shared" si="229"/>
        <v>0</v>
      </c>
      <c r="V274" s="78">
        <f t="shared" si="229"/>
        <v>0</v>
      </c>
      <c r="W274" s="77">
        <f t="shared" si="229"/>
        <v>0</v>
      </c>
      <c r="X274" s="77">
        <f t="shared" si="229"/>
        <v>0</v>
      </c>
      <c r="Y274" s="77">
        <f t="shared" si="229"/>
        <v>0</v>
      </c>
      <c r="Z274" s="77">
        <f t="shared" si="230"/>
        <v>0</v>
      </c>
      <c r="AA274" s="77">
        <f t="shared" si="230"/>
        <v>0</v>
      </c>
      <c r="AB274" s="77">
        <f t="shared" si="230"/>
        <v>0</v>
      </c>
      <c r="AC274" s="77">
        <f t="shared" si="230"/>
        <v>0</v>
      </c>
      <c r="AD274" s="77">
        <f t="shared" si="230"/>
        <v>0</v>
      </c>
      <c r="AE274" s="77">
        <f t="shared" si="230"/>
        <v>0</v>
      </c>
      <c r="AF274" s="77">
        <f t="shared" si="230"/>
        <v>0</v>
      </c>
      <c r="AG274" s="76">
        <f t="shared" si="230"/>
        <v>0</v>
      </c>
      <c r="AH274" s="78">
        <f t="shared" si="230"/>
        <v>0</v>
      </c>
      <c r="AI274" s="77">
        <f t="shared" si="230"/>
        <v>0</v>
      </c>
      <c r="AJ274" s="77">
        <f t="shared" si="230"/>
        <v>0</v>
      </c>
      <c r="AK274" s="77">
        <f t="shared" si="230"/>
        <v>0</v>
      </c>
      <c r="AL274" s="77">
        <f t="shared" si="230"/>
        <v>0</v>
      </c>
      <c r="AM274" s="77">
        <f t="shared" si="230"/>
        <v>0</v>
      </c>
      <c r="AN274" s="77">
        <f t="shared" si="230"/>
        <v>0</v>
      </c>
      <c r="AO274" s="77">
        <f t="shared" si="230"/>
        <v>0</v>
      </c>
      <c r="AP274" s="77">
        <f t="shared" si="231"/>
        <v>0</v>
      </c>
      <c r="AQ274" s="77">
        <f t="shared" si="231"/>
        <v>0</v>
      </c>
      <c r="AR274" s="77">
        <f t="shared" si="231"/>
        <v>0</v>
      </c>
      <c r="AS274" s="76">
        <f t="shared" si="231"/>
        <v>0</v>
      </c>
      <c r="AT274" s="78">
        <f t="shared" si="231"/>
        <v>0</v>
      </c>
      <c r="AU274" s="77">
        <f t="shared" si="231"/>
        <v>0</v>
      </c>
      <c r="AV274" s="77">
        <f t="shared" si="231"/>
        <v>0</v>
      </c>
      <c r="AW274" s="77">
        <f t="shared" si="231"/>
        <v>0</v>
      </c>
      <c r="AX274" s="77">
        <f t="shared" si="231"/>
        <v>0</v>
      </c>
      <c r="AY274" s="77">
        <f t="shared" si="231"/>
        <v>0</v>
      </c>
      <c r="AZ274" s="77">
        <f t="shared" si="231"/>
        <v>0</v>
      </c>
      <c r="BA274" s="77">
        <f t="shared" si="231"/>
        <v>0</v>
      </c>
      <c r="BB274" s="77">
        <f t="shared" si="231"/>
        <v>0</v>
      </c>
      <c r="BC274" s="77">
        <f t="shared" si="231"/>
        <v>0</v>
      </c>
      <c r="BD274" s="77">
        <f t="shared" si="231"/>
        <v>0</v>
      </c>
      <c r="BE274" s="76">
        <f t="shared" si="231"/>
        <v>0</v>
      </c>
      <c r="BF274" s="78">
        <f t="shared" si="232"/>
        <v>0</v>
      </c>
      <c r="BG274" s="77">
        <f t="shared" si="232"/>
        <v>0</v>
      </c>
      <c r="BH274" s="77">
        <f t="shared" si="232"/>
        <v>0</v>
      </c>
      <c r="BI274" s="77">
        <f t="shared" si="232"/>
        <v>0</v>
      </c>
      <c r="BJ274" s="77">
        <f t="shared" si="232"/>
        <v>0</v>
      </c>
      <c r="BK274" s="77">
        <f t="shared" si="232"/>
        <v>0</v>
      </c>
      <c r="BL274" s="77">
        <f t="shared" si="232"/>
        <v>0</v>
      </c>
      <c r="BM274" s="77">
        <f t="shared" si="232"/>
        <v>0</v>
      </c>
      <c r="BN274" s="77">
        <f t="shared" si="232"/>
        <v>0</v>
      </c>
      <c r="BO274" s="77">
        <f t="shared" si="232"/>
        <v>0</v>
      </c>
      <c r="BP274" s="77">
        <f t="shared" si="232"/>
        <v>0</v>
      </c>
      <c r="BQ274" s="76">
        <f t="shared" si="232"/>
        <v>0</v>
      </c>
      <c r="BR274" s="78">
        <f t="shared" si="232"/>
        <v>0</v>
      </c>
      <c r="BS274" s="77">
        <f t="shared" si="232"/>
        <v>0</v>
      </c>
      <c r="BT274" s="77">
        <f t="shared" si="232"/>
        <v>0</v>
      </c>
      <c r="BU274" s="77">
        <f t="shared" si="232"/>
        <v>0</v>
      </c>
      <c r="BV274" s="77">
        <f t="shared" si="233"/>
        <v>0</v>
      </c>
      <c r="BW274" s="77">
        <f t="shared" si="233"/>
        <v>0</v>
      </c>
      <c r="BX274" s="77">
        <f t="shared" si="233"/>
        <v>0</v>
      </c>
      <c r="BY274" s="77">
        <f t="shared" si="233"/>
        <v>0</v>
      </c>
      <c r="BZ274" s="77">
        <f t="shared" si="233"/>
        <v>0</v>
      </c>
      <c r="CA274" s="77">
        <f t="shared" si="233"/>
        <v>0</v>
      </c>
      <c r="CB274" s="77">
        <f t="shared" si="233"/>
        <v>0</v>
      </c>
      <c r="CC274" s="76">
        <f t="shared" si="234"/>
        <v>0</v>
      </c>
      <c r="CD274" s="368"/>
    </row>
    <row r="275" spans="1:82" s="39" customFormat="1" ht="13.5" x14ac:dyDescent="0.75">
      <c r="B275" s="73" t="s">
        <v>631</v>
      </c>
      <c r="C275" s="320" t="s">
        <v>632</v>
      </c>
      <c r="D275" s="321" t="s">
        <v>86</v>
      </c>
      <c r="E275" s="255">
        <v>1</v>
      </c>
      <c r="F275" s="326"/>
      <c r="G275" s="74">
        <f>+E275*F275</f>
        <v>0</v>
      </c>
      <c r="H275" s="75"/>
      <c r="I275" s="76"/>
      <c r="J275" s="75">
        <f t="shared" si="229"/>
        <v>0</v>
      </c>
      <c r="K275" s="77">
        <f t="shared" si="229"/>
        <v>0</v>
      </c>
      <c r="L275" s="77">
        <f t="shared" si="229"/>
        <v>0</v>
      </c>
      <c r="M275" s="77">
        <f t="shared" si="229"/>
        <v>0</v>
      </c>
      <c r="N275" s="77">
        <f t="shared" si="229"/>
        <v>0</v>
      </c>
      <c r="O275" s="77">
        <f t="shared" si="229"/>
        <v>0</v>
      </c>
      <c r="P275" s="77">
        <f t="shared" si="229"/>
        <v>0</v>
      </c>
      <c r="Q275" s="77">
        <f t="shared" si="229"/>
        <v>0</v>
      </c>
      <c r="R275" s="77">
        <f t="shared" si="229"/>
        <v>0</v>
      </c>
      <c r="S275" s="77">
        <f t="shared" si="229"/>
        <v>0</v>
      </c>
      <c r="T275" s="77">
        <f t="shared" si="229"/>
        <v>0</v>
      </c>
      <c r="U275" s="76">
        <f t="shared" si="229"/>
        <v>0</v>
      </c>
      <c r="V275" s="78">
        <f t="shared" si="229"/>
        <v>0</v>
      </c>
      <c r="W275" s="77">
        <f t="shared" si="229"/>
        <v>0</v>
      </c>
      <c r="X275" s="77">
        <f t="shared" si="229"/>
        <v>0</v>
      </c>
      <c r="Y275" s="77">
        <f t="shared" si="229"/>
        <v>0</v>
      </c>
      <c r="Z275" s="77">
        <f t="shared" si="230"/>
        <v>0</v>
      </c>
      <c r="AA275" s="77">
        <f t="shared" si="230"/>
        <v>0</v>
      </c>
      <c r="AB275" s="77">
        <f t="shared" si="230"/>
        <v>0</v>
      </c>
      <c r="AC275" s="77">
        <f t="shared" si="230"/>
        <v>0</v>
      </c>
      <c r="AD275" s="77">
        <f t="shared" si="230"/>
        <v>0</v>
      </c>
      <c r="AE275" s="77">
        <f t="shared" si="230"/>
        <v>0</v>
      </c>
      <c r="AF275" s="77">
        <f t="shared" si="230"/>
        <v>0</v>
      </c>
      <c r="AG275" s="76">
        <f t="shared" si="230"/>
        <v>0</v>
      </c>
      <c r="AH275" s="78">
        <f t="shared" si="230"/>
        <v>0</v>
      </c>
      <c r="AI275" s="77">
        <f t="shared" si="230"/>
        <v>0</v>
      </c>
      <c r="AJ275" s="77">
        <f t="shared" si="230"/>
        <v>0</v>
      </c>
      <c r="AK275" s="77">
        <f t="shared" si="230"/>
        <v>0</v>
      </c>
      <c r="AL275" s="77">
        <f t="shared" si="230"/>
        <v>0</v>
      </c>
      <c r="AM275" s="77">
        <f t="shared" si="230"/>
        <v>0</v>
      </c>
      <c r="AN275" s="77">
        <f t="shared" si="230"/>
        <v>0</v>
      </c>
      <c r="AO275" s="77">
        <f t="shared" si="230"/>
        <v>0</v>
      </c>
      <c r="AP275" s="77">
        <f t="shared" si="231"/>
        <v>0</v>
      </c>
      <c r="AQ275" s="77">
        <f t="shared" si="231"/>
        <v>0</v>
      </c>
      <c r="AR275" s="77">
        <f t="shared" si="231"/>
        <v>0</v>
      </c>
      <c r="AS275" s="76">
        <f t="shared" si="231"/>
        <v>0</v>
      </c>
      <c r="AT275" s="78">
        <f t="shared" si="231"/>
        <v>0</v>
      </c>
      <c r="AU275" s="77">
        <f t="shared" si="231"/>
        <v>0</v>
      </c>
      <c r="AV275" s="77">
        <f t="shared" si="231"/>
        <v>0</v>
      </c>
      <c r="AW275" s="77">
        <f t="shared" si="231"/>
        <v>0</v>
      </c>
      <c r="AX275" s="77">
        <f t="shared" si="231"/>
        <v>0</v>
      </c>
      <c r="AY275" s="77">
        <f t="shared" si="231"/>
        <v>0</v>
      </c>
      <c r="AZ275" s="77">
        <f t="shared" si="231"/>
        <v>0</v>
      </c>
      <c r="BA275" s="77">
        <f t="shared" si="231"/>
        <v>0</v>
      </c>
      <c r="BB275" s="77">
        <f t="shared" si="231"/>
        <v>0</v>
      </c>
      <c r="BC275" s="77">
        <f t="shared" si="231"/>
        <v>0</v>
      </c>
      <c r="BD275" s="77">
        <f t="shared" si="231"/>
        <v>0</v>
      </c>
      <c r="BE275" s="76">
        <f t="shared" si="231"/>
        <v>0</v>
      </c>
      <c r="BF275" s="78">
        <f t="shared" si="232"/>
        <v>0</v>
      </c>
      <c r="BG275" s="77">
        <f t="shared" si="232"/>
        <v>0</v>
      </c>
      <c r="BH275" s="77">
        <f t="shared" si="232"/>
        <v>0</v>
      </c>
      <c r="BI275" s="77">
        <f t="shared" si="232"/>
        <v>0</v>
      </c>
      <c r="BJ275" s="77">
        <f t="shared" si="232"/>
        <v>0</v>
      </c>
      <c r="BK275" s="77">
        <f t="shared" si="232"/>
        <v>0</v>
      </c>
      <c r="BL275" s="77">
        <f t="shared" si="232"/>
        <v>0</v>
      </c>
      <c r="BM275" s="77">
        <f t="shared" si="232"/>
        <v>0</v>
      </c>
      <c r="BN275" s="77">
        <f t="shared" si="232"/>
        <v>0</v>
      </c>
      <c r="BO275" s="77">
        <f t="shared" si="232"/>
        <v>0</v>
      </c>
      <c r="BP275" s="77">
        <f t="shared" si="232"/>
        <v>0</v>
      </c>
      <c r="BQ275" s="76">
        <f t="shared" si="232"/>
        <v>0</v>
      </c>
      <c r="BR275" s="78">
        <f t="shared" si="232"/>
        <v>0</v>
      </c>
      <c r="BS275" s="77">
        <f t="shared" si="232"/>
        <v>0</v>
      </c>
      <c r="BT275" s="77">
        <f t="shared" si="232"/>
        <v>0</v>
      </c>
      <c r="BU275" s="77">
        <f t="shared" si="232"/>
        <v>0</v>
      </c>
      <c r="BV275" s="77">
        <f t="shared" si="233"/>
        <v>0</v>
      </c>
      <c r="BW275" s="77">
        <f t="shared" si="233"/>
        <v>0</v>
      </c>
      <c r="BX275" s="77">
        <f t="shared" si="233"/>
        <v>0</v>
      </c>
      <c r="BY275" s="77">
        <f t="shared" si="233"/>
        <v>0</v>
      </c>
      <c r="BZ275" s="77">
        <f t="shared" si="233"/>
        <v>0</v>
      </c>
      <c r="CA275" s="77">
        <f t="shared" si="233"/>
        <v>0</v>
      </c>
      <c r="CB275" s="77">
        <f t="shared" si="233"/>
        <v>0</v>
      </c>
      <c r="CC275" s="76">
        <f t="shared" si="234"/>
        <v>0</v>
      </c>
      <c r="CD275" s="368"/>
    </row>
    <row r="276" spans="1:82" x14ac:dyDescent="0.75">
      <c r="A276" s="175"/>
      <c r="B276" s="176" t="s">
        <v>633</v>
      </c>
      <c r="C276" s="177" t="s">
        <v>634</v>
      </c>
      <c r="D276" s="178" t="s">
        <v>86</v>
      </c>
      <c r="E276" s="300">
        <v>0</v>
      </c>
      <c r="F276" s="229"/>
      <c r="G276" s="174">
        <f t="shared" si="235"/>
        <v>0</v>
      </c>
      <c r="H276" s="225"/>
      <c r="I276" s="226"/>
      <c r="J276" s="225">
        <f t="shared" si="229"/>
        <v>0</v>
      </c>
      <c r="K276" s="227">
        <f t="shared" si="229"/>
        <v>0</v>
      </c>
      <c r="L276" s="227">
        <f t="shared" si="229"/>
        <v>0</v>
      </c>
      <c r="M276" s="227">
        <f t="shared" si="229"/>
        <v>0</v>
      </c>
      <c r="N276" s="227">
        <f t="shared" si="229"/>
        <v>0</v>
      </c>
      <c r="O276" s="227">
        <f t="shared" si="229"/>
        <v>0</v>
      </c>
      <c r="P276" s="227">
        <f t="shared" si="229"/>
        <v>0</v>
      </c>
      <c r="Q276" s="227">
        <f t="shared" si="229"/>
        <v>0</v>
      </c>
      <c r="R276" s="227">
        <f t="shared" si="229"/>
        <v>0</v>
      </c>
      <c r="S276" s="227">
        <f t="shared" si="229"/>
        <v>0</v>
      </c>
      <c r="T276" s="227">
        <f t="shared" si="229"/>
        <v>0</v>
      </c>
      <c r="U276" s="226">
        <f t="shared" si="229"/>
        <v>0</v>
      </c>
      <c r="V276" s="225">
        <f t="shared" si="229"/>
        <v>0</v>
      </c>
      <c r="W276" s="227">
        <f t="shared" si="229"/>
        <v>0</v>
      </c>
      <c r="X276" s="227">
        <f t="shared" si="229"/>
        <v>0</v>
      </c>
      <c r="Y276" s="227">
        <f t="shared" si="229"/>
        <v>0</v>
      </c>
      <c r="Z276" s="227">
        <f t="shared" si="230"/>
        <v>0</v>
      </c>
      <c r="AA276" s="227">
        <f t="shared" si="230"/>
        <v>0</v>
      </c>
      <c r="AB276" s="227">
        <f t="shared" si="230"/>
        <v>0</v>
      </c>
      <c r="AC276" s="227">
        <f t="shared" si="230"/>
        <v>0</v>
      </c>
      <c r="AD276" s="227">
        <f t="shared" si="230"/>
        <v>0</v>
      </c>
      <c r="AE276" s="227">
        <f t="shared" si="230"/>
        <v>0</v>
      </c>
      <c r="AF276" s="227">
        <f t="shared" si="230"/>
        <v>0</v>
      </c>
      <c r="AG276" s="226">
        <f t="shared" si="230"/>
        <v>0</v>
      </c>
      <c r="AH276" s="228">
        <f t="shared" si="230"/>
        <v>0</v>
      </c>
      <c r="AI276" s="227">
        <f t="shared" si="230"/>
        <v>0</v>
      </c>
      <c r="AJ276" s="227">
        <f t="shared" si="230"/>
        <v>0</v>
      </c>
      <c r="AK276" s="227">
        <f t="shared" si="230"/>
        <v>0</v>
      </c>
      <c r="AL276" s="227">
        <f t="shared" si="230"/>
        <v>0</v>
      </c>
      <c r="AM276" s="227">
        <f t="shared" si="230"/>
        <v>0</v>
      </c>
      <c r="AN276" s="227">
        <f t="shared" si="230"/>
        <v>0</v>
      </c>
      <c r="AO276" s="227">
        <f t="shared" si="230"/>
        <v>0</v>
      </c>
      <c r="AP276" s="227">
        <f t="shared" si="231"/>
        <v>0</v>
      </c>
      <c r="AQ276" s="227">
        <f t="shared" si="231"/>
        <v>0</v>
      </c>
      <c r="AR276" s="227">
        <f t="shared" si="231"/>
        <v>0</v>
      </c>
      <c r="AS276" s="226">
        <f t="shared" si="231"/>
        <v>0</v>
      </c>
      <c r="AT276" s="228">
        <f t="shared" si="231"/>
        <v>0</v>
      </c>
      <c r="AU276" s="227">
        <f t="shared" si="231"/>
        <v>0</v>
      </c>
      <c r="AV276" s="227">
        <f t="shared" si="231"/>
        <v>0</v>
      </c>
      <c r="AW276" s="227">
        <f t="shared" si="231"/>
        <v>0</v>
      </c>
      <c r="AX276" s="227">
        <f t="shared" si="231"/>
        <v>0</v>
      </c>
      <c r="AY276" s="227">
        <f t="shared" si="231"/>
        <v>0</v>
      </c>
      <c r="AZ276" s="227">
        <f t="shared" si="231"/>
        <v>0</v>
      </c>
      <c r="BA276" s="227">
        <f t="shared" si="231"/>
        <v>0</v>
      </c>
      <c r="BB276" s="227">
        <f t="shared" si="231"/>
        <v>0</v>
      </c>
      <c r="BC276" s="227">
        <f t="shared" si="231"/>
        <v>0</v>
      </c>
      <c r="BD276" s="227">
        <f t="shared" si="231"/>
        <v>0</v>
      </c>
      <c r="BE276" s="226">
        <f t="shared" si="231"/>
        <v>0</v>
      </c>
      <c r="BF276" s="228">
        <f t="shared" si="232"/>
        <v>0</v>
      </c>
      <c r="BG276" s="227">
        <f t="shared" si="232"/>
        <v>0</v>
      </c>
      <c r="BH276" s="227">
        <f t="shared" si="232"/>
        <v>0</v>
      </c>
      <c r="BI276" s="227">
        <f t="shared" si="232"/>
        <v>0</v>
      </c>
      <c r="BJ276" s="227">
        <f t="shared" si="232"/>
        <v>0</v>
      </c>
      <c r="BK276" s="227">
        <f t="shared" si="232"/>
        <v>0</v>
      </c>
      <c r="BL276" s="227">
        <f t="shared" si="232"/>
        <v>0</v>
      </c>
      <c r="BM276" s="227">
        <f t="shared" si="232"/>
        <v>0</v>
      </c>
      <c r="BN276" s="227">
        <f t="shared" si="232"/>
        <v>0</v>
      </c>
      <c r="BO276" s="227">
        <f t="shared" si="232"/>
        <v>0</v>
      </c>
      <c r="BP276" s="227">
        <f t="shared" si="232"/>
        <v>0</v>
      </c>
      <c r="BQ276" s="226">
        <f t="shared" si="232"/>
        <v>0</v>
      </c>
      <c r="BR276" s="228">
        <f t="shared" si="232"/>
        <v>0</v>
      </c>
      <c r="BS276" s="227">
        <f t="shared" si="232"/>
        <v>0</v>
      </c>
      <c r="BT276" s="227">
        <f t="shared" si="232"/>
        <v>0</v>
      </c>
      <c r="BU276" s="227">
        <f t="shared" si="232"/>
        <v>0</v>
      </c>
      <c r="BV276" s="227">
        <f t="shared" si="233"/>
        <v>0</v>
      </c>
      <c r="BW276" s="227">
        <f t="shared" si="233"/>
        <v>0</v>
      </c>
      <c r="BX276" s="227">
        <f t="shared" si="233"/>
        <v>0</v>
      </c>
      <c r="BY276" s="227">
        <f t="shared" si="233"/>
        <v>0</v>
      </c>
      <c r="BZ276" s="227">
        <f t="shared" si="233"/>
        <v>0</v>
      </c>
      <c r="CA276" s="227">
        <f t="shared" si="233"/>
        <v>0</v>
      </c>
      <c r="CB276" s="227">
        <f t="shared" si="233"/>
        <v>0</v>
      </c>
      <c r="CC276" s="232">
        <f t="shared" si="234"/>
        <v>0</v>
      </c>
      <c r="CD276" s="368"/>
    </row>
    <row r="277" spans="1:82" s="39" customFormat="1" ht="13.5" x14ac:dyDescent="0.75">
      <c r="B277" s="73" t="s">
        <v>635</v>
      </c>
      <c r="C277" s="320" t="s">
        <v>636</v>
      </c>
      <c r="D277" s="321" t="s">
        <v>86</v>
      </c>
      <c r="E277" s="322">
        <v>1</v>
      </c>
      <c r="F277" s="319"/>
      <c r="G277" s="74">
        <f t="shared" si="235"/>
        <v>0</v>
      </c>
      <c r="H277" s="75"/>
      <c r="I277" s="76"/>
      <c r="J277" s="75">
        <f t="shared" si="229"/>
        <v>0</v>
      </c>
      <c r="K277" s="77">
        <f t="shared" si="229"/>
        <v>0</v>
      </c>
      <c r="L277" s="77">
        <f t="shared" si="229"/>
        <v>0</v>
      </c>
      <c r="M277" s="77">
        <f t="shared" si="229"/>
        <v>0</v>
      </c>
      <c r="N277" s="77">
        <f t="shared" si="229"/>
        <v>0</v>
      </c>
      <c r="O277" s="77">
        <f t="shared" si="229"/>
        <v>0</v>
      </c>
      <c r="P277" s="77">
        <f t="shared" si="229"/>
        <v>0</v>
      </c>
      <c r="Q277" s="77">
        <f t="shared" si="229"/>
        <v>0</v>
      </c>
      <c r="R277" s="77">
        <f t="shared" si="229"/>
        <v>0</v>
      </c>
      <c r="S277" s="77">
        <f t="shared" si="229"/>
        <v>0</v>
      </c>
      <c r="T277" s="77">
        <f t="shared" si="229"/>
        <v>0</v>
      </c>
      <c r="U277" s="76">
        <f t="shared" si="229"/>
        <v>0</v>
      </c>
      <c r="V277" s="78">
        <f t="shared" si="229"/>
        <v>0</v>
      </c>
      <c r="W277" s="77">
        <f t="shared" si="229"/>
        <v>0</v>
      </c>
      <c r="X277" s="77">
        <f t="shared" si="229"/>
        <v>0</v>
      </c>
      <c r="Y277" s="77">
        <f t="shared" si="229"/>
        <v>0</v>
      </c>
      <c r="Z277" s="77">
        <f t="shared" si="230"/>
        <v>0</v>
      </c>
      <c r="AA277" s="77">
        <f t="shared" si="230"/>
        <v>0</v>
      </c>
      <c r="AB277" s="77">
        <f t="shared" si="230"/>
        <v>0</v>
      </c>
      <c r="AC277" s="77">
        <f t="shared" si="230"/>
        <v>0</v>
      </c>
      <c r="AD277" s="77">
        <f t="shared" si="230"/>
        <v>0</v>
      </c>
      <c r="AE277" s="77">
        <f t="shared" si="230"/>
        <v>0</v>
      </c>
      <c r="AF277" s="77">
        <f t="shared" si="230"/>
        <v>0</v>
      </c>
      <c r="AG277" s="76">
        <f t="shared" si="230"/>
        <v>0</v>
      </c>
      <c r="AH277" s="78">
        <f t="shared" si="230"/>
        <v>0</v>
      </c>
      <c r="AI277" s="77">
        <f t="shared" si="230"/>
        <v>0</v>
      </c>
      <c r="AJ277" s="77">
        <f t="shared" si="230"/>
        <v>0</v>
      </c>
      <c r="AK277" s="77">
        <f t="shared" si="230"/>
        <v>0</v>
      </c>
      <c r="AL277" s="77">
        <f t="shared" si="230"/>
        <v>0</v>
      </c>
      <c r="AM277" s="77">
        <f t="shared" si="230"/>
        <v>0</v>
      </c>
      <c r="AN277" s="77">
        <f t="shared" si="230"/>
        <v>0</v>
      </c>
      <c r="AO277" s="77">
        <f t="shared" si="230"/>
        <v>0</v>
      </c>
      <c r="AP277" s="77">
        <f t="shared" si="231"/>
        <v>0</v>
      </c>
      <c r="AQ277" s="77">
        <f t="shared" si="231"/>
        <v>0</v>
      </c>
      <c r="AR277" s="77">
        <f t="shared" si="231"/>
        <v>0</v>
      </c>
      <c r="AS277" s="76">
        <f t="shared" si="231"/>
        <v>0</v>
      </c>
      <c r="AT277" s="78">
        <f t="shared" si="231"/>
        <v>0</v>
      </c>
      <c r="AU277" s="77">
        <f t="shared" si="231"/>
        <v>0</v>
      </c>
      <c r="AV277" s="77">
        <f t="shared" si="231"/>
        <v>0</v>
      </c>
      <c r="AW277" s="77">
        <f t="shared" si="231"/>
        <v>0</v>
      </c>
      <c r="AX277" s="77">
        <f t="shared" si="231"/>
        <v>0</v>
      </c>
      <c r="AY277" s="77">
        <f t="shared" si="231"/>
        <v>0</v>
      </c>
      <c r="AZ277" s="77">
        <f t="shared" si="231"/>
        <v>0</v>
      </c>
      <c r="BA277" s="77">
        <f t="shared" si="231"/>
        <v>0</v>
      </c>
      <c r="BB277" s="77">
        <f t="shared" si="231"/>
        <v>0</v>
      </c>
      <c r="BC277" s="77">
        <f t="shared" si="231"/>
        <v>0</v>
      </c>
      <c r="BD277" s="77">
        <f t="shared" si="231"/>
        <v>0</v>
      </c>
      <c r="BE277" s="76">
        <f t="shared" si="231"/>
        <v>0</v>
      </c>
      <c r="BF277" s="78">
        <f t="shared" si="232"/>
        <v>0</v>
      </c>
      <c r="BG277" s="77">
        <f t="shared" si="232"/>
        <v>0</v>
      </c>
      <c r="BH277" s="77">
        <f t="shared" si="232"/>
        <v>0</v>
      </c>
      <c r="BI277" s="77">
        <f t="shared" si="232"/>
        <v>0</v>
      </c>
      <c r="BJ277" s="77">
        <f t="shared" si="232"/>
        <v>0</v>
      </c>
      <c r="BK277" s="77">
        <f t="shared" si="232"/>
        <v>0</v>
      </c>
      <c r="BL277" s="77">
        <f t="shared" si="232"/>
        <v>0</v>
      </c>
      <c r="BM277" s="77">
        <f t="shared" si="232"/>
        <v>0</v>
      </c>
      <c r="BN277" s="77">
        <f t="shared" si="232"/>
        <v>0</v>
      </c>
      <c r="BO277" s="77">
        <f t="shared" si="232"/>
        <v>0</v>
      </c>
      <c r="BP277" s="77">
        <f t="shared" si="232"/>
        <v>0</v>
      </c>
      <c r="BQ277" s="76">
        <f t="shared" si="232"/>
        <v>0</v>
      </c>
      <c r="BR277" s="78">
        <f t="shared" si="232"/>
        <v>0</v>
      </c>
      <c r="BS277" s="77">
        <f t="shared" si="232"/>
        <v>0</v>
      </c>
      <c r="BT277" s="77">
        <f t="shared" si="232"/>
        <v>0</v>
      </c>
      <c r="BU277" s="77">
        <f t="shared" si="232"/>
        <v>0</v>
      </c>
      <c r="BV277" s="77">
        <f t="shared" si="233"/>
        <v>0</v>
      </c>
      <c r="BW277" s="77">
        <f t="shared" si="233"/>
        <v>0</v>
      </c>
      <c r="BX277" s="77">
        <f t="shared" si="233"/>
        <v>0</v>
      </c>
      <c r="BY277" s="77">
        <f t="shared" si="233"/>
        <v>0</v>
      </c>
      <c r="BZ277" s="77">
        <f t="shared" si="233"/>
        <v>0</v>
      </c>
      <c r="CA277" s="77">
        <f t="shared" si="233"/>
        <v>0</v>
      </c>
      <c r="CB277" s="77">
        <f t="shared" si="233"/>
        <v>0</v>
      </c>
      <c r="CC277" s="76">
        <f t="shared" si="234"/>
        <v>0</v>
      </c>
      <c r="CD277" s="368"/>
    </row>
    <row r="278" spans="1:82" s="39" customFormat="1" ht="13.5" x14ac:dyDescent="0.75">
      <c r="B278" s="73" t="s">
        <v>637</v>
      </c>
      <c r="C278" s="320" t="s">
        <v>638</v>
      </c>
      <c r="D278" s="321" t="s">
        <v>318</v>
      </c>
      <c r="E278" s="322">
        <v>1</v>
      </c>
      <c r="F278" s="224">
        <v>100000</v>
      </c>
      <c r="G278" s="74">
        <f t="shared" si="235"/>
        <v>100000</v>
      </c>
      <c r="H278" s="75"/>
      <c r="I278" s="76"/>
      <c r="J278" s="75">
        <f t="shared" si="229"/>
        <v>1388.89</v>
      </c>
      <c r="K278" s="77">
        <f t="shared" si="229"/>
        <v>1388.89</v>
      </c>
      <c r="L278" s="77">
        <f t="shared" si="229"/>
        <v>1388.89</v>
      </c>
      <c r="M278" s="77">
        <f t="shared" si="229"/>
        <v>1388.89</v>
      </c>
      <c r="N278" s="77">
        <f t="shared" si="229"/>
        <v>1388.89</v>
      </c>
      <c r="O278" s="77">
        <f t="shared" si="229"/>
        <v>1388.89</v>
      </c>
      <c r="P278" s="77">
        <f t="shared" si="229"/>
        <v>1388.89</v>
      </c>
      <c r="Q278" s="77">
        <f t="shared" si="229"/>
        <v>1388.89</v>
      </c>
      <c r="R278" s="77">
        <f t="shared" si="229"/>
        <v>1388.89</v>
      </c>
      <c r="S278" s="77">
        <f t="shared" si="229"/>
        <v>1388.89</v>
      </c>
      <c r="T278" s="77">
        <f t="shared" si="229"/>
        <v>1388.89</v>
      </c>
      <c r="U278" s="76">
        <f t="shared" si="229"/>
        <v>1388.89</v>
      </c>
      <c r="V278" s="78">
        <f t="shared" si="229"/>
        <v>1388.89</v>
      </c>
      <c r="W278" s="77">
        <f t="shared" si="229"/>
        <v>1388.89</v>
      </c>
      <c r="X278" s="77">
        <f t="shared" si="229"/>
        <v>1388.89</v>
      </c>
      <c r="Y278" s="77">
        <f t="shared" si="229"/>
        <v>1388.89</v>
      </c>
      <c r="Z278" s="77">
        <f t="shared" si="230"/>
        <v>1388.89</v>
      </c>
      <c r="AA278" s="77">
        <f t="shared" si="230"/>
        <v>1388.89</v>
      </c>
      <c r="AB278" s="77">
        <f t="shared" si="230"/>
        <v>1388.89</v>
      </c>
      <c r="AC278" s="77">
        <f t="shared" si="230"/>
        <v>1388.89</v>
      </c>
      <c r="AD278" s="77">
        <f t="shared" si="230"/>
        <v>1388.89</v>
      </c>
      <c r="AE278" s="77">
        <f t="shared" si="230"/>
        <v>1388.89</v>
      </c>
      <c r="AF278" s="77">
        <f t="shared" si="230"/>
        <v>1388.89</v>
      </c>
      <c r="AG278" s="76">
        <f t="shared" si="230"/>
        <v>1388.89</v>
      </c>
      <c r="AH278" s="78">
        <f t="shared" si="230"/>
        <v>1388.89</v>
      </c>
      <c r="AI278" s="77">
        <f t="shared" si="230"/>
        <v>1388.89</v>
      </c>
      <c r="AJ278" s="77">
        <f t="shared" si="230"/>
        <v>1388.89</v>
      </c>
      <c r="AK278" s="77">
        <f t="shared" si="230"/>
        <v>1388.89</v>
      </c>
      <c r="AL278" s="77">
        <f t="shared" si="230"/>
        <v>1388.89</v>
      </c>
      <c r="AM278" s="77">
        <f t="shared" si="230"/>
        <v>1388.89</v>
      </c>
      <c r="AN278" s="77">
        <f t="shared" si="230"/>
        <v>1388.89</v>
      </c>
      <c r="AO278" s="77">
        <f t="shared" si="230"/>
        <v>1388.89</v>
      </c>
      <c r="AP278" s="77">
        <f t="shared" si="231"/>
        <v>1388.89</v>
      </c>
      <c r="AQ278" s="77">
        <f t="shared" si="231"/>
        <v>1388.89</v>
      </c>
      <c r="AR278" s="77">
        <f t="shared" si="231"/>
        <v>1388.89</v>
      </c>
      <c r="AS278" s="76">
        <f t="shared" si="231"/>
        <v>1388.89</v>
      </c>
      <c r="AT278" s="78">
        <f t="shared" si="231"/>
        <v>1388.89</v>
      </c>
      <c r="AU278" s="77">
        <f t="shared" si="231"/>
        <v>1388.89</v>
      </c>
      <c r="AV278" s="77">
        <f t="shared" si="231"/>
        <v>1388.89</v>
      </c>
      <c r="AW278" s="77">
        <f t="shared" si="231"/>
        <v>1388.89</v>
      </c>
      <c r="AX278" s="77">
        <f t="shared" si="231"/>
        <v>1388.89</v>
      </c>
      <c r="AY278" s="77">
        <f t="shared" si="231"/>
        <v>1388.89</v>
      </c>
      <c r="AZ278" s="77">
        <f t="shared" si="231"/>
        <v>1388.89</v>
      </c>
      <c r="BA278" s="77">
        <f t="shared" si="231"/>
        <v>1388.89</v>
      </c>
      <c r="BB278" s="77">
        <f t="shared" si="231"/>
        <v>1388.89</v>
      </c>
      <c r="BC278" s="77">
        <f t="shared" si="231"/>
        <v>1388.89</v>
      </c>
      <c r="BD278" s="77">
        <f t="shared" si="231"/>
        <v>1388.89</v>
      </c>
      <c r="BE278" s="76">
        <f t="shared" si="231"/>
        <v>1388.89</v>
      </c>
      <c r="BF278" s="78">
        <f t="shared" si="232"/>
        <v>1388.89</v>
      </c>
      <c r="BG278" s="77">
        <f t="shared" si="232"/>
        <v>1388.89</v>
      </c>
      <c r="BH278" s="77">
        <f t="shared" si="232"/>
        <v>1388.89</v>
      </c>
      <c r="BI278" s="77">
        <f t="shared" si="232"/>
        <v>1388.89</v>
      </c>
      <c r="BJ278" s="77">
        <f t="shared" si="232"/>
        <v>1388.89</v>
      </c>
      <c r="BK278" s="77">
        <f t="shared" si="232"/>
        <v>1388.89</v>
      </c>
      <c r="BL278" s="77">
        <f t="shared" si="232"/>
        <v>1388.89</v>
      </c>
      <c r="BM278" s="77">
        <f t="shared" si="232"/>
        <v>1388.89</v>
      </c>
      <c r="BN278" s="77">
        <f t="shared" si="232"/>
        <v>1388.89</v>
      </c>
      <c r="BO278" s="77">
        <f t="shared" si="232"/>
        <v>1388.89</v>
      </c>
      <c r="BP278" s="77">
        <f t="shared" si="232"/>
        <v>1388.89</v>
      </c>
      <c r="BQ278" s="76">
        <f t="shared" si="232"/>
        <v>1388.89</v>
      </c>
      <c r="BR278" s="78">
        <f t="shared" si="232"/>
        <v>1388.89</v>
      </c>
      <c r="BS278" s="77">
        <f t="shared" si="232"/>
        <v>1388.89</v>
      </c>
      <c r="BT278" s="77">
        <f t="shared" si="232"/>
        <v>1388.89</v>
      </c>
      <c r="BU278" s="77">
        <f t="shared" si="232"/>
        <v>1388.89</v>
      </c>
      <c r="BV278" s="77">
        <f t="shared" si="233"/>
        <v>1388.89</v>
      </c>
      <c r="BW278" s="77">
        <f t="shared" si="233"/>
        <v>1388.89</v>
      </c>
      <c r="BX278" s="77">
        <f t="shared" si="233"/>
        <v>1388.89</v>
      </c>
      <c r="BY278" s="77">
        <f t="shared" si="233"/>
        <v>1388.89</v>
      </c>
      <c r="BZ278" s="77">
        <f t="shared" si="233"/>
        <v>1388.89</v>
      </c>
      <c r="CA278" s="77">
        <f t="shared" si="233"/>
        <v>1388.89</v>
      </c>
      <c r="CB278" s="77">
        <f t="shared" si="233"/>
        <v>1388.89</v>
      </c>
      <c r="CC278" s="76">
        <f t="shared" si="234"/>
        <v>1388.81</v>
      </c>
      <c r="CD278" s="368"/>
    </row>
    <row r="279" spans="1:82" s="39" customFormat="1" ht="13.5" x14ac:dyDescent="0.75">
      <c r="B279" s="73" t="s">
        <v>639</v>
      </c>
      <c r="C279" s="320" t="s">
        <v>640</v>
      </c>
      <c r="D279" s="321" t="s">
        <v>226</v>
      </c>
      <c r="E279" s="255">
        <v>20</v>
      </c>
      <c r="F279" s="319"/>
      <c r="G279" s="74">
        <f t="shared" si="235"/>
        <v>0</v>
      </c>
      <c r="H279" s="75"/>
      <c r="I279" s="76"/>
      <c r="J279" s="75">
        <f t="shared" si="229"/>
        <v>0</v>
      </c>
      <c r="K279" s="77">
        <f t="shared" si="229"/>
        <v>0</v>
      </c>
      <c r="L279" s="77">
        <f t="shared" si="229"/>
        <v>0</v>
      </c>
      <c r="M279" s="77">
        <f t="shared" si="229"/>
        <v>0</v>
      </c>
      <c r="N279" s="77">
        <f t="shared" si="229"/>
        <v>0</v>
      </c>
      <c r="O279" s="77">
        <f t="shared" si="229"/>
        <v>0</v>
      </c>
      <c r="P279" s="77">
        <f t="shared" si="229"/>
        <v>0</v>
      </c>
      <c r="Q279" s="77">
        <f t="shared" si="229"/>
        <v>0</v>
      </c>
      <c r="R279" s="77">
        <f t="shared" si="229"/>
        <v>0</v>
      </c>
      <c r="S279" s="77">
        <f t="shared" si="229"/>
        <v>0</v>
      </c>
      <c r="T279" s="77">
        <f t="shared" si="229"/>
        <v>0</v>
      </c>
      <c r="U279" s="76">
        <f t="shared" si="229"/>
        <v>0</v>
      </c>
      <c r="V279" s="78">
        <f t="shared" si="229"/>
        <v>0</v>
      </c>
      <c r="W279" s="77">
        <f t="shared" si="229"/>
        <v>0</v>
      </c>
      <c r="X279" s="77">
        <f t="shared" si="229"/>
        <v>0</v>
      </c>
      <c r="Y279" s="77">
        <f t="shared" si="229"/>
        <v>0</v>
      </c>
      <c r="Z279" s="77">
        <f t="shared" si="230"/>
        <v>0</v>
      </c>
      <c r="AA279" s="77">
        <f t="shared" si="230"/>
        <v>0</v>
      </c>
      <c r="AB279" s="77">
        <f t="shared" si="230"/>
        <v>0</v>
      </c>
      <c r="AC279" s="77">
        <f t="shared" si="230"/>
        <v>0</v>
      </c>
      <c r="AD279" s="77">
        <f t="shared" si="230"/>
        <v>0</v>
      </c>
      <c r="AE279" s="77">
        <f t="shared" si="230"/>
        <v>0</v>
      </c>
      <c r="AF279" s="77">
        <f t="shared" si="230"/>
        <v>0</v>
      </c>
      <c r="AG279" s="76">
        <f t="shared" si="230"/>
        <v>0</v>
      </c>
      <c r="AH279" s="78">
        <f t="shared" si="230"/>
        <v>0</v>
      </c>
      <c r="AI279" s="77">
        <f t="shared" si="230"/>
        <v>0</v>
      </c>
      <c r="AJ279" s="77">
        <f t="shared" si="230"/>
        <v>0</v>
      </c>
      <c r="AK279" s="77">
        <f t="shared" si="230"/>
        <v>0</v>
      </c>
      <c r="AL279" s="77">
        <f t="shared" si="230"/>
        <v>0</v>
      </c>
      <c r="AM279" s="77">
        <f t="shared" si="230"/>
        <v>0</v>
      </c>
      <c r="AN279" s="77">
        <f t="shared" si="230"/>
        <v>0</v>
      </c>
      <c r="AO279" s="77">
        <f t="shared" si="230"/>
        <v>0</v>
      </c>
      <c r="AP279" s="77">
        <f t="shared" si="231"/>
        <v>0</v>
      </c>
      <c r="AQ279" s="77">
        <f t="shared" si="231"/>
        <v>0</v>
      </c>
      <c r="AR279" s="77">
        <f t="shared" si="231"/>
        <v>0</v>
      </c>
      <c r="AS279" s="76">
        <f t="shared" si="231"/>
        <v>0</v>
      </c>
      <c r="AT279" s="78">
        <f t="shared" si="231"/>
        <v>0</v>
      </c>
      <c r="AU279" s="77">
        <f t="shared" si="231"/>
        <v>0</v>
      </c>
      <c r="AV279" s="77">
        <f t="shared" si="231"/>
        <v>0</v>
      </c>
      <c r="AW279" s="77">
        <f t="shared" si="231"/>
        <v>0</v>
      </c>
      <c r="AX279" s="77">
        <f t="shared" si="231"/>
        <v>0</v>
      </c>
      <c r="AY279" s="77">
        <f t="shared" si="231"/>
        <v>0</v>
      </c>
      <c r="AZ279" s="77">
        <f t="shared" si="231"/>
        <v>0</v>
      </c>
      <c r="BA279" s="77">
        <f t="shared" si="231"/>
        <v>0</v>
      </c>
      <c r="BB279" s="77">
        <f t="shared" si="231"/>
        <v>0</v>
      </c>
      <c r="BC279" s="77">
        <f t="shared" si="231"/>
        <v>0</v>
      </c>
      <c r="BD279" s="77">
        <f t="shared" si="231"/>
        <v>0</v>
      </c>
      <c r="BE279" s="76">
        <f t="shared" si="231"/>
        <v>0</v>
      </c>
      <c r="BF279" s="78">
        <f t="shared" si="232"/>
        <v>0</v>
      </c>
      <c r="BG279" s="77">
        <f t="shared" si="232"/>
        <v>0</v>
      </c>
      <c r="BH279" s="77">
        <f t="shared" si="232"/>
        <v>0</v>
      </c>
      <c r="BI279" s="77">
        <f t="shared" si="232"/>
        <v>0</v>
      </c>
      <c r="BJ279" s="77">
        <f t="shared" si="232"/>
        <v>0</v>
      </c>
      <c r="BK279" s="77">
        <f t="shared" si="232"/>
        <v>0</v>
      </c>
      <c r="BL279" s="77">
        <f t="shared" si="232"/>
        <v>0</v>
      </c>
      <c r="BM279" s="77">
        <f t="shared" si="232"/>
        <v>0</v>
      </c>
      <c r="BN279" s="77">
        <f t="shared" si="232"/>
        <v>0</v>
      </c>
      <c r="BO279" s="77">
        <f t="shared" si="232"/>
        <v>0</v>
      </c>
      <c r="BP279" s="77">
        <f t="shared" si="232"/>
        <v>0</v>
      </c>
      <c r="BQ279" s="76">
        <f t="shared" si="232"/>
        <v>0</v>
      </c>
      <c r="BR279" s="78">
        <f t="shared" si="232"/>
        <v>0</v>
      </c>
      <c r="BS279" s="77">
        <f t="shared" si="232"/>
        <v>0</v>
      </c>
      <c r="BT279" s="77">
        <f t="shared" si="232"/>
        <v>0</v>
      </c>
      <c r="BU279" s="77">
        <f t="shared" si="232"/>
        <v>0</v>
      </c>
      <c r="BV279" s="77">
        <f t="shared" si="233"/>
        <v>0</v>
      </c>
      <c r="BW279" s="77">
        <f t="shared" si="233"/>
        <v>0</v>
      </c>
      <c r="BX279" s="77">
        <f t="shared" si="233"/>
        <v>0</v>
      </c>
      <c r="BY279" s="77">
        <f t="shared" si="233"/>
        <v>0</v>
      </c>
      <c r="BZ279" s="77">
        <f t="shared" si="233"/>
        <v>0</v>
      </c>
      <c r="CA279" s="77">
        <f t="shared" si="233"/>
        <v>0</v>
      </c>
      <c r="CB279" s="77">
        <f t="shared" si="233"/>
        <v>0</v>
      </c>
      <c r="CC279" s="76">
        <f t="shared" si="234"/>
        <v>0</v>
      </c>
      <c r="CD279" s="368"/>
    </row>
    <row r="280" spans="1:82" s="39" customFormat="1" ht="13.5" x14ac:dyDescent="0.75">
      <c r="B280" s="73" t="s">
        <v>641</v>
      </c>
      <c r="C280" s="320" t="s">
        <v>642</v>
      </c>
      <c r="D280" s="321" t="s">
        <v>226</v>
      </c>
      <c r="E280" s="255">
        <v>5</v>
      </c>
      <c r="F280" s="319"/>
      <c r="G280" s="74">
        <f t="shared" si="235"/>
        <v>0</v>
      </c>
      <c r="H280" s="75"/>
      <c r="I280" s="76"/>
      <c r="J280" s="75">
        <f t="shared" si="229"/>
        <v>0</v>
      </c>
      <c r="K280" s="77">
        <f t="shared" si="229"/>
        <v>0</v>
      </c>
      <c r="L280" s="77">
        <f t="shared" si="229"/>
        <v>0</v>
      </c>
      <c r="M280" s="77">
        <f t="shared" si="229"/>
        <v>0</v>
      </c>
      <c r="N280" s="77">
        <f t="shared" si="229"/>
        <v>0</v>
      </c>
      <c r="O280" s="77">
        <f t="shared" si="229"/>
        <v>0</v>
      </c>
      <c r="P280" s="77">
        <f t="shared" si="229"/>
        <v>0</v>
      </c>
      <c r="Q280" s="77">
        <f t="shared" si="229"/>
        <v>0</v>
      </c>
      <c r="R280" s="77">
        <f t="shared" si="229"/>
        <v>0</v>
      </c>
      <c r="S280" s="77">
        <f t="shared" si="229"/>
        <v>0</v>
      </c>
      <c r="T280" s="77">
        <f t="shared" si="229"/>
        <v>0</v>
      </c>
      <c r="U280" s="76">
        <f t="shared" si="229"/>
        <v>0</v>
      </c>
      <c r="V280" s="78">
        <f t="shared" si="229"/>
        <v>0</v>
      </c>
      <c r="W280" s="77">
        <f t="shared" si="229"/>
        <v>0</v>
      </c>
      <c r="X280" s="77">
        <f t="shared" si="229"/>
        <v>0</v>
      </c>
      <c r="Y280" s="77">
        <f t="shared" ref="Y280" si="236">$G280/72</f>
        <v>0</v>
      </c>
      <c r="Z280" s="77">
        <f t="shared" si="230"/>
        <v>0</v>
      </c>
      <c r="AA280" s="77">
        <f t="shared" si="230"/>
        <v>0</v>
      </c>
      <c r="AB280" s="77">
        <f t="shared" si="230"/>
        <v>0</v>
      </c>
      <c r="AC280" s="77">
        <f t="shared" si="230"/>
        <v>0</v>
      </c>
      <c r="AD280" s="77">
        <f t="shared" si="230"/>
        <v>0</v>
      </c>
      <c r="AE280" s="77">
        <f t="shared" si="230"/>
        <v>0</v>
      </c>
      <c r="AF280" s="77">
        <f t="shared" si="230"/>
        <v>0</v>
      </c>
      <c r="AG280" s="76">
        <f t="shared" si="230"/>
        <v>0</v>
      </c>
      <c r="AH280" s="78">
        <f t="shared" si="230"/>
        <v>0</v>
      </c>
      <c r="AI280" s="77">
        <f t="shared" si="230"/>
        <v>0</v>
      </c>
      <c r="AJ280" s="77">
        <f t="shared" si="230"/>
        <v>0</v>
      </c>
      <c r="AK280" s="77">
        <f t="shared" si="230"/>
        <v>0</v>
      </c>
      <c r="AL280" s="77">
        <f t="shared" si="230"/>
        <v>0</v>
      </c>
      <c r="AM280" s="77">
        <f t="shared" si="230"/>
        <v>0</v>
      </c>
      <c r="AN280" s="77">
        <f t="shared" si="230"/>
        <v>0</v>
      </c>
      <c r="AO280" s="77">
        <f t="shared" ref="AO280" si="237">$G280/72</f>
        <v>0</v>
      </c>
      <c r="AP280" s="77">
        <f t="shared" si="231"/>
        <v>0</v>
      </c>
      <c r="AQ280" s="77">
        <f t="shared" si="231"/>
        <v>0</v>
      </c>
      <c r="AR280" s="77">
        <f t="shared" si="231"/>
        <v>0</v>
      </c>
      <c r="AS280" s="76">
        <f t="shared" si="231"/>
        <v>0</v>
      </c>
      <c r="AT280" s="78">
        <f t="shared" si="231"/>
        <v>0</v>
      </c>
      <c r="AU280" s="77">
        <f t="shared" si="231"/>
        <v>0</v>
      </c>
      <c r="AV280" s="77">
        <f t="shared" si="231"/>
        <v>0</v>
      </c>
      <c r="AW280" s="77">
        <f t="shared" si="231"/>
        <v>0</v>
      </c>
      <c r="AX280" s="77">
        <f t="shared" si="231"/>
        <v>0</v>
      </c>
      <c r="AY280" s="77">
        <f t="shared" si="231"/>
        <v>0</v>
      </c>
      <c r="AZ280" s="77">
        <f t="shared" si="231"/>
        <v>0</v>
      </c>
      <c r="BA280" s="77">
        <f t="shared" si="231"/>
        <v>0</v>
      </c>
      <c r="BB280" s="77">
        <f t="shared" si="231"/>
        <v>0</v>
      </c>
      <c r="BC280" s="77">
        <f t="shared" si="231"/>
        <v>0</v>
      </c>
      <c r="BD280" s="77">
        <f t="shared" si="231"/>
        <v>0</v>
      </c>
      <c r="BE280" s="76">
        <f t="shared" ref="BE280" si="238">$G280/72</f>
        <v>0</v>
      </c>
      <c r="BF280" s="78">
        <f t="shared" si="232"/>
        <v>0</v>
      </c>
      <c r="BG280" s="77">
        <f t="shared" si="232"/>
        <v>0</v>
      </c>
      <c r="BH280" s="77">
        <f t="shared" si="232"/>
        <v>0</v>
      </c>
      <c r="BI280" s="77">
        <f t="shared" si="232"/>
        <v>0</v>
      </c>
      <c r="BJ280" s="77">
        <f t="shared" si="232"/>
        <v>0</v>
      </c>
      <c r="BK280" s="77">
        <f t="shared" si="232"/>
        <v>0</v>
      </c>
      <c r="BL280" s="77">
        <f t="shared" si="232"/>
        <v>0</v>
      </c>
      <c r="BM280" s="77">
        <f t="shared" si="232"/>
        <v>0</v>
      </c>
      <c r="BN280" s="77">
        <f t="shared" si="232"/>
        <v>0</v>
      </c>
      <c r="BO280" s="77">
        <f t="shared" si="232"/>
        <v>0</v>
      </c>
      <c r="BP280" s="77">
        <f t="shared" si="232"/>
        <v>0</v>
      </c>
      <c r="BQ280" s="76">
        <f t="shared" si="232"/>
        <v>0</v>
      </c>
      <c r="BR280" s="78">
        <f t="shared" si="232"/>
        <v>0</v>
      </c>
      <c r="BS280" s="77">
        <f t="shared" si="232"/>
        <v>0</v>
      </c>
      <c r="BT280" s="77">
        <f t="shared" si="232"/>
        <v>0</v>
      </c>
      <c r="BU280" s="77">
        <f t="shared" ref="BU280" si="239">$G280/72</f>
        <v>0</v>
      </c>
      <c r="BV280" s="77">
        <f t="shared" si="233"/>
        <v>0</v>
      </c>
      <c r="BW280" s="77">
        <f t="shared" si="233"/>
        <v>0</v>
      </c>
      <c r="BX280" s="77">
        <f t="shared" si="233"/>
        <v>0</v>
      </c>
      <c r="BY280" s="77">
        <f t="shared" si="233"/>
        <v>0</v>
      </c>
      <c r="BZ280" s="77">
        <f t="shared" si="233"/>
        <v>0</v>
      </c>
      <c r="CA280" s="77">
        <f t="shared" si="233"/>
        <v>0</v>
      </c>
      <c r="CB280" s="77">
        <f t="shared" si="233"/>
        <v>0</v>
      </c>
      <c r="CC280" s="76">
        <f t="shared" si="234"/>
        <v>0</v>
      </c>
      <c r="CD280" s="368"/>
    </row>
    <row r="281" spans="1:82" s="39" customFormat="1" ht="13.5" x14ac:dyDescent="0.75">
      <c r="B281" s="73" t="s">
        <v>643</v>
      </c>
      <c r="C281" s="320" t="s">
        <v>644</v>
      </c>
      <c r="D281" s="321" t="s">
        <v>226</v>
      </c>
      <c r="E281" s="255">
        <v>10</v>
      </c>
      <c r="F281" s="319"/>
      <c r="G281" s="74">
        <f t="shared" si="235"/>
        <v>0</v>
      </c>
      <c r="H281" s="75"/>
      <c r="I281" s="76"/>
      <c r="J281" s="75">
        <f t="shared" ref="J281:Y291" si="240">$G281/72</f>
        <v>0</v>
      </c>
      <c r="K281" s="77">
        <f t="shared" si="240"/>
        <v>0</v>
      </c>
      <c r="L281" s="77">
        <f t="shared" si="240"/>
        <v>0</v>
      </c>
      <c r="M281" s="77">
        <f t="shared" si="240"/>
        <v>0</v>
      </c>
      <c r="N281" s="77">
        <f t="shared" si="240"/>
        <v>0</v>
      </c>
      <c r="O281" s="77">
        <f t="shared" si="240"/>
        <v>0</v>
      </c>
      <c r="P281" s="77">
        <f t="shared" si="240"/>
        <v>0</v>
      </c>
      <c r="Q281" s="77">
        <f t="shared" si="240"/>
        <v>0</v>
      </c>
      <c r="R281" s="77">
        <f t="shared" si="240"/>
        <v>0</v>
      </c>
      <c r="S281" s="77">
        <f t="shared" si="240"/>
        <v>0</v>
      </c>
      <c r="T281" s="77">
        <f t="shared" si="240"/>
        <v>0</v>
      </c>
      <c r="U281" s="76">
        <f t="shared" si="240"/>
        <v>0</v>
      </c>
      <c r="V281" s="78">
        <f t="shared" si="240"/>
        <v>0</v>
      </c>
      <c r="W281" s="77">
        <f t="shared" si="240"/>
        <v>0</v>
      </c>
      <c r="X281" s="77">
        <f t="shared" si="240"/>
        <v>0</v>
      </c>
      <c r="Y281" s="77">
        <f t="shared" si="240"/>
        <v>0</v>
      </c>
      <c r="Z281" s="77">
        <f t="shared" ref="Z281:AO291" si="241">$G281/72</f>
        <v>0</v>
      </c>
      <c r="AA281" s="77">
        <f t="shared" si="241"/>
        <v>0</v>
      </c>
      <c r="AB281" s="77">
        <f t="shared" si="241"/>
        <v>0</v>
      </c>
      <c r="AC281" s="77">
        <f t="shared" si="241"/>
        <v>0</v>
      </c>
      <c r="AD281" s="77">
        <f t="shared" si="241"/>
        <v>0</v>
      </c>
      <c r="AE281" s="77">
        <f t="shared" si="241"/>
        <v>0</v>
      </c>
      <c r="AF281" s="77">
        <f t="shared" si="241"/>
        <v>0</v>
      </c>
      <c r="AG281" s="76">
        <f t="shared" si="241"/>
        <v>0</v>
      </c>
      <c r="AH281" s="78">
        <f t="shared" si="241"/>
        <v>0</v>
      </c>
      <c r="AI281" s="77">
        <f t="shared" si="241"/>
        <v>0</v>
      </c>
      <c r="AJ281" s="77">
        <f t="shared" si="241"/>
        <v>0</v>
      </c>
      <c r="AK281" s="77">
        <f t="shared" si="241"/>
        <v>0</v>
      </c>
      <c r="AL281" s="77">
        <f t="shared" si="241"/>
        <v>0</v>
      </c>
      <c r="AM281" s="77">
        <f t="shared" si="241"/>
        <v>0</v>
      </c>
      <c r="AN281" s="77">
        <f t="shared" si="241"/>
        <v>0</v>
      </c>
      <c r="AO281" s="77">
        <f t="shared" si="241"/>
        <v>0</v>
      </c>
      <c r="AP281" s="77">
        <f t="shared" ref="AP281:BE291" si="242">$G281/72</f>
        <v>0</v>
      </c>
      <c r="AQ281" s="77">
        <f t="shared" si="242"/>
        <v>0</v>
      </c>
      <c r="AR281" s="77">
        <f t="shared" si="242"/>
        <v>0</v>
      </c>
      <c r="AS281" s="76">
        <f t="shared" si="242"/>
        <v>0</v>
      </c>
      <c r="AT281" s="78">
        <f t="shared" si="242"/>
        <v>0</v>
      </c>
      <c r="AU281" s="77">
        <f t="shared" si="242"/>
        <v>0</v>
      </c>
      <c r="AV281" s="77">
        <f t="shared" si="242"/>
        <v>0</v>
      </c>
      <c r="AW281" s="77">
        <f t="shared" si="242"/>
        <v>0</v>
      </c>
      <c r="AX281" s="77">
        <f t="shared" si="242"/>
        <v>0</v>
      </c>
      <c r="AY281" s="77">
        <f t="shared" si="242"/>
        <v>0</v>
      </c>
      <c r="AZ281" s="77">
        <f t="shared" si="242"/>
        <v>0</v>
      </c>
      <c r="BA281" s="77">
        <f t="shared" si="242"/>
        <v>0</v>
      </c>
      <c r="BB281" s="77">
        <f t="shared" si="242"/>
        <v>0</v>
      </c>
      <c r="BC281" s="77">
        <f t="shared" si="242"/>
        <v>0</v>
      </c>
      <c r="BD281" s="77">
        <f t="shared" si="242"/>
        <v>0</v>
      </c>
      <c r="BE281" s="76">
        <f t="shared" si="242"/>
        <v>0</v>
      </c>
      <c r="BF281" s="78">
        <f t="shared" ref="BF281:BU291" si="243">$G281/72</f>
        <v>0</v>
      </c>
      <c r="BG281" s="77">
        <f t="shared" si="243"/>
        <v>0</v>
      </c>
      <c r="BH281" s="77">
        <f t="shared" si="243"/>
        <v>0</v>
      </c>
      <c r="BI281" s="77">
        <f t="shared" si="243"/>
        <v>0</v>
      </c>
      <c r="BJ281" s="77">
        <f t="shared" si="243"/>
        <v>0</v>
      </c>
      <c r="BK281" s="77">
        <f t="shared" si="243"/>
        <v>0</v>
      </c>
      <c r="BL281" s="77">
        <f t="shared" si="243"/>
        <v>0</v>
      </c>
      <c r="BM281" s="77">
        <f t="shared" si="243"/>
        <v>0</v>
      </c>
      <c r="BN281" s="77">
        <f t="shared" si="243"/>
        <v>0</v>
      </c>
      <c r="BO281" s="77">
        <f t="shared" si="243"/>
        <v>0</v>
      </c>
      <c r="BP281" s="77">
        <f t="shared" si="243"/>
        <v>0</v>
      </c>
      <c r="BQ281" s="76">
        <f t="shared" si="243"/>
        <v>0</v>
      </c>
      <c r="BR281" s="78">
        <f t="shared" si="243"/>
        <v>0</v>
      </c>
      <c r="BS281" s="77">
        <f t="shared" si="243"/>
        <v>0</v>
      </c>
      <c r="BT281" s="77">
        <f t="shared" si="243"/>
        <v>0</v>
      </c>
      <c r="BU281" s="77">
        <f t="shared" si="243"/>
        <v>0</v>
      </c>
      <c r="BV281" s="77">
        <f t="shared" ref="BV281:CB291" si="244">$G281/72</f>
        <v>0</v>
      </c>
      <c r="BW281" s="77">
        <f t="shared" si="244"/>
        <v>0</v>
      </c>
      <c r="BX281" s="77">
        <f t="shared" si="244"/>
        <v>0</v>
      </c>
      <c r="BY281" s="77">
        <f t="shared" si="244"/>
        <v>0</v>
      </c>
      <c r="BZ281" s="77">
        <f t="shared" si="244"/>
        <v>0</v>
      </c>
      <c r="CA281" s="77">
        <f t="shared" si="244"/>
        <v>0</v>
      </c>
      <c r="CB281" s="77">
        <f t="shared" si="244"/>
        <v>0</v>
      </c>
      <c r="CC281" s="76">
        <f t="shared" si="234"/>
        <v>0</v>
      </c>
      <c r="CD281" s="368"/>
    </row>
    <row r="282" spans="1:82" s="39" customFormat="1" ht="13.5" x14ac:dyDescent="0.75">
      <c r="B282" s="73" t="s">
        <v>645</v>
      </c>
      <c r="C282" s="320" t="s">
        <v>646</v>
      </c>
      <c r="D282" s="321" t="s">
        <v>226</v>
      </c>
      <c r="E282" s="255">
        <v>5</v>
      </c>
      <c r="F282" s="319"/>
      <c r="G282" s="74">
        <f t="shared" si="235"/>
        <v>0</v>
      </c>
      <c r="H282" s="75"/>
      <c r="I282" s="76"/>
      <c r="J282" s="75">
        <f t="shared" si="240"/>
        <v>0</v>
      </c>
      <c r="K282" s="77">
        <f t="shared" si="240"/>
        <v>0</v>
      </c>
      <c r="L282" s="77">
        <f t="shared" si="240"/>
        <v>0</v>
      </c>
      <c r="M282" s="77">
        <f t="shared" si="240"/>
        <v>0</v>
      </c>
      <c r="N282" s="77">
        <f t="shared" si="240"/>
        <v>0</v>
      </c>
      <c r="O282" s="77">
        <f t="shared" si="240"/>
        <v>0</v>
      </c>
      <c r="P282" s="77">
        <f t="shared" si="240"/>
        <v>0</v>
      </c>
      <c r="Q282" s="77">
        <f t="shared" si="240"/>
        <v>0</v>
      </c>
      <c r="R282" s="77">
        <f t="shared" si="240"/>
        <v>0</v>
      </c>
      <c r="S282" s="77">
        <f t="shared" si="240"/>
        <v>0</v>
      </c>
      <c r="T282" s="77">
        <f t="shared" si="240"/>
        <v>0</v>
      </c>
      <c r="U282" s="76">
        <f t="shared" si="240"/>
        <v>0</v>
      </c>
      <c r="V282" s="78">
        <f t="shared" si="240"/>
        <v>0</v>
      </c>
      <c r="W282" s="77">
        <f t="shared" si="240"/>
        <v>0</v>
      </c>
      <c r="X282" s="77">
        <f t="shared" si="240"/>
        <v>0</v>
      </c>
      <c r="Y282" s="77">
        <f t="shared" si="240"/>
        <v>0</v>
      </c>
      <c r="Z282" s="77">
        <f t="shared" si="241"/>
        <v>0</v>
      </c>
      <c r="AA282" s="77">
        <f t="shared" si="241"/>
        <v>0</v>
      </c>
      <c r="AB282" s="77">
        <f t="shared" si="241"/>
        <v>0</v>
      </c>
      <c r="AC282" s="77">
        <f t="shared" si="241"/>
        <v>0</v>
      </c>
      <c r="AD282" s="77">
        <f t="shared" si="241"/>
        <v>0</v>
      </c>
      <c r="AE282" s="77">
        <f t="shared" si="241"/>
        <v>0</v>
      </c>
      <c r="AF282" s="77">
        <f t="shared" si="241"/>
        <v>0</v>
      </c>
      <c r="AG282" s="76">
        <f t="shared" si="241"/>
        <v>0</v>
      </c>
      <c r="AH282" s="78">
        <f t="shared" si="241"/>
        <v>0</v>
      </c>
      <c r="AI282" s="77">
        <f t="shared" si="241"/>
        <v>0</v>
      </c>
      <c r="AJ282" s="77">
        <f t="shared" si="241"/>
        <v>0</v>
      </c>
      <c r="AK282" s="77">
        <f t="shared" si="241"/>
        <v>0</v>
      </c>
      <c r="AL282" s="77">
        <f t="shared" si="241"/>
        <v>0</v>
      </c>
      <c r="AM282" s="77">
        <f t="shared" si="241"/>
        <v>0</v>
      </c>
      <c r="AN282" s="77">
        <f t="shared" si="241"/>
        <v>0</v>
      </c>
      <c r="AO282" s="77">
        <f t="shared" si="241"/>
        <v>0</v>
      </c>
      <c r="AP282" s="77">
        <f t="shared" si="242"/>
        <v>0</v>
      </c>
      <c r="AQ282" s="77">
        <f t="shared" si="242"/>
        <v>0</v>
      </c>
      <c r="AR282" s="77">
        <f t="shared" si="242"/>
        <v>0</v>
      </c>
      <c r="AS282" s="76">
        <f t="shared" si="242"/>
        <v>0</v>
      </c>
      <c r="AT282" s="78">
        <f t="shared" si="242"/>
        <v>0</v>
      </c>
      <c r="AU282" s="77">
        <f t="shared" si="242"/>
        <v>0</v>
      </c>
      <c r="AV282" s="77">
        <f t="shared" si="242"/>
        <v>0</v>
      </c>
      <c r="AW282" s="77">
        <f t="shared" si="242"/>
        <v>0</v>
      </c>
      <c r="AX282" s="77">
        <f t="shared" si="242"/>
        <v>0</v>
      </c>
      <c r="AY282" s="77">
        <f t="shared" si="242"/>
        <v>0</v>
      </c>
      <c r="AZ282" s="77">
        <f t="shared" si="242"/>
        <v>0</v>
      </c>
      <c r="BA282" s="77">
        <f t="shared" si="242"/>
        <v>0</v>
      </c>
      <c r="BB282" s="77">
        <f t="shared" si="242"/>
        <v>0</v>
      </c>
      <c r="BC282" s="77">
        <f t="shared" si="242"/>
        <v>0</v>
      </c>
      <c r="BD282" s="77">
        <f t="shared" si="242"/>
        <v>0</v>
      </c>
      <c r="BE282" s="76">
        <f t="shared" si="242"/>
        <v>0</v>
      </c>
      <c r="BF282" s="78">
        <f t="shared" si="243"/>
        <v>0</v>
      </c>
      <c r="BG282" s="77">
        <f t="shared" si="243"/>
        <v>0</v>
      </c>
      <c r="BH282" s="77">
        <f t="shared" si="243"/>
        <v>0</v>
      </c>
      <c r="BI282" s="77">
        <f t="shared" si="243"/>
        <v>0</v>
      </c>
      <c r="BJ282" s="77">
        <f t="shared" si="243"/>
        <v>0</v>
      </c>
      <c r="BK282" s="77">
        <f t="shared" si="243"/>
        <v>0</v>
      </c>
      <c r="BL282" s="77">
        <f t="shared" si="243"/>
        <v>0</v>
      </c>
      <c r="BM282" s="77">
        <f t="shared" si="243"/>
        <v>0</v>
      </c>
      <c r="BN282" s="77">
        <f t="shared" si="243"/>
        <v>0</v>
      </c>
      <c r="BO282" s="77">
        <f t="shared" si="243"/>
        <v>0</v>
      </c>
      <c r="BP282" s="77">
        <f t="shared" si="243"/>
        <v>0</v>
      </c>
      <c r="BQ282" s="76">
        <f t="shared" si="243"/>
        <v>0</v>
      </c>
      <c r="BR282" s="78">
        <f t="shared" si="243"/>
        <v>0</v>
      </c>
      <c r="BS282" s="77">
        <f t="shared" si="243"/>
        <v>0</v>
      </c>
      <c r="BT282" s="77">
        <f t="shared" si="243"/>
        <v>0</v>
      </c>
      <c r="BU282" s="77">
        <f t="shared" si="243"/>
        <v>0</v>
      </c>
      <c r="BV282" s="77">
        <f t="shared" si="244"/>
        <v>0</v>
      </c>
      <c r="BW282" s="77">
        <f t="shared" si="244"/>
        <v>0</v>
      </c>
      <c r="BX282" s="77">
        <f t="shared" si="244"/>
        <v>0</v>
      </c>
      <c r="BY282" s="77">
        <f t="shared" si="244"/>
        <v>0</v>
      </c>
      <c r="BZ282" s="77">
        <f t="shared" si="244"/>
        <v>0</v>
      </c>
      <c r="CA282" s="77">
        <f t="shared" si="244"/>
        <v>0</v>
      </c>
      <c r="CB282" s="77">
        <f t="shared" si="244"/>
        <v>0</v>
      </c>
      <c r="CC282" s="76">
        <f t="shared" si="234"/>
        <v>0</v>
      </c>
      <c r="CD282" s="368"/>
    </row>
    <row r="283" spans="1:82" s="39" customFormat="1" ht="13.5" x14ac:dyDescent="0.75">
      <c r="B283" s="73" t="s">
        <v>647</v>
      </c>
      <c r="C283" s="320" t="s">
        <v>648</v>
      </c>
      <c r="D283" s="321" t="s">
        <v>86</v>
      </c>
      <c r="E283" s="322">
        <v>1</v>
      </c>
      <c r="F283" s="319"/>
      <c r="G283" s="74">
        <f t="shared" si="235"/>
        <v>0</v>
      </c>
      <c r="H283" s="75"/>
      <c r="I283" s="76"/>
      <c r="J283" s="75">
        <f t="shared" si="240"/>
        <v>0</v>
      </c>
      <c r="K283" s="77">
        <f t="shared" si="240"/>
        <v>0</v>
      </c>
      <c r="L283" s="77">
        <f t="shared" si="240"/>
        <v>0</v>
      </c>
      <c r="M283" s="77">
        <f t="shared" si="240"/>
        <v>0</v>
      </c>
      <c r="N283" s="77">
        <f t="shared" si="240"/>
        <v>0</v>
      </c>
      <c r="O283" s="77">
        <f t="shared" si="240"/>
        <v>0</v>
      </c>
      <c r="P283" s="77">
        <f t="shared" si="240"/>
        <v>0</v>
      </c>
      <c r="Q283" s="77">
        <f t="shared" si="240"/>
        <v>0</v>
      </c>
      <c r="R283" s="77">
        <f t="shared" si="240"/>
        <v>0</v>
      </c>
      <c r="S283" s="77">
        <f t="shared" si="240"/>
        <v>0</v>
      </c>
      <c r="T283" s="77">
        <f t="shared" si="240"/>
        <v>0</v>
      </c>
      <c r="U283" s="76">
        <f t="shared" si="240"/>
        <v>0</v>
      </c>
      <c r="V283" s="78">
        <f t="shared" si="240"/>
        <v>0</v>
      </c>
      <c r="W283" s="77">
        <f t="shared" si="240"/>
        <v>0</v>
      </c>
      <c r="X283" s="77">
        <f t="shared" si="240"/>
        <v>0</v>
      </c>
      <c r="Y283" s="77">
        <f t="shared" si="240"/>
        <v>0</v>
      </c>
      <c r="Z283" s="77">
        <f t="shared" si="241"/>
        <v>0</v>
      </c>
      <c r="AA283" s="77">
        <f t="shared" si="241"/>
        <v>0</v>
      </c>
      <c r="AB283" s="77">
        <f t="shared" si="241"/>
        <v>0</v>
      </c>
      <c r="AC283" s="77">
        <f t="shared" si="241"/>
        <v>0</v>
      </c>
      <c r="AD283" s="77">
        <f t="shared" si="241"/>
        <v>0</v>
      </c>
      <c r="AE283" s="77">
        <f t="shared" si="241"/>
        <v>0</v>
      </c>
      <c r="AF283" s="77">
        <f t="shared" si="241"/>
        <v>0</v>
      </c>
      <c r="AG283" s="76">
        <f t="shared" si="241"/>
        <v>0</v>
      </c>
      <c r="AH283" s="78">
        <f t="shared" si="241"/>
        <v>0</v>
      </c>
      <c r="AI283" s="77">
        <f t="shared" si="241"/>
        <v>0</v>
      </c>
      <c r="AJ283" s="77">
        <f t="shared" si="241"/>
        <v>0</v>
      </c>
      <c r="AK283" s="77">
        <f t="shared" si="241"/>
        <v>0</v>
      </c>
      <c r="AL283" s="77">
        <f t="shared" si="241"/>
        <v>0</v>
      </c>
      <c r="AM283" s="77">
        <f t="shared" si="241"/>
        <v>0</v>
      </c>
      <c r="AN283" s="77">
        <f t="shared" si="241"/>
        <v>0</v>
      </c>
      <c r="AO283" s="77">
        <f t="shared" si="241"/>
        <v>0</v>
      </c>
      <c r="AP283" s="77">
        <f t="shared" si="242"/>
        <v>0</v>
      </c>
      <c r="AQ283" s="77">
        <f t="shared" si="242"/>
        <v>0</v>
      </c>
      <c r="AR283" s="77">
        <f t="shared" si="242"/>
        <v>0</v>
      </c>
      <c r="AS283" s="76">
        <f t="shared" si="242"/>
        <v>0</v>
      </c>
      <c r="AT283" s="78">
        <f t="shared" si="242"/>
        <v>0</v>
      </c>
      <c r="AU283" s="77">
        <f t="shared" si="242"/>
        <v>0</v>
      </c>
      <c r="AV283" s="77">
        <f t="shared" si="242"/>
        <v>0</v>
      </c>
      <c r="AW283" s="77">
        <f t="shared" si="242"/>
        <v>0</v>
      </c>
      <c r="AX283" s="77">
        <f t="shared" si="242"/>
        <v>0</v>
      </c>
      <c r="AY283" s="77">
        <f t="shared" si="242"/>
        <v>0</v>
      </c>
      <c r="AZ283" s="77">
        <f t="shared" si="242"/>
        <v>0</v>
      </c>
      <c r="BA283" s="77">
        <f t="shared" si="242"/>
        <v>0</v>
      </c>
      <c r="BB283" s="77">
        <f t="shared" si="242"/>
        <v>0</v>
      </c>
      <c r="BC283" s="77">
        <f t="shared" si="242"/>
        <v>0</v>
      </c>
      <c r="BD283" s="77">
        <f t="shared" si="242"/>
        <v>0</v>
      </c>
      <c r="BE283" s="76">
        <f t="shared" si="242"/>
        <v>0</v>
      </c>
      <c r="BF283" s="78">
        <f t="shared" si="243"/>
        <v>0</v>
      </c>
      <c r="BG283" s="77">
        <f t="shared" si="243"/>
        <v>0</v>
      </c>
      <c r="BH283" s="77">
        <f t="shared" si="243"/>
        <v>0</v>
      </c>
      <c r="BI283" s="77">
        <f t="shared" si="243"/>
        <v>0</v>
      </c>
      <c r="BJ283" s="77">
        <f t="shared" si="243"/>
        <v>0</v>
      </c>
      <c r="BK283" s="77">
        <f t="shared" si="243"/>
        <v>0</v>
      </c>
      <c r="BL283" s="77">
        <f t="shared" si="243"/>
        <v>0</v>
      </c>
      <c r="BM283" s="77">
        <f t="shared" si="243"/>
        <v>0</v>
      </c>
      <c r="BN283" s="77">
        <f t="shared" si="243"/>
        <v>0</v>
      </c>
      <c r="BO283" s="77">
        <f t="shared" si="243"/>
        <v>0</v>
      </c>
      <c r="BP283" s="77">
        <f t="shared" si="243"/>
        <v>0</v>
      </c>
      <c r="BQ283" s="76">
        <f t="shared" si="243"/>
        <v>0</v>
      </c>
      <c r="BR283" s="78">
        <f t="shared" si="243"/>
        <v>0</v>
      </c>
      <c r="BS283" s="77">
        <f t="shared" si="243"/>
        <v>0</v>
      </c>
      <c r="BT283" s="77">
        <f t="shared" si="243"/>
        <v>0</v>
      </c>
      <c r="BU283" s="77">
        <f t="shared" si="243"/>
        <v>0</v>
      </c>
      <c r="BV283" s="77">
        <f t="shared" si="244"/>
        <v>0</v>
      </c>
      <c r="BW283" s="77">
        <f t="shared" si="244"/>
        <v>0</v>
      </c>
      <c r="BX283" s="77">
        <f t="shared" si="244"/>
        <v>0</v>
      </c>
      <c r="BY283" s="77">
        <f t="shared" si="244"/>
        <v>0</v>
      </c>
      <c r="BZ283" s="77">
        <f t="shared" si="244"/>
        <v>0</v>
      </c>
      <c r="CA283" s="77">
        <f t="shared" si="244"/>
        <v>0</v>
      </c>
      <c r="CB283" s="77">
        <f t="shared" si="244"/>
        <v>0</v>
      </c>
      <c r="CC283" s="76">
        <f t="shared" si="234"/>
        <v>0</v>
      </c>
      <c r="CD283" s="368"/>
    </row>
    <row r="284" spans="1:82" s="39" customFormat="1" ht="13.5" x14ac:dyDescent="0.75">
      <c r="B284" s="73" t="s">
        <v>649</v>
      </c>
      <c r="C284" s="320" t="s">
        <v>650</v>
      </c>
      <c r="D284" s="321" t="s">
        <v>86</v>
      </c>
      <c r="E284" s="322">
        <v>1</v>
      </c>
      <c r="F284" s="319"/>
      <c r="G284" s="74">
        <f t="shared" si="235"/>
        <v>0</v>
      </c>
      <c r="H284" s="75"/>
      <c r="I284" s="76"/>
      <c r="J284" s="75">
        <f t="shared" si="240"/>
        <v>0</v>
      </c>
      <c r="K284" s="77">
        <f t="shared" si="240"/>
        <v>0</v>
      </c>
      <c r="L284" s="77">
        <f t="shared" si="240"/>
        <v>0</v>
      </c>
      <c r="M284" s="77">
        <f t="shared" si="240"/>
        <v>0</v>
      </c>
      <c r="N284" s="77">
        <f t="shared" si="240"/>
        <v>0</v>
      </c>
      <c r="O284" s="77">
        <f t="shared" si="240"/>
        <v>0</v>
      </c>
      <c r="P284" s="77">
        <f t="shared" si="240"/>
        <v>0</v>
      </c>
      <c r="Q284" s="77">
        <f t="shared" si="240"/>
        <v>0</v>
      </c>
      <c r="R284" s="77">
        <f t="shared" si="240"/>
        <v>0</v>
      </c>
      <c r="S284" s="77">
        <f t="shared" si="240"/>
        <v>0</v>
      </c>
      <c r="T284" s="77">
        <f t="shared" si="240"/>
        <v>0</v>
      </c>
      <c r="U284" s="76">
        <f t="shared" si="240"/>
        <v>0</v>
      </c>
      <c r="V284" s="78">
        <f t="shared" si="240"/>
        <v>0</v>
      </c>
      <c r="W284" s="77">
        <f t="shared" si="240"/>
        <v>0</v>
      </c>
      <c r="X284" s="77">
        <f t="shared" si="240"/>
        <v>0</v>
      </c>
      <c r="Y284" s="77">
        <f t="shared" si="240"/>
        <v>0</v>
      </c>
      <c r="Z284" s="77">
        <f t="shared" si="241"/>
        <v>0</v>
      </c>
      <c r="AA284" s="77">
        <f t="shared" si="241"/>
        <v>0</v>
      </c>
      <c r="AB284" s="77">
        <f t="shared" si="241"/>
        <v>0</v>
      </c>
      <c r="AC284" s="77">
        <f t="shared" si="241"/>
        <v>0</v>
      </c>
      <c r="AD284" s="77">
        <f t="shared" si="241"/>
        <v>0</v>
      </c>
      <c r="AE284" s="77">
        <f t="shared" si="241"/>
        <v>0</v>
      </c>
      <c r="AF284" s="77">
        <f t="shared" si="241"/>
        <v>0</v>
      </c>
      <c r="AG284" s="76">
        <f t="shared" si="241"/>
        <v>0</v>
      </c>
      <c r="AH284" s="78">
        <f t="shared" si="241"/>
        <v>0</v>
      </c>
      <c r="AI284" s="77">
        <f t="shared" si="241"/>
        <v>0</v>
      </c>
      <c r="AJ284" s="77">
        <f t="shared" si="241"/>
        <v>0</v>
      </c>
      <c r="AK284" s="77">
        <f t="shared" si="241"/>
        <v>0</v>
      </c>
      <c r="AL284" s="77">
        <f t="shared" si="241"/>
        <v>0</v>
      </c>
      <c r="AM284" s="77">
        <f t="shared" si="241"/>
        <v>0</v>
      </c>
      <c r="AN284" s="77">
        <f t="shared" si="241"/>
        <v>0</v>
      </c>
      <c r="AO284" s="77">
        <f t="shared" si="241"/>
        <v>0</v>
      </c>
      <c r="AP284" s="77">
        <f t="shared" si="242"/>
        <v>0</v>
      </c>
      <c r="AQ284" s="77">
        <f t="shared" si="242"/>
        <v>0</v>
      </c>
      <c r="AR284" s="77">
        <f t="shared" si="242"/>
        <v>0</v>
      </c>
      <c r="AS284" s="76">
        <f t="shared" si="242"/>
        <v>0</v>
      </c>
      <c r="AT284" s="78">
        <f t="shared" si="242"/>
        <v>0</v>
      </c>
      <c r="AU284" s="77">
        <f t="shared" si="242"/>
        <v>0</v>
      </c>
      <c r="AV284" s="77">
        <f t="shared" si="242"/>
        <v>0</v>
      </c>
      <c r="AW284" s="77">
        <f t="shared" si="242"/>
        <v>0</v>
      </c>
      <c r="AX284" s="77">
        <f t="shared" si="242"/>
        <v>0</v>
      </c>
      <c r="AY284" s="77">
        <f t="shared" si="242"/>
        <v>0</v>
      </c>
      <c r="AZ284" s="77">
        <f t="shared" si="242"/>
        <v>0</v>
      </c>
      <c r="BA284" s="77">
        <f t="shared" si="242"/>
        <v>0</v>
      </c>
      <c r="BB284" s="77">
        <f t="shared" si="242"/>
        <v>0</v>
      </c>
      <c r="BC284" s="77">
        <f t="shared" si="242"/>
        <v>0</v>
      </c>
      <c r="BD284" s="77">
        <f t="shared" si="242"/>
        <v>0</v>
      </c>
      <c r="BE284" s="76">
        <f t="shared" si="242"/>
        <v>0</v>
      </c>
      <c r="BF284" s="78">
        <f t="shared" si="243"/>
        <v>0</v>
      </c>
      <c r="BG284" s="77">
        <f t="shared" si="243"/>
        <v>0</v>
      </c>
      <c r="BH284" s="77">
        <f t="shared" si="243"/>
        <v>0</v>
      </c>
      <c r="BI284" s="77">
        <f t="shared" si="243"/>
        <v>0</v>
      </c>
      <c r="BJ284" s="77">
        <f t="shared" si="243"/>
        <v>0</v>
      </c>
      <c r="BK284" s="77">
        <f t="shared" si="243"/>
        <v>0</v>
      </c>
      <c r="BL284" s="77">
        <f t="shared" si="243"/>
        <v>0</v>
      </c>
      <c r="BM284" s="77">
        <f t="shared" si="243"/>
        <v>0</v>
      </c>
      <c r="BN284" s="77">
        <f t="shared" si="243"/>
        <v>0</v>
      </c>
      <c r="BO284" s="77">
        <f t="shared" si="243"/>
        <v>0</v>
      </c>
      <c r="BP284" s="77">
        <f t="shared" si="243"/>
        <v>0</v>
      </c>
      <c r="BQ284" s="76">
        <f t="shared" si="243"/>
        <v>0</v>
      </c>
      <c r="BR284" s="78">
        <f t="shared" si="243"/>
        <v>0</v>
      </c>
      <c r="BS284" s="77">
        <f t="shared" si="243"/>
        <v>0</v>
      </c>
      <c r="BT284" s="77">
        <f t="shared" si="243"/>
        <v>0</v>
      </c>
      <c r="BU284" s="77">
        <f t="shared" si="243"/>
        <v>0</v>
      </c>
      <c r="BV284" s="77">
        <f t="shared" si="244"/>
        <v>0</v>
      </c>
      <c r="BW284" s="77">
        <f t="shared" si="244"/>
        <v>0</v>
      </c>
      <c r="BX284" s="77">
        <f t="shared" si="244"/>
        <v>0</v>
      </c>
      <c r="BY284" s="77">
        <f t="shared" si="244"/>
        <v>0</v>
      </c>
      <c r="BZ284" s="77">
        <f t="shared" si="244"/>
        <v>0</v>
      </c>
      <c r="CA284" s="77">
        <f t="shared" si="244"/>
        <v>0</v>
      </c>
      <c r="CB284" s="77">
        <f t="shared" si="244"/>
        <v>0</v>
      </c>
      <c r="CC284" s="76">
        <f t="shared" si="234"/>
        <v>0</v>
      </c>
      <c r="CD284" s="368"/>
    </row>
    <row r="285" spans="1:82" s="39" customFormat="1" ht="13.5" x14ac:dyDescent="0.75">
      <c r="B285" s="73" t="s">
        <v>651</v>
      </c>
      <c r="C285" s="320" t="s">
        <v>652</v>
      </c>
      <c r="D285" s="321" t="s">
        <v>86</v>
      </c>
      <c r="E285" s="322">
        <v>1</v>
      </c>
      <c r="F285" s="319"/>
      <c r="G285" s="74">
        <f t="shared" si="235"/>
        <v>0</v>
      </c>
      <c r="H285" s="75"/>
      <c r="I285" s="76"/>
      <c r="J285" s="75">
        <f t="shared" si="240"/>
        <v>0</v>
      </c>
      <c r="K285" s="77">
        <f t="shared" si="240"/>
        <v>0</v>
      </c>
      <c r="L285" s="77">
        <f t="shared" si="240"/>
        <v>0</v>
      </c>
      <c r="M285" s="77">
        <f t="shared" si="240"/>
        <v>0</v>
      </c>
      <c r="N285" s="77">
        <f t="shared" si="240"/>
        <v>0</v>
      </c>
      <c r="O285" s="77">
        <f t="shared" si="240"/>
        <v>0</v>
      </c>
      <c r="P285" s="77">
        <f t="shared" si="240"/>
        <v>0</v>
      </c>
      <c r="Q285" s="77">
        <f t="shared" si="240"/>
        <v>0</v>
      </c>
      <c r="R285" s="77">
        <f t="shared" si="240"/>
        <v>0</v>
      </c>
      <c r="S285" s="77">
        <f t="shared" si="240"/>
        <v>0</v>
      </c>
      <c r="T285" s="77">
        <f t="shared" si="240"/>
        <v>0</v>
      </c>
      <c r="U285" s="76">
        <f t="shared" si="240"/>
        <v>0</v>
      </c>
      <c r="V285" s="78">
        <f t="shared" si="240"/>
        <v>0</v>
      </c>
      <c r="W285" s="77">
        <f t="shared" si="240"/>
        <v>0</v>
      </c>
      <c r="X285" s="77">
        <f t="shared" si="240"/>
        <v>0</v>
      </c>
      <c r="Y285" s="77">
        <f t="shared" si="240"/>
        <v>0</v>
      </c>
      <c r="Z285" s="77">
        <f t="shared" si="241"/>
        <v>0</v>
      </c>
      <c r="AA285" s="77">
        <f t="shared" si="241"/>
        <v>0</v>
      </c>
      <c r="AB285" s="77">
        <f t="shared" si="241"/>
        <v>0</v>
      </c>
      <c r="AC285" s="77">
        <f t="shared" si="241"/>
        <v>0</v>
      </c>
      <c r="AD285" s="77">
        <f t="shared" si="241"/>
        <v>0</v>
      </c>
      <c r="AE285" s="77">
        <f t="shared" si="241"/>
        <v>0</v>
      </c>
      <c r="AF285" s="77">
        <f t="shared" si="241"/>
        <v>0</v>
      </c>
      <c r="AG285" s="76">
        <f t="shared" si="241"/>
        <v>0</v>
      </c>
      <c r="AH285" s="78">
        <f t="shared" si="241"/>
        <v>0</v>
      </c>
      <c r="AI285" s="77">
        <f t="shared" si="241"/>
        <v>0</v>
      </c>
      <c r="AJ285" s="77">
        <f t="shared" si="241"/>
        <v>0</v>
      </c>
      <c r="AK285" s="77">
        <f t="shared" si="241"/>
        <v>0</v>
      </c>
      <c r="AL285" s="77">
        <f t="shared" si="241"/>
        <v>0</v>
      </c>
      <c r="AM285" s="77">
        <f t="shared" si="241"/>
        <v>0</v>
      </c>
      <c r="AN285" s="77">
        <f t="shared" si="241"/>
        <v>0</v>
      </c>
      <c r="AO285" s="77">
        <f t="shared" si="241"/>
        <v>0</v>
      </c>
      <c r="AP285" s="77">
        <f t="shared" si="242"/>
        <v>0</v>
      </c>
      <c r="AQ285" s="77">
        <f t="shared" si="242"/>
        <v>0</v>
      </c>
      <c r="AR285" s="77">
        <f t="shared" si="242"/>
        <v>0</v>
      </c>
      <c r="AS285" s="76">
        <f t="shared" si="242"/>
        <v>0</v>
      </c>
      <c r="AT285" s="78">
        <f t="shared" si="242"/>
        <v>0</v>
      </c>
      <c r="AU285" s="77">
        <f t="shared" si="242"/>
        <v>0</v>
      </c>
      <c r="AV285" s="77">
        <f t="shared" si="242"/>
        <v>0</v>
      </c>
      <c r="AW285" s="77">
        <f t="shared" si="242"/>
        <v>0</v>
      </c>
      <c r="AX285" s="77">
        <f t="shared" si="242"/>
        <v>0</v>
      </c>
      <c r="AY285" s="77">
        <f t="shared" si="242"/>
        <v>0</v>
      </c>
      <c r="AZ285" s="77">
        <f t="shared" si="242"/>
        <v>0</v>
      </c>
      <c r="BA285" s="77">
        <f t="shared" si="242"/>
        <v>0</v>
      </c>
      <c r="BB285" s="77">
        <f t="shared" si="242"/>
        <v>0</v>
      </c>
      <c r="BC285" s="77">
        <f t="shared" si="242"/>
        <v>0</v>
      </c>
      <c r="BD285" s="77">
        <f t="shared" si="242"/>
        <v>0</v>
      </c>
      <c r="BE285" s="76">
        <f t="shared" si="242"/>
        <v>0</v>
      </c>
      <c r="BF285" s="78">
        <f t="shared" si="243"/>
        <v>0</v>
      </c>
      <c r="BG285" s="77">
        <f t="shared" si="243"/>
        <v>0</v>
      </c>
      <c r="BH285" s="77">
        <f t="shared" si="243"/>
        <v>0</v>
      </c>
      <c r="BI285" s="77">
        <f t="shared" si="243"/>
        <v>0</v>
      </c>
      <c r="BJ285" s="77">
        <f t="shared" si="243"/>
        <v>0</v>
      </c>
      <c r="BK285" s="77">
        <f t="shared" si="243"/>
        <v>0</v>
      </c>
      <c r="BL285" s="77">
        <f t="shared" si="243"/>
        <v>0</v>
      </c>
      <c r="BM285" s="77">
        <f t="shared" si="243"/>
        <v>0</v>
      </c>
      <c r="BN285" s="77">
        <f t="shared" si="243"/>
        <v>0</v>
      </c>
      <c r="BO285" s="77">
        <f t="shared" si="243"/>
        <v>0</v>
      </c>
      <c r="BP285" s="77">
        <f t="shared" si="243"/>
        <v>0</v>
      </c>
      <c r="BQ285" s="76">
        <f t="shared" si="243"/>
        <v>0</v>
      </c>
      <c r="BR285" s="78">
        <f t="shared" si="243"/>
        <v>0</v>
      </c>
      <c r="BS285" s="77">
        <f t="shared" si="243"/>
        <v>0</v>
      </c>
      <c r="BT285" s="77">
        <f t="shared" si="243"/>
        <v>0</v>
      </c>
      <c r="BU285" s="77">
        <f t="shared" si="243"/>
        <v>0</v>
      </c>
      <c r="BV285" s="77">
        <f t="shared" si="244"/>
        <v>0</v>
      </c>
      <c r="BW285" s="77">
        <f t="shared" si="244"/>
        <v>0</v>
      </c>
      <c r="BX285" s="77">
        <f t="shared" si="244"/>
        <v>0</v>
      </c>
      <c r="BY285" s="77">
        <f t="shared" si="244"/>
        <v>0</v>
      </c>
      <c r="BZ285" s="77">
        <f t="shared" si="244"/>
        <v>0</v>
      </c>
      <c r="CA285" s="77">
        <f t="shared" si="244"/>
        <v>0</v>
      </c>
      <c r="CB285" s="77">
        <f t="shared" si="244"/>
        <v>0</v>
      </c>
      <c r="CC285" s="76">
        <f t="shared" si="234"/>
        <v>0</v>
      </c>
      <c r="CD285" s="368"/>
    </row>
    <row r="286" spans="1:82" s="39" customFormat="1" ht="13.5" x14ac:dyDescent="0.75">
      <c r="B286" s="73" t="s">
        <v>653</v>
      </c>
      <c r="C286" s="320" t="s">
        <v>654</v>
      </c>
      <c r="D286" s="321" t="s">
        <v>318</v>
      </c>
      <c r="E286" s="255">
        <v>1</v>
      </c>
      <c r="F286" s="224">
        <v>1000000</v>
      </c>
      <c r="G286" s="74">
        <f>+E286*F286</f>
        <v>1000000</v>
      </c>
      <c r="H286" s="75"/>
      <c r="I286" s="76"/>
      <c r="J286" s="75">
        <f t="shared" si="240"/>
        <v>13888.89</v>
      </c>
      <c r="K286" s="77">
        <f t="shared" si="240"/>
        <v>13888.89</v>
      </c>
      <c r="L286" s="77">
        <f t="shared" si="240"/>
        <v>13888.89</v>
      </c>
      <c r="M286" s="77">
        <f t="shared" si="240"/>
        <v>13888.89</v>
      </c>
      <c r="N286" s="77">
        <f t="shared" si="240"/>
        <v>13888.89</v>
      </c>
      <c r="O286" s="77">
        <f t="shared" si="240"/>
        <v>13888.89</v>
      </c>
      <c r="P286" s="77">
        <f t="shared" si="240"/>
        <v>13888.89</v>
      </c>
      <c r="Q286" s="77">
        <f t="shared" si="240"/>
        <v>13888.89</v>
      </c>
      <c r="R286" s="77">
        <f t="shared" si="240"/>
        <v>13888.89</v>
      </c>
      <c r="S286" s="77">
        <f t="shared" si="240"/>
        <v>13888.89</v>
      </c>
      <c r="T286" s="77">
        <f t="shared" si="240"/>
        <v>13888.89</v>
      </c>
      <c r="U286" s="76">
        <f t="shared" si="240"/>
        <v>13888.89</v>
      </c>
      <c r="V286" s="78">
        <f t="shared" si="240"/>
        <v>13888.89</v>
      </c>
      <c r="W286" s="77">
        <f t="shared" si="240"/>
        <v>13888.89</v>
      </c>
      <c r="X286" s="77">
        <f t="shared" si="240"/>
        <v>13888.89</v>
      </c>
      <c r="Y286" s="77">
        <f t="shared" si="240"/>
        <v>13888.89</v>
      </c>
      <c r="Z286" s="77">
        <f t="shared" si="241"/>
        <v>13888.89</v>
      </c>
      <c r="AA286" s="77">
        <f t="shared" si="241"/>
        <v>13888.89</v>
      </c>
      <c r="AB286" s="77">
        <f t="shared" si="241"/>
        <v>13888.89</v>
      </c>
      <c r="AC286" s="77">
        <f t="shared" si="241"/>
        <v>13888.89</v>
      </c>
      <c r="AD286" s="77">
        <f t="shared" si="241"/>
        <v>13888.89</v>
      </c>
      <c r="AE286" s="77">
        <f t="shared" si="241"/>
        <v>13888.89</v>
      </c>
      <c r="AF286" s="77">
        <f t="shared" si="241"/>
        <v>13888.89</v>
      </c>
      <c r="AG286" s="76">
        <f t="shared" si="241"/>
        <v>13888.89</v>
      </c>
      <c r="AH286" s="78">
        <f t="shared" si="241"/>
        <v>13888.89</v>
      </c>
      <c r="AI286" s="77">
        <f t="shared" si="241"/>
        <v>13888.89</v>
      </c>
      <c r="AJ286" s="77">
        <f t="shared" si="241"/>
        <v>13888.89</v>
      </c>
      <c r="AK286" s="77">
        <f t="shared" si="241"/>
        <v>13888.89</v>
      </c>
      <c r="AL286" s="77">
        <f t="shared" si="241"/>
        <v>13888.89</v>
      </c>
      <c r="AM286" s="77">
        <f t="shared" si="241"/>
        <v>13888.89</v>
      </c>
      <c r="AN286" s="77">
        <f t="shared" si="241"/>
        <v>13888.89</v>
      </c>
      <c r="AO286" s="77">
        <f t="shared" si="241"/>
        <v>13888.89</v>
      </c>
      <c r="AP286" s="77">
        <f t="shared" si="242"/>
        <v>13888.89</v>
      </c>
      <c r="AQ286" s="77">
        <f t="shared" si="242"/>
        <v>13888.89</v>
      </c>
      <c r="AR286" s="77">
        <f t="shared" si="242"/>
        <v>13888.89</v>
      </c>
      <c r="AS286" s="76">
        <f t="shared" si="242"/>
        <v>13888.89</v>
      </c>
      <c r="AT286" s="78">
        <f t="shared" si="242"/>
        <v>13888.89</v>
      </c>
      <c r="AU286" s="77">
        <f t="shared" si="242"/>
        <v>13888.89</v>
      </c>
      <c r="AV286" s="77">
        <f t="shared" si="242"/>
        <v>13888.89</v>
      </c>
      <c r="AW286" s="77">
        <f t="shared" si="242"/>
        <v>13888.89</v>
      </c>
      <c r="AX286" s="77">
        <f t="shared" si="242"/>
        <v>13888.89</v>
      </c>
      <c r="AY286" s="77">
        <f t="shared" si="242"/>
        <v>13888.89</v>
      </c>
      <c r="AZ286" s="77">
        <f t="shared" si="242"/>
        <v>13888.89</v>
      </c>
      <c r="BA286" s="77">
        <f t="shared" si="242"/>
        <v>13888.89</v>
      </c>
      <c r="BB286" s="77">
        <f t="shared" si="242"/>
        <v>13888.89</v>
      </c>
      <c r="BC286" s="77">
        <f t="shared" si="242"/>
        <v>13888.89</v>
      </c>
      <c r="BD286" s="77">
        <f t="shared" si="242"/>
        <v>13888.89</v>
      </c>
      <c r="BE286" s="76">
        <f t="shared" si="242"/>
        <v>13888.89</v>
      </c>
      <c r="BF286" s="78">
        <f t="shared" si="243"/>
        <v>13888.89</v>
      </c>
      <c r="BG286" s="77">
        <f t="shared" si="243"/>
        <v>13888.89</v>
      </c>
      <c r="BH286" s="77">
        <f t="shared" si="243"/>
        <v>13888.89</v>
      </c>
      <c r="BI286" s="77">
        <f t="shared" si="243"/>
        <v>13888.89</v>
      </c>
      <c r="BJ286" s="77">
        <f t="shared" si="243"/>
        <v>13888.89</v>
      </c>
      <c r="BK286" s="77">
        <f t="shared" si="243"/>
        <v>13888.89</v>
      </c>
      <c r="BL286" s="77">
        <f t="shared" si="243"/>
        <v>13888.89</v>
      </c>
      <c r="BM286" s="77">
        <f t="shared" si="243"/>
        <v>13888.89</v>
      </c>
      <c r="BN286" s="77">
        <f t="shared" si="243"/>
        <v>13888.89</v>
      </c>
      <c r="BO286" s="77">
        <f t="shared" si="243"/>
        <v>13888.89</v>
      </c>
      <c r="BP286" s="77">
        <f t="shared" si="243"/>
        <v>13888.89</v>
      </c>
      <c r="BQ286" s="76">
        <f t="shared" si="243"/>
        <v>13888.89</v>
      </c>
      <c r="BR286" s="78">
        <f t="shared" si="243"/>
        <v>13888.89</v>
      </c>
      <c r="BS286" s="77">
        <f t="shared" si="243"/>
        <v>13888.89</v>
      </c>
      <c r="BT286" s="77">
        <f t="shared" si="243"/>
        <v>13888.89</v>
      </c>
      <c r="BU286" s="77">
        <f t="shared" si="243"/>
        <v>13888.89</v>
      </c>
      <c r="BV286" s="77">
        <f t="shared" si="244"/>
        <v>13888.89</v>
      </c>
      <c r="BW286" s="77">
        <f t="shared" si="244"/>
        <v>13888.89</v>
      </c>
      <c r="BX286" s="77">
        <f t="shared" si="244"/>
        <v>13888.89</v>
      </c>
      <c r="BY286" s="77">
        <f t="shared" si="244"/>
        <v>13888.89</v>
      </c>
      <c r="BZ286" s="77">
        <f t="shared" si="244"/>
        <v>13888.89</v>
      </c>
      <c r="CA286" s="77">
        <f t="shared" si="244"/>
        <v>13888.89</v>
      </c>
      <c r="CB286" s="77">
        <f t="shared" si="244"/>
        <v>13888.89</v>
      </c>
      <c r="CC286" s="76">
        <f t="shared" si="234"/>
        <v>13888.81</v>
      </c>
      <c r="CD286" s="368"/>
    </row>
    <row r="287" spans="1:82" s="39" customFormat="1" ht="27" x14ac:dyDescent="0.75">
      <c r="B287" s="73" t="s">
        <v>655</v>
      </c>
      <c r="C287" s="320" t="str">
        <f>C286&amp;" - "&amp;"Overhead charges and profit in respect of "&amp;B286&amp;" (" &amp; TEXT(F274,"#.##%") &amp; ")"</f>
        <v>Replacement of outdated luminaries with new energy-efficient LED technology luminaries - Overhead charges and profit in respect of B-4005-a (.%)</v>
      </c>
      <c r="D287" s="323" t="s">
        <v>320</v>
      </c>
      <c r="E287" s="324">
        <f>F286</f>
        <v>1000000</v>
      </c>
      <c r="F287" s="325"/>
      <c r="G287" s="173">
        <f>+E287*F287</f>
        <v>0</v>
      </c>
      <c r="H287" s="75"/>
      <c r="I287" s="76"/>
      <c r="J287" s="75">
        <f>$G287/72</f>
        <v>0</v>
      </c>
      <c r="K287" s="77">
        <f t="shared" si="240"/>
        <v>0</v>
      </c>
      <c r="L287" s="77">
        <f t="shared" si="240"/>
        <v>0</v>
      </c>
      <c r="M287" s="77">
        <f t="shared" si="240"/>
        <v>0</v>
      </c>
      <c r="N287" s="77">
        <f t="shared" si="240"/>
        <v>0</v>
      </c>
      <c r="O287" s="77">
        <f t="shared" si="240"/>
        <v>0</v>
      </c>
      <c r="P287" s="77">
        <f t="shared" si="240"/>
        <v>0</v>
      </c>
      <c r="Q287" s="77">
        <f t="shared" si="240"/>
        <v>0</v>
      </c>
      <c r="R287" s="77">
        <f t="shared" si="240"/>
        <v>0</v>
      </c>
      <c r="S287" s="77">
        <f t="shared" si="240"/>
        <v>0</v>
      </c>
      <c r="T287" s="77">
        <f t="shared" si="240"/>
        <v>0</v>
      </c>
      <c r="U287" s="76">
        <f t="shared" si="240"/>
        <v>0</v>
      </c>
      <c r="V287" s="78">
        <f t="shared" si="240"/>
        <v>0</v>
      </c>
      <c r="W287" s="77">
        <f t="shared" si="240"/>
        <v>0</v>
      </c>
      <c r="X287" s="77">
        <f t="shared" si="240"/>
        <v>0</v>
      </c>
      <c r="Y287" s="77">
        <f t="shared" si="240"/>
        <v>0</v>
      </c>
      <c r="Z287" s="77">
        <f t="shared" si="241"/>
        <v>0</v>
      </c>
      <c r="AA287" s="77">
        <f t="shared" si="241"/>
        <v>0</v>
      </c>
      <c r="AB287" s="77">
        <f t="shared" si="241"/>
        <v>0</v>
      </c>
      <c r="AC287" s="77">
        <f t="shared" si="241"/>
        <v>0</v>
      </c>
      <c r="AD287" s="77">
        <f t="shared" si="241"/>
        <v>0</v>
      </c>
      <c r="AE287" s="77">
        <f t="shared" si="241"/>
        <v>0</v>
      </c>
      <c r="AF287" s="77">
        <f t="shared" si="241"/>
        <v>0</v>
      </c>
      <c r="AG287" s="76">
        <f t="shared" si="241"/>
        <v>0</v>
      </c>
      <c r="AH287" s="78">
        <f t="shared" si="241"/>
        <v>0</v>
      </c>
      <c r="AI287" s="77">
        <f t="shared" si="241"/>
        <v>0</v>
      </c>
      <c r="AJ287" s="77">
        <f t="shared" si="241"/>
        <v>0</v>
      </c>
      <c r="AK287" s="77">
        <f t="shared" si="241"/>
        <v>0</v>
      </c>
      <c r="AL287" s="77">
        <f t="shared" si="241"/>
        <v>0</v>
      </c>
      <c r="AM287" s="77">
        <f t="shared" si="241"/>
        <v>0</v>
      </c>
      <c r="AN287" s="77">
        <f t="shared" si="241"/>
        <v>0</v>
      </c>
      <c r="AO287" s="77">
        <f t="shared" si="241"/>
        <v>0</v>
      </c>
      <c r="AP287" s="77">
        <f t="shared" si="242"/>
        <v>0</v>
      </c>
      <c r="AQ287" s="77">
        <f t="shared" si="242"/>
        <v>0</v>
      </c>
      <c r="AR287" s="77">
        <f t="shared" si="242"/>
        <v>0</v>
      </c>
      <c r="AS287" s="76">
        <f t="shared" si="242"/>
        <v>0</v>
      </c>
      <c r="AT287" s="78">
        <f t="shared" si="242"/>
        <v>0</v>
      </c>
      <c r="AU287" s="77">
        <f t="shared" si="242"/>
        <v>0</v>
      </c>
      <c r="AV287" s="77">
        <f t="shared" si="242"/>
        <v>0</v>
      </c>
      <c r="AW287" s="77">
        <f t="shared" si="242"/>
        <v>0</v>
      </c>
      <c r="AX287" s="77">
        <f t="shared" si="242"/>
        <v>0</v>
      </c>
      <c r="AY287" s="77">
        <f t="shared" si="242"/>
        <v>0</v>
      </c>
      <c r="AZ287" s="77">
        <f t="shared" si="242"/>
        <v>0</v>
      </c>
      <c r="BA287" s="77">
        <f t="shared" si="242"/>
        <v>0</v>
      </c>
      <c r="BB287" s="77">
        <f t="shared" si="242"/>
        <v>0</v>
      </c>
      <c r="BC287" s="77">
        <f t="shared" si="242"/>
        <v>0</v>
      </c>
      <c r="BD287" s="77">
        <f t="shared" si="242"/>
        <v>0</v>
      </c>
      <c r="BE287" s="76">
        <f t="shared" si="242"/>
        <v>0</v>
      </c>
      <c r="BF287" s="78">
        <f t="shared" si="243"/>
        <v>0</v>
      </c>
      <c r="BG287" s="77">
        <f t="shared" si="243"/>
        <v>0</v>
      </c>
      <c r="BH287" s="77">
        <f t="shared" si="243"/>
        <v>0</v>
      </c>
      <c r="BI287" s="77">
        <f t="shared" si="243"/>
        <v>0</v>
      </c>
      <c r="BJ287" s="77">
        <f t="shared" si="243"/>
        <v>0</v>
      </c>
      <c r="BK287" s="77">
        <f t="shared" si="243"/>
        <v>0</v>
      </c>
      <c r="BL287" s="77">
        <f t="shared" si="243"/>
        <v>0</v>
      </c>
      <c r="BM287" s="77">
        <f t="shared" si="243"/>
        <v>0</v>
      </c>
      <c r="BN287" s="77">
        <f t="shared" si="243"/>
        <v>0</v>
      </c>
      <c r="BO287" s="77">
        <f t="shared" si="243"/>
        <v>0</v>
      </c>
      <c r="BP287" s="77">
        <f t="shared" si="243"/>
        <v>0</v>
      </c>
      <c r="BQ287" s="76">
        <f t="shared" si="243"/>
        <v>0</v>
      </c>
      <c r="BR287" s="78">
        <f t="shared" si="243"/>
        <v>0</v>
      </c>
      <c r="BS287" s="77">
        <f t="shared" si="243"/>
        <v>0</v>
      </c>
      <c r="BT287" s="77">
        <f t="shared" si="243"/>
        <v>0</v>
      </c>
      <c r="BU287" s="77">
        <f t="shared" si="243"/>
        <v>0</v>
      </c>
      <c r="BV287" s="77">
        <f t="shared" si="244"/>
        <v>0</v>
      </c>
      <c r="BW287" s="77">
        <f t="shared" si="244"/>
        <v>0</v>
      </c>
      <c r="BX287" s="77">
        <f t="shared" si="244"/>
        <v>0</v>
      </c>
      <c r="BY287" s="77">
        <f t="shared" si="244"/>
        <v>0</v>
      </c>
      <c r="BZ287" s="77">
        <f t="shared" si="244"/>
        <v>0</v>
      </c>
      <c r="CA287" s="77">
        <f t="shared" si="244"/>
        <v>0</v>
      </c>
      <c r="CB287" s="77">
        <f t="shared" si="244"/>
        <v>0</v>
      </c>
      <c r="CC287" s="76">
        <f t="shared" si="234"/>
        <v>0</v>
      </c>
      <c r="CD287" s="368"/>
    </row>
    <row r="288" spans="1:82" s="39" customFormat="1" ht="13.5" x14ac:dyDescent="0.75">
      <c r="B288" s="73" t="s">
        <v>656</v>
      </c>
      <c r="C288" s="320" t="s">
        <v>657</v>
      </c>
      <c r="D288" s="130" t="s">
        <v>446</v>
      </c>
      <c r="E288" s="255">
        <v>190</v>
      </c>
      <c r="F288" s="319"/>
      <c r="G288" s="74">
        <f t="shared" si="235"/>
        <v>0</v>
      </c>
      <c r="H288" s="75"/>
      <c r="I288" s="76"/>
      <c r="J288" s="75">
        <f t="shared" si="240"/>
        <v>0</v>
      </c>
      <c r="K288" s="77">
        <f t="shared" si="240"/>
        <v>0</v>
      </c>
      <c r="L288" s="77">
        <f t="shared" si="240"/>
        <v>0</v>
      </c>
      <c r="M288" s="77">
        <f t="shared" si="240"/>
        <v>0</v>
      </c>
      <c r="N288" s="77">
        <f t="shared" si="240"/>
        <v>0</v>
      </c>
      <c r="O288" s="77">
        <f t="shared" si="240"/>
        <v>0</v>
      </c>
      <c r="P288" s="77">
        <f t="shared" si="240"/>
        <v>0</v>
      </c>
      <c r="Q288" s="77">
        <f t="shared" si="240"/>
        <v>0</v>
      </c>
      <c r="R288" s="77">
        <f t="shared" si="240"/>
        <v>0</v>
      </c>
      <c r="S288" s="77">
        <f t="shared" si="240"/>
        <v>0</v>
      </c>
      <c r="T288" s="77">
        <f t="shared" si="240"/>
        <v>0</v>
      </c>
      <c r="U288" s="76">
        <f t="shared" si="240"/>
        <v>0</v>
      </c>
      <c r="V288" s="78">
        <f t="shared" si="240"/>
        <v>0</v>
      </c>
      <c r="W288" s="77">
        <f t="shared" si="240"/>
        <v>0</v>
      </c>
      <c r="X288" s="77">
        <f t="shared" si="240"/>
        <v>0</v>
      </c>
      <c r="Y288" s="77">
        <f t="shared" si="240"/>
        <v>0</v>
      </c>
      <c r="Z288" s="77">
        <f t="shared" si="241"/>
        <v>0</v>
      </c>
      <c r="AA288" s="77">
        <f t="shared" si="241"/>
        <v>0</v>
      </c>
      <c r="AB288" s="77">
        <f t="shared" si="241"/>
        <v>0</v>
      </c>
      <c r="AC288" s="77">
        <f t="shared" si="241"/>
        <v>0</v>
      </c>
      <c r="AD288" s="77">
        <f t="shared" si="241"/>
        <v>0</v>
      </c>
      <c r="AE288" s="77">
        <f t="shared" si="241"/>
        <v>0</v>
      </c>
      <c r="AF288" s="77">
        <f t="shared" si="241"/>
        <v>0</v>
      </c>
      <c r="AG288" s="76">
        <f t="shared" si="241"/>
        <v>0</v>
      </c>
      <c r="AH288" s="78">
        <f t="shared" si="241"/>
        <v>0</v>
      </c>
      <c r="AI288" s="77">
        <f t="shared" si="241"/>
        <v>0</v>
      </c>
      <c r="AJ288" s="77">
        <f t="shared" si="241"/>
        <v>0</v>
      </c>
      <c r="AK288" s="77">
        <f t="shared" si="241"/>
        <v>0</v>
      </c>
      <c r="AL288" s="77">
        <f t="shared" si="241"/>
        <v>0</v>
      </c>
      <c r="AM288" s="77">
        <f t="shared" si="241"/>
        <v>0</v>
      </c>
      <c r="AN288" s="77">
        <f t="shared" si="241"/>
        <v>0</v>
      </c>
      <c r="AO288" s="77">
        <f t="shared" si="241"/>
        <v>0</v>
      </c>
      <c r="AP288" s="77">
        <f t="shared" si="242"/>
        <v>0</v>
      </c>
      <c r="AQ288" s="77">
        <f t="shared" si="242"/>
        <v>0</v>
      </c>
      <c r="AR288" s="77">
        <f t="shared" si="242"/>
        <v>0</v>
      </c>
      <c r="AS288" s="76">
        <f t="shared" si="242"/>
        <v>0</v>
      </c>
      <c r="AT288" s="78">
        <f t="shared" si="242"/>
        <v>0</v>
      </c>
      <c r="AU288" s="77">
        <f t="shared" si="242"/>
        <v>0</v>
      </c>
      <c r="AV288" s="77">
        <f t="shared" si="242"/>
        <v>0</v>
      </c>
      <c r="AW288" s="77">
        <f t="shared" si="242"/>
        <v>0</v>
      </c>
      <c r="AX288" s="77">
        <f t="shared" si="242"/>
        <v>0</v>
      </c>
      <c r="AY288" s="77">
        <f t="shared" si="242"/>
        <v>0</v>
      </c>
      <c r="AZ288" s="77">
        <f t="shared" si="242"/>
        <v>0</v>
      </c>
      <c r="BA288" s="77">
        <f t="shared" si="242"/>
        <v>0</v>
      </c>
      <c r="BB288" s="77">
        <f t="shared" si="242"/>
        <v>0</v>
      </c>
      <c r="BC288" s="77">
        <f t="shared" si="242"/>
        <v>0</v>
      </c>
      <c r="BD288" s="77">
        <f t="shared" si="242"/>
        <v>0</v>
      </c>
      <c r="BE288" s="76">
        <f t="shared" si="242"/>
        <v>0</v>
      </c>
      <c r="BF288" s="78">
        <f t="shared" si="243"/>
        <v>0</v>
      </c>
      <c r="BG288" s="77">
        <f t="shared" si="243"/>
        <v>0</v>
      </c>
      <c r="BH288" s="77">
        <f t="shared" si="243"/>
        <v>0</v>
      </c>
      <c r="BI288" s="77">
        <f t="shared" si="243"/>
        <v>0</v>
      </c>
      <c r="BJ288" s="77">
        <f t="shared" si="243"/>
        <v>0</v>
      </c>
      <c r="BK288" s="77">
        <f t="shared" si="243"/>
        <v>0</v>
      </c>
      <c r="BL288" s="77">
        <f t="shared" si="243"/>
        <v>0</v>
      </c>
      <c r="BM288" s="77">
        <f t="shared" si="243"/>
        <v>0</v>
      </c>
      <c r="BN288" s="77">
        <f t="shared" si="243"/>
        <v>0</v>
      </c>
      <c r="BO288" s="77">
        <f t="shared" si="243"/>
        <v>0</v>
      </c>
      <c r="BP288" s="77">
        <f t="shared" si="243"/>
        <v>0</v>
      </c>
      <c r="BQ288" s="76">
        <f t="shared" si="243"/>
        <v>0</v>
      </c>
      <c r="BR288" s="78">
        <f t="shared" si="243"/>
        <v>0</v>
      </c>
      <c r="BS288" s="77">
        <f t="shared" si="243"/>
        <v>0</v>
      </c>
      <c r="BT288" s="77">
        <f t="shared" si="243"/>
        <v>0</v>
      </c>
      <c r="BU288" s="77">
        <f t="shared" si="243"/>
        <v>0</v>
      </c>
      <c r="BV288" s="77">
        <f t="shared" si="244"/>
        <v>0</v>
      </c>
      <c r="BW288" s="77">
        <f t="shared" si="244"/>
        <v>0</v>
      </c>
      <c r="BX288" s="77">
        <f t="shared" si="244"/>
        <v>0</v>
      </c>
      <c r="BY288" s="77">
        <f t="shared" si="244"/>
        <v>0</v>
      </c>
      <c r="BZ288" s="77">
        <f t="shared" si="244"/>
        <v>0</v>
      </c>
      <c r="CA288" s="77">
        <f t="shared" si="244"/>
        <v>0</v>
      </c>
      <c r="CB288" s="77">
        <f t="shared" si="244"/>
        <v>0</v>
      </c>
      <c r="CC288" s="76">
        <f t="shared" si="234"/>
        <v>0</v>
      </c>
      <c r="CD288" s="368"/>
    </row>
    <row r="289" spans="2:82" s="39" customFormat="1" ht="13.5" x14ac:dyDescent="0.75">
      <c r="B289" s="73" t="s">
        <v>658</v>
      </c>
      <c r="C289" s="129" t="s">
        <v>659</v>
      </c>
      <c r="D289" s="130" t="s">
        <v>446</v>
      </c>
      <c r="E289" s="255">
        <v>190</v>
      </c>
      <c r="F289" s="319"/>
      <c r="G289" s="74">
        <f t="shared" si="235"/>
        <v>0</v>
      </c>
      <c r="H289" s="75"/>
      <c r="I289" s="76"/>
      <c r="J289" s="75">
        <f t="shared" si="240"/>
        <v>0</v>
      </c>
      <c r="K289" s="77">
        <f t="shared" si="240"/>
        <v>0</v>
      </c>
      <c r="L289" s="77">
        <f t="shared" si="240"/>
        <v>0</v>
      </c>
      <c r="M289" s="77">
        <f t="shared" si="240"/>
        <v>0</v>
      </c>
      <c r="N289" s="77">
        <f t="shared" si="240"/>
        <v>0</v>
      </c>
      <c r="O289" s="77">
        <f t="shared" si="240"/>
        <v>0</v>
      </c>
      <c r="P289" s="77">
        <f t="shared" si="240"/>
        <v>0</v>
      </c>
      <c r="Q289" s="77">
        <f t="shared" si="240"/>
        <v>0</v>
      </c>
      <c r="R289" s="77">
        <f t="shared" si="240"/>
        <v>0</v>
      </c>
      <c r="S289" s="77">
        <f t="shared" si="240"/>
        <v>0</v>
      </c>
      <c r="T289" s="77">
        <f t="shared" si="240"/>
        <v>0</v>
      </c>
      <c r="U289" s="76">
        <f t="shared" si="240"/>
        <v>0</v>
      </c>
      <c r="V289" s="78">
        <f t="shared" si="240"/>
        <v>0</v>
      </c>
      <c r="W289" s="77">
        <f t="shared" si="240"/>
        <v>0</v>
      </c>
      <c r="X289" s="77">
        <f t="shared" si="240"/>
        <v>0</v>
      </c>
      <c r="Y289" s="77">
        <f t="shared" si="240"/>
        <v>0</v>
      </c>
      <c r="Z289" s="77">
        <f t="shared" si="241"/>
        <v>0</v>
      </c>
      <c r="AA289" s="77">
        <f t="shared" si="241"/>
        <v>0</v>
      </c>
      <c r="AB289" s="77">
        <f t="shared" si="241"/>
        <v>0</v>
      </c>
      <c r="AC289" s="77">
        <f t="shared" si="241"/>
        <v>0</v>
      </c>
      <c r="AD289" s="77">
        <f t="shared" si="241"/>
        <v>0</v>
      </c>
      <c r="AE289" s="77">
        <f t="shared" si="241"/>
        <v>0</v>
      </c>
      <c r="AF289" s="77">
        <f t="shared" si="241"/>
        <v>0</v>
      </c>
      <c r="AG289" s="76">
        <f t="shared" si="241"/>
        <v>0</v>
      </c>
      <c r="AH289" s="78">
        <f t="shared" si="241"/>
        <v>0</v>
      </c>
      <c r="AI289" s="77">
        <f t="shared" si="241"/>
        <v>0</v>
      </c>
      <c r="AJ289" s="77">
        <f t="shared" si="241"/>
        <v>0</v>
      </c>
      <c r="AK289" s="77">
        <f t="shared" si="241"/>
        <v>0</v>
      </c>
      <c r="AL289" s="77">
        <f t="shared" si="241"/>
        <v>0</v>
      </c>
      <c r="AM289" s="77">
        <f t="shared" si="241"/>
        <v>0</v>
      </c>
      <c r="AN289" s="77">
        <f t="shared" si="241"/>
        <v>0</v>
      </c>
      <c r="AO289" s="77">
        <f t="shared" si="241"/>
        <v>0</v>
      </c>
      <c r="AP289" s="77">
        <f t="shared" si="242"/>
        <v>0</v>
      </c>
      <c r="AQ289" s="77">
        <f t="shared" si="242"/>
        <v>0</v>
      </c>
      <c r="AR289" s="77">
        <f t="shared" si="242"/>
        <v>0</v>
      </c>
      <c r="AS289" s="76">
        <f t="shared" si="242"/>
        <v>0</v>
      </c>
      <c r="AT289" s="78">
        <f t="shared" si="242"/>
        <v>0</v>
      </c>
      <c r="AU289" s="77">
        <f t="shared" si="242"/>
        <v>0</v>
      </c>
      <c r="AV289" s="77">
        <f t="shared" si="242"/>
        <v>0</v>
      </c>
      <c r="AW289" s="77">
        <f t="shared" si="242"/>
        <v>0</v>
      </c>
      <c r="AX289" s="77">
        <f t="shared" si="242"/>
        <v>0</v>
      </c>
      <c r="AY289" s="77">
        <f t="shared" si="242"/>
        <v>0</v>
      </c>
      <c r="AZ289" s="77">
        <f t="shared" si="242"/>
        <v>0</v>
      </c>
      <c r="BA289" s="77">
        <f t="shared" si="242"/>
        <v>0</v>
      </c>
      <c r="BB289" s="77">
        <f t="shared" si="242"/>
        <v>0</v>
      </c>
      <c r="BC289" s="77">
        <f t="shared" si="242"/>
        <v>0</v>
      </c>
      <c r="BD289" s="77">
        <f t="shared" si="242"/>
        <v>0</v>
      </c>
      <c r="BE289" s="76">
        <f t="shared" si="242"/>
        <v>0</v>
      </c>
      <c r="BF289" s="78">
        <f t="shared" si="243"/>
        <v>0</v>
      </c>
      <c r="BG289" s="77">
        <f t="shared" si="243"/>
        <v>0</v>
      </c>
      <c r="BH289" s="77">
        <f t="shared" si="243"/>
        <v>0</v>
      </c>
      <c r="BI289" s="77">
        <f t="shared" si="243"/>
        <v>0</v>
      </c>
      <c r="BJ289" s="77">
        <f t="shared" si="243"/>
        <v>0</v>
      </c>
      <c r="BK289" s="77">
        <f t="shared" si="243"/>
        <v>0</v>
      </c>
      <c r="BL289" s="77">
        <f t="shared" si="243"/>
        <v>0</v>
      </c>
      <c r="BM289" s="77">
        <f t="shared" si="243"/>
        <v>0</v>
      </c>
      <c r="BN289" s="77">
        <f t="shared" si="243"/>
        <v>0</v>
      </c>
      <c r="BO289" s="77">
        <f t="shared" si="243"/>
        <v>0</v>
      </c>
      <c r="BP289" s="77">
        <f t="shared" si="243"/>
        <v>0</v>
      </c>
      <c r="BQ289" s="76">
        <f t="shared" si="243"/>
        <v>0</v>
      </c>
      <c r="BR289" s="78">
        <f t="shared" si="243"/>
        <v>0</v>
      </c>
      <c r="BS289" s="77">
        <f t="shared" si="243"/>
        <v>0</v>
      </c>
      <c r="BT289" s="77">
        <f t="shared" si="243"/>
        <v>0</v>
      </c>
      <c r="BU289" s="77">
        <f t="shared" si="243"/>
        <v>0</v>
      </c>
      <c r="BV289" s="77">
        <f t="shared" si="244"/>
        <v>0</v>
      </c>
      <c r="BW289" s="77">
        <f t="shared" si="244"/>
        <v>0</v>
      </c>
      <c r="BX289" s="77">
        <f t="shared" si="244"/>
        <v>0</v>
      </c>
      <c r="BY289" s="77">
        <f t="shared" si="244"/>
        <v>0</v>
      </c>
      <c r="BZ289" s="77">
        <f t="shared" si="244"/>
        <v>0</v>
      </c>
      <c r="CA289" s="77">
        <f t="shared" si="244"/>
        <v>0</v>
      </c>
      <c r="CB289" s="77">
        <f t="shared" si="244"/>
        <v>0</v>
      </c>
      <c r="CC289" s="76">
        <f t="shared" si="234"/>
        <v>0</v>
      </c>
      <c r="CD289" s="368"/>
    </row>
    <row r="290" spans="2:82" s="39" customFormat="1" ht="13.5" x14ac:dyDescent="0.75">
      <c r="B290" s="73" t="s">
        <v>660</v>
      </c>
      <c r="C290" s="129" t="s">
        <v>661</v>
      </c>
      <c r="D290" s="130" t="s">
        <v>446</v>
      </c>
      <c r="E290" s="255">
        <v>70</v>
      </c>
      <c r="F290" s="319"/>
      <c r="G290" s="74">
        <f t="shared" si="235"/>
        <v>0</v>
      </c>
      <c r="H290" s="75"/>
      <c r="I290" s="76"/>
      <c r="J290" s="75">
        <f t="shared" si="240"/>
        <v>0</v>
      </c>
      <c r="K290" s="77">
        <f t="shared" si="240"/>
        <v>0</v>
      </c>
      <c r="L290" s="77">
        <f t="shared" si="240"/>
        <v>0</v>
      </c>
      <c r="M290" s="77">
        <f t="shared" si="240"/>
        <v>0</v>
      </c>
      <c r="N290" s="77">
        <f t="shared" si="240"/>
        <v>0</v>
      </c>
      <c r="O290" s="77">
        <f t="shared" si="240"/>
        <v>0</v>
      </c>
      <c r="P290" s="77">
        <f t="shared" si="240"/>
        <v>0</v>
      </c>
      <c r="Q290" s="77">
        <f t="shared" si="240"/>
        <v>0</v>
      </c>
      <c r="R290" s="77">
        <f t="shared" si="240"/>
        <v>0</v>
      </c>
      <c r="S290" s="77">
        <f t="shared" si="240"/>
        <v>0</v>
      </c>
      <c r="T290" s="77">
        <f t="shared" si="240"/>
        <v>0</v>
      </c>
      <c r="U290" s="76">
        <f t="shared" si="240"/>
        <v>0</v>
      </c>
      <c r="V290" s="78">
        <f t="shared" si="240"/>
        <v>0</v>
      </c>
      <c r="W290" s="77">
        <f t="shared" si="240"/>
        <v>0</v>
      </c>
      <c r="X290" s="77">
        <f t="shared" si="240"/>
        <v>0</v>
      </c>
      <c r="Y290" s="77">
        <f t="shared" si="240"/>
        <v>0</v>
      </c>
      <c r="Z290" s="77">
        <f t="shared" si="241"/>
        <v>0</v>
      </c>
      <c r="AA290" s="77">
        <f t="shared" si="241"/>
        <v>0</v>
      </c>
      <c r="AB290" s="77">
        <f t="shared" si="241"/>
        <v>0</v>
      </c>
      <c r="AC290" s="77">
        <f t="shared" si="241"/>
        <v>0</v>
      </c>
      <c r="AD290" s="77">
        <f t="shared" si="241"/>
        <v>0</v>
      </c>
      <c r="AE290" s="77">
        <f t="shared" si="241"/>
        <v>0</v>
      </c>
      <c r="AF290" s="77">
        <f t="shared" si="241"/>
        <v>0</v>
      </c>
      <c r="AG290" s="76">
        <f t="shared" si="241"/>
        <v>0</v>
      </c>
      <c r="AH290" s="78">
        <f t="shared" si="241"/>
        <v>0</v>
      </c>
      <c r="AI290" s="77">
        <f t="shared" si="241"/>
        <v>0</v>
      </c>
      <c r="AJ290" s="77">
        <f t="shared" si="241"/>
        <v>0</v>
      </c>
      <c r="AK290" s="77">
        <f t="shared" si="241"/>
        <v>0</v>
      </c>
      <c r="AL290" s="77">
        <f t="shared" si="241"/>
        <v>0</v>
      </c>
      <c r="AM290" s="77">
        <f t="shared" si="241"/>
        <v>0</v>
      </c>
      <c r="AN290" s="77">
        <f t="shared" si="241"/>
        <v>0</v>
      </c>
      <c r="AO290" s="77">
        <f t="shared" si="241"/>
        <v>0</v>
      </c>
      <c r="AP290" s="77">
        <f t="shared" si="242"/>
        <v>0</v>
      </c>
      <c r="AQ290" s="77">
        <f t="shared" si="242"/>
        <v>0</v>
      </c>
      <c r="AR290" s="77">
        <f t="shared" si="242"/>
        <v>0</v>
      </c>
      <c r="AS290" s="76">
        <f t="shared" si="242"/>
        <v>0</v>
      </c>
      <c r="AT290" s="78">
        <f t="shared" si="242"/>
        <v>0</v>
      </c>
      <c r="AU290" s="77">
        <f t="shared" si="242"/>
        <v>0</v>
      </c>
      <c r="AV290" s="77">
        <f t="shared" si="242"/>
        <v>0</v>
      </c>
      <c r="AW290" s="77">
        <f t="shared" si="242"/>
        <v>0</v>
      </c>
      <c r="AX290" s="77">
        <f t="shared" si="242"/>
        <v>0</v>
      </c>
      <c r="AY290" s="77">
        <f t="shared" si="242"/>
        <v>0</v>
      </c>
      <c r="AZ290" s="77">
        <f t="shared" si="242"/>
        <v>0</v>
      </c>
      <c r="BA290" s="77">
        <f t="shared" si="242"/>
        <v>0</v>
      </c>
      <c r="BB290" s="77">
        <f t="shared" si="242"/>
        <v>0</v>
      </c>
      <c r="BC290" s="77">
        <f t="shared" si="242"/>
        <v>0</v>
      </c>
      <c r="BD290" s="77">
        <f t="shared" si="242"/>
        <v>0</v>
      </c>
      <c r="BE290" s="76">
        <f t="shared" si="242"/>
        <v>0</v>
      </c>
      <c r="BF290" s="78">
        <f t="shared" si="243"/>
        <v>0</v>
      </c>
      <c r="BG290" s="77">
        <f t="shared" si="243"/>
        <v>0</v>
      </c>
      <c r="BH290" s="77">
        <f t="shared" si="243"/>
        <v>0</v>
      </c>
      <c r="BI290" s="77">
        <f t="shared" si="243"/>
        <v>0</v>
      </c>
      <c r="BJ290" s="77">
        <f t="shared" si="243"/>
        <v>0</v>
      </c>
      <c r="BK290" s="77">
        <f t="shared" si="243"/>
        <v>0</v>
      </c>
      <c r="BL290" s="77">
        <f t="shared" si="243"/>
        <v>0</v>
      </c>
      <c r="BM290" s="77">
        <f t="shared" si="243"/>
        <v>0</v>
      </c>
      <c r="BN290" s="77">
        <f t="shared" si="243"/>
        <v>0</v>
      </c>
      <c r="BO290" s="77">
        <f t="shared" si="243"/>
        <v>0</v>
      </c>
      <c r="BP290" s="77">
        <f t="shared" si="243"/>
        <v>0</v>
      </c>
      <c r="BQ290" s="76">
        <f t="shared" si="243"/>
        <v>0</v>
      </c>
      <c r="BR290" s="78">
        <f t="shared" si="243"/>
        <v>0</v>
      </c>
      <c r="BS290" s="77">
        <f t="shared" si="243"/>
        <v>0</v>
      </c>
      <c r="BT290" s="77">
        <f t="shared" si="243"/>
        <v>0</v>
      </c>
      <c r="BU290" s="77">
        <f t="shared" si="243"/>
        <v>0</v>
      </c>
      <c r="BV290" s="77">
        <f t="shared" si="244"/>
        <v>0</v>
      </c>
      <c r="BW290" s="77">
        <f t="shared" si="244"/>
        <v>0</v>
      </c>
      <c r="BX290" s="77">
        <f t="shared" si="244"/>
        <v>0</v>
      </c>
      <c r="BY290" s="77">
        <f t="shared" si="244"/>
        <v>0</v>
      </c>
      <c r="BZ290" s="77">
        <f t="shared" si="244"/>
        <v>0</v>
      </c>
      <c r="CA290" s="77">
        <f t="shared" si="244"/>
        <v>0</v>
      </c>
      <c r="CB290" s="77">
        <f t="shared" si="244"/>
        <v>0</v>
      </c>
      <c r="CC290" s="76">
        <f t="shared" si="234"/>
        <v>0</v>
      </c>
      <c r="CD290" s="368"/>
    </row>
    <row r="291" spans="2:82" s="39" customFormat="1" ht="27" x14ac:dyDescent="0.75">
      <c r="B291" s="73" t="s">
        <v>662</v>
      </c>
      <c r="C291" s="129" t="s">
        <v>663</v>
      </c>
      <c r="D291" s="130" t="s">
        <v>446</v>
      </c>
      <c r="E291" s="255">
        <v>2</v>
      </c>
      <c r="F291" s="319"/>
      <c r="G291" s="74">
        <f t="shared" si="235"/>
        <v>0</v>
      </c>
      <c r="H291" s="75"/>
      <c r="I291" s="76"/>
      <c r="J291" s="75">
        <f t="shared" si="240"/>
        <v>0</v>
      </c>
      <c r="K291" s="77">
        <f t="shared" si="240"/>
        <v>0</v>
      </c>
      <c r="L291" s="77">
        <f t="shared" si="240"/>
        <v>0</v>
      </c>
      <c r="M291" s="77">
        <f t="shared" si="240"/>
        <v>0</v>
      </c>
      <c r="N291" s="77">
        <f t="shared" si="240"/>
        <v>0</v>
      </c>
      <c r="O291" s="77">
        <f t="shared" si="240"/>
        <v>0</v>
      </c>
      <c r="P291" s="77">
        <f t="shared" si="240"/>
        <v>0</v>
      </c>
      <c r="Q291" s="77">
        <f t="shared" si="240"/>
        <v>0</v>
      </c>
      <c r="R291" s="77">
        <f t="shared" si="240"/>
        <v>0</v>
      </c>
      <c r="S291" s="77">
        <f t="shared" si="240"/>
        <v>0</v>
      </c>
      <c r="T291" s="77">
        <f t="shared" si="240"/>
        <v>0</v>
      </c>
      <c r="U291" s="76">
        <f t="shared" si="240"/>
        <v>0</v>
      </c>
      <c r="V291" s="78">
        <f t="shared" si="240"/>
        <v>0</v>
      </c>
      <c r="W291" s="77">
        <f t="shared" si="240"/>
        <v>0</v>
      </c>
      <c r="X291" s="77">
        <f t="shared" si="240"/>
        <v>0</v>
      </c>
      <c r="Y291" s="77">
        <f t="shared" si="240"/>
        <v>0</v>
      </c>
      <c r="Z291" s="77">
        <f t="shared" si="241"/>
        <v>0</v>
      </c>
      <c r="AA291" s="77">
        <f t="shared" si="241"/>
        <v>0</v>
      </c>
      <c r="AB291" s="77">
        <f t="shared" si="241"/>
        <v>0</v>
      </c>
      <c r="AC291" s="77">
        <f t="shared" si="241"/>
        <v>0</v>
      </c>
      <c r="AD291" s="77">
        <f t="shared" si="241"/>
        <v>0</v>
      </c>
      <c r="AE291" s="77">
        <f t="shared" si="241"/>
        <v>0</v>
      </c>
      <c r="AF291" s="77">
        <f t="shared" si="241"/>
        <v>0</v>
      </c>
      <c r="AG291" s="76">
        <f t="shared" si="241"/>
        <v>0</v>
      </c>
      <c r="AH291" s="78">
        <f t="shared" si="241"/>
        <v>0</v>
      </c>
      <c r="AI291" s="77">
        <f t="shared" si="241"/>
        <v>0</v>
      </c>
      <c r="AJ291" s="77">
        <f t="shared" si="241"/>
        <v>0</v>
      </c>
      <c r="AK291" s="77">
        <f t="shared" si="241"/>
        <v>0</v>
      </c>
      <c r="AL291" s="77">
        <f t="shared" si="241"/>
        <v>0</v>
      </c>
      <c r="AM291" s="77">
        <f t="shared" si="241"/>
        <v>0</v>
      </c>
      <c r="AN291" s="77">
        <f t="shared" si="241"/>
        <v>0</v>
      </c>
      <c r="AO291" s="77">
        <f t="shared" si="241"/>
        <v>0</v>
      </c>
      <c r="AP291" s="77">
        <f t="shared" si="242"/>
        <v>0</v>
      </c>
      <c r="AQ291" s="77">
        <f t="shared" si="242"/>
        <v>0</v>
      </c>
      <c r="AR291" s="77">
        <f t="shared" si="242"/>
        <v>0</v>
      </c>
      <c r="AS291" s="76">
        <f t="shared" si="242"/>
        <v>0</v>
      </c>
      <c r="AT291" s="78">
        <f t="shared" si="242"/>
        <v>0</v>
      </c>
      <c r="AU291" s="77">
        <f t="shared" si="242"/>
        <v>0</v>
      </c>
      <c r="AV291" s="77">
        <f t="shared" si="242"/>
        <v>0</v>
      </c>
      <c r="AW291" s="77">
        <f t="shared" si="242"/>
        <v>0</v>
      </c>
      <c r="AX291" s="77">
        <f t="shared" si="242"/>
        <v>0</v>
      </c>
      <c r="AY291" s="77">
        <f t="shared" si="242"/>
        <v>0</v>
      </c>
      <c r="AZ291" s="77">
        <f t="shared" si="242"/>
        <v>0</v>
      </c>
      <c r="BA291" s="77">
        <f t="shared" si="242"/>
        <v>0</v>
      </c>
      <c r="BB291" s="77">
        <f t="shared" si="242"/>
        <v>0</v>
      </c>
      <c r="BC291" s="77">
        <f t="shared" si="242"/>
        <v>0</v>
      </c>
      <c r="BD291" s="77">
        <f t="shared" si="242"/>
        <v>0</v>
      </c>
      <c r="BE291" s="76">
        <f t="shared" si="242"/>
        <v>0</v>
      </c>
      <c r="BF291" s="78">
        <f t="shared" si="243"/>
        <v>0</v>
      </c>
      <c r="BG291" s="77">
        <f t="shared" si="243"/>
        <v>0</v>
      </c>
      <c r="BH291" s="77">
        <f t="shared" si="243"/>
        <v>0</v>
      </c>
      <c r="BI291" s="77">
        <f t="shared" si="243"/>
        <v>0</v>
      </c>
      <c r="BJ291" s="77">
        <f t="shared" si="243"/>
        <v>0</v>
      </c>
      <c r="BK291" s="77">
        <f t="shared" si="243"/>
        <v>0</v>
      </c>
      <c r="BL291" s="77">
        <f t="shared" si="243"/>
        <v>0</v>
      </c>
      <c r="BM291" s="77">
        <f t="shared" si="243"/>
        <v>0</v>
      </c>
      <c r="BN291" s="77">
        <f t="shared" si="243"/>
        <v>0</v>
      </c>
      <c r="BO291" s="77">
        <f t="shared" si="243"/>
        <v>0</v>
      </c>
      <c r="BP291" s="77">
        <f t="shared" si="243"/>
        <v>0</v>
      </c>
      <c r="BQ291" s="76">
        <f t="shared" si="243"/>
        <v>0</v>
      </c>
      <c r="BR291" s="78">
        <f t="shared" si="243"/>
        <v>0</v>
      </c>
      <c r="BS291" s="77">
        <f t="shared" si="243"/>
        <v>0</v>
      </c>
      <c r="BT291" s="77">
        <f t="shared" si="243"/>
        <v>0</v>
      </c>
      <c r="BU291" s="77">
        <f t="shared" si="243"/>
        <v>0</v>
      </c>
      <c r="BV291" s="77">
        <f t="shared" si="244"/>
        <v>0</v>
      </c>
      <c r="BW291" s="77">
        <f t="shared" si="244"/>
        <v>0</v>
      </c>
      <c r="BX291" s="77">
        <f t="shared" si="244"/>
        <v>0</v>
      </c>
      <c r="BY291" s="77">
        <f t="shared" si="244"/>
        <v>0</v>
      </c>
      <c r="BZ291" s="77">
        <f t="shared" si="244"/>
        <v>0</v>
      </c>
      <c r="CA291" s="77">
        <f t="shared" si="244"/>
        <v>0</v>
      </c>
      <c r="CB291" s="77">
        <f t="shared" si="244"/>
        <v>0</v>
      </c>
      <c r="CC291" s="76">
        <f t="shared" si="234"/>
        <v>0</v>
      </c>
      <c r="CD291" s="368"/>
    </row>
    <row r="292" spans="2:82" s="39" customFormat="1" ht="13.5" x14ac:dyDescent="0.75">
      <c r="B292" s="25" t="s">
        <v>664</v>
      </c>
      <c r="C292" s="140" t="s">
        <v>665</v>
      </c>
      <c r="D292" s="130" t="s">
        <v>67</v>
      </c>
      <c r="E292" s="130">
        <v>6</v>
      </c>
      <c r="F292" s="258"/>
      <c r="G292" s="247">
        <f>+SUM(H292:CC292)</f>
        <v>0</v>
      </c>
      <c r="H292" s="79"/>
      <c r="I292" s="80"/>
      <c r="J292" s="327"/>
      <c r="K292" s="81"/>
      <c r="L292" s="81"/>
      <c r="M292" s="81"/>
      <c r="N292" s="81"/>
      <c r="O292" s="81"/>
      <c r="P292" s="81"/>
      <c r="Q292" s="81"/>
      <c r="R292" s="81"/>
      <c r="S292" s="81"/>
      <c r="T292" s="81"/>
      <c r="U292" s="80"/>
      <c r="V292" s="327"/>
      <c r="W292" s="81"/>
      <c r="X292" s="81"/>
      <c r="Y292" s="81"/>
      <c r="Z292" s="81"/>
      <c r="AA292" s="81"/>
      <c r="AB292" s="81"/>
      <c r="AC292" s="81"/>
      <c r="AD292" s="81"/>
      <c r="AE292" s="81"/>
      <c r="AF292" s="81"/>
      <c r="AG292" s="80"/>
      <c r="AH292" s="327"/>
      <c r="AI292" s="81"/>
      <c r="AJ292" s="81"/>
      <c r="AK292" s="81"/>
      <c r="AL292" s="81"/>
      <c r="AM292" s="81"/>
      <c r="AN292" s="81"/>
      <c r="AO292" s="81"/>
      <c r="AP292" s="81"/>
      <c r="AQ292" s="81"/>
      <c r="AR292" s="81"/>
      <c r="AS292" s="80"/>
      <c r="AT292" s="327"/>
      <c r="AU292" s="81"/>
      <c r="AV292" s="81"/>
      <c r="AW292" s="81"/>
      <c r="AX292" s="81"/>
      <c r="AY292" s="81"/>
      <c r="AZ292" s="81"/>
      <c r="BA292" s="81"/>
      <c r="BB292" s="81"/>
      <c r="BC292" s="81"/>
      <c r="BD292" s="81"/>
      <c r="BE292" s="80"/>
      <c r="BF292" s="327"/>
      <c r="BG292" s="81"/>
      <c r="BH292" s="81"/>
      <c r="BI292" s="81"/>
      <c r="BJ292" s="81"/>
      <c r="BK292" s="81"/>
      <c r="BL292" s="81"/>
      <c r="BM292" s="81"/>
      <c r="BN292" s="81"/>
      <c r="BO292" s="81"/>
      <c r="BP292" s="81"/>
      <c r="BQ292" s="80"/>
      <c r="BR292" s="327"/>
      <c r="BS292" s="81"/>
      <c r="BT292" s="81"/>
      <c r="BU292" s="81"/>
      <c r="BV292" s="81"/>
      <c r="BW292" s="81"/>
      <c r="BX292" s="81"/>
      <c r="BY292" s="81"/>
      <c r="BZ292" s="81"/>
      <c r="CA292" s="81"/>
      <c r="CB292" s="81"/>
      <c r="CC292" s="80"/>
      <c r="CD292" s="368"/>
    </row>
    <row r="293" spans="2:82" s="39" customFormat="1" ht="27" x14ac:dyDescent="0.75">
      <c r="B293" s="73" t="s">
        <v>666</v>
      </c>
      <c r="C293" s="129" t="s">
        <v>667</v>
      </c>
      <c r="D293" s="130" t="s">
        <v>446</v>
      </c>
      <c r="E293" s="255">
        <v>1</v>
      </c>
      <c r="F293" s="319"/>
      <c r="G293" s="74">
        <f t="shared" ref="G293:G334" si="245">+E293*F293</f>
        <v>0</v>
      </c>
      <c r="H293" s="75"/>
      <c r="I293" s="76"/>
      <c r="J293" s="75">
        <f t="shared" ref="J293:Y308" si="246">$G293/72</f>
        <v>0</v>
      </c>
      <c r="K293" s="77">
        <f t="shared" si="246"/>
        <v>0</v>
      </c>
      <c r="L293" s="77">
        <f t="shared" si="246"/>
        <v>0</v>
      </c>
      <c r="M293" s="77">
        <f t="shared" si="246"/>
        <v>0</v>
      </c>
      <c r="N293" s="77">
        <f t="shared" si="246"/>
        <v>0</v>
      </c>
      <c r="O293" s="77">
        <f t="shared" si="246"/>
        <v>0</v>
      </c>
      <c r="P293" s="77">
        <f t="shared" si="246"/>
        <v>0</v>
      </c>
      <c r="Q293" s="77">
        <f t="shared" si="246"/>
        <v>0</v>
      </c>
      <c r="R293" s="77">
        <f t="shared" si="246"/>
        <v>0</v>
      </c>
      <c r="S293" s="77">
        <f t="shared" si="246"/>
        <v>0</v>
      </c>
      <c r="T293" s="77">
        <f t="shared" si="246"/>
        <v>0</v>
      </c>
      <c r="U293" s="76">
        <f t="shared" si="246"/>
        <v>0</v>
      </c>
      <c r="V293" s="78">
        <f t="shared" si="246"/>
        <v>0</v>
      </c>
      <c r="W293" s="77">
        <f t="shared" si="246"/>
        <v>0</v>
      </c>
      <c r="X293" s="77">
        <f t="shared" si="246"/>
        <v>0</v>
      </c>
      <c r="Y293" s="77">
        <f t="shared" si="246"/>
        <v>0</v>
      </c>
      <c r="Z293" s="77">
        <f t="shared" ref="Z293:AO308" si="247">$G293/72</f>
        <v>0</v>
      </c>
      <c r="AA293" s="77">
        <f t="shared" si="247"/>
        <v>0</v>
      </c>
      <c r="AB293" s="77">
        <f t="shared" si="247"/>
        <v>0</v>
      </c>
      <c r="AC293" s="77">
        <f t="shared" si="247"/>
        <v>0</v>
      </c>
      <c r="AD293" s="77">
        <f t="shared" si="247"/>
        <v>0</v>
      </c>
      <c r="AE293" s="77">
        <f t="shared" si="247"/>
        <v>0</v>
      </c>
      <c r="AF293" s="77">
        <f t="shared" si="247"/>
        <v>0</v>
      </c>
      <c r="AG293" s="76">
        <f t="shared" si="247"/>
        <v>0</v>
      </c>
      <c r="AH293" s="78">
        <f t="shared" si="247"/>
        <v>0</v>
      </c>
      <c r="AI293" s="77">
        <f t="shared" si="247"/>
        <v>0</v>
      </c>
      <c r="AJ293" s="77">
        <f t="shared" si="247"/>
        <v>0</v>
      </c>
      <c r="AK293" s="77">
        <f t="shared" si="247"/>
        <v>0</v>
      </c>
      <c r="AL293" s="77">
        <f t="shared" si="247"/>
        <v>0</v>
      </c>
      <c r="AM293" s="77">
        <f t="shared" si="247"/>
        <v>0</v>
      </c>
      <c r="AN293" s="77">
        <f t="shared" si="247"/>
        <v>0</v>
      </c>
      <c r="AO293" s="77">
        <f t="shared" si="247"/>
        <v>0</v>
      </c>
      <c r="AP293" s="77">
        <f t="shared" ref="AP293:BE308" si="248">$G293/72</f>
        <v>0</v>
      </c>
      <c r="AQ293" s="77">
        <f t="shared" si="248"/>
        <v>0</v>
      </c>
      <c r="AR293" s="77">
        <f t="shared" si="248"/>
        <v>0</v>
      </c>
      <c r="AS293" s="76">
        <f t="shared" si="248"/>
        <v>0</v>
      </c>
      <c r="AT293" s="78">
        <f t="shared" si="248"/>
        <v>0</v>
      </c>
      <c r="AU293" s="77">
        <f t="shared" si="248"/>
        <v>0</v>
      </c>
      <c r="AV293" s="77">
        <f t="shared" si="248"/>
        <v>0</v>
      </c>
      <c r="AW293" s="77">
        <f t="shared" si="248"/>
        <v>0</v>
      </c>
      <c r="AX293" s="77">
        <f t="shared" si="248"/>
        <v>0</v>
      </c>
      <c r="AY293" s="77">
        <f t="shared" si="248"/>
        <v>0</v>
      </c>
      <c r="AZ293" s="77">
        <f t="shared" si="248"/>
        <v>0</v>
      </c>
      <c r="BA293" s="77">
        <f t="shared" si="248"/>
        <v>0</v>
      </c>
      <c r="BB293" s="77">
        <f t="shared" si="248"/>
        <v>0</v>
      </c>
      <c r="BC293" s="77">
        <f t="shared" si="248"/>
        <v>0</v>
      </c>
      <c r="BD293" s="77">
        <f t="shared" si="248"/>
        <v>0</v>
      </c>
      <c r="BE293" s="76">
        <f t="shared" si="248"/>
        <v>0</v>
      </c>
      <c r="BF293" s="78">
        <f t="shared" ref="BF293:BU308" si="249">$G293/72</f>
        <v>0</v>
      </c>
      <c r="BG293" s="77">
        <f t="shared" si="249"/>
        <v>0</v>
      </c>
      <c r="BH293" s="77">
        <f t="shared" si="249"/>
        <v>0</v>
      </c>
      <c r="BI293" s="77">
        <f t="shared" si="249"/>
        <v>0</v>
      </c>
      <c r="BJ293" s="77">
        <f t="shared" si="249"/>
        <v>0</v>
      </c>
      <c r="BK293" s="77">
        <f t="shared" si="249"/>
        <v>0</v>
      </c>
      <c r="BL293" s="77">
        <f t="shared" si="249"/>
        <v>0</v>
      </c>
      <c r="BM293" s="77">
        <f t="shared" si="249"/>
        <v>0</v>
      </c>
      <c r="BN293" s="77">
        <f t="shared" si="249"/>
        <v>0</v>
      </c>
      <c r="BO293" s="77">
        <f t="shared" si="249"/>
        <v>0</v>
      </c>
      <c r="BP293" s="77">
        <f t="shared" si="249"/>
        <v>0</v>
      </c>
      <c r="BQ293" s="76">
        <f t="shared" si="249"/>
        <v>0</v>
      </c>
      <c r="BR293" s="78">
        <f t="shared" si="249"/>
        <v>0</v>
      </c>
      <c r="BS293" s="77">
        <f t="shared" si="249"/>
        <v>0</v>
      </c>
      <c r="BT293" s="77">
        <f t="shared" si="249"/>
        <v>0</v>
      </c>
      <c r="BU293" s="77">
        <f t="shared" si="249"/>
        <v>0</v>
      </c>
      <c r="BV293" s="77">
        <f t="shared" ref="BV293:CB324" si="250">$G293/72</f>
        <v>0</v>
      </c>
      <c r="BW293" s="77">
        <f t="shared" si="250"/>
        <v>0</v>
      </c>
      <c r="BX293" s="77">
        <f t="shared" si="250"/>
        <v>0</v>
      </c>
      <c r="BY293" s="77">
        <f t="shared" si="250"/>
        <v>0</v>
      </c>
      <c r="BZ293" s="77">
        <f t="shared" si="250"/>
        <v>0</v>
      </c>
      <c r="CA293" s="77">
        <f t="shared" si="250"/>
        <v>0</v>
      </c>
      <c r="CB293" s="77">
        <f t="shared" si="250"/>
        <v>0</v>
      </c>
      <c r="CC293" s="76">
        <f t="shared" ref="CC293:CC334" si="251">G293-SUM(J293:CB293)</f>
        <v>0</v>
      </c>
      <c r="CD293" s="368"/>
    </row>
    <row r="294" spans="2:82" s="39" customFormat="1" ht="27" x14ac:dyDescent="0.75">
      <c r="B294" s="73" t="s">
        <v>668</v>
      </c>
      <c r="C294" s="129" t="s">
        <v>669</v>
      </c>
      <c r="D294" s="130" t="s">
        <v>446</v>
      </c>
      <c r="E294" s="255">
        <v>1</v>
      </c>
      <c r="F294" s="319"/>
      <c r="G294" s="74">
        <f t="shared" si="245"/>
        <v>0</v>
      </c>
      <c r="H294" s="75"/>
      <c r="I294" s="76"/>
      <c r="J294" s="75">
        <f t="shared" si="246"/>
        <v>0</v>
      </c>
      <c r="K294" s="77">
        <f t="shared" si="246"/>
        <v>0</v>
      </c>
      <c r="L294" s="77">
        <f t="shared" si="246"/>
        <v>0</v>
      </c>
      <c r="M294" s="77">
        <f t="shared" si="246"/>
        <v>0</v>
      </c>
      <c r="N294" s="77">
        <f t="shared" si="246"/>
        <v>0</v>
      </c>
      <c r="O294" s="77">
        <f t="shared" si="246"/>
        <v>0</v>
      </c>
      <c r="P294" s="77">
        <f t="shared" si="246"/>
        <v>0</v>
      </c>
      <c r="Q294" s="77">
        <f t="shared" si="246"/>
        <v>0</v>
      </c>
      <c r="R294" s="77">
        <f t="shared" si="246"/>
        <v>0</v>
      </c>
      <c r="S294" s="77">
        <f t="shared" si="246"/>
        <v>0</v>
      </c>
      <c r="T294" s="77">
        <f t="shared" si="246"/>
        <v>0</v>
      </c>
      <c r="U294" s="76">
        <f t="shared" si="246"/>
        <v>0</v>
      </c>
      <c r="V294" s="78">
        <f t="shared" si="246"/>
        <v>0</v>
      </c>
      <c r="W294" s="77">
        <f t="shared" si="246"/>
        <v>0</v>
      </c>
      <c r="X294" s="77">
        <f t="shared" si="246"/>
        <v>0</v>
      </c>
      <c r="Y294" s="77">
        <f t="shared" si="246"/>
        <v>0</v>
      </c>
      <c r="Z294" s="77">
        <f t="shared" si="247"/>
        <v>0</v>
      </c>
      <c r="AA294" s="77">
        <f t="shared" si="247"/>
        <v>0</v>
      </c>
      <c r="AB294" s="77">
        <f t="shared" si="247"/>
        <v>0</v>
      </c>
      <c r="AC294" s="77">
        <f t="shared" si="247"/>
        <v>0</v>
      </c>
      <c r="AD294" s="77">
        <f t="shared" si="247"/>
        <v>0</v>
      </c>
      <c r="AE294" s="77">
        <f t="shared" si="247"/>
        <v>0</v>
      </c>
      <c r="AF294" s="77">
        <f t="shared" si="247"/>
        <v>0</v>
      </c>
      <c r="AG294" s="76">
        <f t="shared" si="247"/>
        <v>0</v>
      </c>
      <c r="AH294" s="78">
        <f t="shared" si="247"/>
        <v>0</v>
      </c>
      <c r="AI294" s="77">
        <f t="shared" si="247"/>
        <v>0</v>
      </c>
      <c r="AJ294" s="77">
        <f t="shared" si="247"/>
        <v>0</v>
      </c>
      <c r="AK294" s="77">
        <f t="shared" si="247"/>
        <v>0</v>
      </c>
      <c r="AL294" s="77">
        <f t="shared" si="247"/>
        <v>0</v>
      </c>
      <c r="AM294" s="77">
        <f t="shared" si="247"/>
        <v>0</v>
      </c>
      <c r="AN294" s="77">
        <f t="shared" si="247"/>
        <v>0</v>
      </c>
      <c r="AO294" s="77">
        <f t="shared" si="247"/>
        <v>0</v>
      </c>
      <c r="AP294" s="77">
        <f t="shared" si="248"/>
        <v>0</v>
      </c>
      <c r="AQ294" s="77">
        <f t="shared" si="248"/>
        <v>0</v>
      </c>
      <c r="AR294" s="77">
        <f t="shared" si="248"/>
        <v>0</v>
      </c>
      <c r="AS294" s="76">
        <f t="shared" si="248"/>
        <v>0</v>
      </c>
      <c r="AT294" s="78">
        <f t="shared" si="248"/>
        <v>0</v>
      </c>
      <c r="AU294" s="77">
        <f t="shared" si="248"/>
        <v>0</v>
      </c>
      <c r="AV294" s="77">
        <f t="shared" si="248"/>
        <v>0</v>
      </c>
      <c r="AW294" s="77">
        <f t="shared" si="248"/>
        <v>0</v>
      </c>
      <c r="AX294" s="77">
        <f t="shared" si="248"/>
        <v>0</v>
      </c>
      <c r="AY294" s="77">
        <f t="shared" si="248"/>
        <v>0</v>
      </c>
      <c r="AZ294" s="77">
        <f t="shared" si="248"/>
        <v>0</v>
      </c>
      <c r="BA294" s="77">
        <f t="shared" si="248"/>
        <v>0</v>
      </c>
      <c r="BB294" s="77">
        <f t="shared" si="248"/>
        <v>0</v>
      </c>
      <c r="BC294" s="77">
        <f t="shared" si="248"/>
        <v>0</v>
      </c>
      <c r="BD294" s="77">
        <f t="shared" si="248"/>
        <v>0</v>
      </c>
      <c r="BE294" s="76">
        <f t="shared" si="248"/>
        <v>0</v>
      </c>
      <c r="BF294" s="78">
        <f t="shared" si="249"/>
        <v>0</v>
      </c>
      <c r="BG294" s="77">
        <f t="shared" si="249"/>
        <v>0</v>
      </c>
      <c r="BH294" s="77">
        <f t="shared" si="249"/>
        <v>0</v>
      </c>
      <c r="BI294" s="77">
        <f t="shared" si="249"/>
        <v>0</v>
      </c>
      <c r="BJ294" s="77">
        <f t="shared" si="249"/>
        <v>0</v>
      </c>
      <c r="BK294" s="77">
        <f t="shared" si="249"/>
        <v>0</v>
      </c>
      <c r="BL294" s="77">
        <f t="shared" si="249"/>
        <v>0</v>
      </c>
      <c r="BM294" s="77">
        <f t="shared" si="249"/>
        <v>0</v>
      </c>
      <c r="BN294" s="77">
        <f t="shared" si="249"/>
        <v>0</v>
      </c>
      <c r="BO294" s="77">
        <f t="shared" si="249"/>
        <v>0</v>
      </c>
      <c r="BP294" s="77">
        <f t="shared" si="249"/>
        <v>0</v>
      </c>
      <c r="BQ294" s="76">
        <f t="shared" si="249"/>
        <v>0</v>
      </c>
      <c r="BR294" s="78">
        <f t="shared" si="249"/>
        <v>0</v>
      </c>
      <c r="BS294" s="77">
        <f t="shared" si="249"/>
        <v>0</v>
      </c>
      <c r="BT294" s="77">
        <f t="shared" si="249"/>
        <v>0</v>
      </c>
      <c r="BU294" s="77">
        <f t="shared" si="249"/>
        <v>0</v>
      </c>
      <c r="BV294" s="77">
        <f t="shared" si="250"/>
        <v>0</v>
      </c>
      <c r="BW294" s="77">
        <f t="shared" si="250"/>
        <v>0</v>
      </c>
      <c r="BX294" s="77">
        <f t="shared" si="250"/>
        <v>0</v>
      </c>
      <c r="BY294" s="77">
        <f t="shared" si="250"/>
        <v>0</v>
      </c>
      <c r="BZ294" s="77">
        <f t="shared" si="250"/>
        <v>0</v>
      </c>
      <c r="CA294" s="77">
        <f t="shared" si="250"/>
        <v>0</v>
      </c>
      <c r="CB294" s="77">
        <f t="shared" si="250"/>
        <v>0</v>
      </c>
      <c r="CC294" s="76">
        <f t="shared" si="251"/>
        <v>0</v>
      </c>
      <c r="CD294" s="368"/>
    </row>
    <row r="295" spans="2:82" s="39" customFormat="1" ht="27" x14ac:dyDescent="0.75">
      <c r="B295" s="73" t="s">
        <v>670</v>
      </c>
      <c r="C295" s="129" t="s">
        <v>671</v>
      </c>
      <c r="D295" s="130" t="s">
        <v>446</v>
      </c>
      <c r="E295" s="255">
        <v>2</v>
      </c>
      <c r="F295" s="319"/>
      <c r="G295" s="74">
        <f t="shared" si="245"/>
        <v>0</v>
      </c>
      <c r="H295" s="75"/>
      <c r="I295" s="76"/>
      <c r="J295" s="75">
        <f t="shared" si="246"/>
        <v>0</v>
      </c>
      <c r="K295" s="77">
        <f t="shared" si="246"/>
        <v>0</v>
      </c>
      <c r="L295" s="77">
        <f t="shared" si="246"/>
        <v>0</v>
      </c>
      <c r="M295" s="77">
        <f t="shared" si="246"/>
        <v>0</v>
      </c>
      <c r="N295" s="77">
        <f t="shared" si="246"/>
        <v>0</v>
      </c>
      <c r="O295" s="77">
        <f t="shared" si="246"/>
        <v>0</v>
      </c>
      <c r="P295" s="77">
        <f t="shared" si="246"/>
        <v>0</v>
      </c>
      <c r="Q295" s="77">
        <f t="shared" si="246"/>
        <v>0</v>
      </c>
      <c r="R295" s="77">
        <f t="shared" si="246"/>
        <v>0</v>
      </c>
      <c r="S295" s="77">
        <f t="shared" si="246"/>
        <v>0</v>
      </c>
      <c r="T295" s="77">
        <f t="shared" si="246"/>
        <v>0</v>
      </c>
      <c r="U295" s="76">
        <f t="shared" si="246"/>
        <v>0</v>
      </c>
      <c r="V295" s="78">
        <f t="shared" si="246"/>
        <v>0</v>
      </c>
      <c r="W295" s="77">
        <f t="shared" si="246"/>
        <v>0</v>
      </c>
      <c r="X295" s="77">
        <f t="shared" si="246"/>
        <v>0</v>
      </c>
      <c r="Y295" s="77">
        <f t="shared" si="246"/>
        <v>0</v>
      </c>
      <c r="Z295" s="77">
        <f t="shared" si="247"/>
        <v>0</v>
      </c>
      <c r="AA295" s="77">
        <f t="shared" si="247"/>
        <v>0</v>
      </c>
      <c r="AB295" s="77">
        <f t="shared" si="247"/>
        <v>0</v>
      </c>
      <c r="AC295" s="77">
        <f t="shared" si="247"/>
        <v>0</v>
      </c>
      <c r="AD295" s="77">
        <f t="shared" si="247"/>
        <v>0</v>
      </c>
      <c r="AE295" s="77">
        <f t="shared" si="247"/>
        <v>0</v>
      </c>
      <c r="AF295" s="77">
        <f t="shared" si="247"/>
        <v>0</v>
      </c>
      <c r="AG295" s="76">
        <f t="shared" si="247"/>
        <v>0</v>
      </c>
      <c r="AH295" s="78">
        <f t="shared" si="247"/>
        <v>0</v>
      </c>
      <c r="AI295" s="77">
        <f t="shared" si="247"/>
        <v>0</v>
      </c>
      <c r="AJ295" s="77">
        <f t="shared" si="247"/>
        <v>0</v>
      </c>
      <c r="AK295" s="77">
        <f t="shared" si="247"/>
        <v>0</v>
      </c>
      <c r="AL295" s="77">
        <f t="shared" si="247"/>
        <v>0</v>
      </c>
      <c r="AM295" s="77">
        <f t="shared" si="247"/>
        <v>0</v>
      </c>
      <c r="AN295" s="77">
        <f t="shared" si="247"/>
        <v>0</v>
      </c>
      <c r="AO295" s="77">
        <f t="shared" si="247"/>
        <v>0</v>
      </c>
      <c r="AP295" s="77">
        <f t="shared" si="248"/>
        <v>0</v>
      </c>
      <c r="AQ295" s="77">
        <f t="shared" si="248"/>
        <v>0</v>
      </c>
      <c r="AR295" s="77">
        <f t="shared" si="248"/>
        <v>0</v>
      </c>
      <c r="AS295" s="76">
        <f t="shared" si="248"/>
        <v>0</v>
      </c>
      <c r="AT295" s="78">
        <f t="shared" si="248"/>
        <v>0</v>
      </c>
      <c r="AU295" s="77">
        <f t="shared" si="248"/>
        <v>0</v>
      </c>
      <c r="AV295" s="77">
        <f t="shared" si="248"/>
        <v>0</v>
      </c>
      <c r="AW295" s="77">
        <f t="shared" si="248"/>
        <v>0</v>
      </c>
      <c r="AX295" s="77">
        <f t="shared" si="248"/>
        <v>0</v>
      </c>
      <c r="AY295" s="77">
        <f t="shared" si="248"/>
        <v>0</v>
      </c>
      <c r="AZ295" s="77">
        <f t="shared" si="248"/>
        <v>0</v>
      </c>
      <c r="BA295" s="77">
        <f t="shared" si="248"/>
        <v>0</v>
      </c>
      <c r="BB295" s="77">
        <f t="shared" si="248"/>
        <v>0</v>
      </c>
      <c r="BC295" s="77">
        <f t="shared" si="248"/>
        <v>0</v>
      </c>
      <c r="BD295" s="77">
        <f t="shared" si="248"/>
        <v>0</v>
      </c>
      <c r="BE295" s="76">
        <f t="shared" si="248"/>
        <v>0</v>
      </c>
      <c r="BF295" s="78">
        <f t="shared" si="249"/>
        <v>0</v>
      </c>
      <c r="BG295" s="77">
        <f t="shared" si="249"/>
        <v>0</v>
      </c>
      <c r="BH295" s="77">
        <f t="shared" si="249"/>
        <v>0</v>
      </c>
      <c r="BI295" s="77">
        <f t="shared" si="249"/>
        <v>0</v>
      </c>
      <c r="BJ295" s="77">
        <f t="shared" si="249"/>
        <v>0</v>
      </c>
      <c r="BK295" s="77">
        <f t="shared" si="249"/>
        <v>0</v>
      </c>
      <c r="BL295" s="77">
        <f t="shared" si="249"/>
        <v>0</v>
      </c>
      <c r="BM295" s="77">
        <f t="shared" si="249"/>
        <v>0</v>
      </c>
      <c r="BN295" s="77">
        <f t="shared" si="249"/>
        <v>0</v>
      </c>
      <c r="BO295" s="77">
        <f t="shared" si="249"/>
        <v>0</v>
      </c>
      <c r="BP295" s="77">
        <f t="shared" si="249"/>
        <v>0</v>
      </c>
      <c r="BQ295" s="76">
        <f t="shared" si="249"/>
        <v>0</v>
      </c>
      <c r="BR295" s="78">
        <f t="shared" si="249"/>
        <v>0</v>
      </c>
      <c r="BS295" s="77">
        <f t="shared" si="249"/>
        <v>0</v>
      </c>
      <c r="BT295" s="77">
        <f t="shared" si="249"/>
        <v>0</v>
      </c>
      <c r="BU295" s="77">
        <f t="shared" si="249"/>
        <v>0</v>
      </c>
      <c r="BV295" s="77">
        <f t="shared" si="250"/>
        <v>0</v>
      </c>
      <c r="BW295" s="77">
        <f t="shared" si="250"/>
        <v>0</v>
      </c>
      <c r="BX295" s="77">
        <f t="shared" si="250"/>
        <v>0</v>
      </c>
      <c r="BY295" s="77">
        <f t="shared" si="250"/>
        <v>0</v>
      </c>
      <c r="BZ295" s="77">
        <f t="shared" si="250"/>
        <v>0</v>
      </c>
      <c r="CA295" s="77">
        <f t="shared" si="250"/>
        <v>0</v>
      </c>
      <c r="CB295" s="77">
        <f t="shared" si="250"/>
        <v>0</v>
      </c>
      <c r="CC295" s="76">
        <f t="shared" si="251"/>
        <v>0</v>
      </c>
      <c r="CD295" s="368"/>
    </row>
    <row r="296" spans="2:82" s="39" customFormat="1" ht="27" x14ac:dyDescent="0.75">
      <c r="B296" s="73" t="s">
        <v>672</v>
      </c>
      <c r="C296" s="129" t="s">
        <v>673</v>
      </c>
      <c r="D296" s="130" t="s">
        <v>446</v>
      </c>
      <c r="E296" s="255">
        <v>2</v>
      </c>
      <c r="F296" s="319"/>
      <c r="G296" s="74">
        <f t="shared" si="245"/>
        <v>0</v>
      </c>
      <c r="H296" s="75"/>
      <c r="I296" s="76"/>
      <c r="J296" s="75">
        <f t="shared" si="246"/>
        <v>0</v>
      </c>
      <c r="K296" s="77">
        <f t="shared" si="246"/>
        <v>0</v>
      </c>
      <c r="L296" s="77">
        <f t="shared" si="246"/>
        <v>0</v>
      </c>
      <c r="M296" s="77">
        <f t="shared" si="246"/>
        <v>0</v>
      </c>
      <c r="N296" s="77">
        <f t="shared" si="246"/>
        <v>0</v>
      </c>
      <c r="O296" s="77">
        <f t="shared" si="246"/>
        <v>0</v>
      </c>
      <c r="P296" s="77">
        <f t="shared" si="246"/>
        <v>0</v>
      </c>
      <c r="Q296" s="77">
        <f t="shared" si="246"/>
        <v>0</v>
      </c>
      <c r="R296" s="77">
        <f t="shared" si="246"/>
        <v>0</v>
      </c>
      <c r="S296" s="77">
        <f t="shared" si="246"/>
        <v>0</v>
      </c>
      <c r="T296" s="77">
        <f t="shared" si="246"/>
        <v>0</v>
      </c>
      <c r="U296" s="76">
        <f t="shared" si="246"/>
        <v>0</v>
      </c>
      <c r="V296" s="78">
        <f t="shared" si="246"/>
        <v>0</v>
      </c>
      <c r="W296" s="77">
        <f t="shared" si="246"/>
        <v>0</v>
      </c>
      <c r="X296" s="77">
        <f t="shared" si="246"/>
        <v>0</v>
      </c>
      <c r="Y296" s="77">
        <f t="shared" si="246"/>
        <v>0</v>
      </c>
      <c r="Z296" s="77">
        <f t="shared" si="247"/>
        <v>0</v>
      </c>
      <c r="AA296" s="77">
        <f t="shared" si="247"/>
        <v>0</v>
      </c>
      <c r="AB296" s="77">
        <f t="shared" si="247"/>
        <v>0</v>
      </c>
      <c r="AC296" s="77">
        <f t="shared" si="247"/>
        <v>0</v>
      </c>
      <c r="AD296" s="77">
        <f t="shared" si="247"/>
        <v>0</v>
      </c>
      <c r="AE296" s="77">
        <f t="shared" si="247"/>
        <v>0</v>
      </c>
      <c r="AF296" s="77">
        <f t="shared" si="247"/>
        <v>0</v>
      </c>
      <c r="AG296" s="76">
        <f t="shared" si="247"/>
        <v>0</v>
      </c>
      <c r="AH296" s="78">
        <f t="shared" si="247"/>
        <v>0</v>
      </c>
      <c r="AI296" s="77">
        <f t="shared" si="247"/>
        <v>0</v>
      </c>
      <c r="AJ296" s="77">
        <f t="shared" si="247"/>
        <v>0</v>
      </c>
      <c r="AK296" s="77">
        <f t="shared" si="247"/>
        <v>0</v>
      </c>
      <c r="AL296" s="77">
        <f t="shared" si="247"/>
        <v>0</v>
      </c>
      <c r="AM296" s="77">
        <f t="shared" si="247"/>
        <v>0</v>
      </c>
      <c r="AN296" s="77">
        <f t="shared" si="247"/>
        <v>0</v>
      </c>
      <c r="AO296" s="77">
        <f t="shared" si="247"/>
        <v>0</v>
      </c>
      <c r="AP296" s="77">
        <f t="shared" si="248"/>
        <v>0</v>
      </c>
      <c r="AQ296" s="77">
        <f t="shared" si="248"/>
        <v>0</v>
      </c>
      <c r="AR296" s="77">
        <f t="shared" si="248"/>
        <v>0</v>
      </c>
      <c r="AS296" s="76">
        <f t="shared" si="248"/>
        <v>0</v>
      </c>
      <c r="AT296" s="78">
        <f t="shared" si="248"/>
        <v>0</v>
      </c>
      <c r="AU296" s="77">
        <f t="shared" si="248"/>
        <v>0</v>
      </c>
      <c r="AV296" s="77">
        <f t="shared" si="248"/>
        <v>0</v>
      </c>
      <c r="AW296" s="77">
        <f t="shared" si="248"/>
        <v>0</v>
      </c>
      <c r="AX296" s="77">
        <f t="shared" si="248"/>
        <v>0</v>
      </c>
      <c r="AY296" s="77">
        <f t="shared" si="248"/>
        <v>0</v>
      </c>
      <c r="AZ296" s="77">
        <f t="shared" si="248"/>
        <v>0</v>
      </c>
      <c r="BA296" s="77">
        <f t="shared" si="248"/>
        <v>0</v>
      </c>
      <c r="BB296" s="77">
        <f t="shared" si="248"/>
        <v>0</v>
      </c>
      <c r="BC296" s="77">
        <f t="shared" si="248"/>
        <v>0</v>
      </c>
      <c r="BD296" s="77">
        <f t="shared" si="248"/>
        <v>0</v>
      </c>
      <c r="BE296" s="76">
        <f t="shared" si="248"/>
        <v>0</v>
      </c>
      <c r="BF296" s="78">
        <f t="shared" si="249"/>
        <v>0</v>
      </c>
      <c r="BG296" s="77">
        <f t="shared" si="249"/>
        <v>0</v>
      </c>
      <c r="BH296" s="77">
        <f t="shared" si="249"/>
        <v>0</v>
      </c>
      <c r="BI296" s="77">
        <f t="shared" si="249"/>
        <v>0</v>
      </c>
      <c r="BJ296" s="77">
        <f t="shared" si="249"/>
        <v>0</v>
      </c>
      <c r="BK296" s="77">
        <f t="shared" si="249"/>
        <v>0</v>
      </c>
      <c r="BL296" s="77">
        <f t="shared" si="249"/>
        <v>0</v>
      </c>
      <c r="BM296" s="77">
        <f t="shared" si="249"/>
        <v>0</v>
      </c>
      <c r="BN296" s="77">
        <f t="shared" si="249"/>
        <v>0</v>
      </c>
      <c r="BO296" s="77">
        <f t="shared" si="249"/>
        <v>0</v>
      </c>
      <c r="BP296" s="77">
        <f t="shared" si="249"/>
        <v>0</v>
      </c>
      <c r="BQ296" s="76">
        <f t="shared" si="249"/>
        <v>0</v>
      </c>
      <c r="BR296" s="78">
        <f t="shared" si="249"/>
        <v>0</v>
      </c>
      <c r="BS296" s="77">
        <f t="shared" si="249"/>
        <v>0</v>
      </c>
      <c r="BT296" s="77">
        <f t="shared" si="249"/>
        <v>0</v>
      </c>
      <c r="BU296" s="77">
        <f t="shared" si="249"/>
        <v>0</v>
      </c>
      <c r="BV296" s="77">
        <f t="shared" si="250"/>
        <v>0</v>
      </c>
      <c r="BW296" s="77">
        <f t="shared" si="250"/>
        <v>0</v>
      </c>
      <c r="BX296" s="77">
        <f t="shared" si="250"/>
        <v>0</v>
      </c>
      <c r="BY296" s="77">
        <f t="shared" si="250"/>
        <v>0</v>
      </c>
      <c r="BZ296" s="77">
        <f t="shared" si="250"/>
        <v>0</v>
      </c>
      <c r="CA296" s="77">
        <f t="shared" si="250"/>
        <v>0</v>
      </c>
      <c r="CB296" s="77">
        <f t="shared" si="250"/>
        <v>0</v>
      </c>
      <c r="CC296" s="76">
        <f t="shared" si="251"/>
        <v>0</v>
      </c>
      <c r="CD296" s="368"/>
    </row>
    <row r="297" spans="2:82" s="39" customFormat="1" ht="27" x14ac:dyDescent="0.75">
      <c r="B297" s="73" t="s">
        <v>674</v>
      </c>
      <c r="C297" s="129" t="s">
        <v>675</v>
      </c>
      <c r="D297" s="130" t="s">
        <v>446</v>
      </c>
      <c r="E297" s="255">
        <v>1</v>
      </c>
      <c r="F297" s="319"/>
      <c r="G297" s="74">
        <f t="shared" si="245"/>
        <v>0</v>
      </c>
      <c r="H297" s="75"/>
      <c r="I297" s="76"/>
      <c r="J297" s="75">
        <f t="shared" si="246"/>
        <v>0</v>
      </c>
      <c r="K297" s="77">
        <f t="shared" si="246"/>
        <v>0</v>
      </c>
      <c r="L297" s="77">
        <f t="shared" si="246"/>
        <v>0</v>
      </c>
      <c r="M297" s="77">
        <f t="shared" si="246"/>
        <v>0</v>
      </c>
      <c r="N297" s="77">
        <f t="shared" si="246"/>
        <v>0</v>
      </c>
      <c r="O297" s="77">
        <f t="shared" si="246"/>
        <v>0</v>
      </c>
      <c r="P297" s="77">
        <f t="shared" si="246"/>
        <v>0</v>
      </c>
      <c r="Q297" s="77">
        <f t="shared" si="246"/>
        <v>0</v>
      </c>
      <c r="R297" s="77">
        <f t="shared" si="246"/>
        <v>0</v>
      </c>
      <c r="S297" s="77">
        <f t="shared" si="246"/>
        <v>0</v>
      </c>
      <c r="T297" s="77">
        <f t="shared" si="246"/>
        <v>0</v>
      </c>
      <c r="U297" s="76">
        <f t="shared" si="246"/>
        <v>0</v>
      </c>
      <c r="V297" s="78">
        <f t="shared" si="246"/>
        <v>0</v>
      </c>
      <c r="W297" s="77">
        <f t="shared" si="246"/>
        <v>0</v>
      </c>
      <c r="X297" s="77">
        <f t="shared" si="246"/>
        <v>0</v>
      </c>
      <c r="Y297" s="77">
        <f t="shared" si="246"/>
        <v>0</v>
      </c>
      <c r="Z297" s="77">
        <f t="shared" si="247"/>
        <v>0</v>
      </c>
      <c r="AA297" s="77">
        <f t="shared" si="247"/>
        <v>0</v>
      </c>
      <c r="AB297" s="77">
        <f t="shared" si="247"/>
        <v>0</v>
      </c>
      <c r="AC297" s="77">
        <f t="shared" si="247"/>
        <v>0</v>
      </c>
      <c r="AD297" s="77">
        <f t="shared" si="247"/>
        <v>0</v>
      </c>
      <c r="AE297" s="77">
        <f t="shared" si="247"/>
        <v>0</v>
      </c>
      <c r="AF297" s="77">
        <f t="shared" si="247"/>
        <v>0</v>
      </c>
      <c r="AG297" s="76">
        <f t="shared" si="247"/>
        <v>0</v>
      </c>
      <c r="AH297" s="78">
        <f t="shared" si="247"/>
        <v>0</v>
      </c>
      <c r="AI297" s="77">
        <f t="shared" si="247"/>
        <v>0</v>
      </c>
      <c r="AJ297" s="77">
        <f t="shared" si="247"/>
        <v>0</v>
      </c>
      <c r="AK297" s="77">
        <f t="shared" si="247"/>
        <v>0</v>
      </c>
      <c r="AL297" s="77">
        <f t="shared" si="247"/>
        <v>0</v>
      </c>
      <c r="AM297" s="77">
        <f t="shared" si="247"/>
        <v>0</v>
      </c>
      <c r="AN297" s="77">
        <f t="shared" si="247"/>
        <v>0</v>
      </c>
      <c r="AO297" s="77">
        <f t="shared" si="247"/>
        <v>0</v>
      </c>
      <c r="AP297" s="77">
        <f t="shared" si="248"/>
        <v>0</v>
      </c>
      <c r="AQ297" s="77">
        <f t="shared" si="248"/>
        <v>0</v>
      </c>
      <c r="AR297" s="77">
        <f t="shared" si="248"/>
        <v>0</v>
      </c>
      <c r="AS297" s="76">
        <f t="shared" si="248"/>
        <v>0</v>
      </c>
      <c r="AT297" s="78">
        <f t="shared" si="248"/>
        <v>0</v>
      </c>
      <c r="AU297" s="77">
        <f t="shared" si="248"/>
        <v>0</v>
      </c>
      <c r="AV297" s="77">
        <f t="shared" si="248"/>
        <v>0</v>
      </c>
      <c r="AW297" s="77">
        <f t="shared" si="248"/>
        <v>0</v>
      </c>
      <c r="AX297" s="77">
        <f t="shared" si="248"/>
        <v>0</v>
      </c>
      <c r="AY297" s="77">
        <f t="shared" si="248"/>
        <v>0</v>
      </c>
      <c r="AZ297" s="77">
        <f t="shared" si="248"/>
        <v>0</v>
      </c>
      <c r="BA297" s="77">
        <f t="shared" si="248"/>
        <v>0</v>
      </c>
      <c r="BB297" s="77">
        <f t="shared" si="248"/>
        <v>0</v>
      </c>
      <c r="BC297" s="77">
        <f t="shared" si="248"/>
        <v>0</v>
      </c>
      <c r="BD297" s="77">
        <f t="shared" si="248"/>
        <v>0</v>
      </c>
      <c r="BE297" s="76">
        <f t="shared" si="248"/>
        <v>0</v>
      </c>
      <c r="BF297" s="78">
        <f t="shared" si="249"/>
        <v>0</v>
      </c>
      <c r="BG297" s="77">
        <f t="shared" si="249"/>
        <v>0</v>
      </c>
      <c r="BH297" s="77">
        <f t="shared" si="249"/>
        <v>0</v>
      </c>
      <c r="BI297" s="77">
        <f t="shared" si="249"/>
        <v>0</v>
      </c>
      <c r="BJ297" s="77">
        <f t="shared" si="249"/>
        <v>0</v>
      </c>
      <c r="BK297" s="77">
        <f t="shared" si="249"/>
        <v>0</v>
      </c>
      <c r="BL297" s="77">
        <f t="shared" si="249"/>
        <v>0</v>
      </c>
      <c r="BM297" s="77">
        <f t="shared" si="249"/>
        <v>0</v>
      </c>
      <c r="BN297" s="77">
        <f t="shared" si="249"/>
        <v>0</v>
      </c>
      <c r="BO297" s="77">
        <f t="shared" si="249"/>
        <v>0</v>
      </c>
      <c r="BP297" s="77">
        <f t="shared" si="249"/>
        <v>0</v>
      </c>
      <c r="BQ297" s="76">
        <f t="shared" si="249"/>
        <v>0</v>
      </c>
      <c r="BR297" s="78">
        <f t="shared" si="249"/>
        <v>0</v>
      </c>
      <c r="BS297" s="77">
        <f t="shared" si="249"/>
        <v>0</v>
      </c>
      <c r="BT297" s="77">
        <f t="shared" si="249"/>
        <v>0</v>
      </c>
      <c r="BU297" s="77">
        <f t="shared" si="249"/>
        <v>0</v>
      </c>
      <c r="BV297" s="77">
        <f t="shared" si="250"/>
        <v>0</v>
      </c>
      <c r="BW297" s="77">
        <f t="shared" si="250"/>
        <v>0</v>
      </c>
      <c r="BX297" s="77">
        <f t="shared" si="250"/>
        <v>0</v>
      </c>
      <c r="BY297" s="77">
        <f t="shared" si="250"/>
        <v>0</v>
      </c>
      <c r="BZ297" s="77">
        <f t="shared" si="250"/>
        <v>0</v>
      </c>
      <c r="CA297" s="77">
        <f t="shared" si="250"/>
        <v>0</v>
      </c>
      <c r="CB297" s="77">
        <f t="shared" si="250"/>
        <v>0</v>
      </c>
      <c r="CC297" s="76">
        <f t="shared" si="251"/>
        <v>0</v>
      </c>
      <c r="CD297" s="368"/>
    </row>
    <row r="298" spans="2:82" s="39" customFormat="1" ht="27" x14ac:dyDescent="0.75">
      <c r="B298" s="73" t="s">
        <v>676</v>
      </c>
      <c r="C298" s="129" t="s">
        <v>677</v>
      </c>
      <c r="D298" s="130" t="s">
        <v>446</v>
      </c>
      <c r="E298" s="255">
        <v>1</v>
      </c>
      <c r="F298" s="319"/>
      <c r="G298" s="74">
        <f t="shared" si="245"/>
        <v>0</v>
      </c>
      <c r="H298" s="75"/>
      <c r="I298" s="76"/>
      <c r="J298" s="75">
        <f t="shared" si="246"/>
        <v>0</v>
      </c>
      <c r="K298" s="77">
        <f t="shared" si="246"/>
        <v>0</v>
      </c>
      <c r="L298" s="77">
        <f t="shared" si="246"/>
        <v>0</v>
      </c>
      <c r="M298" s="77">
        <f t="shared" si="246"/>
        <v>0</v>
      </c>
      <c r="N298" s="77">
        <f t="shared" si="246"/>
        <v>0</v>
      </c>
      <c r="O298" s="77">
        <f t="shared" si="246"/>
        <v>0</v>
      </c>
      <c r="P298" s="77">
        <f t="shared" si="246"/>
        <v>0</v>
      </c>
      <c r="Q298" s="77">
        <f t="shared" si="246"/>
        <v>0</v>
      </c>
      <c r="R298" s="77">
        <f t="shared" si="246"/>
        <v>0</v>
      </c>
      <c r="S298" s="77">
        <f t="shared" si="246"/>
        <v>0</v>
      </c>
      <c r="T298" s="77">
        <f t="shared" si="246"/>
        <v>0</v>
      </c>
      <c r="U298" s="76">
        <f t="shared" si="246"/>
        <v>0</v>
      </c>
      <c r="V298" s="78">
        <f t="shared" si="246"/>
        <v>0</v>
      </c>
      <c r="W298" s="77">
        <f t="shared" si="246"/>
        <v>0</v>
      </c>
      <c r="X298" s="77">
        <f t="shared" si="246"/>
        <v>0</v>
      </c>
      <c r="Y298" s="77">
        <f t="shared" si="246"/>
        <v>0</v>
      </c>
      <c r="Z298" s="77">
        <f t="shared" si="247"/>
        <v>0</v>
      </c>
      <c r="AA298" s="77">
        <f t="shared" si="247"/>
        <v>0</v>
      </c>
      <c r="AB298" s="77">
        <f t="shared" si="247"/>
        <v>0</v>
      </c>
      <c r="AC298" s="77">
        <f t="shared" si="247"/>
        <v>0</v>
      </c>
      <c r="AD298" s="77">
        <f t="shared" si="247"/>
        <v>0</v>
      </c>
      <c r="AE298" s="77">
        <f t="shared" si="247"/>
        <v>0</v>
      </c>
      <c r="AF298" s="77">
        <f t="shared" si="247"/>
        <v>0</v>
      </c>
      <c r="AG298" s="76">
        <f t="shared" si="247"/>
        <v>0</v>
      </c>
      <c r="AH298" s="78">
        <f t="shared" si="247"/>
        <v>0</v>
      </c>
      <c r="AI298" s="77">
        <f t="shared" si="247"/>
        <v>0</v>
      </c>
      <c r="AJ298" s="77">
        <f t="shared" si="247"/>
        <v>0</v>
      </c>
      <c r="AK298" s="77">
        <f t="shared" si="247"/>
        <v>0</v>
      </c>
      <c r="AL298" s="77">
        <f t="shared" si="247"/>
        <v>0</v>
      </c>
      <c r="AM298" s="77">
        <f t="shared" si="247"/>
        <v>0</v>
      </c>
      <c r="AN298" s="77">
        <f t="shared" si="247"/>
        <v>0</v>
      </c>
      <c r="AO298" s="77">
        <f t="shared" si="247"/>
        <v>0</v>
      </c>
      <c r="AP298" s="77">
        <f t="shared" si="248"/>
        <v>0</v>
      </c>
      <c r="AQ298" s="77">
        <f t="shared" si="248"/>
        <v>0</v>
      </c>
      <c r="AR298" s="77">
        <f t="shared" si="248"/>
        <v>0</v>
      </c>
      <c r="AS298" s="76">
        <f t="shared" si="248"/>
        <v>0</v>
      </c>
      <c r="AT298" s="78">
        <f t="shared" si="248"/>
        <v>0</v>
      </c>
      <c r="AU298" s="77">
        <f t="shared" si="248"/>
        <v>0</v>
      </c>
      <c r="AV298" s="77">
        <f t="shared" si="248"/>
        <v>0</v>
      </c>
      <c r="AW298" s="77">
        <f t="shared" si="248"/>
        <v>0</v>
      </c>
      <c r="AX298" s="77">
        <f t="shared" si="248"/>
        <v>0</v>
      </c>
      <c r="AY298" s="77">
        <f t="shared" si="248"/>
        <v>0</v>
      </c>
      <c r="AZ298" s="77">
        <f t="shared" si="248"/>
        <v>0</v>
      </c>
      <c r="BA298" s="77">
        <f t="shared" si="248"/>
        <v>0</v>
      </c>
      <c r="BB298" s="77">
        <f t="shared" si="248"/>
        <v>0</v>
      </c>
      <c r="BC298" s="77">
        <f t="shared" si="248"/>
        <v>0</v>
      </c>
      <c r="BD298" s="77">
        <f t="shared" si="248"/>
        <v>0</v>
      </c>
      <c r="BE298" s="76">
        <f t="shared" si="248"/>
        <v>0</v>
      </c>
      <c r="BF298" s="78">
        <f t="shared" si="249"/>
        <v>0</v>
      </c>
      <c r="BG298" s="77">
        <f t="shared" si="249"/>
        <v>0</v>
      </c>
      <c r="BH298" s="77">
        <f t="shared" si="249"/>
        <v>0</v>
      </c>
      <c r="BI298" s="77">
        <f t="shared" si="249"/>
        <v>0</v>
      </c>
      <c r="BJ298" s="77">
        <f t="shared" si="249"/>
        <v>0</v>
      </c>
      <c r="BK298" s="77">
        <f t="shared" si="249"/>
        <v>0</v>
      </c>
      <c r="BL298" s="77">
        <f t="shared" si="249"/>
        <v>0</v>
      </c>
      <c r="BM298" s="77">
        <f t="shared" si="249"/>
        <v>0</v>
      </c>
      <c r="BN298" s="77">
        <f t="shared" si="249"/>
        <v>0</v>
      </c>
      <c r="BO298" s="77">
        <f t="shared" si="249"/>
        <v>0</v>
      </c>
      <c r="BP298" s="77">
        <f t="shared" si="249"/>
        <v>0</v>
      </c>
      <c r="BQ298" s="76">
        <f t="shared" si="249"/>
        <v>0</v>
      </c>
      <c r="BR298" s="78">
        <f t="shared" si="249"/>
        <v>0</v>
      </c>
      <c r="BS298" s="77">
        <f t="shared" si="249"/>
        <v>0</v>
      </c>
      <c r="BT298" s="77">
        <f t="shared" si="249"/>
        <v>0</v>
      </c>
      <c r="BU298" s="77">
        <f t="shared" si="249"/>
        <v>0</v>
      </c>
      <c r="BV298" s="77">
        <f t="shared" si="250"/>
        <v>0</v>
      </c>
      <c r="BW298" s="77">
        <f t="shared" si="250"/>
        <v>0</v>
      </c>
      <c r="BX298" s="77">
        <f t="shared" si="250"/>
        <v>0</v>
      </c>
      <c r="BY298" s="77">
        <f t="shared" si="250"/>
        <v>0</v>
      </c>
      <c r="BZ298" s="77">
        <f t="shared" si="250"/>
        <v>0</v>
      </c>
      <c r="CA298" s="77">
        <f t="shared" si="250"/>
        <v>0</v>
      </c>
      <c r="CB298" s="77">
        <f t="shared" si="250"/>
        <v>0</v>
      </c>
      <c r="CC298" s="76">
        <f t="shared" si="251"/>
        <v>0</v>
      </c>
      <c r="CD298" s="368"/>
    </row>
    <row r="299" spans="2:82" s="39" customFormat="1" ht="13.5" x14ac:dyDescent="0.75">
      <c r="B299" s="73" t="s">
        <v>678</v>
      </c>
      <c r="C299" s="129" t="s">
        <v>679</v>
      </c>
      <c r="D299" s="130" t="s">
        <v>446</v>
      </c>
      <c r="E299" s="255">
        <v>2</v>
      </c>
      <c r="F299" s="319"/>
      <c r="G299" s="74">
        <f t="shared" si="245"/>
        <v>0</v>
      </c>
      <c r="H299" s="75"/>
      <c r="I299" s="76"/>
      <c r="J299" s="75">
        <f t="shared" si="246"/>
        <v>0</v>
      </c>
      <c r="K299" s="77">
        <f t="shared" si="246"/>
        <v>0</v>
      </c>
      <c r="L299" s="77">
        <f t="shared" si="246"/>
        <v>0</v>
      </c>
      <c r="M299" s="77">
        <f t="shared" si="246"/>
        <v>0</v>
      </c>
      <c r="N299" s="77">
        <f t="shared" si="246"/>
        <v>0</v>
      </c>
      <c r="O299" s="77">
        <f t="shared" si="246"/>
        <v>0</v>
      </c>
      <c r="P299" s="77">
        <f t="shared" si="246"/>
        <v>0</v>
      </c>
      <c r="Q299" s="77">
        <f t="shared" si="246"/>
        <v>0</v>
      </c>
      <c r="R299" s="77">
        <f t="shared" si="246"/>
        <v>0</v>
      </c>
      <c r="S299" s="77">
        <f t="shared" si="246"/>
        <v>0</v>
      </c>
      <c r="T299" s="77">
        <f t="shared" si="246"/>
        <v>0</v>
      </c>
      <c r="U299" s="76">
        <f t="shared" si="246"/>
        <v>0</v>
      </c>
      <c r="V299" s="78">
        <f t="shared" si="246"/>
        <v>0</v>
      </c>
      <c r="W299" s="77">
        <f t="shared" si="246"/>
        <v>0</v>
      </c>
      <c r="X299" s="77">
        <f t="shared" si="246"/>
        <v>0</v>
      </c>
      <c r="Y299" s="77">
        <f t="shared" si="246"/>
        <v>0</v>
      </c>
      <c r="Z299" s="77">
        <f t="shared" si="247"/>
        <v>0</v>
      </c>
      <c r="AA299" s="77">
        <f t="shared" si="247"/>
        <v>0</v>
      </c>
      <c r="AB299" s="77">
        <f t="shared" si="247"/>
        <v>0</v>
      </c>
      <c r="AC299" s="77">
        <f t="shared" si="247"/>
        <v>0</v>
      </c>
      <c r="AD299" s="77">
        <f t="shared" si="247"/>
        <v>0</v>
      </c>
      <c r="AE299" s="77">
        <f t="shared" si="247"/>
        <v>0</v>
      </c>
      <c r="AF299" s="77">
        <f t="shared" si="247"/>
        <v>0</v>
      </c>
      <c r="AG299" s="76">
        <f t="shared" si="247"/>
        <v>0</v>
      </c>
      <c r="AH299" s="78">
        <f t="shared" si="247"/>
        <v>0</v>
      </c>
      <c r="AI299" s="77">
        <f t="shared" si="247"/>
        <v>0</v>
      </c>
      <c r="AJ299" s="77">
        <f t="shared" si="247"/>
        <v>0</v>
      </c>
      <c r="AK299" s="77">
        <f t="shared" si="247"/>
        <v>0</v>
      </c>
      <c r="AL299" s="77">
        <f t="shared" si="247"/>
        <v>0</v>
      </c>
      <c r="AM299" s="77">
        <f t="shared" si="247"/>
        <v>0</v>
      </c>
      <c r="AN299" s="77">
        <f t="shared" si="247"/>
        <v>0</v>
      </c>
      <c r="AO299" s="77">
        <f t="shared" si="247"/>
        <v>0</v>
      </c>
      <c r="AP299" s="77">
        <f t="shared" si="248"/>
        <v>0</v>
      </c>
      <c r="AQ299" s="77">
        <f t="shared" si="248"/>
        <v>0</v>
      </c>
      <c r="AR299" s="77">
        <f t="shared" si="248"/>
        <v>0</v>
      </c>
      <c r="AS299" s="76">
        <f t="shared" si="248"/>
        <v>0</v>
      </c>
      <c r="AT299" s="78">
        <f t="shared" si="248"/>
        <v>0</v>
      </c>
      <c r="AU299" s="77">
        <f t="shared" si="248"/>
        <v>0</v>
      </c>
      <c r="AV299" s="77">
        <f t="shared" si="248"/>
        <v>0</v>
      </c>
      <c r="AW299" s="77">
        <f t="shared" si="248"/>
        <v>0</v>
      </c>
      <c r="AX299" s="77">
        <f t="shared" si="248"/>
        <v>0</v>
      </c>
      <c r="AY299" s="77">
        <f t="shared" si="248"/>
        <v>0</v>
      </c>
      <c r="AZ299" s="77">
        <f t="shared" si="248"/>
        <v>0</v>
      </c>
      <c r="BA299" s="77">
        <f t="shared" si="248"/>
        <v>0</v>
      </c>
      <c r="BB299" s="77">
        <f t="shared" si="248"/>
        <v>0</v>
      </c>
      <c r="BC299" s="77">
        <f t="shared" si="248"/>
        <v>0</v>
      </c>
      <c r="BD299" s="77">
        <f t="shared" si="248"/>
        <v>0</v>
      </c>
      <c r="BE299" s="76">
        <f t="shared" si="248"/>
        <v>0</v>
      </c>
      <c r="BF299" s="78">
        <f t="shared" si="249"/>
        <v>0</v>
      </c>
      <c r="BG299" s="77">
        <f t="shared" si="249"/>
        <v>0</v>
      </c>
      <c r="BH299" s="77">
        <f t="shared" si="249"/>
        <v>0</v>
      </c>
      <c r="BI299" s="77">
        <f t="shared" si="249"/>
        <v>0</v>
      </c>
      <c r="BJ299" s="77">
        <f t="shared" si="249"/>
        <v>0</v>
      </c>
      <c r="BK299" s="77">
        <f t="shared" si="249"/>
        <v>0</v>
      </c>
      <c r="BL299" s="77">
        <f t="shared" si="249"/>
        <v>0</v>
      </c>
      <c r="BM299" s="77">
        <f t="shared" si="249"/>
        <v>0</v>
      </c>
      <c r="BN299" s="77">
        <f t="shared" si="249"/>
        <v>0</v>
      </c>
      <c r="BO299" s="77">
        <f t="shared" si="249"/>
        <v>0</v>
      </c>
      <c r="BP299" s="77">
        <f t="shared" si="249"/>
        <v>0</v>
      </c>
      <c r="BQ299" s="76">
        <f t="shared" si="249"/>
        <v>0</v>
      </c>
      <c r="BR299" s="78">
        <f t="shared" si="249"/>
        <v>0</v>
      </c>
      <c r="BS299" s="77">
        <f t="shared" si="249"/>
        <v>0</v>
      </c>
      <c r="BT299" s="77">
        <f t="shared" si="249"/>
        <v>0</v>
      </c>
      <c r="BU299" s="77">
        <f t="shared" si="249"/>
        <v>0</v>
      </c>
      <c r="BV299" s="77">
        <f t="shared" si="250"/>
        <v>0</v>
      </c>
      <c r="BW299" s="77">
        <f t="shared" si="250"/>
        <v>0</v>
      </c>
      <c r="BX299" s="77">
        <f t="shared" si="250"/>
        <v>0</v>
      </c>
      <c r="BY299" s="77">
        <f t="shared" si="250"/>
        <v>0</v>
      </c>
      <c r="BZ299" s="77">
        <f t="shared" si="250"/>
        <v>0</v>
      </c>
      <c r="CA299" s="77">
        <f t="shared" si="250"/>
        <v>0</v>
      </c>
      <c r="CB299" s="77">
        <f t="shared" si="250"/>
        <v>0</v>
      </c>
      <c r="CC299" s="76">
        <f t="shared" si="251"/>
        <v>0</v>
      </c>
      <c r="CD299" s="368"/>
    </row>
    <row r="300" spans="2:82" s="39" customFormat="1" ht="27" x14ac:dyDescent="0.75">
      <c r="B300" s="73" t="s">
        <v>680</v>
      </c>
      <c r="C300" s="129" t="s">
        <v>681</v>
      </c>
      <c r="D300" s="130" t="s">
        <v>446</v>
      </c>
      <c r="E300" s="255">
        <v>2</v>
      </c>
      <c r="F300" s="319"/>
      <c r="G300" s="74">
        <f t="shared" si="245"/>
        <v>0</v>
      </c>
      <c r="H300" s="75"/>
      <c r="I300" s="76"/>
      <c r="J300" s="75">
        <f t="shared" si="246"/>
        <v>0</v>
      </c>
      <c r="K300" s="77">
        <f t="shared" si="246"/>
        <v>0</v>
      </c>
      <c r="L300" s="77">
        <f t="shared" si="246"/>
        <v>0</v>
      </c>
      <c r="M300" s="77">
        <f t="shared" si="246"/>
        <v>0</v>
      </c>
      <c r="N300" s="77">
        <f t="shared" si="246"/>
        <v>0</v>
      </c>
      <c r="O300" s="77">
        <f t="shared" si="246"/>
        <v>0</v>
      </c>
      <c r="P300" s="77">
        <f t="shared" si="246"/>
        <v>0</v>
      </c>
      <c r="Q300" s="77">
        <f t="shared" si="246"/>
        <v>0</v>
      </c>
      <c r="R300" s="77">
        <f t="shared" si="246"/>
        <v>0</v>
      </c>
      <c r="S300" s="77">
        <f t="shared" si="246"/>
        <v>0</v>
      </c>
      <c r="T300" s="77">
        <f t="shared" si="246"/>
        <v>0</v>
      </c>
      <c r="U300" s="76">
        <f t="shared" si="246"/>
        <v>0</v>
      </c>
      <c r="V300" s="78">
        <f t="shared" si="246"/>
        <v>0</v>
      </c>
      <c r="W300" s="77">
        <f t="shared" si="246"/>
        <v>0</v>
      </c>
      <c r="X300" s="77">
        <f t="shared" si="246"/>
        <v>0</v>
      </c>
      <c r="Y300" s="77">
        <f t="shared" si="246"/>
        <v>0</v>
      </c>
      <c r="Z300" s="77">
        <f t="shared" si="247"/>
        <v>0</v>
      </c>
      <c r="AA300" s="77">
        <f t="shared" si="247"/>
        <v>0</v>
      </c>
      <c r="AB300" s="77">
        <f t="shared" si="247"/>
        <v>0</v>
      </c>
      <c r="AC300" s="77">
        <f t="shared" si="247"/>
        <v>0</v>
      </c>
      <c r="AD300" s="77">
        <f t="shared" si="247"/>
        <v>0</v>
      </c>
      <c r="AE300" s="77">
        <f t="shared" si="247"/>
        <v>0</v>
      </c>
      <c r="AF300" s="77">
        <f t="shared" si="247"/>
        <v>0</v>
      </c>
      <c r="AG300" s="76">
        <f t="shared" si="247"/>
        <v>0</v>
      </c>
      <c r="AH300" s="78">
        <f t="shared" si="247"/>
        <v>0</v>
      </c>
      <c r="AI300" s="77">
        <f t="shared" si="247"/>
        <v>0</v>
      </c>
      <c r="AJ300" s="77">
        <f t="shared" si="247"/>
        <v>0</v>
      </c>
      <c r="AK300" s="77">
        <f t="shared" si="247"/>
        <v>0</v>
      </c>
      <c r="AL300" s="77">
        <f t="shared" si="247"/>
        <v>0</v>
      </c>
      <c r="AM300" s="77">
        <f t="shared" si="247"/>
        <v>0</v>
      </c>
      <c r="AN300" s="77">
        <f t="shared" si="247"/>
        <v>0</v>
      </c>
      <c r="AO300" s="77">
        <f t="shared" si="247"/>
        <v>0</v>
      </c>
      <c r="AP300" s="77">
        <f t="shared" si="248"/>
        <v>0</v>
      </c>
      <c r="AQ300" s="77">
        <f t="shared" si="248"/>
        <v>0</v>
      </c>
      <c r="AR300" s="77">
        <f t="shared" si="248"/>
        <v>0</v>
      </c>
      <c r="AS300" s="76">
        <f t="shared" si="248"/>
        <v>0</v>
      </c>
      <c r="AT300" s="78">
        <f t="shared" si="248"/>
        <v>0</v>
      </c>
      <c r="AU300" s="77">
        <f t="shared" si="248"/>
        <v>0</v>
      </c>
      <c r="AV300" s="77">
        <f t="shared" si="248"/>
        <v>0</v>
      </c>
      <c r="AW300" s="77">
        <f t="shared" si="248"/>
        <v>0</v>
      </c>
      <c r="AX300" s="77">
        <f t="shared" si="248"/>
        <v>0</v>
      </c>
      <c r="AY300" s="77">
        <f t="shared" si="248"/>
        <v>0</v>
      </c>
      <c r="AZ300" s="77">
        <f t="shared" si="248"/>
        <v>0</v>
      </c>
      <c r="BA300" s="77">
        <f t="shared" si="248"/>
        <v>0</v>
      </c>
      <c r="BB300" s="77">
        <f t="shared" si="248"/>
        <v>0</v>
      </c>
      <c r="BC300" s="77">
        <f t="shared" si="248"/>
        <v>0</v>
      </c>
      <c r="BD300" s="77">
        <f t="shared" si="248"/>
        <v>0</v>
      </c>
      <c r="BE300" s="76">
        <f t="shared" si="248"/>
        <v>0</v>
      </c>
      <c r="BF300" s="78">
        <f t="shared" si="249"/>
        <v>0</v>
      </c>
      <c r="BG300" s="77">
        <f t="shared" si="249"/>
        <v>0</v>
      </c>
      <c r="BH300" s="77">
        <f t="shared" si="249"/>
        <v>0</v>
      </c>
      <c r="BI300" s="77">
        <f t="shared" si="249"/>
        <v>0</v>
      </c>
      <c r="BJ300" s="77">
        <f t="shared" si="249"/>
        <v>0</v>
      </c>
      <c r="BK300" s="77">
        <f t="shared" si="249"/>
        <v>0</v>
      </c>
      <c r="BL300" s="77">
        <f t="shared" si="249"/>
        <v>0</v>
      </c>
      <c r="BM300" s="77">
        <f t="shared" si="249"/>
        <v>0</v>
      </c>
      <c r="BN300" s="77">
        <f t="shared" si="249"/>
        <v>0</v>
      </c>
      <c r="BO300" s="77">
        <f t="shared" si="249"/>
        <v>0</v>
      </c>
      <c r="BP300" s="77">
        <f t="shared" si="249"/>
        <v>0</v>
      </c>
      <c r="BQ300" s="76">
        <f t="shared" si="249"/>
        <v>0</v>
      </c>
      <c r="BR300" s="78">
        <f t="shared" si="249"/>
        <v>0</v>
      </c>
      <c r="BS300" s="77">
        <f t="shared" si="249"/>
        <v>0</v>
      </c>
      <c r="BT300" s="77">
        <f t="shared" si="249"/>
        <v>0</v>
      </c>
      <c r="BU300" s="77">
        <f t="shared" si="249"/>
        <v>0</v>
      </c>
      <c r="BV300" s="77">
        <f t="shared" si="250"/>
        <v>0</v>
      </c>
      <c r="BW300" s="77">
        <f t="shared" si="250"/>
        <v>0</v>
      </c>
      <c r="BX300" s="77">
        <f t="shared" si="250"/>
        <v>0</v>
      </c>
      <c r="BY300" s="77">
        <f t="shared" si="250"/>
        <v>0</v>
      </c>
      <c r="BZ300" s="77">
        <f t="shared" si="250"/>
        <v>0</v>
      </c>
      <c r="CA300" s="77">
        <f t="shared" si="250"/>
        <v>0</v>
      </c>
      <c r="CB300" s="77">
        <f t="shared" si="250"/>
        <v>0</v>
      </c>
      <c r="CC300" s="76">
        <f t="shared" si="251"/>
        <v>0</v>
      </c>
      <c r="CD300" s="368"/>
    </row>
    <row r="301" spans="2:82" s="39" customFormat="1" ht="13.5" x14ac:dyDescent="0.75">
      <c r="B301" s="73" t="s">
        <v>682</v>
      </c>
      <c r="C301" s="129" t="s">
        <v>683</v>
      </c>
      <c r="D301" s="130" t="s">
        <v>446</v>
      </c>
      <c r="E301" s="255">
        <v>1</v>
      </c>
      <c r="F301" s="319"/>
      <c r="G301" s="74">
        <f t="shared" si="245"/>
        <v>0</v>
      </c>
      <c r="H301" s="75"/>
      <c r="I301" s="76"/>
      <c r="J301" s="75">
        <f t="shared" si="246"/>
        <v>0</v>
      </c>
      <c r="K301" s="77">
        <f t="shared" si="246"/>
        <v>0</v>
      </c>
      <c r="L301" s="77">
        <f t="shared" si="246"/>
        <v>0</v>
      </c>
      <c r="M301" s="77">
        <f t="shared" si="246"/>
        <v>0</v>
      </c>
      <c r="N301" s="77">
        <f t="shared" si="246"/>
        <v>0</v>
      </c>
      <c r="O301" s="77">
        <f t="shared" si="246"/>
        <v>0</v>
      </c>
      <c r="P301" s="77">
        <f t="shared" si="246"/>
        <v>0</v>
      </c>
      <c r="Q301" s="77">
        <f t="shared" si="246"/>
        <v>0</v>
      </c>
      <c r="R301" s="77">
        <f t="shared" si="246"/>
        <v>0</v>
      </c>
      <c r="S301" s="77">
        <f t="shared" si="246"/>
        <v>0</v>
      </c>
      <c r="T301" s="77">
        <f t="shared" si="246"/>
        <v>0</v>
      </c>
      <c r="U301" s="76">
        <f t="shared" si="246"/>
        <v>0</v>
      </c>
      <c r="V301" s="78">
        <f t="shared" si="246"/>
        <v>0</v>
      </c>
      <c r="W301" s="77">
        <f t="shared" si="246"/>
        <v>0</v>
      </c>
      <c r="X301" s="77">
        <f t="shared" si="246"/>
        <v>0</v>
      </c>
      <c r="Y301" s="77">
        <f t="shared" si="246"/>
        <v>0</v>
      </c>
      <c r="Z301" s="77">
        <f t="shared" si="247"/>
        <v>0</v>
      </c>
      <c r="AA301" s="77">
        <f t="shared" si="247"/>
        <v>0</v>
      </c>
      <c r="AB301" s="77">
        <f t="shared" si="247"/>
        <v>0</v>
      </c>
      <c r="AC301" s="77">
        <f t="shared" si="247"/>
        <v>0</v>
      </c>
      <c r="AD301" s="77">
        <f t="shared" si="247"/>
        <v>0</v>
      </c>
      <c r="AE301" s="77">
        <f t="shared" si="247"/>
        <v>0</v>
      </c>
      <c r="AF301" s="77">
        <f t="shared" si="247"/>
        <v>0</v>
      </c>
      <c r="AG301" s="76">
        <f t="shared" si="247"/>
        <v>0</v>
      </c>
      <c r="AH301" s="78">
        <f t="shared" si="247"/>
        <v>0</v>
      </c>
      <c r="AI301" s="77">
        <f t="shared" si="247"/>
        <v>0</v>
      </c>
      <c r="AJ301" s="77">
        <f t="shared" si="247"/>
        <v>0</v>
      </c>
      <c r="AK301" s="77">
        <f t="shared" si="247"/>
        <v>0</v>
      </c>
      <c r="AL301" s="77">
        <f t="shared" si="247"/>
        <v>0</v>
      </c>
      <c r="AM301" s="77">
        <f t="shared" si="247"/>
        <v>0</v>
      </c>
      <c r="AN301" s="77">
        <f t="shared" si="247"/>
        <v>0</v>
      </c>
      <c r="AO301" s="77">
        <f t="shared" si="247"/>
        <v>0</v>
      </c>
      <c r="AP301" s="77">
        <f t="shared" si="248"/>
        <v>0</v>
      </c>
      <c r="AQ301" s="77">
        <f t="shared" si="248"/>
        <v>0</v>
      </c>
      <c r="AR301" s="77">
        <f t="shared" si="248"/>
        <v>0</v>
      </c>
      <c r="AS301" s="76">
        <f t="shared" si="248"/>
        <v>0</v>
      </c>
      <c r="AT301" s="78">
        <f t="shared" si="248"/>
        <v>0</v>
      </c>
      <c r="AU301" s="77">
        <f t="shared" si="248"/>
        <v>0</v>
      </c>
      <c r="AV301" s="77">
        <f t="shared" si="248"/>
        <v>0</v>
      </c>
      <c r="AW301" s="77">
        <f t="shared" si="248"/>
        <v>0</v>
      </c>
      <c r="AX301" s="77">
        <f t="shared" si="248"/>
        <v>0</v>
      </c>
      <c r="AY301" s="77">
        <f t="shared" si="248"/>
        <v>0</v>
      </c>
      <c r="AZ301" s="77">
        <f t="shared" si="248"/>
        <v>0</v>
      </c>
      <c r="BA301" s="77">
        <f t="shared" si="248"/>
        <v>0</v>
      </c>
      <c r="BB301" s="77">
        <f t="shared" si="248"/>
        <v>0</v>
      </c>
      <c r="BC301" s="77">
        <f t="shared" si="248"/>
        <v>0</v>
      </c>
      <c r="BD301" s="77">
        <f t="shared" si="248"/>
        <v>0</v>
      </c>
      <c r="BE301" s="76">
        <f t="shared" si="248"/>
        <v>0</v>
      </c>
      <c r="BF301" s="78">
        <f t="shared" si="249"/>
        <v>0</v>
      </c>
      <c r="BG301" s="77">
        <f t="shared" si="249"/>
        <v>0</v>
      </c>
      <c r="BH301" s="77">
        <f t="shared" si="249"/>
        <v>0</v>
      </c>
      <c r="BI301" s="77">
        <f t="shared" si="249"/>
        <v>0</v>
      </c>
      <c r="BJ301" s="77">
        <f t="shared" si="249"/>
        <v>0</v>
      </c>
      <c r="BK301" s="77">
        <f t="shared" si="249"/>
        <v>0</v>
      </c>
      <c r="BL301" s="77">
        <f t="shared" si="249"/>
        <v>0</v>
      </c>
      <c r="BM301" s="77">
        <f t="shared" si="249"/>
        <v>0</v>
      </c>
      <c r="BN301" s="77">
        <f t="shared" si="249"/>
        <v>0</v>
      </c>
      <c r="BO301" s="77">
        <f t="shared" si="249"/>
        <v>0</v>
      </c>
      <c r="BP301" s="77">
        <f t="shared" si="249"/>
        <v>0</v>
      </c>
      <c r="BQ301" s="76">
        <f t="shared" si="249"/>
        <v>0</v>
      </c>
      <c r="BR301" s="78">
        <f t="shared" si="249"/>
        <v>0</v>
      </c>
      <c r="BS301" s="77">
        <f t="shared" si="249"/>
        <v>0</v>
      </c>
      <c r="BT301" s="77">
        <f t="shared" si="249"/>
        <v>0</v>
      </c>
      <c r="BU301" s="77">
        <f t="shared" si="249"/>
        <v>0</v>
      </c>
      <c r="BV301" s="77">
        <f t="shared" si="250"/>
        <v>0</v>
      </c>
      <c r="BW301" s="77">
        <f t="shared" si="250"/>
        <v>0</v>
      </c>
      <c r="BX301" s="77">
        <f t="shared" si="250"/>
        <v>0</v>
      </c>
      <c r="BY301" s="77">
        <f t="shared" si="250"/>
        <v>0</v>
      </c>
      <c r="BZ301" s="77">
        <f t="shared" si="250"/>
        <v>0</v>
      </c>
      <c r="CA301" s="77">
        <f t="shared" si="250"/>
        <v>0</v>
      </c>
      <c r="CB301" s="77">
        <f t="shared" si="250"/>
        <v>0</v>
      </c>
      <c r="CC301" s="76">
        <f t="shared" si="251"/>
        <v>0</v>
      </c>
      <c r="CD301" s="368"/>
    </row>
    <row r="302" spans="2:82" s="39" customFormat="1" ht="27" x14ac:dyDescent="0.75">
      <c r="B302" s="73" t="s">
        <v>684</v>
      </c>
      <c r="C302" s="129" t="s">
        <v>685</v>
      </c>
      <c r="D302" s="130" t="s">
        <v>446</v>
      </c>
      <c r="E302" s="255">
        <v>1</v>
      </c>
      <c r="F302" s="319"/>
      <c r="G302" s="74">
        <f t="shared" si="245"/>
        <v>0</v>
      </c>
      <c r="H302" s="75"/>
      <c r="I302" s="76"/>
      <c r="J302" s="75">
        <f t="shared" si="246"/>
        <v>0</v>
      </c>
      <c r="K302" s="77">
        <f t="shared" si="246"/>
        <v>0</v>
      </c>
      <c r="L302" s="77">
        <f t="shared" si="246"/>
        <v>0</v>
      </c>
      <c r="M302" s="77">
        <f t="shared" si="246"/>
        <v>0</v>
      </c>
      <c r="N302" s="77">
        <f t="shared" si="246"/>
        <v>0</v>
      </c>
      <c r="O302" s="77">
        <f t="shared" si="246"/>
        <v>0</v>
      </c>
      <c r="P302" s="77">
        <f t="shared" si="246"/>
        <v>0</v>
      </c>
      <c r="Q302" s="77">
        <f t="shared" si="246"/>
        <v>0</v>
      </c>
      <c r="R302" s="77">
        <f t="shared" si="246"/>
        <v>0</v>
      </c>
      <c r="S302" s="77">
        <f t="shared" si="246"/>
        <v>0</v>
      </c>
      <c r="T302" s="77">
        <f t="shared" si="246"/>
        <v>0</v>
      </c>
      <c r="U302" s="76">
        <f t="shared" si="246"/>
        <v>0</v>
      </c>
      <c r="V302" s="78">
        <f t="shared" si="246"/>
        <v>0</v>
      </c>
      <c r="W302" s="77">
        <f t="shared" si="246"/>
        <v>0</v>
      </c>
      <c r="X302" s="77">
        <f t="shared" si="246"/>
        <v>0</v>
      </c>
      <c r="Y302" s="77">
        <f t="shared" si="246"/>
        <v>0</v>
      </c>
      <c r="Z302" s="77">
        <f t="shared" si="247"/>
        <v>0</v>
      </c>
      <c r="AA302" s="77">
        <f t="shared" si="247"/>
        <v>0</v>
      </c>
      <c r="AB302" s="77">
        <f t="shared" si="247"/>
        <v>0</v>
      </c>
      <c r="AC302" s="77">
        <f t="shared" si="247"/>
        <v>0</v>
      </c>
      <c r="AD302" s="77">
        <f t="shared" si="247"/>
        <v>0</v>
      </c>
      <c r="AE302" s="77">
        <f t="shared" si="247"/>
        <v>0</v>
      </c>
      <c r="AF302" s="77">
        <f t="shared" si="247"/>
        <v>0</v>
      </c>
      <c r="AG302" s="76">
        <f t="shared" si="247"/>
        <v>0</v>
      </c>
      <c r="AH302" s="78">
        <f t="shared" si="247"/>
        <v>0</v>
      </c>
      <c r="AI302" s="77">
        <f t="shared" si="247"/>
        <v>0</v>
      </c>
      <c r="AJ302" s="77">
        <f t="shared" si="247"/>
        <v>0</v>
      </c>
      <c r="AK302" s="77">
        <f t="shared" si="247"/>
        <v>0</v>
      </c>
      <c r="AL302" s="77">
        <f t="shared" si="247"/>
        <v>0</v>
      </c>
      <c r="AM302" s="77">
        <f t="shared" si="247"/>
        <v>0</v>
      </c>
      <c r="AN302" s="77">
        <f t="shared" si="247"/>
        <v>0</v>
      </c>
      <c r="AO302" s="77">
        <f t="shared" si="247"/>
        <v>0</v>
      </c>
      <c r="AP302" s="77">
        <f t="shared" si="248"/>
        <v>0</v>
      </c>
      <c r="AQ302" s="77">
        <f t="shared" si="248"/>
        <v>0</v>
      </c>
      <c r="AR302" s="77">
        <f t="shared" si="248"/>
        <v>0</v>
      </c>
      <c r="AS302" s="76">
        <f t="shared" si="248"/>
        <v>0</v>
      </c>
      <c r="AT302" s="78">
        <f t="shared" si="248"/>
        <v>0</v>
      </c>
      <c r="AU302" s="77">
        <f t="shared" si="248"/>
        <v>0</v>
      </c>
      <c r="AV302" s="77">
        <f t="shared" si="248"/>
        <v>0</v>
      </c>
      <c r="AW302" s="77">
        <f t="shared" si="248"/>
        <v>0</v>
      </c>
      <c r="AX302" s="77">
        <f t="shared" si="248"/>
        <v>0</v>
      </c>
      <c r="AY302" s="77">
        <f t="shared" si="248"/>
        <v>0</v>
      </c>
      <c r="AZ302" s="77">
        <f t="shared" si="248"/>
        <v>0</v>
      </c>
      <c r="BA302" s="77">
        <f t="shared" si="248"/>
        <v>0</v>
      </c>
      <c r="BB302" s="77">
        <f t="shared" si="248"/>
        <v>0</v>
      </c>
      <c r="BC302" s="77">
        <f t="shared" si="248"/>
        <v>0</v>
      </c>
      <c r="BD302" s="77">
        <f t="shared" si="248"/>
        <v>0</v>
      </c>
      <c r="BE302" s="76">
        <f t="shared" si="248"/>
        <v>0</v>
      </c>
      <c r="BF302" s="78">
        <f t="shared" si="249"/>
        <v>0</v>
      </c>
      <c r="BG302" s="77">
        <f t="shared" si="249"/>
        <v>0</v>
      </c>
      <c r="BH302" s="77">
        <f t="shared" si="249"/>
        <v>0</v>
      </c>
      <c r="BI302" s="77">
        <f t="shared" si="249"/>
        <v>0</v>
      </c>
      <c r="BJ302" s="77">
        <f t="shared" si="249"/>
        <v>0</v>
      </c>
      <c r="BK302" s="77">
        <f t="shared" si="249"/>
        <v>0</v>
      </c>
      <c r="BL302" s="77">
        <f t="shared" si="249"/>
        <v>0</v>
      </c>
      <c r="BM302" s="77">
        <f t="shared" si="249"/>
        <v>0</v>
      </c>
      <c r="BN302" s="77">
        <f t="shared" si="249"/>
        <v>0</v>
      </c>
      <c r="BO302" s="77">
        <f t="shared" si="249"/>
        <v>0</v>
      </c>
      <c r="BP302" s="77">
        <f t="shared" si="249"/>
        <v>0</v>
      </c>
      <c r="BQ302" s="76">
        <f t="shared" si="249"/>
        <v>0</v>
      </c>
      <c r="BR302" s="78">
        <f t="shared" si="249"/>
        <v>0</v>
      </c>
      <c r="BS302" s="77">
        <f t="shared" si="249"/>
        <v>0</v>
      </c>
      <c r="BT302" s="77">
        <f t="shared" si="249"/>
        <v>0</v>
      </c>
      <c r="BU302" s="77">
        <f t="shared" si="249"/>
        <v>0</v>
      </c>
      <c r="BV302" s="77">
        <f t="shared" si="250"/>
        <v>0</v>
      </c>
      <c r="BW302" s="77">
        <f t="shared" si="250"/>
        <v>0</v>
      </c>
      <c r="BX302" s="77">
        <f t="shared" si="250"/>
        <v>0</v>
      </c>
      <c r="BY302" s="77">
        <f t="shared" si="250"/>
        <v>0</v>
      </c>
      <c r="BZ302" s="77">
        <f t="shared" si="250"/>
        <v>0</v>
      </c>
      <c r="CA302" s="77">
        <f t="shared" si="250"/>
        <v>0</v>
      </c>
      <c r="CB302" s="77">
        <f t="shared" si="250"/>
        <v>0</v>
      </c>
      <c r="CC302" s="76">
        <f t="shared" si="251"/>
        <v>0</v>
      </c>
      <c r="CD302" s="368"/>
    </row>
    <row r="303" spans="2:82" s="39" customFormat="1" ht="54" x14ac:dyDescent="0.75">
      <c r="B303" s="73" t="s">
        <v>686</v>
      </c>
      <c r="C303" s="129" t="s">
        <v>687</v>
      </c>
      <c r="D303" s="130" t="s">
        <v>688</v>
      </c>
      <c r="E303" s="255">
        <v>30</v>
      </c>
      <c r="F303" s="319"/>
      <c r="G303" s="74">
        <f t="shared" si="245"/>
        <v>0</v>
      </c>
      <c r="H303" s="75"/>
      <c r="I303" s="76"/>
      <c r="J303" s="75">
        <f t="shared" si="246"/>
        <v>0</v>
      </c>
      <c r="K303" s="77">
        <f t="shared" si="246"/>
        <v>0</v>
      </c>
      <c r="L303" s="77">
        <f t="shared" si="246"/>
        <v>0</v>
      </c>
      <c r="M303" s="77">
        <f t="shared" si="246"/>
        <v>0</v>
      </c>
      <c r="N303" s="77">
        <f t="shared" si="246"/>
        <v>0</v>
      </c>
      <c r="O303" s="77">
        <f t="shared" si="246"/>
        <v>0</v>
      </c>
      <c r="P303" s="77">
        <f t="shared" si="246"/>
        <v>0</v>
      </c>
      <c r="Q303" s="77">
        <f t="shared" si="246"/>
        <v>0</v>
      </c>
      <c r="R303" s="77">
        <f t="shared" si="246"/>
        <v>0</v>
      </c>
      <c r="S303" s="77">
        <f t="shared" si="246"/>
        <v>0</v>
      </c>
      <c r="T303" s="77">
        <f t="shared" si="246"/>
        <v>0</v>
      </c>
      <c r="U303" s="76">
        <f t="shared" si="246"/>
        <v>0</v>
      </c>
      <c r="V303" s="78">
        <f t="shared" si="246"/>
        <v>0</v>
      </c>
      <c r="W303" s="77">
        <f t="shared" si="246"/>
        <v>0</v>
      </c>
      <c r="X303" s="77">
        <f t="shared" si="246"/>
        <v>0</v>
      </c>
      <c r="Y303" s="77">
        <f t="shared" si="246"/>
        <v>0</v>
      </c>
      <c r="Z303" s="77">
        <f t="shared" si="247"/>
        <v>0</v>
      </c>
      <c r="AA303" s="77">
        <f t="shared" si="247"/>
        <v>0</v>
      </c>
      <c r="AB303" s="77">
        <f t="shared" si="247"/>
        <v>0</v>
      </c>
      <c r="AC303" s="77">
        <f t="shared" si="247"/>
        <v>0</v>
      </c>
      <c r="AD303" s="77">
        <f t="shared" si="247"/>
        <v>0</v>
      </c>
      <c r="AE303" s="77">
        <f t="shared" si="247"/>
        <v>0</v>
      </c>
      <c r="AF303" s="77">
        <f t="shared" si="247"/>
        <v>0</v>
      </c>
      <c r="AG303" s="76">
        <f t="shared" si="247"/>
        <v>0</v>
      </c>
      <c r="AH303" s="78">
        <f t="shared" si="247"/>
        <v>0</v>
      </c>
      <c r="AI303" s="77">
        <f t="shared" si="247"/>
        <v>0</v>
      </c>
      <c r="AJ303" s="77">
        <f t="shared" si="247"/>
        <v>0</v>
      </c>
      <c r="AK303" s="77">
        <f t="shared" si="247"/>
        <v>0</v>
      </c>
      <c r="AL303" s="77">
        <f t="shared" si="247"/>
        <v>0</v>
      </c>
      <c r="AM303" s="77">
        <f t="shared" si="247"/>
        <v>0</v>
      </c>
      <c r="AN303" s="77">
        <f t="shared" si="247"/>
        <v>0</v>
      </c>
      <c r="AO303" s="77">
        <f t="shared" si="247"/>
        <v>0</v>
      </c>
      <c r="AP303" s="77">
        <f t="shared" si="248"/>
        <v>0</v>
      </c>
      <c r="AQ303" s="77">
        <f t="shared" si="248"/>
        <v>0</v>
      </c>
      <c r="AR303" s="77">
        <f t="shared" si="248"/>
        <v>0</v>
      </c>
      <c r="AS303" s="76">
        <f t="shared" si="248"/>
        <v>0</v>
      </c>
      <c r="AT303" s="78">
        <f t="shared" si="248"/>
        <v>0</v>
      </c>
      <c r="AU303" s="77">
        <f t="shared" si="248"/>
        <v>0</v>
      </c>
      <c r="AV303" s="77">
        <f t="shared" si="248"/>
        <v>0</v>
      </c>
      <c r="AW303" s="77">
        <f t="shared" si="248"/>
        <v>0</v>
      </c>
      <c r="AX303" s="77">
        <f t="shared" si="248"/>
        <v>0</v>
      </c>
      <c r="AY303" s="77">
        <f t="shared" si="248"/>
        <v>0</v>
      </c>
      <c r="AZ303" s="77">
        <f t="shared" si="248"/>
        <v>0</v>
      </c>
      <c r="BA303" s="77">
        <f t="shared" si="248"/>
        <v>0</v>
      </c>
      <c r="BB303" s="77">
        <f t="shared" si="248"/>
        <v>0</v>
      </c>
      <c r="BC303" s="77">
        <f t="shared" si="248"/>
        <v>0</v>
      </c>
      <c r="BD303" s="77">
        <f t="shared" si="248"/>
        <v>0</v>
      </c>
      <c r="BE303" s="76">
        <f t="shared" si="248"/>
        <v>0</v>
      </c>
      <c r="BF303" s="78">
        <f t="shared" si="249"/>
        <v>0</v>
      </c>
      <c r="BG303" s="77">
        <f t="shared" si="249"/>
        <v>0</v>
      </c>
      <c r="BH303" s="77">
        <f t="shared" si="249"/>
        <v>0</v>
      </c>
      <c r="BI303" s="77">
        <f t="shared" si="249"/>
        <v>0</v>
      </c>
      <c r="BJ303" s="77">
        <f t="shared" si="249"/>
        <v>0</v>
      </c>
      <c r="BK303" s="77">
        <f t="shared" si="249"/>
        <v>0</v>
      </c>
      <c r="BL303" s="77">
        <f t="shared" si="249"/>
        <v>0</v>
      </c>
      <c r="BM303" s="77">
        <f t="shared" si="249"/>
        <v>0</v>
      </c>
      <c r="BN303" s="77">
        <f t="shared" si="249"/>
        <v>0</v>
      </c>
      <c r="BO303" s="77">
        <f t="shared" si="249"/>
        <v>0</v>
      </c>
      <c r="BP303" s="77">
        <f t="shared" si="249"/>
        <v>0</v>
      </c>
      <c r="BQ303" s="76">
        <f t="shared" si="249"/>
        <v>0</v>
      </c>
      <c r="BR303" s="78">
        <f t="shared" si="249"/>
        <v>0</v>
      </c>
      <c r="BS303" s="77">
        <f t="shared" si="249"/>
        <v>0</v>
      </c>
      <c r="BT303" s="77">
        <f t="shared" si="249"/>
        <v>0</v>
      </c>
      <c r="BU303" s="77">
        <f t="shared" si="249"/>
        <v>0</v>
      </c>
      <c r="BV303" s="77">
        <f t="shared" si="250"/>
        <v>0</v>
      </c>
      <c r="BW303" s="77">
        <f t="shared" si="250"/>
        <v>0</v>
      </c>
      <c r="BX303" s="77">
        <f t="shared" si="250"/>
        <v>0</v>
      </c>
      <c r="BY303" s="77">
        <f t="shared" si="250"/>
        <v>0</v>
      </c>
      <c r="BZ303" s="77">
        <f t="shared" si="250"/>
        <v>0</v>
      </c>
      <c r="CA303" s="77">
        <f t="shared" si="250"/>
        <v>0</v>
      </c>
      <c r="CB303" s="77">
        <f t="shared" si="250"/>
        <v>0</v>
      </c>
      <c r="CC303" s="76">
        <f t="shared" si="251"/>
        <v>0</v>
      </c>
      <c r="CD303" s="368"/>
    </row>
    <row r="304" spans="2:82" s="39" customFormat="1" ht="13.5" x14ac:dyDescent="0.75">
      <c r="B304" s="73" t="s">
        <v>689</v>
      </c>
      <c r="C304" s="129" t="s">
        <v>690</v>
      </c>
      <c r="D304" s="130" t="s">
        <v>691</v>
      </c>
      <c r="E304" s="255">
        <v>172</v>
      </c>
      <c r="F304" s="319"/>
      <c r="G304" s="74">
        <f t="shared" si="245"/>
        <v>0</v>
      </c>
      <c r="H304" s="75"/>
      <c r="I304" s="76"/>
      <c r="J304" s="75">
        <f t="shared" si="246"/>
        <v>0</v>
      </c>
      <c r="K304" s="77">
        <f t="shared" si="246"/>
        <v>0</v>
      </c>
      <c r="L304" s="77">
        <f t="shared" si="246"/>
        <v>0</v>
      </c>
      <c r="M304" s="77">
        <f t="shared" si="246"/>
        <v>0</v>
      </c>
      <c r="N304" s="77">
        <f t="shared" si="246"/>
        <v>0</v>
      </c>
      <c r="O304" s="77">
        <f t="shared" si="246"/>
        <v>0</v>
      </c>
      <c r="P304" s="77">
        <f t="shared" si="246"/>
        <v>0</v>
      </c>
      <c r="Q304" s="77">
        <f t="shared" si="246"/>
        <v>0</v>
      </c>
      <c r="R304" s="77">
        <f t="shared" si="246"/>
        <v>0</v>
      </c>
      <c r="S304" s="77">
        <f t="shared" si="246"/>
        <v>0</v>
      </c>
      <c r="T304" s="77">
        <f t="shared" si="246"/>
        <v>0</v>
      </c>
      <c r="U304" s="76">
        <f t="shared" si="246"/>
        <v>0</v>
      </c>
      <c r="V304" s="78">
        <f t="shared" si="246"/>
        <v>0</v>
      </c>
      <c r="W304" s="77">
        <f t="shared" si="246"/>
        <v>0</v>
      </c>
      <c r="X304" s="77">
        <f t="shared" si="246"/>
        <v>0</v>
      </c>
      <c r="Y304" s="77">
        <f t="shared" si="246"/>
        <v>0</v>
      </c>
      <c r="Z304" s="77">
        <f t="shared" si="247"/>
        <v>0</v>
      </c>
      <c r="AA304" s="77">
        <f t="shared" si="247"/>
        <v>0</v>
      </c>
      <c r="AB304" s="77">
        <f t="shared" si="247"/>
        <v>0</v>
      </c>
      <c r="AC304" s="77">
        <f t="shared" si="247"/>
        <v>0</v>
      </c>
      <c r="AD304" s="77">
        <f t="shared" si="247"/>
        <v>0</v>
      </c>
      <c r="AE304" s="77">
        <f t="shared" si="247"/>
        <v>0</v>
      </c>
      <c r="AF304" s="77">
        <f t="shared" si="247"/>
        <v>0</v>
      </c>
      <c r="AG304" s="76">
        <f t="shared" si="247"/>
        <v>0</v>
      </c>
      <c r="AH304" s="78">
        <f t="shared" si="247"/>
        <v>0</v>
      </c>
      <c r="AI304" s="77">
        <f t="shared" si="247"/>
        <v>0</v>
      </c>
      <c r="AJ304" s="77">
        <f t="shared" si="247"/>
        <v>0</v>
      </c>
      <c r="AK304" s="77">
        <f t="shared" si="247"/>
        <v>0</v>
      </c>
      <c r="AL304" s="77">
        <f t="shared" si="247"/>
        <v>0</v>
      </c>
      <c r="AM304" s="77">
        <f t="shared" si="247"/>
        <v>0</v>
      </c>
      <c r="AN304" s="77">
        <f t="shared" si="247"/>
        <v>0</v>
      </c>
      <c r="AO304" s="77">
        <f t="shared" si="247"/>
        <v>0</v>
      </c>
      <c r="AP304" s="77">
        <f t="shared" si="248"/>
        <v>0</v>
      </c>
      <c r="AQ304" s="77">
        <f t="shared" si="248"/>
        <v>0</v>
      </c>
      <c r="AR304" s="77">
        <f t="shared" si="248"/>
        <v>0</v>
      </c>
      <c r="AS304" s="76">
        <f t="shared" si="248"/>
        <v>0</v>
      </c>
      <c r="AT304" s="78">
        <f t="shared" si="248"/>
        <v>0</v>
      </c>
      <c r="AU304" s="77">
        <f t="shared" si="248"/>
        <v>0</v>
      </c>
      <c r="AV304" s="77">
        <f t="shared" si="248"/>
        <v>0</v>
      </c>
      <c r="AW304" s="77">
        <f t="shared" si="248"/>
        <v>0</v>
      </c>
      <c r="AX304" s="77">
        <f t="shared" si="248"/>
        <v>0</v>
      </c>
      <c r="AY304" s="77">
        <f t="shared" si="248"/>
        <v>0</v>
      </c>
      <c r="AZ304" s="77">
        <f t="shared" si="248"/>
        <v>0</v>
      </c>
      <c r="BA304" s="77">
        <f t="shared" si="248"/>
        <v>0</v>
      </c>
      <c r="BB304" s="77">
        <f t="shared" si="248"/>
        <v>0</v>
      </c>
      <c r="BC304" s="77">
        <f t="shared" si="248"/>
        <v>0</v>
      </c>
      <c r="BD304" s="77">
        <f t="shared" si="248"/>
        <v>0</v>
      </c>
      <c r="BE304" s="76">
        <f t="shared" si="248"/>
        <v>0</v>
      </c>
      <c r="BF304" s="78">
        <f t="shared" si="249"/>
        <v>0</v>
      </c>
      <c r="BG304" s="77">
        <f t="shared" si="249"/>
        <v>0</v>
      </c>
      <c r="BH304" s="77">
        <f t="shared" si="249"/>
        <v>0</v>
      </c>
      <c r="BI304" s="77">
        <f t="shared" si="249"/>
        <v>0</v>
      </c>
      <c r="BJ304" s="77">
        <f t="shared" si="249"/>
        <v>0</v>
      </c>
      <c r="BK304" s="77">
        <f t="shared" si="249"/>
        <v>0</v>
      </c>
      <c r="BL304" s="77">
        <f t="shared" si="249"/>
        <v>0</v>
      </c>
      <c r="BM304" s="77">
        <f t="shared" si="249"/>
        <v>0</v>
      </c>
      <c r="BN304" s="77">
        <f t="shared" si="249"/>
        <v>0</v>
      </c>
      <c r="BO304" s="77">
        <f t="shared" si="249"/>
        <v>0</v>
      </c>
      <c r="BP304" s="77">
        <f t="shared" si="249"/>
        <v>0</v>
      </c>
      <c r="BQ304" s="76">
        <f t="shared" si="249"/>
        <v>0</v>
      </c>
      <c r="BR304" s="78">
        <f t="shared" si="249"/>
        <v>0</v>
      </c>
      <c r="BS304" s="77">
        <f t="shared" si="249"/>
        <v>0</v>
      </c>
      <c r="BT304" s="77">
        <f t="shared" si="249"/>
        <v>0</v>
      </c>
      <c r="BU304" s="77">
        <f t="shared" si="249"/>
        <v>0</v>
      </c>
      <c r="BV304" s="77">
        <f t="shared" si="250"/>
        <v>0</v>
      </c>
      <c r="BW304" s="77">
        <f t="shared" si="250"/>
        <v>0</v>
      </c>
      <c r="BX304" s="77">
        <f t="shared" si="250"/>
        <v>0</v>
      </c>
      <c r="BY304" s="77">
        <f t="shared" si="250"/>
        <v>0</v>
      </c>
      <c r="BZ304" s="77">
        <f t="shared" si="250"/>
        <v>0</v>
      </c>
      <c r="CA304" s="77">
        <f t="shared" si="250"/>
        <v>0</v>
      </c>
      <c r="CB304" s="77">
        <f t="shared" si="250"/>
        <v>0</v>
      </c>
      <c r="CC304" s="76">
        <f t="shared" si="251"/>
        <v>0</v>
      </c>
      <c r="CD304" s="368"/>
    </row>
    <row r="305" spans="1:82" s="39" customFormat="1" ht="27" x14ac:dyDescent="0.75">
      <c r="B305" s="73" t="s">
        <v>692</v>
      </c>
      <c r="C305" s="129" t="s">
        <v>693</v>
      </c>
      <c r="D305" s="130" t="s">
        <v>446</v>
      </c>
      <c r="E305" s="255">
        <v>20</v>
      </c>
      <c r="F305" s="319"/>
      <c r="G305" s="74">
        <f t="shared" si="245"/>
        <v>0</v>
      </c>
      <c r="H305" s="75"/>
      <c r="I305" s="76"/>
      <c r="J305" s="75">
        <f t="shared" si="246"/>
        <v>0</v>
      </c>
      <c r="K305" s="77">
        <f t="shared" si="246"/>
        <v>0</v>
      </c>
      <c r="L305" s="77">
        <f t="shared" si="246"/>
        <v>0</v>
      </c>
      <c r="M305" s="77">
        <f t="shared" si="246"/>
        <v>0</v>
      </c>
      <c r="N305" s="77">
        <f t="shared" si="246"/>
        <v>0</v>
      </c>
      <c r="O305" s="77">
        <f t="shared" si="246"/>
        <v>0</v>
      </c>
      <c r="P305" s="77">
        <f t="shared" si="246"/>
        <v>0</v>
      </c>
      <c r="Q305" s="77">
        <f t="shared" si="246"/>
        <v>0</v>
      </c>
      <c r="R305" s="77">
        <f t="shared" si="246"/>
        <v>0</v>
      </c>
      <c r="S305" s="77">
        <f t="shared" si="246"/>
        <v>0</v>
      </c>
      <c r="T305" s="77">
        <f t="shared" si="246"/>
        <v>0</v>
      </c>
      <c r="U305" s="76">
        <f t="shared" si="246"/>
        <v>0</v>
      </c>
      <c r="V305" s="78">
        <f t="shared" si="246"/>
        <v>0</v>
      </c>
      <c r="W305" s="77">
        <f t="shared" si="246"/>
        <v>0</v>
      </c>
      <c r="X305" s="77">
        <f t="shared" si="246"/>
        <v>0</v>
      </c>
      <c r="Y305" s="77">
        <f t="shared" si="246"/>
        <v>0</v>
      </c>
      <c r="Z305" s="77">
        <f t="shared" si="247"/>
        <v>0</v>
      </c>
      <c r="AA305" s="77">
        <f t="shared" si="247"/>
        <v>0</v>
      </c>
      <c r="AB305" s="77">
        <f t="shared" si="247"/>
        <v>0</v>
      </c>
      <c r="AC305" s="77">
        <f t="shared" si="247"/>
        <v>0</v>
      </c>
      <c r="AD305" s="77">
        <f t="shared" si="247"/>
        <v>0</v>
      </c>
      <c r="AE305" s="77">
        <f t="shared" si="247"/>
        <v>0</v>
      </c>
      <c r="AF305" s="77">
        <f t="shared" si="247"/>
        <v>0</v>
      </c>
      <c r="AG305" s="76">
        <f t="shared" si="247"/>
        <v>0</v>
      </c>
      <c r="AH305" s="78">
        <f t="shared" si="247"/>
        <v>0</v>
      </c>
      <c r="AI305" s="77">
        <f t="shared" si="247"/>
        <v>0</v>
      </c>
      <c r="AJ305" s="77">
        <f t="shared" si="247"/>
        <v>0</v>
      </c>
      <c r="AK305" s="77">
        <f t="shared" si="247"/>
        <v>0</v>
      </c>
      <c r="AL305" s="77">
        <f t="shared" si="247"/>
        <v>0</v>
      </c>
      <c r="AM305" s="77">
        <f t="shared" si="247"/>
        <v>0</v>
      </c>
      <c r="AN305" s="77">
        <f t="shared" si="247"/>
        <v>0</v>
      </c>
      <c r="AO305" s="77">
        <f t="shared" si="247"/>
        <v>0</v>
      </c>
      <c r="AP305" s="77">
        <f t="shared" si="248"/>
        <v>0</v>
      </c>
      <c r="AQ305" s="77">
        <f t="shared" si="248"/>
        <v>0</v>
      </c>
      <c r="AR305" s="77">
        <f t="shared" si="248"/>
        <v>0</v>
      </c>
      <c r="AS305" s="76">
        <f t="shared" si="248"/>
        <v>0</v>
      </c>
      <c r="AT305" s="78">
        <f t="shared" si="248"/>
        <v>0</v>
      </c>
      <c r="AU305" s="77">
        <f t="shared" si="248"/>
        <v>0</v>
      </c>
      <c r="AV305" s="77">
        <f t="shared" si="248"/>
        <v>0</v>
      </c>
      <c r="AW305" s="77">
        <f t="shared" si="248"/>
        <v>0</v>
      </c>
      <c r="AX305" s="77">
        <f t="shared" si="248"/>
        <v>0</v>
      </c>
      <c r="AY305" s="77">
        <f t="shared" si="248"/>
        <v>0</v>
      </c>
      <c r="AZ305" s="77">
        <f t="shared" si="248"/>
        <v>0</v>
      </c>
      <c r="BA305" s="77">
        <f t="shared" si="248"/>
        <v>0</v>
      </c>
      <c r="BB305" s="77">
        <f t="shared" si="248"/>
        <v>0</v>
      </c>
      <c r="BC305" s="77">
        <f t="shared" si="248"/>
        <v>0</v>
      </c>
      <c r="BD305" s="77">
        <f t="shared" si="248"/>
        <v>0</v>
      </c>
      <c r="BE305" s="76">
        <f t="shared" si="248"/>
        <v>0</v>
      </c>
      <c r="BF305" s="78">
        <f t="shared" si="249"/>
        <v>0</v>
      </c>
      <c r="BG305" s="77">
        <f t="shared" si="249"/>
        <v>0</v>
      </c>
      <c r="BH305" s="77">
        <f t="shared" si="249"/>
        <v>0</v>
      </c>
      <c r="BI305" s="77">
        <f t="shared" si="249"/>
        <v>0</v>
      </c>
      <c r="BJ305" s="77">
        <f t="shared" si="249"/>
        <v>0</v>
      </c>
      <c r="BK305" s="77">
        <f t="shared" si="249"/>
        <v>0</v>
      </c>
      <c r="BL305" s="77">
        <f t="shared" si="249"/>
        <v>0</v>
      </c>
      <c r="BM305" s="77">
        <f t="shared" si="249"/>
        <v>0</v>
      </c>
      <c r="BN305" s="77">
        <f t="shared" si="249"/>
        <v>0</v>
      </c>
      <c r="BO305" s="77">
        <f t="shared" si="249"/>
        <v>0</v>
      </c>
      <c r="BP305" s="77">
        <f t="shared" si="249"/>
        <v>0</v>
      </c>
      <c r="BQ305" s="76">
        <f t="shared" si="249"/>
        <v>0</v>
      </c>
      <c r="BR305" s="78">
        <f t="shared" si="249"/>
        <v>0</v>
      </c>
      <c r="BS305" s="77">
        <f t="shared" si="249"/>
        <v>0</v>
      </c>
      <c r="BT305" s="77">
        <f t="shared" si="249"/>
        <v>0</v>
      </c>
      <c r="BU305" s="77">
        <f t="shared" si="249"/>
        <v>0</v>
      </c>
      <c r="BV305" s="77">
        <f t="shared" si="250"/>
        <v>0</v>
      </c>
      <c r="BW305" s="77">
        <f t="shared" si="250"/>
        <v>0</v>
      </c>
      <c r="BX305" s="77">
        <f t="shared" si="250"/>
        <v>0</v>
      </c>
      <c r="BY305" s="77">
        <f t="shared" si="250"/>
        <v>0</v>
      </c>
      <c r="BZ305" s="77">
        <f t="shared" si="250"/>
        <v>0</v>
      </c>
      <c r="CA305" s="77">
        <f t="shared" si="250"/>
        <v>0</v>
      </c>
      <c r="CB305" s="77">
        <f t="shared" si="250"/>
        <v>0</v>
      </c>
      <c r="CC305" s="76">
        <f t="shared" si="251"/>
        <v>0</v>
      </c>
      <c r="CD305" s="368"/>
    </row>
    <row r="306" spans="1:82" s="39" customFormat="1" ht="27" x14ac:dyDescent="0.75">
      <c r="B306" s="73" t="s">
        <v>694</v>
      </c>
      <c r="C306" s="129" t="s">
        <v>695</v>
      </c>
      <c r="D306" s="130" t="s">
        <v>481</v>
      </c>
      <c r="E306" s="255">
        <v>800</v>
      </c>
      <c r="F306" s="319"/>
      <c r="G306" s="74">
        <f t="shared" si="245"/>
        <v>0</v>
      </c>
      <c r="H306" s="75"/>
      <c r="I306" s="76"/>
      <c r="J306" s="75">
        <f t="shared" si="246"/>
        <v>0</v>
      </c>
      <c r="K306" s="77">
        <f t="shared" si="246"/>
        <v>0</v>
      </c>
      <c r="L306" s="77">
        <f t="shared" si="246"/>
        <v>0</v>
      </c>
      <c r="M306" s="77">
        <f t="shared" si="246"/>
        <v>0</v>
      </c>
      <c r="N306" s="77">
        <f t="shared" si="246"/>
        <v>0</v>
      </c>
      <c r="O306" s="77">
        <f t="shared" si="246"/>
        <v>0</v>
      </c>
      <c r="P306" s="77">
        <f t="shared" si="246"/>
        <v>0</v>
      </c>
      <c r="Q306" s="77">
        <f t="shared" si="246"/>
        <v>0</v>
      </c>
      <c r="R306" s="77">
        <f t="shared" si="246"/>
        <v>0</v>
      </c>
      <c r="S306" s="77">
        <f t="shared" si="246"/>
        <v>0</v>
      </c>
      <c r="T306" s="77">
        <f t="shared" si="246"/>
        <v>0</v>
      </c>
      <c r="U306" s="76">
        <f t="shared" si="246"/>
        <v>0</v>
      </c>
      <c r="V306" s="78">
        <f t="shared" si="246"/>
        <v>0</v>
      </c>
      <c r="W306" s="77">
        <f t="shared" si="246"/>
        <v>0</v>
      </c>
      <c r="X306" s="77">
        <f t="shared" si="246"/>
        <v>0</v>
      </c>
      <c r="Y306" s="77">
        <f t="shared" si="246"/>
        <v>0</v>
      </c>
      <c r="Z306" s="77">
        <f t="shared" si="247"/>
        <v>0</v>
      </c>
      <c r="AA306" s="77">
        <f t="shared" si="247"/>
        <v>0</v>
      </c>
      <c r="AB306" s="77">
        <f t="shared" si="247"/>
        <v>0</v>
      </c>
      <c r="AC306" s="77">
        <f t="shared" si="247"/>
        <v>0</v>
      </c>
      <c r="AD306" s="77">
        <f t="shared" si="247"/>
        <v>0</v>
      </c>
      <c r="AE306" s="77">
        <f t="shared" si="247"/>
        <v>0</v>
      </c>
      <c r="AF306" s="77">
        <f t="shared" si="247"/>
        <v>0</v>
      </c>
      <c r="AG306" s="76">
        <f t="shared" si="247"/>
        <v>0</v>
      </c>
      <c r="AH306" s="78">
        <f t="shared" si="247"/>
        <v>0</v>
      </c>
      <c r="AI306" s="77">
        <f t="shared" si="247"/>
        <v>0</v>
      </c>
      <c r="AJ306" s="77">
        <f t="shared" si="247"/>
        <v>0</v>
      </c>
      <c r="AK306" s="77">
        <f t="shared" si="247"/>
        <v>0</v>
      </c>
      <c r="AL306" s="77">
        <f t="shared" si="247"/>
        <v>0</v>
      </c>
      <c r="AM306" s="77">
        <f t="shared" si="247"/>
        <v>0</v>
      </c>
      <c r="AN306" s="77">
        <f t="shared" si="247"/>
        <v>0</v>
      </c>
      <c r="AO306" s="77">
        <f t="shared" si="247"/>
        <v>0</v>
      </c>
      <c r="AP306" s="77">
        <f t="shared" si="248"/>
        <v>0</v>
      </c>
      <c r="AQ306" s="77">
        <f t="shared" si="248"/>
        <v>0</v>
      </c>
      <c r="AR306" s="77">
        <f t="shared" si="248"/>
        <v>0</v>
      </c>
      <c r="AS306" s="76">
        <f t="shared" si="248"/>
        <v>0</v>
      </c>
      <c r="AT306" s="78">
        <f t="shared" si="248"/>
        <v>0</v>
      </c>
      <c r="AU306" s="77">
        <f t="shared" si="248"/>
        <v>0</v>
      </c>
      <c r="AV306" s="77">
        <f t="shared" si="248"/>
        <v>0</v>
      </c>
      <c r="AW306" s="77">
        <f t="shared" si="248"/>
        <v>0</v>
      </c>
      <c r="AX306" s="77">
        <f t="shared" si="248"/>
        <v>0</v>
      </c>
      <c r="AY306" s="77">
        <f t="shared" si="248"/>
        <v>0</v>
      </c>
      <c r="AZ306" s="77">
        <f t="shared" si="248"/>
        <v>0</v>
      </c>
      <c r="BA306" s="77">
        <f t="shared" si="248"/>
        <v>0</v>
      </c>
      <c r="BB306" s="77">
        <f t="shared" si="248"/>
        <v>0</v>
      </c>
      <c r="BC306" s="77">
        <f t="shared" si="248"/>
        <v>0</v>
      </c>
      <c r="BD306" s="77">
        <f t="shared" si="248"/>
        <v>0</v>
      </c>
      <c r="BE306" s="76">
        <f t="shared" si="248"/>
        <v>0</v>
      </c>
      <c r="BF306" s="78">
        <f t="shared" si="249"/>
        <v>0</v>
      </c>
      <c r="BG306" s="77">
        <f t="shared" si="249"/>
        <v>0</v>
      </c>
      <c r="BH306" s="77">
        <f t="shared" si="249"/>
        <v>0</v>
      </c>
      <c r="BI306" s="77">
        <f t="shared" si="249"/>
        <v>0</v>
      </c>
      <c r="BJ306" s="77">
        <f t="shared" si="249"/>
        <v>0</v>
      </c>
      <c r="BK306" s="77">
        <f t="shared" si="249"/>
        <v>0</v>
      </c>
      <c r="BL306" s="77">
        <f t="shared" si="249"/>
        <v>0</v>
      </c>
      <c r="BM306" s="77">
        <f t="shared" si="249"/>
        <v>0</v>
      </c>
      <c r="BN306" s="77">
        <f t="shared" si="249"/>
        <v>0</v>
      </c>
      <c r="BO306" s="77">
        <f t="shared" si="249"/>
        <v>0</v>
      </c>
      <c r="BP306" s="77">
        <f t="shared" si="249"/>
        <v>0</v>
      </c>
      <c r="BQ306" s="76">
        <f t="shared" si="249"/>
        <v>0</v>
      </c>
      <c r="BR306" s="78">
        <f t="shared" si="249"/>
        <v>0</v>
      </c>
      <c r="BS306" s="77">
        <f t="shared" si="249"/>
        <v>0</v>
      </c>
      <c r="BT306" s="77">
        <f t="shared" si="249"/>
        <v>0</v>
      </c>
      <c r="BU306" s="77">
        <f t="shared" si="249"/>
        <v>0</v>
      </c>
      <c r="BV306" s="77">
        <f t="shared" si="250"/>
        <v>0</v>
      </c>
      <c r="BW306" s="77">
        <f t="shared" si="250"/>
        <v>0</v>
      </c>
      <c r="BX306" s="77">
        <f t="shared" si="250"/>
        <v>0</v>
      </c>
      <c r="BY306" s="77">
        <f t="shared" si="250"/>
        <v>0</v>
      </c>
      <c r="BZ306" s="77">
        <f t="shared" si="250"/>
        <v>0</v>
      </c>
      <c r="CA306" s="77">
        <f t="shared" si="250"/>
        <v>0</v>
      </c>
      <c r="CB306" s="77">
        <f t="shared" si="250"/>
        <v>0</v>
      </c>
      <c r="CC306" s="76">
        <f t="shared" si="251"/>
        <v>0</v>
      </c>
      <c r="CD306" s="368"/>
    </row>
    <row r="307" spans="1:82" s="39" customFormat="1" ht="13.5" x14ac:dyDescent="0.75">
      <c r="B307" s="73" t="s">
        <v>478</v>
      </c>
      <c r="C307" s="129" t="s">
        <v>696</v>
      </c>
      <c r="D307" s="130" t="s">
        <v>446</v>
      </c>
      <c r="E307" s="255">
        <v>2</v>
      </c>
      <c r="F307" s="319"/>
      <c r="G307" s="74">
        <f t="shared" si="245"/>
        <v>0</v>
      </c>
      <c r="H307" s="75"/>
      <c r="I307" s="76"/>
      <c r="J307" s="75">
        <f t="shared" si="246"/>
        <v>0</v>
      </c>
      <c r="K307" s="77">
        <f t="shared" si="246"/>
        <v>0</v>
      </c>
      <c r="L307" s="77">
        <f t="shared" si="246"/>
        <v>0</v>
      </c>
      <c r="M307" s="77">
        <f t="shared" si="246"/>
        <v>0</v>
      </c>
      <c r="N307" s="77">
        <f t="shared" si="246"/>
        <v>0</v>
      </c>
      <c r="O307" s="77">
        <f t="shared" si="246"/>
        <v>0</v>
      </c>
      <c r="P307" s="77">
        <f t="shared" si="246"/>
        <v>0</v>
      </c>
      <c r="Q307" s="77">
        <f t="shared" si="246"/>
        <v>0</v>
      </c>
      <c r="R307" s="77">
        <f t="shared" si="246"/>
        <v>0</v>
      </c>
      <c r="S307" s="77">
        <f t="shared" si="246"/>
        <v>0</v>
      </c>
      <c r="T307" s="77">
        <f t="shared" si="246"/>
        <v>0</v>
      </c>
      <c r="U307" s="76">
        <f t="shared" si="246"/>
        <v>0</v>
      </c>
      <c r="V307" s="78">
        <f t="shared" si="246"/>
        <v>0</v>
      </c>
      <c r="W307" s="77">
        <f t="shared" si="246"/>
        <v>0</v>
      </c>
      <c r="X307" s="77">
        <f t="shared" si="246"/>
        <v>0</v>
      </c>
      <c r="Y307" s="77">
        <f t="shared" si="246"/>
        <v>0</v>
      </c>
      <c r="Z307" s="77">
        <f t="shared" si="247"/>
        <v>0</v>
      </c>
      <c r="AA307" s="77">
        <f t="shared" si="247"/>
        <v>0</v>
      </c>
      <c r="AB307" s="77">
        <f t="shared" si="247"/>
        <v>0</v>
      </c>
      <c r="AC307" s="77">
        <f t="shared" si="247"/>
        <v>0</v>
      </c>
      <c r="AD307" s="77">
        <f t="shared" si="247"/>
        <v>0</v>
      </c>
      <c r="AE307" s="77">
        <f t="shared" si="247"/>
        <v>0</v>
      </c>
      <c r="AF307" s="77">
        <f t="shared" si="247"/>
        <v>0</v>
      </c>
      <c r="AG307" s="76">
        <f t="shared" si="247"/>
        <v>0</v>
      </c>
      <c r="AH307" s="78">
        <f t="shared" si="247"/>
        <v>0</v>
      </c>
      <c r="AI307" s="77">
        <f t="shared" si="247"/>
        <v>0</v>
      </c>
      <c r="AJ307" s="77">
        <f t="shared" si="247"/>
        <v>0</v>
      </c>
      <c r="AK307" s="77">
        <f t="shared" si="247"/>
        <v>0</v>
      </c>
      <c r="AL307" s="77">
        <f t="shared" si="247"/>
        <v>0</v>
      </c>
      <c r="AM307" s="77">
        <f t="shared" si="247"/>
        <v>0</v>
      </c>
      <c r="AN307" s="77">
        <f t="shared" si="247"/>
        <v>0</v>
      </c>
      <c r="AO307" s="77">
        <f t="shared" si="247"/>
        <v>0</v>
      </c>
      <c r="AP307" s="77">
        <f t="shared" si="248"/>
        <v>0</v>
      </c>
      <c r="AQ307" s="77">
        <f t="shared" si="248"/>
        <v>0</v>
      </c>
      <c r="AR307" s="77">
        <f t="shared" si="248"/>
        <v>0</v>
      </c>
      <c r="AS307" s="76">
        <f t="shared" si="248"/>
        <v>0</v>
      </c>
      <c r="AT307" s="78">
        <f t="shared" si="248"/>
        <v>0</v>
      </c>
      <c r="AU307" s="77">
        <f t="shared" si="248"/>
        <v>0</v>
      </c>
      <c r="AV307" s="77">
        <f t="shared" si="248"/>
        <v>0</v>
      </c>
      <c r="AW307" s="77">
        <f t="shared" si="248"/>
        <v>0</v>
      </c>
      <c r="AX307" s="77">
        <f t="shared" si="248"/>
        <v>0</v>
      </c>
      <c r="AY307" s="77">
        <f t="shared" si="248"/>
        <v>0</v>
      </c>
      <c r="AZ307" s="77">
        <f t="shared" si="248"/>
        <v>0</v>
      </c>
      <c r="BA307" s="77">
        <f t="shared" si="248"/>
        <v>0</v>
      </c>
      <c r="BB307" s="77">
        <f t="shared" si="248"/>
        <v>0</v>
      </c>
      <c r="BC307" s="77">
        <f t="shared" si="248"/>
        <v>0</v>
      </c>
      <c r="BD307" s="77">
        <f t="shared" si="248"/>
        <v>0</v>
      </c>
      <c r="BE307" s="76">
        <f t="shared" si="248"/>
        <v>0</v>
      </c>
      <c r="BF307" s="78">
        <f t="shared" si="249"/>
        <v>0</v>
      </c>
      <c r="BG307" s="77">
        <f t="shared" si="249"/>
        <v>0</v>
      </c>
      <c r="BH307" s="77">
        <f t="shared" si="249"/>
        <v>0</v>
      </c>
      <c r="BI307" s="77">
        <f t="shared" si="249"/>
        <v>0</v>
      </c>
      <c r="BJ307" s="77">
        <f t="shared" si="249"/>
        <v>0</v>
      </c>
      <c r="BK307" s="77">
        <f t="shared" si="249"/>
        <v>0</v>
      </c>
      <c r="BL307" s="77">
        <f t="shared" si="249"/>
        <v>0</v>
      </c>
      <c r="BM307" s="77">
        <f t="shared" si="249"/>
        <v>0</v>
      </c>
      <c r="BN307" s="77">
        <f t="shared" si="249"/>
        <v>0</v>
      </c>
      <c r="BO307" s="77">
        <f t="shared" si="249"/>
        <v>0</v>
      </c>
      <c r="BP307" s="77">
        <f t="shared" si="249"/>
        <v>0</v>
      </c>
      <c r="BQ307" s="76">
        <f t="shared" si="249"/>
        <v>0</v>
      </c>
      <c r="BR307" s="78">
        <f t="shared" si="249"/>
        <v>0</v>
      </c>
      <c r="BS307" s="77">
        <f t="shared" si="249"/>
        <v>0</v>
      </c>
      <c r="BT307" s="77">
        <f t="shared" si="249"/>
        <v>0</v>
      </c>
      <c r="BU307" s="77">
        <f t="shared" si="249"/>
        <v>0</v>
      </c>
      <c r="BV307" s="77">
        <f t="shared" si="250"/>
        <v>0</v>
      </c>
      <c r="BW307" s="77">
        <f t="shared" si="250"/>
        <v>0</v>
      </c>
      <c r="BX307" s="77">
        <f t="shared" si="250"/>
        <v>0</v>
      </c>
      <c r="BY307" s="77">
        <f t="shared" si="250"/>
        <v>0</v>
      </c>
      <c r="BZ307" s="77">
        <f t="shared" si="250"/>
        <v>0</v>
      </c>
      <c r="CA307" s="77">
        <f t="shared" si="250"/>
        <v>0</v>
      </c>
      <c r="CB307" s="77">
        <f t="shared" si="250"/>
        <v>0</v>
      </c>
      <c r="CC307" s="76">
        <f t="shared" si="251"/>
        <v>0</v>
      </c>
      <c r="CD307" s="368"/>
    </row>
    <row r="308" spans="1:82" x14ac:dyDescent="0.75">
      <c r="A308" s="175"/>
      <c r="B308" s="176" t="s">
        <v>697</v>
      </c>
      <c r="C308" s="177" t="s">
        <v>882</v>
      </c>
      <c r="D308" s="178" t="s">
        <v>446</v>
      </c>
      <c r="E308" s="300">
        <v>0</v>
      </c>
      <c r="F308" s="229"/>
      <c r="G308" s="174">
        <f t="shared" si="245"/>
        <v>0</v>
      </c>
      <c r="H308" s="225"/>
      <c r="I308" s="226"/>
      <c r="J308" s="225">
        <f t="shared" si="246"/>
        <v>0</v>
      </c>
      <c r="K308" s="227">
        <f t="shared" si="246"/>
        <v>0</v>
      </c>
      <c r="L308" s="227">
        <f t="shared" si="246"/>
        <v>0</v>
      </c>
      <c r="M308" s="227">
        <f t="shared" si="246"/>
        <v>0</v>
      </c>
      <c r="N308" s="227">
        <f t="shared" si="246"/>
        <v>0</v>
      </c>
      <c r="O308" s="227">
        <f t="shared" si="246"/>
        <v>0</v>
      </c>
      <c r="P308" s="227">
        <f t="shared" si="246"/>
        <v>0</v>
      </c>
      <c r="Q308" s="227">
        <f t="shared" si="246"/>
        <v>0</v>
      </c>
      <c r="R308" s="227">
        <f t="shared" si="246"/>
        <v>0</v>
      </c>
      <c r="S308" s="227">
        <f t="shared" si="246"/>
        <v>0</v>
      </c>
      <c r="T308" s="227">
        <f t="shared" si="246"/>
        <v>0</v>
      </c>
      <c r="U308" s="226">
        <f t="shared" si="246"/>
        <v>0</v>
      </c>
      <c r="V308" s="225">
        <f t="shared" si="246"/>
        <v>0</v>
      </c>
      <c r="W308" s="227">
        <f t="shared" si="246"/>
        <v>0</v>
      </c>
      <c r="X308" s="227">
        <f t="shared" si="246"/>
        <v>0</v>
      </c>
      <c r="Y308" s="227">
        <f t="shared" ref="Y308" si="252">$G308/72</f>
        <v>0</v>
      </c>
      <c r="Z308" s="227">
        <f t="shared" si="247"/>
        <v>0</v>
      </c>
      <c r="AA308" s="227">
        <f t="shared" si="247"/>
        <v>0</v>
      </c>
      <c r="AB308" s="227">
        <f t="shared" si="247"/>
        <v>0</v>
      </c>
      <c r="AC308" s="227">
        <f t="shared" si="247"/>
        <v>0</v>
      </c>
      <c r="AD308" s="227">
        <f t="shared" si="247"/>
        <v>0</v>
      </c>
      <c r="AE308" s="227">
        <f t="shared" si="247"/>
        <v>0</v>
      </c>
      <c r="AF308" s="227">
        <f t="shared" si="247"/>
        <v>0</v>
      </c>
      <c r="AG308" s="226">
        <f t="shared" si="247"/>
        <v>0</v>
      </c>
      <c r="AH308" s="228">
        <f t="shared" si="247"/>
        <v>0</v>
      </c>
      <c r="AI308" s="227">
        <f t="shared" si="247"/>
        <v>0</v>
      </c>
      <c r="AJ308" s="227">
        <f t="shared" si="247"/>
        <v>0</v>
      </c>
      <c r="AK308" s="227">
        <f t="shared" si="247"/>
        <v>0</v>
      </c>
      <c r="AL308" s="227">
        <f t="shared" si="247"/>
        <v>0</v>
      </c>
      <c r="AM308" s="227">
        <f t="shared" si="247"/>
        <v>0</v>
      </c>
      <c r="AN308" s="227">
        <f t="shared" si="247"/>
        <v>0</v>
      </c>
      <c r="AO308" s="227">
        <f t="shared" ref="AO308" si="253">$G308/72</f>
        <v>0</v>
      </c>
      <c r="AP308" s="227">
        <f t="shared" si="248"/>
        <v>0</v>
      </c>
      <c r="AQ308" s="227">
        <f t="shared" si="248"/>
        <v>0</v>
      </c>
      <c r="AR308" s="227">
        <f t="shared" si="248"/>
        <v>0</v>
      </c>
      <c r="AS308" s="226">
        <f t="shared" si="248"/>
        <v>0</v>
      </c>
      <c r="AT308" s="228">
        <f t="shared" si="248"/>
        <v>0</v>
      </c>
      <c r="AU308" s="227">
        <f t="shared" si="248"/>
        <v>0</v>
      </c>
      <c r="AV308" s="227">
        <f t="shared" si="248"/>
        <v>0</v>
      </c>
      <c r="AW308" s="227">
        <f t="shared" si="248"/>
        <v>0</v>
      </c>
      <c r="AX308" s="227">
        <f t="shared" si="248"/>
        <v>0</v>
      </c>
      <c r="AY308" s="227">
        <f t="shared" si="248"/>
        <v>0</v>
      </c>
      <c r="AZ308" s="227">
        <f t="shared" si="248"/>
        <v>0</v>
      </c>
      <c r="BA308" s="227">
        <f t="shared" si="248"/>
        <v>0</v>
      </c>
      <c r="BB308" s="227">
        <f t="shared" si="248"/>
        <v>0</v>
      </c>
      <c r="BC308" s="227">
        <f t="shared" si="248"/>
        <v>0</v>
      </c>
      <c r="BD308" s="227">
        <f t="shared" si="248"/>
        <v>0</v>
      </c>
      <c r="BE308" s="226">
        <f t="shared" ref="BE308" si="254">$G308/72</f>
        <v>0</v>
      </c>
      <c r="BF308" s="228">
        <f t="shared" si="249"/>
        <v>0</v>
      </c>
      <c r="BG308" s="227">
        <f t="shared" si="249"/>
        <v>0</v>
      </c>
      <c r="BH308" s="227">
        <f t="shared" si="249"/>
        <v>0</v>
      </c>
      <c r="BI308" s="227">
        <f t="shared" si="249"/>
        <v>0</v>
      </c>
      <c r="BJ308" s="227">
        <f t="shared" si="249"/>
        <v>0</v>
      </c>
      <c r="BK308" s="227">
        <f t="shared" si="249"/>
        <v>0</v>
      </c>
      <c r="BL308" s="227">
        <f t="shared" si="249"/>
        <v>0</v>
      </c>
      <c r="BM308" s="227">
        <f t="shared" si="249"/>
        <v>0</v>
      </c>
      <c r="BN308" s="227">
        <f t="shared" si="249"/>
        <v>0</v>
      </c>
      <c r="BO308" s="227">
        <f t="shared" si="249"/>
        <v>0</v>
      </c>
      <c r="BP308" s="227">
        <f t="shared" si="249"/>
        <v>0</v>
      </c>
      <c r="BQ308" s="226">
        <f t="shared" si="249"/>
        <v>0</v>
      </c>
      <c r="BR308" s="228">
        <f t="shared" si="249"/>
        <v>0</v>
      </c>
      <c r="BS308" s="227">
        <f t="shared" si="249"/>
        <v>0</v>
      </c>
      <c r="BT308" s="227">
        <f t="shared" si="249"/>
        <v>0</v>
      </c>
      <c r="BU308" s="227">
        <f t="shared" ref="BU308" si="255">$G308/72</f>
        <v>0</v>
      </c>
      <c r="BV308" s="227">
        <f t="shared" si="250"/>
        <v>0</v>
      </c>
      <c r="BW308" s="227">
        <f t="shared" si="250"/>
        <v>0</v>
      </c>
      <c r="BX308" s="227">
        <f t="shared" si="250"/>
        <v>0</v>
      </c>
      <c r="BY308" s="227">
        <f t="shared" si="250"/>
        <v>0</v>
      </c>
      <c r="BZ308" s="227">
        <f t="shared" si="250"/>
        <v>0</v>
      </c>
      <c r="CA308" s="227">
        <f t="shared" si="250"/>
        <v>0</v>
      </c>
      <c r="CB308" s="227">
        <f t="shared" si="250"/>
        <v>0</v>
      </c>
      <c r="CC308" s="232">
        <f t="shared" si="251"/>
        <v>0</v>
      </c>
      <c r="CD308" s="368"/>
    </row>
    <row r="309" spans="1:82" x14ac:dyDescent="0.75">
      <c r="A309" s="175"/>
      <c r="B309" s="176" t="s">
        <v>698</v>
      </c>
      <c r="C309" s="177" t="s">
        <v>883</v>
      </c>
      <c r="D309" s="178" t="s">
        <v>446</v>
      </c>
      <c r="E309" s="300">
        <v>0</v>
      </c>
      <c r="F309" s="229"/>
      <c r="G309" s="174">
        <f t="shared" si="245"/>
        <v>0</v>
      </c>
      <c r="H309" s="225"/>
      <c r="I309" s="226"/>
      <c r="J309" s="225">
        <f t="shared" ref="J309:Y324" si="256">$G309/72</f>
        <v>0</v>
      </c>
      <c r="K309" s="227">
        <f t="shared" si="256"/>
        <v>0</v>
      </c>
      <c r="L309" s="227">
        <f t="shared" si="256"/>
        <v>0</v>
      </c>
      <c r="M309" s="227">
        <f t="shared" si="256"/>
        <v>0</v>
      </c>
      <c r="N309" s="227">
        <f t="shared" si="256"/>
        <v>0</v>
      </c>
      <c r="O309" s="227">
        <f t="shared" si="256"/>
        <v>0</v>
      </c>
      <c r="P309" s="227">
        <f t="shared" si="256"/>
        <v>0</v>
      </c>
      <c r="Q309" s="227">
        <f t="shared" si="256"/>
        <v>0</v>
      </c>
      <c r="R309" s="227">
        <f t="shared" si="256"/>
        <v>0</v>
      </c>
      <c r="S309" s="227">
        <f t="shared" si="256"/>
        <v>0</v>
      </c>
      <c r="T309" s="227">
        <f t="shared" si="256"/>
        <v>0</v>
      </c>
      <c r="U309" s="226">
        <f t="shared" si="256"/>
        <v>0</v>
      </c>
      <c r="V309" s="225">
        <f t="shared" si="256"/>
        <v>0</v>
      </c>
      <c r="W309" s="227">
        <f t="shared" si="256"/>
        <v>0</v>
      </c>
      <c r="X309" s="227">
        <f t="shared" si="256"/>
        <v>0</v>
      </c>
      <c r="Y309" s="227">
        <f t="shared" si="256"/>
        <v>0</v>
      </c>
      <c r="Z309" s="227">
        <f t="shared" ref="Z309:AO324" si="257">$G309/72</f>
        <v>0</v>
      </c>
      <c r="AA309" s="227">
        <f t="shared" si="257"/>
        <v>0</v>
      </c>
      <c r="AB309" s="227">
        <f t="shared" si="257"/>
        <v>0</v>
      </c>
      <c r="AC309" s="227">
        <f t="shared" si="257"/>
        <v>0</v>
      </c>
      <c r="AD309" s="227">
        <f t="shared" si="257"/>
        <v>0</v>
      </c>
      <c r="AE309" s="227">
        <f t="shared" si="257"/>
        <v>0</v>
      </c>
      <c r="AF309" s="227">
        <f t="shared" si="257"/>
        <v>0</v>
      </c>
      <c r="AG309" s="226">
        <f t="shared" si="257"/>
        <v>0</v>
      </c>
      <c r="AH309" s="228">
        <f t="shared" si="257"/>
        <v>0</v>
      </c>
      <c r="AI309" s="227">
        <f t="shared" si="257"/>
        <v>0</v>
      </c>
      <c r="AJ309" s="227">
        <f t="shared" si="257"/>
        <v>0</v>
      </c>
      <c r="AK309" s="227">
        <f t="shared" si="257"/>
        <v>0</v>
      </c>
      <c r="AL309" s="227">
        <f t="shared" si="257"/>
        <v>0</v>
      </c>
      <c r="AM309" s="227">
        <f t="shared" si="257"/>
        <v>0</v>
      </c>
      <c r="AN309" s="227">
        <f t="shared" si="257"/>
        <v>0</v>
      </c>
      <c r="AO309" s="227">
        <f t="shared" si="257"/>
        <v>0</v>
      </c>
      <c r="AP309" s="227">
        <f t="shared" ref="AP309:BE324" si="258">$G309/72</f>
        <v>0</v>
      </c>
      <c r="AQ309" s="227">
        <f t="shared" si="258"/>
        <v>0</v>
      </c>
      <c r="AR309" s="227">
        <f t="shared" si="258"/>
        <v>0</v>
      </c>
      <c r="AS309" s="226">
        <f t="shared" si="258"/>
        <v>0</v>
      </c>
      <c r="AT309" s="228">
        <f t="shared" si="258"/>
        <v>0</v>
      </c>
      <c r="AU309" s="227">
        <f t="shared" si="258"/>
        <v>0</v>
      </c>
      <c r="AV309" s="227">
        <f t="shared" si="258"/>
        <v>0</v>
      </c>
      <c r="AW309" s="227">
        <f t="shared" si="258"/>
        <v>0</v>
      </c>
      <c r="AX309" s="227">
        <f t="shared" si="258"/>
        <v>0</v>
      </c>
      <c r="AY309" s="227">
        <f t="shared" si="258"/>
        <v>0</v>
      </c>
      <c r="AZ309" s="227">
        <f t="shared" si="258"/>
        <v>0</v>
      </c>
      <c r="BA309" s="227">
        <f t="shared" si="258"/>
        <v>0</v>
      </c>
      <c r="BB309" s="227">
        <f t="shared" si="258"/>
        <v>0</v>
      </c>
      <c r="BC309" s="227">
        <f t="shared" si="258"/>
        <v>0</v>
      </c>
      <c r="BD309" s="227">
        <f t="shared" si="258"/>
        <v>0</v>
      </c>
      <c r="BE309" s="226">
        <f t="shared" si="258"/>
        <v>0</v>
      </c>
      <c r="BF309" s="228">
        <f t="shared" ref="BF309:BU324" si="259">$G309/72</f>
        <v>0</v>
      </c>
      <c r="BG309" s="227">
        <f t="shared" si="259"/>
        <v>0</v>
      </c>
      <c r="BH309" s="227">
        <f t="shared" si="259"/>
        <v>0</v>
      </c>
      <c r="BI309" s="227">
        <f t="shared" si="259"/>
        <v>0</v>
      </c>
      <c r="BJ309" s="227">
        <f t="shared" si="259"/>
        <v>0</v>
      </c>
      <c r="BK309" s="227">
        <f t="shared" si="259"/>
        <v>0</v>
      </c>
      <c r="BL309" s="227">
        <f t="shared" si="259"/>
        <v>0</v>
      </c>
      <c r="BM309" s="227">
        <f t="shared" si="259"/>
        <v>0</v>
      </c>
      <c r="BN309" s="227">
        <f t="shared" si="259"/>
        <v>0</v>
      </c>
      <c r="BO309" s="227">
        <f t="shared" si="259"/>
        <v>0</v>
      </c>
      <c r="BP309" s="227">
        <f t="shared" si="259"/>
        <v>0</v>
      </c>
      <c r="BQ309" s="226">
        <f t="shared" si="259"/>
        <v>0</v>
      </c>
      <c r="BR309" s="228">
        <f t="shared" si="259"/>
        <v>0</v>
      </c>
      <c r="BS309" s="227">
        <f t="shared" si="259"/>
        <v>0</v>
      </c>
      <c r="BT309" s="227">
        <f t="shared" si="259"/>
        <v>0</v>
      </c>
      <c r="BU309" s="227">
        <f t="shared" si="259"/>
        <v>0</v>
      </c>
      <c r="BV309" s="227">
        <f t="shared" si="250"/>
        <v>0</v>
      </c>
      <c r="BW309" s="227">
        <f t="shared" si="250"/>
        <v>0</v>
      </c>
      <c r="BX309" s="227">
        <f t="shared" si="250"/>
        <v>0</v>
      </c>
      <c r="BY309" s="227">
        <f t="shared" si="250"/>
        <v>0</v>
      </c>
      <c r="BZ309" s="227">
        <f t="shared" si="250"/>
        <v>0</v>
      </c>
      <c r="CA309" s="227">
        <f t="shared" si="250"/>
        <v>0</v>
      </c>
      <c r="CB309" s="227">
        <f t="shared" si="250"/>
        <v>0</v>
      </c>
      <c r="CC309" s="232">
        <f t="shared" si="251"/>
        <v>0</v>
      </c>
      <c r="CD309" s="368"/>
    </row>
    <row r="310" spans="1:82" x14ac:dyDescent="0.75">
      <c r="A310" s="175"/>
      <c r="B310" s="176" t="s">
        <v>699</v>
      </c>
      <c r="C310" s="177" t="s">
        <v>700</v>
      </c>
      <c r="D310" s="178" t="s">
        <v>446</v>
      </c>
      <c r="E310" s="300">
        <v>0</v>
      </c>
      <c r="F310" s="229"/>
      <c r="G310" s="174">
        <f t="shared" si="245"/>
        <v>0</v>
      </c>
      <c r="H310" s="225"/>
      <c r="I310" s="226"/>
      <c r="J310" s="225">
        <f t="shared" si="256"/>
        <v>0</v>
      </c>
      <c r="K310" s="227">
        <f t="shared" si="256"/>
        <v>0</v>
      </c>
      <c r="L310" s="227">
        <f t="shared" si="256"/>
        <v>0</v>
      </c>
      <c r="M310" s="227">
        <f t="shared" si="256"/>
        <v>0</v>
      </c>
      <c r="N310" s="227">
        <f t="shared" si="256"/>
        <v>0</v>
      </c>
      <c r="O310" s="227">
        <f t="shared" si="256"/>
        <v>0</v>
      </c>
      <c r="P310" s="227">
        <f t="shared" si="256"/>
        <v>0</v>
      </c>
      <c r="Q310" s="227">
        <f t="shared" si="256"/>
        <v>0</v>
      </c>
      <c r="R310" s="227">
        <f t="shared" si="256"/>
        <v>0</v>
      </c>
      <c r="S310" s="227">
        <f t="shared" si="256"/>
        <v>0</v>
      </c>
      <c r="T310" s="227">
        <f t="shared" si="256"/>
        <v>0</v>
      </c>
      <c r="U310" s="226">
        <f t="shared" si="256"/>
        <v>0</v>
      </c>
      <c r="V310" s="225">
        <f t="shared" si="256"/>
        <v>0</v>
      </c>
      <c r="W310" s="227">
        <f t="shared" si="256"/>
        <v>0</v>
      </c>
      <c r="X310" s="227">
        <f t="shared" si="256"/>
        <v>0</v>
      </c>
      <c r="Y310" s="227">
        <f t="shared" si="256"/>
        <v>0</v>
      </c>
      <c r="Z310" s="227">
        <f t="shared" si="257"/>
        <v>0</v>
      </c>
      <c r="AA310" s="227">
        <f t="shared" si="257"/>
        <v>0</v>
      </c>
      <c r="AB310" s="227">
        <f t="shared" si="257"/>
        <v>0</v>
      </c>
      <c r="AC310" s="227">
        <f t="shared" si="257"/>
        <v>0</v>
      </c>
      <c r="AD310" s="227">
        <f t="shared" si="257"/>
        <v>0</v>
      </c>
      <c r="AE310" s="227">
        <f t="shared" si="257"/>
        <v>0</v>
      </c>
      <c r="AF310" s="227">
        <f t="shared" si="257"/>
        <v>0</v>
      </c>
      <c r="AG310" s="226">
        <f t="shared" si="257"/>
        <v>0</v>
      </c>
      <c r="AH310" s="228">
        <f t="shared" si="257"/>
        <v>0</v>
      </c>
      <c r="AI310" s="227">
        <f t="shared" si="257"/>
        <v>0</v>
      </c>
      <c r="AJ310" s="227">
        <f t="shared" si="257"/>
        <v>0</v>
      </c>
      <c r="AK310" s="227">
        <f t="shared" si="257"/>
        <v>0</v>
      </c>
      <c r="AL310" s="227">
        <f t="shared" si="257"/>
        <v>0</v>
      </c>
      <c r="AM310" s="227">
        <f t="shared" si="257"/>
        <v>0</v>
      </c>
      <c r="AN310" s="227">
        <f t="shared" si="257"/>
        <v>0</v>
      </c>
      <c r="AO310" s="227">
        <f t="shared" si="257"/>
        <v>0</v>
      </c>
      <c r="AP310" s="227">
        <f t="shared" si="258"/>
        <v>0</v>
      </c>
      <c r="AQ310" s="227">
        <f t="shared" si="258"/>
        <v>0</v>
      </c>
      <c r="AR310" s="227">
        <f t="shared" si="258"/>
        <v>0</v>
      </c>
      <c r="AS310" s="226">
        <f t="shared" si="258"/>
        <v>0</v>
      </c>
      <c r="AT310" s="228">
        <f t="shared" si="258"/>
        <v>0</v>
      </c>
      <c r="AU310" s="227">
        <f t="shared" si="258"/>
        <v>0</v>
      </c>
      <c r="AV310" s="227">
        <f t="shared" si="258"/>
        <v>0</v>
      </c>
      <c r="AW310" s="227">
        <f t="shared" si="258"/>
        <v>0</v>
      </c>
      <c r="AX310" s="227">
        <f t="shared" si="258"/>
        <v>0</v>
      </c>
      <c r="AY310" s="227">
        <f t="shared" si="258"/>
        <v>0</v>
      </c>
      <c r="AZ310" s="227">
        <f t="shared" si="258"/>
        <v>0</v>
      </c>
      <c r="BA310" s="227">
        <f t="shared" si="258"/>
        <v>0</v>
      </c>
      <c r="BB310" s="227">
        <f t="shared" si="258"/>
        <v>0</v>
      </c>
      <c r="BC310" s="227">
        <f t="shared" si="258"/>
        <v>0</v>
      </c>
      <c r="BD310" s="227">
        <f t="shared" si="258"/>
        <v>0</v>
      </c>
      <c r="BE310" s="226">
        <f t="shared" si="258"/>
        <v>0</v>
      </c>
      <c r="BF310" s="228">
        <f t="shared" si="259"/>
        <v>0</v>
      </c>
      <c r="BG310" s="227">
        <f t="shared" si="259"/>
        <v>0</v>
      </c>
      <c r="BH310" s="227">
        <f t="shared" si="259"/>
        <v>0</v>
      </c>
      <c r="BI310" s="227">
        <f t="shared" si="259"/>
        <v>0</v>
      </c>
      <c r="BJ310" s="227">
        <f t="shared" si="259"/>
        <v>0</v>
      </c>
      <c r="BK310" s="227">
        <f t="shared" si="259"/>
        <v>0</v>
      </c>
      <c r="BL310" s="227">
        <f t="shared" si="259"/>
        <v>0</v>
      </c>
      <c r="BM310" s="227">
        <f t="shared" si="259"/>
        <v>0</v>
      </c>
      <c r="BN310" s="227">
        <f t="shared" si="259"/>
        <v>0</v>
      </c>
      <c r="BO310" s="227">
        <f t="shared" si="259"/>
        <v>0</v>
      </c>
      <c r="BP310" s="227">
        <f t="shared" si="259"/>
        <v>0</v>
      </c>
      <c r="BQ310" s="226">
        <f t="shared" si="259"/>
        <v>0</v>
      </c>
      <c r="BR310" s="228">
        <f t="shared" si="259"/>
        <v>0</v>
      </c>
      <c r="BS310" s="227">
        <f t="shared" si="259"/>
        <v>0</v>
      </c>
      <c r="BT310" s="227">
        <f t="shared" si="259"/>
        <v>0</v>
      </c>
      <c r="BU310" s="227">
        <f t="shared" si="259"/>
        <v>0</v>
      </c>
      <c r="BV310" s="227">
        <f t="shared" si="250"/>
        <v>0</v>
      </c>
      <c r="BW310" s="227">
        <f t="shared" si="250"/>
        <v>0</v>
      </c>
      <c r="BX310" s="227">
        <f t="shared" si="250"/>
        <v>0</v>
      </c>
      <c r="BY310" s="227">
        <f t="shared" si="250"/>
        <v>0</v>
      </c>
      <c r="BZ310" s="227">
        <f t="shared" si="250"/>
        <v>0</v>
      </c>
      <c r="CA310" s="227">
        <f t="shared" si="250"/>
        <v>0</v>
      </c>
      <c r="CB310" s="227">
        <f t="shared" si="250"/>
        <v>0</v>
      </c>
      <c r="CC310" s="232">
        <f t="shared" si="251"/>
        <v>0</v>
      </c>
      <c r="CD310" s="368"/>
    </row>
    <row r="311" spans="1:82" x14ac:dyDescent="0.75">
      <c r="A311" s="175"/>
      <c r="B311" s="176" t="s">
        <v>701</v>
      </c>
      <c r="C311" s="177" t="s">
        <v>884</v>
      </c>
      <c r="D311" s="178" t="s">
        <v>446</v>
      </c>
      <c r="E311" s="300">
        <v>0</v>
      </c>
      <c r="F311" s="229"/>
      <c r="G311" s="174">
        <f t="shared" si="245"/>
        <v>0</v>
      </c>
      <c r="H311" s="225"/>
      <c r="I311" s="226"/>
      <c r="J311" s="225">
        <f t="shared" si="256"/>
        <v>0</v>
      </c>
      <c r="K311" s="227">
        <f t="shared" si="256"/>
        <v>0</v>
      </c>
      <c r="L311" s="227">
        <f t="shared" si="256"/>
        <v>0</v>
      </c>
      <c r="M311" s="227">
        <f t="shared" si="256"/>
        <v>0</v>
      </c>
      <c r="N311" s="227">
        <f t="shared" si="256"/>
        <v>0</v>
      </c>
      <c r="O311" s="227">
        <f t="shared" si="256"/>
        <v>0</v>
      </c>
      <c r="P311" s="227">
        <f t="shared" si="256"/>
        <v>0</v>
      </c>
      <c r="Q311" s="227">
        <f t="shared" si="256"/>
        <v>0</v>
      </c>
      <c r="R311" s="227">
        <f t="shared" si="256"/>
        <v>0</v>
      </c>
      <c r="S311" s="227">
        <f t="shared" si="256"/>
        <v>0</v>
      </c>
      <c r="T311" s="227">
        <f t="shared" si="256"/>
        <v>0</v>
      </c>
      <c r="U311" s="226">
        <f t="shared" si="256"/>
        <v>0</v>
      </c>
      <c r="V311" s="225">
        <f t="shared" si="256"/>
        <v>0</v>
      </c>
      <c r="W311" s="227">
        <f t="shared" si="256"/>
        <v>0</v>
      </c>
      <c r="X311" s="227">
        <f t="shared" si="256"/>
        <v>0</v>
      </c>
      <c r="Y311" s="227">
        <f t="shared" si="256"/>
        <v>0</v>
      </c>
      <c r="Z311" s="227">
        <f t="shared" si="257"/>
        <v>0</v>
      </c>
      <c r="AA311" s="227">
        <f t="shared" si="257"/>
        <v>0</v>
      </c>
      <c r="AB311" s="227">
        <f t="shared" si="257"/>
        <v>0</v>
      </c>
      <c r="AC311" s="227">
        <f t="shared" si="257"/>
        <v>0</v>
      </c>
      <c r="AD311" s="227">
        <f t="shared" si="257"/>
        <v>0</v>
      </c>
      <c r="AE311" s="227">
        <f t="shared" si="257"/>
        <v>0</v>
      </c>
      <c r="AF311" s="227">
        <f t="shared" si="257"/>
        <v>0</v>
      </c>
      <c r="AG311" s="226">
        <f t="shared" si="257"/>
        <v>0</v>
      </c>
      <c r="AH311" s="228">
        <f t="shared" si="257"/>
        <v>0</v>
      </c>
      <c r="AI311" s="227">
        <f t="shared" si="257"/>
        <v>0</v>
      </c>
      <c r="AJ311" s="227">
        <f t="shared" si="257"/>
        <v>0</v>
      </c>
      <c r="AK311" s="227">
        <f t="shared" si="257"/>
        <v>0</v>
      </c>
      <c r="AL311" s="227">
        <f t="shared" si="257"/>
        <v>0</v>
      </c>
      <c r="AM311" s="227">
        <f t="shared" si="257"/>
        <v>0</v>
      </c>
      <c r="AN311" s="227">
        <f t="shared" si="257"/>
        <v>0</v>
      </c>
      <c r="AO311" s="227">
        <f t="shared" si="257"/>
        <v>0</v>
      </c>
      <c r="AP311" s="227">
        <f t="shared" si="258"/>
        <v>0</v>
      </c>
      <c r="AQ311" s="227">
        <f t="shared" si="258"/>
        <v>0</v>
      </c>
      <c r="AR311" s="227">
        <f t="shared" si="258"/>
        <v>0</v>
      </c>
      <c r="AS311" s="226">
        <f t="shared" si="258"/>
        <v>0</v>
      </c>
      <c r="AT311" s="228">
        <f t="shared" si="258"/>
        <v>0</v>
      </c>
      <c r="AU311" s="227">
        <f t="shared" si="258"/>
        <v>0</v>
      </c>
      <c r="AV311" s="227">
        <f t="shared" si="258"/>
        <v>0</v>
      </c>
      <c r="AW311" s="227">
        <f t="shared" si="258"/>
        <v>0</v>
      </c>
      <c r="AX311" s="227">
        <f t="shared" si="258"/>
        <v>0</v>
      </c>
      <c r="AY311" s="227">
        <f t="shared" si="258"/>
        <v>0</v>
      </c>
      <c r="AZ311" s="227">
        <f t="shared" si="258"/>
        <v>0</v>
      </c>
      <c r="BA311" s="227">
        <f t="shared" si="258"/>
        <v>0</v>
      </c>
      <c r="BB311" s="227">
        <f t="shared" si="258"/>
        <v>0</v>
      </c>
      <c r="BC311" s="227">
        <f t="shared" si="258"/>
        <v>0</v>
      </c>
      <c r="BD311" s="227">
        <f t="shared" si="258"/>
        <v>0</v>
      </c>
      <c r="BE311" s="226">
        <f t="shared" si="258"/>
        <v>0</v>
      </c>
      <c r="BF311" s="228">
        <f t="shared" si="259"/>
        <v>0</v>
      </c>
      <c r="BG311" s="227">
        <f t="shared" si="259"/>
        <v>0</v>
      </c>
      <c r="BH311" s="227">
        <f t="shared" si="259"/>
        <v>0</v>
      </c>
      <c r="BI311" s="227">
        <f t="shared" si="259"/>
        <v>0</v>
      </c>
      <c r="BJ311" s="227">
        <f t="shared" si="259"/>
        <v>0</v>
      </c>
      <c r="BK311" s="227">
        <f t="shared" si="259"/>
        <v>0</v>
      </c>
      <c r="BL311" s="227">
        <f t="shared" si="259"/>
        <v>0</v>
      </c>
      <c r="BM311" s="227">
        <f t="shared" si="259"/>
        <v>0</v>
      </c>
      <c r="BN311" s="227">
        <f t="shared" si="259"/>
        <v>0</v>
      </c>
      <c r="BO311" s="227">
        <f t="shared" si="259"/>
        <v>0</v>
      </c>
      <c r="BP311" s="227">
        <f t="shared" si="259"/>
        <v>0</v>
      </c>
      <c r="BQ311" s="226">
        <f t="shared" si="259"/>
        <v>0</v>
      </c>
      <c r="BR311" s="228">
        <f t="shared" si="259"/>
        <v>0</v>
      </c>
      <c r="BS311" s="227">
        <f t="shared" si="259"/>
        <v>0</v>
      </c>
      <c r="BT311" s="227">
        <f t="shared" si="259"/>
        <v>0</v>
      </c>
      <c r="BU311" s="227">
        <f t="shared" si="259"/>
        <v>0</v>
      </c>
      <c r="BV311" s="227">
        <f t="shared" si="250"/>
        <v>0</v>
      </c>
      <c r="BW311" s="227">
        <f t="shared" si="250"/>
        <v>0</v>
      </c>
      <c r="BX311" s="227">
        <f t="shared" si="250"/>
        <v>0</v>
      </c>
      <c r="BY311" s="227">
        <f t="shared" si="250"/>
        <v>0</v>
      </c>
      <c r="BZ311" s="227">
        <f t="shared" si="250"/>
        <v>0</v>
      </c>
      <c r="CA311" s="227">
        <f t="shared" si="250"/>
        <v>0</v>
      </c>
      <c r="CB311" s="227">
        <f t="shared" si="250"/>
        <v>0</v>
      </c>
      <c r="CC311" s="232">
        <f t="shared" si="251"/>
        <v>0</v>
      </c>
      <c r="CD311" s="368"/>
    </row>
    <row r="312" spans="1:82" s="39" customFormat="1" ht="13.5" x14ac:dyDescent="0.75">
      <c r="B312" s="73" t="s">
        <v>702</v>
      </c>
      <c r="C312" s="129" t="s">
        <v>703</v>
      </c>
      <c r="D312" s="130" t="s">
        <v>446</v>
      </c>
      <c r="E312" s="255">
        <v>1</v>
      </c>
      <c r="F312" s="319"/>
      <c r="G312" s="74">
        <f t="shared" si="245"/>
        <v>0</v>
      </c>
      <c r="H312" s="75"/>
      <c r="I312" s="76"/>
      <c r="J312" s="75">
        <f t="shared" si="256"/>
        <v>0</v>
      </c>
      <c r="K312" s="77">
        <f t="shared" si="256"/>
        <v>0</v>
      </c>
      <c r="L312" s="77">
        <f t="shared" si="256"/>
        <v>0</v>
      </c>
      <c r="M312" s="77">
        <f t="shared" si="256"/>
        <v>0</v>
      </c>
      <c r="N312" s="77">
        <f t="shared" si="256"/>
        <v>0</v>
      </c>
      <c r="O312" s="77">
        <f t="shared" si="256"/>
        <v>0</v>
      </c>
      <c r="P312" s="77">
        <f t="shared" si="256"/>
        <v>0</v>
      </c>
      <c r="Q312" s="77">
        <f t="shared" si="256"/>
        <v>0</v>
      </c>
      <c r="R312" s="77">
        <f t="shared" si="256"/>
        <v>0</v>
      </c>
      <c r="S312" s="77">
        <f t="shared" si="256"/>
        <v>0</v>
      </c>
      <c r="T312" s="77">
        <f t="shared" si="256"/>
        <v>0</v>
      </c>
      <c r="U312" s="76">
        <f t="shared" si="256"/>
        <v>0</v>
      </c>
      <c r="V312" s="78">
        <f t="shared" si="256"/>
        <v>0</v>
      </c>
      <c r="W312" s="77">
        <f t="shared" si="256"/>
        <v>0</v>
      </c>
      <c r="X312" s="77">
        <f t="shared" si="256"/>
        <v>0</v>
      </c>
      <c r="Y312" s="77">
        <f t="shared" si="256"/>
        <v>0</v>
      </c>
      <c r="Z312" s="77">
        <f t="shared" si="257"/>
        <v>0</v>
      </c>
      <c r="AA312" s="77">
        <f t="shared" si="257"/>
        <v>0</v>
      </c>
      <c r="AB312" s="77">
        <f t="shared" si="257"/>
        <v>0</v>
      </c>
      <c r="AC312" s="77">
        <f t="shared" si="257"/>
        <v>0</v>
      </c>
      <c r="AD312" s="77">
        <f t="shared" si="257"/>
        <v>0</v>
      </c>
      <c r="AE312" s="77">
        <f t="shared" si="257"/>
        <v>0</v>
      </c>
      <c r="AF312" s="77">
        <f t="shared" si="257"/>
        <v>0</v>
      </c>
      <c r="AG312" s="76">
        <f t="shared" si="257"/>
        <v>0</v>
      </c>
      <c r="AH312" s="78">
        <f t="shared" si="257"/>
        <v>0</v>
      </c>
      <c r="AI312" s="77">
        <f t="shared" si="257"/>
        <v>0</v>
      </c>
      <c r="AJ312" s="77">
        <f t="shared" si="257"/>
        <v>0</v>
      </c>
      <c r="AK312" s="77">
        <f t="shared" si="257"/>
        <v>0</v>
      </c>
      <c r="AL312" s="77">
        <f t="shared" si="257"/>
        <v>0</v>
      </c>
      <c r="AM312" s="77">
        <f t="shared" si="257"/>
        <v>0</v>
      </c>
      <c r="AN312" s="77">
        <f t="shared" si="257"/>
        <v>0</v>
      </c>
      <c r="AO312" s="77">
        <f t="shared" si="257"/>
        <v>0</v>
      </c>
      <c r="AP312" s="77">
        <f t="shared" si="258"/>
        <v>0</v>
      </c>
      <c r="AQ312" s="77">
        <f t="shared" si="258"/>
        <v>0</v>
      </c>
      <c r="AR312" s="77">
        <f t="shared" si="258"/>
        <v>0</v>
      </c>
      <c r="AS312" s="76">
        <f t="shared" si="258"/>
        <v>0</v>
      </c>
      <c r="AT312" s="78">
        <f t="shared" si="258"/>
        <v>0</v>
      </c>
      <c r="AU312" s="77">
        <f t="shared" si="258"/>
        <v>0</v>
      </c>
      <c r="AV312" s="77">
        <f t="shared" si="258"/>
        <v>0</v>
      </c>
      <c r="AW312" s="77">
        <f t="shared" si="258"/>
        <v>0</v>
      </c>
      <c r="AX312" s="77">
        <f t="shared" si="258"/>
        <v>0</v>
      </c>
      <c r="AY312" s="77">
        <f t="shared" si="258"/>
        <v>0</v>
      </c>
      <c r="AZ312" s="77">
        <f t="shared" si="258"/>
        <v>0</v>
      </c>
      <c r="BA312" s="77">
        <f t="shared" si="258"/>
        <v>0</v>
      </c>
      <c r="BB312" s="77">
        <f t="shared" si="258"/>
        <v>0</v>
      </c>
      <c r="BC312" s="77">
        <f t="shared" si="258"/>
        <v>0</v>
      </c>
      <c r="BD312" s="77">
        <f t="shared" si="258"/>
        <v>0</v>
      </c>
      <c r="BE312" s="76">
        <f t="shared" si="258"/>
        <v>0</v>
      </c>
      <c r="BF312" s="78">
        <f t="shared" si="259"/>
        <v>0</v>
      </c>
      <c r="BG312" s="77">
        <f t="shared" si="259"/>
        <v>0</v>
      </c>
      <c r="BH312" s="77">
        <f t="shared" si="259"/>
        <v>0</v>
      </c>
      <c r="BI312" s="77">
        <f t="shared" si="259"/>
        <v>0</v>
      </c>
      <c r="BJ312" s="77">
        <f t="shared" si="259"/>
        <v>0</v>
      </c>
      <c r="BK312" s="77">
        <f t="shared" si="259"/>
        <v>0</v>
      </c>
      <c r="BL312" s="77">
        <f t="shared" si="259"/>
        <v>0</v>
      </c>
      <c r="BM312" s="77">
        <f t="shared" si="259"/>
        <v>0</v>
      </c>
      <c r="BN312" s="77">
        <f t="shared" si="259"/>
        <v>0</v>
      </c>
      <c r="BO312" s="77">
        <f t="shared" si="259"/>
        <v>0</v>
      </c>
      <c r="BP312" s="77">
        <f t="shared" si="259"/>
        <v>0</v>
      </c>
      <c r="BQ312" s="76">
        <f t="shared" si="259"/>
        <v>0</v>
      </c>
      <c r="BR312" s="78">
        <f t="shared" si="259"/>
        <v>0</v>
      </c>
      <c r="BS312" s="77">
        <f t="shared" si="259"/>
        <v>0</v>
      </c>
      <c r="BT312" s="77">
        <f t="shared" si="259"/>
        <v>0</v>
      </c>
      <c r="BU312" s="77">
        <f t="shared" si="259"/>
        <v>0</v>
      </c>
      <c r="BV312" s="77">
        <f t="shared" si="250"/>
        <v>0</v>
      </c>
      <c r="BW312" s="77">
        <f t="shared" si="250"/>
        <v>0</v>
      </c>
      <c r="BX312" s="77">
        <f t="shared" si="250"/>
        <v>0</v>
      </c>
      <c r="BY312" s="77">
        <f t="shared" si="250"/>
        <v>0</v>
      </c>
      <c r="BZ312" s="77">
        <f t="shared" si="250"/>
        <v>0</v>
      </c>
      <c r="CA312" s="77">
        <f t="shared" si="250"/>
        <v>0</v>
      </c>
      <c r="CB312" s="77">
        <f t="shared" si="250"/>
        <v>0</v>
      </c>
      <c r="CC312" s="76">
        <f t="shared" si="251"/>
        <v>0</v>
      </c>
      <c r="CD312" s="368"/>
    </row>
    <row r="313" spans="1:82" s="39" customFormat="1" ht="13.5" x14ac:dyDescent="0.75">
      <c r="B313" s="73" t="s">
        <v>704</v>
      </c>
      <c r="C313" s="129" t="s">
        <v>705</v>
      </c>
      <c r="D313" s="130" t="s">
        <v>446</v>
      </c>
      <c r="E313" s="255">
        <v>1</v>
      </c>
      <c r="F313" s="319"/>
      <c r="G313" s="74">
        <f t="shared" si="245"/>
        <v>0</v>
      </c>
      <c r="H313" s="75"/>
      <c r="I313" s="76"/>
      <c r="J313" s="75">
        <f t="shared" si="256"/>
        <v>0</v>
      </c>
      <c r="K313" s="77">
        <f t="shared" si="256"/>
        <v>0</v>
      </c>
      <c r="L313" s="77">
        <f t="shared" si="256"/>
        <v>0</v>
      </c>
      <c r="M313" s="77">
        <f t="shared" si="256"/>
        <v>0</v>
      </c>
      <c r="N313" s="77">
        <f t="shared" si="256"/>
        <v>0</v>
      </c>
      <c r="O313" s="77">
        <f t="shared" si="256"/>
        <v>0</v>
      </c>
      <c r="P313" s="77">
        <f t="shared" si="256"/>
        <v>0</v>
      </c>
      <c r="Q313" s="77">
        <f t="shared" si="256"/>
        <v>0</v>
      </c>
      <c r="R313" s="77">
        <f t="shared" si="256"/>
        <v>0</v>
      </c>
      <c r="S313" s="77">
        <f t="shared" si="256"/>
        <v>0</v>
      </c>
      <c r="T313" s="77">
        <f t="shared" si="256"/>
        <v>0</v>
      </c>
      <c r="U313" s="76">
        <f t="shared" si="256"/>
        <v>0</v>
      </c>
      <c r="V313" s="78">
        <f t="shared" si="256"/>
        <v>0</v>
      </c>
      <c r="W313" s="77">
        <f t="shared" si="256"/>
        <v>0</v>
      </c>
      <c r="X313" s="77">
        <f t="shared" si="256"/>
        <v>0</v>
      </c>
      <c r="Y313" s="77">
        <f t="shared" si="256"/>
        <v>0</v>
      </c>
      <c r="Z313" s="77">
        <f t="shared" si="257"/>
        <v>0</v>
      </c>
      <c r="AA313" s="77">
        <f t="shared" si="257"/>
        <v>0</v>
      </c>
      <c r="AB313" s="77">
        <f t="shared" si="257"/>
        <v>0</v>
      </c>
      <c r="AC313" s="77">
        <f t="shared" si="257"/>
        <v>0</v>
      </c>
      <c r="AD313" s="77">
        <f t="shared" si="257"/>
        <v>0</v>
      </c>
      <c r="AE313" s="77">
        <f t="shared" si="257"/>
        <v>0</v>
      </c>
      <c r="AF313" s="77">
        <f t="shared" si="257"/>
        <v>0</v>
      </c>
      <c r="AG313" s="76">
        <f t="shared" si="257"/>
        <v>0</v>
      </c>
      <c r="AH313" s="78">
        <f t="shared" si="257"/>
        <v>0</v>
      </c>
      <c r="AI313" s="77">
        <f t="shared" si="257"/>
        <v>0</v>
      </c>
      <c r="AJ313" s="77">
        <f t="shared" si="257"/>
        <v>0</v>
      </c>
      <c r="AK313" s="77">
        <f t="shared" si="257"/>
        <v>0</v>
      </c>
      <c r="AL313" s="77">
        <f t="shared" si="257"/>
        <v>0</v>
      </c>
      <c r="AM313" s="77">
        <f t="shared" si="257"/>
        <v>0</v>
      </c>
      <c r="AN313" s="77">
        <f t="shared" si="257"/>
        <v>0</v>
      </c>
      <c r="AO313" s="77">
        <f t="shared" si="257"/>
        <v>0</v>
      </c>
      <c r="AP313" s="77">
        <f t="shared" si="258"/>
        <v>0</v>
      </c>
      <c r="AQ313" s="77">
        <f t="shared" si="258"/>
        <v>0</v>
      </c>
      <c r="AR313" s="77">
        <f t="shared" si="258"/>
        <v>0</v>
      </c>
      <c r="AS313" s="76">
        <f t="shared" si="258"/>
        <v>0</v>
      </c>
      <c r="AT313" s="78">
        <f t="shared" si="258"/>
        <v>0</v>
      </c>
      <c r="AU313" s="77">
        <f t="shared" si="258"/>
        <v>0</v>
      </c>
      <c r="AV313" s="77">
        <f t="shared" si="258"/>
        <v>0</v>
      </c>
      <c r="AW313" s="77">
        <f t="shared" si="258"/>
        <v>0</v>
      </c>
      <c r="AX313" s="77">
        <f t="shared" si="258"/>
        <v>0</v>
      </c>
      <c r="AY313" s="77">
        <f t="shared" si="258"/>
        <v>0</v>
      </c>
      <c r="AZ313" s="77">
        <f t="shared" si="258"/>
        <v>0</v>
      </c>
      <c r="BA313" s="77">
        <f t="shared" si="258"/>
        <v>0</v>
      </c>
      <c r="BB313" s="77">
        <f t="shared" si="258"/>
        <v>0</v>
      </c>
      <c r="BC313" s="77">
        <f t="shared" si="258"/>
        <v>0</v>
      </c>
      <c r="BD313" s="77">
        <f t="shared" si="258"/>
        <v>0</v>
      </c>
      <c r="BE313" s="76">
        <f t="shared" si="258"/>
        <v>0</v>
      </c>
      <c r="BF313" s="78">
        <f t="shared" si="259"/>
        <v>0</v>
      </c>
      <c r="BG313" s="77">
        <f t="shared" si="259"/>
        <v>0</v>
      </c>
      <c r="BH313" s="77">
        <f t="shared" si="259"/>
        <v>0</v>
      </c>
      <c r="BI313" s="77">
        <f t="shared" si="259"/>
        <v>0</v>
      </c>
      <c r="BJ313" s="77">
        <f t="shared" si="259"/>
        <v>0</v>
      </c>
      <c r="BK313" s="77">
        <f t="shared" si="259"/>
        <v>0</v>
      </c>
      <c r="BL313" s="77">
        <f t="shared" si="259"/>
        <v>0</v>
      </c>
      <c r="BM313" s="77">
        <f t="shared" si="259"/>
        <v>0</v>
      </c>
      <c r="BN313" s="77">
        <f t="shared" si="259"/>
        <v>0</v>
      </c>
      <c r="BO313" s="77">
        <f t="shared" si="259"/>
        <v>0</v>
      </c>
      <c r="BP313" s="77">
        <f t="shared" si="259"/>
        <v>0</v>
      </c>
      <c r="BQ313" s="76">
        <f t="shared" si="259"/>
        <v>0</v>
      </c>
      <c r="BR313" s="78">
        <f t="shared" si="259"/>
        <v>0</v>
      </c>
      <c r="BS313" s="77">
        <f t="shared" si="259"/>
        <v>0</v>
      </c>
      <c r="BT313" s="77">
        <f t="shared" si="259"/>
        <v>0</v>
      </c>
      <c r="BU313" s="77">
        <f t="shared" si="259"/>
        <v>0</v>
      </c>
      <c r="BV313" s="77">
        <f t="shared" si="250"/>
        <v>0</v>
      </c>
      <c r="BW313" s="77">
        <f t="shared" si="250"/>
        <v>0</v>
      </c>
      <c r="BX313" s="77">
        <f t="shared" si="250"/>
        <v>0</v>
      </c>
      <c r="BY313" s="77">
        <f t="shared" si="250"/>
        <v>0</v>
      </c>
      <c r="BZ313" s="77">
        <f t="shared" si="250"/>
        <v>0</v>
      </c>
      <c r="CA313" s="77">
        <f t="shared" si="250"/>
        <v>0</v>
      </c>
      <c r="CB313" s="77">
        <f t="shared" si="250"/>
        <v>0</v>
      </c>
      <c r="CC313" s="76">
        <f t="shared" si="251"/>
        <v>0</v>
      </c>
      <c r="CD313" s="368"/>
    </row>
    <row r="314" spans="1:82" s="39" customFormat="1" ht="13.5" x14ac:dyDescent="0.75">
      <c r="B314" s="73" t="s">
        <v>706</v>
      </c>
      <c r="C314" s="129" t="s">
        <v>885</v>
      </c>
      <c r="D314" s="130" t="s">
        <v>446</v>
      </c>
      <c r="E314" s="255">
        <v>12</v>
      </c>
      <c r="F314" s="319"/>
      <c r="G314" s="74">
        <f t="shared" si="245"/>
        <v>0</v>
      </c>
      <c r="H314" s="75"/>
      <c r="I314" s="76"/>
      <c r="J314" s="75">
        <f t="shared" si="256"/>
        <v>0</v>
      </c>
      <c r="K314" s="77">
        <f t="shared" si="256"/>
        <v>0</v>
      </c>
      <c r="L314" s="77">
        <f t="shared" si="256"/>
        <v>0</v>
      </c>
      <c r="M314" s="77">
        <f t="shared" si="256"/>
        <v>0</v>
      </c>
      <c r="N314" s="77">
        <f t="shared" si="256"/>
        <v>0</v>
      </c>
      <c r="O314" s="77">
        <f t="shared" si="256"/>
        <v>0</v>
      </c>
      <c r="P314" s="77">
        <f t="shared" si="256"/>
        <v>0</v>
      </c>
      <c r="Q314" s="77">
        <f t="shared" si="256"/>
        <v>0</v>
      </c>
      <c r="R314" s="77">
        <f t="shared" si="256"/>
        <v>0</v>
      </c>
      <c r="S314" s="77">
        <f t="shared" si="256"/>
        <v>0</v>
      </c>
      <c r="T314" s="77">
        <f t="shared" si="256"/>
        <v>0</v>
      </c>
      <c r="U314" s="76">
        <f t="shared" si="256"/>
        <v>0</v>
      </c>
      <c r="V314" s="78">
        <f t="shared" si="256"/>
        <v>0</v>
      </c>
      <c r="W314" s="77">
        <f t="shared" si="256"/>
        <v>0</v>
      </c>
      <c r="X314" s="77">
        <f t="shared" si="256"/>
        <v>0</v>
      </c>
      <c r="Y314" s="77">
        <f t="shared" si="256"/>
        <v>0</v>
      </c>
      <c r="Z314" s="77">
        <f t="shared" si="257"/>
        <v>0</v>
      </c>
      <c r="AA314" s="77">
        <f t="shared" si="257"/>
        <v>0</v>
      </c>
      <c r="AB314" s="77">
        <f t="shared" si="257"/>
        <v>0</v>
      </c>
      <c r="AC314" s="77">
        <f t="shared" si="257"/>
        <v>0</v>
      </c>
      <c r="AD314" s="77">
        <f t="shared" si="257"/>
        <v>0</v>
      </c>
      <c r="AE314" s="77">
        <f t="shared" si="257"/>
        <v>0</v>
      </c>
      <c r="AF314" s="77">
        <f t="shared" si="257"/>
        <v>0</v>
      </c>
      <c r="AG314" s="76">
        <f t="shared" si="257"/>
        <v>0</v>
      </c>
      <c r="AH314" s="78">
        <f t="shared" si="257"/>
        <v>0</v>
      </c>
      <c r="AI314" s="77">
        <f t="shared" si="257"/>
        <v>0</v>
      </c>
      <c r="AJ314" s="77">
        <f t="shared" si="257"/>
        <v>0</v>
      </c>
      <c r="AK314" s="77">
        <f t="shared" si="257"/>
        <v>0</v>
      </c>
      <c r="AL314" s="77">
        <f t="shared" si="257"/>
        <v>0</v>
      </c>
      <c r="AM314" s="77">
        <f t="shared" si="257"/>
        <v>0</v>
      </c>
      <c r="AN314" s="77">
        <f t="shared" si="257"/>
        <v>0</v>
      </c>
      <c r="AO314" s="77">
        <f t="shared" si="257"/>
        <v>0</v>
      </c>
      <c r="AP314" s="77">
        <f t="shared" si="258"/>
        <v>0</v>
      </c>
      <c r="AQ314" s="77">
        <f t="shared" si="258"/>
        <v>0</v>
      </c>
      <c r="AR314" s="77">
        <f t="shared" si="258"/>
        <v>0</v>
      </c>
      <c r="AS314" s="76">
        <f t="shared" si="258"/>
        <v>0</v>
      </c>
      <c r="AT314" s="78">
        <f t="shared" si="258"/>
        <v>0</v>
      </c>
      <c r="AU314" s="77">
        <f t="shared" si="258"/>
        <v>0</v>
      </c>
      <c r="AV314" s="77">
        <f t="shared" si="258"/>
        <v>0</v>
      </c>
      <c r="AW314" s="77">
        <f t="shared" si="258"/>
        <v>0</v>
      </c>
      <c r="AX314" s="77">
        <f t="shared" si="258"/>
        <v>0</v>
      </c>
      <c r="AY314" s="77">
        <f t="shared" si="258"/>
        <v>0</v>
      </c>
      <c r="AZ314" s="77">
        <f t="shared" si="258"/>
        <v>0</v>
      </c>
      <c r="BA314" s="77">
        <f t="shared" si="258"/>
        <v>0</v>
      </c>
      <c r="BB314" s="77">
        <f t="shared" si="258"/>
        <v>0</v>
      </c>
      <c r="BC314" s="77">
        <f t="shared" si="258"/>
        <v>0</v>
      </c>
      <c r="BD314" s="77">
        <f t="shared" si="258"/>
        <v>0</v>
      </c>
      <c r="BE314" s="76">
        <f t="shared" si="258"/>
        <v>0</v>
      </c>
      <c r="BF314" s="78">
        <f t="shared" si="259"/>
        <v>0</v>
      </c>
      <c r="BG314" s="77">
        <f t="shared" si="259"/>
        <v>0</v>
      </c>
      <c r="BH314" s="77">
        <f t="shared" si="259"/>
        <v>0</v>
      </c>
      <c r="BI314" s="77">
        <f t="shared" si="259"/>
        <v>0</v>
      </c>
      <c r="BJ314" s="77">
        <f t="shared" si="259"/>
        <v>0</v>
      </c>
      <c r="BK314" s="77">
        <f t="shared" si="259"/>
        <v>0</v>
      </c>
      <c r="BL314" s="77">
        <f t="shared" si="259"/>
        <v>0</v>
      </c>
      <c r="BM314" s="77">
        <f t="shared" si="259"/>
        <v>0</v>
      </c>
      <c r="BN314" s="77">
        <f t="shared" si="259"/>
        <v>0</v>
      </c>
      <c r="BO314" s="77">
        <f t="shared" si="259"/>
        <v>0</v>
      </c>
      <c r="BP314" s="77">
        <f t="shared" si="259"/>
        <v>0</v>
      </c>
      <c r="BQ314" s="76">
        <f t="shared" si="259"/>
        <v>0</v>
      </c>
      <c r="BR314" s="78">
        <f t="shared" si="259"/>
        <v>0</v>
      </c>
      <c r="BS314" s="77">
        <f t="shared" si="259"/>
        <v>0</v>
      </c>
      <c r="BT314" s="77">
        <f t="shared" si="259"/>
        <v>0</v>
      </c>
      <c r="BU314" s="77">
        <f t="shared" si="259"/>
        <v>0</v>
      </c>
      <c r="BV314" s="77">
        <f t="shared" si="250"/>
        <v>0</v>
      </c>
      <c r="BW314" s="77">
        <f t="shared" si="250"/>
        <v>0</v>
      </c>
      <c r="BX314" s="77">
        <f t="shared" si="250"/>
        <v>0</v>
      </c>
      <c r="BY314" s="77">
        <f t="shared" si="250"/>
        <v>0</v>
      </c>
      <c r="BZ314" s="77">
        <f t="shared" si="250"/>
        <v>0</v>
      </c>
      <c r="CA314" s="77">
        <f t="shared" si="250"/>
        <v>0</v>
      </c>
      <c r="CB314" s="77">
        <f t="shared" si="250"/>
        <v>0</v>
      </c>
      <c r="CC314" s="76">
        <f t="shared" si="251"/>
        <v>0</v>
      </c>
      <c r="CD314" s="368"/>
    </row>
    <row r="315" spans="1:82" x14ac:dyDescent="0.75">
      <c r="A315" s="175"/>
      <c r="B315" s="176" t="s">
        <v>707</v>
      </c>
      <c r="C315" s="177" t="s">
        <v>708</v>
      </c>
      <c r="D315" s="178" t="s">
        <v>86</v>
      </c>
      <c r="E315" s="300">
        <v>0</v>
      </c>
      <c r="F315" s="229"/>
      <c r="G315" s="174">
        <f t="shared" si="245"/>
        <v>0</v>
      </c>
      <c r="H315" s="225"/>
      <c r="I315" s="226"/>
      <c r="J315" s="225">
        <f t="shared" si="256"/>
        <v>0</v>
      </c>
      <c r="K315" s="227">
        <f t="shared" si="256"/>
        <v>0</v>
      </c>
      <c r="L315" s="227">
        <f t="shared" si="256"/>
        <v>0</v>
      </c>
      <c r="M315" s="227">
        <f t="shared" si="256"/>
        <v>0</v>
      </c>
      <c r="N315" s="227">
        <f t="shared" si="256"/>
        <v>0</v>
      </c>
      <c r="O315" s="227">
        <f t="shared" si="256"/>
        <v>0</v>
      </c>
      <c r="P315" s="227">
        <f t="shared" si="256"/>
        <v>0</v>
      </c>
      <c r="Q315" s="227">
        <f t="shared" si="256"/>
        <v>0</v>
      </c>
      <c r="R315" s="227">
        <f t="shared" si="256"/>
        <v>0</v>
      </c>
      <c r="S315" s="227">
        <f t="shared" si="256"/>
        <v>0</v>
      </c>
      <c r="T315" s="227">
        <f t="shared" si="256"/>
        <v>0</v>
      </c>
      <c r="U315" s="226">
        <f t="shared" si="256"/>
        <v>0</v>
      </c>
      <c r="V315" s="225">
        <f t="shared" si="256"/>
        <v>0</v>
      </c>
      <c r="W315" s="227">
        <f t="shared" si="256"/>
        <v>0</v>
      </c>
      <c r="X315" s="227">
        <f t="shared" si="256"/>
        <v>0</v>
      </c>
      <c r="Y315" s="227">
        <f t="shared" si="256"/>
        <v>0</v>
      </c>
      <c r="Z315" s="227">
        <f t="shared" si="257"/>
        <v>0</v>
      </c>
      <c r="AA315" s="227">
        <f t="shared" si="257"/>
        <v>0</v>
      </c>
      <c r="AB315" s="227">
        <f t="shared" si="257"/>
        <v>0</v>
      </c>
      <c r="AC315" s="227">
        <f t="shared" si="257"/>
        <v>0</v>
      </c>
      <c r="AD315" s="227">
        <f t="shared" si="257"/>
        <v>0</v>
      </c>
      <c r="AE315" s="227">
        <f t="shared" si="257"/>
        <v>0</v>
      </c>
      <c r="AF315" s="227">
        <f t="shared" si="257"/>
        <v>0</v>
      </c>
      <c r="AG315" s="226">
        <f t="shared" si="257"/>
        <v>0</v>
      </c>
      <c r="AH315" s="228">
        <f t="shared" si="257"/>
        <v>0</v>
      </c>
      <c r="AI315" s="227">
        <f t="shared" si="257"/>
        <v>0</v>
      </c>
      <c r="AJ315" s="227">
        <f t="shared" si="257"/>
        <v>0</v>
      </c>
      <c r="AK315" s="227">
        <f t="shared" si="257"/>
        <v>0</v>
      </c>
      <c r="AL315" s="227">
        <f t="shared" si="257"/>
        <v>0</v>
      </c>
      <c r="AM315" s="227">
        <f t="shared" si="257"/>
        <v>0</v>
      </c>
      <c r="AN315" s="227">
        <f t="shared" si="257"/>
        <v>0</v>
      </c>
      <c r="AO315" s="227">
        <f t="shared" si="257"/>
        <v>0</v>
      </c>
      <c r="AP315" s="227">
        <f t="shared" si="258"/>
        <v>0</v>
      </c>
      <c r="AQ315" s="227">
        <f t="shared" si="258"/>
        <v>0</v>
      </c>
      <c r="AR315" s="227">
        <f t="shared" si="258"/>
        <v>0</v>
      </c>
      <c r="AS315" s="226">
        <f t="shared" si="258"/>
        <v>0</v>
      </c>
      <c r="AT315" s="228">
        <f t="shared" si="258"/>
        <v>0</v>
      </c>
      <c r="AU315" s="227">
        <f t="shared" si="258"/>
        <v>0</v>
      </c>
      <c r="AV315" s="227">
        <f t="shared" si="258"/>
        <v>0</v>
      </c>
      <c r="AW315" s="227">
        <f t="shared" si="258"/>
        <v>0</v>
      </c>
      <c r="AX315" s="227">
        <f t="shared" si="258"/>
        <v>0</v>
      </c>
      <c r="AY315" s="227">
        <f t="shared" si="258"/>
        <v>0</v>
      </c>
      <c r="AZ315" s="227">
        <f t="shared" si="258"/>
        <v>0</v>
      </c>
      <c r="BA315" s="227">
        <f t="shared" si="258"/>
        <v>0</v>
      </c>
      <c r="BB315" s="227">
        <f t="shared" si="258"/>
        <v>0</v>
      </c>
      <c r="BC315" s="227">
        <f t="shared" si="258"/>
        <v>0</v>
      </c>
      <c r="BD315" s="227">
        <f t="shared" si="258"/>
        <v>0</v>
      </c>
      <c r="BE315" s="226">
        <f t="shared" si="258"/>
        <v>0</v>
      </c>
      <c r="BF315" s="228">
        <f t="shared" si="259"/>
        <v>0</v>
      </c>
      <c r="BG315" s="227">
        <f t="shared" si="259"/>
        <v>0</v>
      </c>
      <c r="BH315" s="227">
        <f t="shared" si="259"/>
        <v>0</v>
      </c>
      <c r="BI315" s="227">
        <f t="shared" si="259"/>
        <v>0</v>
      </c>
      <c r="BJ315" s="227">
        <f t="shared" si="259"/>
        <v>0</v>
      </c>
      <c r="BK315" s="227">
        <f t="shared" si="259"/>
        <v>0</v>
      </c>
      <c r="BL315" s="227">
        <f t="shared" si="259"/>
        <v>0</v>
      </c>
      <c r="BM315" s="227">
        <f t="shared" si="259"/>
        <v>0</v>
      </c>
      <c r="BN315" s="227">
        <f t="shared" si="259"/>
        <v>0</v>
      </c>
      <c r="BO315" s="227">
        <f t="shared" si="259"/>
        <v>0</v>
      </c>
      <c r="BP315" s="227">
        <f t="shared" si="259"/>
        <v>0</v>
      </c>
      <c r="BQ315" s="226">
        <f t="shared" si="259"/>
        <v>0</v>
      </c>
      <c r="BR315" s="228">
        <f t="shared" si="259"/>
        <v>0</v>
      </c>
      <c r="BS315" s="227">
        <f t="shared" si="259"/>
        <v>0</v>
      </c>
      <c r="BT315" s="227">
        <f t="shared" si="259"/>
        <v>0</v>
      </c>
      <c r="BU315" s="227">
        <f t="shared" si="259"/>
        <v>0</v>
      </c>
      <c r="BV315" s="227">
        <f t="shared" si="250"/>
        <v>0</v>
      </c>
      <c r="BW315" s="227">
        <f t="shared" si="250"/>
        <v>0</v>
      </c>
      <c r="BX315" s="227">
        <f t="shared" si="250"/>
        <v>0</v>
      </c>
      <c r="BY315" s="227">
        <f t="shared" si="250"/>
        <v>0</v>
      </c>
      <c r="BZ315" s="227">
        <f t="shared" si="250"/>
        <v>0</v>
      </c>
      <c r="CA315" s="227">
        <f t="shared" si="250"/>
        <v>0</v>
      </c>
      <c r="CB315" s="227">
        <f t="shared" si="250"/>
        <v>0</v>
      </c>
      <c r="CC315" s="232">
        <f t="shared" si="251"/>
        <v>0</v>
      </c>
      <c r="CD315" s="368"/>
    </row>
    <row r="316" spans="1:82" s="39" customFormat="1" ht="27" x14ac:dyDescent="0.75">
      <c r="B316" s="73" t="s">
        <v>709</v>
      </c>
      <c r="C316" s="129" t="s">
        <v>710</v>
      </c>
      <c r="D316" s="130" t="s">
        <v>446</v>
      </c>
      <c r="E316" s="255">
        <v>1</v>
      </c>
      <c r="F316" s="319"/>
      <c r="G316" s="74">
        <f t="shared" si="245"/>
        <v>0</v>
      </c>
      <c r="H316" s="75"/>
      <c r="I316" s="76"/>
      <c r="J316" s="75">
        <f t="shared" si="256"/>
        <v>0</v>
      </c>
      <c r="K316" s="77">
        <f t="shared" si="256"/>
        <v>0</v>
      </c>
      <c r="L316" s="77">
        <f t="shared" si="256"/>
        <v>0</v>
      </c>
      <c r="M316" s="77">
        <f t="shared" si="256"/>
        <v>0</v>
      </c>
      <c r="N316" s="77">
        <f t="shared" si="256"/>
        <v>0</v>
      </c>
      <c r="O316" s="77">
        <f t="shared" si="256"/>
        <v>0</v>
      </c>
      <c r="P316" s="77">
        <f t="shared" si="256"/>
        <v>0</v>
      </c>
      <c r="Q316" s="77">
        <f t="shared" si="256"/>
        <v>0</v>
      </c>
      <c r="R316" s="77">
        <f t="shared" si="256"/>
        <v>0</v>
      </c>
      <c r="S316" s="77">
        <f t="shared" si="256"/>
        <v>0</v>
      </c>
      <c r="T316" s="77">
        <f t="shared" si="256"/>
        <v>0</v>
      </c>
      <c r="U316" s="76">
        <f t="shared" si="256"/>
        <v>0</v>
      </c>
      <c r="V316" s="78">
        <f t="shared" si="256"/>
        <v>0</v>
      </c>
      <c r="W316" s="77">
        <f t="shared" si="256"/>
        <v>0</v>
      </c>
      <c r="X316" s="77">
        <f t="shared" si="256"/>
        <v>0</v>
      </c>
      <c r="Y316" s="77">
        <f t="shared" si="256"/>
        <v>0</v>
      </c>
      <c r="Z316" s="77">
        <f t="shared" si="257"/>
        <v>0</v>
      </c>
      <c r="AA316" s="77">
        <f t="shared" si="257"/>
        <v>0</v>
      </c>
      <c r="AB316" s="77">
        <f t="shared" si="257"/>
        <v>0</v>
      </c>
      <c r="AC316" s="77">
        <f t="shared" si="257"/>
        <v>0</v>
      </c>
      <c r="AD316" s="77">
        <f t="shared" si="257"/>
        <v>0</v>
      </c>
      <c r="AE316" s="77">
        <f t="shared" si="257"/>
        <v>0</v>
      </c>
      <c r="AF316" s="77">
        <f t="shared" si="257"/>
        <v>0</v>
      </c>
      <c r="AG316" s="76">
        <f t="shared" si="257"/>
        <v>0</v>
      </c>
      <c r="AH316" s="78">
        <f t="shared" si="257"/>
        <v>0</v>
      </c>
      <c r="AI316" s="77">
        <f t="shared" si="257"/>
        <v>0</v>
      </c>
      <c r="AJ316" s="77">
        <f t="shared" si="257"/>
        <v>0</v>
      </c>
      <c r="AK316" s="77">
        <f t="shared" si="257"/>
        <v>0</v>
      </c>
      <c r="AL316" s="77">
        <f t="shared" si="257"/>
        <v>0</v>
      </c>
      <c r="AM316" s="77">
        <f t="shared" si="257"/>
        <v>0</v>
      </c>
      <c r="AN316" s="77">
        <f t="shared" si="257"/>
        <v>0</v>
      </c>
      <c r="AO316" s="77">
        <f t="shared" si="257"/>
        <v>0</v>
      </c>
      <c r="AP316" s="77">
        <f t="shared" si="258"/>
        <v>0</v>
      </c>
      <c r="AQ316" s="77">
        <f t="shared" si="258"/>
        <v>0</v>
      </c>
      <c r="AR316" s="77">
        <f t="shared" si="258"/>
        <v>0</v>
      </c>
      <c r="AS316" s="76">
        <f t="shared" si="258"/>
        <v>0</v>
      </c>
      <c r="AT316" s="78">
        <f t="shared" si="258"/>
        <v>0</v>
      </c>
      <c r="AU316" s="77">
        <f t="shared" si="258"/>
        <v>0</v>
      </c>
      <c r="AV316" s="77">
        <f t="shared" si="258"/>
        <v>0</v>
      </c>
      <c r="AW316" s="77">
        <f t="shared" si="258"/>
        <v>0</v>
      </c>
      <c r="AX316" s="77">
        <f t="shared" si="258"/>
        <v>0</v>
      </c>
      <c r="AY316" s="77">
        <f t="shared" si="258"/>
        <v>0</v>
      </c>
      <c r="AZ316" s="77">
        <f t="shared" si="258"/>
        <v>0</v>
      </c>
      <c r="BA316" s="77">
        <f t="shared" si="258"/>
        <v>0</v>
      </c>
      <c r="BB316" s="77">
        <f t="shared" si="258"/>
        <v>0</v>
      </c>
      <c r="BC316" s="77">
        <f t="shared" si="258"/>
        <v>0</v>
      </c>
      <c r="BD316" s="77">
        <f t="shared" si="258"/>
        <v>0</v>
      </c>
      <c r="BE316" s="76">
        <f t="shared" si="258"/>
        <v>0</v>
      </c>
      <c r="BF316" s="78">
        <f t="shared" si="259"/>
        <v>0</v>
      </c>
      <c r="BG316" s="77">
        <f t="shared" si="259"/>
        <v>0</v>
      </c>
      <c r="BH316" s="77">
        <f t="shared" si="259"/>
        <v>0</v>
      </c>
      <c r="BI316" s="77">
        <f t="shared" si="259"/>
        <v>0</v>
      </c>
      <c r="BJ316" s="77">
        <f t="shared" si="259"/>
        <v>0</v>
      </c>
      <c r="BK316" s="77">
        <f t="shared" si="259"/>
        <v>0</v>
      </c>
      <c r="BL316" s="77">
        <f t="shared" si="259"/>
        <v>0</v>
      </c>
      <c r="BM316" s="77">
        <f t="shared" si="259"/>
        <v>0</v>
      </c>
      <c r="BN316" s="77">
        <f t="shared" si="259"/>
        <v>0</v>
      </c>
      <c r="BO316" s="77">
        <f t="shared" si="259"/>
        <v>0</v>
      </c>
      <c r="BP316" s="77">
        <f t="shared" si="259"/>
        <v>0</v>
      </c>
      <c r="BQ316" s="76">
        <f t="shared" si="259"/>
        <v>0</v>
      </c>
      <c r="BR316" s="78">
        <f t="shared" si="259"/>
        <v>0</v>
      </c>
      <c r="BS316" s="77">
        <f t="shared" si="259"/>
        <v>0</v>
      </c>
      <c r="BT316" s="77">
        <f t="shared" si="259"/>
        <v>0</v>
      </c>
      <c r="BU316" s="77">
        <f t="shared" si="259"/>
        <v>0</v>
      </c>
      <c r="BV316" s="77">
        <f t="shared" si="250"/>
        <v>0</v>
      </c>
      <c r="BW316" s="77">
        <f t="shared" si="250"/>
        <v>0</v>
      </c>
      <c r="BX316" s="77">
        <f t="shared" si="250"/>
        <v>0</v>
      </c>
      <c r="BY316" s="77">
        <f t="shared" si="250"/>
        <v>0</v>
      </c>
      <c r="BZ316" s="77">
        <f t="shared" si="250"/>
        <v>0</v>
      </c>
      <c r="CA316" s="77">
        <f t="shared" si="250"/>
        <v>0</v>
      </c>
      <c r="CB316" s="77">
        <f t="shared" si="250"/>
        <v>0</v>
      </c>
      <c r="CC316" s="76">
        <f t="shared" si="251"/>
        <v>0</v>
      </c>
      <c r="CD316" s="368"/>
    </row>
    <row r="317" spans="1:82" x14ac:dyDescent="0.75">
      <c r="A317" s="175"/>
      <c r="B317" s="176" t="s">
        <v>711</v>
      </c>
      <c r="C317" s="177" t="s">
        <v>712</v>
      </c>
      <c r="D317" s="178" t="s">
        <v>446</v>
      </c>
      <c r="E317" s="300">
        <v>0</v>
      </c>
      <c r="F317" s="229"/>
      <c r="G317" s="174">
        <f t="shared" si="245"/>
        <v>0</v>
      </c>
      <c r="H317" s="225"/>
      <c r="I317" s="226"/>
      <c r="J317" s="225">
        <f t="shared" si="256"/>
        <v>0</v>
      </c>
      <c r="K317" s="227">
        <f t="shared" si="256"/>
        <v>0</v>
      </c>
      <c r="L317" s="227">
        <f t="shared" si="256"/>
        <v>0</v>
      </c>
      <c r="M317" s="227">
        <f t="shared" si="256"/>
        <v>0</v>
      </c>
      <c r="N317" s="227">
        <f t="shared" si="256"/>
        <v>0</v>
      </c>
      <c r="O317" s="227">
        <f t="shared" si="256"/>
        <v>0</v>
      </c>
      <c r="P317" s="227">
        <f t="shared" si="256"/>
        <v>0</v>
      </c>
      <c r="Q317" s="227">
        <f t="shared" si="256"/>
        <v>0</v>
      </c>
      <c r="R317" s="227">
        <f t="shared" si="256"/>
        <v>0</v>
      </c>
      <c r="S317" s="227">
        <f t="shared" si="256"/>
        <v>0</v>
      </c>
      <c r="T317" s="227">
        <f t="shared" si="256"/>
        <v>0</v>
      </c>
      <c r="U317" s="226">
        <f t="shared" si="256"/>
        <v>0</v>
      </c>
      <c r="V317" s="225">
        <f t="shared" si="256"/>
        <v>0</v>
      </c>
      <c r="W317" s="227">
        <f t="shared" si="256"/>
        <v>0</v>
      </c>
      <c r="X317" s="227">
        <f t="shared" si="256"/>
        <v>0</v>
      </c>
      <c r="Y317" s="227">
        <f t="shared" si="256"/>
        <v>0</v>
      </c>
      <c r="Z317" s="227">
        <f t="shared" si="257"/>
        <v>0</v>
      </c>
      <c r="AA317" s="227">
        <f t="shared" si="257"/>
        <v>0</v>
      </c>
      <c r="AB317" s="227">
        <f t="shared" si="257"/>
        <v>0</v>
      </c>
      <c r="AC317" s="227">
        <f t="shared" si="257"/>
        <v>0</v>
      </c>
      <c r="AD317" s="227">
        <f t="shared" si="257"/>
        <v>0</v>
      </c>
      <c r="AE317" s="227">
        <f t="shared" si="257"/>
        <v>0</v>
      </c>
      <c r="AF317" s="227">
        <f t="shared" si="257"/>
        <v>0</v>
      </c>
      <c r="AG317" s="226">
        <f t="shared" si="257"/>
        <v>0</v>
      </c>
      <c r="AH317" s="228">
        <f t="shared" si="257"/>
        <v>0</v>
      </c>
      <c r="AI317" s="227">
        <f t="shared" si="257"/>
        <v>0</v>
      </c>
      <c r="AJ317" s="227">
        <f t="shared" si="257"/>
        <v>0</v>
      </c>
      <c r="AK317" s="227">
        <f t="shared" si="257"/>
        <v>0</v>
      </c>
      <c r="AL317" s="227">
        <f t="shared" si="257"/>
        <v>0</v>
      </c>
      <c r="AM317" s="227">
        <f t="shared" si="257"/>
        <v>0</v>
      </c>
      <c r="AN317" s="227">
        <f t="shared" si="257"/>
        <v>0</v>
      </c>
      <c r="AO317" s="227">
        <f t="shared" si="257"/>
        <v>0</v>
      </c>
      <c r="AP317" s="227">
        <f t="shared" si="258"/>
        <v>0</v>
      </c>
      <c r="AQ317" s="227">
        <f t="shared" si="258"/>
        <v>0</v>
      </c>
      <c r="AR317" s="227">
        <f t="shared" si="258"/>
        <v>0</v>
      </c>
      <c r="AS317" s="226">
        <f t="shared" si="258"/>
        <v>0</v>
      </c>
      <c r="AT317" s="228">
        <f t="shared" si="258"/>
        <v>0</v>
      </c>
      <c r="AU317" s="227">
        <f t="shared" si="258"/>
        <v>0</v>
      </c>
      <c r="AV317" s="227">
        <f t="shared" si="258"/>
        <v>0</v>
      </c>
      <c r="AW317" s="227">
        <f t="shared" si="258"/>
        <v>0</v>
      </c>
      <c r="AX317" s="227">
        <f t="shared" si="258"/>
        <v>0</v>
      </c>
      <c r="AY317" s="227">
        <f t="shared" si="258"/>
        <v>0</v>
      </c>
      <c r="AZ317" s="227">
        <f t="shared" si="258"/>
        <v>0</v>
      </c>
      <c r="BA317" s="227">
        <f t="shared" si="258"/>
        <v>0</v>
      </c>
      <c r="BB317" s="227">
        <f t="shared" si="258"/>
        <v>0</v>
      </c>
      <c r="BC317" s="227">
        <f t="shared" si="258"/>
        <v>0</v>
      </c>
      <c r="BD317" s="227">
        <f t="shared" si="258"/>
        <v>0</v>
      </c>
      <c r="BE317" s="226">
        <f t="shared" si="258"/>
        <v>0</v>
      </c>
      <c r="BF317" s="228">
        <f t="shared" si="259"/>
        <v>0</v>
      </c>
      <c r="BG317" s="227">
        <f t="shared" si="259"/>
        <v>0</v>
      </c>
      <c r="BH317" s="227">
        <f t="shared" si="259"/>
        <v>0</v>
      </c>
      <c r="BI317" s="227">
        <f t="shared" si="259"/>
        <v>0</v>
      </c>
      <c r="BJ317" s="227">
        <f t="shared" si="259"/>
        <v>0</v>
      </c>
      <c r="BK317" s="227">
        <f t="shared" si="259"/>
        <v>0</v>
      </c>
      <c r="BL317" s="227">
        <f t="shared" si="259"/>
        <v>0</v>
      </c>
      <c r="BM317" s="227">
        <f t="shared" si="259"/>
        <v>0</v>
      </c>
      <c r="BN317" s="227">
        <f t="shared" si="259"/>
        <v>0</v>
      </c>
      <c r="BO317" s="227">
        <f t="shared" si="259"/>
        <v>0</v>
      </c>
      <c r="BP317" s="227">
        <f t="shared" si="259"/>
        <v>0</v>
      </c>
      <c r="BQ317" s="226">
        <f t="shared" si="259"/>
        <v>0</v>
      </c>
      <c r="BR317" s="228">
        <f t="shared" si="259"/>
        <v>0</v>
      </c>
      <c r="BS317" s="227">
        <f t="shared" si="259"/>
        <v>0</v>
      </c>
      <c r="BT317" s="227">
        <f t="shared" si="259"/>
        <v>0</v>
      </c>
      <c r="BU317" s="227">
        <f t="shared" si="259"/>
        <v>0</v>
      </c>
      <c r="BV317" s="227">
        <f t="shared" si="250"/>
        <v>0</v>
      </c>
      <c r="BW317" s="227">
        <f t="shared" si="250"/>
        <v>0</v>
      </c>
      <c r="BX317" s="227">
        <f t="shared" si="250"/>
        <v>0</v>
      </c>
      <c r="BY317" s="227">
        <f t="shared" si="250"/>
        <v>0</v>
      </c>
      <c r="BZ317" s="227">
        <f t="shared" si="250"/>
        <v>0</v>
      </c>
      <c r="CA317" s="227">
        <f t="shared" si="250"/>
        <v>0</v>
      </c>
      <c r="CB317" s="227">
        <f t="shared" si="250"/>
        <v>0</v>
      </c>
      <c r="CC317" s="232">
        <f t="shared" si="251"/>
        <v>0</v>
      </c>
      <c r="CD317" s="368"/>
    </row>
    <row r="318" spans="1:82" x14ac:dyDescent="0.75">
      <c r="A318" s="175"/>
      <c r="B318" s="176" t="s">
        <v>713</v>
      </c>
      <c r="C318" s="177" t="s">
        <v>714</v>
      </c>
      <c r="D318" s="178" t="s">
        <v>446</v>
      </c>
      <c r="E318" s="300">
        <v>0</v>
      </c>
      <c r="F318" s="229"/>
      <c r="G318" s="174">
        <f t="shared" si="245"/>
        <v>0</v>
      </c>
      <c r="H318" s="225"/>
      <c r="I318" s="226"/>
      <c r="J318" s="225">
        <f t="shared" si="256"/>
        <v>0</v>
      </c>
      <c r="K318" s="227">
        <f t="shared" si="256"/>
        <v>0</v>
      </c>
      <c r="L318" s="227">
        <f t="shared" si="256"/>
        <v>0</v>
      </c>
      <c r="M318" s="227">
        <f t="shared" si="256"/>
        <v>0</v>
      </c>
      <c r="N318" s="227">
        <f t="shared" si="256"/>
        <v>0</v>
      </c>
      <c r="O318" s="227">
        <f t="shared" si="256"/>
        <v>0</v>
      </c>
      <c r="P318" s="227">
        <f t="shared" si="256"/>
        <v>0</v>
      </c>
      <c r="Q318" s="227">
        <f t="shared" si="256"/>
        <v>0</v>
      </c>
      <c r="R318" s="227">
        <f t="shared" si="256"/>
        <v>0</v>
      </c>
      <c r="S318" s="227">
        <f t="shared" si="256"/>
        <v>0</v>
      </c>
      <c r="T318" s="227">
        <f t="shared" si="256"/>
        <v>0</v>
      </c>
      <c r="U318" s="226">
        <f t="shared" si="256"/>
        <v>0</v>
      </c>
      <c r="V318" s="225">
        <f t="shared" si="256"/>
        <v>0</v>
      </c>
      <c r="W318" s="227">
        <f t="shared" si="256"/>
        <v>0</v>
      </c>
      <c r="X318" s="227">
        <f t="shared" si="256"/>
        <v>0</v>
      </c>
      <c r="Y318" s="227">
        <f t="shared" si="256"/>
        <v>0</v>
      </c>
      <c r="Z318" s="227">
        <f t="shared" si="257"/>
        <v>0</v>
      </c>
      <c r="AA318" s="227">
        <f t="shared" si="257"/>
        <v>0</v>
      </c>
      <c r="AB318" s="227">
        <f t="shared" si="257"/>
        <v>0</v>
      </c>
      <c r="AC318" s="227">
        <f t="shared" si="257"/>
        <v>0</v>
      </c>
      <c r="AD318" s="227">
        <f t="shared" si="257"/>
        <v>0</v>
      </c>
      <c r="AE318" s="227">
        <f t="shared" si="257"/>
        <v>0</v>
      </c>
      <c r="AF318" s="227">
        <f t="shared" si="257"/>
        <v>0</v>
      </c>
      <c r="AG318" s="226">
        <f t="shared" si="257"/>
        <v>0</v>
      </c>
      <c r="AH318" s="228">
        <f t="shared" si="257"/>
        <v>0</v>
      </c>
      <c r="AI318" s="227">
        <f t="shared" si="257"/>
        <v>0</v>
      </c>
      <c r="AJ318" s="227">
        <f t="shared" si="257"/>
        <v>0</v>
      </c>
      <c r="AK318" s="227">
        <f t="shared" si="257"/>
        <v>0</v>
      </c>
      <c r="AL318" s="227">
        <f t="shared" si="257"/>
        <v>0</v>
      </c>
      <c r="AM318" s="227">
        <f t="shared" si="257"/>
        <v>0</v>
      </c>
      <c r="AN318" s="227">
        <f t="shared" si="257"/>
        <v>0</v>
      </c>
      <c r="AO318" s="227">
        <f t="shared" si="257"/>
        <v>0</v>
      </c>
      <c r="AP318" s="227">
        <f t="shared" si="258"/>
        <v>0</v>
      </c>
      <c r="AQ318" s="227">
        <f t="shared" si="258"/>
        <v>0</v>
      </c>
      <c r="AR318" s="227">
        <f t="shared" si="258"/>
        <v>0</v>
      </c>
      <c r="AS318" s="226">
        <f t="shared" si="258"/>
        <v>0</v>
      </c>
      <c r="AT318" s="228">
        <f t="shared" si="258"/>
        <v>0</v>
      </c>
      <c r="AU318" s="227">
        <f t="shared" si="258"/>
        <v>0</v>
      </c>
      <c r="AV318" s="227">
        <f t="shared" si="258"/>
        <v>0</v>
      </c>
      <c r="AW318" s="227">
        <f t="shared" si="258"/>
        <v>0</v>
      </c>
      <c r="AX318" s="227">
        <f t="shared" si="258"/>
        <v>0</v>
      </c>
      <c r="AY318" s="227">
        <f t="shared" si="258"/>
        <v>0</v>
      </c>
      <c r="AZ318" s="227">
        <f t="shared" si="258"/>
        <v>0</v>
      </c>
      <c r="BA318" s="227">
        <f t="shared" si="258"/>
        <v>0</v>
      </c>
      <c r="BB318" s="227">
        <f t="shared" si="258"/>
        <v>0</v>
      </c>
      <c r="BC318" s="227">
        <f t="shared" si="258"/>
        <v>0</v>
      </c>
      <c r="BD318" s="227">
        <f t="shared" si="258"/>
        <v>0</v>
      </c>
      <c r="BE318" s="226">
        <f t="shared" si="258"/>
        <v>0</v>
      </c>
      <c r="BF318" s="228">
        <f t="shared" si="259"/>
        <v>0</v>
      </c>
      <c r="BG318" s="227">
        <f t="shared" si="259"/>
        <v>0</v>
      </c>
      <c r="BH318" s="227">
        <f t="shared" si="259"/>
        <v>0</v>
      </c>
      <c r="BI318" s="227">
        <f t="shared" si="259"/>
        <v>0</v>
      </c>
      <c r="BJ318" s="227">
        <f t="shared" si="259"/>
        <v>0</v>
      </c>
      <c r="BK318" s="227">
        <f t="shared" si="259"/>
        <v>0</v>
      </c>
      <c r="BL318" s="227">
        <f t="shared" si="259"/>
        <v>0</v>
      </c>
      <c r="BM318" s="227">
        <f t="shared" si="259"/>
        <v>0</v>
      </c>
      <c r="BN318" s="227">
        <f t="shared" si="259"/>
        <v>0</v>
      </c>
      <c r="BO318" s="227">
        <f t="shared" si="259"/>
        <v>0</v>
      </c>
      <c r="BP318" s="227">
        <f t="shared" si="259"/>
        <v>0</v>
      </c>
      <c r="BQ318" s="226">
        <f t="shared" si="259"/>
        <v>0</v>
      </c>
      <c r="BR318" s="228">
        <f t="shared" si="259"/>
        <v>0</v>
      </c>
      <c r="BS318" s="227">
        <f t="shared" si="259"/>
        <v>0</v>
      </c>
      <c r="BT318" s="227">
        <f t="shared" si="259"/>
        <v>0</v>
      </c>
      <c r="BU318" s="227">
        <f t="shared" si="259"/>
        <v>0</v>
      </c>
      <c r="BV318" s="227">
        <f t="shared" si="250"/>
        <v>0</v>
      </c>
      <c r="BW318" s="227">
        <f t="shared" si="250"/>
        <v>0</v>
      </c>
      <c r="BX318" s="227">
        <f t="shared" si="250"/>
        <v>0</v>
      </c>
      <c r="BY318" s="227">
        <f t="shared" si="250"/>
        <v>0</v>
      </c>
      <c r="BZ318" s="227">
        <f t="shared" si="250"/>
        <v>0</v>
      </c>
      <c r="CA318" s="227">
        <f t="shared" si="250"/>
        <v>0</v>
      </c>
      <c r="CB318" s="227">
        <f t="shared" si="250"/>
        <v>0</v>
      </c>
      <c r="CC318" s="232">
        <f t="shared" si="251"/>
        <v>0</v>
      </c>
      <c r="CD318" s="368"/>
    </row>
    <row r="319" spans="1:82" x14ac:dyDescent="0.75">
      <c r="A319" s="175"/>
      <c r="B319" s="176" t="s">
        <v>715</v>
      </c>
      <c r="C319" s="177" t="s">
        <v>716</v>
      </c>
      <c r="D319" s="178" t="s">
        <v>86</v>
      </c>
      <c r="E319" s="300">
        <v>0</v>
      </c>
      <c r="F319" s="229"/>
      <c r="G319" s="174">
        <f t="shared" si="245"/>
        <v>0</v>
      </c>
      <c r="H319" s="225"/>
      <c r="I319" s="226"/>
      <c r="J319" s="225">
        <f t="shared" si="256"/>
        <v>0</v>
      </c>
      <c r="K319" s="227">
        <f t="shared" si="256"/>
        <v>0</v>
      </c>
      <c r="L319" s="227">
        <f t="shared" si="256"/>
        <v>0</v>
      </c>
      <c r="M319" s="227">
        <f t="shared" si="256"/>
        <v>0</v>
      </c>
      <c r="N319" s="227">
        <f t="shared" si="256"/>
        <v>0</v>
      </c>
      <c r="O319" s="227">
        <f t="shared" si="256"/>
        <v>0</v>
      </c>
      <c r="P319" s="227">
        <f t="shared" si="256"/>
        <v>0</v>
      </c>
      <c r="Q319" s="227">
        <f t="shared" si="256"/>
        <v>0</v>
      </c>
      <c r="R319" s="227">
        <f t="shared" si="256"/>
        <v>0</v>
      </c>
      <c r="S319" s="227">
        <f t="shared" si="256"/>
        <v>0</v>
      </c>
      <c r="T319" s="227">
        <f t="shared" si="256"/>
        <v>0</v>
      </c>
      <c r="U319" s="226">
        <f t="shared" si="256"/>
        <v>0</v>
      </c>
      <c r="V319" s="225">
        <f t="shared" si="256"/>
        <v>0</v>
      </c>
      <c r="W319" s="227">
        <f t="shared" si="256"/>
        <v>0</v>
      </c>
      <c r="X319" s="227">
        <f t="shared" si="256"/>
        <v>0</v>
      </c>
      <c r="Y319" s="227">
        <f t="shared" si="256"/>
        <v>0</v>
      </c>
      <c r="Z319" s="227">
        <f t="shared" si="257"/>
        <v>0</v>
      </c>
      <c r="AA319" s="227">
        <f t="shared" si="257"/>
        <v>0</v>
      </c>
      <c r="AB319" s="227">
        <f t="shared" si="257"/>
        <v>0</v>
      </c>
      <c r="AC319" s="227">
        <f t="shared" si="257"/>
        <v>0</v>
      </c>
      <c r="AD319" s="227">
        <f t="shared" si="257"/>
        <v>0</v>
      </c>
      <c r="AE319" s="227">
        <f t="shared" si="257"/>
        <v>0</v>
      </c>
      <c r="AF319" s="227">
        <f t="shared" si="257"/>
        <v>0</v>
      </c>
      <c r="AG319" s="226">
        <f t="shared" si="257"/>
        <v>0</v>
      </c>
      <c r="AH319" s="228">
        <f t="shared" si="257"/>
        <v>0</v>
      </c>
      <c r="AI319" s="227">
        <f t="shared" si="257"/>
        <v>0</v>
      </c>
      <c r="AJ319" s="227">
        <f t="shared" si="257"/>
        <v>0</v>
      </c>
      <c r="AK319" s="227">
        <f t="shared" si="257"/>
        <v>0</v>
      </c>
      <c r="AL319" s="227">
        <f t="shared" si="257"/>
        <v>0</v>
      </c>
      <c r="AM319" s="227">
        <f t="shared" si="257"/>
        <v>0</v>
      </c>
      <c r="AN319" s="227">
        <f t="shared" si="257"/>
        <v>0</v>
      </c>
      <c r="AO319" s="227">
        <f t="shared" si="257"/>
        <v>0</v>
      </c>
      <c r="AP319" s="227">
        <f t="shared" si="258"/>
        <v>0</v>
      </c>
      <c r="AQ319" s="227">
        <f t="shared" si="258"/>
        <v>0</v>
      </c>
      <c r="AR319" s="227">
        <f t="shared" si="258"/>
        <v>0</v>
      </c>
      <c r="AS319" s="226">
        <f t="shared" si="258"/>
        <v>0</v>
      </c>
      <c r="AT319" s="228">
        <f t="shared" si="258"/>
        <v>0</v>
      </c>
      <c r="AU319" s="227">
        <f t="shared" si="258"/>
        <v>0</v>
      </c>
      <c r="AV319" s="227">
        <f t="shared" si="258"/>
        <v>0</v>
      </c>
      <c r="AW319" s="227">
        <f t="shared" si="258"/>
        <v>0</v>
      </c>
      <c r="AX319" s="227">
        <f t="shared" si="258"/>
        <v>0</v>
      </c>
      <c r="AY319" s="227">
        <f t="shared" si="258"/>
        <v>0</v>
      </c>
      <c r="AZ319" s="227">
        <f t="shared" si="258"/>
        <v>0</v>
      </c>
      <c r="BA319" s="227">
        <f t="shared" si="258"/>
        <v>0</v>
      </c>
      <c r="BB319" s="227">
        <f t="shared" si="258"/>
        <v>0</v>
      </c>
      <c r="BC319" s="227">
        <f t="shared" si="258"/>
        <v>0</v>
      </c>
      <c r="BD319" s="227">
        <f t="shared" si="258"/>
        <v>0</v>
      </c>
      <c r="BE319" s="226">
        <f t="shared" si="258"/>
        <v>0</v>
      </c>
      <c r="BF319" s="228">
        <f t="shared" si="259"/>
        <v>0</v>
      </c>
      <c r="BG319" s="227">
        <f t="shared" si="259"/>
        <v>0</v>
      </c>
      <c r="BH319" s="227">
        <f t="shared" si="259"/>
        <v>0</v>
      </c>
      <c r="BI319" s="227">
        <f t="shared" si="259"/>
        <v>0</v>
      </c>
      <c r="BJ319" s="227">
        <f t="shared" si="259"/>
        <v>0</v>
      </c>
      <c r="BK319" s="227">
        <f t="shared" si="259"/>
        <v>0</v>
      </c>
      <c r="BL319" s="227">
        <f t="shared" si="259"/>
        <v>0</v>
      </c>
      <c r="BM319" s="227">
        <f t="shared" si="259"/>
        <v>0</v>
      </c>
      <c r="BN319" s="227">
        <f t="shared" si="259"/>
        <v>0</v>
      </c>
      <c r="BO319" s="227">
        <f t="shared" si="259"/>
        <v>0</v>
      </c>
      <c r="BP319" s="227">
        <f t="shared" si="259"/>
        <v>0</v>
      </c>
      <c r="BQ319" s="226">
        <f t="shared" si="259"/>
        <v>0</v>
      </c>
      <c r="BR319" s="228">
        <f t="shared" si="259"/>
        <v>0</v>
      </c>
      <c r="BS319" s="227">
        <f t="shared" si="259"/>
        <v>0</v>
      </c>
      <c r="BT319" s="227">
        <f t="shared" si="259"/>
        <v>0</v>
      </c>
      <c r="BU319" s="227">
        <f t="shared" si="259"/>
        <v>0</v>
      </c>
      <c r="BV319" s="227">
        <f t="shared" si="250"/>
        <v>0</v>
      </c>
      <c r="BW319" s="227">
        <f t="shared" si="250"/>
        <v>0</v>
      </c>
      <c r="BX319" s="227">
        <f t="shared" si="250"/>
        <v>0</v>
      </c>
      <c r="BY319" s="227">
        <f t="shared" si="250"/>
        <v>0</v>
      </c>
      <c r="BZ319" s="227">
        <f t="shared" si="250"/>
        <v>0</v>
      </c>
      <c r="CA319" s="227">
        <f t="shared" si="250"/>
        <v>0</v>
      </c>
      <c r="CB319" s="227">
        <f t="shared" si="250"/>
        <v>0</v>
      </c>
      <c r="CC319" s="232">
        <f t="shared" si="251"/>
        <v>0</v>
      </c>
      <c r="CD319" s="368"/>
    </row>
    <row r="320" spans="1:82" x14ac:dyDescent="0.75">
      <c r="A320" s="175"/>
      <c r="B320" s="176" t="s">
        <v>717</v>
      </c>
      <c r="C320" s="177" t="s">
        <v>718</v>
      </c>
      <c r="D320" s="178" t="s">
        <v>479</v>
      </c>
      <c r="E320" s="300">
        <v>0</v>
      </c>
      <c r="F320" s="229"/>
      <c r="G320" s="174">
        <f t="shared" si="245"/>
        <v>0</v>
      </c>
      <c r="H320" s="225"/>
      <c r="I320" s="226"/>
      <c r="J320" s="225">
        <f t="shared" si="256"/>
        <v>0</v>
      </c>
      <c r="K320" s="227">
        <f t="shared" si="256"/>
        <v>0</v>
      </c>
      <c r="L320" s="227">
        <f t="shared" si="256"/>
        <v>0</v>
      </c>
      <c r="M320" s="227">
        <f t="shared" si="256"/>
        <v>0</v>
      </c>
      <c r="N320" s="227">
        <f t="shared" si="256"/>
        <v>0</v>
      </c>
      <c r="O320" s="227">
        <f t="shared" si="256"/>
        <v>0</v>
      </c>
      <c r="P320" s="227">
        <f t="shared" si="256"/>
        <v>0</v>
      </c>
      <c r="Q320" s="227">
        <f t="shared" si="256"/>
        <v>0</v>
      </c>
      <c r="R320" s="227">
        <f t="shared" si="256"/>
        <v>0</v>
      </c>
      <c r="S320" s="227">
        <f t="shared" si="256"/>
        <v>0</v>
      </c>
      <c r="T320" s="227">
        <f t="shared" si="256"/>
        <v>0</v>
      </c>
      <c r="U320" s="226">
        <f t="shared" si="256"/>
        <v>0</v>
      </c>
      <c r="V320" s="225">
        <f t="shared" si="256"/>
        <v>0</v>
      </c>
      <c r="W320" s="227">
        <f t="shared" si="256"/>
        <v>0</v>
      </c>
      <c r="X320" s="227">
        <f t="shared" si="256"/>
        <v>0</v>
      </c>
      <c r="Y320" s="227">
        <f t="shared" si="256"/>
        <v>0</v>
      </c>
      <c r="Z320" s="227">
        <f t="shared" si="257"/>
        <v>0</v>
      </c>
      <c r="AA320" s="227">
        <f t="shared" si="257"/>
        <v>0</v>
      </c>
      <c r="AB320" s="227">
        <f t="shared" si="257"/>
        <v>0</v>
      </c>
      <c r="AC320" s="227">
        <f t="shared" si="257"/>
        <v>0</v>
      </c>
      <c r="AD320" s="227">
        <f t="shared" si="257"/>
        <v>0</v>
      </c>
      <c r="AE320" s="227">
        <f t="shared" si="257"/>
        <v>0</v>
      </c>
      <c r="AF320" s="227">
        <f t="shared" si="257"/>
        <v>0</v>
      </c>
      <c r="AG320" s="226">
        <f t="shared" si="257"/>
        <v>0</v>
      </c>
      <c r="AH320" s="228">
        <f t="shared" si="257"/>
        <v>0</v>
      </c>
      <c r="AI320" s="227">
        <f t="shared" si="257"/>
        <v>0</v>
      </c>
      <c r="AJ320" s="227">
        <f t="shared" si="257"/>
        <v>0</v>
      </c>
      <c r="AK320" s="227">
        <f t="shared" si="257"/>
        <v>0</v>
      </c>
      <c r="AL320" s="227">
        <f t="shared" si="257"/>
        <v>0</v>
      </c>
      <c r="AM320" s="227">
        <f t="shared" si="257"/>
        <v>0</v>
      </c>
      <c r="AN320" s="227">
        <f t="shared" si="257"/>
        <v>0</v>
      </c>
      <c r="AO320" s="227">
        <f t="shared" si="257"/>
        <v>0</v>
      </c>
      <c r="AP320" s="227">
        <f t="shared" si="258"/>
        <v>0</v>
      </c>
      <c r="AQ320" s="227">
        <f t="shared" si="258"/>
        <v>0</v>
      </c>
      <c r="AR320" s="227">
        <f t="shared" si="258"/>
        <v>0</v>
      </c>
      <c r="AS320" s="226">
        <f t="shared" si="258"/>
        <v>0</v>
      </c>
      <c r="AT320" s="228">
        <f t="shared" si="258"/>
        <v>0</v>
      </c>
      <c r="AU320" s="227">
        <f t="shared" si="258"/>
        <v>0</v>
      </c>
      <c r="AV320" s="227">
        <f t="shared" si="258"/>
        <v>0</v>
      </c>
      <c r="AW320" s="227">
        <f t="shared" si="258"/>
        <v>0</v>
      </c>
      <c r="AX320" s="227">
        <f t="shared" si="258"/>
        <v>0</v>
      </c>
      <c r="AY320" s="227">
        <f t="shared" si="258"/>
        <v>0</v>
      </c>
      <c r="AZ320" s="227">
        <f t="shared" si="258"/>
        <v>0</v>
      </c>
      <c r="BA320" s="227">
        <f t="shared" si="258"/>
        <v>0</v>
      </c>
      <c r="BB320" s="227">
        <f t="shared" si="258"/>
        <v>0</v>
      </c>
      <c r="BC320" s="227">
        <f t="shared" si="258"/>
        <v>0</v>
      </c>
      <c r="BD320" s="227">
        <f t="shared" si="258"/>
        <v>0</v>
      </c>
      <c r="BE320" s="226">
        <f t="shared" si="258"/>
        <v>0</v>
      </c>
      <c r="BF320" s="228">
        <f t="shared" si="259"/>
        <v>0</v>
      </c>
      <c r="BG320" s="227">
        <f t="shared" si="259"/>
        <v>0</v>
      </c>
      <c r="BH320" s="227">
        <f t="shared" si="259"/>
        <v>0</v>
      </c>
      <c r="BI320" s="227">
        <f t="shared" si="259"/>
        <v>0</v>
      </c>
      <c r="BJ320" s="227">
        <f t="shared" si="259"/>
        <v>0</v>
      </c>
      <c r="BK320" s="227">
        <f t="shared" si="259"/>
        <v>0</v>
      </c>
      <c r="BL320" s="227">
        <f t="shared" si="259"/>
        <v>0</v>
      </c>
      <c r="BM320" s="227">
        <f t="shared" si="259"/>
        <v>0</v>
      </c>
      <c r="BN320" s="227">
        <f t="shared" si="259"/>
        <v>0</v>
      </c>
      <c r="BO320" s="227">
        <f t="shared" si="259"/>
        <v>0</v>
      </c>
      <c r="BP320" s="227">
        <f t="shared" si="259"/>
        <v>0</v>
      </c>
      <c r="BQ320" s="226">
        <f t="shared" si="259"/>
        <v>0</v>
      </c>
      <c r="BR320" s="228">
        <f t="shared" si="259"/>
        <v>0</v>
      </c>
      <c r="BS320" s="227">
        <f t="shared" si="259"/>
        <v>0</v>
      </c>
      <c r="BT320" s="227">
        <f t="shared" si="259"/>
        <v>0</v>
      </c>
      <c r="BU320" s="227">
        <f t="shared" si="259"/>
        <v>0</v>
      </c>
      <c r="BV320" s="227">
        <f t="shared" si="250"/>
        <v>0</v>
      </c>
      <c r="BW320" s="227">
        <f t="shared" si="250"/>
        <v>0</v>
      </c>
      <c r="BX320" s="227">
        <f t="shared" si="250"/>
        <v>0</v>
      </c>
      <c r="BY320" s="227">
        <f t="shared" si="250"/>
        <v>0</v>
      </c>
      <c r="BZ320" s="227">
        <f t="shared" si="250"/>
        <v>0</v>
      </c>
      <c r="CA320" s="227">
        <f t="shared" si="250"/>
        <v>0</v>
      </c>
      <c r="CB320" s="227">
        <f t="shared" si="250"/>
        <v>0</v>
      </c>
      <c r="CC320" s="232">
        <f t="shared" si="251"/>
        <v>0</v>
      </c>
      <c r="CD320" s="368"/>
    </row>
    <row r="321" spans="1:82" x14ac:dyDescent="0.75">
      <c r="A321" s="175"/>
      <c r="B321" s="176" t="s">
        <v>719</v>
      </c>
      <c r="C321" s="177" t="s">
        <v>720</v>
      </c>
      <c r="D321" s="178" t="s">
        <v>86</v>
      </c>
      <c r="E321" s="300">
        <v>0</v>
      </c>
      <c r="F321" s="229"/>
      <c r="G321" s="174">
        <f t="shared" si="245"/>
        <v>0</v>
      </c>
      <c r="H321" s="225"/>
      <c r="I321" s="226"/>
      <c r="J321" s="225">
        <f t="shared" si="256"/>
        <v>0</v>
      </c>
      <c r="K321" s="227">
        <f t="shared" si="256"/>
        <v>0</v>
      </c>
      <c r="L321" s="227">
        <f t="shared" si="256"/>
        <v>0</v>
      </c>
      <c r="M321" s="227">
        <f t="shared" si="256"/>
        <v>0</v>
      </c>
      <c r="N321" s="227">
        <f t="shared" si="256"/>
        <v>0</v>
      </c>
      <c r="O321" s="227">
        <f t="shared" si="256"/>
        <v>0</v>
      </c>
      <c r="P321" s="227">
        <f t="shared" si="256"/>
        <v>0</v>
      </c>
      <c r="Q321" s="227">
        <f t="shared" si="256"/>
        <v>0</v>
      </c>
      <c r="R321" s="227">
        <f t="shared" si="256"/>
        <v>0</v>
      </c>
      <c r="S321" s="227">
        <f t="shared" si="256"/>
        <v>0</v>
      </c>
      <c r="T321" s="227">
        <f t="shared" si="256"/>
        <v>0</v>
      </c>
      <c r="U321" s="226">
        <f t="shared" si="256"/>
        <v>0</v>
      </c>
      <c r="V321" s="225">
        <f t="shared" si="256"/>
        <v>0</v>
      </c>
      <c r="W321" s="227">
        <f t="shared" si="256"/>
        <v>0</v>
      </c>
      <c r="X321" s="227">
        <f t="shared" si="256"/>
        <v>0</v>
      </c>
      <c r="Y321" s="227">
        <f t="shared" si="256"/>
        <v>0</v>
      </c>
      <c r="Z321" s="227">
        <f t="shared" si="257"/>
        <v>0</v>
      </c>
      <c r="AA321" s="227">
        <f t="shared" si="257"/>
        <v>0</v>
      </c>
      <c r="AB321" s="227">
        <f t="shared" si="257"/>
        <v>0</v>
      </c>
      <c r="AC321" s="227">
        <f t="shared" si="257"/>
        <v>0</v>
      </c>
      <c r="AD321" s="227">
        <f t="shared" si="257"/>
        <v>0</v>
      </c>
      <c r="AE321" s="227">
        <f t="shared" si="257"/>
        <v>0</v>
      </c>
      <c r="AF321" s="227">
        <f t="shared" si="257"/>
        <v>0</v>
      </c>
      <c r="AG321" s="226">
        <f t="shared" si="257"/>
        <v>0</v>
      </c>
      <c r="AH321" s="228">
        <f t="shared" si="257"/>
        <v>0</v>
      </c>
      <c r="AI321" s="227">
        <f t="shared" si="257"/>
        <v>0</v>
      </c>
      <c r="AJ321" s="227">
        <f t="shared" si="257"/>
        <v>0</v>
      </c>
      <c r="AK321" s="227">
        <f t="shared" si="257"/>
        <v>0</v>
      </c>
      <c r="AL321" s="227">
        <f t="shared" si="257"/>
        <v>0</v>
      </c>
      <c r="AM321" s="227">
        <f t="shared" si="257"/>
        <v>0</v>
      </c>
      <c r="AN321" s="227">
        <f t="shared" si="257"/>
        <v>0</v>
      </c>
      <c r="AO321" s="227">
        <f t="shared" si="257"/>
        <v>0</v>
      </c>
      <c r="AP321" s="227">
        <f t="shared" si="258"/>
        <v>0</v>
      </c>
      <c r="AQ321" s="227">
        <f t="shared" si="258"/>
        <v>0</v>
      </c>
      <c r="AR321" s="227">
        <f t="shared" si="258"/>
        <v>0</v>
      </c>
      <c r="AS321" s="226">
        <f t="shared" si="258"/>
        <v>0</v>
      </c>
      <c r="AT321" s="228">
        <f t="shared" si="258"/>
        <v>0</v>
      </c>
      <c r="AU321" s="227">
        <f t="shared" si="258"/>
        <v>0</v>
      </c>
      <c r="AV321" s="227">
        <f t="shared" si="258"/>
        <v>0</v>
      </c>
      <c r="AW321" s="227">
        <f t="shared" si="258"/>
        <v>0</v>
      </c>
      <c r="AX321" s="227">
        <f t="shared" si="258"/>
        <v>0</v>
      </c>
      <c r="AY321" s="227">
        <f t="shared" si="258"/>
        <v>0</v>
      </c>
      <c r="AZ321" s="227">
        <f t="shared" si="258"/>
        <v>0</v>
      </c>
      <c r="BA321" s="227">
        <f t="shared" si="258"/>
        <v>0</v>
      </c>
      <c r="BB321" s="227">
        <f t="shared" si="258"/>
        <v>0</v>
      </c>
      <c r="BC321" s="227">
        <f t="shared" si="258"/>
        <v>0</v>
      </c>
      <c r="BD321" s="227">
        <f t="shared" si="258"/>
        <v>0</v>
      </c>
      <c r="BE321" s="226">
        <f t="shared" si="258"/>
        <v>0</v>
      </c>
      <c r="BF321" s="228">
        <f t="shared" si="259"/>
        <v>0</v>
      </c>
      <c r="BG321" s="227">
        <f t="shared" si="259"/>
        <v>0</v>
      </c>
      <c r="BH321" s="227">
        <f t="shared" si="259"/>
        <v>0</v>
      </c>
      <c r="BI321" s="227">
        <f t="shared" si="259"/>
        <v>0</v>
      </c>
      <c r="BJ321" s="227">
        <f t="shared" si="259"/>
        <v>0</v>
      </c>
      <c r="BK321" s="227">
        <f t="shared" si="259"/>
        <v>0</v>
      </c>
      <c r="BL321" s="227">
        <f t="shared" si="259"/>
        <v>0</v>
      </c>
      <c r="BM321" s="227">
        <f t="shared" si="259"/>
        <v>0</v>
      </c>
      <c r="BN321" s="227">
        <f t="shared" si="259"/>
        <v>0</v>
      </c>
      <c r="BO321" s="227">
        <f t="shared" si="259"/>
        <v>0</v>
      </c>
      <c r="BP321" s="227">
        <f t="shared" si="259"/>
        <v>0</v>
      </c>
      <c r="BQ321" s="226">
        <f t="shared" si="259"/>
        <v>0</v>
      </c>
      <c r="BR321" s="228">
        <f t="shared" si="259"/>
        <v>0</v>
      </c>
      <c r="BS321" s="227">
        <f t="shared" si="259"/>
        <v>0</v>
      </c>
      <c r="BT321" s="227">
        <f t="shared" si="259"/>
        <v>0</v>
      </c>
      <c r="BU321" s="227">
        <f t="shared" si="259"/>
        <v>0</v>
      </c>
      <c r="BV321" s="227">
        <f t="shared" si="250"/>
        <v>0</v>
      </c>
      <c r="BW321" s="227">
        <f t="shared" si="250"/>
        <v>0</v>
      </c>
      <c r="BX321" s="227">
        <f t="shared" si="250"/>
        <v>0</v>
      </c>
      <c r="BY321" s="227">
        <f t="shared" si="250"/>
        <v>0</v>
      </c>
      <c r="BZ321" s="227">
        <f t="shared" si="250"/>
        <v>0</v>
      </c>
      <c r="CA321" s="227">
        <f t="shared" si="250"/>
        <v>0</v>
      </c>
      <c r="CB321" s="227">
        <f t="shared" si="250"/>
        <v>0</v>
      </c>
      <c r="CC321" s="232">
        <f t="shared" si="251"/>
        <v>0</v>
      </c>
      <c r="CD321" s="368"/>
    </row>
    <row r="322" spans="1:82" x14ac:dyDescent="0.75">
      <c r="A322" s="175"/>
      <c r="B322" s="176" t="s">
        <v>721</v>
      </c>
      <c r="C322" s="177" t="s">
        <v>722</v>
      </c>
      <c r="D322" s="178" t="s">
        <v>86</v>
      </c>
      <c r="E322" s="300">
        <v>0</v>
      </c>
      <c r="F322" s="229"/>
      <c r="G322" s="174">
        <f t="shared" si="245"/>
        <v>0</v>
      </c>
      <c r="H322" s="225"/>
      <c r="I322" s="226"/>
      <c r="J322" s="225">
        <f t="shared" si="256"/>
        <v>0</v>
      </c>
      <c r="K322" s="227">
        <f t="shared" si="256"/>
        <v>0</v>
      </c>
      <c r="L322" s="227">
        <f t="shared" si="256"/>
        <v>0</v>
      </c>
      <c r="M322" s="227">
        <f t="shared" si="256"/>
        <v>0</v>
      </c>
      <c r="N322" s="227">
        <f t="shared" si="256"/>
        <v>0</v>
      </c>
      <c r="O322" s="227">
        <f t="shared" si="256"/>
        <v>0</v>
      </c>
      <c r="P322" s="227">
        <f t="shared" si="256"/>
        <v>0</v>
      </c>
      <c r="Q322" s="227">
        <f t="shared" si="256"/>
        <v>0</v>
      </c>
      <c r="R322" s="227">
        <f t="shared" si="256"/>
        <v>0</v>
      </c>
      <c r="S322" s="227">
        <f t="shared" si="256"/>
        <v>0</v>
      </c>
      <c r="T322" s="227">
        <f t="shared" si="256"/>
        <v>0</v>
      </c>
      <c r="U322" s="226">
        <f t="shared" si="256"/>
        <v>0</v>
      </c>
      <c r="V322" s="225">
        <f t="shared" si="256"/>
        <v>0</v>
      </c>
      <c r="W322" s="227">
        <f t="shared" si="256"/>
        <v>0</v>
      </c>
      <c r="X322" s="227">
        <f t="shared" si="256"/>
        <v>0</v>
      </c>
      <c r="Y322" s="227">
        <f t="shared" si="256"/>
        <v>0</v>
      </c>
      <c r="Z322" s="227">
        <f t="shared" si="257"/>
        <v>0</v>
      </c>
      <c r="AA322" s="227">
        <f t="shared" si="257"/>
        <v>0</v>
      </c>
      <c r="AB322" s="227">
        <f t="shared" si="257"/>
        <v>0</v>
      </c>
      <c r="AC322" s="227">
        <f t="shared" si="257"/>
        <v>0</v>
      </c>
      <c r="AD322" s="227">
        <f t="shared" si="257"/>
        <v>0</v>
      </c>
      <c r="AE322" s="227">
        <f t="shared" si="257"/>
        <v>0</v>
      </c>
      <c r="AF322" s="227">
        <f t="shared" si="257"/>
        <v>0</v>
      </c>
      <c r="AG322" s="226">
        <f t="shared" si="257"/>
        <v>0</v>
      </c>
      <c r="AH322" s="228">
        <f t="shared" si="257"/>
        <v>0</v>
      </c>
      <c r="AI322" s="227">
        <f t="shared" si="257"/>
        <v>0</v>
      </c>
      <c r="AJ322" s="227">
        <f t="shared" si="257"/>
        <v>0</v>
      </c>
      <c r="AK322" s="227">
        <f t="shared" si="257"/>
        <v>0</v>
      </c>
      <c r="AL322" s="227">
        <f t="shared" si="257"/>
        <v>0</v>
      </c>
      <c r="AM322" s="227">
        <f t="shared" si="257"/>
        <v>0</v>
      </c>
      <c r="AN322" s="227">
        <f t="shared" si="257"/>
        <v>0</v>
      </c>
      <c r="AO322" s="227">
        <f t="shared" si="257"/>
        <v>0</v>
      </c>
      <c r="AP322" s="227">
        <f t="shared" si="258"/>
        <v>0</v>
      </c>
      <c r="AQ322" s="227">
        <f t="shared" si="258"/>
        <v>0</v>
      </c>
      <c r="AR322" s="227">
        <f t="shared" si="258"/>
        <v>0</v>
      </c>
      <c r="AS322" s="226">
        <f t="shared" si="258"/>
        <v>0</v>
      </c>
      <c r="AT322" s="228">
        <f t="shared" si="258"/>
        <v>0</v>
      </c>
      <c r="AU322" s="227">
        <f t="shared" si="258"/>
        <v>0</v>
      </c>
      <c r="AV322" s="227">
        <f t="shared" si="258"/>
        <v>0</v>
      </c>
      <c r="AW322" s="227">
        <f t="shared" si="258"/>
        <v>0</v>
      </c>
      <c r="AX322" s="227">
        <f t="shared" si="258"/>
        <v>0</v>
      </c>
      <c r="AY322" s="227">
        <f t="shared" si="258"/>
        <v>0</v>
      </c>
      <c r="AZ322" s="227">
        <f t="shared" si="258"/>
        <v>0</v>
      </c>
      <c r="BA322" s="227">
        <f t="shared" si="258"/>
        <v>0</v>
      </c>
      <c r="BB322" s="227">
        <f t="shared" si="258"/>
        <v>0</v>
      </c>
      <c r="BC322" s="227">
        <f t="shared" si="258"/>
        <v>0</v>
      </c>
      <c r="BD322" s="227">
        <f t="shared" si="258"/>
        <v>0</v>
      </c>
      <c r="BE322" s="226">
        <f t="shared" si="258"/>
        <v>0</v>
      </c>
      <c r="BF322" s="228">
        <f t="shared" si="259"/>
        <v>0</v>
      </c>
      <c r="BG322" s="227">
        <f t="shared" si="259"/>
        <v>0</v>
      </c>
      <c r="BH322" s="227">
        <f t="shared" si="259"/>
        <v>0</v>
      </c>
      <c r="BI322" s="227">
        <f t="shared" si="259"/>
        <v>0</v>
      </c>
      <c r="BJ322" s="227">
        <f t="shared" si="259"/>
        <v>0</v>
      </c>
      <c r="BK322" s="227">
        <f t="shared" si="259"/>
        <v>0</v>
      </c>
      <c r="BL322" s="227">
        <f t="shared" si="259"/>
        <v>0</v>
      </c>
      <c r="BM322" s="227">
        <f t="shared" si="259"/>
        <v>0</v>
      </c>
      <c r="BN322" s="227">
        <f t="shared" si="259"/>
        <v>0</v>
      </c>
      <c r="BO322" s="227">
        <f t="shared" si="259"/>
        <v>0</v>
      </c>
      <c r="BP322" s="227">
        <f t="shared" si="259"/>
        <v>0</v>
      </c>
      <c r="BQ322" s="226">
        <f t="shared" si="259"/>
        <v>0</v>
      </c>
      <c r="BR322" s="228">
        <f t="shared" si="259"/>
        <v>0</v>
      </c>
      <c r="BS322" s="227">
        <f t="shared" si="259"/>
        <v>0</v>
      </c>
      <c r="BT322" s="227">
        <f t="shared" si="259"/>
        <v>0</v>
      </c>
      <c r="BU322" s="227">
        <f t="shared" si="259"/>
        <v>0</v>
      </c>
      <c r="BV322" s="227">
        <f t="shared" si="250"/>
        <v>0</v>
      </c>
      <c r="BW322" s="227">
        <f t="shared" si="250"/>
        <v>0</v>
      </c>
      <c r="BX322" s="227">
        <f t="shared" si="250"/>
        <v>0</v>
      </c>
      <c r="BY322" s="227">
        <f t="shared" si="250"/>
        <v>0</v>
      </c>
      <c r="BZ322" s="227">
        <f t="shared" si="250"/>
        <v>0</v>
      </c>
      <c r="CA322" s="227">
        <f t="shared" si="250"/>
        <v>0</v>
      </c>
      <c r="CB322" s="227">
        <f t="shared" si="250"/>
        <v>0</v>
      </c>
      <c r="CC322" s="232">
        <f t="shared" si="251"/>
        <v>0</v>
      </c>
      <c r="CD322" s="368"/>
    </row>
    <row r="323" spans="1:82" x14ac:dyDescent="0.75">
      <c r="A323" s="175"/>
      <c r="B323" s="176" t="s">
        <v>723</v>
      </c>
      <c r="C323" s="177" t="s">
        <v>724</v>
      </c>
      <c r="D323" s="178" t="s">
        <v>446</v>
      </c>
      <c r="E323" s="300">
        <v>0</v>
      </c>
      <c r="F323" s="229"/>
      <c r="G323" s="174">
        <f t="shared" si="245"/>
        <v>0</v>
      </c>
      <c r="H323" s="225"/>
      <c r="I323" s="226"/>
      <c r="J323" s="225">
        <f t="shared" si="256"/>
        <v>0</v>
      </c>
      <c r="K323" s="227">
        <f t="shared" si="256"/>
        <v>0</v>
      </c>
      <c r="L323" s="227">
        <f t="shared" si="256"/>
        <v>0</v>
      </c>
      <c r="M323" s="227">
        <f t="shared" si="256"/>
        <v>0</v>
      </c>
      <c r="N323" s="227">
        <f t="shared" si="256"/>
        <v>0</v>
      </c>
      <c r="O323" s="227">
        <f t="shared" si="256"/>
        <v>0</v>
      </c>
      <c r="P323" s="227">
        <f t="shared" si="256"/>
        <v>0</v>
      </c>
      <c r="Q323" s="227">
        <f t="shared" si="256"/>
        <v>0</v>
      </c>
      <c r="R323" s="227">
        <f t="shared" si="256"/>
        <v>0</v>
      </c>
      <c r="S323" s="227">
        <f t="shared" si="256"/>
        <v>0</v>
      </c>
      <c r="T323" s="227">
        <f t="shared" si="256"/>
        <v>0</v>
      </c>
      <c r="U323" s="226">
        <f t="shared" si="256"/>
        <v>0</v>
      </c>
      <c r="V323" s="225">
        <f t="shared" si="256"/>
        <v>0</v>
      </c>
      <c r="W323" s="227">
        <f t="shared" si="256"/>
        <v>0</v>
      </c>
      <c r="X323" s="227">
        <f t="shared" si="256"/>
        <v>0</v>
      </c>
      <c r="Y323" s="227">
        <f t="shared" si="256"/>
        <v>0</v>
      </c>
      <c r="Z323" s="227">
        <f t="shared" si="257"/>
        <v>0</v>
      </c>
      <c r="AA323" s="227">
        <f t="shared" si="257"/>
        <v>0</v>
      </c>
      <c r="AB323" s="227">
        <f t="shared" si="257"/>
        <v>0</v>
      </c>
      <c r="AC323" s="227">
        <f t="shared" si="257"/>
        <v>0</v>
      </c>
      <c r="AD323" s="227">
        <f t="shared" si="257"/>
        <v>0</v>
      </c>
      <c r="AE323" s="227">
        <f t="shared" si="257"/>
        <v>0</v>
      </c>
      <c r="AF323" s="227">
        <f t="shared" si="257"/>
        <v>0</v>
      </c>
      <c r="AG323" s="226">
        <f t="shared" si="257"/>
        <v>0</v>
      </c>
      <c r="AH323" s="228">
        <f t="shared" si="257"/>
        <v>0</v>
      </c>
      <c r="AI323" s="227">
        <f t="shared" si="257"/>
        <v>0</v>
      </c>
      <c r="AJ323" s="227">
        <f t="shared" si="257"/>
        <v>0</v>
      </c>
      <c r="AK323" s="227">
        <f t="shared" si="257"/>
        <v>0</v>
      </c>
      <c r="AL323" s="227">
        <f t="shared" si="257"/>
        <v>0</v>
      </c>
      <c r="AM323" s="227">
        <f t="shared" si="257"/>
        <v>0</v>
      </c>
      <c r="AN323" s="227">
        <f t="shared" si="257"/>
        <v>0</v>
      </c>
      <c r="AO323" s="227">
        <f t="shared" si="257"/>
        <v>0</v>
      </c>
      <c r="AP323" s="227">
        <f t="shared" si="258"/>
        <v>0</v>
      </c>
      <c r="AQ323" s="227">
        <f t="shared" si="258"/>
        <v>0</v>
      </c>
      <c r="AR323" s="227">
        <f t="shared" si="258"/>
        <v>0</v>
      </c>
      <c r="AS323" s="226">
        <f t="shared" si="258"/>
        <v>0</v>
      </c>
      <c r="AT323" s="228">
        <f t="shared" si="258"/>
        <v>0</v>
      </c>
      <c r="AU323" s="227">
        <f t="shared" si="258"/>
        <v>0</v>
      </c>
      <c r="AV323" s="227">
        <f t="shared" si="258"/>
        <v>0</v>
      </c>
      <c r="AW323" s="227">
        <f t="shared" si="258"/>
        <v>0</v>
      </c>
      <c r="AX323" s="227">
        <f t="shared" si="258"/>
        <v>0</v>
      </c>
      <c r="AY323" s="227">
        <f t="shared" si="258"/>
        <v>0</v>
      </c>
      <c r="AZ323" s="227">
        <f t="shared" si="258"/>
        <v>0</v>
      </c>
      <c r="BA323" s="227">
        <f t="shared" si="258"/>
        <v>0</v>
      </c>
      <c r="BB323" s="227">
        <f t="shared" si="258"/>
        <v>0</v>
      </c>
      <c r="BC323" s="227">
        <f t="shared" si="258"/>
        <v>0</v>
      </c>
      <c r="BD323" s="227">
        <f t="shared" si="258"/>
        <v>0</v>
      </c>
      <c r="BE323" s="226">
        <f t="shared" si="258"/>
        <v>0</v>
      </c>
      <c r="BF323" s="228">
        <f t="shared" si="259"/>
        <v>0</v>
      </c>
      <c r="BG323" s="227">
        <f t="shared" si="259"/>
        <v>0</v>
      </c>
      <c r="BH323" s="227">
        <f t="shared" si="259"/>
        <v>0</v>
      </c>
      <c r="BI323" s="227">
        <f t="shared" si="259"/>
        <v>0</v>
      </c>
      <c r="BJ323" s="227">
        <f t="shared" si="259"/>
        <v>0</v>
      </c>
      <c r="BK323" s="227">
        <f t="shared" si="259"/>
        <v>0</v>
      </c>
      <c r="BL323" s="227">
        <f t="shared" si="259"/>
        <v>0</v>
      </c>
      <c r="BM323" s="227">
        <f t="shared" si="259"/>
        <v>0</v>
      </c>
      <c r="BN323" s="227">
        <f t="shared" si="259"/>
        <v>0</v>
      </c>
      <c r="BO323" s="227">
        <f t="shared" si="259"/>
        <v>0</v>
      </c>
      <c r="BP323" s="227">
        <f t="shared" si="259"/>
        <v>0</v>
      </c>
      <c r="BQ323" s="226">
        <f t="shared" si="259"/>
        <v>0</v>
      </c>
      <c r="BR323" s="228">
        <f t="shared" si="259"/>
        <v>0</v>
      </c>
      <c r="BS323" s="227">
        <f t="shared" si="259"/>
        <v>0</v>
      </c>
      <c r="BT323" s="227">
        <f t="shared" si="259"/>
        <v>0</v>
      </c>
      <c r="BU323" s="227">
        <f t="shared" si="259"/>
        <v>0</v>
      </c>
      <c r="BV323" s="227">
        <f t="shared" si="250"/>
        <v>0</v>
      </c>
      <c r="BW323" s="227">
        <f t="shared" si="250"/>
        <v>0</v>
      </c>
      <c r="BX323" s="227">
        <f t="shared" si="250"/>
        <v>0</v>
      </c>
      <c r="BY323" s="227">
        <f t="shared" si="250"/>
        <v>0</v>
      </c>
      <c r="BZ323" s="227">
        <f t="shared" si="250"/>
        <v>0</v>
      </c>
      <c r="CA323" s="227">
        <f t="shared" si="250"/>
        <v>0</v>
      </c>
      <c r="CB323" s="227">
        <f t="shared" si="250"/>
        <v>0</v>
      </c>
      <c r="CC323" s="232">
        <f t="shared" si="251"/>
        <v>0</v>
      </c>
      <c r="CD323" s="368"/>
    </row>
    <row r="324" spans="1:82" s="39" customFormat="1" ht="13.5" x14ac:dyDescent="0.75">
      <c r="B324" s="73" t="s">
        <v>725</v>
      </c>
      <c r="C324" s="129" t="s">
        <v>726</v>
      </c>
      <c r="D324" s="130" t="s">
        <v>446</v>
      </c>
      <c r="E324" s="255">
        <v>1</v>
      </c>
      <c r="F324" s="319"/>
      <c r="G324" s="74">
        <f t="shared" si="245"/>
        <v>0</v>
      </c>
      <c r="H324" s="75"/>
      <c r="I324" s="76"/>
      <c r="J324" s="75">
        <f t="shared" si="256"/>
        <v>0</v>
      </c>
      <c r="K324" s="77">
        <f t="shared" si="256"/>
        <v>0</v>
      </c>
      <c r="L324" s="77">
        <f t="shared" si="256"/>
        <v>0</v>
      </c>
      <c r="M324" s="77">
        <f t="shared" si="256"/>
        <v>0</v>
      </c>
      <c r="N324" s="77">
        <f t="shared" si="256"/>
        <v>0</v>
      </c>
      <c r="O324" s="77">
        <f t="shared" si="256"/>
        <v>0</v>
      </c>
      <c r="P324" s="77">
        <f t="shared" si="256"/>
        <v>0</v>
      </c>
      <c r="Q324" s="77">
        <f t="shared" si="256"/>
        <v>0</v>
      </c>
      <c r="R324" s="77">
        <f t="shared" si="256"/>
        <v>0</v>
      </c>
      <c r="S324" s="77">
        <f t="shared" si="256"/>
        <v>0</v>
      </c>
      <c r="T324" s="77">
        <f t="shared" si="256"/>
        <v>0</v>
      </c>
      <c r="U324" s="76">
        <f t="shared" si="256"/>
        <v>0</v>
      </c>
      <c r="V324" s="78">
        <f t="shared" si="256"/>
        <v>0</v>
      </c>
      <c r="W324" s="77">
        <f t="shared" si="256"/>
        <v>0</v>
      </c>
      <c r="X324" s="77">
        <f t="shared" si="256"/>
        <v>0</v>
      </c>
      <c r="Y324" s="77">
        <f t="shared" ref="Y324" si="260">$G324/72</f>
        <v>0</v>
      </c>
      <c r="Z324" s="77">
        <f t="shared" si="257"/>
        <v>0</v>
      </c>
      <c r="AA324" s="77">
        <f t="shared" si="257"/>
        <v>0</v>
      </c>
      <c r="AB324" s="77">
        <f t="shared" si="257"/>
        <v>0</v>
      </c>
      <c r="AC324" s="77">
        <f t="shared" si="257"/>
        <v>0</v>
      </c>
      <c r="AD324" s="77">
        <f t="shared" si="257"/>
        <v>0</v>
      </c>
      <c r="AE324" s="77">
        <f t="shared" si="257"/>
        <v>0</v>
      </c>
      <c r="AF324" s="77">
        <f t="shared" si="257"/>
        <v>0</v>
      </c>
      <c r="AG324" s="76">
        <f t="shared" si="257"/>
        <v>0</v>
      </c>
      <c r="AH324" s="78">
        <f t="shared" si="257"/>
        <v>0</v>
      </c>
      <c r="AI324" s="77">
        <f t="shared" si="257"/>
        <v>0</v>
      </c>
      <c r="AJ324" s="77">
        <f t="shared" si="257"/>
        <v>0</v>
      </c>
      <c r="AK324" s="77">
        <f t="shared" si="257"/>
        <v>0</v>
      </c>
      <c r="AL324" s="77">
        <f t="shared" si="257"/>
        <v>0</v>
      </c>
      <c r="AM324" s="77">
        <f t="shared" si="257"/>
        <v>0</v>
      </c>
      <c r="AN324" s="77">
        <f t="shared" si="257"/>
        <v>0</v>
      </c>
      <c r="AO324" s="77">
        <f t="shared" ref="AO324" si="261">$G324/72</f>
        <v>0</v>
      </c>
      <c r="AP324" s="77">
        <f t="shared" si="258"/>
        <v>0</v>
      </c>
      <c r="AQ324" s="77">
        <f t="shared" si="258"/>
        <v>0</v>
      </c>
      <c r="AR324" s="77">
        <f t="shared" si="258"/>
        <v>0</v>
      </c>
      <c r="AS324" s="76">
        <f t="shared" si="258"/>
        <v>0</v>
      </c>
      <c r="AT324" s="78">
        <f t="shared" si="258"/>
        <v>0</v>
      </c>
      <c r="AU324" s="77">
        <f t="shared" si="258"/>
        <v>0</v>
      </c>
      <c r="AV324" s="77">
        <f t="shared" si="258"/>
        <v>0</v>
      </c>
      <c r="AW324" s="77">
        <f t="shared" si="258"/>
        <v>0</v>
      </c>
      <c r="AX324" s="77">
        <f t="shared" si="258"/>
        <v>0</v>
      </c>
      <c r="AY324" s="77">
        <f t="shared" si="258"/>
        <v>0</v>
      </c>
      <c r="AZ324" s="77">
        <f t="shared" si="258"/>
        <v>0</v>
      </c>
      <c r="BA324" s="77">
        <f t="shared" si="258"/>
        <v>0</v>
      </c>
      <c r="BB324" s="77">
        <f t="shared" si="258"/>
        <v>0</v>
      </c>
      <c r="BC324" s="77">
        <f t="shared" si="258"/>
        <v>0</v>
      </c>
      <c r="BD324" s="77">
        <f t="shared" si="258"/>
        <v>0</v>
      </c>
      <c r="BE324" s="76">
        <f t="shared" ref="BE324" si="262">$G324/72</f>
        <v>0</v>
      </c>
      <c r="BF324" s="78">
        <f t="shared" si="259"/>
        <v>0</v>
      </c>
      <c r="BG324" s="77">
        <f t="shared" si="259"/>
        <v>0</v>
      </c>
      <c r="BH324" s="77">
        <f t="shared" si="259"/>
        <v>0</v>
      </c>
      <c r="BI324" s="77">
        <f t="shared" si="259"/>
        <v>0</v>
      </c>
      <c r="BJ324" s="77">
        <f t="shared" si="259"/>
        <v>0</v>
      </c>
      <c r="BK324" s="77">
        <f t="shared" si="259"/>
        <v>0</v>
      </c>
      <c r="BL324" s="77">
        <f t="shared" si="259"/>
        <v>0</v>
      </c>
      <c r="BM324" s="77">
        <f t="shared" si="259"/>
        <v>0</v>
      </c>
      <c r="BN324" s="77">
        <f t="shared" si="259"/>
        <v>0</v>
      </c>
      <c r="BO324" s="77">
        <f t="shared" si="259"/>
        <v>0</v>
      </c>
      <c r="BP324" s="77">
        <f t="shared" si="259"/>
        <v>0</v>
      </c>
      <c r="BQ324" s="76">
        <f t="shared" si="259"/>
        <v>0</v>
      </c>
      <c r="BR324" s="78">
        <f t="shared" si="259"/>
        <v>0</v>
      </c>
      <c r="BS324" s="77">
        <f t="shared" si="259"/>
        <v>0</v>
      </c>
      <c r="BT324" s="77">
        <f t="shared" si="259"/>
        <v>0</v>
      </c>
      <c r="BU324" s="77">
        <f t="shared" ref="BU324" si="263">$G324/72</f>
        <v>0</v>
      </c>
      <c r="BV324" s="77">
        <f t="shared" si="250"/>
        <v>0</v>
      </c>
      <c r="BW324" s="77">
        <f t="shared" si="250"/>
        <v>0</v>
      </c>
      <c r="BX324" s="77">
        <f t="shared" si="250"/>
        <v>0</v>
      </c>
      <c r="BY324" s="77">
        <f t="shared" si="250"/>
        <v>0</v>
      </c>
      <c r="BZ324" s="77">
        <f t="shared" si="250"/>
        <v>0</v>
      </c>
      <c r="CA324" s="77">
        <f t="shared" si="250"/>
        <v>0</v>
      </c>
      <c r="CB324" s="77">
        <f t="shared" si="250"/>
        <v>0</v>
      </c>
      <c r="CC324" s="76">
        <f t="shared" si="251"/>
        <v>0</v>
      </c>
      <c r="CD324" s="368"/>
    </row>
    <row r="325" spans="1:82" s="39" customFormat="1" ht="13.5" x14ac:dyDescent="0.75">
      <c r="B325" s="73" t="s">
        <v>727</v>
      </c>
      <c r="C325" s="129" t="s">
        <v>728</v>
      </c>
      <c r="D325" s="130" t="s">
        <v>446</v>
      </c>
      <c r="E325" s="255">
        <v>1</v>
      </c>
      <c r="F325" s="319"/>
      <c r="G325" s="74">
        <f t="shared" si="245"/>
        <v>0</v>
      </c>
      <c r="H325" s="75"/>
      <c r="I325" s="76"/>
      <c r="J325" s="75">
        <f t="shared" ref="J325:Y334" si="264">$G325/72</f>
        <v>0</v>
      </c>
      <c r="K325" s="77">
        <f t="shared" si="264"/>
        <v>0</v>
      </c>
      <c r="L325" s="77">
        <f t="shared" si="264"/>
        <v>0</v>
      </c>
      <c r="M325" s="77">
        <f t="shared" si="264"/>
        <v>0</v>
      </c>
      <c r="N325" s="77">
        <f t="shared" si="264"/>
        <v>0</v>
      </c>
      <c r="O325" s="77">
        <f t="shared" si="264"/>
        <v>0</v>
      </c>
      <c r="P325" s="77">
        <f t="shared" si="264"/>
        <v>0</v>
      </c>
      <c r="Q325" s="77">
        <f t="shared" si="264"/>
        <v>0</v>
      </c>
      <c r="R325" s="77">
        <f t="shared" si="264"/>
        <v>0</v>
      </c>
      <c r="S325" s="77">
        <f t="shared" si="264"/>
        <v>0</v>
      </c>
      <c r="T325" s="77">
        <f t="shared" si="264"/>
        <v>0</v>
      </c>
      <c r="U325" s="76">
        <f t="shared" si="264"/>
        <v>0</v>
      </c>
      <c r="V325" s="78">
        <f t="shared" si="264"/>
        <v>0</v>
      </c>
      <c r="W325" s="77">
        <f t="shared" si="264"/>
        <v>0</v>
      </c>
      <c r="X325" s="77">
        <f t="shared" si="264"/>
        <v>0</v>
      </c>
      <c r="Y325" s="77">
        <f t="shared" si="264"/>
        <v>0</v>
      </c>
      <c r="Z325" s="77">
        <f t="shared" ref="Z325:AO334" si="265">$G325/72</f>
        <v>0</v>
      </c>
      <c r="AA325" s="77">
        <f t="shared" si="265"/>
        <v>0</v>
      </c>
      <c r="AB325" s="77">
        <f t="shared" si="265"/>
        <v>0</v>
      </c>
      <c r="AC325" s="77">
        <f t="shared" si="265"/>
        <v>0</v>
      </c>
      <c r="AD325" s="77">
        <f t="shared" si="265"/>
        <v>0</v>
      </c>
      <c r="AE325" s="77">
        <f t="shared" si="265"/>
        <v>0</v>
      </c>
      <c r="AF325" s="77">
        <f t="shared" si="265"/>
        <v>0</v>
      </c>
      <c r="AG325" s="76">
        <f t="shared" si="265"/>
        <v>0</v>
      </c>
      <c r="AH325" s="78">
        <f t="shared" si="265"/>
        <v>0</v>
      </c>
      <c r="AI325" s="77">
        <f t="shared" si="265"/>
        <v>0</v>
      </c>
      <c r="AJ325" s="77">
        <f t="shared" si="265"/>
        <v>0</v>
      </c>
      <c r="AK325" s="77">
        <f t="shared" si="265"/>
        <v>0</v>
      </c>
      <c r="AL325" s="77">
        <f t="shared" si="265"/>
        <v>0</v>
      </c>
      <c r="AM325" s="77">
        <f t="shared" si="265"/>
        <v>0</v>
      </c>
      <c r="AN325" s="77">
        <f t="shared" si="265"/>
        <v>0</v>
      </c>
      <c r="AO325" s="77">
        <f t="shared" si="265"/>
        <v>0</v>
      </c>
      <c r="AP325" s="77">
        <f t="shared" ref="AP325:BE334" si="266">$G325/72</f>
        <v>0</v>
      </c>
      <c r="AQ325" s="77">
        <f t="shared" si="266"/>
        <v>0</v>
      </c>
      <c r="AR325" s="77">
        <f t="shared" si="266"/>
        <v>0</v>
      </c>
      <c r="AS325" s="76">
        <f t="shared" si="266"/>
        <v>0</v>
      </c>
      <c r="AT325" s="78">
        <f t="shared" si="266"/>
        <v>0</v>
      </c>
      <c r="AU325" s="77">
        <f t="shared" si="266"/>
        <v>0</v>
      </c>
      <c r="AV325" s="77">
        <f t="shared" si="266"/>
        <v>0</v>
      </c>
      <c r="AW325" s="77">
        <f t="shared" si="266"/>
        <v>0</v>
      </c>
      <c r="AX325" s="77">
        <f t="shared" si="266"/>
        <v>0</v>
      </c>
      <c r="AY325" s="77">
        <f t="shared" si="266"/>
        <v>0</v>
      </c>
      <c r="AZ325" s="77">
        <f t="shared" si="266"/>
        <v>0</v>
      </c>
      <c r="BA325" s="77">
        <f t="shared" si="266"/>
        <v>0</v>
      </c>
      <c r="BB325" s="77">
        <f t="shared" si="266"/>
        <v>0</v>
      </c>
      <c r="BC325" s="77">
        <f t="shared" si="266"/>
        <v>0</v>
      </c>
      <c r="BD325" s="77">
        <f t="shared" si="266"/>
        <v>0</v>
      </c>
      <c r="BE325" s="76">
        <f t="shared" si="266"/>
        <v>0</v>
      </c>
      <c r="BF325" s="78">
        <f t="shared" ref="BF325:BU334" si="267">$G325/72</f>
        <v>0</v>
      </c>
      <c r="BG325" s="77">
        <f t="shared" si="267"/>
        <v>0</v>
      </c>
      <c r="BH325" s="77">
        <f t="shared" si="267"/>
        <v>0</v>
      </c>
      <c r="BI325" s="77">
        <f t="shared" si="267"/>
        <v>0</v>
      </c>
      <c r="BJ325" s="77">
        <f t="shared" si="267"/>
        <v>0</v>
      </c>
      <c r="BK325" s="77">
        <f t="shared" si="267"/>
        <v>0</v>
      </c>
      <c r="BL325" s="77">
        <f t="shared" si="267"/>
        <v>0</v>
      </c>
      <c r="BM325" s="77">
        <f t="shared" si="267"/>
        <v>0</v>
      </c>
      <c r="BN325" s="77">
        <f t="shared" si="267"/>
        <v>0</v>
      </c>
      <c r="BO325" s="77">
        <f t="shared" si="267"/>
        <v>0</v>
      </c>
      <c r="BP325" s="77">
        <f t="shared" si="267"/>
        <v>0</v>
      </c>
      <c r="BQ325" s="76">
        <f t="shared" si="267"/>
        <v>0</v>
      </c>
      <c r="BR325" s="78">
        <f t="shared" si="267"/>
        <v>0</v>
      </c>
      <c r="BS325" s="77">
        <f t="shared" si="267"/>
        <v>0</v>
      </c>
      <c r="BT325" s="77">
        <f t="shared" si="267"/>
        <v>0</v>
      </c>
      <c r="BU325" s="77">
        <f t="shared" si="267"/>
        <v>0</v>
      </c>
      <c r="BV325" s="77">
        <f t="shared" ref="BV325:CB334" si="268">$G325/72</f>
        <v>0</v>
      </c>
      <c r="BW325" s="77">
        <f t="shared" si="268"/>
        <v>0</v>
      </c>
      <c r="BX325" s="77">
        <f t="shared" si="268"/>
        <v>0</v>
      </c>
      <c r="BY325" s="77">
        <f t="shared" si="268"/>
        <v>0</v>
      </c>
      <c r="BZ325" s="77">
        <f t="shared" si="268"/>
        <v>0</v>
      </c>
      <c r="CA325" s="77">
        <f t="shared" si="268"/>
        <v>0</v>
      </c>
      <c r="CB325" s="77">
        <f t="shared" si="268"/>
        <v>0</v>
      </c>
      <c r="CC325" s="76">
        <f t="shared" si="251"/>
        <v>0</v>
      </c>
      <c r="CD325" s="368"/>
    </row>
    <row r="326" spans="1:82" s="39" customFormat="1" ht="13.5" x14ac:dyDescent="0.75">
      <c r="B326" s="73" t="s">
        <v>729</v>
      </c>
      <c r="C326" s="129" t="s">
        <v>730</v>
      </c>
      <c r="D326" s="130" t="s">
        <v>86</v>
      </c>
      <c r="E326" s="255">
        <v>1</v>
      </c>
      <c r="F326" s="319"/>
      <c r="G326" s="74">
        <f t="shared" si="245"/>
        <v>0</v>
      </c>
      <c r="H326" s="75"/>
      <c r="I326" s="76"/>
      <c r="J326" s="75">
        <f t="shared" si="264"/>
        <v>0</v>
      </c>
      <c r="K326" s="77">
        <f t="shared" si="264"/>
        <v>0</v>
      </c>
      <c r="L326" s="77">
        <f t="shared" si="264"/>
        <v>0</v>
      </c>
      <c r="M326" s="77">
        <f t="shared" si="264"/>
        <v>0</v>
      </c>
      <c r="N326" s="77">
        <f t="shared" si="264"/>
        <v>0</v>
      </c>
      <c r="O326" s="77">
        <f t="shared" si="264"/>
        <v>0</v>
      </c>
      <c r="P326" s="77">
        <f t="shared" si="264"/>
        <v>0</v>
      </c>
      <c r="Q326" s="77">
        <f t="shared" si="264"/>
        <v>0</v>
      </c>
      <c r="R326" s="77">
        <f t="shared" si="264"/>
        <v>0</v>
      </c>
      <c r="S326" s="77">
        <f t="shared" si="264"/>
        <v>0</v>
      </c>
      <c r="T326" s="77">
        <f t="shared" si="264"/>
        <v>0</v>
      </c>
      <c r="U326" s="76">
        <f t="shared" si="264"/>
        <v>0</v>
      </c>
      <c r="V326" s="78">
        <f t="shared" si="264"/>
        <v>0</v>
      </c>
      <c r="W326" s="77">
        <f t="shared" si="264"/>
        <v>0</v>
      </c>
      <c r="X326" s="77">
        <f t="shared" si="264"/>
        <v>0</v>
      </c>
      <c r="Y326" s="77">
        <f t="shared" si="264"/>
        <v>0</v>
      </c>
      <c r="Z326" s="77">
        <f t="shared" si="265"/>
        <v>0</v>
      </c>
      <c r="AA326" s="77">
        <f t="shared" si="265"/>
        <v>0</v>
      </c>
      <c r="AB326" s="77">
        <f t="shared" si="265"/>
        <v>0</v>
      </c>
      <c r="AC326" s="77">
        <f t="shared" si="265"/>
        <v>0</v>
      </c>
      <c r="AD326" s="77">
        <f t="shared" si="265"/>
        <v>0</v>
      </c>
      <c r="AE326" s="77">
        <f t="shared" si="265"/>
        <v>0</v>
      </c>
      <c r="AF326" s="77">
        <f t="shared" si="265"/>
        <v>0</v>
      </c>
      <c r="AG326" s="76">
        <f t="shared" si="265"/>
        <v>0</v>
      </c>
      <c r="AH326" s="78">
        <f t="shared" si="265"/>
        <v>0</v>
      </c>
      <c r="AI326" s="77">
        <f t="shared" si="265"/>
        <v>0</v>
      </c>
      <c r="AJ326" s="77">
        <f t="shared" si="265"/>
        <v>0</v>
      </c>
      <c r="AK326" s="77">
        <f t="shared" si="265"/>
        <v>0</v>
      </c>
      <c r="AL326" s="77">
        <f t="shared" si="265"/>
        <v>0</v>
      </c>
      <c r="AM326" s="77">
        <f t="shared" si="265"/>
        <v>0</v>
      </c>
      <c r="AN326" s="77">
        <f t="shared" si="265"/>
        <v>0</v>
      </c>
      <c r="AO326" s="77">
        <f t="shared" si="265"/>
        <v>0</v>
      </c>
      <c r="AP326" s="77">
        <f t="shared" si="266"/>
        <v>0</v>
      </c>
      <c r="AQ326" s="77">
        <f t="shared" si="266"/>
        <v>0</v>
      </c>
      <c r="AR326" s="77">
        <f t="shared" si="266"/>
        <v>0</v>
      </c>
      <c r="AS326" s="76">
        <f t="shared" si="266"/>
        <v>0</v>
      </c>
      <c r="AT326" s="78">
        <f t="shared" si="266"/>
        <v>0</v>
      </c>
      <c r="AU326" s="77">
        <f t="shared" si="266"/>
        <v>0</v>
      </c>
      <c r="AV326" s="77">
        <f t="shared" si="266"/>
        <v>0</v>
      </c>
      <c r="AW326" s="77">
        <f t="shared" si="266"/>
        <v>0</v>
      </c>
      <c r="AX326" s="77">
        <f t="shared" si="266"/>
        <v>0</v>
      </c>
      <c r="AY326" s="77">
        <f t="shared" si="266"/>
        <v>0</v>
      </c>
      <c r="AZ326" s="77">
        <f t="shared" si="266"/>
        <v>0</v>
      </c>
      <c r="BA326" s="77">
        <f t="shared" si="266"/>
        <v>0</v>
      </c>
      <c r="BB326" s="77">
        <f t="shared" si="266"/>
        <v>0</v>
      </c>
      <c r="BC326" s="77">
        <f t="shared" si="266"/>
        <v>0</v>
      </c>
      <c r="BD326" s="77">
        <f t="shared" si="266"/>
        <v>0</v>
      </c>
      <c r="BE326" s="76">
        <f t="shared" si="266"/>
        <v>0</v>
      </c>
      <c r="BF326" s="78">
        <f t="shared" si="267"/>
        <v>0</v>
      </c>
      <c r="BG326" s="77">
        <f t="shared" si="267"/>
        <v>0</v>
      </c>
      <c r="BH326" s="77">
        <f t="shared" si="267"/>
        <v>0</v>
      </c>
      <c r="BI326" s="77">
        <f t="shared" si="267"/>
        <v>0</v>
      </c>
      <c r="BJ326" s="77">
        <f t="shared" si="267"/>
        <v>0</v>
      </c>
      <c r="BK326" s="77">
        <f t="shared" si="267"/>
        <v>0</v>
      </c>
      <c r="BL326" s="77">
        <f t="shared" si="267"/>
        <v>0</v>
      </c>
      <c r="BM326" s="77">
        <f t="shared" si="267"/>
        <v>0</v>
      </c>
      <c r="BN326" s="77">
        <f t="shared" si="267"/>
        <v>0</v>
      </c>
      <c r="BO326" s="77">
        <f t="shared" si="267"/>
        <v>0</v>
      </c>
      <c r="BP326" s="77">
        <f t="shared" si="267"/>
        <v>0</v>
      </c>
      <c r="BQ326" s="76">
        <f t="shared" si="267"/>
        <v>0</v>
      </c>
      <c r="BR326" s="78">
        <f t="shared" si="267"/>
        <v>0</v>
      </c>
      <c r="BS326" s="77">
        <f t="shared" si="267"/>
        <v>0</v>
      </c>
      <c r="BT326" s="77">
        <f t="shared" si="267"/>
        <v>0</v>
      </c>
      <c r="BU326" s="77">
        <f t="shared" si="267"/>
        <v>0</v>
      </c>
      <c r="BV326" s="77">
        <f t="shared" si="268"/>
        <v>0</v>
      </c>
      <c r="BW326" s="77">
        <f t="shared" si="268"/>
        <v>0</v>
      </c>
      <c r="BX326" s="77">
        <f t="shared" si="268"/>
        <v>0</v>
      </c>
      <c r="BY326" s="77">
        <f t="shared" si="268"/>
        <v>0</v>
      </c>
      <c r="BZ326" s="77">
        <f t="shared" si="268"/>
        <v>0</v>
      </c>
      <c r="CA326" s="77">
        <f t="shared" si="268"/>
        <v>0</v>
      </c>
      <c r="CB326" s="77">
        <f t="shared" si="268"/>
        <v>0</v>
      </c>
      <c r="CC326" s="76">
        <f t="shared" si="251"/>
        <v>0</v>
      </c>
      <c r="CD326" s="368"/>
    </row>
    <row r="327" spans="1:82" s="39" customFormat="1" ht="13.5" x14ac:dyDescent="0.75">
      <c r="B327" s="73" t="s">
        <v>731</v>
      </c>
      <c r="C327" s="129" t="s">
        <v>732</v>
      </c>
      <c r="D327" s="130" t="s">
        <v>479</v>
      </c>
      <c r="E327" s="255">
        <v>50</v>
      </c>
      <c r="F327" s="319"/>
      <c r="G327" s="74">
        <f t="shared" si="245"/>
        <v>0</v>
      </c>
      <c r="H327" s="75"/>
      <c r="I327" s="76"/>
      <c r="J327" s="75">
        <f t="shared" si="264"/>
        <v>0</v>
      </c>
      <c r="K327" s="77">
        <f t="shared" si="264"/>
        <v>0</v>
      </c>
      <c r="L327" s="77">
        <f t="shared" si="264"/>
        <v>0</v>
      </c>
      <c r="M327" s="77">
        <f t="shared" si="264"/>
        <v>0</v>
      </c>
      <c r="N327" s="77">
        <f t="shared" si="264"/>
        <v>0</v>
      </c>
      <c r="O327" s="77">
        <f t="shared" si="264"/>
        <v>0</v>
      </c>
      <c r="P327" s="77">
        <f t="shared" si="264"/>
        <v>0</v>
      </c>
      <c r="Q327" s="77">
        <f t="shared" si="264"/>
        <v>0</v>
      </c>
      <c r="R327" s="77">
        <f t="shared" si="264"/>
        <v>0</v>
      </c>
      <c r="S327" s="77">
        <f t="shared" si="264"/>
        <v>0</v>
      </c>
      <c r="T327" s="77">
        <f t="shared" si="264"/>
        <v>0</v>
      </c>
      <c r="U327" s="76">
        <f t="shared" si="264"/>
        <v>0</v>
      </c>
      <c r="V327" s="78">
        <f t="shared" si="264"/>
        <v>0</v>
      </c>
      <c r="W327" s="77">
        <f t="shared" si="264"/>
        <v>0</v>
      </c>
      <c r="X327" s="77">
        <f t="shared" si="264"/>
        <v>0</v>
      </c>
      <c r="Y327" s="77">
        <f t="shared" si="264"/>
        <v>0</v>
      </c>
      <c r="Z327" s="77">
        <f t="shared" si="265"/>
        <v>0</v>
      </c>
      <c r="AA327" s="77">
        <f t="shared" si="265"/>
        <v>0</v>
      </c>
      <c r="AB327" s="77">
        <f t="shared" si="265"/>
        <v>0</v>
      </c>
      <c r="AC327" s="77">
        <f t="shared" si="265"/>
        <v>0</v>
      </c>
      <c r="AD327" s="77">
        <f t="shared" si="265"/>
        <v>0</v>
      </c>
      <c r="AE327" s="77">
        <f t="shared" si="265"/>
        <v>0</v>
      </c>
      <c r="AF327" s="77">
        <f t="shared" si="265"/>
        <v>0</v>
      </c>
      <c r="AG327" s="76">
        <f t="shared" si="265"/>
        <v>0</v>
      </c>
      <c r="AH327" s="78">
        <f t="shared" si="265"/>
        <v>0</v>
      </c>
      <c r="AI327" s="77">
        <f t="shared" si="265"/>
        <v>0</v>
      </c>
      <c r="AJ327" s="77">
        <f t="shared" si="265"/>
        <v>0</v>
      </c>
      <c r="AK327" s="77">
        <f t="shared" si="265"/>
        <v>0</v>
      </c>
      <c r="AL327" s="77">
        <f t="shared" si="265"/>
        <v>0</v>
      </c>
      <c r="AM327" s="77">
        <f t="shared" si="265"/>
        <v>0</v>
      </c>
      <c r="AN327" s="77">
        <f t="shared" si="265"/>
        <v>0</v>
      </c>
      <c r="AO327" s="77">
        <f t="shared" si="265"/>
        <v>0</v>
      </c>
      <c r="AP327" s="77">
        <f t="shared" si="266"/>
        <v>0</v>
      </c>
      <c r="AQ327" s="77">
        <f t="shared" si="266"/>
        <v>0</v>
      </c>
      <c r="AR327" s="77">
        <f t="shared" si="266"/>
        <v>0</v>
      </c>
      <c r="AS327" s="76">
        <f t="shared" si="266"/>
        <v>0</v>
      </c>
      <c r="AT327" s="78">
        <f t="shared" si="266"/>
        <v>0</v>
      </c>
      <c r="AU327" s="77">
        <f t="shared" si="266"/>
        <v>0</v>
      </c>
      <c r="AV327" s="77">
        <f t="shared" si="266"/>
        <v>0</v>
      </c>
      <c r="AW327" s="77">
        <f t="shared" si="266"/>
        <v>0</v>
      </c>
      <c r="AX327" s="77">
        <f t="shared" si="266"/>
        <v>0</v>
      </c>
      <c r="AY327" s="77">
        <f t="shared" si="266"/>
        <v>0</v>
      </c>
      <c r="AZ327" s="77">
        <f t="shared" si="266"/>
        <v>0</v>
      </c>
      <c r="BA327" s="77">
        <f t="shared" si="266"/>
        <v>0</v>
      </c>
      <c r="BB327" s="77">
        <f t="shared" si="266"/>
        <v>0</v>
      </c>
      <c r="BC327" s="77">
        <f t="shared" si="266"/>
        <v>0</v>
      </c>
      <c r="BD327" s="77">
        <f t="shared" si="266"/>
        <v>0</v>
      </c>
      <c r="BE327" s="76">
        <f t="shared" si="266"/>
        <v>0</v>
      </c>
      <c r="BF327" s="78">
        <f t="shared" si="267"/>
        <v>0</v>
      </c>
      <c r="BG327" s="77">
        <f t="shared" si="267"/>
        <v>0</v>
      </c>
      <c r="BH327" s="77">
        <f t="shared" si="267"/>
        <v>0</v>
      </c>
      <c r="BI327" s="77">
        <f t="shared" si="267"/>
        <v>0</v>
      </c>
      <c r="BJ327" s="77">
        <f t="shared" si="267"/>
        <v>0</v>
      </c>
      <c r="BK327" s="77">
        <f t="shared" si="267"/>
        <v>0</v>
      </c>
      <c r="BL327" s="77">
        <f t="shared" si="267"/>
        <v>0</v>
      </c>
      <c r="BM327" s="77">
        <f t="shared" si="267"/>
        <v>0</v>
      </c>
      <c r="BN327" s="77">
        <f t="shared" si="267"/>
        <v>0</v>
      </c>
      <c r="BO327" s="77">
        <f t="shared" si="267"/>
        <v>0</v>
      </c>
      <c r="BP327" s="77">
        <f t="shared" si="267"/>
        <v>0</v>
      </c>
      <c r="BQ327" s="76">
        <f t="shared" si="267"/>
        <v>0</v>
      </c>
      <c r="BR327" s="78">
        <f t="shared" si="267"/>
        <v>0</v>
      </c>
      <c r="BS327" s="77">
        <f t="shared" si="267"/>
        <v>0</v>
      </c>
      <c r="BT327" s="77">
        <f t="shared" si="267"/>
        <v>0</v>
      </c>
      <c r="BU327" s="77">
        <f t="shared" si="267"/>
        <v>0</v>
      </c>
      <c r="BV327" s="77">
        <f t="shared" si="268"/>
        <v>0</v>
      </c>
      <c r="BW327" s="77">
        <f t="shared" si="268"/>
        <v>0</v>
      </c>
      <c r="BX327" s="77">
        <f t="shared" si="268"/>
        <v>0</v>
      </c>
      <c r="BY327" s="77">
        <f t="shared" si="268"/>
        <v>0</v>
      </c>
      <c r="BZ327" s="77">
        <f t="shared" si="268"/>
        <v>0</v>
      </c>
      <c r="CA327" s="77">
        <f t="shared" si="268"/>
        <v>0</v>
      </c>
      <c r="CB327" s="77">
        <f t="shared" si="268"/>
        <v>0</v>
      </c>
      <c r="CC327" s="76">
        <f t="shared" si="251"/>
        <v>0</v>
      </c>
      <c r="CD327" s="368"/>
    </row>
    <row r="328" spans="1:82" s="39" customFormat="1" ht="13.5" x14ac:dyDescent="0.75">
      <c r="B328" s="73" t="s">
        <v>733</v>
      </c>
      <c r="C328" s="129" t="s">
        <v>734</v>
      </c>
      <c r="D328" s="130" t="s">
        <v>86</v>
      </c>
      <c r="E328" s="255">
        <v>1</v>
      </c>
      <c r="F328" s="319"/>
      <c r="G328" s="74">
        <f t="shared" si="245"/>
        <v>0</v>
      </c>
      <c r="H328" s="75"/>
      <c r="I328" s="76"/>
      <c r="J328" s="75">
        <f t="shared" si="264"/>
        <v>0</v>
      </c>
      <c r="K328" s="77">
        <f t="shared" si="264"/>
        <v>0</v>
      </c>
      <c r="L328" s="77">
        <f t="shared" si="264"/>
        <v>0</v>
      </c>
      <c r="M328" s="77">
        <f t="shared" si="264"/>
        <v>0</v>
      </c>
      <c r="N328" s="77">
        <f t="shared" si="264"/>
        <v>0</v>
      </c>
      <c r="O328" s="77">
        <f t="shared" si="264"/>
        <v>0</v>
      </c>
      <c r="P328" s="77">
        <f t="shared" si="264"/>
        <v>0</v>
      </c>
      <c r="Q328" s="77">
        <f t="shared" si="264"/>
        <v>0</v>
      </c>
      <c r="R328" s="77">
        <f t="shared" si="264"/>
        <v>0</v>
      </c>
      <c r="S328" s="77">
        <f t="shared" si="264"/>
        <v>0</v>
      </c>
      <c r="T328" s="77">
        <f t="shared" si="264"/>
        <v>0</v>
      </c>
      <c r="U328" s="76">
        <f t="shared" si="264"/>
        <v>0</v>
      </c>
      <c r="V328" s="78">
        <f t="shared" si="264"/>
        <v>0</v>
      </c>
      <c r="W328" s="77">
        <f t="shared" si="264"/>
        <v>0</v>
      </c>
      <c r="X328" s="77">
        <f t="shared" si="264"/>
        <v>0</v>
      </c>
      <c r="Y328" s="77">
        <f t="shared" si="264"/>
        <v>0</v>
      </c>
      <c r="Z328" s="77">
        <f t="shared" si="265"/>
        <v>0</v>
      </c>
      <c r="AA328" s="77">
        <f t="shared" si="265"/>
        <v>0</v>
      </c>
      <c r="AB328" s="77">
        <f t="shared" si="265"/>
        <v>0</v>
      </c>
      <c r="AC328" s="77">
        <f t="shared" si="265"/>
        <v>0</v>
      </c>
      <c r="AD328" s="77">
        <f t="shared" si="265"/>
        <v>0</v>
      </c>
      <c r="AE328" s="77">
        <f t="shared" si="265"/>
        <v>0</v>
      </c>
      <c r="AF328" s="77">
        <f t="shared" si="265"/>
        <v>0</v>
      </c>
      <c r="AG328" s="76">
        <f t="shared" si="265"/>
        <v>0</v>
      </c>
      <c r="AH328" s="78">
        <f t="shared" si="265"/>
        <v>0</v>
      </c>
      <c r="AI328" s="77">
        <f t="shared" si="265"/>
        <v>0</v>
      </c>
      <c r="AJ328" s="77">
        <f t="shared" si="265"/>
        <v>0</v>
      </c>
      <c r="AK328" s="77">
        <f t="shared" si="265"/>
        <v>0</v>
      </c>
      <c r="AL328" s="77">
        <f t="shared" si="265"/>
        <v>0</v>
      </c>
      <c r="AM328" s="77">
        <f t="shared" si="265"/>
        <v>0</v>
      </c>
      <c r="AN328" s="77">
        <f t="shared" si="265"/>
        <v>0</v>
      </c>
      <c r="AO328" s="77">
        <f t="shared" si="265"/>
        <v>0</v>
      </c>
      <c r="AP328" s="77">
        <f t="shared" si="266"/>
        <v>0</v>
      </c>
      <c r="AQ328" s="77">
        <f t="shared" si="266"/>
        <v>0</v>
      </c>
      <c r="AR328" s="77">
        <f t="shared" si="266"/>
        <v>0</v>
      </c>
      <c r="AS328" s="76">
        <f t="shared" si="266"/>
        <v>0</v>
      </c>
      <c r="AT328" s="78">
        <f t="shared" si="266"/>
        <v>0</v>
      </c>
      <c r="AU328" s="77">
        <f t="shared" si="266"/>
        <v>0</v>
      </c>
      <c r="AV328" s="77">
        <f t="shared" si="266"/>
        <v>0</v>
      </c>
      <c r="AW328" s="77">
        <f t="shared" si="266"/>
        <v>0</v>
      </c>
      <c r="AX328" s="77">
        <f t="shared" si="266"/>
        <v>0</v>
      </c>
      <c r="AY328" s="77">
        <f t="shared" si="266"/>
        <v>0</v>
      </c>
      <c r="AZ328" s="77">
        <f t="shared" si="266"/>
        <v>0</v>
      </c>
      <c r="BA328" s="77">
        <f t="shared" si="266"/>
        <v>0</v>
      </c>
      <c r="BB328" s="77">
        <f t="shared" si="266"/>
        <v>0</v>
      </c>
      <c r="BC328" s="77">
        <f t="shared" si="266"/>
        <v>0</v>
      </c>
      <c r="BD328" s="77">
        <f t="shared" si="266"/>
        <v>0</v>
      </c>
      <c r="BE328" s="76">
        <f t="shared" si="266"/>
        <v>0</v>
      </c>
      <c r="BF328" s="78">
        <f t="shared" si="267"/>
        <v>0</v>
      </c>
      <c r="BG328" s="77">
        <f t="shared" si="267"/>
        <v>0</v>
      </c>
      <c r="BH328" s="77">
        <f t="shared" si="267"/>
        <v>0</v>
      </c>
      <c r="BI328" s="77">
        <f t="shared" si="267"/>
        <v>0</v>
      </c>
      <c r="BJ328" s="77">
        <f t="shared" si="267"/>
        <v>0</v>
      </c>
      <c r="BK328" s="77">
        <f t="shared" si="267"/>
        <v>0</v>
      </c>
      <c r="BL328" s="77">
        <f t="shared" si="267"/>
        <v>0</v>
      </c>
      <c r="BM328" s="77">
        <f t="shared" si="267"/>
        <v>0</v>
      </c>
      <c r="BN328" s="77">
        <f t="shared" si="267"/>
        <v>0</v>
      </c>
      <c r="BO328" s="77">
        <f t="shared" si="267"/>
        <v>0</v>
      </c>
      <c r="BP328" s="77">
        <f t="shared" si="267"/>
        <v>0</v>
      </c>
      <c r="BQ328" s="76">
        <f t="shared" si="267"/>
        <v>0</v>
      </c>
      <c r="BR328" s="78">
        <f t="shared" si="267"/>
        <v>0</v>
      </c>
      <c r="BS328" s="77">
        <f t="shared" si="267"/>
        <v>0</v>
      </c>
      <c r="BT328" s="77">
        <f t="shared" si="267"/>
        <v>0</v>
      </c>
      <c r="BU328" s="77">
        <f t="shared" si="267"/>
        <v>0</v>
      </c>
      <c r="BV328" s="77">
        <f t="shared" si="268"/>
        <v>0</v>
      </c>
      <c r="BW328" s="77">
        <f t="shared" si="268"/>
        <v>0</v>
      </c>
      <c r="BX328" s="77">
        <f t="shared" si="268"/>
        <v>0</v>
      </c>
      <c r="BY328" s="77">
        <f t="shared" si="268"/>
        <v>0</v>
      </c>
      <c r="BZ328" s="77">
        <f t="shared" si="268"/>
        <v>0</v>
      </c>
      <c r="CA328" s="77">
        <f t="shared" si="268"/>
        <v>0</v>
      </c>
      <c r="CB328" s="77">
        <f t="shared" si="268"/>
        <v>0</v>
      </c>
      <c r="CC328" s="76">
        <f t="shared" si="251"/>
        <v>0</v>
      </c>
      <c r="CD328" s="368"/>
    </row>
    <row r="329" spans="1:82" s="39" customFormat="1" ht="13.5" x14ac:dyDescent="0.75">
      <c r="B329" s="73" t="s">
        <v>735</v>
      </c>
      <c r="C329" s="129" t="s">
        <v>736</v>
      </c>
      <c r="D329" s="130" t="s">
        <v>86</v>
      </c>
      <c r="E329" s="255">
        <v>1</v>
      </c>
      <c r="F329" s="319"/>
      <c r="G329" s="74">
        <f>+E329*F329</f>
        <v>0</v>
      </c>
      <c r="H329" s="75"/>
      <c r="I329" s="76"/>
      <c r="J329" s="75">
        <f t="shared" si="264"/>
        <v>0</v>
      </c>
      <c r="K329" s="77">
        <f t="shared" si="264"/>
        <v>0</v>
      </c>
      <c r="L329" s="77">
        <f t="shared" si="264"/>
        <v>0</v>
      </c>
      <c r="M329" s="77">
        <f t="shared" si="264"/>
        <v>0</v>
      </c>
      <c r="N329" s="77">
        <f t="shared" si="264"/>
        <v>0</v>
      </c>
      <c r="O329" s="77">
        <f t="shared" si="264"/>
        <v>0</v>
      </c>
      <c r="P329" s="77">
        <f t="shared" si="264"/>
        <v>0</v>
      </c>
      <c r="Q329" s="77">
        <f t="shared" si="264"/>
        <v>0</v>
      </c>
      <c r="R329" s="77">
        <f t="shared" si="264"/>
        <v>0</v>
      </c>
      <c r="S329" s="77">
        <f t="shared" si="264"/>
        <v>0</v>
      </c>
      <c r="T329" s="77">
        <f t="shared" si="264"/>
        <v>0</v>
      </c>
      <c r="U329" s="76">
        <f t="shared" si="264"/>
        <v>0</v>
      </c>
      <c r="V329" s="78">
        <f t="shared" si="264"/>
        <v>0</v>
      </c>
      <c r="W329" s="77">
        <f t="shared" si="264"/>
        <v>0</v>
      </c>
      <c r="X329" s="77">
        <f t="shared" si="264"/>
        <v>0</v>
      </c>
      <c r="Y329" s="77">
        <f t="shared" si="264"/>
        <v>0</v>
      </c>
      <c r="Z329" s="77">
        <f t="shared" si="265"/>
        <v>0</v>
      </c>
      <c r="AA329" s="77">
        <f t="shared" si="265"/>
        <v>0</v>
      </c>
      <c r="AB329" s="77">
        <f t="shared" si="265"/>
        <v>0</v>
      </c>
      <c r="AC329" s="77">
        <f t="shared" si="265"/>
        <v>0</v>
      </c>
      <c r="AD329" s="77">
        <f t="shared" si="265"/>
        <v>0</v>
      </c>
      <c r="AE329" s="77">
        <f t="shared" si="265"/>
        <v>0</v>
      </c>
      <c r="AF329" s="77">
        <f t="shared" si="265"/>
        <v>0</v>
      </c>
      <c r="AG329" s="76">
        <f t="shared" si="265"/>
        <v>0</v>
      </c>
      <c r="AH329" s="78">
        <f t="shared" si="265"/>
        <v>0</v>
      </c>
      <c r="AI329" s="77">
        <f t="shared" si="265"/>
        <v>0</v>
      </c>
      <c r="AJ329" s="77">
        <f t="shared" si="265"/>
        <v>0</v>
      </c>
      <c r="AK329" s="77">
        <f t="shared" si="265"/>
        <v>0</v>
      </c>
      <c r="AL329" s="77">
        <f t="shared" si="265"/>
        <v>0</v>
      </c>
      <c r="AM329" s="77">
        <f t="shared" si="265"/>
        <v>0</v>
      </c>
      <c r="AN329" s="77">
        <f t="shared" si="265"/>
        <v>0</v>
      </c>
      <c r="AO329" s="77">
        <f t="shared" si="265"/>
        <v>0</v>
      </c>
      <c r="AP329" s="77">
        <f t="shared" si="266"/>
        <v>0</v>
      </c>
      <c r="AQ329" s="77">
        <f t="shared" si="266"/>
        <v>0</v>
      </c>
      <c r="AR329" s="77">
        <f t="shared" si="266"/>
        <v>0</v>
      </c>
      <c r="AS329" s="76">
        <f t="shared" si="266"/>
        <v>0</v>
      </c>
      <c r="AT329" s="78">
        <f t="shared" si="266"/>
        <v>0</v>
      </c>
      <c r="AU329" s="77">
        <f t="shared" si="266"/>
        <v>0</v>
      </c>
      <c r="AV329" s="77">
        <f t="shared" si="266"/>
        <v>0</v>
      </c>
      <c r="AW329" s="77">
        <f t="shared" si="266"/>
        <v>0</v>
      </c>
      <c r="AX329" s="77">
        <f t="shared" si="266"/>
        <v>0</v>
      </c>
      <c r="AY329" s="77">
        <f t="shared" si="266"/>
        <v>0</v>
      </c>
      <c r="AZ329" s="77">
        <f t="shared" si="266"/>
        <v>0</v>
      </c>
      <c r="BA329" s="77">
        <f t="shared" si="266"/>
        <v>0</v>
      </c>
      <c r="BB329" s="77">
        <f t="shared" si="266"/>
        <v>0</v>
      </c>
      <c r="BC329" s="77">
        <f t="shared" si="266"/>
        <v>0</v>
      </c>
      <c r="BD329" s="77">
        <f t="shared" si="266"/>
        <v>0</v>
      </c>
      <c r="BE329" s="76">
        <f t="shared" si="266"/>
        <v>0</v>
      </c>
      <c r="BF329" s="78">
        <f t="shared" si="267"/>
        <v>0</v>
      </c>
      <c r="BG329" s="77">
        <f t="shared" si="267"/>
        <v>0</v>
      </c>
      <c r="BH329" s="77">
        <f t="shared" si="267"/>
        <v>0</v>
      </c>
      <c r="BI329" s="77">
        <f t="shared" si="267"/>
        <v>0</v>
      </c>
      <c r="BJ329" s="77">
        <f t="shared" si="267"/>
        <v>0</v>
      </c>
      <c r="BK329" s="77">
        <f t="shared" si="267"/>
        <v>0</v>
      </c>
      <c r="BL329" s="77">
        <f t="shared" si="267"/>
        <v>0</v>
      </c>
      <c r="BM329" s="77">
        <f t="shared" si="267"/>
        <v>0</v>
      </c>
      <c r="BN329" s="77">
        <f t="shared" si="267"/>
        <v>0</v>
      </c>
      <c r="BO329" s="77">
        <f t="shared" si="267"/>
        <v>0</v>
      </c>
      <c r="BP329" s="77">
        <f t="shared" si="267"/>
        <v>0</v>
      </c>
      <c r="BQ329" s="76">
        <f t="shared" si="267"/>
        <v>0</v>
      </c>
      <c r="BR329" s="78">
        <f t="shared" si="267"/>
        <v>0</v>
      </c>
      <c r="BS329" s="77">
        <f t="shared" si="267"/>
        <v>0</v>
      </c>
      <c r="BT329" s="77">
        <f t="shared" si="267"/>
        <v>0</v>
      </c>
      <c r="BU329" s="77">
        <f t="shared" si="267"/>
        <v>0</v>
      </c>
      <c r="BV329" s="77">
        <f t="shared" si="268"/>
        <v>0</v>
      </c>
      <c r="BW329" s="77">
        <f t="shared" si="268"/>
        <v>0</v>
      </c>
      <c r="BX329" s="77">
        <f t="shared" si="268"/>
        <v>0</v>
      </c>
      <c r="BY329" s="77">
        <f t="shared" si="268"/>
        <v>0</v>
      </c>
      <c r="BZ329" s="77">
        <f t="shared" si="268"/>
        <v>0</v>
      </c>
      <c r="CA329" s="77">
        <f t="shared" si="268"/>
        <v>0</v>
      </c>
      <c r="CB329" s="77">
        <f t="shared" si="268"/>
        <v>0</v>
      </c>
      <c r="CC329" s="76">
        <f t="shared" si="251"/>
        <v>0</v>
      </c>
      <c r="CD329" s="368"/>
    </row>
    <row r="330" spans="1:82" s="39" customFormat="1" ht="13.5" x14ac:dyDescent="0.75">
      <c r="B330" s="73" t="s">
        <v>737</v>
      </c>
      <c r="C330" s="129" t="s">
        <v>724</v>
      </c>
      <c r="D330" s="130" t="s">
        <v>446</v>
      </c>
      <c r="E330" s="255">
        <v>1</v>
      </c>
      <c r="F330" s="319"/>
      <c r="G330" s="74">
        <f t="shared" si="245"/>
        <v>0</v>
      </c>
      <c r="H330" s="75"/>
      <c r="I330" s="76"/>
      <c r="J330" s="75">
        <f t="shared" si="264"/>
        <v>0</v>
      </c>
      <c r="K330" s="77">
        <f t="shared" si="264"/>
        <v>0</v>
      </c>
      <c r="L330" s="77">
        <f t="shared" si="264"/>
        <v>0</v>
      </c>
      <c r="M330" s="77">
        <f t="shared" si="264"/>
        <v>0</v>
      </c>
      <c r="N330" s="77">
        <f t="shared" si="264"/>
        <v>0</v>
      </c>
      <c r="O330" s="77">
        <f t="shared" si="264"/>
        <v>0</v>
      </c>
      <c r="P330" s="77">
        <f t="shared" si="264"/>
        <v>0</v>
      </c>
      <c r="Q330" s="77">
        <f t="shared" si="264"/>
        <v>0</v>
      </c>
      <c r="R330" s="77">
        <f t="shared" si="264"/>
        <v>0</v>
      </c>
      <c r="S330" s="77">
        <f t="shared" si="264"/>
        <v>0</v>
      </c>
      <c r="T330" s="77">
        <f t="shared" si="264"/>
        <v>0</v>
      </c>
      <c r="U330" s="76">
        <f t="shared" si="264"/>
        <v>0</v>
      </c>
      <c r="V330" s="78">
        <f t="shared" si="264"/>
        <v>0</v>
      </c>
      <c r="W330" s="77">
        <f t="shared" si="264"/>
        <v>0</v>
      </c>
      <c r="X330" s="77">
        <f t="shared" si="264"/>
        <v>0</v>
      </c>
      <c r="Y330" s="77">
        <f t="shared" si="264"/>
        <v>0</v>
      </c>
      <c r="Z330" s="77">
        <f t="shared" si="265"/>
        <v>0</v>
      </c>
      <c r="AA330" s="77">
        <f t="shared" si="265"/>
        <v>0</v>
      </c>
      <c r="AB330" s="77">
        <f t="shared" si="265"/>
        <v>0</v>
      </c>
      <c r="AC330" s="77">
        <f t="shared" si="265"/>
        <v>0</v>
      </c>
      <c r="AD330" s="77">
        <f t="shared" si="265"/>
        <v>0</v>
      </c>
      <c r="AE330" s="77">
        <f t="shared" si="265"/>
        <v>0</v>
      </c>
      <c r="AF330" s="77">
        <f t="shared" si="265"/>
        <v>0</v>
      </c>
      <c r="AG330" s="76">
        <f t="shared" si="265"/>
        <v>0</v>
      </c>
      <c r="AH330" s="78">
        <f t="shared" si="265"/>
        <v>0</v>
      </c>
      <c r="AI330" s="77">
        <f t="shared" si="265"/>
        <v>0</v>
      </c>
      <c r="AJ330" s="77">
        <f t="shared" si="265"/>
        <v>0</v>
      </c>
      <c r="AK330" s="77">
        <f t="shared" si="265"/>
        <v>0</v>
      </c>
      <c r="AL330" s="77">
        <f t="shared" si="265"/>
        <v>0</v>
      </c>
      <c r="AM330" s="77">
        <f t="shared" si="265"/>
        <v>0</v>
      </c>
      <c r="AN330" s="77">
        <f t="shared" si="265"/>
        <v>0</v>
      </c>
      <c r="AO330" s="77">
        <f t="shared" si="265"/>
        <v>0</v>
      </c>
      <c r="AP330" s="77">
        <f t="shared" si="266"/>
        <v>0</v>
      </c>
      <c r="AQ330" s="77">
        <f t="shared" si="266"/>
        <v>0</v>
      </c>
      <c r="AR330" s="77">
        <f t="shared" si="266"/>
        <v>0</v>
      </c>
      <c r="AS330" s="76">
        <f t="shared" si="266"/>
        <v>0</v>
      </c>
      <c r="AT330" s="78">
        <f t="shared" si="266"/>
        <v>0</v>
      </c>
      <c r="AU330" s="77">
        <f t="shared" si="266"/>
        <v>0</v>
      </c>
      <c r="AV330" s="77">
        <f t="shared" si="266"/>
        <v>0</v>
      </c>
      <c r="AW330" s="77">
        <f t="shared" si="266"/>
        <v>0</v>
      </c>
      <c r="AX330" s="77">
        <f t="shared" si="266"/>
        <v>0</v>
      </c>
      <c r="AY330" s="77">
        <f t="shared" si="266"/>
        <v>0</v>
      </c>
      <c r="AZ330" s="77">
        <f t="shared" si="266"/>
        <v>0</v>
      </c>
      <c r="BA330" s="77">
        <f t="shared" si="266"/>
        <v>0</v>
      </c>
      <c r="BB330" s="77">
        <f t="shared" si="266"/>
        <v>0</v>
      </c>
      <c r="BC330" s="77">
        <f t="shared" si="266"/>
        <v>0</v>
      </c>
      <c r="BD330" s="77">
        <f t="shared" si="266"/>
        <v>0</v>
      </c>
      <c r="BE330" s="76">
        <f t="shared" si="266"/>
        <v>0</v>
      </c>
      <c r="BF330" s="78">
        <f t="shared" si="267"/>
        <v>0</v>
      </c>
      <c r="BG330" s="77">
        <f t="shared" si="267"/>
        <v>0</v>
      </c>
      <c r="BH330" s="77">
        <f t="shared" si="267"/>
        <v>0</v>
      </c>
      <c r="BI330" s="77">
        <f t="shared" si="267"/>
        <v>0</v>
      </c>
      <c r="BJ330" s="77">
        <f t="shared" si="267"/>
        <v>0</v>
      </c>
      <c r="BK330" s="77">
        <f t="shared" si="267"/>
        <v>0</v>
      </c>
      <c r="BL330" s="77">
        <f t="shared" si="267"/>
        <v>0</v>
      </c>
      <c r="BM330" s="77">
        <f t="shared" si="267"/>
        <v>0</v>
      </c>
      <c r="BN330" s="77">
        <f t="shared" si="267"/>
        <v>0</v>
      </c>
      <c r="BO330" s="77">
        <f t="shared" si="267"/>
        <v>0</v>
      </c>
      <c r="BP330" s="77">
        <f t="shared" si="267"/>
        <v>0</v>
      </c>
      <c r="BQ330" s="76">
        <f t="shared" si="267"/>
        <v>0</v>
      </c>
      <c r="BR330" s="78">
        <f t="shared" si="267"/>
        <v>0</v>
      </c>
      <c r="BS330" s="77">
        <f t="shared" si="267"/>
        <v>0</v>
      </c>
      <c r="BT330" s="77">
        <f t="shared" si="267"/>
        <v>0</v>
      </c>
      <c r="BU330" s="77">
        <f t="shared" si="267"/>
        <v>0</v>
      </c>
      <c r="BV330" s="77">
        <f t="shared" si="268"/>
        <v>0</v>
      </c>
      <c r="BW330" s="77">
        <f t="shared" si="268"/>
        <v>0</v>
      </c>
      <c r="BX330" s="77">
        <f t="shared" si="268"/>
        <v>0</v>
      </c>
      <c r="BY330" s="77">
        <f t="shared" si="268"/>
        <v>0</v>
      </c>
      <c r="BZ330" s="77">
        <f t="shared" si="268"/>
        <v>0</v>
      </c>
      <c r="CA330" s="77">
        <f t="shared" si="268"/>
        <v>0</v>
      </c>
      <c r="CB330" s="77">
        <f t="shared" si="268"/>
        <v>0</v>
      </c>
      <c r="CC330" s="76">
        <f t="shared" si="251"/>
        <v>0</v>
      </c>
      <c r="CD330" s="368"/>
    </row>
    <row r="331" spans="1:82" s="39" customFormat="1" ht="27" x14ac:dyDescent="0.75">
      <c r="B331" s="73" t="s">
        <v>738</v>
      </c>
      <c r="C331" s="129" t="s">
        <v>739</v>
      </c>
      <c r="D331" s="130" t="s">
        <v>446</v>
      </c>
      <c r="E331" s="255">
        <v>1</v>
      </c>
      <c r="F331" s="319"/>
      <c r="G331" s="74">
        <f t="shared" si="245"/>
        <v>0</v>
      </c>
      <c r="H331" s="75"/>
      <c r="I331" s="76"/>
      <c r="J331" s="75">
        <f t="shared" si="264"/>
        <v>0</v>
      </c>
      <c r="K331" s="77">
        <f t="shared" si="264"/>
        <v>0</v>
      </c>
      <c r="L331" s="77">
        <f t="shared" si="264"/>
        <v>0</v>
      </c>
      <c r="M331" s="77">
        <f t="shared" si="264"/>
        <v>0</v>
      </c>
      <c r="N331" s="77">
        <f t="shared" si="264"/>
        <v>0</v>
      </c>
      <c r="O331" s="77">
        <f t="shared" si="264"/>
        <v>0</v>
      </c>
      <c r="P331" s="77">
        <f t="shared" si="264"/>
        <v>0</v>
      </c>
      <c r="Q331" s="77">
        <f t="shared" si="264"/>
        <v>0</v>
      </c>
      <c r="R331" s="77">
        <f t="shared" si="264"/>
        <v>0</v>
      </c>
      <c r="S331" s="77">
        <f t="shared" si="264"/>
        <v>0</v>
      </c>
      <c r="T331" s="77">
        <f t="shared" si="264"/>
        <v>0</v>
      </c>
      <c r="U331" s="76">
        <f t="shared" si="264"/>
        <v>0</v>
      </c>
      <c r="V331" s="78">
        <f t="shared" si="264"/>
        <v>0</v>
      </c>
      <c r="W331" s="77">
        <f t="shared" si="264"/>
        <v>0</v>
      </c>
      <c r="X331" s="77">
        <f t="shared" si="264"/>
        <v>0</v>
      </c>
      <c r="Y331" s="77">
        <f t="shared" si="264"/>
        <v>0</v>
      </c>
      <c r="Z331" s="77">
        <f t="shared" si="265"/>
        <v>0</v>
      </c>
      <c r="AA331" s="77">
        <f t="shared" si="265"/>
        <v>0</v>
      </c>
      <c r="AB331" s="77">
        <f t="shared" si="265"/>
        <v>0</v>
      </c>
      <c r="AC331" s="77">
        <f t="shared" si="265"/>
        <v>0</v>
      </c>
      <c r="AD331" s="77">
        <f t="shared" si="265"/>
        <v>0</v>
      </c>
      <c r="AE331" s="77">
        <f t="shared" si="265"/>
        <v>0</v>
      </c>
      <c r="AF331" s="77">
        <f t="shared" si="265"/>
        <v>0</v>
      </c>
      <c r="AG331" s="76">
        <f t="shared" si="265"/>
        <v>0</v>
      </c>
      <c r="AH331" s="78">
        <f t="shared" si="265"/>
        <v>0</v>
      </c>
      <c r="AI331" s="77">
        <f t="shared" si="265"/>
        <v>0</v>
      </c>
      <c r="AJ331" s="77">
        <f t="shared" si="265"/>
        <v>0</v>
      </c>
      <c r="AK331" s="77">
        <f t="shared" si="265"/>
        <v>0</v>
      </c>
      <c r="AL331" s="77">
        <f t="shared" si="265"/>
        <v>0</v>
      </c>
      <c r="AM331" s="77">
        <f t="shared" si="265"/>
        <v>0</v>
      </c>
      <c r="AN331" s="77">
        <f t="shared" si="265"/>
        <v>0</v>
      </c>
      <c r="AO331" s="77">
        <f t="shared" si="265"/>
        <v>0</v>
      </c>
      <c r="AP331" s="77">
        <f t="shared" si="266"/>
        <v>0</v>
      </c>
      <c r="AQ331" s="77">
        <f t="shared" si="266"/>
        <v>0</v>
      </c>
      <c r="AR331" s="77">
        <f t="shared" si="266"/>
        <v>0</v>
      </c>
      <c r="AS331" s="76">
        <f t="shared" si="266"/>
        <v>0</v>
      </c>
      <c r="AT331" s="78">
        <f t="shared" si="266"/>
        <v>0</v>
      </c>
      <c r="AU331" s="77">
        <f t="shared" si="266"/>
        <v>0</v>
      </c>
      <c r="AV331" s="77">
        <f t="shared" si="266"/>
        <v>0</v>
      </c>
      <c r="AW331" s="77">
        <f t="shared" si="266"/>
        <v>0</v>
      </c>
      <c r="AX331" s="77">
        <f t="shared" si="266"/>
        <v>0</v>
      </c>
      <c r="AY331" s="77">
        <f t="shared" si="266"/>
        <v>0</v>
      </c>
      <c r="AZ331" s="77">
        <f t="shared" si="266"/>
        <v>0</v>
      </c>
      <c r="BA331" s="77">
        <f t="shared" si="266"/>
        <v>0</v>
      </c>
      <c r="BB331" s="77">
        <f t="shared" si="266"/>
        <v>0</v>
      </c>
      <c r="BC331" s="77">
        <f t="shared" si="266"/>
        <v>0</v>
      </c>
      <c r="BD331" s="77">
        <f t="shared" si="266"/>
        <v>0</v>
      </c>
      <c r="BE331" s="76">
        <f t="shared" si="266"/>
        <v>0</v>
      </c>
      <c r="BF331" s="78">
        <f t="shared" si="267"/>
        <v>0</v>
      </c>
      <c r="BG331" s="77">
        <f t="shared" si="267"/>
        <v>0</v>
      </c>
      <c r="BH331" s="77">
        <f t="shared" si="267"/>
        <v>0</v>
      </c>
      <c r="BI331" s="77">
        <f t="shared" si="267"/>
        <v>0</v>
      </c>
      <c r="BJ331" s="77">
        <f t="shared" si="267"/>
        <v>0</v>
      </c>
      <c r="BK331" s="77">
        <f t="shared" si="267"/>
        <v>0</v>
      </c>
      <c r="BL331" s="77">
        <f t="shared" si="267"/>
        <v>0</v>
      </c>
      <c r="BM331" s="77">
        <f t="shared" si="267"/>
        <v>0</v>
      </c>
      <c r="BN331" s="77">
        <f t="shared" si="267"/>
        <v>0</v>
      </c>
      <c r="BO331" s="77">
        <f t="shared" si="267"/>
        <v>0</v>
      </c>
      <c r="BP331" s="77">
        <f t="shared" si="267"/>
        <v>0</v>
      </c>
      <c r="BQ331" s="76">
        <f t="shared" si="267"/>
        <v>0</v>
      </c>
      <c r="BR331" s="78">
        <f t="shared" si="267"/>
        <v>0</v>
      </c>
      <c r="BS331" s="77">
        <f t="shared" si="267"/>
        <v>0</v>
      </c>
      <c r="BT331" s="77">
        <f t="shared" si="267"/>
        <v>0</v>
      </c>
      <c r="BU331" s="77">
        <f t="shared" si="267"/>
        <v>0</v>
      </c>
      <c r="BV331" s="77">
        <f t="shared" si="268"/>
        <v>0</v>
      </c>
      <c r="BW331" s="77">
        <f t="shared" si="268"/>
        <v>0</v>
      </c>
      <c r="BX331" s="77">
        <f t="shared" si="268"/>
        <v>0</v>
      </c>
      <c r="BY331" s="77">
        <f t="shared" si="268"/>
        <v>0</v>
      </c>
      <c r="BZ331" s="77">
        <f t="shared" si="268"/>
        <v>0</v>
      </c>
      <c r="CA331" s="77">
        <f t="shared" si="268"/>
        <v>0</v>
      </c>
      <c r="CB331" s="77">
        <f t="shared" si="268"/>
        <v>0</v>
      </c>
      <c r="CC331" s="76">
        <f t="shared" si="251"/>
        <v>0</v>
      </c>
      <c r="CD331" s="368"/>
    </row>
    <row r="332" spans="1:82" s="39" customFormat="1" ht="13.5" x14ac:dyDescent="0.75">
      <c r="B332" s="73" t="s">
        <v>740</v>
      </c>
      <c r="C332" s="129" t="s">
        <v>741</v>
      </c>
      <c r="D332" s="130" t="s">
        <v>479</v>
      </c>
      <c r="E332" s="255">
        <v>200</v>
      </c>
      <c r="F332" s="319"/>
      <c r="G332" s="74">
        <f t="shared" si="245"/>
        <v>0</v>
      </c>
      <c r="H332" s="75"/>
      <c r="I332" s="76"/>
      <c r="J332" s="75">
        <f t="shared" si="264"/>
        <v>0</v>
      </c>
      <c r="K332" s="77">
        <f t="shared" si="264"/>
        <v>0</v>
      </c>
      <c r="L332" s="77">
        <f t="shared" si="264"/>
        <v>0</v>
      </c>
      <c r="M332" s="77">
        <f t="shared" si="264"/>
        <v>0</v>
      </c>
      <c r="N332" s="77">
        <f t="shared" si="264"/>
        <v>0</v>
      </c>
      <c r="O332" s="77">
        <f t="shared" si="264"/>
        <v>0</v>
      </c>
      <c r="P332" s="77">
        <f t="shared" si="264"/>
        <v>0</v>
      </c>
      <c r="Q332" s="77">
        <f t="shared" si="264"/>
        <v>0</v>
      </c>
      <c r="R332" s="77">
        <f t="shared" si="264"/>
        <v>0</v>
      </c>
      <c r="S332" s="77">
        <f t="shared" si="264"/>
        <v>0</v>
      </c>
      <c r="T332" s="77">
        <f t="shared" si="264"/>
        <v>0</v>
      </c>
      <c r="U332" s="76">
        <f t="shared" si="264"/>
        <v>0</v>
      </c>
      <c r="V332" s="78">
        <f t="shared" si="264"/>
        <v>0</v>
      </c>
      <c r="W332" s="77">
        <f t="shared" si="264"/>
        <v>0</v>
      </c>
      <c r="X332" s="77">
        <f t="shared" si="264"/>
        <v>0</v>
      </c>
      <c r="Y332" s="77">
        <f t="shared" si="264"/>
        <v>0</v>
      </c>
      <c r="Z332" s="77">
        <f t="shared" si="265"/>
        <v>0</v>
      </c>
      <c r="AA332" s="77">
        <f t="shared" si="265"/>
        <v>0</v>
      </c>
      <c r="AB332" s="77">
        <f t="shared" si="265"/>
        <v>0</v>
      </c>
      <c r="AC332" s="77">
        <f t="shared" si="265"/>
        <v>0</v>
      </c>
      <c r="AD332" s="77">
        <f t="shared" si="265"/>
        <v>0</v>
      </c>
      <c r="AE332" s="77">
        <f t="shared" si="265"/>
        <v>0</v>
      </c>
      <c r="AF332" s="77">
        <f t="shared" si="265"/>
        <v>0</v>
      </c>
      <c r="AG332" s="76">
        <f t="shared" si="265"/>
        <v>0</v>
      </c>
      <c r="AH332" s="78">
        <f t="shared" si="265"/>
        <v>0</v>
      </c>
      <c r="AI332" s="77">
        <f t="shared" si="265"/>
        <v>0</v>
      </c>
      <c r="AJ332" s="77">
        <f t="shared" si="265"/>
        <v>0</v>
      </c>
      <c r="AK332" s="77">
        <f t="shared" si="265"/>
        <v>0</v>
      </c>
      <c r="AL332" s="77">
        <f t="shared" si="265"/>
        <v>0</v>
      </c>
      <c r="AM332" s="77">
        <f t="shared" si="265"/>
        <v>0</v>
      </c>
      <c r="AN332" s="77">
        <f t="shared" si="265"/>
        <v>0</v>
      </c>
      <c r="AO332" s="77">
        <f t="shared" si="265"/>
        <v>0</v>
      </c>
      <c r="AP332" s="77">
        <f t="shared" si="266"/>
        <v>0</v>
      </c>
      <c r="AQ332" s="77">
        <f t="shared" si="266"/>
        <v>0</v>
      </c>
      <c r="AR332" s="77">
        <f t="shared" si="266"/>
        <v>0</v>
      </c>
      <c r="AS332" s="76">
        <f t="shared" si="266"/>
        <v>0</v>
      </c>
      <c r="AT332" s="78">
        <f t="shared" si="266"/>
        <v>0</v>
      </c>
      <c r="AU332" s="77">
        <f t="shared" si="266"/>
        <v>0</v>
      </c>
      <c r="AV332" s="77">
        <f t="shared" si="266"/>
        <v>0</v>
      </c>
      <c r="AW332" s="77">
        <f t="shared" si="266"/>
        <v>0</v>
      </c>
      <c r="AX332" s="77">
        <f t="shared" si="266"/>
        <v>0</v>
      </c>
      <c r="AY332" s="77">
        <f t="shared" si="266"/>
        <v>0</v>
      </c>
      <c r="AZ332" s="77">
        <f t="shared" si="266"/>
        <v>0</v>
      </c>
      <c r="BA332" s="77">
        <f t="shared" si="266"/>
        <v>0</v>
      </c>
      <c r="BB332" s="77">
        <f t="shared" si="266"/>
        <v>0</v>
      </c>
      <c r="BC332" s="77">
        <f t="shared" si="266"/>
        <v>0</v>
      </c>
      <c r="BD332" s="77">
        <f t="shared" si="266"/>
        <v>0</v>
      </c>
      <c r="BE332" s="76">
        <f t="shared" si="266"/>
        <v>0</v>
      </c>
      <c r="BF332" s="78">
        <f t="shared" si="267"/>
        <v>0</v>
      </c>
      <c r="BG332" s="77">
        <f t="shared" si="267"/>
        <v>0</v>
      </c>
      <c r="BH332" s="77">
        <f t="shared" si="267"/>
        <v>0</v>
      </c>
      <c r="BI332" s="77">
        <f t="shared" si="267"/>
        <v>0</v>
      </c>
      <c r="BJ332" s="77">
        <f t="shared" si="267"/>
        <v>0</v>
      </c>
      <c r="BK332" s="77">
        <f t="shared" si="267"/>
        <v>0</v>
      </c>
      <c r="BL332" s="77">
        <f t="shared" si="267"/>
        <v>0</v>
      </c>
      <c r="BM332" s="77">
        <f t="shared" si="267"/>
        <v>0</v>
      </c>
      <c r="BN332" s="77">
        <f t="shared" si="267"/>
        <v>0</v>
      </c>
      <c r="BO332" s="77">
        <f t="shared" si="267"/>
        <v>0</v>
      </c>
      <c r="BP332" s="77">
        <f t="shared" si="267"/>
        <v>0</v>
      </c>
      <c r="BQ332" s="76">
        <f t="shared" si="267"/>
        <v>0</v>
      </c>
      <c r="BR332" s="78">
        <f t="shared" si="267"/>
        <v>0</v>
      </c>
      <c r="BS332" s="77">
        <f t="shared" si="267"/>
        <v>0</v>
      </c>
      <c r="BT332" s="77">
        <f t="shared" si="267"/>
        <v>0</v>
      </c>
      <c r="BU332" s="77">
        <f t="shared" si="267"/>
        <v>0</v>
      </c>
      <c r="BV332" s="77">
        <f t="shared" si="268"/>
        <v>0</v>
      </c>
      <c r="BW332" s="77">
        <f t="shared" si="268"/>
        <v>0</v>
      </c>
      <c r="BX332" s="77">
        <f t="shared" si="268"/>
        <v>0</v>
      </c>
      <c r="BY332" s="77">
        <f t="shared" si="268"/>
        <v>0</v>
      </c>
      <c r="BZ332" s="77">
        <f t="shared" si="268"/>
        <v>0</v>
      </c>
      <c r="CA332" s="77">
        <f t="shared" si="268"/>
        <v>0</v>
      </c>
      <c r="CB332" s="77">
        <f t="shared" si="268"/>
        <v>0</v>
      </c>
      <c r="CC332" s="76">
        <f t="shared" si="251"/>
        <v>0</v>
      </c>
      <c r="CD332" s="368"/>
    </row>
    <row r="333" spans="1:82" s="39" customFormat="1" ht="13.5" x14ac:dyDescent="0.75">
      <c r="B333" s="73" t="s">
        <v>742</v>
      </c>
      <c r="C333" s="129" t="s">
        <v>743</v>
      </c>
      <c r="D333" s="130" t="s">
        <v>479</v>
      </c>
      <c r="E333" s="255">
        <v>60</v>
      </c>
      <c r="F333" s="319"/>
      <c r="G333" s="74">
        <f t="shared" si="245"/>
        <v>0</v>
      </c>
      <c r="H333" s="75"/>
      <c r="I333" s="76"/>
      <c r="J333" s="75">
        <f t="shared" si="264"/>
        <v>0</v>
      </c>
      <c r="K333" s="77">
        <f t="shared" si="264"/>
        <v>0</v>
      </c>
      <c r="L333" s="77">
        <f t="shared" si="264"/>
        <v>0</v>
      </c>
      <c r="M333" s="77">
        <f t="shared" si="264"/>
        <v>0</v>
      </c>
      <c r="N333" s="77">
        <f t="shared" si="264"/>
        <v>0</v>
      </c>
      <c r="O333" s="77">
        <f t="shared" si="264"/>
        <v>0</v>
      </c>
      <c r="P333" s="77">
        <f t="shared" si="264"/>
        <v>0</v>
      </c>
      <c r="Q333" s="77">
        <f t="shared" si="264"/>
        <v>0</v>
      </c>
      <c r="R333" s="77">
        <f t="shared" si="264"/>
        <v>0</v>
      </c>
      <c r="S333" s="77">
        <f t="shared" si="264"/>
        <v>0</v>
      </c>
      <c r="T333" s="77">
        <f t="shared" si="264"/>
        <v>0</v>
      </c>
      <c r="U333" s="76">
        <f t="shared" si="264"/>
        <v>0</v>
      </c>
      <c r="V333" s="78">
        <f t="shared" si="264"/>
        <v>0</v>
      </c>
      <c r="W333" s="77">
        <f t="shared" si="264"/>
        <v>0</v>
      </c>
      <c r="X333" s="77">
        <f t="shared" si="264"/>
        <v>0</v>
      </c>
      <c r="Y333" s="77">
        <f t="shared" si="264"/>
        <v>0</v>
      </c>
      <c r="Z333" s="77">
        <f t="shared" si="265"/>
        <v>0</v>
      </c>
      <c r="AA333" s="77">
        <f t="shared" si="265"/>
        <v>0</v>
      </c>
      <c r="AB333" s="77">
        <f t="shared" si="265"/>
        <v>0</v>
      </c>
      <c r="AC333" s="77">
        <f t="shared" si="265"/>
        <v>0</v>
      </c>
      <c r="AD333" s="77">
        <f t="shared" si="265"/>
        <v>0</v>
      </c>
      <c r="AE333" s="77">
        <f t="shared" si="265"/>
        <v>0</v>
      </c>
      <c r="AF333" s="77">
        <f t="shared" si="265"/>
        <v>0</v>
      </c>
      <c r="AG333" s="76">
        <f t="shared" si="265"/>
        <v>0</v>
      </c>
      <c r="AH333" s="78">
        <f t="shared" si="265"/>
        <v>0</v>
      </c>
      <c r="AI333" s="77">
        <f t="shared" si="265"/>
        <v>0</v>
      </c>
      <c r="AJ333" s="77">
        <f t="shared" si="265"/>
        <v>0</v>
      </c>
      <c r="AK333" s="77">
        <f t="shared" si="265"/>
        <v>0</v>
      </c>
      <c r="AL333" s="77">
        <f t="shared" si="265"/>
        <v>0</v>
      </c>
      <c r="AM333" s="77">
        <f t="shared" si="265"/>
        <v>0</v>
      </c>
      <c r="AN333" s="77">
        <f t="shared" si="265"/>
        <v>0</v>
      </c>
      <c r="AO333" s="77">
        <f t="shared" si="265"/>
        <v>0</v>
      </c>
      <c r="AP333" s="77">
        <f t="shared" si="266"/>
        <v>0</v>
      </c>
      <c r="AQ333" s="77">
        <f t="shared" si="266"/>
        <v>0</v>
      </c>
      <c r="AR333" s="77">
        <f t="shared" si="266"/>
        <v>0</v>
      </c>
      <c r="AS333" s="76">
        <f t="shared" si="266"/>
        <v>0</v>
      </c>
      <c r="AT333" s="78">
        <f t="shared" si="266"/>
        <v>0</v>
      </c>
      <c r="AU333" s="77">
        <f t="shared" si="266"/>
        <v>0</v>
      </c>
      <c r="AV333" s="77">
        <f t="shared" si="266"/>
        <v>0</v>
      </c>
      <c r="AW333" s="77">
        <f t="shared" si="266"/>
        <v>0</v>
      </c>
      <c r="AX333" s="77">
        <f t="shared" si="266"/>
        <v>0</v>
      </c>
      <c r="AY333" s="77">
        <f t="shared" si="266"/>
        <v>0</v>
      </c>
      <c r="AZ333" s="77">
        <f t="shared" si="266"/>
        <v>0</v>
      </c>
      <c r="BA333" s="77">
        <f t="shared" si="266"/>
        <v>0</v>
      </c>
      <c r="BB333" s="77">
        <f t="shared" si="266"/>
        <v>0</v>
      </c>
      <c r="BC333" s="77">
        <f t="shared" si="266"/>
        <v>0</v>
      </c>
      <c r="BD333" s="77">
        <f t="shared" si="266"/>
        <v>0</v>
      </c>
      <c r="BE333" s="76">
        <f t="shared" si="266"/>
        <v>0</v>
      </c>
      <c r="BF333" s="78">
        <f t="shared" si="267"/>
        <v>0</v>
      </c>
      <c r="BG333" s="77">
        <f t="shared" si="267"/>
        <v>0</v>
      </c>
      <c r="BH333" s="77">
        <f t="shared" si="267"/>
        <v>0</v>
      </c>
      <c r="BI333" s="77">
        <f t="shared" si="267"/>
        <v>0</v>
      </c>
      <c r="BJ333" s="77">
        <f t="shared" si="267"/>
        <v>0</v>
      </c>
      <c r="BK333" s="77">
        <f t="shared" si="267"/>
        <v>0</v>
      </c>
      <c r="BL333" s="77">
        <f t="shared" si="267"/>
        <v>0</v>
      </c>
      <c r="BM333" s="77">
        <f t="shared" si="267"/>
        <v>0</v>
      </c>
      <c r="BN333" s="77">
        <f t="shared" si="267"/>
        <v>0</v>
      </c>
      <c r="BO333" s="77">
        <f t="shared" si="267"/>
        <v>0</v>
      </c>
      <c r="BP333" s="77">
        <f t="shared" si="267"/>
        <v>0</v>
      </c>
      <c r="BQ333" s="76">
        <f t="shared" si="267"/>
        <v>0</v>
      </c>
      <c r="BR333" s="78">
        <f t="shared" si="267"/>
        <v>0</v>
      </c>
      <c r="BS333" s="77">
        <f t="shared" si="267"/>
        <v>0</v>
      </c>
      <c r="BT333" s="77">
        <f t="shared" si="267"/>
        <v>0</v>
      </c>
      <c r="BU333" s="77">
        <f t="shared" si="267"/>
        <v>0</v>
      </c>
      <c r="BV333" s="77">
        <f t="shared" si="268"/>
        <v>0</v>
      </c>
      <c r="BW333" s="77">
        <f t="shared" si="268"/>
        <v>0</v>
      </c>
      <c r="BX333" s="77">
        <f t="shared" si="268"/>
        <v>0</v>
      </c>
      <c r="BY333" s="77">
        <f t="shared" si="268"/>
        <v>0</v>
      </c>
      <c r="BZ333" s="77">
        <f t="shared" si="268"/>
        <v>0</v>
      </c>
      <c r="CA333" s="77">
        <f t="shared" si="268"/>
        <v>0</v>
      </c>
      <c r="CB333" s="77">
        <f t="shared" si="268"/>
        <v>0</v>
      </c>
      <c r="CC333" s="76">
        <f t="shared" si="251"/>
        <v>0</v>
      </c>
      <c r="CD333" s="368"/>
    </row>
    <row r="334" spans="1:82" s="39" customFormat="1" ht="27" x14ac:dyDescent="0.75">
      <c r="B334" s="328" t="s">
        <v>744</v>
      </c>
      <c r="C334" s="329" t="s">
        <v>745</v>
      </c>
      <c r="D334" s="130" t="s">
        <v>226</v>
      </c>
      <c r="E334" s="255">
        <v>20</v>
      </c>
      <c r="F334" s="319"/>
      <c r="G334" s="74">
        <f t="shared" si="245"/>
        <v>0</v>
      </c>
      <c r="H334" s="230"/>
      <c r="I334" s="232"/>
      <c r="J334" s="230">
        <f t="shared" si="264"/>
        <v>0</v>
      </c>
      <c r="K334" s="231">
        <f t="shared" si="264"/>
        <v>0</v>
      </c>
      <c r="L334" s="231">
        <f t="shared" si="264"/>
        <v>0</v>
      </c>
      <c r="M334" s="231">
        <f t="shared" si="264"/>
        <v>0</v>
      </c>
      <c r="N334" s="231">
        <f t="shared" si="264"/>
        <v>0</v>
      </c>
      <c r="O334" s="231">
        <f t="shared" si="264"/>
        <v>0</v>
      </c>
      <c r="P334" s="231">
        <f t="shared" si="264"/>
        <v>0</v>
      </c>
      <c r="Q334" s="231">
        <f t="shared" si="264"/>
        <v>0</v>
      </c>
      <c r="R334" s="231">
        <f t="shared" si="264"/>
        <v>0</v>
      </c>
      <c r="S334" s="231">
        <f t="shared" si="264"/>
        <v>0</v>
      </c>
      <c r="T334" s="231">
        <f t="shared" si="264"/>
        <v>0</v>
      </c>
      <c r="U334" s="232">
        <f t="shared" si="264"/>
        <v>0</v>
      </c>
      <c r="V334" s="233">
        <f t="shared" si="264"/>
        <v>0</v>
      </c>
      <c r="W334" s="231">
        <f t="shared" si="264"/>
        <v>0</v>
      </c>
      <c r="X334" s="231">
        <f t="shared" si="264"/>
        <v>0</v>
      </c>
      <c r="Y334" s="231">
        <f t="shared" si="264"/>
        <v>0</v>
      </c>
      <c r="Z334" s="231">
        <f t="shared" si="265"/>
        <v>0</v>
      </c>
      <c r="AA334" s="231">
        <f t="shared" si="265"/>
        <v>0</v>
      </c>
      <c r="AB334" s="231">
        <f t="shared" si="265"/>
        <v>0</v>
      </c>
      <c r="AC334" s="231">
        <f t="shared" si="265"/>
        <v>0</v>
      </c>
      <c r="AD334" s="231">
        <f t="shared" si="265"/>
        <v>0</v>
      </c>
      <c r="AE334" s="231">
        <f t="shared" si="265"/>
        <v>0</v>
      </c>
      <c r="AF334" s="231">
        <f t="shared" si="265"/>
        <v>0</v>
      </c>
      <c r="AG334" s="232">
        <f t="shared" si="265"/>
        <v>0</v>
      </c>
      <c r="AH334" s="233">
        <f t="shared" si="265"/>
        <v>0</v>
      </c>
      <c r="AI334" s="231">
        <f t="shared" si="265"/>
        <v>0</v>
      </c>
      <c r="AJ334" s="231">
        <f t="shared" si="265"/>
        <v>0</v>
      </c>
      <c r="AK334" s="231">
        <f t="shared" si="265"/>
        <v>0</v>
      </c>
      <c r="AL334" s="231">
        <f t="shared" si="265"/>
        <v>0</v>
      </c>
      <c r="AM334" s="231">
        <f t="shared" si="265"/>
        <v>0</v>
      </c>
      <c r="AN334" s="231">
        <f t="shared" si="265"/>
        <v>0</v>
      </c>
      <c r="AO334" s="231">
        <f t="shared" si="265"/>
        <v>0</v>
      </c>
      <c r="AP334" s="231">
        <f t="shared" si="266"/>
        <v>0</v>
      </c>
      <c r="AQ334" s="231">
        <f t="shared" si="266"/>
        <v>0</v>
      </c>
      <c r="AR334" s="231">
        <f t="shared" si="266"/>
        <v>0</v>
      </c>
      <c r="AS334" s="232">
        <f t="shared" si="266"/>
        <v>0</v>
      </c>
      <c r="AT334" s="233">
        <f t="shared" si="266"/>
        <v>0</v>
      </c>
      <c r="AU334" s="231">
        <f t="shared" si="266"/>
        <v>0</v>
      </c>
      <c r="AV334" s="231">
        <f t="shared" si="266"/>
        <v>0</v>
      </c>
      <c r="AW334" s="231">
        <f t="shared" si="266"/>
        <v>0</v>
      </c>
      <c r="AX334" s="231">
        <f t="shared" si="266"/>
        <v>0</v>
      </c>
      <c r="AY334" s="231">
        <f t="shared" si="266"/>
        <v>0</v>
      </c>
      <c r="AZ334" s="231">
        <f t="shared" si="266"/>
        <v>0</v>
      </c>
      <c r="BA334" s="231">
        <f t="shared" si="266"/>
        <v>0</v>
      </c>
      <c r="BB334" s="231">
        <f t="shared" si="266"/>
        <v>0</v>
      </c>
      <c r="BC334" s="231">
        <f t="shared" si="266"/>
        <v>0</v>
      </c>
      <c r="BD334" s="231">
        <f t="shared" si="266"/>
        <v>0</v>
      </c>
      <c r="BE334" s="232">
        <f t="shared" si="266"/>
        <v>0</v>
      </c>
      <c r="BF334" s="233">
        <f t="shared" si="267"/>
        <v>0</v>
      </c>
      <c r="BG334" s="231">
        <f t="shared" si="267"/>
        <v>0</v>
      </c>
      <c r="BH334" s="231">
        <f t="shared" si="267"/>
        <v>0</v>
      </c>
      <c r="BI334" s="231">
        <f t="shared" si="267"/>
        <v>0</v>
      </c>
      <c r="BJ334" s="231">
        <f t="shared" si="267"/>
        <v>0</v>
      </c>
      <c r="BK334" s="231">
        <f t="shared" si="267"/>
        <v>0</v>
      </c>
      <c r="BL334" s="231">
        <f t="shared" si="267"/>
        <v>0</v>
      </c>
      <c r="BM334" s="231">
        <f t="shared" si="267"/>
        <v>0</v>
      </c>
      <c r="BN334" s="231">
        <f t="shared" si="267"/>
        <v>0</v>
      </c>
      <c r="BO334" s="231">
        <f t="shared" si="267"/>
        <v>0</v>
      </c>
      <c r="BP334" s="231">
        <f t="shared" si="267"/>
        <v>0</v>
      </c>
      <c r="BQ334" s="232">
        <f t="shared" si="267"/>
        <v>0</v>
      </c>
      <c r="BR334" s="233">
        <f t="shared" si="267"/>
        <v>0</v>
      </c>
      <c r="BS334" s="231">
        <f t="shared" si="267"/>
        <v>0</v>
      </c>
      <c r="BT334" s="231">
        <f t="shared" si="267"/>
        <v>0</v>
      </c>
      <c r="BU334" s="231">
        <f t="shared" si="267"/>
        <v>0</v>
      </c>
      <c r="BV334" s="231">
        <f t="shared" si="268"/>
        <v>0</v>
      </c>
      <c r="BW334" s="231">
        <f t="shared" si="268"/>
        <v>0</v>
      </c>
      <c r="BX334" s="231">
        <f t="shared" si="268"/>
        <v>0</v>
      </c>
      <c r="BY334" s="231">
        <f t="shared" si="268"/>
        <v>0</v>
      </c>
      <c r="BZ334" s="231">
        <f t="shared" si="268"/>
        <v>0</v>
      </c>
      <c r="CA334" s="231">
        <f t="shared" si="268"/>
        <v>0</v>
      </c>
      <c r="CB334" s="231">
        <f t="shared" si="268"/>
        <v>0</v>
      </c>
      <c r="CC334" s="232">
        <f t="shared" si="251"/>
        <v>0</v>
      </c>
      <c r="CD334" s="368"/>
    </row>
    <row r="335" spans="1:82" s="39" customFormat="1" ht="13.5" x14ac:dyDescent="0.75">
      <c r="B335" s="328"/>
      <c r="C335" s="329"/>
      <c r="D335" s="130"/>
      <c r="E335" s="255"/>
      <c r="F335" s="224"/>
      <c r="G335" s="74"/>
      <c r="H335" s="230"/>
      <c r="I335" s="232"/>
      <c r="J335" s="230"/>
      <c r="K335" s="231"/>
      <c r="L335" s="231"/>
      <c r="M335" s="231"/>
      <c r="N335" s="231"/>
      <c r="O335" s="231"/>
      <c r="P335" s="231"/>
      <c r="Q335" s="231"/>
      <c r="R335" s="231"/>
      <c r="S335" s="231"/>
      <c r="T335" s="231"/>
      <c r="U335" s="232"/>
      <c r="V335" s="233"/>
      <c r="W335" s="231"/>
      <c r="X335" s="231"/>
      <c r="Y335" s="231"/>
      <c r="Z335" s="231"/>
      <c r="AA335" s="231"/>
      <c r="AB335" s="231"/>
      <c r="AC335" s="231"/>
      <c r="AD335" s="231"/>
      <c r="AE335" s="231"/>
      <c r="AF335" s="231"/>
      <c r="AG335" s="232"/>
      <c r="AH335" s="233"/>
      <c r="AI335" s="231"/>
      <c r="AJ335" s="231"/>
      <c r="AK335" s="231"/>
      <c r="AL335" s="231"/>
      <c r="AM335" s="231"/>
      <c r="AN335" s="231"/>
      <c r="AO335" s="231"/>
      <c r="AP335" s="231"/>
      <c r="AQ335" s="231"/>
      <c r="AR335" s="231"/>
      <c r="AS335" s="232"/>
      <c r="AT335" s="233"/>
      <c r="AU335" s="231"/>
      <c r="AV335" s="231"/>
      <c r="AW335" s="231"/>
      <c r="AX335" s="231"/>
      <c r="AY335" s="231"/>
      <c r="AZ335" s="231"/>
      <c r="BA335" s="231"/>
      <c r="BB335" s="231"/>
      <c r="BC335" s="231"/>
      <c r="BD335" s="231"/>
      <c r="BE335" s="232"/>
      <c r="BF335" s="233"/>
      <c r="BG335" s="231"/>
      <c r="BH335" s="231"/>
      <c r="BI335" s="231"/>
      <c r="BJ335" s="231"/>
      <c r="BK335" s="231"/>
      <c r="BL335" s="231"/>
      <c r="BM335" s="231"/>
      <c r="BN335" s="231"/>
      <c r="BO335" s="231"/>
      <c r="BP335" s="231"/>
      <c r="BQ335" s="232"/>
      <c r="BR335" s="233"/>
      <c r="BS335" s="231"/>
      <c r="BT335" s="231"/>
      <c r="BU335" s="231"/>
      <c r="BV335" s="231"/>
      <c r="BW335" s="231"/>
      <c r="BX335" s="231"/>
      <c r="BY335" s="231"/>
      <c r="BZ335" s="231"/>
      <c r="CA335" s="231"/>
      <c r="CB335" s="231"/>
      <c r="CC335" s="232"/>
      <c r="CD335" s="368"/>
    </row>
    <row r="336" spans="1:82" s="39" customFormat="1" ht="13.5" x14ac:dyDescent="0.75">
      <c r="B336" s="328" t="s">
        <v>746</v>
      </c>
      <c r="C336" s="329" t="s">
        <v>747</v>
      </c>
      <c r="D336" s="130" t="s">
        <v>58</v>
      </c>
      <c r="E336" s="130">
        <v>72</v>
      </c>
      <c r="F336" s="224"/>
      <c r="G336" s="74">
        <f>+SUM(H336:CC336)</f>
        <v>0</v>
      </c>
      <c r="H336" s="230"/>
      <c r="I336" s="232"/>
      <c r="J336" s="330"/>
      <c r="K336" s="331"/>
      <c r="L336" s="331"/>
      <c r="M336" s="331"/>
      <c r="N336" s="331"/>
      <c r="O336" s="331"/>
      <c r="P336" s="331"/>
      <c r="Q336" s="331"/>
      <c r="R336" s="331"/>
      <c r="S336" s="331"/>
      <c r="T336" s="331"/>
      <c r="U336" s="332"/>
      <c r="V336" s="333"/>
      <c r="W336" s="331"/>
      <c r="X336" s="331"/>
      <c r="Y336" s="331"/>
      <c r="Z336" s="331"/>
      <c r="AA336" s="331"/>
      <c r="AB336" s="331"/>
      <c r="AC336" s="331"/>
      <c r="AD336" s="331"/>
      <c r="AE336" s="331"/>
      <c r="AF336" s="331"/>
      <c r="AG336" s="332"/>
      <c r="AH336" s="333"/>
      <c r="AI336" s="331"/>
      <c r="AJ336" s="331"/>
      <c r="AK336" s="331"/>
      <c r="AL336" s="331"/>
      <c r="AM336" s="331"/>
      <c r="AN336" s="331"/>
      <c r="AO336" s="331"/>
      <c r="AP336" s="331"/>
      <c r="AQ336" s="331"/>
      <c r="AR336" s="331"/>
      <c r="AS336" s="332"/>
      <c r="AT336" s="333"/>
      <c r="AU336" s="331"/>
      <c r="AV336" s="331"/>
      <c r="AW336" s="331"/>
      <c r="AX336" s="331"/>
      <c r="AY336" s="331"/>
      <c r="AZ336" s="331"/>
      <c r="BA336" s="331"/>
      <c r="BB336" s="331"/>
      <c r="BC336" s="331"/>
      <c r="BD336" s="331"/>
      <c r="BE336" s="332"/>
      <c r="BF336" s="333"/>
      <c r="BG336" s="331"/>
      <c r="BH336" s="331"/>
      <c r="BI336" s="331"/>
      <c r="BJ336" s="331"/>
      <c r="BK336" s="331"/>
      <c r="BL336" s="331"/>
      <c r="BM336" s="331"/>
      <c r="BN336" s="331"/>
      <c r="BO336" s="331"/>
      <c r="BP336" s="331"/>
      <c r="BQ336" s="332"/>
      <c r="BR336" s="333"/>
      <c r="BS336" s="331"/>
      <c r="BT336" s="331"/>
      <c r="BU336" s="331"/>
      <c r="BV336" s="331"/>
      <c r="BW336" s="331"/>
      <c r="BX336" s="331"/>
      <c r="BY336" s="331"/>
      <c r="BZ336" s="331"/>
      <c r="CA336" s="331"/>
      <c r="CB336" s="331"/>
      <c r="CC336" s="332"/>
      <c r="CD336" s="368"/>
    </row>
    <row r="337" spans="1:82" s="39" customFormat="1" ht="13.5" x14ac:dyDescent="0.75">
      <c r="B337" s="328"/>
      <c r="C337" s="329"/>
      <c r="D337" s="130"/>
      <c r="E337" s="255"/>
      <c r="F337" s="224"/>
      <c r="G337" s="74"/>
      <c r="H337" s="230"/>
      <c r="I337" s="232"/>
      <c r="J337" s="230"/>
      <c r="K337" s="231"/>
      <c r="L337" s="231"/>
      <c r="M337" s="231"/>
      <c r="N337" s="231"/>
      <c r="O337" s="231"/>
      <c r="P337" s="231"/>
      <c r="Q337" s="231"/>
      <c r="R337" s="231"/>
      <c r="S337" s="231"/>
      <c r="T337" s="231"/>
      <c r="U337" s="232"/>
      <c r="V337" s="233"/>
      <c r="W337" s="231"/>
      <c r="X337" s="231"/>
      <c r="Y337" s="231"/>
      <c r="Z337" s="231"/>
      <c r="AA337" s="231"/>
      <c r="AB337" s="231"/>
      <c r="AC337" s="231"/>
      <c r="AD337" s="231"/>
      <c r="AE337" s="231"/>
      <c r="AF337" s="231"/>
      <c r="AG337" s="232"/>
      <c r="AH337" s="233"/>
      <c r="AI337" s="231"/>
      <c r="AJ337" s="231"/>
      <c r="AK337" s="231"/>
      <c r="AL337" s="231"/>
      <c r="AM337" s="231"/>
      <c r="AN337" s="231"/>
      <c r="AO337" s="231"/>
      <c r="AP337" s="231"/>
      <c r="AQ337" s="231"/>
      <c r="AR337" s="231"/>
      <c r="AS337" s="232"/>
      <c r="AT337" s="233"/>
      <c r="AU337" s="231"/>
      <c r="AV337" s="231"/>
      <c r="AW337" s="231"/>
      <c r="AX337" s="231"/>
      <c r="AY337" s="231"/>
      <c r="AZ337" s="231"/>
      <c r="BA337" s="231"/>
      <c r="BB337" s="231"/>
      <c r="BC337" s="231"/>
      <c r="BD337" s="231"/>
      <c r="BE337" s="232"/>
      <c r="BF337" s="233"/>
      <c r="BG337" s="231"/>
      <c r="BH337" s="231"/>
      <c r="BI337" s="231"/>
      <c r="BJ337" s="231"/>
      <c r="BK337" s="231"/>
      <c r="BL337" s="231"/>
      <c r="BM337" s="231"/>
      <c r="BN337" s="231"/>
      <c r="BO337" s="231"/>
      <c r="BP337" s="231"/>
      <c r="BQ337" s="232"/>
      <c r="BR337" s="233"/>
      <c r="BS337" s="231"/>
      <c r="BT337" s="231"/>
      <c r="BU337" s="231"/>
      <c r="BV337" s="231"/>
      <c r="BW337" s="231"/>
      <c r="BX337" s="231"/>
      <c r="BY337" s="231"/>
      <c r="BZ337" s="231"/>
      <c r="CA337" s="231"/>
      <c r="CB337" s="231"/>
      <c r="CC337" s="232"/>
      <c r="CD337" s="368"/>
    </row>
    <row r="338" spans="1:82" s="39" customFormat="1" ht="13.5" x14ac:dyDescent="0.75">
      <c r="B338" s="73" t="s">
        <v>748</v>
      </c>
      <c r="C338" s="329" t="s">
        <v>749</v>
      </c>
      <c r="D338" s="139" t="s">
        <v>446</v>
      </c>
      <c r="E338" s="255">
        <v>1</v>
      </c>
      <c r="F338" s="319"/>
      <c r="G338" s="74">
        <f t="shared" ref="G338:G346" si="269">+E338*F338</f>
        <v>0</v>
      </c>
      <c r="H338" s="230"/>
      <c r="I338" s="232"/>
      <c r="J338" s="230">
        <f t="shared" ref="J338:Y353" si="270">$G338/72</f>
        <v>0</v>
      </c>
      <c r="K338" s="231">
        <f t="shared" si="270"/>
        <v>0</v>
      </c>
      <c r="L338" s="231">
        <f t="shared" si="270"/>
        <v>0</v>
      </c>
      <c r="M338" s="231">
        <f t="shared" si="270"/>
        <v>0</v>
      </c>
      <c r="N338" s="231">
        <f t="shared" si="270"/>
        <v>0</v>
      </c>
      <c r="O338" s="231">
        <f t="shared" si="270"/>
        <v>0</v>
      </c>
      <c r="P338" s="231">
        <f t="shared" si="270"/>
        <v>0</v>
      </c>
      <c r="Q338" s="231">
        <f t="shared" si="270"/>
        <v>0</v>
      </c>
      <c r="R338" s="231">
        <f t="shared" si="270"/>
        <v>0</v>
      </c>
      <c r="S338" s="231">
        <f t="shared" si="270"/>
        <v>0</v>
      </c>
      <c r="T338" s="231">
        <f t="shared" si="270"/>
        <v>0</v>
      </c>
      <c r="U338" s="232">
        <f t="shared" si="270"/>
        <v>0</v>
      </c>
      <c r="V338" s="233">
        <f t="shared" si="270"/>
        <v>0</v>
      </c>
      <c r="W338" s="231">
        <f t="shared" si="270"/>
        <v>0</v>
      </c>
      <c r="X338" s="231">
        <f t="shared" si="270"/>
        <v>0</v>
      </c>
      <c r="Y338" s="231">
        <f t="shared" si="270"/>
        <v>0</v>
      </c>
      <c r="Z338" s="231">
        <f t="shared" ref="Z338:AO353" si="271">$G338/72</f>
        <v>0</v>
      </c>
      <c r="AA338" s="231">
        <f t="shared" si="271"/>
        <v>0</v>
      </c>
      <c r="AB338" s="231">
        <f t="shared" si="271"/>
        <v>0</v>
      </c>
      <c r="AC338" s="231">
        <f t="shared" si="271"/>
        <v>0</v>
      </c>
      <c r="AD338" s="231">
        <f t="shared" si="271"/>
        <v>0</v>
      </c>
      <c r="AE338" s="231">
        <f t="shared" si="271"/>
        <v>0</v>
      </c>
      <c r="AF338" s="231">
        <f t="shared" si="271"/>
        <v>0</v>
      </c>
      <c r="AG338" s="232">
        <f t="shared" si="271"/>
        <v>0</v>
      </c>
      <c r="AH338" s="233">
        <f t="shared" si="271"/>
        <v>0</v>
      </c>
      <c r="AI338" s="231">
        <f t="shared" si="271"/>
        <v>0</v>
      </c>
      <c r="AJ338" s="231">
        <f t="shared" si="271"/>
        <v>0</v>
      </c>
      <c r="AK338" s="231">
        <f t="shared" si="271"/>
        <v>0</v>
      </c>
      <c r="AL338" s="231">
        <f t="shared" si="271"/>
        <v>0</v>
      </c>
      <c r="AM338" s="231">
        <f t="shared" si="271"/>
        <v>0</v>
      </c>
      <c r="AN338" s="231">
        <f t="shared" si="271"/>
        <v>0</v>
      </c>
      <c r="AO338" s="231">
        <f t="shared" si="271"/>
        <v>0</v>
      </c>
      <c r="AP338" s="231">
        <f t="shared" ref="AP338:BE353" si="272">$G338/72</f>
        <v>0</v>
      </c>
      <c r="AQ338" s="231">
        <f t="shared" si="272"/>
        <v>0</v>
      </c>
      <c r="AR338" s="231">
        <f t="shared" si="272"/>
        <v>0</v>
      </c>
      <c r="AS338" s="232">
        <f t="shared" si="272"/>
        <v>0</v>
      </c>
      <c r="AT338" s="233">
        <f t="shared" si="272"/>
        <v>0</v>
      </c>
      <c r="AU338" s="231">
        <f t="shared" si="272"/>
        <v>0</v>
      </c>
      <c r="AV338" s="231">
        <f t="shared" si="272"/>
        <v>0</v>
      </c>
      <c r="AW338" s="231">
        <f t="shared" si="272"/>
        <v>0</v>
      </c>
      <c r="AX338" s="231">
        <f t="shared" si="272"/>
        <v>0</v>
      </c>
      <c r="AY338" s="231">
        <f t="shared" si="272"/>
        <v>0</v>
      </c>
      <c r="AZ338" s="231">
        <f t="shared" si="272"/>
        <v>0</v>
      </c>
      <c r="BA338" s="231">
        <f t="shared" si="272"/>
        <v>0</v>
      </c>
      <c r="BB338" s="231">
        <f t="shared" si="272"/>
        <v>0</v>
      </c>
      <c r="BC338" s="231">
        <f t="shared" si="272"/>
        <v>0</v>
      </c>
      <c r="BD338" s="231">
        <f t="shared" si="272"/>
        <v>0</v>
      </c>
      <c r="BE338" s="232">
        <f t="shared" si="272"/>
        <v>0</v>
      </c>
      <c r="BF338" s="233">
        <f t="shared" ref="BF338:BU353" si="273">$G338/72</f>
        <v>0</v>
      </c>
      <c r="BG338" s="231">
        <f t="shared" si="273"/>
        <v>0</v>
      </c>
      <c r="BH338" s="231">
        <f t="shared" si="273"/>
        <v>0</v>
      </c>
      <c r="BI338" s="231">
        <f t="shared" si="273"/>
        <v>0</v>
      </c>
      <c r="BJ338" s="231">
        <f t="shared" si="273"/>
        <v>0</v>
      </c>
      <c r="BK338" s="231">
        <f t="shared" si="273"/>
        <v>0</v>
      </c>
      <c r="BL338" s="231">
        <f t="shared" si="273"/>
        <v>0</v>
      </c>
      <c r="BM338" s="231">
        <f t="shared" si="273"/>
        <v>0</v>
      </c>
      <c r="BN338" s="231">
        <f t="shared" si="273"/>
        <v>0</v>
      </c>
      <c r="BO338" s="231">
        <f t="shared" si="273"/>
        <v>0</v>
      </c>
      <c r="BP338" s="231">
        <f t="shared" si="273"/>
        <v>0</v>
      </c>
      <c r="BQ338" s="232">
        <f t="shared" si="273"/>
        <v>0</v>
      </c>
      <c r="BR338" s="233">
        <f t="shared" si="273"/>
        <v>0</v>
      </c>
      <c r="BS338" s="231">
        <f t="shared" si="273"/>
        <v>0</v>
      </c>
      <c r="BT338" s="231">
        <f t="shared" si="273"/>
        <v>0</v>
      </c>
      <c r="BU338" s="231">
        <f t="shared" si="273"/>
        <v>0</v>
      </c>
      <c r="BV338" s="231">
        <f t="shared" ref="BV338:CB353" si="274">$G338/72</f>
        <v>0</v>
      </c>
      <c r="BW338" s="231">
        <f t="shared" si="274"/>
        <v>0</v>
      </c>
      <c r="BX338" s="231">
        <f t="shared" si="274"/>
        <v>0</v>
      </c>
      <c r="BY338" s="231">
        <f t="shared" si="274"/>
        <v>0</v>
      </c>
      <c r="BZ338" s="231">
        <f t="shared" si="274"/>
        <v>0</v>
      </c>
      <c r="CA338" s="231">
        <f t="shared" si="274"/>
        <v>0</v>
      </c>
      <c r="CB338" s="231">
        <f t="shared" si="274"/>
        <v>0</v>
      </c>
      <c r="CC338" s="232">
        <f t="shared" ref="CC338:CC346" si="275">G338-SUM(J338:CB338)</f>
        <v>0</v>
      </c>
      <c r="CD338" s="368"/>
    </row>
    <row r="339" spans="1:82" s="39" customFormat="1" ht="13.5" x14ac:dyDescent="0.75">
      <c r="B339" s="328" t="s">
        <v>750</v>
      </c>
      <c r="C339" s="329" t="s">
        <v>751</v>
      </c>
      <c r="D339" s="139" t="s">
        <v>479</v>
      </c>
      <c r="E339" s="255">
        <v>160</v>
      </c>
      <c r="F339" s="319"/>
      <c r="G339" s="74">
        <f t="shared" si="269"/>
        <v>0</v>
      </c>
      <c r="H339" s="230"/>
      <c r="I339" s="232"/>
      <c r="J339" s="230">
        <f t="shared" si="270"/>
        <v>0</v>
      </c>
      <c r="K339" s="231">
        <f t="shared" si="270"/>
        <v>0</v>
      </c>
      <c r="L339" s="231">
        <f t="shared" si="270"/>
        <v>0</v>
      </c>
      <c r="M339" s="231">
        <f t="shared" si="270"/>
        <v>0</v>
      </c>
      <c r="N339" s="231">
        <f t="shared" si="270"/>
        <v>0</v>
      </c>
      <c r="O339" s="231">
        <f t="shared" si="270"/>
        <v>0</v>
      </c>
      <c r="P339" s="231">
        <f t="shared" si="270"/>
        <v>0</v>
      </c>
      <c r="Q339" s="231">
        <f t="shared" si="270"/>
        <v>0</v>
      </c>
      <c r="R339" s="231">
        <f t="shared" si="270"/>
        <v>0</v>
      </c>
      <c r="S339" s="231">
        <f t="shared" si="270"/>
        <v>0</v>
      </c>
      <c r="T339" s="231">
        <f t="shared" si="270"/>
        <v>0</v>
      </c>
      <c r="U339" s="232">
        <f t="shared" si="270"/>
        <v>0</v>
      </c>
      <c r="V339" s="233">
        <f t="shared" si="270"/>
        <v>0</v>
      </c>
      <c r="W339" s="231">
        <f t="shared" si="270"/>
        <v>0</v>
      </c>
      <c r="X339" s="231">
        <f t="shared" si="270"/>
        <v>0</v>
      </c>
      <c r="Y339" s="231">
        <f t="shared" si="270"/>
        <v>0</v>
      </c>
      <c r="Z339" s="231">
        <f t="shared" si="271"/>
        <v>0</v>
      </c>
      <c r="AA339" s="231">
        <f t="shared" si="271"/>
        <v>0</v>
      </c>
      <c r="AB339" s="231">
        <f t="shared" si="271"/>
        <v>0</v>
      </c>
      <c r="AC339" s="231">
        <f t="shared" si="271"/>
        <v>0</v>
      </c>
      <c r="AD339" s="231">
        <f t="shared" si="271"/>
        <v>0</v>
      </c>
      <c r="AE339" s="231">
        <f t="shared" si="271"/>
        <v>0</v>
      </c>
      <c r="AF339" s="231">
        <f t="shared" si="271"/>
        <v>0</v>
      </c>
      <c r="AG339" s="232">
        <f t="shared" si="271"/>
        <v>0</v>
      </c>
      <c r="AH339" s="233">
        <f t="shared" si="271"/>
        <v>0</v>
      </c>
      <c r="AI339" s="231">
        <f t="shared" si="271"/>
        <v>0</v>
      </c>
      <c r="AJ339" s="231">
        <f t="shared" si="271"/>
        <v>0</v>
      </c>
      <c r="AK339" s="231">
        <f t="shared" si="271"/>
        <v>0</v>
      </c>
      <c r="AL339" s="231">
        <f t="shared" si="271"/>
        <v>0</v>
      </c>
      <c r="AM339" s="231">
        <f t="shared" si="271"/>
        <v>0</v>
      </c>
      <c r="AN339" s="231">
        <f t="shared" si="271"/>
        <v>0</v>
      </c>
      <c r="AO339" s="231">
        <f t="shared" si="271"/>
        <v>0</v>
      </c>
      <c r="AP339" s="231">
        <f t="shared" si="272"/>
        <v>0</v>
      </c>
      <c r="AQ339" s="231">
        <f t="shared" si="272"/>
        <v>0</v>
      </c>
      <c r="AR339" s="231">
        <f t="shared" si="272"/>
        <v>0</v>
      </c>
      <c r="AS339" s="232">
        <f t="shared" si="272"/>
        <v>0</v>
      </c>
      <c r="AT339" s="233">
        <f t="shared" si="272"/>
        <v>0</v>
      </c>
      <c r="AU339" s="231">
        <f t="shared" si="272"/>
        <v>0</v>
      </c>
      <c r="AV339" s="231">
        <f t="shared" si="272"/>
        <v>0</v>
      </c>
      <c r="AW339" s="231">
        <f t="shared" si="272"/>
        <v>0</v>
      </c>
      <c r="AX339" s="231">
        <f t="shared" si="272"/>
        <v>0</v>
      </c>
      <c r="AY339" s="231">
        <f t="shared" si="272"/>
        <v>0</v>
      </c>
      <c r="AZ339" s="231">
        <f t="shared" si="272"/>
        <v>0</v>
      </c>
      <c r="BA339" s="231">
        <f t="shared" si="272"/>
        <v>0</v>
      </c>
      <c r="BB339" s="231">
        <f t="shared" si="272"/>
        <v>0</v>
      </c>
      <c r="BC339" s="231">
        <f t="shared" si="272"/>
        <v>0</v>
      </c>
      <c r="BD339" s="231">
        <f t="shared" si="272"/>
        <v>0</v>
      </c>
      <c r="BE339" s="232">
        <f t="shared" si="272"/>
        <v>0</v>
      </c>
      <c r="BF339" s="233">
        <f t="shared" si="273"/>
        <v>0</v>
      </c>
      <c r="BG339" s="231">
        <f t="shared" si="273"/>
        <v>0</v>
      </c>
      <c r="BH339" s="231">
        <f t="shared" si="273"/>
        <v>0</v>
      </c>
      <c r="BI339" s="231">
        <f t="shared" si="273"/>
        <v>0</v>
      </c>
      <c r="BJ339" s="231">
        <f t="shared" si="273"/>
        <v>0</v>
      </c>
      <c r="BK339" s="231">
        <f t="shared" si="273"/>
        <v>0</v>
      </c>
      <c r="BL339" s="231">
        <f t="shared" si="273"/>
        <v>0</v>
      </c>
      <c r="BM339" s="231">
        <f t="shared" si="273"/>
        <v>0</v>
      </c>
      <c r="BN339" s="231">
        <f t="shared" si="273"/>
        <v>0</v>
      </c>
      <c r="BO339" s="231">
        <f t="shared" si="273"/>
        <v>0</v>
      </c>
      <c r="BP339" s="231">
        <f t="shared" si="273"/>
        <v>0</v>
      </c>
      <c r="BQ339" s="232">
        <f t="shared" si="273"/>
        <v>0</v>
      </c>
      <c r="BR339" s="233">
        <f t="shared" si="273"/>
        <v>0</v>
      </c>
      <c r="BS339" s="231">
        <f t="shared" si="273"/>
        <v>0</v>
      </c>
      <c r="BT339" s="231">
        <f t="shared" si="273"/>
        <v>0</v>
      </c>
      <c r="BU339" s="231">
        <f t="shared" si="273"/>
        <v>0</v>
      </c>
      <c r="BV339" s="231">
        <f t="shared" si="274"/>
        <v>0</v>
      </c>
      <c r="BW339" s="231">
        <f t="shared" si="274"/>
        <v>0</v>
      </c>
      <c r="BX339" s="231">
        <f t="shared" si="274"/>
        <v>0</v>
      </c>
      <c r="BY339" s="231">
        <f t="shared" si="274"/>
        <v>0</v>
      </c>
      <c r="BZ339" s="231">
        <f t="shared" si="274"/>
        <v>0</v>
      </c>
      <c r="CA339" s="231">
        <f t="shared" si="274"/>
        <v>0</v>
      </c>
      <c r="CB339" s="231">
        <f t="shared" si="274"/>
        <v>0</v>
      </c>
      <c r="CC339" s="232">
        <f t="shared" si="275"/>
        <v>0</v>
      </c>
      <c r="CD339" s="368"/>
    </row>
    <row r="340" spans="1:82" s="39" customFormat="1" ht="13.5" x14ac:dyDescent="0.75">
      <c r="B340" s="328" t="s">
        <v>752</v>
      </c>
      <c r="C340" s="329" t="s">
        <v>753</v>
      </c>
      <c r="D340" s="139" t="s">
        <v>446</v>
      </c>
      <c r="E340" s="255">
        <v>1</v>
      </c>
      <c r="F340" s="319"/>
      <c r="G340" s="74">
        <f t="shared" si="269"/>
        <v>0</v>
      </c>
      <c r="H340" s="230"/>
      <c r="I340" s="232"/>
      <c r="J340" s="230">
        <f t="shared" si="270"/>
        <v>0</v>
      </c>
      <c r="K340" s="231">
        <f t="shared" si="270"/>
        <v>0</v>
      </c>
      <c r="L340" s="231">
        <f t="shared" si="270"/>
        <v>0</v>
      </c>
      <c r="M340" s="231">
        <f t="shared" si="270"/>
        <v>0</v>
      </c>
      <c r="N340" s="231">
        <f t="shared" si="270"/>
        <v>0</v>
      </c>
      <c r="O340" s="231">
        <f t="shared" si="270"/>
        <v>0</v>
      </c>
      <c r="P340" s="231">
        <f t="shared" si="270"/>
        <v>0</v>
      </c>
      <c r="Q340" s="231">
        <f t="shared" si="270"/>
        <v>0</v>
      </c>
      <c r="R340" s="231">
        <f t="shared" si="270"/>
        <v>0</v>
      </c>
      <c r="S340" s="231">
        <f t="shared" si="270"/>
        <v>0</v>
      </c>
      <c r="T340" s="231">
        <f t="shared" si="270"/>
        <v>0</v>
      </c>
      <c r="U340" s="232">
        <f t="shared" si="270"/>
        <v>0</v>
      </c>
      <c r="V340" s="233">
        <f t="shared" si="270"/>
        <v>0</v>
      </c>
      <c r="W340" s="231">
        <f t="shared" si="270"/>
        <v>0</v>
      </c>
      <c r="X340" s="231">
        <f t="shared" si="270"/>
        <v>0</v>
      </c>
      <c r="Y340" s="231">
        <f t="shared" si="270"/>
        <v>0</v>
      </c>
      <c r="Z340" s="231">
        <f t="shared" si="271"/>
        <v>0</v>
      </c>
      <c r="AA340" s="231">
        <f t="shared" si="271"/>
        <v>0</v>
      </c>
      <c r="AB340" s="231">
        <f t="shared" si="271"/>
        <v>0</v>
      </c>
      <c r="AC340" s="231">
        <f t="shared" si="271"/>
        <v>0</v>
      </c>
      <c r="AD340" s="231">
        <f t="shared" si="271"/>
        <v>0</v>
      </c>
      <c r="AE340" s="231">
        <f t="shared" si="271"/>
        <v>0</v>
      </c>
      <c r="AF340" s="231">
        <f t="shared" si="271"/>
        <v>0</v>
      </c>
      <c r="AG340" s="232">
        <f t="shared" si="271"/>
        <v>0</v>
      </c>
      <c r="AH340" s="233">
        <f t="shared" si="271"/>
        <v>0</v>
      </c>
      <c r="AI340" s="231">
        <f t="shared" si="271"/>
        <v>0</v>
      </c>
      <c r="AJ340" s="231">
        <f t="shared" si="271"/>
        <v>0</v>
      </c>
      <c r="AK340" s="231">
        <f t="shared" si="271"/>
        <v>0</v>
      </c>
      <c r="AL340" s="231">
        <f t="shared" si="271"/>
        <v>0</v>
      </c>
      <c r="AM340" s="231">
        <f t="shared" si="271"/>
        <v>0</v>
      </c>
      <c r="AN340" s="231">
        <f t="shared" si="271"/>
        <v>0</v>
      </c>
      <c r="AO340" s="231">
        <f t="shared" si="271"/>
        <v>0</v>
      </c>
      <c r="AP340" s="231">
        <f t="shared" si="272"/>
        <v>0</v>
      </c>
      <c r="AQ340" s="231">
        <f t="shared" si="272"/>
        <v>0</v>
      </c>
      <c r="AR340" s="231">
        <f t="shared" si="272"/>
        <v>0</v>
      </c>
      <c r="AS340" s="232">
        <f t="shared" si="272"/>
        <v>0</v>
      </c>
      <c r="AT340" s="233">
        <f t="shared" si="272"/>
        <v>0</v>
      </c>
      <c r="AU340" s="231">
        <f t="shared" si="272"/>
        <v>0</v>
      </c>
      <c r="AV340" s="231">
        <f t="shared" si="272"/>
        <v>0</v>
      </c>
      <c r="AW340" s="231">
        <f t="shared" si="272"/>
        <v>0</v>
      </c>
      <c r="AX340" s="231">
        <f t="shared" si="272"/>
        <v>0</v>
      </c>
      <c r="AY340" s="231">
        <f t="shared" si="272"/>
        <v>0</v>
      </c>
      <c r="AZ340" s="231">
        <f t="shared" si="272"/>
        <v>0</v>
      </c>
      <c r="BA340" s="231">
        <f t="shared" si="272"/>
        <v>0</v>
      </c>
      <c r="BB340" s="231">
        <f t="shared" si="272"/>
        <v>0</v>
      </c>
      <c r="BC340" s="231">
        <f t="shared" si="272"/>
        <v>0</v>
      </c>
      <c r="BD340" s="231">
        <f t="shared" si="272"/>
        <v>0</v>
      </c>
      <c r="BE340" s="232">
        <f t="shared" si="272"/>
        <v>0</v>
      </c>
      <c r="BF340" s="233">
        <f t="shared" si="273"/>
        <v>0</v>
      </c>
      <c r="BG340" s="231">
        <f t="shared" si="273"/>
        <v>0</v>
      </c>
      <c r="BH340" s="231">
        <f t="shared" si="273"/>
        <v>0</v>
      </c>
      <c r="BI340" s="231">
        <f t="shared" si="273"/>
        <v>0</v>
      </c>
      <c r="BJ340" s="231">
        <f t="shared" si="273"/>
        <v>0</v>
      </c>
      <c r="BK340" s="231">
        <f t="shared" si="273"/>
        <v>0</v>
      </c>
      <c r="BL340" s="231">
        <f t="shared" si="273"/>
        <v>0</v>
      </c>
      <c r="BM340" s="231">
        <f t="shared" si="273"/>
        <v>0</v>
      </c>
      <c r="BN340" s="231">
        <f t="shared" si="273"/>
        <v>0</v>
      </c>
      <c r="BO340" s="231">
        <f t="shared" si="273"/>
        <v>0</v>
      </c>
      <c r="BP340" s="231">
        <f t="shared" si="273"/>
        <v>0</v>
      </c>
      <c r="BQ340" s="232">
        <f t="shared" si="273"/>
        <v>0</v>
      </c>
      <c r="BR340" s="233">
        <f t="shared" si="273"/>
        <v>0</v>
      </c>
      <c r="BS340" s="231">
        <f t="shared" si="273"/>
        <v>0</v>
      </c>
      <c r="BT340" s="231">
        <f t="shared" si="273"/>
        <v>0</v>
      </c>
      <c r="BU340" s="231">
        <f t="shared" si="273"/>
        <v>0</v>
      </c>
      <c r="BV340" s="231">
        <f t="shared" si="274"/>
        <v>0</v>
      </c>
      <c r="BW340" s="231">
        <f t="shared" si="274"/>
        <v>0</v>
      </c>
      <c r="BX340" s="231">
        <f t="shared" si="274"/>
        <v>0</v>
      </c>
      <c r="BY340" s="231">
        <f t="shared" si="274"/>
        <v>0</v>
      </c>
      <c r="BZ340" s="231">
        <f t="shared" si="274"/>
        <v>0</v>
      </c>
      <c r="CA340" s="231">
        <f t="shared" si="274"/>
        <v>0</v>
      </c>
      <c r="CB340" s="231">
        <f t="shared" si="274"/>
        <v>0</v>
      </c>
      <c r="CC340" s="232">
        <f t="shared" si="275"/>
        <v>0</v>
      </c>
      <c r="CD340" s="368"/>
    </row>
    <row r="341" spans="1:82" s="39" customFormat="1" ht="13.5" x14ac:dyDescent="0.75">
      <c r="B341" s="328" t="s">
        <v>754</v>
      </c>
      <c r="C341" s="329" t="s">
        <v>755</v>
      </c>
      <c r="D341" s="139" t="s">
        <v>446</v>
      </c>
      <c r="E341" s="255">
        <v>1</v>
      </c>
      <c r="F341" s="319"/>
      <c r="G341" s="74">
        <f t="shared" si="269"/>
        <v>0</v>
      </c>
      <c r="H341" s="230"/>
      <c r="I341" s="232"/>
      <c r="J341" s="230">
        <f t="shared" si="270"/>
        <v>0</v>
      </c>
      <c r="K341" s="231">
        <f t="shared" si="270"/>
        <v>0</v>
      </c>
      <c r="L341" s="231">
        <f t="shared" si="270"/>
        <v>0</v>
      </c>
      <c r="M341" s="231">
        <f t="shared" si="270"/>
        <v>0</v>
      </c>
      <c r="N341" s="231">
        <f t="shared" si="270"/>
        <v>0</v>
      </c>
      <c r="O341" s="231">
        <f t="shared" si="270"/>
        <v>0</v>
      </c>
      <c r="P341" s="231">
        <f t="shared" si="270"/>
        <v>0</v>
      </c>
      <c r="Q341" s="231">
        <f t="shared" si="270"/>
        <v>0</v>
      </c>
      <c r="R341" s="231">
        <f t="shared" si="270"/>
        <v>0</v>
      </c>
      <c r="S341" s="231">
        <f t="shared" si="270"/>
        <v>0</v>
      </c>
      <c r="T341" s="231">
        <f t="shared" si="270"/>
        <v>0</v>
      </c>
      <c r="U341" s="232">
        <f t="shared" si="270"/>
        <v>0</v>
      </c>
      <c r="V341" s="233">
        <f t="shared" si="270"/>
        <v>0</v>
      </c>
      <c r="W341" s="231">
        <f t="shared" si="270"/>
        <v>0</v>
      </c>
      <c r="X341" s="231">
        <f t="shared" si="270"/>
        <v>0</v>
      </c>
      <c r="Y341" s="231">
        <f t="shared" si="270"/>
        <v>0</v>
      </c>
      <c r="Z341" s="231">
        <f t="shared" si="271"/>
        <v>0</v>
      </c>
      <c r="AA341" s="231">
        <f t="shared" si="271"/>
        <v>0</v>
      </c>
      <c r="AB341" s="231">
        <f t="shared" si="271"/>
        <v>0</v>
      </c>
      <c r="AC341" s="231">
        <f t="shared" si="271"/>
        <v>0</v>
      </c>
      <c r="AD341" s="231">
        <f t="shared" si="271"/>
        <v>0</v>
      </c>
      <c r="AE341" s="231">
        <f t="shared" si="271"/>
        <v>0</v>
      </c>
      <c r="AF341" s="231">
        <f t="shared" si="271"/>
        <v>0</v>
      </c>
      <c r="AG341" s="232">
        <f t="shared" si="271"/>
        <v>0</v>
      </c>
      <c r="AH341" s="233">
        <f t="shared" si="271"/>
        <v>0</v>
      </c>
      <c r="AI341" s="231">
        <f t="shared" si="271"/>
        <v>0</v>
      </c>
      <c r="AJ341" s="231">
        <f t="shared" si="271"/>
        <v>0</v>
      </c>
      <c r="AK341" s="231">
        <f t="shared" si="271"/>
        <v>0</v>
      </c>
      <c r="AL341" s="231">
        <f t="shared" si="271"/>
        <v>0</v>
      </c>
      <c r="AM341" s="231">
        <f t="shared" si="271"/>
        <v>0</v>
      </c>
      <c r="AN341" s="231">
        <f t="shared" si="271"/>
        <v>0</v>
      </c>
      <c r="AO341" s="231">
        <f t="shared" si="271"/>
        <v>0</v>
      </c>
      <c r="AP341" s="231">
        <f t="shared" si="272"/>
        <v>0</v>
      </c>
      <c r="AQ341" s="231">
        <f t="shared" si="272"/>
        <v>0</v>
      </c>
      <c r="AR341" s="231">
        <f t="shared" si="272"/>
        <v>0</v>
      </c>
      <c r="AS341" s="232">
        <f t="shared" si="272"/>
        <v>0</v>
      </c>
      <c r="AT341" s="233">
        <f t="shared" si="272"/>
        <v>0</v>
      </c>
      <c r="AU341" s="231">
        <f t="shared" si="272"/>
        <v>0</v>
      </c>
      <c r="AV341" s="231">
        <f t="shared" si="272"/>
        <v>0</v>
      </c>
      <c r="AW341" s="231">
        <f t="shared" si="272"/>
        <v>0</v>
      </c>
      <c r="AX341" s="231">
        <f t="shared" si="272"/>
        <v>0</v>
      </c>
      <c r="AY341" s="231">
        <f t="shared" si="272"/>
        <v>0</v>
      </c>
      <c r="AZ341" s="231">
        <f t="shared" si="272"/>
        <v>0</v>
      </c>
      <c r="BA341" s="231">
        <f t="shared" si="272"/>
        <v>0</v>
      </c>
      <c r="BB341" s="231">
        <f t="shared" si="272"/>
        <v>0</v>
      </c>
      <c r="BC341" s="231">
        <f t="shared" si="272"/>
        <v>0</v>
      </c>
      <c r="BD341" s="231">
        <f t="shared" si="272"/>
        <v>0</v>
      </c>
      <c r="BE341" s="232">
        <f t="shared" si="272"/>
        <v>0</v>
      </c>
      <c r="BF341" s="233">
        <f t="shared" si="273"/>
        <v>0</v>
      </c>
      <c r="BG341" s="231">
        <f t="shared" si="273"/>
        <v>0</v>
      </c>
      <c r="BH341" s="231">
        <f t="shared" si="273"/>
        <v>0</v>
      </c>
      <c r="BI341" s="231">
        <f t="shared" si="273"/>
        <v>0</v>
      </c>
      <c r="BJ341" s="231">
        <f t="shared" si="273"/>
        <v>0</v>
      </c>
      <c r="BK341" s="231">
        <f t="shared" si="273"/>
        <v>0</v>
      </c>
      <c r="BL341" s="231">
        <f t="shared" si="273"/>
        <v>0</v>
      </c>
      <c r="BM341" s="231">
        <f t="shared" si="273"/>
        <v>0</v>
      </c>
      <c r="BN341" s="231">
        <f t="shared" si="273"/>
        <v>0</v>
      </c>
      <c r="BO341" s="231">
        <f t="shared" si="273"/>
        <v>0</v>
      </c>
      <c r="BP341" s="231">
        <f t="shared" si="273"/>
        <v>0</v>
      </c>
      <c r="BQ341" s="232">
        <f t="shared" si="273"/>
        <v>0</v>
      </c>
      <c r="BR341" s="233">
        <f t="shared" si="273"/>
        <v>0</v>
      </c>
      <c r="BS341" s="231">
        <f t="shared" si="273"/>
        <v>0</v>
      </c>
      <c r="BT341" s="231">
        <f t="shared" si="273"/>
        <v>0</v>
      </c>
      <c r="BU341" s="231">
        <f t="shared" si="273"/>
        <v>0</v>
      </c>
      <c r="BV341" s="231">
        <f t="shared" si="274"/>
        <v>0</v>
      </c>
      <c r="BW341" s="231">
        <f t="shared" si="274"/>
        <v>0</v>
      </c>
      <c r="BX341" s="231">
        <f t="shared" si="274"/>
        <v>0</v>
      </c>
      <c r="BY341" s="231">
        <f t="shared" si="274"/>
        <v>0</v>
      </c>
      <c r="BZ341" s="231">
        <f t="shared" si="274"/>
        <v>0</v>
      </c>
      <c r="CA341" s="231">
        <f t="shared" si="274"/>
        <v>0</v>
      </c>
      <c r="CB341" s="231">
        <f t="shared" si="274"/>
        <v>0</v>
      </c>
      <c r="CC341" s="232">
        <f t="shared" si="275"/>
        <v>0</v>
      </c>
      <c r="CD341" s="368"/>
    </row>
    <row r="342" spans="1:82" s="39" customFormat="1" ht="13.5" x14ac:dyDescent="0.75">
      <c r="B342" s="328" t="s">
        <v>756</v>
      </c>
      <c r="C342" s="329" t="s">
        <v>757</v>
      </c>
      <c r="D342" s="139" t="s">
        <v>446</v>
      </c>
      <c r="E342" s="255">
        <v>2</v>
      </c>
      <c r="F342" s="319"/>
      <c r="G342" s="74">
        <f t="shared" si="269"/>
        <v>0</v>
      </c>
      <c r="H342" s="230"/>
      <c r="I342" s="232"/>
      <c r="J342" s="230">
        <f t="shared" si="270"/>
        <v>0</v>
      </c>
      <c r="K342" s="231">
        <f t="shared" si="270"/>
        <v>0</v>
      </c>
      <c r="L342" s="231">
        <f t="shared" si="270"/>
        <v>0</v>
      </c>
      <c r="M342" s="231">
        <f t="shared" si="270"/>
        <v>0</v>
      </c>
      <c r="N342" s="231">
        <f t="shared" si="270"/>
        <v>0</v>
      </c>
      <c r="O342" s="231">
        <f t="shared" si="270"/>
        <v>0</v>
      </c>
      <c r="P342" s="231">
        <f t="shared" si="270"/>
        <v>0</v>
      </c>
      <c r="Q342" s="231">
        <f t="shared" si="270"/>
        <v>0</v>
      </c>
      <c r="R342" s="231">
        <f t="shared" si="270"/>
        <v>0</v>
      </c>
      <c r="S342" s="231">
        <f t="shared" si="270"/>
        <v>0</v>
      </c>
      <c r="T342" s="231">
        <f t="shared" si="270"/>
        <v>0</v>
      </c>
      <c r="U342" s="232">
        <f t="shared" si="270"/>
        <v>0</v>
      </c>
      <c r="V342" s="233">
        <f t="shared" si="270"/>
        <v>0</v>
      </c>
      <c r="W342" s="231">
        <f t="shared" si="270"/>
        <v>0</v>
      </c>
      <c r="X342" s="231">
        <f t="shared" si="270"/>
        <v>0</v>
      </c>
      <c r="Y342" s="231">
        <f t="shared" si="270"/>
        <v>0</v>
      </c>
      <c r="Z342" s="231">
        <f t="shared" si="271"/>
        <v>0</v>
      </c>
      <c r="AA342" s="231">
        <f t="shared" si="271"/>
        <v>0</v>
      </c>
      <c r="AB342" s="231">
        <f t="shared" si="271"/>
        <v>0</v>
      </c>
      <c r="AC342" s="231">
        <f t="shared" si="271"/>
        <v>0</v>
      </c>
      <c r="AD342" s="231">
        <f t="shared" si="271"/>
        <v>0</v>
      </c>
      <c r="AE342" s="231">
        <f t="shared" si="271"/>
        <v>0</v>
      </c>
      <c r="AF342" s="231">
        <f t="shared" si="271"/>
        <v>0</v>
      </c>
      <c r="AG342" s="232">
        <f t="shared" si="271"/>
        <v>0</v>
      </c>
      <c r="AH342" s="233">
        <f t="shared" si="271"/>
        <v>0</v>
      </c>
      <c r="AI342" s="231">
        <f t="shared" si="271"/>
        <v>0</v>
      </c>
      <c r="AJ342" s="231">
        <f t="shared" si="271"/>
        <v>0</v>
      </c>
      <c r="AK342" s="231">
        <f t="shared" si="271"/>
        <v>0</v>
      </c>
      <c r="AL342" s="231">
        <f t="shared" si="271"/>
        <v>0</v>
      </c>
      <c r="AM342" s="231">
        <f t="shared" si="271"/>
        <v>0</v>
      </c>
      <c r="AN342" s="231">
        <f t="shared" si="271"/>
        <v>0</v>
      </c>
      <c r="AO342" s="231">
        <f t="shared" si="271"/>
        <v>0</v>
      </c>
      <c r="AP342" s="231">
        <f t="shared" si="272"/>
        <v>0</v>
      </c>
      <c r="AQ342" s="231">
        <f t="shared" si="272"/>
        <v>0</v>
      </c>
      <c r="AR342" s="231">
        <f t="shared" si="272"/>
        <v>0</v>
      </c>
      <c r="AS342" s="232">
        <f t="shared" si="272"/>
        <v>0</v>
      </c>
      <c r="AT342" s="233">
        <f t="shared" si="272"/>
        <v>0</v>
      </c>
      <c r="AU342" s="231">
        <f t="shared" si="272"/>
        <v>0</v>
      </c>
      <c r="AV342" s="231">
        <f t="shared" si="272"/>
        <v>0</v>
      </c>
      <c r="AW342" s="231">
        <f t="shared" si="272"/>
        <v>0</v>
      </c>
      <c r="AX342" s="231">
        <f t="shared" si="272"/>
        <v>0</v>
      </c>
      <c r="AY342" s="231">
        <f t="shared" si="272"/>
        <v>0</v>
      </c>
      <c r="AZ342" s="231">
        <f t="shared" si="272"/>
        <v>0</v>
      </c>
      <c r="BA342" s="231">
        <f t="shared" si="272"/>
        <v>0</v>
      </c>
      <c r="BB342" s="231">
        <f t="shared" si="272"/>
        <v>0</v>
      </c>
      <c r="BC342" s="231">
        <f t="shared" si="272"/>
        <v>0</v>
      </c>
      <c r="BD342" s="231">
        <f t="shared" si="272"/>
        <v>0</v>
      </c>
      <c r="BE342" s="232">
        <f t="shared" si="272"/>
        <v>0</v>
      </c>
      <c r="BF342" s="233">
        <f t="shared" si="273"/>
        <v>0</v>
      </c>
      <c r="BG342" s="231">
        <f t="shared" si="273"/>
        <v>0</v>
      </c>
      <c r="BH342" s="231">
        <f t="shared" si="273"/>
        <v>0</v>
      </c>
      <c r="BI342" s="231">
        <f t="shared" si="273"/>
        <v>0</v>
      </c>
      <c r="BJ342" s="231">
        <f t="shared" si="273"/>
        <v>0</v>
      </c>
      <c r="BK342" s="231">
        <f t="shared" si="273"/>
        <v>0</v>
      </c>
      <c r="BL342" s="231">
        <f t="shared" si="273"/>
        <v>0</v>
      </c>
      <c r="BM342" s="231">
        <f t="shared" si="273"/>
        <v>0</v>
      </c>
      <c r="BN342" s="231">
        <f t="shared" si="273"/>
        <v>0</v>
      </c>
      <c r="BO342" s="231">
        <f t="shared" si="273"/>
        <v>0</v>
      </c>
      <c r="BP342" s="231">
        <f t="shared" si="273"/>
        <v>0</v>
      </c>
      <c r="BQ342" s="232">
        <f t="shared" si="273"/>
        <v>0</v>
      </c>
      <c r="BR342" s="233">
        <f t="shared" si="273"/>
        <v>0</v>
      </c>
      <c r="BS342" s="231">
        <f t="shared" si="273"/>
        <v>0</v>
      </c>
      <c r="BT342" s="231">
        <f t="shared" si="273"/>
        <v>0</v>
      </c>
      <c r="BU342" s="231">
        <f t="shared" si="273"/>
        <v>0</v>
      </c>
      <c r="BV342" s="231">
        <f t="shared" si="274"/>
        <v>0</v>
      </c>
      <c r="BW342" s="231">
        <f t="shared" si="274"/>
        <v>0</v>
      </c>
      <c r="BX342" s="231">
        <f t="shared" si="274"/>
        <v>0</v>
      </c>
      <c r="BY342" s="231">
        <f t="shared" si="274"/>
        <v>0</v>
      </c>
      <c r="BZ342" s="231">
        <f t="shared" si="274"/>
        <v>0</v>
      </c>
      <c r="CA342" s="231">
        <f t="shared" si="274"/>
        <v>0</v>
      </c>
      <c r="CB342" s="231">
        <f t="shared" si="274"/>
        <v>0</v>
      </c>
      <c r="CC342" s="232">
        <f t="shared" si="275"/>
        <v>0</v>
      </c>
      <c r="CD342" s="368"/>
    </row>
    <row r="343" spans="1:82" s="39" customFormat="1" ht="27" x14ac:dyDescent="0.75">
      <c r="B343" s="328" t="s">
        <v>758</v>
      </c>
      <c r="C343" s="329" t="s">
        <v>480</v>
      </c>
      <c r="D343" s="139" t="s">
        <v>446</v>
      </c>
      <c r="E343" s="255">
        <v>1</v>
      </c>
      <c r="F343" s="319"/>
      <c r="G343" s="74">
        <f t="shared" si="269"/>
        <v>0</v>
      </c>
      <c r="H343" s="230"/>
      <c r="I343" s="232"/>
      <c r="J343" s="230">
        <f t="shared" si="270"/>
        <v>0</v>
      </c>
      <c r="K343" s="231">
        <f t="shared" si="270"/>
        <v>0</v>
      </c>
      <c r="L343" s="231">
        <f t="shared" si="270"/>
        <v>0</v>
      </c>
      <c r="M343" s="231">
        <f t="shared" si="270"/>
        <v>0</v>
      </c>
      <c r="N343" s="231">
        <f t="shared" si="270"/>
        <v>0</v>
      </c>
      <c r="O343" s="231">
        <f t="shared" si="270"/>
        <v>0</v>
      </c>
      <c r="P343" s="231">
        <f t="shared" si="270"/>
        <v>0</v>
      </c>
      <c r="Q343" s="231">
        <f t="shared" si="270"/>
        <v>0</v>
      </c>
      <c r="R343" s="231">
        <f t="shared" si="270"/>
        <v>0</v>
      </c>
      <c r="S343" s="231">
        <f t="shared" si="270"/>
        <v>0</v>
      </c>
      <c r="T343" s="231">
        <f t="shared" si="270"/>
        <v>0</v>
      </c>
      <c r="U343" s="232">
        <f t="shared" si="270"/>
        <v>0</v>
      </c>
      <c r="V343" s="233">
        <f t="shared" si="270"/>
        <v>0</v>
      </c>
      <c r="W343" s="231">
        <f t="shared" si="270"/>
        <v>0</v>
      </c>
      <c r="X343" s="231">
        <f t="shared" si="270"/>
        <v>0</v>
      </c>
      <c r="Y343" s="231">
        <f t="shared" si="270"/>
        <v>0</v>
      </c>
      <c r="Z343" s="231">
        <f t="shared" si="271"/>
        <v>0</v>
      </c>
      <c r="AA343" s="231">
        <f t="shared" si="271"/>
        <v>0</v>
      </c>
      <c r="AB343" s="231">
        <f t="shared" si="271"/>
        <v>0</v>
      </c>
      <c r="AC343" s="231">
        <f t="shared" si="271"/>
        <v>0</v>
      </c>
      <c r="AD343" s="231">
        <f t="shared" si="271"/>
        <v>0</v>
      </c>
      <c r="AE343" s="231">
        <f t="shared" si="271"/>
        <v>0</v>
      </c>
      <c r="AF343" s="231">
        <f t="shared" si="271"/>
        <v>0</v>
      </c>
      <c r="AG343" s="232">
        <f t="shared" si="271"/>
        <v>0</v>
      </c>
      <c r="AH343" s="233">
        <f t="shared" si="271"/>
        <v>0</v>
      </c>
      <c r="AI343" s="231">
        <f t="shared" si="271"/>
        <v>0</v>
      </c>
      <c r="AJ343" s="231">
        <f t="shared" si="271"/>
        <v>0</v>
      </c>
      <c r="AK343" s="231">
        <f t="shared" si="271"/>
        <v>0</v>
      </c>
      <c r="AL343" s="231">
        <f t="shared" si="271"/>
        <v>0</v>
      </c>
      <c r="AM343" s="231">
        <f t="shared" si="271"/>
        <v>0</v>
      </c>
      <c r="AN343" s="231">
        <f t="shared" si="271"/>
        <v>0</v>
      </c>
      <c r="AO343" s="231">
        <f t="shared" si="271"/>
        <v>0</v>
      </c>
      <c r="AP343" s="231">
        <f t="shared" si="272"/>
        <v>0</v>
      </c>
      <c r="AQ343" s="231">
        <f t="shared" si="272"/>
        <v>0</v>
      </c>
      <c r="AR343" s="231">
        <f t="shared" si="272"/>
        <v>0</v>
      </c>
      <c r="AS343" s="232">
        <f t="shared" si="272"/>
        <v>0</v>
      </c>
      <c r="AT343" s="233">
        <f t="shared" si="272"/>
        <v>0</v>
      </c>
      <c r="AU343" s="231">
        <f t="shared" si="272"/>
        <v>0</v>
      </c>
      <c r="AV343" s="231">
        <f t="shared" si="272"/>
        <v>0</v>
      </c>
      <c r="AW343" s="231">
        <f t="shared" si="272"/>
        <v>0</v>
      </c>
      <c r="AX343" s="231">
        <f t="shared" si="272"/>
        <v>0</v>
      </c>
      <c r="AY343" s="231">
        <f t="shared" si="272"/>
        <v>0</v>
      </c>
      <c r="AZ343" s="231">
        <f t="shared" si="272"/>
        <v>0</v>
      </c>
      <c r="BA343" s="231">
        <f t="shared" si="272"/>
        <v>0</v>
      </c>
      <c r="BB343" s="231">
        <f t="shared" si="272"/>
        <v>0</v>
      </c>
      <c r="BC343" s="231">
        <f t="shared" si="272"/>
        <v>0</v>
      </c>
      <c r="BD343" s="231">
        <f t="shared" si="272"/>
        <v>0</v>
      </c>
      <c r="BE343" s="232">
        <f t="shared" si="272"/>
        <v>0</v>
      </c>
      <c r="BF343" s="233">
        <f t="shared" si="273"/>
        <v>0</v>
      </c>
      <c r="BG343" s="231">
        <f t="shared" si="273"/>
        <v>0</v>
      </c>
      <c r="BH343" s="231">
        <f t="shared" si="273"/>
        <v>0</v>
      </c>
      <c r="BI343" s="231">
        <f t="shared" si="273"/>
        <v>0</v>
      </c>
      <c r="BJ343" s="231">
        <f t="shared" si="273"/>
        <v>0</v>
      </c>
      <c r="BK343" s="231">
        <f t="shared" si="273"/>
        <v>0</v>
      </c>
      <c r="BL343" s="231">
        <f t="shared" si="273"/>
        <v>0</v>
      </c>
      <c r="BM343" s="231">
        <f t="shared" si="273"/>
        <v>0</v>
      </c>
      <c r="BN343" s="231">
        <f t="shared" si="273"/>
        <v>0</v>
      </c>
      <c r="BO343" s="231">
        <f t="shared" si="273"/>
        <v>0</v>
      </c>
      <c r="BP343" s="231">
        <f t="shared" si="273"/>
        <v>0</v>
      </c>
      <c r="BQ343" s="232">
        <f t="shared" si="273"/>
        <v>0</v>
      </c>
      <c r="BR343" s="233">
        <f t="shared" si="273"/>
        <v>0</v>
      </c>
      <c r="BS343" s="231">
        <f t="shared" si="273"/>
        <v>0</v>
      </c>
      <c r="BT343" s="231">
        <f t="shared" si="273"/>
        <v>0</v>
      </c>
      <c r="BU343" s="231">
        <f t="shared" si="273"/>
        <v>0</v>
      </c>
      <c r="BV343" s="231">
        <f t="shared" si="274"/>
        <v>0</v>
      </c>
      <c r="BW343" s="231">
        <f t="shared" si="274"/>
        <v>0</v>
      </c>
      <c r="BX343" s="231">
        <f t="shared" si="274"/>
        <v>0</v>
      </c>
      <c r="BY343" s="231">
        <f t="shared" si="274"/>
        <v>0</v>
      </c>
      <c r="BZ343" s="231">
        <f t="shared" si="274"/>
        <v>0</v>
      </c>
      <c r="CA343" s="231">
        <f t="shared" si="274"/>
        <v>0</v>
      </c>
      <c r="CB343" s="231">
        <f t="shared" si="274"/>
        <v>0</v>
      </c>
      <c r="CC343" s="232">
        <f t="shared" si="275"/>
        <v>0</v>
      </c>
      <c r="CD343" s="368"/>
    </row>
    <row r="344" spans="1:82" x14ac:dyDescent="0.75">
      <c r="A344" s="175"/>
      <c r="B344" s="176" t="s">
        <v>759</v>
      </c>
      <c r="C344" s="177" t="s">
        <v>886</v>
      </c>
      <c r="D344" s="178" t="s">
        <v>86</v>
      </c>
      <c r="E344" s="300">
        <v>0</v>
      </c>
      <c r="F344" s="229"/>
      <c r="G344" s="174">
        <f t="shared" si="269"/>
        <v>0</v>
      </c>
      <c r="H344" s="225"/>
      <c r="I344" s="226"/>
      <c r="J344" s="225">
        <f t="shared" si="270"/>
        <v>0</v>
      </c>
      <c r="K344" s="227">
        <f t="shared" si="270"/>
        <v>0</v>
      </c>
      <c r="L344" s="227">
        <f t="shared" si="270"/>
        <v>0</v>
      </c>
      <c r="M344" s="227">
        <f t="shared" si="270"/>
        <v>0</v>
      </c>
      <c r="N344" s="227">
        <f t="shared" si="270"/>
        <v>0</v>
      </c>
      <c r="O344" s="227">
        <f t="shared" si="270"/>
        <v>0</v>
      </c>
      <c r="P344" s="227">
        <f t="shared" si="270"/>
        <v>0</v>
      </c>
      <c r="Q344" s="227">
        <f t="shared" si="270"/>
        <v>0</v>
      </c>
      <c r="R344" s="227">
        <f t="shared" si="270"/>
        <v>0</v>
      </c>
      <c r="S344" s="227">
        <f t="shared" si="270"/>
        <v>0</v>
      </c>
      <c r="T344" s="227">
        <f t="shared" si="270"/>
        <v>0</v>
      </c>
      <c r="U344" s="226">
        <f t="shared" si="270"/>
        <v>0</v>
      </c>
      <c r="V344" s="225">
        <f t="shared" si="270"/>
        <v>0</v>
      </c>
      <c r="W344" s="227">
        <f t="shared" si="270"/>
        <v>0</v>
      </c>
      <c r="X344" s="227">
        <f t="shared" si="270"/>
        <v>0</v>
      </c>
      <c r="Y344" s="227">
        <f t="shared" si="270"/>
        <v>0</v>
      </c>
      <c r="Z344" s="227">
        <f t="shared" si="271"/>
        <v>0</v>
      </c>
      <c r="AA344" s="227">
        <f t="shared" si="271"/>
        <v>0</v>
      </c>
      <c r="AB344" s="227">
        <f t="shared" si="271"/>
        <v>0</v>
      </c>
      <c r="AC344" s="227">
        <f t="shared" si="271"/>
        <v>0</v>
      </c>
      <c r="AD344" s="227">
        <f t="shared" si="271"/>
        <v>0</v>
      </c>
      <c r="AE344" s="227">
        <f t="shared" si="271"/>
        <v>0</v>
      </c>
      <c r="AF344" s="227">
        <f t="shared" si="271"/>
        <v>0</v>
      </c>
      <c r="AG344" s="226">
        <f t="shared" si="271"/>
        <v>0</v>
      </c>
      <c r="AH344" s="228">
        <f t="shared" si="271"/>
        <v>0</v>
      </c>
      <c r="AI344" s="227">
        <f t="shared" si="271"/>
        <v>0</v>
      </c>
      <c r="AJ344" s="227">
        <f t="shared" si="271"/>
        <v>0</v>
      </c>
      <c r="AK344" s="227">
        <f t="shared" si="271"/>
        <v>0</v>
      </c>
      <c r="AL344" s="227">
        <f t="shared" si="271"/>
        <v>0</v>
      </c>
      <c r="AM344" s="227">
        <f t="shared" si="271"/>
        <v>0</v>
      </c>
      <c r="AN344" s="227">
        <f t="shared" si="271"/>
        <v>0</v>
      </c>
      <c r="AO344" s="227">
        <f t="shared" si="271"/>
        <v>0</v>
      </c>
      <c r="AP344" s="227">
        <f t="shared" si="272"/>
        <v>0</v>
      </c>
      <c r="AQ344" s="227">
        <f t="shared" si="272"/>
        <v>0</v>
      </c>
      <c r="AR344" s="227">
        <f t="shared" si="272"/>
        <v>0</v>
      </c>
      <c r="AS344" s="226">
        <f t="shared" si="272"/>
        <v>0</v>
      </c>
      <c r="AT344" s="228">
        <f t="shared" si="272"/>
        <v>0</v>
      </c>
      <c r="AU344" s="227">
        <f t="shared" si="272"/>
        <v>0</v>
      </c>
      <c r="AV344" s="227">
        <f t="shared" si="272"/>
        <v>0</v>
      </c>
      <c r="AW344" s="227">
        <f t="shared" si="272"/>
        <v>0</v>
      </c>
      <c r="AX344" s="227">
        <f t="shared" si="272"/>
        <v>0</v>
      </c>
      <c r="AY344" s="227">
        <f t="shared" si="272"/>
        <v>0</v>
      </c>
      <c r="AZ344" s="227">
        <f t="shared" si="272"/>
        <v>0</v>
      </c>
      <c r="BA344" s="227">
        <f t="shared" si="272"/>
        <v>0</v>
      </c>
      <c r="BB344" s="227">
        <f t="shared" si="272"/>
        <v>0</v>
      </c>
      <c r="BC344" s="227">
        <f t="shared" si="272"/>
        <v>0</v>
      </c>
      <c r="BD344" s="227">
        <f t="shared" si="272"/>
        <v>0</v>
      </c>
      <c r="BE344" s="226">
        <f t="shared" si="272"/>
        <v>0</v>
      </c>
      <c r="BF344" s="228">
        <f t="shared" si="273"/>
        <v>0</v>
      </c>
      <c r="BG344" s="227">
        <f t="shared" si="273"/>
        <v>0</v>
      </c>
      <c r="BH344" s="227">
        <f t="shared" si="273"/>
        <v>0</v>
      </c>
      <c r="BI344" s="227">
        <f t="shared" si="273"/>
        <v>0</v>
      </c>
      <c r="BJ344" s="227">
        <f t="shared" si="273"/>
        <v>0</v>
      </c>
      <c r="BK344" s="227">
        <f t="shared" si="273"/>
        <v>0</v>
      </c>
      <c r="BL344" s="227">
        <f t="shared" si="273"/>
        <v>0</v>
      </c>
      <c r="BM344" s="227">
        <f t="shared" si="273"/>
        <v>0</v>
      </c>
      <c r="BN344" s="227">
        <f t="shared" si="273"/>
        <v>0</v>
      </c>
      <c r="BO344" s="227">
        <f t="shared" si="273"/>
        <v>0</v>
      </c>
      <c r="BP344" s="227">
        <f t="shared" si="273"/>
        <v>0</v>
      </c>
      <c r="BQ344" s="226">
        <f t="shared" si="273"/>
        <v>0</v>
      </c>
      <c r="BR344" s="228">
        <f t="shared" si="273"/>
        <v>0</v>
      </c>
      <c r="BS344" s="227">
        <f t="shared" si="273"/>
        <v>0</v>
      </c>
      <c r="BT344" s="227">
        <f t="shared" si="273"/>
        <v>0</v>
      </c>
      <c r="BU344" s="227">
        <f t="shared" si="273"/>
        <v>0</v>
      </c>
      <c r="BV344" s="227">
        <f t="shared" si="274"/>
        <v>0</v>
      </c>
      <c r="BW344" s="227">
        <f t="shared" si="274"/>
        <v>0</v>
      </c>
      <c r="BX344" s="227">
        <f t="shared" si="274"/>
        <v>0</v>
      </c>
      <c r="BY344" s="227">
        <f t="shared" si="274"/>
        <v>0</v>
      </c>
      <c r="BZ344" s="227">
        <f t="shared" si="274"/>
        <v>0</v>
      </c>
      <c r="CA344" s="227">
        <f t="shared" si="274"/>
        <v>0</v>
      </c>
      <c r="CB344" s="227">
        <f t="shared" si="274"/>
        <v>0</v>
      </c>
      <c r="CC344" s="232">
        <f t="shared" si="275"/>
        <v>0</v>
      </c>
      <c r="CD344" s="368"/>
    </row>
    <row r="345" spans="1:82" x14ac:dyDescent="0.75">
      <c r="A345" s="175"/>
      <c r="B345" s="176" t="s">
        <v>760</v>
      </c>
      <c r="C345" s="177" t="s">
        <v>761</v>
      </c>
      <c r="D345" s="178" t="s">
        <v>318</v>
      </c>
      <c r="E345" s="300">
        <v>0</v>
      </c>
      <c r="F345" s="229">
        <v>0</v>
      </c>
      <c r="G345" s="174">
        <f>+E345*F345</f>
        <v>0</v>
      </c>
      <c r="H345" s="225"/>
      <c r="I345" s="226"/>
      <c r="J345" s="225">
        <f t="shared" si="270"/>
        <v>0</v>
      </c>
      <c r="K345" s="227">
        <f t="shared" si="270"/>
        <v>0</v>
      </c>
      <c r="L345" s="227">
        <f t="shared" si="270"/>
        <v>0</v>
      </c>
      <c r="M345" s="227">
        <f t="shared" si="270"/>
        <v>0</v>
      </c>
      <c r="N345" s="227">
        <f t="shared" si="270"/>
        <v>0</v>
      </c>
      <c r="O345" s="227">
        <f t="shared" si="270"/>
        <v>0</v>
      </c>
      <c r="P345" s="227">
        <f t="shared" si="270"/>
        <v>0</v>
      </c>
      <c r="Q345" s="227">
        <f t="shared" si="270"/>
        <v>0</v>
      </c>
      <c r="R345" s="227">
        <f t="shared" si="270"/>
        <v>0</v>
      </c>
      <c r="S345" s="227">
        <f t="shared" si="270"/>
        <v>0</v>
      </c>
      <c r="T345" s="227">
        <f t="shared" si="270"/>
        <v>0</v>
      </c>
      <c r="U345" s="226">
        <f t="shared" si="270"/>
        <v>0</v>
      </c>
      <c r="V345" s="225">
        <f t="shared" si="270"/>
        <v>0</v>
      </c>
      <c r="W345" s="227">
        <f t="shared" si="270"/>
        <v>0</v>
      </c>
      <c r="X345" s="227">
        <f t="shared" si="270"/>
        <v>0</v>
      </c>
      <c r="Y345" s="227">
        <f t="shared" si="270"/>
        <v>0</v>
      </c>
      <c r="Z345" s="227">
        <f t="shared" si="271"/>
        <v>0</v>
      </c>
      <c r="AA345" s="227">
        <f t="shared" si="271"/>
        <v>0</v>
      </c>
      <c r="AB345" s="227">
        <f t="shared" si="271"/>
        <v>0</v>
      </c>
      <c r="AC345" s="227">
        <f t="shared" si="271"/>
        <v>0</v>
      </c>
      <c r="AD345" s="227">
        <f t="shared" si="271"/>
        <v>0</v>
      </c>
      <c r="AE345" s="227">
        <f t="shared" si="271"/>
        <v>0</v>
      </c>
      <c r="AF345" s="227">
        <f t="shared" si="271"/>
        <v>0</v>
      </c>
      <c r="AG345" s="226">
        <f t="shared" si="271"/>
        <v>0</v>
      </c>
      <c r="AH345" s="228">
        <f t="shared" si="271"/>
        <v>0</v>
      </c>
      <c r="AI345" s="227">
        <f t="shared" si="271"/>
        <v>0</v>
      </c>
      <c r="AJ345" s="227">
        <f t="shared" si="271"/>
        <v>0</v>
      </c>
      <c r="AK345" s="227">
        <f t="shared" si="271"/>
        <v>0</v>
      </c>
      <c r="AL345" s="227">
        <f t="shared" si="271"/>
        <v>0</v>
      </c>
      <c r="AM345" s="227">
        <f t="shared" si="271"/>
        <v>0</v>
      </c>
      <c r="AN345" s="227">
        <f t="shared" si="271"/>
        <v>0</v>
      </c>
      <c r="AO345" s="227">
        <f t="shared" si="271"/>
        <v>0</v>
      </c>
      <c r="AP345" s="227">
        <f t="shared" si="272"/>
        <v>0</v>
      </c>
      <c r="AQ345" s="227">
        <f t="shared" si="272"/>
        <v>0</v>
      </c>
      <c r="AR345" s="227">
        <f t="shared" si="272"/>
        <v>0</v>
      </c>
      <c r="AS345" s="226">
        <f t="shared" si="272"/>
        <v>0</v>
      </c>
      <c r="AT345" s="228">
        <f t="shared" si="272"/>
        <v>0</v>
      </c>
      <c r="AU345" s="227">
        <f t="shared" si="272"/>
        <v>0</v>
      </c>
      <c r="AV345" s="227">
        <f t="shared" si="272"/>
        <v>0</v>
      </c>
      <c r="AW345" s="227">
        <f t="shared" si="272"/>
        <v>0</v>
      </c>
      <c r="AX345" s="227">
        <f t="shared" si="272"/>
        <v>0</v>
      </c>
      <c r="AY345" s="227">
        <f t="shared" si="272"/>
        <v>0</v>
      </c>
      <c r="AZ345" s="227">
        <f t="shared" si="272"/>
        <v>0</v>
      </c>
      <c r="BA345" s="227">
        <f t="shared" si="272"/>
        <v>0</v>
      </c>
      <c r="BB345" s="227">
        <f t="shared" si="272"/>
        <v>0</v>
      </c>
      <c r="BC345" s="227">
        <f t="shared" si="272"/>
        <v>0</v>
      </c>
      <c r="BD345" s="227">
        <f t="shared" si="272"/>
        <v>0</v>
      </c>
      <c r="BE345" s="226">
        <f t="shared" si="272"/>
        <v>0</v>
      </c>
      <c r="BF345" s="228">
        <f t="shared" si="273"/>
        <v>0</v>
      </c>
      <c r="BG345" s="227">
        <f t="shared" si="273"/>
        <v>0</v>
      </c>
      <c r="BH345" s="227">
        <f t="shared" si="273"/>
        <v>0</v>
      </c>
      <c r="BI345" s="227">
        <f t="shared" si="273"/>
        <v>0</v>
      </c>
      <c r="BJ345" s="227">
        <f t="shared" si="273"/>
        <v>0</v>
      </c>
      <c r="BK345" s="227">
        <f t="shared" si="273"/>
        <v>0</v>
      </c>
      <c r="BL345" s="227">
        <f t="shared" si="273"/>
        <v>0</v>
      </c>
      <c r="BM345" s="227">
        <f t="shared" si="273"/>
        <v>0</v>
      </c>
      <c r="BN345" s="227">
        <f t="shared" si="273"/>
        <v>0</v>
      </c>
      <c r="BO345" s="227">
        <f t="shared" si="273"/>
        <v>0</v>
      </c>
      <c r="BP345" s="227">
        <f t="shared" si="273"/>
        <v>0</v>
      </c>
      <c r="BQ345" s="226">
        <f t="shared" si="273"/>
        <v>0</v>
      </c>
      <c r="BR345" s="228">
        <f t="shared" si="273"/>
        <v>0</v>
      </c>
      <c r="BS345" s="227">
        <f t="shared" si="273"/>
        <v>0</v>
      </c>
      <c r="BT345" s="227">
        <f t="shared" si="273"/>
        <v>0</v>
      </c>
      <c r="BU345" s="227">
        <f t="shared" si="273"/>
        <v>0</v>
      </c>
      <c r="BV345" s="227">
        <f t="shared" si="274"/>
        <v>0</v>
      </c>
      <c r="BW345" s="227">
        <f t="shared" si="274"/>
        <v>0</v>
      </c>
      <c r="BX345" s="227">
        <f t="shared" si="274"/>
        <v>0</v>
      </c>
      <c r="BY345" s="227">
        <f t="shared" si="274"/>
        <v>0</v>
      </c>
      <c r="BZ345" s="227">
        <f t="shared" si="274"/>
        <v>0</v>
      </c>
      <c r="CA345" s="227">
        <f t="shared" si="274"/>
        <v>0</v>
      </c>
      <c r="CB345" s="227">
        <f t="shared" si="274"/>
        <v>0</v>
      </c>
      <c r="CC345" s="232">
        <f t="shared" si="275"/>
        <v>0</v>
      </c>
      <c r="CD345" s="368"/>
    </row>
    <row r="346" spans="1:82" ht="27" x14ac:dyDescent="0.75">
      <c r="A346" s="175"/>
      <c r="B346" s="176" t="s">
        <v>762</v>
      </c>
      <c r="C346" s="177" t="str">
        <f>C345&amp;" - "&amp;"Overhead charges and profit in respect of "&amp;B345&amp;" (" &amp; TEXT(F346,"#.##%") &amp; ")"</f>
        <v>Supply and installation of PV and battery storage system - Overhead charges and profit in respect of B-4015-b (.%)</v>
      </c>
      <c r="D346" s="178" t="s">
        <v>320</v>
      </c>
      <c r="E346" s="300">
        <f>F345</f>
        <v>0</v>
      </c>
      <c r="F346" s="229"/>
      <c r="G346" s="174">
        <f t="shared" si="269"/>
        <v>0</v>
      </c>
      <c r="H346" s="225"/>
      <c r="I346" s="226"/>
      <c r="J346" s="225">
        <f t="shared" si="270"/>
        <v>0</v>
      </c>
      <c r="K346" s="227">
        <f t="shared" si="270"/>
        <v>0</v>
      </c>
      <c r="L346" s="227">
        <f t="shared" si="270"/>
        <v>0</v>
      </c>
      <c r="M346" s="227">
        <f t="shared" si="270"/>
        <v>0</v>
      </c>
      <c r="N346" s="227">
        <f t="shared" si="270"/>
        <v>0</v>
      </c>
      <c r="O346" s="227">
        <f t="shared" si="270"/>
        <v>0</v>
      </c>
      <c r="P346" s="227">
        <f t="shared" si="270"/>
        <v>0</v>
      </c>
      <c r="Q346" s="227">
        <f t="shared" si="270"/>
        <v>0</v>
      </c>
      <c r="R346" s="227">
        <f t="shared" si="270"/>
        <v>0</v>
      </c>
      <c r="S346" s="227">
        <f t="shared" si="270"/>
        <v>0</v>
      </c>
      <c r="T346" s="227">
        <f t="shared" si="270"/>
        <v>0</v>
      </c>
      <c r="U346" s="226">
        <f t="shared" si="270"/>
        <v>0</v>
      </c>
      <c r="V346" s="225">
        <f t="shared" si="270"/>
        <v>0</v>
      </c>
      <c r="W346" s="227">
        <f t="shared" si="270"/>
        <v>0</v>
      </c>
      <c r="X346" s="227">
        <f t="shared" si="270"/>
        <v>0</v>
      </c>
      <c r="Y346" s="227">
        <f t="shared" si="270"/>
        <v>0</v>
      </c>
      <c r="Z346" s="227">
        <f t="shared" si="271"/>
        <v>0</v>
      </c>
      <c r="AA346" s="227">
        <f t="shared" si="271"/>
        <v>0</v>
      </c>
      <c r="AB346" s="227">
        <f t="shared" si="271"/>
        <v>0</v>
      </c>
      <c r="AC346" s="227">
        <f t="shared" si="271"/>
        <v>0</v>
      </c>
      <c r="AD346" s="227">
        <f t="shared" si="271"/>
        <v>0</v>
      </c>
      <c r="AE346" s="227">
        <f t="shared" si="271"/>
        <v>0</v>
      </c>
      <c r="AF346" s="227">
        <f t="shared" si="271"/>
        <v>0</v>
      </c>
      <c r="AG346" s="226">
        <f t="shared" si="271"/>
        <v>0</v>
      </c>
      <c r="AH346" s="228">
        <f t="shared" si="271"/>
        <v>0</v>
      </c>
      <c r="AI346" s="227">
        <f t="shared" si="271"/>
        <v>0</v>
      </c>
      <c r="AJ346" s="227">
        <f t="shared" si="271"/>
        <v>0</v>
      </c>
      <c r="AK346" s="227">
        <f t="shared" si="271"/>
        <v>0</v>
      </c>
      <c r="AL346" s="227">
        <f t="shared" si="271"/>
        <v>0</v>
      </c>
      <c r="AM346" s="227">
        <f t="shared" si="271"/>
        <v>0</v>
      </c>
      <c r="AN346" s="227">
        <f t="shared" si="271"/>
        <v>0</v>
      </c>
      <c r="AO346" s="227">
        <f t="shared" si="271"/>
        <v>0</v>
      </c>
      <c r="AP346" s="227">
        <f t="shared" si="272"/>
        <v>0</v>
      </c>
      <c r="AQ346" s="227">
        <f t="shared" si="272"/>
        <v>0</v>
      </c>
      <c r="AR346" s="227">
        <f t="shared" si="272"/>
        <v>0</v>
      </c>
      <c r="AS346" s="226">
        <f t="shared" si="272"/>
        <v>0</v>
      </c>
      <c r="AT346" s="228">
        <f t="shared" si="272"/>
        <v>0</v>
      </c>
      <c r="AU346" s="227">
        <f t="shared" si="272"/>
        <v>0</v>
      </c>
      <c r="AV346" s="227">
        <f t="shared" si="272"/>
        <v>0</v>
      </c>
      <c r="AW346" s="227">
        <f t="shared" si="272"/>
        <v>0</v>
      </c>
      <c r="AX346" s="227">
        <f t="shared" si="272"/>
        <v>0</v>
      </c>
      <c r="AY346" s="227">
        <f t="shared" si="272"/>
        <v>0</v>
      </c>
      <c r="AZ346" s="227">
        <f t="shared" si="272"/>
        <v>0</v>
      </c>
      <c r="BA346" s="227">
        <f t="shared" si="272"/>
        <v>0</v>
      </c>
      <c r="BB346" s="227">
        <f t="shared" si="272"/>
        <v>0</v>
      </c>
      <c r="BC346" s="227">
        <f t="shared" si="272"/>
        <v>0</v>
      </c>
      <c r="BD346" s="227">
        <f t="shared" si="272"/>
        <v>0</v>
      </c>
      <c r="BE346" s="226">
        <f t="shared" si="272"/>
        <v>0</v>
      </c>
      <c r="BF346" s="228">
        <f t="shared" si="273"/>
        <v>0</v>
      </c>
      <c r="BG346" s="227">
        <f t="shared" si="273"/>
        <v>0</v>
      </c>
      <c r="BH346" s="227">
        <f t="shared" si="273"/>
        <v>0</v>
      </c>
      <c r="BI346" s="227">
        <f t="shared" si="273"/>
        <v>0</v>
      </c>
      <c r="BJ346" s="227">
        <f t="shared" si="273"/>
        <v>0</v>
      </c>
      <c r="BK346" s="227">
        <f t="shared" si="273"/>
        <v>0</v>
      </c>
      <c r="BL346" s="227">
        <f t="shared" si="273"/>
        <v>0</v>
      </c>
      <c r="BM346" s="227">
        <f t="shared" si="273"/>
        <v>0</v>
      </c>
      <c r="BN346" s="227">
        <f t="shared" si="273"/>
        <v>0</v>
      </c>
      <c r="BO346" s="227">
        <f t="shared" si="273"/>
        <v>0</v>
      </c>
      <c r="BP346" s="227">
        <f t="shared" si="273"/>
        <v>0</v>
      </c>
      <c r="BQ346" s="226">
        <f t="shared" si="273"/>
        <v>0</v>
      </c>
      <c r="BR346" s="228">
        <f t="shared" si="273"/>
        <v>0</v>
      </c>
      <c r="BS346" s="227">
        <f t="shared" si="273"/>
        <v>0</v>
      </c>
      <c r="BT346" s="227">
        <f t="shared" si="273"/>
        <v>0</v>
      </c>
      <c r="BU346" s="227">
        <f t="shared" si="273"/>
        <v>0</v>
      </c>
      <c r="BV346" s="227">
        <f t="shared" si="274"/>
        <v>0</v>
      </c>
      <c r="BW346" s="227">
        <f t="shared" si="274"/>
        <v>0</v>
      </c>
      <c r="BX346" s="227">
        <f t="shared" si="274"/>
        <v>0</v>
      </c>
      <c r="BY346" s="227">
        <f t="shared" si="274"/>
        <v>0</v>
      </c>
      <c r="BZ346" s="227">
        <f t="shared" si="274"/>
        <v>0</v>
      </c>
      <c r="CA346" s="227">
        <f t="shared" si="274"/>
        <v>0</v>
      </c>
      <c r="CB346" s="227">
        <f t="shared" si="274"/>
        <v>0</v>
      </c>
      <c r="CC346" s="232">
        <f t="shared" si="275"/>
        <v>0</v>
      </c>
      <c r="CD346" s="368"/>
    </row>
    <row r="347" spans="1:82" s="39" customFormat="1" ht="13.5" x14ac:dyDescent="0.75">
      <c r="B347" s="328" t="s">
        <v>763</v>
      </c>
      <c r="C347" s="329" t="s">
        <v>764</v>
      </c>
      <c r="D347" s="130" t="s">
        <v>318</v>
      </c>
      <c r="E347" s="255">
        <v>1</v>
      </c>
      <c r="F347" s="224">
        <v>400000</v>
      </c>
      <c r="G347" s="74">
        <f>+E347*F347</f>
        <v>400000</v>
      </c>
      <c r="H347" s="230"/>
      <c r="I347" s="232"/>
      <c r="J347" s="230">
        <f t="shared" si="270"/>
        <v>5555.56</v>
      </c>
      <c r="K347" s="231">
        <f t="shared" si="270"/>
        <v>5555.56</v>
      </c>
      <c r="L347" s="231">
        <f t="shared" si="270"/>
        <v>5555.56</v>
      </c>
      <c r="M347" s="231">
        <f t="shared" si="270"/>
        <v>5555.56</v>
      </c>
      <c r="N347" s="231">
        <f t="shared" si="270"/>
        <v>5555.56</v>
      </c>
      <c r="O347" s="231">
        <f t="shared" si="270"/>
        <v>5555.56</v>
      </c>
      <c r="P347" s="231">
        <f t="shared" si="270"/>
        <v>5555.56</v>
      </c>
      <c r="Q347" s="231">
        <f t="shared" si="270"/>
        <v>5555.56</v>
      </c>
      <c r="R347" s="231">
        <f t="shared" si="270"/>
        <v>5555.56</v>
      </c>
      <c r="S347" s="231">
        <f t="shared" si="270"/>
        <v>5555.56</v>
      </c>
      <c r="T347" s="231">
        <f t="shared" si="270"/>
        <v>5555.56</v>
      </c>
      <c r="U347" s="232">
        <f t="shared" si="270"/>
        <v>5555.56</v>
      </c>
      <c r="V347" s="233">
        <f t="shared" si="270"/>
        <v>5555.56</v>
      </c>
      <c r="W347" s="231">
        <f t="shared" si="270"/>
        <v>5555.56</v>
      </c>
      <c r="X347" s="231">
        <f t="shared" si="270"/>
        <v>5555.56</v>
      </c>
      <c r="Y347" s="231">
        <f t="shared" si="270"/>
        <v>5555.56</v>
      </c>
      <c r="Z347" s="231">
        <f t="shared" si="271"/>
        <v>5555.56</v>
      </c>
      <c r="AA347" s="231">
        <f t="shared" si="271"/>
        <v>5555.56</v>
      </c>
      <c r="AB347" s="231">
        <f t="shared" si="271"/>
        <v>5555.56</v>
      </c>
      <c r="AC347" s="231">
        <f t="shared" si="271"/>
        <v>5555.56</v>
      </c>
      <c r="AD347" s="231">
        <f t="shared" si="271"/>
        <v>5555.56</v>
      </c>
      <c r="AE347" s="231">
        <f t="shared" si="271"/>
        <v>5555.56</v>
      </c>
      <c r="AF347" s="231">
        <f t="shared" si="271"/>
        <v>5555.56</v>
      </c>
      <c r="AG347" s="232">
        <f t="shared" si="271"/>
        <v>5555.56</v>
      </c>
      <c r="AH347" s="233">
        <f t="shared" si="271"/>
        <v>5555.56</v>
      </c>
      <c r="AI347" s="231">
        <f t="shared" si="271"/>
        <v>5555.56</v>
      </c>
      <c r="AJ347" s="231">
        <f t="shared" si="271"/>
        <v>5555.56</v>
      </c>
      <c r="AK347" s="231">
        <f t="shared" si="271"/>
        <v>5555.56</v>
      </c>
      <c r="AL347" s="231">
        <f t="shared" si="271"/>
        <v>5555.56</v>
      </c>
      <c r="AM347" s="231">
        <f t="shared" si="271"/>
        <v>5555.56</v>
      </c>
      <c r="AN347" s="231">
        <f t="shared" si="271"/>
        <v>5555.56</v>
      </c>
      <c r="AO347" s="231">
        <f t="shared" si="271"/>
        <v>5555.56</v>
      </c>
      <c r="AP347" s="231">
        <f t="shared" si="272"/>
        <v>5555.56</v>
      </c>
      <c r="AQ347" s="231">
        <f t="shared" si="272"/>
        <v>5555.56</v>
      </c>
      <c r="AR347" s="231">
        <f t="shared" si="272"/>
        <v>5555.56</v>
      </c>
      <c r="AS347" s="232">
        <f t="shared" si="272"/>
        <v>5555.56</v>
      </c>
      <c r="AT347" s="233">
        <f t="shared" si="272"/>
        <v>5555.56</v>
      </c>
      <c r="AU347" s="231">
        <f t="shared" si="272"/>
        <v>5555.56</v>
      </c>
      <c r="AV347" s="231">
        <f t="shared" si="272"/>
        <v>5555.56</v>
      </c>
      <c r="AW347" s="231">
        <f t="shared" si="272"/>
        <v>5555.56</v>
      </c>
      <c r="AX347" s="231">
        <f t="shared" si="272"/>
        <v>5555.56</v>
      </c>
      <c r="AY347" s="231">
        <f t="shared" si="272"/>
        <v>5555.56</v>
      </c>
      <c r="AZ347" s="231">
        <f t="shared" si="272"/>
        <v>5555.56</v>
      </c>
      <c r="BA347" s="231">
        <f t="shared" si="272"/>
        <v>5555.56</v>
      </c>
      <c r="BB347" s="231">
        <f t="shared" si="272"/>
        <v>5555.56</v>
      </c>
      <c r="BC347" s="231">
        <f t="shared" si="272"/>
        <v>5555.56</v>
      </c>
      <c r="BD347" s="231">
        <f t="shared" si="272"/>
        <v>5555.56</v>
      </c>
      <c r="BE347" s="232">
        <f t="shared" si="272"/>
        <v>5555.56</v>
      </c>
      <c r="BF347" s="233">
        <f t="shared" si="273"/>
        <v>5555.56</v>
      </c>
      <c r="BG347" s="231">
        <f t="shared" si="273"/>
        <v>5555.56</v>
      </c>
      <c r="BH347" s="231">
        <f t="shared" si="273"/>
        <v>5555.56</v>
      </c>
      <c r="BI347" s="231">
        <f t="shared" si="273"/>
        <v>5555.56</v>
      </c>
      <c r="BJ347" s="231">
        <f t="shared" si="273"/>
        <v>5555.56</v>
      </c>
      <c r="BK347" s="231">
        <f t="shared" si="273"/>
        <v>5555.56</v>
      </c>
      <c r="BL347" s="231">
        <f t="shared" si="273"/>
        <v>5555.56</v>
      </c>
      <c r="BM347" s="231">
        <f t="shared" si="273"/>
        <v>5555.56</v>
      </c>
      <c r="BN347" s="231">
        <f t="shared" si="273"/>
        <v>5555.56</v>
      </c>
      <c r="BO347" s="231">
        <f t="shared" si="273"/>
        <v>5555.56</v>
      </c>
      <c r="BP347" s="231">
        <f t="shared" si="273"/>
        <v>5555.56</v>
      </c>
      <c r="BQ347" s="232">
        <f t="shared" si="273"/>
        <v>5555.56</v>
      </c>
      <c r="BR347" s="233">
        <f t="shared" si="273"/>
        <v>5555.56</v>
      </c>
      <c r="BS347" s="231">
        <f t="shared" si="273"/>
        <v>5555.56</v>
      </c>
      <c r="BT347" s="231">
        <f t="shared" si="273"/>
        <v>5555.56</v>
      </c>
      <c r="BU347" s="231">
        <f t="shared" si="273"/>
        <v>5555.56</v>
      </c>
      <c r="BV347" s="231">
        <f t="shared" si="274"/>
        <v>5555.56</v>
      </c>
      <c r="BW347" s="231">
        <f t="shared" si="274"/>
        <v>5555.56</v>
      </c>
      <c r="BX347" s="231">
        <f t="shared" si="274"/>
        <v>5555.56</v>
      </c>
      <c r="BY347" s="231">
        <f t="shared" si="274"/>
        <v>5555.56</v>
      </c>
      <c r="BZ347" s="231">
        <f t="shared" si="274"/>
        <v>5555.56</v>
      </c>
      <c r="CA347" s="231">
        <f t="shared" si="274"/>
        <v>5555.56</v>
      </c>
      <c r="CB347" s="231">
        <f t="shared" si="274"/>
        <v>5555.56</v>
      </c>
      <c r="CC347" s="232">
        <f t="shared" ref="CC347:CC393" si="276">G347-SUM(J347:CB347)</f>
        <v>5555.24</v>
      </c>
      <c r="CD347" s="368"/>
    </row>
    <row r="348" spans="1:82" s="39" customFormat="1" ht="13.5" x14ac:dyDescent="0.75">
      <c r="B348" s="328" t="s">
        <v>765</v>
      </c>
      <c r="C348" s="129" t="str">
        <f>C347&amp;" - "&amp;"Overhead charges and profit in respect of "&amp;B347&amp;" (" &amp; TEXT(F348,"#.##%") &amp; ")"</f>
        <v>Monthly maintenance (if triggered) - Overhead charges and profit in respect of B-4015-d (.%)</v>
      </c>
      <c r="D348" s="334" t="s">
        <v>320</v>
      </c>
      <c r="E348" s="335">
        <f>F347</f>
        <v>400000</v>
      </c>
      <c r="F348" s="312"/>
      <c r="G348" s="74">
        <f t="shared" ref="G348:G392" si="277">+E348*F348</f>
        <v>0</v>
      </c>
      <c r="H348" s="230"/>
      <c r="I348" s="232"/>
      <c r="J348" s="230">
        <f t="shared" si="270"/>
        <v>0</v>
      </c>
      <c r="K348" s="231">
        <f t="shared" si="270"/>
        <v>0</v>
      </c>
      <c r="L348" s="231">
        <f t="shared" si="270"/>
        <v>0</v>
      </c>
      <c r="M348" s="231">
        <f t="shared" si="270"/>
        <v>0</v>
      </c>
      <c r="N348" s="231">
        <f t="shared" si="270"/>
        <v>0</v>
      </c>
      <c r="O348" s="231">
        <f t="shared" si="270"/>
        <v>0</v>
      </c>
      <c r="P348" s="231">
        <f t="shared" si="270"/>
        <v>0</v>
      </c>
      <c r="Q348" s="231">
        <f t="shared" si="270"/>
        <v>0</v>
      </c>
      <c r="R348" s="231">
        <f t="shared" si="270"/>
        <v>0</v>
      </c>
      <c r="S348" s="231">
        <f t="shared" si="270"/>
        <v>0</v>
      </c>
      <c r="T348" s="231">
        <f t="shared" si="270"/>
        <v>0</v>
      </c>
      <c r="U348" s="232">
        <f t="shared" si="270"/>
        <v>0</v>
      </c>
      <c r="V348" s="233">
        <f t="shared" si="270"/>
        <v>0</v>
      </c>
      <c r="W348" s="231">
        <f t="shared" si="270"/>
        <v>0</v>
      </c>
      <c r="X348" s="231">
        <f t="shared" si="270"/>
        <v>0</v>
      </c>
      <c r="Y348" s="231">
        <f t="shared" si="270"/>
        <v>0</v>
      </c>
      <c r="Z348" s="231">
        <f t="shared" si="271"/>
        <v>0</v>
      </c>
      <c r="AA348" s="231">
        <f t="shared" si="271"/>
        <v>0</v>
      </c>
      <c r="AB348" s="231">
        <f t="shared" si="271"/>
        <v>0</v>
      </c>
      <c r="AC348" s="231">
        <f t="shared" si="271"/>
        <v>0</v>
      </c>
      <c r="AD348" s="231">
        <f t="shared" si="271"/>
        <v>0</v>
      </c>
      <c r="AE348" s="231">
        <f t="shared" si="271"/>
        <v>0</v>
      </c>
      <c r="AF348" s="231">
        <f t="shared" si="271"/>
        <v>0</v>
      </c>
      <c r="AG348" s="232">
        <f t="shared" si="271"/>
        <v>0</v>
      </c>
      <c r="AH348" s="233">
        <f t="shared" si="271"/>
        <v>0</v>
      </c>
      <c r="AI348" s="231">
        <f t="shared" si="271"/>
        <v>0</v>
      </c>
      <c r="AJ348" s="231">
        <f t="shared" si="271"/>
        <v>0</v>
      </c>
      <c r="AK348" s="231">
        <f t="shared" si="271"/>
        <v>0</v>
      </c>
      <c r="AL348" s="231">
        <f t="shared" si="271"/>
        <v>0</v>
      </c>
      <c r="AM348" s="231">
        <f t="shared" si="271"/>
        <v>0</v>
      </c>
      <c r="AN348" s="231">
        <f t="shared" si="271"/>
        <v>0</v>
      </c>
      <c r="AO348" s="231">
        <f t="shared" si="271"/>
        <v>0</v>
      </c>
      <c r="AP348" s="231">
        <f t="shared" si="272"/>
        <v>0</v>
      </c>
      <c r="AQ348" s="231">
        <f t="shared" si="272"/>
        <v>0</v>
      </c>
      <c r="AR348" s="231">
        <f t="shared" si="272"/>
        <v>0</v>
      </c>
      <c r="AS348" s="232">
        <f t="shared" si="272"/>
        <v>0</v>
      </c>
      <c r="AT348" s="233">
        <f t="shared" si="272"/>
        <v>0</v>
      </c>
      <c r="AU348" s="231">
        <f t="shared" si="272"/>
        <v>0</v>
      </c>
      <c r="AV348" s="231">
        <f t="shared" si="272"/>
        <v>0</v>
      </c>
      <c r="AW348" s="231">
        <f t="shared" si="272"/>
        <v>0</v>
      </c>
      <c r="AX348" s="231">
        <f t="shared" si="272"/>
        <v>0</v>
      </c>
      <c r="AY348" s="231">
        <f t="shared" si="272"/>
        <v>0</v>
      </c>
      <c r="AZ348" s="231">
        <f t="shared" si="272"/>
        <v>0</v>
      </c>
      <c r="BA348" s="231">
        <f t="shared" si="272"/>
        <v>0</v>
      </c>
      <c r="BB348" s="231">
        <f t="shared" si="272"/>
        <v>0</v>
      </c>
      <c r="BC348" s="231">
        <f t="shared" si="272"/>
        <v>0</v>
      </c>
      <c r="BD348" s="231">
        <f t="shared" si="272"/>
        <v>0</v>
      </c>
      <c r="BE348" s="232">
        <f t="shared" si="272"/>
        <v>0</v>
      </c>
      <c r="BF348" s="233">
        <f t="shared" si="273"/>
        <v>0</v>
      </c>
      <c r="BG348" s="231">
        <f t="shared" si="273"/>
        <v>0</v>
      </c>
      <c r="BH348" s="231">
        <f t="shared" si="273"/>
        <v>0</v>
      </c>
      <c r="BI348" s="231">
        <f t="shared" si="273"/>
        <v>0</v>
      </c>
      <c r="BJ348" s="231">
        <f t="shared" si="273"/>
        <v>0</v>
      </c>
      <c r="BK348" s="231">
        <f t="shared" si="273"/>
        <v>0</v>
      </c>
      <c r="BL348" s="231">
        <f t="shared" si="273"/>
        <v>0</v>
      </c>
      <c r="BM348" s="231">
        <f t="shared" si="273"/>
        <v>0</v>
      </c>
      <c r="BN348" s="231">
        <f t="shared" si="273"/>
        <v>0</v>
      </c>
      <c r="BO348" s="231">
        <f t="shared" si="273"/>
        <v>0</v>
      </c>
      <c r="BP348" s="231">
        <f t="shared" si="273"/>
        <v>0</v>
      </c>
      <c r="BQ348" s="232">
        <f t="shared" si="273"/>
        <v>0</v>
      </c>
      <c r="BR348" s="233">
        <f t="shared" si="273"/>
        <v>0</v>
      </c>
      <c r="BS348" s="231">
        <f t="shared" si="273"/>
        <v>0</v>
      </c>
      <c r="BT348" s="231">
        <f t="shared" si="273"/>
        <v>0</v>
      </c>
      <c r="BU348" s="231">
        <f t="shared" si="273"/>
        <v>0</v>
      </c>
      <c r="BV348" s="231">
        <f t="shared" si="274"/>
        <v>0</v>
      </c>
      <c r="BW348" s="231">
        <f t="shared" si="274"/>
        <v>0</v>
      </c>
      <c r="BX348" s="231">
        <f t="shared" si="274"/>
        <v>0</v>
      </c>
      <c r="BY348" s="231">
        <f t="shared" si="274"/>
        <v>0</v>
      </c>
      <c r="BZ348" s="231">
        <f t="shared" si="274"/>
        <v>0</v>
      </c>
      <c r="CA348" s="231">
        <f t="shared" si="274"/>
        <v>0</v>
      </c>
      <c r="CB348" s="231">
        <f t="shared" si="274"/>
        <v>0</v>
      </c>
      <c r="CC348" s="232">
        <f t="shared" si="276"/>
        <v>0</v>
      </c>
      <c r="CD348" s="368"/>
    </row>
    <row r="349" spans="1:82" s="39" customFormat="1" ht="13.5" x14ac:dyDescent="0.75">
      <c r="B349" s="328" t="s">
        <v>482</v>
      </c>
      <c r="C349" s="329" t="s">
        <v>766</v>
      </c>
      <c r="D349" s="139" t="s">
        <v>479</v>
      </c>
      <c r="E349" s="276">
        <v>100</v>
      </c>
      <c r="F349" s="336"/>
      <c r="G349" s="74">
        <f t="shared" si="277"/>
        <v>0</v>
      </c>
      <c r="H349" s="230"/>
      <c r="I349" s="232"/>
      <c r="J349" s="230">
        <f t="shared" si="270"/>
        <v>0</v>
      </c>
      <c r="K349" s="231">
        <f t="shared" si="270"/>
        <v>0</v>
      </c>
      <c r="L349" s="231">
        <f t="shared" si="270"/>
        <v>0</v>
      </c>
      <c r="M349" s="231">
        <f t="shared" si="270"/>
        <v>0</v>
      </c>
      <c r="N349" s="231">
        <f t="shared" si="270"/>
        <v>0</v>
      </c>
      <c r="O349" s="231">
        <f t="shared" si="270"/>
        <v>0</v>
      </c>
      <c r="P349" s="231">
        <f t="shared" si="270"/>
        <v>0</v>
      </c>
      <c r="Q349" s="231">
        <f t="shared" si="270"/>
        <v>0</v>
      </c>
      <c r="R349" s="231">
        <f t="shared" si="270"/>
        <v>0</v>
      </c>
      <c r="S349" s="231">
        <f t="shared" si="270"/>
        <v>0</v>
      </c>
      <c r="T349" s="231">
        <f t="shared" si="270"/>
        <v>0</v>
      </c>
      <c r="U349" s="232">
        <f t="shared" si="270"/>
        <v>0</v>
      </c>
      <c r="V349" s="233">
        <f t="shared" si="270"/>
        <v>0</v>
      </c>
      <c r="W349" s="231">
        <f t="shared" si="270"/>
        <v>0</v>
      </c>
      <c r="X349" s="231">
        <f t="shared" si="270"/>
        <v>0</v>
      </c>
      <c r="Y349" s="231">
        <f t="shared" si="270"/>
        <v>0</v>
      </c>
      <c r="Z349" s="231">
        <f t="shared" si="271"/>
        <v>0</v>
      </c>
      <c r="AA349" s="231">
        <f t="shared" si="271"/>
        <v>0</v>
      </c>
      <c r="AB349" s="231">
        <f t="shared" si="271"/>
        <v>0</v>
      </c>
      <c r="AC349" s="231">
        <f t="shared" si="271"/>
        <v>0</v>
      </c>
      <c r="AD349" s="231">
        <f t="shared" si="271"/>
        <v>0</v>
      </c>
      <c r="AE349" s="231">
        <f t="shared" si="271"/>
        <v>0</v>
      </c>
      <c r="AF349" s="231">
        <f t="shared" si="271"/>
        <v>0</v>
      </c>
      <c r="AG349" s="232">
        <f t="shared" si="271"/>
        <v>0</v>
      </c>
      <c r="AH349" s="233">
        <f t="shared" si="271"/>
        <v>0</v>
      </c>
      <c r="AI349" s="231">
        <f t="shared" si="271"/>
        <v>0</v>
      </c>
      <c r="AJ349" s="231">
        <f t="shared" si="271"/>
        <v>0</v>
      </c>
      <c r="AK349" s="231">
        <f t="shared" si="271"/>
        <v>0</v>
      </c>
      <c r="AL349" s="231">
        <f t="shared" si="271"/>
        <v>0</v>
      </c>
      <c r="AM349" s="231">
        <f t="shared" si="271"/>
        <v>0</v>
      </c>
      <c r="AN349" s="231">
        <f t="shared" si="271"/>
        <v>0</v>
      </c>
      <c r="AO349" s="231">
        <f t="shared" si="271"/>
        <v>0</v>
      </c>
      <c r="AP349" s="231">
        <f t="shared" si="272"/>
        <v>0</v>
      </c>
      <c r="AQ349" s="231">
        <f t="shared" si="272"/>
        <v>0</v>
      </c>
      <c r="AR349" s="231">
        <f t="shared" si="272"/>
        <v>0</v>
      </c>
      <c r="AS349" s="232">
        <f t="shared" si="272"/>
        <v>0</v>
      </c>
      <c r="AT349" s="233">
        <f t="shared" si="272"/>
        <v>0</v>
      </c>
      <c r="AU349" s="231">
        <f t="shared" si="272"/>
        <v>0</v>
      </c>
      <c r="AV349" s="231">
        <f t="shared" si="272"/>
        <v>0</v>
      </c>
      <c r="AW349" s="231">
        <f t="shared" si="272"/>
        <v>0</v>
      </c>
      <c r="AX349" s="231">
        <f t="shared" si="272"/>
        <v>0</v>
      </c>
      <c r="AY349" s="231">
        <f t="shared" si="272"/>
        <v>0</v>
      </c>
      <c r="AZ349" s="231">
        <f t="shared" si="272"/>
        <v>0</v>
      </c>
      <c r="BA349" s="231">
        <f t="shared" si="272"/>
        <v>0</v>
      </c>
      <c r="BB349" s="231">
        <f t="shared" si="272"/>
        <v>0</v>
      </c>
      <c r="BC349" s="231">
        <f t="shared" si="272"/>
        <v>0</v>
      </c>
      <c r="BD349" s="231">
        <f t="shared" si="272"/>
        <v>0</v>
      </c>
      <c r="BE349" s="232">
        <f t="shared" si="272"/>
        <v>0</v>
      </c>
      <c r="BF349" s="233">
        <f t="shared" si="273"/>
        <v>0</v>
      </c>
      <c r="BG349" s="231">
        <f t="shared" si="273"/>
        <v>0</v>
      </c>
      <c r="BH349" s="231">
        <f t="shared" si="273"/>
        <v>0</v>
      </c>
      <c r="BI349" s="231">
        <f t="shared" si="273"/>
        <v>0</v>
      </c>
      <c r="BJ349" s="231">
        <f t="shared" si="273"/>
        <v>0</v>
      </c>
      <c r="BK349" s="231">
        <f t="shared" si="273"/>
        <v>0</v>
      </c>
      <c r="BL349" s="231">
        <f t="shared" si="273"/>
        <v>0</v>
      </c>
      <c r="BM349" s="231">
        <f t="shared" si="273"/>
        <v>0</v>
      </c>
      <c r="BN349" s="231">
        <f t="shared" si="273"/>
        <v>0</v>
      </c>
      <c r="BO349" s="231">
        <f t="shared" si="273"/>
        <v>0</v>
      </c>
      <c r="BP349" s="231">
        <f t="shared" si="273"/>
        <v>0</v>
      </c>
      <c r="BQ349" s="232">
        <f t="shared" si="273"/>
        <v>0</v>
      </c>
      <c r="BR349" s="233">
        <f t="shared" si="273"/>
        <v>0</v>
      </c>
      <c r="BS349" s="231">
        <f t="shared" si="273"/>
        <v>0</v>
      </c>
      <c r="BT349" s="231">
        <f t="shared" si="273"/>
        <v>0</v>
      </c>
      <c r="BU349" s="231">
        <f t="shared" si="273"/>
        <v>0</v>
      </c>
      <c r="BV349" s="231">
        <f t="shared" si="274"/>
        <v>0</v>
      </c>
      <c r="BW349" s="231">
        <f t="shared" si="274"/>
        <v>0</v>
      </c>
      <c r="BX349" s="231">
        <f t="shared" si="274"/>
        <v>0</v>
      </c>
      <c r="BY349" s="231">
        <f t="shared" si="274"/>
        <v>0</v>
      </c>
      <c r="BZ349" s="231">
        <f t="shared" si="274"/>
        <v>0</v>
      </c>
      <c r="CA349" s="231">
        <f t="shared" si="274"/>
        <v>0</v>
      </c>
      <c r="CB349" s="231">
        <f t="shared" si="274"/>
        <v>0</v>
      </c>
      <c r="CC349" s="232">
        <f t="shared" si="276"/>
        <v>0</v>
      </c>
      <c r="CD349" s="368"/>
    </row>
    <row r="350" spans="1:82" s="39" customFormat="1" ht="13.5" x14ac:dyDescent="0.75">
      <c r="B350" s="328" t="s">
        <v>483</v>
      </c>
      <c r="C350" s="329" t="s">
        <v>767</v>
      </c>
      <c r="D350" s="139" t="s">
        <v>479</v>
      </c>
      <c r="E350" s="276">
        <v>100</v>
      </c>
      <c r="F350" s="336"/>
      <c r="G350" s="74">
        <f t="shared" si="277"/>
        <v>0</v>
      </c>
      <c r="H350" s="230"/>
      <c r="I350" s="232"/>
      <c r="J350" s="230">
        <f t="shared" si="270"/>
        <v>0</v>
      </c>
      <c r="K350" s="231">
        <f t="shared" si="270"/>
        <v>0</v>
      </c>
      <c r="L350" s="231">
        <f t="shared" si="270"/>
        <v>0</v>
      </c>
      <c r="M350" s="231">
        <f t="shared" si="270"/>
        <v>0</v>
      </c>
      <c r="N350" s="231">
        <f t="shared" si="270"/>
        <v>0</v>
      </c>
      <c r="O350" s="231">
        <f t="shared" si="270"/>
        <v>0</v>
      </c>
      <c r="P350" s="231">
        <f t="shared" si="270"/>
        <v>0</v>
      </c>
      <c r="Q350" s="231">
        <f t="shared" si="270"/>
        <v>0</v>
      </c>
      <c r="R350" s="231">
        <f t="shared" si="270"/>
        <v>0</v>
      </c>
      <c r="S350" s="231">
        <f t="shared" si="270"/>
        <v>0</v>
      </c>
      <c r="T350" s="231">
        <f t="shared" si="270"/>
        <v>0</v>
      </c>
      <c r="U350" s="232">
        <f t="shared" si="270"/>
        <v>0</v>
      </c>
      <c r="V350" s="233">
        <f t="shared" si="270"/>
        <v>0</v>
      </c>
      <c r="W350" s="231">
        <f t="shared" si="270"/>
        <v>0</v>
      </c>
      <c r="X350" s="231">
        <f t="shared" si="270"/>
        <v>0</v>
      </c>
      <c r="Y350" s="231">
        <f t="shared" si="270"/>
        <v>0</v>
      </c>
      <c r="Z350" s="231">
        <f t="shared" si="271"/>
        <v>0</v>
      </c>
      <c r="AA350" s="231">
        <f t="shared" si="271"/>
        <v>0</v>
      </c>
      <c r="AB350" s="231">
        <f t="shared" si="271"/>
        <v>0</v>
      </c>
      <c r="AC350" s="231">
        <f t="shared" si="271"/>
        <v>0</v>
      </c>
      <c r="AD350" s="231">
        <f t="shared" si="271"/>
        <v>0</v>
      </c>
      <c r="AE350" s="231">
        <f t="shared" si="271"/>
        <v>0</v>
      </c>
      <c r="AF350" s="231">
        <f t="shared" si="271"/>
        <v>0</v>
      </c>
      <c r="AG350" s="232">
        <f t="shared" si="271"/>
        <v>0</v>
      </c>
      <c r="AH350" s="233">
        <f t="shared" si="271"/>
        <v>0</v>
      </c>
      <c r="AI350" s="231">
        <f t="shared" si="271"/>
        <v>0</v>
      </c>
      <c r="AJ350" s="231">
        <f t="shared" si="271"/>
        <v>0</v>
      </c>
      <c r="AK350" s="231">
        <f t="shared" si="271"/>
        <v>0</v>
      </c>
      <c r="AL350" s="231">
        <f t="shared" si="271"/>
        <v>0</v>
      </c>
      <c r="AM350" s="231">
        <f t="shared" si="271"/>
        <v>0</v>
      </c>
      <c r="AN350" s="231">
        <f t="shared" si="271"/>
        <v>0</v>
      </c>
      <c r="AO350" s="231">
        <f t="shared" si="271"/>
        <v>0</v>
      </c>
      <c r="AP350" s="231">
        <f t="shared" si="272"/>
        <v>0</v>
      </c>
      <c r="AQ350" s="231">
        <f t="shared" si="272"/>
        <v>0</v>
      </c>
      <c r="AR350" s="231">
        <f t="shared" si="272"/>
        <v>0</v>
      </c>
      <c r="AS350" s="232">
        <f t="shared" si="272"/>
        <v>0</v>
      </c>
      <c r="AT350" s="233">
        <f t="shared" si="272"/>
        <v>0</v>
      </c>
      <c r="AU350" s="231">
        <f t="shared" si="272"/>
        <v>0</v>
      </c>
      <c r="AV350" s="231">
        <f t="shared" si="272"/>
        <v>0</v>
      </c>
      <c r="AW350" s="231">
        <f t="shared" si="272"/>
        <v>0</v>
      </c>
      <c r="AX350" s="231">
        <f t="shared" si="272"/>
        <v>0</v>
      </c>
      <c r="AY350" s="231">
        <f t="shared" si="272"/>
        <v>0</v>
      </c>
      <c r="AZ350" s="231">
        <f t="shared" si="272"/>
        <v>0</v>
      </c>
      <c r="BA350" s="231">
        <f t="shared" si="272"/>
        <v>0</v>
      </c>
      <c r="BB350" s="231">
        <f t="shared" si="272"/>
        <v>0</v>
      </c>
      <c r="BC350" s="231">
        <f t="shared" si="272"/>
        <v>0</v>
      </c>
      <c r="BD350" s="231">
        <f t="shared" si="272"/>
        <v>0</v>
      </c>
      <c r="BE350" s="232">
        <f t="shared" si="272"/>
        <v>0</v>
      </c>
      <c r="BF350" s="233">
        <f t="shared" si="273"/>
        <v>0</v>
      </c>
      <c r="BG350" s="231">
        <f t="shared" si="273"/>
        <v>0</v>
      </c>
      <c r="BH350" s="231">
        <f t="shared" si="273"/>
        <v>0</v>
      </c>
      <c r="BI350" s="231">
        <f t="shared" si="273"/>
        <v>0</v>
      </c>
      <c r="BJ350" s="231">
        <f t="shared" si="273"/>
        <v>0</v>
      </c>
      <c r="BK350" s="231">
        <f t="shared" si="273"/>
        <v>0</v>
      </c>
      <c r="BL350" s="231">
        <f t="shared" si="273"/>
        <v>0</v>
      </c>
      <c r="BM350" s="231">
        <f t="shared" si="273"/>
        <v>0</v>
      </c>
      <c r="BN350" s="231">
        <f t="shared" si="273"/>
        <v>0</v>
      </c>
      <c r="BO350" s="231">
        <f t="shared" si="273"/>
        <v>0</v>
      </c>
      <c r="BP350" s="231">
        <f t="shared" si="273"/>
        <v>0</v>
      </c>
      <c r="BQ350" s="232">
        <f t="shared" si="273"/>
        <v>0</v>
      </c>
      <c r="BR350" s="233">
        <f t="shared" si="273"/>
        <v>0</v>
      </c>
      <c r="BS350" s="231">
        <f t="shared" si="273"/>
        <v>0</v>
      </c>
      <c r="BT350" s="231">
        <f t="shared" si="273"/>
        <v>0</v>
      </c>
      <c r="BU350" s="231">
        <f t="shared" si="273"/>
        <v>0</v>
      </c>
      <c r="BV350" s="231">
        <f t="shared" si="274"/>
        <v>0</v>
      </c>
      <c r="BW350" s="231">
        <f t="shared" si="274"/>
        <v>0</v>
      </c>
      <c r="BX350" s="231">
        <f t="shared" si="274"/>
        <v>0</v>
      </c>
      <c r="BY350" s="231">
        <f t="shared" si="274"/>
        <v>0</v>
      </c>
      <c r="BZ350" s="231">
        <f t="shared" si="274"/>
        <v>0</v>
      </c>
      <c r="CA350" s="231">
        <f t="shared" si="274"/>
        <v>0</v>
      </c>
      <c r="CB350" s="231">
        <f t="shared" si="274"/>
        <v>0</v>
      </c>
      <c r="CC350" s="232">
        <f t="shared" si="276"/>
        <v>0</v>
      </c>
      <c r="CD350" s="368"/>
    </row>
    <row r="351" spans="1:82" s="39" customFormat="1" ht="13.5" x14ac:dyDescent="0.75">
      <c r="B351" s="328" t="s">
        <v>768</v>
      </c>
      <c r="C351" s="329" t="s">
        <v>769</v>
      </c>
      <c r="D351" s="139" t="s">
        <v>479</v>
      </c>
      <c r="E351" s="276">
        <v>100</v>
      </c>
      <c r="F351" s="336"/>
      <c r="G351" s="74">
        <f t="shared" si="277"/>
        <v>0</v>
      </c>
      <c r="H351" s="230"/>
      <c r="I351" s="232"/>
      <c r="J351" s="230">
        <f t="shared" si="270"/>
        <v>0</v>
      </c>
      <c r="K351" s="231">
        <f t="shared" si="270"/>
        <v>0</v>
      </c>
      <c r="L351" s="231">
        <f t="shared" si="270"/>
        <v>0</v>
      </c>
      <c r="M351" s="231">
        <f t="shared" si="270"/>
        <v>0</v>
      </c>
      <c r="N351" s="231">
        <f t="shared" si="270"/>
        <v>0</v>
      </c>
      <c r="O351" s="231">
        <f t="shared" si="270"/>
        <v>0</v>
      </c>
      <c r="P351" s="231">
        <f t="shared" si="270"/>
        <v>0</v>
      </c>
      <c r="Q351" s="231">
        <f t="shared" si="270"/>
        <v>0</v>
      </c>
      <c r="R351" s="231">
        <f t="shared" si="270"/>
        <v>0</v>
      </c>
      <c r="S351" s="231">
        <f t="shared" si="270"/>
        <v>0</v>
      </c>
      <c r="T351" s="231">
        <f t="shared" si="270"/>
        <v>0</v>
      </c>
      <c r="U351" s="232">
        <f t="shared" si="270"/>
        <v>0</v>
      </c>
      <c r="V351" s="233">
        <f t="shared" si="270"/>
        <v>0</v>
      </c>
      <c r="W351" s="231">
        <f t="shared" si="270"/>
        <v>0</v>
      </c>
      <c r="X351" s="231">
        <f t="shared" si="270"/>
        <v>0</v>
      </c>
      <c r="Y351" s="231">
        <f t="shared" si="270"/>
        <v>0</v>
      </c>
      <c r="Z351" s="231">
        <f t="shared" si="271"/>
        <v>0</v>
      </c>
      <c r="AA351" s="231">
        <f t="shared" si="271"/>
        <v>0</v>
      </c>
      <c r="AB351" s="231">
        <f t="shared" si="271"/>
        <v>0</v>
      </c>
      <c r="AC351" s="231">
        <f t="shared" si="271"/>
        <v>0</v>
      </c>
      <c r="AD351" s="231">
        <f t="shared" si="271"/>
        <v>0</v>
      </c>
      <c r="AE351" s="231">
        <f t="shared" si="271"/>
        <v>0</v>
      </c>
      <c r="AF351" s="231">
        <f t="shared" si="271"/>
        <v>0</v>
      </c>
      <c r="AG351" s="232">
        <f t="shared" si="271"/>
        <v>0</v>
      </c>
      <c r="AH351" s="233">
        <f t="shared" si="271"/>
        <v>0</v>
      </c>
      <c r="AI351" s="231">
        <f t="shared" si="271"/>
        <v>0</v>
      </c>
      <c r="AJ351" s="231">
        <f t="shared" si="271"/>
        <v>0</v>
      </c>
      <c r="AK351" s="231">
        <f t="shared" si="271"/>
        <v>0</v>
      </c>
      <c r="AL351" s="231">
        <f t="shared" si="271"/>
        <v>0</v>
      </c>
      <c r="AM351" s="231">
        <f t="shared" si="271"/>
        <v>0</v>
      </c>
      <c r="AN351" s="231">
        <f t="shared" si="271"/>
        <v>0</v>
      </c>
      <c r="AO351" s="231">
        <f t="shared" si="271"/>
        <v>0</v>
      </c>
      <c r="AP351" s="231">
        <f t="shared" si="272"/>
        <v>0</v>
      </c>
      <c r="AQ351" s="231">
        <f t="shared" si="272"/>
        <v>0</v>
      </c>
      <c r="AR351" s="231">
        <f t="shared" si="272"/>
        <v>0</v>
      </c>
      <c r="AS351" s="232">
        <f t="shared" si="272"/>
        <v>0</v>
      </c>
      <c r="AT351" s="233">
        <f t="shared" si="272"/>
        <v>0</v>
      </c>
      <c r="AU351" s="231">
        <f t="shared" si="272"/>
        <v>0</v>
      </c>
      <c r="AV351" s="231">
        <f t="shared" si="272"/>
        <v>0</v>
      </c>
      <c r="AW351" s="231">
        <f t="shared" si="272"/>
        <v>0</v>
      </c>
      <c r="AX351" s="231">
        <f t="shared" si="272"/>
        <v>0</v>
      </c>
      <c r="AY351" s="231">
        <f t="shared" si="272"/>
        <v>0</v>
      </c>
      <c r="AZ351" s="231">
        <f t="shared" si="272"/>
        <v>0</v>
      </c>
      <c r="BA351" s="231">
        <f t="shared" si="272"/>
        <v>0</v>
      </c>
      <c r="BB351" s="231">
        <f t="shared" si="272"/>
        <v>0</v>
      </c>
      <c r="BC351" s="231">
        <f t="shared" si="272"/>
        <v>0</v>
      </c>
      <c r="BD351" s="231">
        <f t="shared" si="272"/>
        <v>0</v>
      </c>
      <c r="BE351" s="232">
        <f t="shared" si="272"/>
        <v>0</v>
      </c>
      <c r="BF351" s="233">
        <f t="shared" si="273"/>
        <v>0</v>
      </c>
      <c r="BG351" s="231">
        <f t="shared" si="273"/>
        <v>0</v>
      </c>
      <c r="BH351" s="231">
        <f t="shared" si="273"/>
        <v>0</v>
      </c>
      <c r="BI351" s="231">
        <f t="shared" si="273"/>
        <v>0</v>
      </c>
      <c r="BJ351" s="231">
        <f t="shared" si="273"/>
        <v>0</v>
      </c>
      <c r="BK351" s="231">
        <f t="shared" si="273"/>
        <v>0</v>
      </c>
      <c r="BL351" s="231">
        <f t="shared" si="273"/>
        <v>0</v>
      </c>
      <c r="BM351" s="231">
        <f t="shared" si="273"/>
        <v>0</v>
      </c>
      <c r="BN351" s="231">
        <f t="shared" si="273"/>
        <v>0</v>
      </c>
      <c r="BO351" s="231">
        <f t="shared" si="273"/>
        <v>0</v>
      </c>
      <c r="BP351" s="231">
        <f t="shared" si="273"/>
        <v>0</v>
      </c>
      <c r="BQ351" s="232">
        <f t="shared" si="273"/>
        <v>0</v>
      </c>
      <c r="BR351" s="233">
        <f t="shared" si="273"/>
        <v>0</v>
      </c>
      <c r="BS351" s="231">
        <f t="shared" si="273"/>
        <v>0</v>
      </c>
      <c r="BT351" s="231">
        <f t="shared" si="273"/>
        <v>0</v>
      </c>
      <c r="BU351" s="231">
        <f t="shared" si="273"/>
        <v>0</v>
      </c>
      <c r="BV351" s="231">
        <f t="shared" si="274"/>
        <v>0</v>
      </c>
      <c r="BW351" s="231">
        <f t="shared" si="274"/>
        <v>0</v>
      </c>
      <c r="BX351" s="231">
        <f t="shared" si="274"/>
        <v>0</v>
      </c>
      <c r="BY351" s="231">
        <f t="shared" si="274"/>
        <v>0</v>
      </c>
      <c r="BZ351" s="231">
        <f t="shared" si="274"/>
        <v>0</v>
      </c>
      <c r="CA351" s="231">
        <f t="shared" si="274"/>
        <v>0</v>
      </c>
      <c r="CB351" s="231">
        <f t="shared" si="274"/>
        <v>0</v>
      </c>
      <c r="CC351" s="232">
        <f t="shared" si="276"/>
        <v>0</v>
      </c>
      <c r="CD351" s="368"/>
    </row>
    <row r="352" spans="1:82" s="39" customFormat="1" ht="13.5" x14ac:dyDescent="0.75">
      <c r="B352" s="328" t="s">
        <v>770</v>
      </c>
      <c r="C352" s="329" t="s">
        <v>771</v>
      </c>
      <c r="D352" s="139" t="s">
        <v>479</v>
      </c>
      <c r="E352" s="276">
        <v>100</v>
      </c>
      <c r="F352" s="336"/>
      <c r="G352" s="74">
        <f t="shared" si="277"/>
        <v>0</v>
      </c>
      <c r="H352" s="230"/>
      <c r="I352" s="232"/>
      <c r="J352" s="230">
        <f t="shared" si="270"/>
        <v>0</v>
      </c>
      <c r="K352" s="231">
        <f t="shared" si="270"/>
        <v>0</v>
      </c>
      <c r="L352" s="231">
        <f t="shared" si="270"/>
        <v>0</v>
      </c>
      <c r="M352" s="231">
        <f t="shared" si="270"/>
        <v>0</v>
      </c>
      <c r="N352" s="231">
        <f t="shared" si="270"/>
        <v>0</v>
      </c>
      <c r="O352" s="231">
        <f t="shared" si="270"/>
        <v>0</v>
      </c>
      <c r="P352" s="231">
        <f t="shared" si="270"/>
        <v>0</v>
      </c>
      <c r="Q352" s="231">
        <f t="shared" si="270"/>
        <v>0</v>
      </c>
      <c r="R352" s="231">
        <f t="shared" si="270"/>
        <v>0</v>
      </c>
      <c r="S352" s="231">
        <f t="shared" si="270"/>
        <v>0</v>
      </c>
      <c r="T352" s="231">
        <f t="shared" si="270"/>
        <v>0</v>
      </c>
      <c r="U352" s="232">
        <f t="shared" si="270"/>
        <v>0</v>
      </c>
      <c r="V352" s="233">
        <f t="shared" si="270"/>
        <v>0</v>
      </c>
      <c r="W352" s="231">
        <f t="shared" si="270"/>
        <v>0</v>
      </c>
      <c r="X352" s="231">
        <f t="shared" si="270"/>
        <v>0</v>
      </c>
      <c r="Y352" s="231">
        <f t="shared" si="270"/>
        <v>0</v>
      </c>
      <c r="Z352" s="231">
        <f t="shared" si="271"/>
        <v>0</v>
      </c>
      <c r="AA352" s="231">
        <f t="shared" si="271"/>
        <v>0</v>
      </c>
      <c r="AB352" s="231">
        <f t="shared" si="271"/>
        <v>0</v>
      </c>
      <c r="AC352" s="231">
        <f t="shared" si="271"/>
        <v>0</v>
      </c>
      <c r="AD352" s="231">
        <f t="shared" si="271"/>
        <v>0</v>
      </c>
      <c r="AE352" s="231">
        <f t="shared" si="271"/>
        <v>0</v>
      </c>
      <c r="AF352" s="231">
        <f t="shared" si="271"/>
        <v>0</v>
      </c>
      <c r="AG352" s="232">
        <f t="shared" si="271"/>
        <v>0</v>
      </c>
      <c r="AH352" s="233">
        <f t="shared" si="271"/>
        <v>0</v>
      </c>
      <c r="AI352" s="231">
        <f t="shared" si="271"/>
        <v>0</v>
      </c>
      <c r="AJ352" s="231">
        <f t="shared" si="271"/>
        <v>0</v>
      </c>
      <c r="AK352" s="231">
        <f t="shared" si="271"/>
        <v>0</v>
      </c>
      <c r="AL352" s="231">
        <f t="shared" si="271"/>
        <v>0</v>
      </c>
      <c r="AM352" s="231">
        <f t="shared" si="271"/>
        <v>0</v>
      </c>
      <c r="AN352" s="231">
        <f t="shared" si="271"/>
        <v>0</v>
      </c>
      <c r="AO352" s="231">
        <f t="shared" si="271"/>
        <v>0</v>
      </c>
      <c r="AP352" s="231">
        <f t="shared" si="272"/>
        <v>0</v>
      </c>
      <c r="AQ352" s="231">
        <f t="shared" si="272"/>
        <v>0</v>
      </c>
      <c r="AR352" s="231">
        <f t="shared" si="272"/>
        <v>0</v>
      </c>
      <c r="AS352" s="232">
        <f t="shared" si="272"/>
        <v>0</v>
      </c>
      <c r="AT352" s="233">
        <f t="shared" si="272"/>
        <v>0</v>
      </c>
      <c r="AU352" s="231">
        <f t="shared" si="272"/>
        <v>0</v>
      </c>
      <c r="AV352" s="231">
        <f t="shared" si="272"/>
        <v>0</v>
      </c>
      <c r="AW352" s="231">
        <f t="shared" si="272"/>
        <v>0</v>
      </c>
      <c r="AX352" s="231">
        <f t="shared" si="272"/>
        <v>0</v>
      </c>
      <c r="AY352" s="231">
        <f t="shared" si="272"/>
        <v>0</v>
      </c>
      <c r="AZ352" s="231">
        <f t="shared" si="272"/>
        <v>0</v>
      </c>
      <c r="BA352" s="231">
        <f t="shared" si="272"/>
        <v>0</v>
      </c>
      <c r="BB352" s="231">
        <f t="shared" si="272"/>
        <v>0</v>
      </c>
      <c r="BC352" s="231">
        <f t="shared" si="272"/>
        <v>0</v>
      </c>
      <c r="BD352" s="231">
        <f t="shared" si="272"/>
        <v>0</v>
      </c>
      <c r="BE352" s="232">
        <f t="shared" si="272"/>
        <v>0</v>
      </c>
      <c r="BF352" s="233">
        <f t="shared" si="273"/>
        <v>0</v>
      </c>
      <c r="BG352" s="231">
        <f t="shared" si="273"/>
        <v>0</v>
      </c>
      <c r="BH352" s="231">
        <f t="shared" si="273"/>
        <v>0</v>
      </c>
      <c r="BI352" s="231">
        <f t="shared" si="273"/>
        <v>0</v>
      </c>
      <c r="BJ352" s="231">
        <f t="shared" si="273"/>
        <v>0</v>
      </c>
      <c r="BK352" s="231">
        <f t="shared" si="273"/>
        <v>0</v>
      </c>
      <c r="BL352" s="231">
        <f t="shared" si="273"/>
        <v>0</v>
      </c>
      <c r="BM352" s="231">
        <f t="shared" si="273"/>
        <v>0</v>
      </c>
      <c r="BN352" s="231">
        <f t="shared" si="273"/>
        <v>0</v>
      </c>
      <c r="BO352" s="231">
        <f t="shared" si="273"/>
        <v>0</v>
      </c>
      <c r="BP352" s="231">
        <f t="shared" si="273"/>
        <v>0</v>
      </c>
      <c r="BQ352" s="232">
        <f t="shared" si="273"/>
        <v>0</v>
      </c>
      <c r="BR352" s="233">
        <f t="shared" si="273"/>
        <v>0</v>
      </c>
      <c r="BS352" s="231">
        <f t="shared" si="273"/>
        <v>0</v>
      </c>
      <c r="BT352" s="231">
        <f t="shared" si="273"/>
        <v>0</v>
      </c>
      <c r="BU352" s="231">
        <f t="shared" si="273"/>
        <v>0</v>
      </c>
      <c r="BV352" s="231">
        <f t="shared" si="274"/>
        <v>0</v>
      </c>
      <c r="BW352" s="231">
        <f t="shared" si="274"/>
        <v>0</v>
      </c>
      <c r="BX352" s="231">
        <f t="shared" si="274"/>
        <v>0</v>
      </c>
      <c r="BY352" s="231">
        <f t="shared" si="274"/>
        <v>0</v>
      </c>
      <c r="BZ352" s="231">
        <f t="shared" si="274"/>
        <v>0</v>
      </c>
      <c r="CA352" s="231">
        <f t="shared" si="274"/>
        <v>0</v>
      </c>
      <c r="CB352" s="231">
        <f t="shared" si="274"/>
        <v>0</v>
      </c>
      <c r="CC352" s="232">
        <f t="shared" si="276"/>
        <v>0</v>
      </c>
      <c r="CD352" s="368"/>
    </row>
    <row r="353" spans="2:82" s="39" customFormat="1" ht="13.5" x14ac:dyDescent="0.75">
      <c r="B353" s="328" t="s">
        <v>772</v>
      </c>
      <c r="C353" s="329" t="s">
        <v>773</v>
      </c>
      <c r="D353" s="139" t="s">
        <v>479</v>
      </c>
      <c r="E353" s="276">
        <v>100</v>
      </c>
      <c r="F353" s="336"/>
      <c r="G353" s="74">
        <f t="shared" si="277"/>
        <v>0</v>
      </c>
      <c r="H353" s="230"/>
      <c r="I353" s="232"/>
      <c r="J353" s="230">
        <f t="shared" si="270"/>
        <v>0</v>
      </c>
      <c r="K353" s="231">
        <f t="shared" si="270"/>
        <v>0</v>
      </c>
      <c r="L353" s="231">
        <f t="shared" si="270"/>
        <v>0</v>
      </c>
      <c r="M353" s="231">
        <f t="shared" si="270"/>
        <v>0</v>
      </c>
      <c r="N353" s="231">
        <f t="shared" si="270"/>
        <v>0</v>
      </c>
      <c r="O353" s="231">
        <f t="shared" si="270"/>
        <v>0</v>
      </c>
      <c r="P353" s="231">
        <f t="shared" si="270"/>
        <v>0</v>
      </c>
      <c r="Q353" s="231">
        <f t="shared" si="270"/>
        <v>0</v>
      </c>
      <c r="R353" s="231">
        <f t="shared" si="270"/>
        <v>0</v>
      </c>
      <c r="S353" s="231">
        <f t="shared" si="270"/>
        <v>0</v>
      </c>
      <c r="T353" s="231">
        <f t="shared" si="270"/>
        <v>0</v>
      </c>
      <c r="U353" s="232">
        <f t="shared" si="270"/>
        <v>0</v>
      </c>
      <c r="V353" s="233">
        <f t="shared" si="270"/>
        <v>0</v>
      </c>
      <c r="W353" s="231">
        <f t="shared" si="270"/>
        <v>0</v>
      </c>
      <c r="X353" s="231">
        <f t="shared" si="270"/>
        <v>0</v>
      </c>
      <c r="Y353" s="231">
        <f t="shared" ref="Y353" si="278">$G353/72</f>
        <v>0</v>
      </c>
      <c r="Z353" s="231">
        <f t="shared" si="271"/>
        <v>0</v>
      </c>
      <c r="AA353" s="231">
        <f t="shared" si="271"/>
        <v>0</v>
      </c>
      <c r="AB353" s="231">
        <f t="shared" si="271"/>
        <v>0</v>
      </c>
      <c r="AC353" s="231">
        <f t="shared" si="271"/>
        <v>0</v>
      </c>
      <c r="AD353" s="231">
        <f t="shared" si="271"/>
        <v>0</v>
      </c>
      <c r="AE353" s="231">
        <f t="shared" si="271"/>
        <v>0</v>
      </c>
      <c r="AF353" s="231">
        <f t="shared" si="271"/>
        <v>0</v>
      </c>
      <c r="AG353" s="232">
        <f t="shared" si="271"/>
        <v>0</v>
      </c>
      <c r="AH353" s="233">
        <f t="shared" si="271"/>
        <v>0</v>
      </c>
      <c r="AI353" s="231">
        <f t="shared" si="271"/>
        <v>0</v>
      </c>
      <c r="AJ353" s="231">
        <f t="shared" si="271"/>
        <v>0</v>
      </c>
      <c r="AK353" s="231">
        <f t="shared" si="271"/>
        <v>0</v>
      </c>
      <c r="AL353" s="231">
        <f t="shared" si="271"/>
        <v>0</v>
      </c>
      <c r="AM353" s="231">
        <f t="shared" si="271"/>
        <v>0</v>
      </c>
      <c r="AN353" s="231">
        <f t="shared" si="271"/>
        <v>0</v>
      </c>
      <c r="AO353" s="231">
        <f t="shared" ref="AO353" si="279">$G353/72</f>
        <v>0</v>
      </c>
      <c r="AP353" s="231">
        <f t="shared" si="272"/>
        <v>0</v>
      </c>
      <c r="AQ353" s="231">
        <f t="shared" si="272"/>
        <v>0</v>
      </c>
      <c r="AR353" s="231">
        <f t="shared" si="272"/>
        <v>0</v>
      </c>
      <c r="AS353" s="232">
        <f t="shared" si="272"/>
        <v>0</v>
      </c>
      <c r="AT353" s="233">
        <f t="shared" si="272"/>
        <v>0</v>
      </c>
      <c r="AU353" s="231">
        <f t="shared" si="272"/>
        <v>0</v>
      </c>
      <c r="AV353" s="231">
        <f t="shared" si="272"/>
        <v>0</v>
      </c>
      <c r="AW353" s="231">
        <f t="shared" si="272"/>
        <v>0</v>
      </c>
      <c r="AX353" s="231">
        <f t="shared" si="272"/>
        <v>0</v>
      </c>
      <c r="AY353" s="231">
        <f t="shared" si="272"/>
        <v>0</v>
      </c>
      <c r="AZ353" s="231">
        <f t="shared" si="272"/>
        <v>0</v>
      </c>
      <c r="BA353" s="231">
        <f t="shared" si="272"/>
        <v>0</v>
      </c>
      <c r="BB353" s="231">
        <f t="shared" si="272"/>
        <v>0</v>
      </c>
      <c r="BC353" s="231">
        <f t="shared" si="272"/>
        <v>0</v>
      </c>
      <c r="BD353" s="231">
        <f t="shared" si="272"/>
        <v>0</v>
      </c>
      <c r="BE353" s="232">
        <f t="shared" ref="BE353" si="280">$G353/72</f>
        <v>0</v>
      </c>
      <c r="BF353" s="233">
        <f t="shared" si="273"/>
        <v>0</v>
      </c>
      <c r="BG353" s="231">
        <f t="shared" si="273"/>
        <v>0</v>
      </c>
      <c r="BH353" s="231">
        <f t="shared" si="273"/>
        <v>0</v>
      </c>
      <c r="BI353" s="231">
        <f t="shared" si="273"/>
        <v>0</v>
      </c>
      <c r="BJ353" s="231">
        <f t="shared" si="273"/>
        <v>0</v>
      </c>
      <c r="BK353" s="231">
        <f t="shared" si="273"/>
        <v>0</v>
      </c>
      <c r="BL353" s="231">
        <f t="shared" si="273"/>
        <v>0</v>
      </c>
      <c r="BM353" s="231">
        <f t="shared" si="273"/>
        <v>0</v>
      </c>
      <c r="BN353" s="231">
        <f t="shared" si="273"/>
        <v>0</v>
      </c>
      <c r="BO353" s="231">
        <f t="shared" si="273"/>
        <v>0</v>
      </c>
      <c r="BP353" s="231">
        <f t="shared" si="273"/>
        <v>0</v>
      </c>
      <c r="BQ353" s="232">
        <f t="shared" si="273"/>
        <v>0</v>
      </c>
      <c r="BR353" s="233">
        <f t="shared" si="273"/>
        <v>0</v>
      </c>
      <c r="BS353" s="231">
        <f t="shared" si="273"/>
        <v>0</v>
      </c>
      <c r="BT353" s="231">
        <f t="shared" si="273"/>
        <v>0</v>
      </c>
      <c r="BU353" s="231">
        <f t="shared" ref="BU353" si="281">$G353/72</f>
        <v>0</v>
      </c>
      <c r="BV353" s="231">
        <f t="shared" si="274"/>
        <v>0</v>
      </c>
      <c r="BW353" s="231">
        <f t="shared" si="274"/>
        <v>0</v>
      </c>
      <c r="BX353" s="231">
        <f t="shared" si="274"/>
        <v>0</v>
      </c>
      <c r="BY353" s="231">
        <f t="shared" si="274"/>
        <v>0</v>
      </c>
      <c r="BZ353" s="231">
        <f t="shared" si="274"/>
        <v>0</v>
      </c>
      <c r="CA353" s="231">
        <f t="shared" si="274"/>
        <v>0</v>
      </c>
      <c r="CB353" s="231">
        <f t="shared" si="274"/>
        <v>0</v>
      </c>
      <c r="CC353" s="232">
        <f t="shared" si="276"/>
        <v>0</v>
      </c>
      <c r="CD353" s="368"/>
    </row>
    <row r="354" spans="2:82" s="39" customFormat="1" ht="13.5" x14ac:dyDescent="0.75">
      <c r="B354" s="328" t="s">
        <v>774</v>
      </c>
      <c r="C354" s="329" t="s">
        <v>775</v>
      </c>
      <c r="D354" s="139" t="s">
        <v>479</v>
      </c>
      <c r="E354" s="276">
        <v>100</v>
      </c>
      <c r="F354" s="336"/>
      <c r="G354" s="74">
        <f t="shared" si="277"/>
        <v>0</v>
      </c>
      <c r="H354" s="230"/>
      <c r="I354" s="232"/>
      <c r="J354" s="230">
        <f t="shared" ref="J354:Y369" si="282">$G354/72</f>
        <v>0</v>
      </c>
      <c r="K354" s="231">
        <f t="shared" si="282"/>
        <v>0</v>
      </c>
      <c r="L354" s="231">
        <f t="shared" si="282"/>
        <v>0</v>
      </c>
      <c r="M354" s="231">
        <f t="shared" si="282"/>
        <v>0</v>
      </c>
      <c r="N354" s="231">
        <f t="shared" si="282"/>
        <v>0</v>
      </c>
      <c r="O354" s="231">
        <f t="shared" si="282"/>
        <v>0</v>
      </c>
      <c r="P354" s="231">
        <f t="shared" si="282"/>
        <v>0</v>
      </c>
      <c r="Q354" s="231">
        <f t="shared" si="282"/>
        <v>0</v>
      </c>
      <c r="R354" s="231">
        <f t="shared" si="282"/>
        <v>0</v>
      </c>
      <c r="S354" s="231">
        <f t="shared" si="282"/>
        <v>0</v>
      </c>
      <c r="T354" s="231">
        <f t="shared" si="282"/>
        <v>0</v>
      </c>
      <c r="U354" s="232">
        <f t="shared" si="282"/>
        <v>0</v>
      </c>
      <c r="V354" s="233">
        <f t="shared" si="282"/>
        <v>0</v>
      </c>
      <c r="W354" s="231">
        <f t="shared" si="282"/>
        <v>0</v>
      </c>
      <c r="X354" s="231">
        <f t="shared" si="282"/>
        <v>0</v>
      </c>
      <c r="Y354" s="231">
        <f t="shared" si="282"/>
        <v>0</v>
      </c>
      <c r="Z354" s="231">
        <f t="shared" ref="Z354:AO369" si="283">$G354/72</f>
        <v>0</v>
      </c>
      <c r="AA354" s="231">
        <f t="shared" si="283"/>
        <v>0</v>
      </c>
      <c r="AB354" s="231">
        <f t="shared" si="283"/>
        <v>0</v>
      </c>
      <c r="AC354" s="231">
        <f t="shared" si="283"/>
        <v>0</v>
      </c>
      <c r="AD354" s="231">
        <f t="shared" si="283"/>
        <v>0</v>
      </c>
      <c r="AE354" s="231">
        <f t="shared" si="283"/>
        <v>0</v>
      </c>
      <c r="AF354" s="231">
        <f t="shared" si="283"/>
        <v>0</v>
      </c>
      <c r="AG354" s="232">
        <f t="shared" si="283"/>
        <v>0</v>
      </c>
      <c r="AH354" s="233">
        <f t="shared" si="283"/>
        <v>0</v>
      </c>
      <c r="AI354" s="231">
        <f t="shared" si="283"/>
        <v>0</v>
      </c>
      <c r="AJ354" s="231">
        <f t="shared" si="283"/>
        <v>0</v>
      </c>
      <c r="AK354" s="231">
        <f t="shared" si="283"/>
        <v>0</v>
      </c>
      <c r="AL354" s="231">
        <f t="shared" si="283"/>
        <v>0</v>
      </c>
      <c r="AM354" s="231">
        <f t="shared" si="283"/>
        <v>0</v>
      </c>
      <c r="AN354" s="231">
        <f t="shared" si="283"/>
        <v>0</v>
      </c>
      <c r="AO354" s="231">
        <f t="shared" si="283"/>
        <v>0</v>
      </c>
      <c r="AP354" s="231">
        <f t="shared" ref="AP354:BE369" si="284">$G354/72</f>
        <v>0</v>
      </c>
      <c r="AQ354" s="231">
        <f t="shared" si="284"/>
        <v>0</v>
      </c>
      <c r="AR354" s="231">
        <f t="shared" si="284"/>
        <v>0</v>
      </c>
      <c r="AS354" s="232">
        <f t="shared" si="284"/>
        <v>0</v>
      </c>
      <c r="AT354" s="233">
        <f t="shared" si="284"/>
        <v>0</v>
      </c>
      <c r="AU354" s="231">
        <f t="shared" si="284"/>
        <v>0</v>
      </c>
      <c r="AV354" s="231">
        <f t="shared" si="284"/>
        <v>0</v>
      </c>
      <c r="AW354" s="231">
        <f t="shared" si="284"/>
        <v>0</v>
      </c>
      <c r="AX354" s="231">
        <f t="shared" si="284"/>
        <v>0</v>
      </c>
      <c r="AY354" s="231">
        <f t="shared" si="284"/>
        <v>0</v>
      </c>
      <c r="AZ354" s="231">
        <f t="shared" si="284"/>
        <v>0</v>
      </c>
      <c r="BA354" s="231">
        <f t="shared" si="284"/>
        <v>0</v>
      </c>
      <c r="BB354" s="231">
        <f t="shared" si="284"/>
        <v>0</v>
      </c>
      <c r="BC354" s="231">
        <f t="shared" si="284"/>
        <v>0</v>
      </c>
      <c r="BD354" s="231">
        <f t="shared" si="284"/>
        <v>0</v>
      </c>
      <c r="BE354" s="232">
        <f t="shared" si="284"/>
        <v>0</v>
      </c>
      <c r="BF354" s="233">
        <f t="shared" ref="BF354:BU369" si="285">$G354/72</f>
        <v>0</v>
      </c>
      <c r="BG354" s="231">
        <f t="shared" si="285"/>
        <v>0</v>
      </c>
      <c r="BH354" s="231">
        <f t="shared" si="285"/>
        <v>0</v>
      </c>
      <c r="BI354" s="231">
        <f t="shared" si="285"/>
        <v>0</v>
      </c>
      <c r="BJ354" s="231">
        <f t="shared" si="285"/>
        <v>0</v>
      </c>
      <c r="BK354" s="231">
        <f t="shared" si="285"/>
        <v>0</v>
      </c>
      <c r="BL354" s="231">
        <f t="shared" si="285"/>
        <v>0</v>
      </c>
      <c r="BM354" s="231">
        <f t="shared" si="285"/>
        <v>0</v>
      </c>
      <c r="BN354" s="231">
        <f t="shared" si="285"/>
        <v>0</v>
      </c>
      <c r="BO354" s="231">
        <f t="shared" si="285"/>
        <v>0</v>
      </c>
      <c r="BP354" s="231">
        <f t="shared" si="285"/>
        <v>0</v>
      </c>
      <c r="BQ354" s="232">
        <f t="shared" si="285"/>
        <v>0</v>
      </c>
      <c r="BR354" s="233">
        <f t="shared" si="285"/>
        <v>0</v>
      </c>
      <c r="BS354" s="231">
        <f t="shared" si="285"/>
        <v>0</v>
      </c>
      <c r="BT354" s="231">
        <f t="shared" si="285"/>
        <v>0</v>
      </c>
      <c r="BU354" s="231">
        <f t="shared" si="285"/>
        <v>0</v>
      </c>
      <c r="BV354" s="231">
        <f t="shared" ref="BV354:CB385" si="286">$G354/72</f>
        <v>0</v>
      </c>
      <c r="BW354" s="231">
        <f t="shared" si="286"/>
        <v>0</v>
      </c>
      <c r="BX354" s="231">
        <f t="shared" si="286"/>
        <v>0</v>
      </c>
      <c r="BY354" s="231">
        <f t="shared" si="286"/>
        <v>0</v>
      </c>
      <c r="BZ354" s="231">
        <f t="shared" si="286"/>
        <v>0</v>
      </c>
      <c r="CA354" s="231">
        <f t="shared" si="286"/>
        <v>0</v>
      </c>
      <c r="CB354" s="231">
        <f t="shared" si="286"/>
        <v>0</v>
      </c>
      <c r="CC354" s="232">
        <f t="shared" si="276"/>
        <v>0</v>
      </c>
      <c r="CD354" s="368"/>
    </row>
    <row r="355" spans="2:82" s="39" customFormat="1" ht="13.5" x14ac:dyDescent="0.75">
      <c r="B355" s="328" t="s">
        <v>776</v>
      </c>
      <c r="C355" s="329" t="s">
        <v>777</v>
      </c>
      <c r="D355" s="139" t="s">
        <v>479</v>
      </c>
      <c r="E355" s="276">
        <v>100</v>
      </c>
      <c r="F355" s="336"/>
      <c r="G355" s="74">
        <f t="shared" si="277"/>
        <v>0</v>
      </c>
      <c r="H355" s="230"/>
      <c r="I355" s="232"/>
      <c r="J355" s="230">
        <f t="shared" si="282"/>
        <v>0</v>
      </c>
      <c r="K355" s="231">
        <f t="shared" si="282"/>
        <v>0</v>
      </c>
      <c r="L355" s="231">
        <f t="shared" si="282"/>
        <v>0</v>
      </c>
      <c r="M355" s="231">
        <f t="shared" si="282"/>
        <v>0</v>
      </c>
      <c r="N355" s="231">
        <f t="shared" si="282"/>
        <v>0</v>
      </c>
      <c r="O355" s="231">
        <f t="shared" si="282"/>
        <v>0</v>
      </c>
      <c r="P355" s="231">
        <f t="shared" si="282"/>
        <v>0</v>
      </c>
      <c r="Q355" s="231">
        <f t="shared" si="282"/>
        <v>0</v>
      </c>
      <c r="R355" s="231">
        <f t="shared" si="282"/>
        <v>0</v>
      </c>
      <c r="S355" s="231">
        <f t="shared" si="282"/>
        <v>0</v>
      </c>
      <c r="T355" s="231">
        <f t="shared" si="282"/>
        <v>0</v>
      </c>
      <c r="U355" s="232">
        <f t="shared" si="282"/>
        <v>0</v>
      </c>
      <c r="V355" s="233">
        <f t="shared" si="282"/>
        <v>0</v>
      </c>
      <c r="W355" s="231">
        <f t="shared" si="282"/>
        <v>0</v>
      </c>
      <c r="X355" s="231">
        <f t="shared" si="282"/>
        <v>0</v>
      </c>
      <c r="Y355" s="231">
        <f t="shared" si="282"/>
        <v>0</v>
      </c>
      <c r="Z355" s="231">
        <f t="shared" si="283"/>
        <v>0</v>
      </c>
      <c r="AA355" s="231">
        <f t="shared" si="283"/>
        <v>0</v>
      </c>
      <c r="AB355" s="231">
        <f t="shared" si="283"/>
        <v>0</v>
      </c>
      <c r="AC355" s="231">
        <f t="shared" si="283"/>
        <v>0</v>
      </c>
      <c r="AD355" s="231">
        <f t="shared" si="283"/>
        <v>0</v>
      </c>
      <c r="AE355" s="231">
        <f t="shared" si="283"/>
        <v>0</v>
      </c>
      <c r="AF355" s="231">
        <f t="shared" si="283"/>
        <v>0</v>
      </c>
      <c r="AG355" s="232">
        <f t="shared" si="283"/>
        <v>0</v>
      </c>
      <c r="AH355" s="233">
        <f t="shared" si="283"/>
        <v>0</v>
      </c>
      <c r="AI355" s="231">
        <f t="shared" si="283"/>
        <v>0</v>
      </c>
      <c r="AJ355" s="231">
        <f t="shared" si="283"/>
        <v>0</v>
      </c>
      <c r="AK355" s="231">
        <f t="shared" si="283"/>
        <v>0</v>
      </c>
      <c r="AL355" s="231">
        <f t="shared" si="283"/>
        <v>0</v>
      </c>
      <c r="AM355" s="231">
        <f t="shared" si="283"/>
        <v>0</v>
      </c>
      <c r="AN355" s="231">
        <f t="shared" si="283"/>
        <v>0</v>
      </c>
      <c r="AO355" s="231">
        <f t="shared" si="283"/>
        <v>0</v>
      </c>
      <c r="AP355" s="231">
        <f t="shared" si="284"/>
        <v>0</v>
      </c>
      <c r="AQ355" s="231">
        <f t="shared" si="284"/>
        <v>0</v>
      </c>
      <c r="AR355" s="231">
        <f t="shared" si="284"/>
        <v>0</v>
      </c>
      <c r="AS355" s="232">
        <f t="shared" si="284"/>
        <v>0</v>
      </c>
      <c r="AT355" s="233">
        <f t="shared" si="284"/>
        <v>0</v>
      </c>
      <c r="AU355" s="231">
        <f t="shared" si="284"/>
        <v>0</v>
      </c>
      <c r="AV355" s="231">
        <f t="shared" si="284"/>
        <v>0</v>
      </c>
      <c r="AW355" s="231">
        <f t="shared" si="284"/>
        <v>0</v>
      </c>
      <c r="AX355" s="231">
        <f t="shared" si="284"/>
        <v>0</v>
      </c>
      <c r="AY355" s="231">
        <f t="shared" si="284"/>
        <v>0</v>
      </c>
      <c r="AZ355" s="231">
        <f t="shared" si="284"/>
        <v>0</v>
      </c>
      <c r="BA355" s="231">
        <f t="shared" si="284"/>
        <v>0</v>
      </c>
      <c r="BB355" s="231">
        <f t="shared" si="284"/>
        <v>0</v>
      </c>
      <c r="BC355" s="231">
        <f t="shared" si="284"/>
        <v>0</v>
      </c>
      <c r="BD355" s="231">
        <f t="shared" si="284"/>
        <v>0</v>
      </c>
      <c r="BE355" s="232">
        <f t="shared" si="284"/>
        <v>0</v>
      </c>
      <c r="BF355" s="233">
        <f t="shared" si="285"/>
        <v>0</v>
      </c>
      <c r="BG355" s="231">
        <f t="shared" si="285"/>
        <v>0</v>
      </c>
      <c r="BH355" s="231">
        <f t="shared" si="285"/>
        <v>0</v>
      </c>
      <c r="BI355" s="231">
        <f t="shared" si="285"/>
        <v>0</v>
      </c>
      <c r="BJ355" s="231">
        <f t="shared" si="285"/>
        <v>0</v>
      </c>
      <c r="BK355" s="231">
        <f t="shared" si="285"/>
        <v>0</v>
      </c>
      <c r="BL355" s="231">
        <f t="shared" si="285"/>
        <v>0</v>
      </c>
      <c r="BM355" s="231">
        <f t="shared" si="285"/>
        <v>0</v>
      </c>
      <c r="BN355" s="231">
        <f t="shared" si="285"/>
        <v>0</v>
      </c>
      <c r="BO355" s="231">
        <f t="shared" si="285"/>
        <v>0</v>
      </c>
      <c r="BP355" s="231">
        <f t="shared" si="285"/>
        <v>0</v>
      </c>
      <c r="BQ355" s="232">
        <f t="shared" si="285"/>
        <v>0</v>
      </c>
      <c r="BR355" s="233">
        <f t="shared" si="285"/>
        <v>0</v>
      </c>
      <c r="BS355" s="231">
        <f t="shared" si="285"/>
        <v>0</v>
      </c>
      <c r="BT355" s="231">
        <f t="shared" si="285"/>
        <v>0</v>
      </c>
      <c r="BU355" s="231">
        <f t="shared" si="285"/>
        <v>0</v>
      </c>
      <c r="BV355" s="231">
        <f t="shared" si="286"/>
        <v>0</v>
      </c>
      <c r="BW355" s="231">
        <f t="shared" si="286"/>
        <v>0</v>
      </c>
      <c r="BX355" s="231">
        <f t="shared" si="286"/>
        <v>0</v>
      </c>
      <c r="BY355" s="231">
        <f t="shared" si="286"/>
        <v>0</v>
      </c>
      <c r="BZ355" s="231">
        <f t="shared" si="286"/>
        <v>0</v>
      </c>
      <c r="CA355" s="231">
        <f t="shared" si="286"/>
        <v>0</v>
      </c>
      <c r="CB355" s="231">
        <f t="shared" si="286"/>
        <v>0</v>
      </c>
      <c r="CC355" s="232">
        <f t="shared" si="276"/>
        <v>0</v>
      </c>
      <c r="CD355" s="368"/>
    </row>
    <row r="356" spans="2:82" s="39" customFormat="1" ht="13.5" x14ac:dyDescent="0.75">
      <c r="B356" s="328" t="s">
        <v>778</v>
      </c>
      <c r="C356" s="329" t="s">
        <v>779</v>
      </c>
      <c r="D356" s="139" t="s">
        <v>479</v>
      </c>
      <c r="E356" s="276">
        <v>100</v>
      </c>
      <c r="F356" s="336"/>
      <c r="G356" s="74">
        <f t="shared" si="277"/>
        <v>0</v>
      </c>
      <c r="H356" s="230"/>
      <c r="I356" s="232"/>
      <c r="J356" s="230">
        <f t="shared" si="282"/>
        <v>0</v>
      </c>
      <c r="K356" s="231">
        <f t="shared" si="282"/>
        <v>0</v>
      </c>
      <c r="L356" s="231">
        <f t="shared" si="282"/>
        <v>0</v>
      </c>
      <c r="M356" s="231">
        <f t="shared" si="282"/>
        <v>0</v>
      </c>
      <c r="N356" s="231">
        <f t="shared" si="282"/>
        <v>0</v>
      </c>
      <c r="O356" s="231">
        <f t="shared" si="282"/>
        <v>0</v>
      </c>
      <c r="P356" s="231">
        <f t="shared" si="282"/>
        <v>0</v>
      </c>
      <c r="Q356" s="231">
        <f t="shared" si="282"/>
        <v>0</v>
      </c>
      <c r="R356" s="231">
        <f t="shared" si="282"/>
        <v>0</v>
      </c>
      <c r="S356" s="231">
        <f t="shared" si="282"/>
        <v>0</v>
      </c>
      <c r="T356" s="231">
        <f t="shared" si="282"/>
        <v>0</v>
      </c>
      <c r="U356" s="232">
        <f t="shared" si="282"/>
        <v>0</v>
      </c>
      <c r="V356" s="233">
        <f t="shared" si="282"/>
        <v>0</v>
      </c>
      <c r="W356" s="231">
        <f t="shared" si="282"/>
        <v>0</v>
      </c>
      <c r="X356" s="231">
        <f t="shared" si="282"/>
        <v>0</v>
      </c>
      <c r="Y356" s="231">
        <f t="shared" si="282"/>
        <v>0</v>
      </c>
      <c r="Z356" s="231">
        <f t="shared" si="283"/>
        <v>0</v>
      </c>
      <c r="AA356" s="231">
        <f t="shared" si="283"/>
        <v>0</v>
      </c>
      <c r="AB356" s="231">
        <f t="shared" si="283"/>
        <v>0</v>
      </c>
      <c r="AC356" s="231">
        <f t="shared" si="283"/>
        <v>0</v>
      </c>
      <c r="AD356" s="231">
        <f t="shared" si="283"/>
        <v>0</v>
      </c>
      <c r="AE356" s="231">
        <f t="shared" si="283"/>
        <v>0</v>
      </c>
      <c r="AF356" s="231">
        <f t="shared" si="283"/>
        <v>0</v>
      </c>
      <c r="AG356" s="232">
        <f t="shared" si="283"/>
        <v>0</v>
      </c>
      <c r="AH356" s="233">
        <f t="shared" si="283"/>
        <v>0</v>
      </c>
      <c r="AI356" s="231">
        <f t="shared" si="283"/>
        <v>0</v>
      </c>
      <c r="AJ356" s="231">
        <f t="shared" si="283"/>
        <v>0</v>
      </c>
      <c r="AK356" s="231">
        <f t="shared" si="283"/>
        <v>0</v>
      </c>
      <c r="AL356" s="231">
        <f t="shared" si="283"/>
        <v>0</v>
      </c>
      <c r="AM356" s="231">
        <f t="shared" si="283"/>
        <v>0</v>
      </c>
      <c r="AN356" s="231">
        <f t="shared" si="283"/>
        <v>0</v>
      </c>
      <c r="AO356" s="231">
        <f t="shared" si="283"/>
        <v>0</v>
      </c>
      <c r="AP356" s="231">
        <f t="shared" si="284"/>
        <v>0</v>
      </c>
      <c r="AQ356" s="231">
        <f t="shared" si="284"/>
        <v>0</v>
      </c>
      <c r="AR356" s="231">
        <f t="shared" si="284"/>
        <v>0</v>
      </c>
      <c r="AS356" s="232">
        <f t="shared" si="284"/>
        <v>0</v>
      </c>
      <c r="AT356" s="233">
        <f t="shared" si="284"/>
        <v>0</v>
      </c>
      <c r="AU356" s="231">
        <f t="shared" si="284"/>
        <v>0</v>
      </c>
      <c r="AV356" s="231">
        <f t="shared" si="284"/>
        <v>0</v>
      </c>
      <c r="AW356" s="231">
        <f t="shared" si="284"/>
        <v>0</v>
      </c>
      <c r="AX356" s="231">
        <f t="shared" si="284"/>
        <v>0</v>
      </c>
      <c r="AY356" s="231">
        <f t="shared" si="284"/>
        <v>0</v>
      </c>
      <c r="AZ356" s="231">
        <f t="shared" si="284"/>
        <v>0</v>
      </c>
      <c r="BA356" s="231">
        <f t="shared" si="284"/>
        <v>0</v>
      </c>
      <c r="BB356" s="231">
        <f t="shared" si="284"/>
        <v>0</v>
      </c>
      <c r="BC356" s="231">
        <f t="shared" si="284"/>
        <v>0</v>
      </c>
      <c r="BD356" s="231">
        <f t="shared" si="284"/>
        <v>0</v>
      </c>
      <c r="BE356" s="232">
        <f t="shared" si="284"/>
        <v>0</v>
      </c>
      <c r="BF356" s="233">
        <f t="shared" si="285"/>
        <v>0</v>
      </c>
      <c r="BG356" s="231">
        <f t="shared" si="285"/>
        <v>0</v>
      </c>
      <c r="BH356" s="231">
        <f t="shared" si="285"/>
        <v>0</v>
      </c>
      <c r="BI356" s="231">
        <f t="shared" si="285"/>
        <v>0</v>
      </c>
      <c r="BJ356" s="231">
        <f t="shared" si="285"/>
        <v>0</v>
      </c>
      <c r="BK356" s="231">
        <f t="shared" si="285"/>
        <v>0</v>
      </c>
      <c r="BL356" s="231">
        <f t="shared" si="285"/>
        <v>0</v>
      </c>
      <c r="BM356" s="231">
        <f t="shared" si="285"/>
        <v>0</v>
      </c>
      <c r="BN356" s="231">
        <f t="shared" si="285"/>
        <v>0</v>
      </c>
      <c r="BO356" s="231">
        <f t="shared" si="285"/>
        <v>0</v>
      </c>
      <c r="BP356" s="231">
        <f t="shared" si="285"/>
        <v>0</v>
      </c>
      <c r="BQ356" s="232">
        <f t="shared" si="285"/>
        <v>0</v>
      </c>
      <c r="BR356" s="233">
        <f t="shared" si="285"/>
        <v>0</v>
      </c>
      <c r="BS356" s="231">
        <f t="shared" si="285"/>
        <v>0</v>
      </c>
      <c r="BT356" s="231">
        <f t="shared" si="285"/>
        <v>0</v>
      </c>
      <c r="BU356" s="231">
        <f t="shared" si="285"/>
        <v>0</v>
      </c>
      <c r="BV356" s="231">
        <f t="shared" si="286"/>
        <v>0</v>
      </c>
      <c r="BW356" s="231">
        <f t="shared" si="286"/>
        <v>0</v>
      </c>
      <c r="BX356" s="231">
        <f t="shared" si="286"/>
        <v>0</v>
      </c>
      <c r="BY356" s="231">
        <f t="shared" si="286"/>
        <v>0</v>
      </c>
      <c r="BZ356" s="231">
        <f t="shared" si="286"/>
        <v>0</v>
      </c>
      <c r="CA356" s="231">
        <f t="shared" si="286"/>
        <v>0</v>
      </c>
      <c r="CB356" s="231">
        <f t="shared" si="286"/>
        <v>0</v>
      </c>
      <c r="CC356" s="232">
        <f t="shared" si="276"/>
        <v>0</v>
      </c>
      <c r="CD356" s="368"/>
    </row>
    <row r="357" spans="2:82" s="39" customFormat="1" ht="13.5" x14ac:dyDescent="0.75">
      <c r="B357" s="328" t="s">
        <v>780</v>
      </c>
      <c r="C357" s="329" t="s">
        <v>781</v>
      </c>
      <c r="D357" s="139" t="s">
        <v>479</v>
      </c>
      <c r="E357" s="276">
        <v>100</v>
      </c>
      <c r="F357" s="336"/>
      <c r="G357" s="74">
        <f t="shared" si="277"/>
        <v>0</v>
      </c>
      <c r="H357" s="230"/>
      <c r="I357" s="232"/>
      <c r="J357" s="230">
        <f t="shared" si="282"/>
        <v>0</v>
      </c>
      <c r="K357" s="231">
        <f t="shared" si="282"/>
        <v>0</v>
      </c>
      <c r="L357" s="231">
        <f t="shared" si="282"/>
        <v>0</v>
      </c>
      <c r="M357" s="231">
        <f t="shared" si="282"/>
        <v>0</v>
      </c>
      <c r="N357" s="231">
        <f t="shared" si="282"/>
        <v>0</v>
      </c>
      <c r="O357" s="231">
        <f t="shared" si="282"/>
        <v>0</v>
      </c>
      <c r="P357" s="231">
        <f t="shared" si="282"/>
        <v>0</v>
      </c>
      <c r="Q357" s="231">
        <f t="shared" si="282"/>
        <v>0</v>
      </c>
      <c r="R357" s="231">
        <f t="shared" si="282"/>
        <v>0</v>
      </c>
      <c r="S357" s="231">
        <f t="shared" si="282"/>
        <v>0</v>
      </c>
      <c r="T357" s="231">
        <f t="shared" si="282"/>
        <v>0</v>
      </c>
      <c r="U357" s="232">
        <f t="shared" si="282"/>
        <v>0</v>
      </c>
      <c r="V357" s="233">
        <f t="shared" si="282"/>
        <v>0</v>
      </c>
      <c r="W357" s="231">
        <f t="shared" si="282"/>
        <v>0</v>
      </c>
      <c r="X357" s="231">
        <f t="shared" si="282"/>
        <v>0</v>
      </c>
      <c r="Y357" s="231">
        <f t="shared" si="282"/>
        <v>0</v>
      </c>
      <c r="Z357" s="231">
        <f t="shared" si="283"/>
        <v>0</v>
      </c>
      <c r="AA357" s="231">
        <f t="shared" si="283"/>
        <v>0</v>
      </c>
      <c r="AB357" s="231">
        <f t="shared" si="283"/>
        <v>0</v>
      </c>
      <c r="AC357" s="231">
        <f t="shared" si="283"/>
        <v>0</v>
      </c>
      <c r="AD357" s="231">
        <f t="shared" si="283"/>
        <v>0</v>
      </c>
      <c r="AE357" s="231">
        <f t="shared" si="283"/>
        <v>0</v>
      </c>
      <c r="AF357" s="231">
        <f t="shared" si="283"/>
        <v>0</v>
      </c>
      <c r="AG357" s="232">
        <f t="shared" si="283"/>
        <v>0</v>
      </c>
      <c r="AH357" s="233">
        <f t="shared" si="283"/>
        <v>0</v>
      </c>
      <c r="AI357" s="231">
        <f t="shared" si="283"/>
        <v>0</v>
      </c>
      <c r="AJ357" s="231">
        <f t="shared" si="283"/>
        <v>0</v>
      </c>
      <c r="AK357" s="231">
        <f t="shared" si="283"/>
        <v>0</v>
      </c>
      <c r="AL357" s="231">
        <f t="shared" si="283"/>
        <v>0</v>
      </c>
      <c r="AM357" s="231">
        <f t="shared" si="283"/>
        <v>0</v>
      </c>
      <c r="AN357" s="231">
        <f t="shared" si="283"/>
        <v>0</v>
      </c>
      <c r="AO357" s="231">
        <f t="shared" si="283"/>
        <v>0</v>
      </c>
      <c r="AP357" s="231">
        <f t="shared" si="284"/>
        <v>0</v>
      </c>
      <c r="AQ357" s="231">
        <f t="shared" si="284"/>
        <v>0</v>
      </c>
      <c r="AR357" s="231">
        <f t="shared" si="284"/>
        <v>0</v>
      </c>
      <c r="AS357" s="232">
        <f t="shared" si="284"/>
        <v>0</v>
      </c>
      <c r="AT357" s="233">
        <f t="shared" si="284"/>
        <v>0</v>
      </c>
      <c r="AU357" s="231">
        <f t="shared" si="284"/>
        <v>0</v>
      </c>
      <c r="AV357" s="231">
        <f t="shared" si="284"/>
        <v>0</v>
      </c>
      <c r="AW357" s="231">
        <f t="shared" si="284"/>
        <v>0</v>
      </c>
      <c r="AX357" s="231">
        <f t="shared" si="284"/>
        <v>0</v>
      </c>
      <c r="AY357" s="231">
        <f t="shared" si="284"/>
        <v>0</v>
      </c>
      <c r="AZ357" s="231">
        <f t="shared" si="284"/>
        <v>0</v>
      </c>
      <c r="BA357" s="231">
        <f t="shared" si="284"/>
        <v>0</v>
      </c>
      <c r="BB357" s="231">
        <f t="shared" si="284"/>
        <v>0</v>
      </c>
      <c r="BC357" s="231">
        <f t="shared" si="284"/>
        <v>0</v>
      </c>
      <c r="BD357" s="231">
        <f t="shared" si="284"/>
        <v>0</v>
      </c>
      <c r="BE357" s="232">
        <f t="shared" si="284"/>
        <v>0</v>
      </c>
      <c r="BF357" s="233">
        <f t="shared" si="285"/>
        <v>0</v>
      </c>
      <c r="BG357" s="231">
        <f t="shared" si="285"/>
        <v>0</v>
      </c>
      <c r="BH357" s="231">
        <f t="shared" si="285"/>
        <v>0</v>
      </c>
      <c r="BI357" s="231">
        <f t="shared" si="285"/>
        <v>0</v>
      </c>
      <c r="BJ357" s="231">
        <f t="shared" si="285"/>
        <v>0</v>
      </c>
      <c r="BK357" s="231">
        <f t="shared" si="285"/>
        <v>0</v>
      </c>
      <c r="BL357" s="231">
        <f t="shared" si="285"/>
        <v>0</v>
      </c>
      <c r="BM357" s="231">
        <f t="shared" si="285"/>
        <v>0</v>
      </c>
      <c r="BN357" s="231">
        <f t="shared" si="285"/>
        <v>0</v>
      </c>
      <c r="BO357" s="231">
        <f t="shared" si="285"/>
        <v>0</v>
      </c>
      <c r="BP357" s="231">
        <f t="shared" si="285"/>
        <v>0</v>
      </c>
      <c r="BQ357" s="232">
        <f t="shared" si="285"/>
        <v>0</v>
      </c>
      <c r="BR357" s="233">
        <f t="shared" si="285"/>
        <v>0</v>
      </c>
      <c r="BS357" s="231">
        <f t="shared" si="285"/>
        <v>0</v>
      </c>
      <c r="BT357" s="231">
        <f t="shared" si="285"/>
        <v>0</v>
      </c>
      <c r="BU357" s="231">
        <f t="shared" si="285"/>
        <v>0</v>
      </c>
      <c r="BV357" s="231">
        <f t="shared" si="286"/>
        <v>0</v>
      </c>
      <c r="BW357" s="231">
        <f t="shared" si="286"/>
        <v>0</v>
      </c>
      <c r="BX357" s="231">
        <f t="shared" si="286"/>
        <v>0</v>
      </c>
      <c r="BY357" s="231">
        <f t="shared" si="286"/>
        <v>0</v>
      </c>
      <c r="BZ357" s="231">
        <f t="shared" si="286"/>
        <v>0</v>
      </c>
      <c r="CA357" s="231">
        <f t="shared" si="286"/>
        <v>0</v>
      </c>
      <c r="CB357" s="231">
        <f t="shared" si="286"/>
        <v>0</v>
      </c>
      <c r="CC357" s="232">
        <f t="shared" si="276"/>
        <v>0</v>
      </c>
      <c r="CD357" s="368"/>
    </row>
    <row r="358" spans="2:82" s="39" customFormat="1" ht="13.5" x14ac:dyDescent="0.75">
      <c r="B358" s="328" t="s">
        <v>782</v>
      </c>
      <c r="C358" s="329" t="s">
        <v>783</v>
      </c>
      <c r="D358" s="139" t="s">
        <v>479</v>
      </c>
      <c r="E358" s="276">
        <v>100</v>
      </c>
      <c r="F358" s="336"/>
      <c r="G358" s="74">
        <f t="shared" si="277"/>
        <v>0</v>
      </c>
      <c r="H358" s="230"/>
      <c r="I358" s="232"/>
      <c r="J358" s="230">
        <f t="shared" si="282"/>
        <v>0</v>
      </c>
      <c r="K358" s="231">
        <f t="shared" si="282"/>
        <v>0</v>
      </c>
      <c r="L358" s="231">
        <f t="shared" si="282"/>
        <v>0</v>
      </c>
      <c r="M358" s="231">
        <f t="shared" si="282"/>
        <v>0</v>
      </c>
      <c r="N358" s="231">
        <f t="shared" si="282"/>
        <v>0</v>
      </c>
      <c r="O358" s="231">
        <f t="shared" si="282"/>
        <v>0</v>
      </c>
      <c r="P358" s="231">
        <f t="shared" si="282"/>
        <v>0</v>
      </c>
      <c r="Q358" s="231">
        <f t="shared" si="282"/>
        <v>0</v>
      </c>
      <c r="R358" s="231">
        <f t="shared" si="282"/>
        <v>0</v>
      </c>
      <c r="S358" s="231">
        <f t="shared" si="282"/>
        <v>0</v>
      </c>
      <c r="T358" s="231">
        <f t="shared" si="282"/>
        <v>0</v>
      </c>
      <c r="U358" s="232">
        <f t="shared" si="282"/>
        <v>0</v>
      </c>
      <c r="V358" s="233">
        <f t="shared" si="282"/>
        <v>0</v>
      </c>
      <c r="W358" s="231">
        <f t="shared" si="282"/>
        <v>0</v>
      </c>
      <c r="X358" s="231">
        <f t="shared" si="282"/>
        <v>0</v>
      </c>
      <c r="Y358" s="231">
        <f t="shared" si="282"/>
        <v>0</v>
      </c>
      <c r="Z358" s="231">
        <f t="shared" si="283"/>
        <v>0</v>
      </c>
      <c r="AA358" s="231">
        <f t="shared" si="283"/>
        <v>0</v>
      </c>
      <c r="AB358" s="231">
        <f t="shared" si="283"/>
        <v>0</v>
      </c>
      <c r="AC358" s="231">
        <f t="shared" si="283"/>
        <v>0</v>
      </c>
      <c r="AD358" s="231">
        <f t="shared" si="283"/>
        <v>0</v>
      </c>
      <c r="AE358" s="231">
        <f t="shared" si="283"/>
        <v>0</v>
      </c>
      <c r="AF358" s="231">
        <f t="shared" si="283"/>
        <v>0</v>
      </c>
      <c r="AG358" s="232">
        <f t="shared" si="283"/>
        <v>0</v>
      </c>
      <c r="AH358" s="233">
        <f t="shared" si="283"/>
        <v>0</v>
      </c>
      <c r="AI358" s="231">
        <f t="shared" si="283"/>
        <v>0</v>
      </c>
      <c r="AJ358" s="231">
        <f t="shared" si="283"/>
        <v>0</v>
      </c>
      <c r="AK358" s="231">
        <f t="shared" si="283"/>
        <v>0</v>
      </c>
      <c r="AL358" s="231">
        <f t="shared" si="283"/>
        <v>0</v>
      </c>
      <c r="AM358" s="231">
        <f t="shared" si="283"/>
        <v>0</v>
      </c>
      <c r="AN358" s="231">
        <f t="shared" si="283"/>
        <v>0</v>
      </c>
      <c r="AO358" s="231">
        <f t="shared" si="283"/>
        <v>0</v>
      </c>
      <c r="AP358" s="231">
        <f t="shared" si="284"/>
        <v>0</v>
      </c>
      <c r="AQ358" s="231">
        <f t="shared" si="284"/>
        <v>0</v>
      </c>
      <c r="AR358" s="231">
        <f t="shared" si="284"/>
        <v>0</v>
      </c>
      <c r="AS358" s="232">
        <f t="shared" si="284"/>
        <v>0</v>
      </c>
      <c r="AT358" s="233">
        <f t="shared" si="284"/>
        <v>0</v>
      </c>
      <c r="AU358" s="231">
        <f t="shared" si="284"/>
        <v>0</v>
      </c>
      <c r="AV358" s="231">
        <f t="shared" si="284"/>
        <v>0</v>
      </c>
      <c r="AW358" s="231">
        <f t="shared" si="284"/>
        <v>0</v>
      </c>
      <c r="AX358" s="231">
        <f t="shared" si="284"/>
        <v>0</v>
      </c>
      <c r="AY358" s="231">
        <f t="shared" si="284"/>
        <v>0</v>
      </c>
      <c r="AZ358" s="231">
        <f t="shared" si="284"/>
        <v>0</v>
      </c>
      <c r="BA358" s="231">
        <f t="shared" si="284"/>
        <v>0</v>
      </c>
      <c r="BB358" s="231">
        <f t="shared" si="284"/>
        <v>0</v>
      </c>
      <c r="BC358" s="231">
        <f t="shared" si="284"/>
        <v>0</v>
      </c>
      <c r="BD358" s="231">
        <f t="shared" si="284"/>
        <v>0</v>
      </c>
      <c r="BE358" s="232">
        <f t="shared" si="284"/>
        <v>0</v>
      </c>
      <c r="BF358" s="233">
        <f t="shared" si="285"/>
        <v>0</v>
      </c>
      <c r="BG358" s="231">
        <f t="shared" si="285"/>
        <v>0</v>
      </c>
      <c r="BH358" s="231">
        <f t="shared" si="285"/>
        <v>0</v>
      </c>
      <c r="BI358" s="231">
        <f t="shared" si="285"/>
        <v>0</v>
      </c>
      <c r="BJ358" s="231">
        <f t="shared" si="285"/>
        <v>0</v>
      </c>
      <c r="BK358" s="231">
        <f t="shared" si="285"/>
        <v>0</v>
      </c>
      <c r="BL358" s="231">
        <f t="shared" si="285"/>
        <v>0</v>
      </c>
      <c r="BM358" s="231">
        <f t="shared" si="285"/>
        <v>0</v>
      </c>
      <c r="BN358" s="231">
        <f t="shared" si="285"/>
        <v>0</v>
      </c>
      <c r="BO358" s="231">
        <f t="shared" si="285"/>
        <v>0</v>
      </c>
      <c r="BP358" s="231">
        <f t="shared" si="285"/>
        <v>0</v>
      </c>
      <c r="BQ358" s="232">
        <f t="shared" si="285"/>
        <v>0</v>
      </c>
      <c r="BR358" s="233">
        <f t="shared" si="285"/>
        <v>0</v>
      </c>
      <c r="BS358" s="231">
        <f t="shared" si="285"/>
        <v>0</v>
      </c>
      <c r="BT358" s="231">
        <f t="shared" si="285"/>
        <v>0</v>
      </c>
      <c r="BU358" s="231">
        <f t="shared" si="285"/>
        <v>0</v>
      </c>
      <c r="BV358" s="231">
        <f t="shared" si="286"/>
        <v>0</v>
      </c>
      <c r="BW358" s="231">
        <f t="shared" si="286"/>
        <v>0</v>
      </c>
      <c r="BX358" s="231">
        <f t="shared" si="286"/>
        <v>0</v>
      </c>
      <c r="BY358" s="231">
        <f t="shared" si="286"/>
        <v>0</v>
      </c>
      <c r="BZ358" s="231">
        <f t="shared" si="286"/>
        <v>0</v>
      </c>
      <c r="CA358" s="231">
        <f t="shared" si="286"/>
        <v>0</v>
      </c>
      <c r="CB358" s="231">
        <f t="shared" si="286"/>
        <v>0</v>
      </c>
      <c r="CC358" s="232">
        <f t="shared" si="276"/>
        <v>0</v>
      </c>
      <c r="CD358" s="368"/>
    </row>
    <row r="359" spans="2:82" s="39" customFormat="1" ht="13.5" x14ac:dyDescent="0.75">
      <c r="B359" s="328" t="s">
        <v>784</v>
      </c>
      <c r="C359" s="329" t="s">
        <v>785</v>
      </c>
      <c r="D359" s="139" t="s">
        <v>479</v>
      </c>
      <c r="E359" s="276">
        <v>100</v>
      </c>
      <c r="F359" s="336"/>
      <c r="G359" s="74">
        <f t="shared" si="277"/>
        <v>0</v>
      </c>
      <c r="H359" s="230"/>
      <c r="I359" s="232"/>
      <c r="J359" s="230">
        <f t="shared" si="282"/>
        <v>0</v>
      </c>
      <c r="K359" s="231">
        <f t="shared" si="282"/>
        <v>0</v>
      </c>
      <c r="L359" s="231">
        <f t="shared" si="282"/>
        <v>0</v>
      </c>
      <c r="M359" s="231">
        <f t="shared" si="282"/>
        <v>0</v>
      </c>
      <c r="N359" s="231">
        <f t="shared" si="282"/>
        <v>0</v>
      </c>
      <c r="O359" s="231">
        <f t="shared" si="282"/>
        <v>0</v>
      </c>
      <c r="P359" s="231">
        <f t="shared" si="282"/>
        <v>0</v>
      </c>
      <c r="Q359" s="231">
        <f t="shared" si="282"/>
        <v>0</v>
      </c>
      <c r="R359" s="231">
        <f t="shared" si="282"/>
        <v>0</v>
      </c>
      <c r="S359" s="231">
        <f t="shared" si="282"/>
        <v>0</v>
      </c>
      <c r="T359" s="231">
        <f t="shared" si="282"/>
        <v>0</v>
      </c>
      <c r="U359" s="232">
        <f t="shared" si="282"/>
        <v>0</v>
      </c>
      <c r="V359" s="233">
        <f t="shared" si="282"/>
        <v>0</v>
      </c>
      <c r="W359" s="231">
        <f t="shared" si="282"/>
        <v>0</v>
      </c>
      <c r="X359" s="231">
        <f t="shared" si="282"/>
        <v>0</v>
      </c>
      <c r="Y359" s="231">
        <f t="shared" si="282"/>
        <v>0</v>
      </c>
      <c r="Z359" s="231">
        <f t="shared" si="283"/>
        <v>0</v>
      </c>
      <c r="AA359" s="231">
        <f t="shared" si="283"/>
        <v>0</v>
      </c>
      <c r="AB359" s="231">
        <f t="shared" si="283"/>
        <v>0</v>
      </c>
      <c r="AC359" s="231">
        <f t="shared" si="283"/>
        <v>0</v>
      </c>
      <c r="AD359" s="231">
        <f t="shared" si="283"/>
        <v>0</v>
      </c>
      <c r="AE359" s="231">
        <f t="shared" si="283"/>
        <v>0</v>
      </c>
      <c r="AF359" s="231">
        <f t="shared" si="283"/>
        <v>0</v>
      </c>
      <c r="AG359" s="232">
        <f t="shared" si="283"/>
        <v>0</v>
      </c>
      <c r="AH359" s="233">
        <f t="shared" si="283"/>
        <v>0</v>
      </c>
      <c r="AI359" s="231">
        <f t="shared" si="283"/>
        <v>0</v>
      </c>
      <c r="AJ359" s="231">
        <f t="shared" si="283"/>
        <v>0</v>
      </c>
      <c r="AK359" s="231">
        <f t="shared" si="283"/>
        <v>0</v>
      </c>
      <c r="AL359" s="231">
        <f t="shared" si="283"/>
        <v>0</v>
      </c>
      <c r="AM359" s="231">
        <f t="shared" si="283"/>
        <v>0</v>
      </c>
      <c r="AN359" s="231">
        <f t="shared" si="283"/>
        <v>0</v>
      </c>
      <c r="AO359" s="231">
        <f t="shared" si="283"/>
        <v>0</v>
      </c>
      <c r="AP359" s="231">
        <f t="shared" si="284"/>
        <v>0</v>
      </c>
      <c r="AQ359" s="231">
        <f t="shared" si="284"/>
        <v>0</v>
      </c>
      <c r="AR359" s="231">
        <f t="shared" si="284"/>
        <v>0</v>
      </c>
      <c r="AS359" s="232">
        <f t="shared" si="284"/>
        <v>0</v>
      </c>
      <c r="AT359" s="233">
        <f t="shared" si="284"/>
        <v>0</v>
      </c>
      <c r="AU359" s="231">
        <f t="shared" si="284"/>
        <v>0</v>
      </c>
      <c r="AV359" s="231">
        <f t="shared" si="284"/>
        <v>0</v>
      </c>
      <c r="AW359" s="231">
        <f t="shared" si="284"/>
        <v>0</v>
      </c>
      <c r="AX359" s="231">
        <f t="shared" si="284"/>
        <v>0</v>
      </c>
      <c r="AY359" s="231">
        <f t="shared" si="284"/>
        <v>0</v>
      </c>
      <c r="AZ359" s="231">
        <f t="shared" si="284"/>
        <v>0</v>
      </c>
      <c r="BA359" s="231">
        <f t="shared" si="284"/>
        <v>0</v>
      </c>
      <c r="BB359" s="231">
        <f t="shared" si="284"/>
        <v>0</v>
      </c>
      <c r="BC359" s="231">
        <f t="shared" si="284"/>
        <v>0</v>
      </c>
      <c r="BD359" s="231">
        <f t="shared" si="284"/>
        <v>0</v>
      </c>
      <c r="BE359" s="232">
        <f t="shared" si="284"/>
        <v>0</v>
      </c>
      <c r="BF359" s="233">
        <f t="shared" si="285"/>
        <v>0</v>
      </c>
      <c r="BG359" s="231">
        <f t="shared" si="285"/>
        <v>0</v>
      </c>
      <c r="BH359" s="231">
        <f t="shared" si="285"/>
        <v>0</v>
      </c>
      <c r="BI359" s="231">
        <f t="shared" si="285"/>
        <v>0</v>
      </c>
      <c r="BJ359" s="231">
        <f t="shared" si="285"/>
        <v>0</v>
      </c>
      <c r="BK359" s="231">
        <f t="shared" si="285"/>
        <v>0</v>
      </c>
      <c r="BL359" s="231">
        <f t="shared" si="285"/>
        <v>0</v>
      </c>
      <c r="BM359" s="231">
        <f t="shared" si="285"/>
        <v>0</v>
      </c>
      <c r="BN359" s="231">
        <f t="shared" si="285"/>
        <v>0</v>
      </c>
      <c r="BO359" s="231">
        <f t="shared" si="285"/>
        <v>0</v>
      </c>
      <c r="BP359" s="231">
        <f t="shared" si="285"/>
        <v>0</v>
      </c>
      <c r="BQ359" s="232">
        <f t="shared" si="285"/>
        <v>0</v>
      </c>
      <c r="BR359" s="233">
        <f t="shared" si="285"/>
        <v>0</v>
      </c>
      <c r="BS359" s="231">
        <f t="shared" si="285"/>
        <v>0</v>
      </c>
      <c r="BT359" s="231">
        <f t="shared" si="285"/>
        <v>0</v>
      </c>
      <c r="BU359" s="231">
        <f t="shared" si="285"/>
        <v>0</v>
      </c>
      <c r="BV359" s="231">
        <f t="shared" si="286"/>
        <v>0</v>
      </c>
      <c r="BW359" s="231">
        <f t="shared" si="286"/>
        <v>0</v>
      </c>
      <c r="BX359" s="231">
        <f t="shared" si="286"/>
        <v>0</v>
      </c>
      <c r="BY359" s="231">
        <f t="shared" si="286"/>
        <v>0</v>
      </c>
      <c r="BZ359" s="231">
        <f t="shared" si="286"/>
        <v>0</v>
      </c>
      <c r="CA359" s="231">
        <f t="shared" si="286"/>
        <v>0</v>
      </c>
      <c r="CB359" s="231">
        <f t="shared" si="286"/>
        <v>0</v>
      </c>
      <c r="CC359" s="232">
        <f t="shared" si="276"/>
        <v>0</v>
      </c>
      <c r="CD359" s="368"/>
    </row>
    <row r="360" spans="2:82" s="39" customFormat="1" ht="13.5" x14ac:dyDescent="0.75">
      <c r="B360" s="328" t="s">
        <v>786</v>
      </c>
      <c r="C360" s="329" t="s">
        <v>787</v>
      </c>
      <c r="D360" s="139" t="s">
        <v>479</v>
      </c>
      <c r="E360" s="276">
        <v>100</v>
      </c>
      <c r="F360" s="336"/>
      <c r="G360" s="74">
        <f t="shared" si="277"/>
        <v>0</v>
      </c>
      <c r="H360" s="230"/>
      <c r="I360" s="232"/>
      <c r="J360" s="230">
        <f t="shared" si="282"/>
        <v>0</v>
      </c>
      <c r="K360" s="231">
        <f t="shared" si="282"/>
        <v>0</v>
      </c>
      <c r="L360" s="231">
        <f t="shared" si="282"/>
        <v>0</v>
      </c>
      <c r="M360" s="231">
        <f t="shared" si="282"/>
        <v>0</v>
      </c>
      <c r="N360" s="231">
        <f t="shared" si="282"/>
        <v>0</v>
      </c>
      <c r="O360" s="231">
        <f t="shared" si="282"/>
        <v>0</v>
      </c>
      <c r="P360" s="231">
        <f t="shared" si="282"/>
        <v>0</v>
      </c>
      <c r="Q360" s="231">
        <f t="shared" si="282"/>
        <v>0</v>
      </c>
      <c r="R360" s="231">
        <f t="shared" si="282"/>
        <v>0</v>
      </c>
      <c r="S360" s="231">
        <f t="shared" si="282"/>
        <v>0</v>
      </c>
      <c r="T360" s="231">
        <f t="shared" si="282"/>
        <v>0</v>
      </c>
      <c r="U360" s="232">
        <f t="shared" si="282"/>
        <v>0</v>
      </c>
      <c r="V360" s="233">
        <f t="shared" si="282"/>
        <v>0</v>
      </c>
      <c r="W360" s="231">
        <f t="shared" si="282"/>
        <v>0</v>
      </c>
      <c r="X360" s="231">
        <f t="shared" si="282"/>
        <v>0</v>
      </c>
      <c r="Y360" s="231">
        <f t="shared" si="282"/>
        <v>0</v>
      </c>
      <c r="Z360" s="231">
        <f t="shared" si="283"/>
        <v>0</v>
      </c>
      <c r="AA360" s="231">
        <f t="shared" si="283"/>
        <v>0</v>
      </c>
      <c r="AB360" s="231">
        <f t="shared" si="283"/>
        <v>0</v>
      </c>
      <c r="AC360" s="231">
        <f t="shared" si="283"/>
        <v>0</v>
      </c>
      <c r="AD360" s="231">
        <f t="shared" si="283"/>
        <v>0</v>
      </c>
      <c r="AE360" s="231">
        <f t="shared" si="283"/>
        <v>0</v>
      </c>
      <c r="AF360" s="231">
        <f t="shared" si="283"/>
        <v>0</v>
      </c>
      <c r="AG360" s="232">
        <f t="shared" si="283"/>
        <v>0</v>
      </c>
      <c r="AH360" s="233">
        <f t="shared" si="283"/>
        <v>0</v>
      </c>
      <c r="AI360" s="231">
        <f t="shared" si="283"/>
        <v>0</v>
      </c>
      <c r="AJ360" s="231">
        <f t="shared" si="283"/>
        <v>0</v>
      </c>
      <c r="AK360" s="231">
        <f t="shared" si="283"/>
        <v>0</v>
      </c>
      <c r="AL360" s="231">
        <f t="shared" si="283"/>
        <v>0</v>
      </c>
      <c r="AM360" s="231">
        <f t="shared" si="283"/>
        <v>0</v>
      </c>
      <c r="AN360" s="231">
        <f t="shared" si="283"/>
        <v>0</v>
      </c>
      <c r="AO360" s="231">
        <f t="shared" si="283"/>
        <v>0</v>
      </c>
      <c r="AP360" s="231">
        <f t="shared" si="284"/>
        <v>0</v>
      </c>
      <c r="AQ360" s="231">
        <f t="shared" si="284"/>
        <v>0</v>
      </c>
      <c r="AR360" s="231">
        <f t="shared" si="284"/>
        <v>0</v>
      </c>
      <c r="AS360" s="232">
        <f t="shared" si="284"/>
        <v>0</v>
      </c>
      <c r="AT360" s="233">
        <f t="shared" si="284"/>
        <v>0</v>
      </c>
      <c r="AU360" s="231">
        <f t="shared" si="284"/>
        <v>0</v>
      </c>
      <c r="AV360" s="231">
        <f t="shared" si="284"/>
        <v>0</v>
      </c>
      <c r="AW360" s="231">
        <f t="shared" si="284"/>
        <v>0</v>
      </c>
      <c r="AX360" s="231">
        <f t="shared" si="284"/>
        <v>0</v>
      </c>
      <c r="AY360" s="231">
        <f t="shared" si="284"/>
        <v>0</v>
      </c>
      <c r="AZ360" s="231">
        <f t="shared" si="284"/>
        <v>0</v>
      </c>
      <c r="BA360" s="231">
        <f t="shared" si="284"/>
        <v>0</v>
      </c>
      <c r="BB360" s="231">
        <f t="shared" si="284"/>
        <v>0</v>
      </c>
      <c r="BC360" s="231">
        <f t="shared" si="284"/>
        <v>0</v>
      </c>
      <c r="BD360" s="231">
        <f t="shared" si="284"/>
        <v>0</v>
      </c>
      <c r="BE360" s="232">
        <f t="shared" si="284"/>
        <v>0</v>
      </c>
      <c r="BF360" s="233">
        <f t="shared" si="285"/>
        <v>0</v>
      </c>
      <c r="BG360" s="231">
        <f t="shared" si="285"/>
        <v>0</v>
      </c>
      <c r="BH360" s="231">
        <f t="shared" si="285"/>
        <v>0</v>
      </c>
      <c r="BI360" s="231">
        <f t="shared" si="285"/>
        <v>0</v>
      </c>
      <c r="BJ360" s="231">
        <f t="shared" si="285"/>
        <v>0</v>
      </c>
      <c r="BK360" s="231">
        <f t="shared" si="285"/>
        <v>0</v>
      </c>
      <c r="BL360" s="231">
        <f t="shared" si="285"/>
        <v>0</v>
      </c>
      <c r="BM360" s="231">
        <f t="shared" si="285"/>
        <v>0</v>
      </c>
      <c r="BN360" s="231">
        <f t="shared" si="285"/>
        <v>0</v>
      </c>
      <c r="BO360" s="231">
        <f t="shared" si="285"/>
        <v>0</v>
      </c>
      <c r="BP360" s="231">
        <f t="shared" si="285"/>
        <v>0</v>
      </c>
      <c r="BQ360" s="232">
        <f t="shared" si="285"/>
        <v>0</v>
      </c>
      <c r="BR360" s="233">
        <f t="shared" si="285"/>
        <v>0</v>
      </c>
      <c r="BS360" s="231">
        <f t="shared" si="285"/>
        <v>0</v>
      </c>
      <c r="BT360" s="231">
        <f t="shared" si="285"/>
        <v>0</v>
      </c>
      <c r="BU360" s="231">
        <f t="shared" si="285"/>
        <v>0</v>
      </c>
      <c r="BV360" s="231">
        <f t="shared" si="286"/>
        <v>0</v>
      </c>
      <c r="BW360" s="231">
        <f t="shared" si="286"/>
        <v>0</v>
      </c>
      <c r="BX360" s="231">
        <f t="shared" si="286"/>
        <v>0</v>
      </c>
      <c r="BY360" s="231">
        <f t="shared" si="286"/>
        <v>0</v>
      </c>
      <c r="BZ360" s="231">
        <f t="shared" si="286"/>
        <v>0</v>
      </c>
      <c r="CA360" s="231">
        <f t="shared" si="286"/>
        <v>0</v>
      </c>
      <c r="CB360" s="231">
        <f t="shared" si="286"/>
        <v>0</v>
      </c>
      <c r="CC360" s="232">
        <f t="shared" si="276"/>
        <v>0</v>
      </c>
      <c r="CD360" s="368"/>
    </row>
    <row r="361" spans="2:82" s="39" customFormat="1" ht="13.5" x14ac:dyDescent="0.75">
      <c r="B361" s="328" t="s">
        <v>788</v>
      </c>
      <c r="C361" s="329" t="s">
        <v>789</v>
      </c>
      <c r="D361" s="139" t="s">
        <v>479</v>
      </c>
      <c r="E361" s="276">
        <v>100</v>
      </c>
      <c r="F361" s="336"/>
      <c r="G361" s="74">
        <f t="shared" si="277"/>
        <v>0</v>
      </c>
      <c r="H361" s="230"/>
      <c r="I361" s="232"/>
      <c r="J361" s="230">
        <f t="shared" si="282"/>
        <v>0</v>
      </c>
      <c r="K361" s="231">
        <f t="shared" si="282"/>
        <v>0</v>
      </c>
      <c r="L361" s="231">
        <f t="shared" si="282"/>
        <v>0</v>
      </c>
      <c r="M361" s="231">
        <f t="shared" si="282"/>
        <v>0</v>
      </c>
      <c r="N361" s="231">
        <f t="shared" si="282"/>
        <v>0</v>
      </c>
      <c r="O361" s="231">
        <f t="shared" si="282"/>
        <v>0</v>
      </c>
      <c r="P361" s="231">
        <f t="shared" si="282"/>
        <v>0</v>
      </c>
      <c r="Q361" s="231">
        <f t="shared" si="282"/>
        <v>0</v>
      </c>
      <c r="R361" s="231">
        <f t="shared" si="282"/>
        <v>0</v>
      </c>
      <c r="S361" s="231">
        <f t="shared" si="282"/>
        <v>0</v>
      </c>
      <c r="T361" s="231">
        <f t="shared" si="282"/>
        <v>0</v>
      </c>
      <c r="U361" s="232">
        <f t="shared" si="282"/>
        <v>0</v>
      </c>
      <c r="V361" s="233">
        <f t="shared" si="282"/>
        <v>0</v>
      </c>
      <c r="W361" s="231">
        <f t="shared" si="282"/>
        <v>0</v>
      </c>
      <c r="X361" s="231">
        <f t="shared" si="282"/>
        <v>0</v>
      </c>
      <c r="Y361" s="231">
        <f t="shared" si="282"/>
        <v>0</v>
      </c>
      <c r="Z361" s="231">
        <f t="shared" si="283"/>
        <v>0</v>
      </c>
      <c r="AA361" s="231">
        <f t="shared" si="283"/>
        <v>0</v>
      </c>
      <c r="AB361" s="231">
        <f t="shared" si="283"/>
        <v>0</v>
      </c>
      <c r="AC361" s="231">
        <f t="shared" si="283"/>
        <v>0</v>
      </c>
      <c r="AD361" s="231">
        <f t="shared" si="283"/>
        <v>0</v>
      </c>
      <c r="AE361" s="231">
        <f t="shared" si="283"/>
        <v>0</v>
      </c>
      <c r="AF361" s="231">
        <f t="shared" si="283"/>
        <v>0</v>
      </c>
      <c r="AG361" s="232">
        <f t="shared" si="283"/>
        <v>0</v>
      </c>
      <c r="AH361" s="233">
        <f t="shared" si="283"/>
        <v>0</v>
      </c>
      <c r="AI361" s="231">
        <f t="shared" si="283"/>
        <v>0</v>
      </c>
      <c r="AJ361" s="231">
        <f t="shared" si="283"/>
        <v>0</v>
      </c>
      <c r="AK361" s="231">
        <f t="shared" si="283"/>
        <v>0</v>
      </c>
      <c r="AL361" s="231">
        <f t="shared" si="283"/>
        <v>0</v>
      </c>
      <c r="AM361" s="231">
        <f t="shared" si="283"/>
        <v>0</v>
      </c>
      <c r="AN361" s="231">
        <f t="shared" si="283"/>
        <v>0</v>
      </c>
      <c r="AO361" s="231">
        <f t="shared" si="283"/>
        <v>0</v>
      </c>
      <c r="AP361" s="231">
        <f t="shared" si="284"/>
        <v>0</v>
      </c>
      <c r="AQ361" s="231">
        <f t="shared" si="284"/>
        <v>0</v>
      </c>
      <c r="AR361" s="231">
        <f t="shared" si="284"/>
        <v>0</v>
      </c>
      <c r="AS361" s="232">
        <f t="shared" si="284"/>
        <v>0</v>
      </c>
      <c r="AT361" s="233">
        <f t="shared" si="284"/>
        <v>0</v>
      </c>
      <c r="AU361" s="231">
        <f t="shared" si="284"/>
        <v>0</v>
      </c>
      <c r="AV361" s="231">
        <f t="shared" si="284"/>
        <v>0</v>
      </c>
      <c r="AW361" s="231">
        <f t="shared" si="284"/>
        <v>0</v>
      </c>
      <c r="AX361" s="231">
        <f t="shared" si="284"/>
        <v>0</v>
      </c>
      <c r="AY361" s="231">
        <f t="shared" si="284"/>
        <v>0</v>
      </c>
      <c r="AZ361" s="231">
        <f t="shared" si="284"/>
        <v>0</v>
      </c>
      <c r="BA361" s="231">
        <f t="shared" si="284"/>
        <v>0</v>
      </c>
      <c r="BB361" s="231">
        <f t="shared" si="284"/>
        <v>0</v>
      </c>
      <c r="BC361" s="231">
        <f t="shared" si="284"/>
        <v>0</v>
      </c>
      <c r="BD361" s="231">
        <f t="shared" si="284"/>
        <v>0</v>
      </c>
      <c r="BE361" s="232">
        <f t="shared" si="284"/>
        <v>0</v>
      </c>
      <c r="BF361" s="233">
        <f t="shared" si="285"/>
        <v>0</v>
      </c>
      <c r="BG361" s="231">
        <f t="shared" si="285"/>
        <v>0</v>
      </c>
      <c r="BH361" s="231">
        <f t="shared" si="285"/>
        <v>0</v>
      </c>
      <c r="BI361" s="231">
        <f t="shared" si="285"/>
        <v>0</v>
      </c>
      <c r="BJ361" s="231">
        <f t="shared" si="285"/>
        <v>0</v>
      </c>
      <c r="BK361" s="231">
        <f t="shared" si="285"/>
        <v>0</v>
      </c>
      <c r="BL361" s="231">
        <f t="shared" si="285"/>
        <v>0</v>
      </c>
      <c r="BM361" s="231">
        <f t="shared" si="285"/>
        <v>0</v>
      </c>
      <c r="BN361" s="231">
        <f t="shared" si="285"/>
        <v>0</v>
      </c>
      <c r="BO361" s="231">
        <f t="shared" si="285"/>
        <v>0</v>
      </c>
      <c r="BP361" s="231">
        <f t="shared" si="285"/>
        <v>0</v>
      </c>
      <c r="BQ361" s="232">
        <f t="shared" si="285"/>
        <v>0</v>
      </c>
      <c r="BR361" s="233">
        <f t="shared" si="285"/>
        <v>0</v>
      </c>
      <c r="BS361" s="231">
        <f t="shared" si="285"/>
        <v>0</v>
      </c>
      <c r="BT361" s="231">
        <f t="shared" si="285"/>
        <v>0</v>
      </c>
      <c r="BU361" s="231">
        <f t="shared" si="285"/>
        <v>0</v>
      </c>
      <c r="BV361" s="231">
        <f t="shared" si="286"/>
        <v>0</v>
      </c>
      <c r="BW361" s="231">
        <f t="shared" si="286"/>
        <v>0</v>
      </c>
      <c r="BX361" s="231">
        <f t="shared" si="286"/>
        <v>0</v>
      </c>
      <c r="BY361" s="231">
        <f t="shared" si="286"/>
        <v>0</v>
      </c>
      <c r="BZ361" s="231">
        <f t="shared" si="286"/>
        <v>0</v>
      </c>
      <c r="CA361" s="231">
        <f t="shared" si="286"/>
        <v>0</v>
      </c>
      <c r="CB361" s="231">
        <f t="shared" si="286"/>
        <v>0</v>
      </c>
      <c r="CC361" s="232">
        <f t="shared" si="276"/>
        <v>0</v>
      </c>
      <c r="CD361" s="368"/>
    </row>
    <row r="362" spans="2:82" s="39" customFormat="1" ht="13.5" x14ac:dyDescent="0.75">
      <c r="B362" s="328" t="s">
        <v>790</v>
      </c>
      <c r="C362" s="329" t="s">
        <v>791</v>
      </c>
      <c r="D362" s="139" t="s">
        <v>479</v>
      </c>
      <c r="E362" s="276">
        <v>300</v>
      </c>
      <c r="F362" s="336"/>
      <c r="G362" s="74">
        <f t="shared" si="277"/>
        <v>0</v>
      </c>
      <c r="H362" s="230"/>
      <c r="I362" s="232"/>
      <c r="J362" s="230">
        <f t="shared" si="282"/>
        <v>0</v>
      </c>
      <c r="K362" s="231">
        <f t="shared" si="282"/>
        <v>0</v>
      </c>
      <c r="L362" s="231">
        <f t="shared" si="282"/>
        <v>0</v>
      </c>
      <c r="M362" s="231">
        <f t="shared" si="282"/>
        <v>0</v>
      </c>
      <c r="N362" s="231">
        <f t="shared" si="282"/>
        <v>0</v>
      </c>
      <c r="O362" s="231">
        <f t="shared" si="282"/>
        <v>0</v>
      </c>
      <c r="P362" s="231">
        <f t="shared" si="282"/>
        <v>0</v>
      </c>
      <c r="Q362" s="231">
        <f t="shared" si="282"/>
        <v>0</v>
      </c>
      <c r="R362" s="231">
        <f t="shared" si="282"/>
        <v>0</v>
      </c>
      <c r="S362" s="231">
        <f t="shared" si="282"/>
        <v>0</v>
      </c>
      <c r="T362" s="231">
        <f t="shared" si="282"/>
        <v>0</v>
      </c>
      <c r="U362" s="232">
        <f t="shared" si="282"/>
        <v>0</v>
      </c>
      <c r="V362" s="233">
        <f t="shared" si="282"/>
        <v>0</v>
      </c>
      <c r="W362" s="231">
        <f t="shared" si="282"/>
        <v>0</v>
      </c>
      <c r="X362" s="231">
        <f t="shared" si="282"/>
        <v>0</v>
      </c>
      <c r="Y362" s="231">
        <f t="shared" si="282"/>
        <v>0</v>
      </c>
      <c r="Z362" s="231">
        <f t="shared" si="283"/>
        <v>0</v>
      </c>
      <c r="AA362" s="231">
        <f t="shared" si="283"/>
        <v>0</v>
      </c>
      <c r="AB362" s="231">
        <f t="shared" si="283"/>
        <v>0</v>
      </c>
      <c r="AC362" s="231">
        <f t="shared" si="283"/>
        <v>0</v>
      </c>
      <c r="AD362" s="231">
        <f t="shared" si="283"/>
        <v>0</v>
      </c>
      <c r="AE362" s="231">
        <f t="shared" si="283"/>
        <v>0</v>
      </c>
      <c r="AF362" s="231">
        <f t="shared" si="283"/>
        <v>0</v>
      </c>
      <c r="AG362" s="232">
        <f t="shared" si="283"/>
        <v>0</v>
      </c>
      <c r="AH362" s="233">
        <f t="shared" si="283"/>
        <v>0</v>
      </c>
      <c r="AI362" s="231">
        <f t="shared" si="283"/>
        <v>0</v>
      </c>
      <c r="AJ362" s="231">
        <f t="shared" si="283"/>
        <v>0</v>
      </c>
      <c r="AK362" s="231">
        <f t="shared" si="283"/>
        <v>0</v>
      </c>
      <c r="AL362" s="231">
        <f t="shared" si="283"/>
        <v>0</v>
      </c>
      <c r="AM362" s="231">
        <f t="shared" si="283"/>
        <v>0</v>
      </c>
      <c r="AN362" s="231">
        <f t="shared" si="283"/>
        <v>0</v>
      </c>
      <c r="AO362" s="231">
        <f t="shared" si="283"/>
        <v>0</v>
      </c>
      <c r="AP362" s="231">
        <f t="shared" si="284"/>
        <v>0</v>
      </c>
      <c r="AQ362" s="231">
        <f t="shared" si="284"/>
        <v>0</v>
      </c>
      <c r="AR362" s="231">
        <f t="shared" si="284"/>
        <v>0</v>
      </c>
      <c r="AS362" s="232">
        <f t="shared" si="284"/>
        <v>0</v>
      </c>
      <c r="AT362" s="233">
        <f t="shared" si="284"/>
        <v>0</v>
      </c>
      <c r="AU362" s="231">
        <f t="shared" si="284"/>
        <v>0</v>
      </c>
      <c r="AV362" s="231">
        <f t="shared" si="284"/>
        <v>0</v>
      </c>
      <c r="AW362" s="231">
        <f t="shared" si="284"/>
        <v>0</v>
      </c>
      <c r="AX362" s="231">
        <f t="shared" si="284"/>
        <v>0</v>
      </c>
      <c r="AY362" s="231">
        <f t="shared" si="284"/>
        <v>0</v>
      </c>
      <c r="AZ362" s="231">
        <f t="shared" si="284"/>
        <v>0</v>
      </c>
      <c r="BA362" s="231">
        <f t="shared" si="284"/>
        <v>0</v>
      </c>
      <c r="BB362" s="231">
        <f t="shared" si="284"/>
        <v>0</v>
      </c>
      <c r="BC362" s="231">
        <f t="shared" si="284"/>
        <v>0</v>
      </c>
      <c r="BD362" s="231">
        <f t="shared" si="284"/>
        <v>0</v>
      </c>
      <c r="BE362" s="232">
        <f t="shared" si="284"/>
        <v>0</v>
      </c>
      <c r="BF362" s="233">
        <f t="shared" si="285"/>
        <v>0</v>
      </c>
      <c r="BG362" s="231">
        <f t="shared" si="285"/>
        <v>0</v>
      </c>
      <c r="BH362" s="231">
        <f t="shared" si="285"/>
        <v>0</v>
      </c>
      <c r="BI362" s="231">
        <f t="shared" si="285"/>
        <v>0</v>
      </c>
      <c r="BJ362" s="231">
        <f t="shared" si="285"/>
        <v>0</v>
      </c>
      <c r="BK362" s="231">
        <f t="shared" si="285"/>
        <v>0</v>
      </c>
      <c r="BL362" s="231">
        <f t="shared" si="285"/>
        <v>0</v>
      </c>
      <c r="BM362" s="231">
        <f t="shared" si="285"/>
        <v>0</v>
      </c>
      <c r="BN362" s="231">
        <f t="shared" si="285"/>
        <v>0</v>
      </c>
      <c r="BO362" s="231">
        <f t="shared" si="285"/>
        <v>0</v>
      </c>
      <c r="BP362" s="231">
        <f t="shared" si="285"/>
        <v>0</v>
      </c>
      <c r="BQ362" s="232">
        <f t="shared" si="285"/>
        <v>0</v>
      </c>
      <c r="BR362" s="233">
        <f t="shared" si="285"/>
        <v>0</v>
      </c>
      <c r="BS362" s="231">
        <f t="shared" si="285"/>
        <v>0</v>
      </c>
      <c r="BT362" s="231">
        <f t="shared" si="285"/>
        <v>0</v>
      </c>
      <c r="BU362" s="231">
        <f t="shared" si="285"/>
        <v>0</v>
      </c>
      <c r="BV362" s="231">
        <f t="shared" si="286"/>
        <v>0</v>
      </c>
      <c r="BW362" s="231">
        <f t="shared" si="286"/>
        <v>0</v>
      </c>
      <c r="BX362" s="231">
        <f t="shared" si="286"/>
        <v>0</v>
      </c>
      <c r="BY362" s="231">
        <f t="shared" si="286"/>
        <v>0</v>
      </c>
      <c r="BZ362" s="231">
        <f t="shared" si="286"/>
        <v>0</v>
      </c>
      <c r="CA362" s="231">
        <f t="shared" si="286"/>
        <v>0</v>
      </c>
      <c r="CB362" s="231">
        <f t="shared" si="286"/>
        <v>0</v>
      </c>
      <c r="CC362" s="232">
        <f t="shared" si="276"/>
        <v>0</v>
      </c>
      <c r="CD362" s="368"/>
    </row>
    <row r="363" spans="2:82" s="39" customFormat="1" ht="13.5" x14ac:dyDescent="0.75">
      <c r="B363" s="328" t="s">
        <v>792</v>
      </c>
      <c r="C363" s="329" t="s">
        <v>793</v>
      </c>
      <c r="D363" s="139" t="s">
        <v>479</v>
      </c>
      <c r="E363" s="276">
        <v>100</v>
      </c>
      <c r="F363" s="336"/>
      <c r="G363" s="74">
        <f t="shared" si="277"/>
        <v>0</v>
      </c>
      <c r="H363" s="230"/>
      <c r="I363" s="232"/>
      <c r="J363" s="230">
        <f t="shared" si="282"/>
        <v>0</v>
      </c>
      <c r="K363" s="231">
        <f t="shared" si="282"/>
        <v>0</v>
      </c>
      <c r="L363" s="231">
        <f t="shared" si="282"/>
        <v>0</v>
      </c>
      <c r="M363" s="231">
        <f t="shared" si="282"/>
        <v>0</v>
      </c>
      <c r="N363" s="231">
        <f t="shared" si="282"/>
        <v>0</v>
      </c>
      <c r="O363" s="231">
        <f t="shared" si="282"/>
        <v>0</v>
      </c>
      <c r="P363" s="231">
        <f t="shared" si="282"/>
        <v>0</v>
      </c>
      <c r="Q363" s="231">
        <f t="shared" si="282"/>
        <v>0</v>
      </c>
      <c r="R363" s="231">
        <f t="shared" si="282"/>
        <v>0</v>
      </c>
      <c r="S363" s="231">
        <f t="shared" si="282"/>
        <v>0</v>
      </c>
      <c r="T363" s="231">
        <f t="shared" si="282"/>
        <v>0</v>
      </c>
      <c r="U363" s="232">
        <f t="shared" si="282"/>
        <v>0</v>
      </c>
      <c r="V363" s="233">
        <f t="shared" si="282"/>
        <v>0</v>
      </c>
      <c r="W363" s="231">
        <f t="shared" si="282"/>
        <v>0</v>
      </c>
      <c r="X363" s="231">
        <f t="shared" si="282"/>
        <v>0</v>
      </c>
      <c r="Y363" s="231">
        <f t="shared" si="282"/>
        <v>0</v>
      </c>
      <c r="Z363" s="231">
        <f t="shared" si="283"/>
        <v>0</v>
      </c>
      <c r="AA363" s="231">
        <f t="shared" si="283"/>
        <v>0</v>
      </c>
      <c r="AB363" s="231">
        <f t="shared" si="283"/>
        <v>0</v>
      </c>
      <c r="AC363" s="231">
        <f t="shared" si="283"/>
        <v>0</v>
      </c>
      <c r="AD363" s="231">
        <f t="shared" si="283"/>
        <v>0</v>
      </c>
      <c r="AE363" s="231">
        <f t="shared" si="283"/>
        <v>0</v>
      </c>
      <c r="AF363" s="231">
        <f t="shared" si="283"/>
        <v>0</v>
      </c>
      <c r="AG363" s="232">
        <f t="shared" si="283"/>
        <v>0</v>
      </c>
      <c r="AH363" s="233">
        <f t="shared" si="283"/>
        <v>0</v>
      </c>
      <c r="AI363" s="231">
        <f t="shared" si="283"/>
        <v>0</v>
      </c>
      <c r="AJ363" s="231">
        <f t="shared" si="283"/>
        <v>0</v>
      </c>
      <c r="AK363" s="231">
        <f t="shared" si="283"/>
        <v>0</v>
      </c>
      <c r="AL363" s="231">
        <f t="shared" si="283"/>
        <v>0</v>
      </c>
      <c r="AM363" s="231">
        <f t="shared" si="283"/>
        <v>0</v>
      </c>
      <c r="AN363" s="231">
        <f t="shared" si="283"/>
        <v>0</v>
      </c>
      <c r="AO363" s="231">
        <f t="shared" si="283"/>
        <v>0</v>
      </c>
      <c r="AP363" s="231">
        <f t="shared" si="284"/>
        <v>0</v>
      </c>
      <c r="AQ363" s="231">
        <f t="shared" si="284"/>
        <v>0</v>
      </c>
      <c r="AR363" s="231">
        <f t="shared" si="284"/>
        <v>0</v>
      </c>
      <c r="AS363" s="232">
        <f t="shared" si="284"/>
        <v>0</v>
      </c>
      <c r="AT363" s="233">
        <f t="shared" si="284"/>
        <v>0</v>
      </c>
      <c r="AU363" s="231">
        <f t="shared" si="284"/>
        <v>0</v>
      </c>
      <c r="AV363" s="231">
        <f t="shared" si="284"/>
        <v>0</v>
      </c>
      <c r="AW363" s="231">
        <f t="shared" si="284"/>
        <v>0</v>
      </c>
      <c r="AX363" s="231">
        <f t="shared" si="284"/>
        <v>0</v>
      </c>
      <c r="AY363" s="231">
        <f t="shared" si="284"/>
        <v>0</v>
      </c>
      <c r="AZ363" s="231">
        <f t="shared" si="284"/>
        <v>0</v>
      </c>
      <c r="BA363" s="231">
        <f t="shared" si="284"/>
        <v>0</v>
      </c>
      <c r="BB363" s="231">
        <f t="shared" si="284"/>
        <v>0</v>
      </c>
      <c r="BC363" s="231">
        <f t="shared" si="284"/>
        <v>0</v>
      </c>
      <c r="BD363" s="231">
        <f t="shared" si="284"/>
        <v>0</v>
      </c>
      <c r="BE363" s="232">
        <f t="shared" si="284"/>
        <v>0</v>
      </c>
      <c r="BF363" s="233">
        <f t="shared" si="285"/>
        <v>0</v>
      </c>
      <c r="BG363" s="231">
        <f t="shared" si="285"/>
        <v>0</v>
      </c>
      <c r="BH363" s="231">
        <f t="shared" si="285"/>
        <v>0</v>
      </c>
      <c r="BI363" s="231">
        <f t="shared" si="285"/>
        <v>0</v>
      </c>
      <c r="BJ363" s="231">
        <f t="shared" si="285"/>
        <v>0</v>
      </c>
      <c r="BK363" s="231">
        <f t="shared" si="285"/>
        <v>0</v>
      </c>
      <c r="BL363" s="231">
        <f t="shared" si="285"/>
        <v>0</v>
      </c>
      <c r="BM363" s="231">
        <f t="shared" si="285"/>
        <v>0</v>
      </c>
      <c r="BN363" s="231">
        <f t="shared" si="285"/>
        <v>0</v>
      </c>
      <c r="BO363" s="231">
        <f t="shared" si="285"/>
        <v>0</v>
      </c>
      <c r="BP363" s="231">
        <f t="shared" si="285"/>
        <v>0</v>
      </c>
      <c r="BQ363" s="232">
        <f t="shared" si="285"/>
        <v>0</v>
      </c>
      <c r="BR363" s="233">
        <f t="shared" si="285"/>
        <v>0</v>
      </c>
      <c r="BS363" s="231">
        <f t="shared" si="285"/>
        <v>0</v>
      </c>
      <c r="BT363" s="231">
        <f t="shared" si="285"/>
        <v>0</v>
      </c>
      <c r="BU363" s="231">
        <f t="shared" si="285"/>
        <v>0</v>
      </c>
      <c r="BV363" s="231">
        <f t="shared" si="286"/>
        <v>0</v>
      </c>
      <c r="BW363" s="231">
        <f t="shared" si="286"/>
        <v>0</v>
      </c>
      <c r="BX363" s="231">
        <f t="shared" si="286"/>
        <v>0</v>
      </c>
      <c r="BY363" s="231">
        <f t="shared" si="286"/>
        <v>0</v>
      </c>
      <c r="BZ363" s="231">
        <f t="shared" si="286"/>
        <v>0</v>
      </c>
      <c r="CA363" s="231">
        <f t="shared" si="286"/>
        <v>0</v>
      </c>
      <c r="CB363" s="231">
        <f t="shared" si="286"/>
        <v>0</v>
      </c>
      <c r="CC363" s="232">
        <f t="shared" si="276"/>
        <v>0</v>
      </c>
      <c r="CD363" s="368"/>
    </row>
    <row r="364" spans="2:82" s="39" customFormat="1" ht="13.5" x14ac:dyDescent="0.75">
      <c r="B364" s="328" t="s">
        <v>794</v>
      </c>
      <c r="C364" s="329" t="s">
        <v>795</v>
      </c>
      <c r="D364" s="139" t="s">
        <v>479</v>
      </c>
      <c r="E364" s="276">
        <v>100</v>
      </c>
      <c r="F364" s="336"/>
      <c r="G364" s="74">
        <f t="shared" si="277"/>
        <v>0</v>
      </c>
      <c r="H364" s="230"/>
      <c r="I364" s="232"/>
      <c r="J364" s="230">
        <f t="shared" si="282"/>
        <v>0</v>
      </c>
      <c r="K364" s="231">
        <f t="shared" si="282"/>
        <v>0</v>
      </c>
      <c r="L364" s="231">
        <f t="shared" si="282"/>
        <v>0</v>
      </c>
      <c r="M364" s="231">
        <f t="shared" si="282"/>
        <v>0</v>
      </c>
      <c r="N364" s="231">
        <f t="shared" si="282"/>
        <v>0</v>
      </c>
      <c r="O364" s="231">
        <f t="shared" si="282"/>
        <v>0</v>
      </c>
      <c r="P364" s="231">
        <f t="shared" si="282"/>
        <v>0</v>
      </c>
      <c r="Q364" s="231">
        <f t="shared" si="282"/>
        <v>0</v>
      </c>
      <c r="R364" s="231">
        <f t="shared" si="282"/>
        <v>0</v>
      </c>
      <c r="S364" s="231">
        <f t="shared" si="282"/>
        <v>0</v>
      </c>
      <c r="T364" s="231">
        <f t="shared" si="282"/>
        <v>0</v>
      </c>
      <c r="U364" s="232">
        <f t="shared" si="282"/>
        <v>0</v>
      </c>
      <c r="V364" s="233">
        <f t="shared" si="282"/>
        <v>0</v>
      </c>
      <c r="W364" s="231">
        <f t="shared" si="282"/>
        <v>0</v>
      </c>
      <c r="X364" s="231">
        <f t="shared" si="282"/>
        <v>0</v>
      </c>
      <c r="Y364" s="231">
        <f t="shared" si="282"/>
        <v>0</v>
      </c>
      <c r="Z364" s="231">
        <f t="shared" si="283"/>
        <v>0</v>
      </c>
      <c r="AA364" s="231">
        <f t="shared" si="283"/>
        <v>0</v>
      </c>
      <c r="AB364" s="231">
        <f t="shared" si="283"/>
        <v>0</v>
      </c>
      <c r="AC364" s="231">
        <f t="shared" si="283"/>
        <v>0</v>
      </c>
      <c r="AD364" s="231">
        <f t="shared" si="283"/>
        <v>0</v>
      </c>
      <c r="AE364" s="231">
        <f t="shared" si="283"/>
        <v>0</v>
      </c>
      <c r="AF364" s="231">
        <f t="shared" si="283"/>
        <v>0</v>
      </c>
      <c r="AG364" s="232">
        <f t="shared" si="283"/>
        <v>0</v>
      </c>
      <c r="AH364" s="233">
        <f t="shared" si="283"/>
        <v>0</v>
      </c>
      <c r="AI364" s="231">
        <f t="shared" si="283"/>
        <v>0</v>
      </c>
      <c r="AJ364" s="231">
        <f t="shared" si="283"/>
        <v>0</v>
      </c>
      <c r="AK364" s="231">
        <f t="shared" si="283"/>
        <v>0</v>
      </c>
      <c r="AL364" s="231">
        <f t="shared" si="283"/>
        <v>0</v>
      </c>
      <c r="AM364" s="231">
        <f t="shared" si="283"/>
        <v>0</v>
      </c>
      <c r="AN364" s="231">
        <f t="shared" si="283"/>
        <v>0</v>
      </c>
      <c r="AO364" s="231">
        <f t="shared" si="283"/>
        <v>0</v>
      </c>
      <c r="AP364" s="231">
        <f t="shared" si="284"/>
        <v>0</v>
      </c>
      <c r="AQ364" s="231">
        <f t="shared" si="284"/>
        <v>0</v>
      </c>
      <c r="AR364" s="231">
        <f t="shared" si="284"/>
        <v>0</v>
      </c>
      <c r="AS364" s="232">
        <f t="shared" si="284"/>
        <v>0</v>
      </c>
      <c r="AT364" s="233">
        <f t="shared" si="284"/>
        <v>0</v>
      </c>
      <c r="AU364" s="231">
        <f t="shared" si="284"/>
        <v>0</v>
      </c>
      <c r="AV364" s="231">
        <f t="shared" si="284"/>
        <v>0</v>
      </c>
      <c r="AW364" s="231">
        <f t="shared" si="284"/>
        <v>0</v>
      </c>
      <c r="AX364" s="231">
        <f t="shared" si="284"/>
        <v>0</v>
      </c>
      <c r="AY364" s="231">
        <f t="shared" si="284"/>
        <v>0</v>
      </c>
      <c r="AZ364" s="231">
        <f t="shared" si="284"/>
        <v>0</v>
      </c>
      <c r="BA364" s="231">
        <f t="shared" si="284"/>
        <v>0</v>
      </c>
      <c r="BB364" s="231">
        <f t="shared" si="284"/>
        <v>0</v>
      </c>
      <c r="BC364" s="231">
        <f t="shared" si="284"/>
        <v>0</v>
      </c>
      <c r="BD364" s="231">
        <f t="shared" si="284"/>
        <v>0</v>
      </c>
      <c r="BE364" s="232">
        <f t="shared" si="284"/>
        <v>0</v>
      </c>
      <c r="BF364" s="233">
        <f t="shared" si="285"/>
        <v>0</v>
      </c>
      <c r="BG364" s="231">
        <f t="shared" si="285"/>
        <v>0</v>
      </c>
      <c r="BH364" s="231">
        <f t="shared" si="285"/>
        <v>0</v>
      </c>
      <c r="BI364" s="231">
        <f t="shared" si="285"/>
        <v>0</v>
      </c>
      <c r="BJ364" s="231">
        <f t="shared" si="285"/>
        <v>0</v>
      </c>
      <c r="BK364" s="231">
        <f t="shared" si="285"/>
        <v>0</v>
      </c>
      <c r="BL364" s="231">
        <f t="shared" si="285"/>
        <v>0</v>
      </c>
      <c r="BM364" s="231">
        <f t="shared" si="285"/>
        <v>0</v>
      </c>
      <c r="BN364" s="231">
        <f t="shared" si="285"/>
        <v>0</v>
      </c>
      <c r="BO364" s="231">
        <f t="shared" si="285"/>
        <v>0</v>
      </c>
      <c r="BP364" s="231">
        <f t="shared" si="285"/>
        <v>0</v>
      </c>
      <c r="BQ364" s="232">
        <f t="shared" si="285"/>
        <v>0</v>
      </c>
      <c r="BR364" s="233">
        <f t="shared" si="285"/>
        <v>0</v>
      </c>
      <c r="BS364" s="231">
        <f t="shared" si="285"/>
        <v>0</v>
      </c>
      <c r="BT364" s="231">
        <f t="shared" si="285"/>
        <v>0</v>
      </c>
      <c r="BU364" s="231">
        <f t="shared" si="285"/>
        <v>0</v>
      </c>
      <c r="BV364" s="231">
        <f t="shared" si="286"/>
        <v>0</v>
      </c>
      <c r="BW364" s="231">
        <f t="shared" si="286"/>
        <v>0</v>
      </c>
      <c r="BX364" s="231">
        <f t="shared" si="286"/>
        <v>0</v>
      </c>
      <c r="BY364" s="231">
        <f t="shared" si="286"/>
        <v>0</v>
      </c>
      <c r="BZ364" s="231">
        <f t="shared" si="286"/>
        <v>0</v>
      </c>
      <c r="CA364" s="231">
        <f t="shared" si="286"/>
        <v>0</v>
      </c>
      <c r="CB364" s="231">
        <f t="shared" si="286"/>
        <v>0</v>
      </c>
      <c r="CC364" s="232">
        <f t="shared" si="276"/>
        <v>0</v>
      </c>
      <c r="CD364" s="368"/>
    </row>
    <row r="365" spans="2:82" s="39" customFormat="1" ht="13.5" x14ac:dyDescent="0.75">
      <c r="B365" s="328" t="s">
        <v>796</v>
      </c>
      <c r="C365" s="329" t="s">
        <v>797</v>
      </c>
      <c r="D365" s="139" t="s">
        <v>479</v>
      </c>
      <c r="E365" s="276">
        <v>100</v>
      </c>
      <c r="F365" s="336"/>
      <c r="G365" s="74">
        <f t="shared" si="277"/>
        <v>0</v>
      </c>
      <c r="H365" s="230"/>
      <c r="I365" s="232"/>
      <c r="J365" s="230">
        <f t="shared" si="282"/>
        <v>0</v>
      </c>
      <c r="K365" s="231">
        <f t="shared" si="282"/>
        <v>0</v>
      </c>
      <c r="L365" s="231">
        <f t="shared" si="282"/>
        <v>0</v>
      </c>
      <c r="M365" s="231">
        <f t="shared" si="282"/>
        <v>0</v>
      </c>
      <c r="N365" s="231">
        <f t="shared" si="282"/>
        <v>0</v>
      </c>
      <c r="O365" s="231">
        <f t="shared" si="282"/>
        <v>0</v>
      </c>
      <c r="P365" s="231">
        <f t="shared" si="282"/>
        <v>0</v>
      </c>
      <c r="Q365" s="231">
        <f t="shared" si="282"/>
        <v>0</v>
      </c>
      <c r="R365" s="231">
        <f t="shared" si="282"/>
        <v>0</v>
      </c>
      <c r="S365" s="231">
        <f t="shared" si="282"/>
        <v>0</v>
      </c>
      <c r="T365" s="231">
        <f t="shared" si="282"/>
        <v>0</v>
      </c>
      <c r="U365" s="232">
        <f t="shared" si="282"/>
        <v>0</v>
      </c>
      <c r="V365" s="233">
        <f t="shared" si="282"/>
        <v>0</v>
      </c>
      <c r="W365" s="231">
        <f t="shared" si="282"/>
        <v>0</v>
      </c>
      <c r="X365" s="231">
        <f t="shared" si="282"/>
        <v>0</v>
      </c>
      <c r="Y365" s="231">
        <f t="shared" si="282"/>
        <v>0</v>
      </c>
      <c r="Z365" s="231">
        <f t="shared" si="283"/>
        <v>0</v>
      </c>
      <c r="AA365" s="231">
        <f t="shared" si="283"/>
        <v>0</v>
      </c>
      <c r="AB365" s="231">
        <f t="shared" si="283"/>
        <v>0</v>
      </c>
      <c r="AC365" s="231">
        <f t="shared" si="283"/>
        <v>0</v>
      </c>
      <c r="AD365" s="231">
        <f t="shared" si="283"/>
        <v>0</v>
      </c>
      <c r="AE365" s="231">
        <f t="shared" si="283"/>
        <v>0</v>
      </c>
      <c r="AF365" s="231">
        <f t="shared" si="283"/>
        <v>0</v>
      </c>
      <c r="AG365" s="232">
        <f t="shared" si="283"/>
        <v>0</v>
      </c>
      <c r="AH365" s="233">
        <f t="shared" si="283"/>
        <v>0</v>
      </c>
      <c r="AI365" s="231">
        <f t="shared" si="283"/>
        <v>0</v>
      </c>
      <c r="AJ365" s="231">
        <f t="shared" si="283"/>
        <v>0</v>
      </c>
      <c r="AK365" s="231">
        <f t="shared" si="283"/>
        <v>0</v>
      </c>
      <c r="AL365" s="231">
        <f t="shared" si="283"/>
        <v>0</v>
      </c>
      <c r="AM365" s="231">
        <f t="shared" si="283"/>
        <v>0</v>
      </c>
      <c r="AN365" s="231">
        <f t="shared" si="283"/>
        <v>0</v>
      </c>
      <c r="AO365" s="231">
        <f t="shared" si="283"/>
        <v>0</v>
      </c>
      <c r="AP365" s="231">
        <f t="shared" si="284"/>
        <v>0</v>
      </c>
      <c r="AQ365" s="231">
        <f t="shared" si="284"/>
        <v>0</v>
      </c>
      <c r="AR365" s="231">
        <f t="shared" si="284"/>
        <v>0</v>
      </c>
      <c r="AS365" s="232">
        <f t="shared" si="284"/>
        <v>0</v>
      </c>
      <c r="AT365" s="233">
        <f t="shared" si="284"/>
        <v>0</v>
      </c>
      <c r="AU365" s="231">
        <f t="shared" si="284"/>
        <v>0</v>
      </c>
      <c r="AV365" s="231">
        <f t="shared" si="284"/>
        <v>0</v>
      </c>
      <c r="AW365" s="231">
        <f t="shared" si="284"/>
        <v>0</v>
      </c>
      <c r="AX365" s="231">
        <f t="shared" si="284"/>
        <v>0</v>
      </c>
      <c r="AY365" s="231">
        <f t="shared" si="284"/>
        <v>0</v>
      </c>
      <c r="AZ365" s="231">
        <f t="shared" si="284"/>
        <v>0</v>
      </c>
      <c r="BA365" s="231">
        <f t="shared" si="284"/>
        <v>0</v>
      </c>
      <c r="BB365" s="231">
        <f t="shared" si="284"/>
        <v>0</v>
      </c>
      <c r="BC365" s="231">
        <f t="shared" si="284"/>
        <v>0</v>
      </c>
      <c r="BD365" s="231">
        <f t="shared" si="284"/>
        <v>0</v>
      </c>
      <c r="BE365" s="232">
        <f t="shared" si="284"/>
        <v>0</v>
      </c>
      <c r="BF365" s="233">
        <f t="shared" si="285"/>
        <v>0</v>
      </c>
      <c r="BG365" s="231">
        <f t="shared" si="285"/>
        <v>0</v>
      </c>
      <c r="BH365" s="231">
        <f t="shared" si="285"/>
        <v>0</v>
      </c>
      <c r="BI365" s="231">
        <f t="shared" si="285"/>
        <v>0</v>
      </c>
      <c r="BJ365" s="231">
        <f t="shared" si="285"/>
        <v>0</v>
      </c>
      <c r="BK365" s="231">
        <f t="shared" si="285"/>
        <v>0</v>
      </c>
      <c r="BL365" s="231">
        <f t="shared" si="285"/>
        <v>0</v>
      </c>
      <c r="BM365" s="231">
        <f t="shared" si="285"/>
        <v>0</v>
      </c>
      <c r="BN365" s="231">
        <f t="shared" si="285"/>
        <v>0</v>
      </c>
      <c r="BO365" s="231">
        <f t="shared" si="285"/>
        <v>0</v>
      </c>
      <c r="BP365" s="231">
        <f t="shared" si="285"/>
        <v>0</v>
      </c>
      <c r="BQ365" s="232">
        <f t="shared" si="285"/>
        <v>0</v>
      </c>
      <c r="BR365" s="233">
        <f t="shared" si="285"/>
        <v>0</v>
      </c>
      <c r="BS365" s="231">
        <f t="shared" si="285"/>
        <v>0</v>
      </c>
      <c r="BT365" s="231">
        <f t="shared" si="285"/>
        <v>0</v>
      </c>
      <c r="BU365" s="231">
        <f t="shared" si="285"/>
        <v>0</v>
      </c>
      <c r="BV365" s="231">
        <f t="shared" si="286"/>
        <v>0</v>
      </c>
      <c r="BW365" s="231">
        <f t="shared" si="286"/>
        <v>0</v>
      </c>
      <c r="BX365" s="231">
        <f t="shared" si="286"/>
        <v>0</v>
      </c>
      <c r="BY365" s="231">
        <f t="shared" si="286"/>
        <v>0</v>
      </c>
      <c r="BZ365" s="231">
        <f t="shared" si="286"/>
        <v>0</v>
      </c>
      <c r="CA365" s="231">
        <f t="shared" si="286"/>
        <v>0</v>
      </c>
      <c r="CB365" s="231">
        <f t="shared" si="286"/>
        <v>0</v>
      </c>
      <c r="CC365" s="232">
        <f t="shared" si="276"/>
        <v>0</v>
      </c>
      <c r="CD365" s="368"/>
    </row>
    <row r="366" spans="2:82" s="39" customFormat="1" ht="13.5" x14ac:dyDescent="0.75">
      <c r="B366" s="328" t="s">
        <v>798</v>
      </c>
      <c r="C366" s="329" t="s">
        <v>799</v>
      </c>
      <c r="D366" s="139" t="s">
        <v>479</v>
      </c>
      <c r="E366" s="276">
        <v>100</v>
      </c>
      <c r="F366" s="336"/>
      <c r="G366" s="74">
        <f t="shared" si="277"/>
        <v>0</v>
      </c>
      <c r="H366" s="230"/>
      <c r="I366" s="232"/>
      <c r="J366" s="230">
        <f t="shared" si="282"/>
        <v>0</v>
      </c>
      <c r="K366" s="231">
        <f t="shared" si="282"/>
        <v>0</v>
      </c>
      <c r="L366" s="231">
        <f t="shared" si="282"/>
        <v>0</v>
      </c>
      <c r="M366" s="231">
        <f t="shared" si="282"/>
        <v>0</v>
      </c>
      <c r="N366" s="231">
        <f t="shared" si="282"/>
        <v>0</v>
      </c>
      <c r="O366" s="231">
        <f t="shared" si="282"/>
        <v>0</v>
      </c>
      <c r="P366" s="231">
        <f t="shared" si="282"/>
        <v>0</v>
      </c>
      <c r="Q366" s="231">
        <f t="shared" si="282"/>
        <v>0</v>
      </c>
      <c r="R366" s="231">
        <f t="shared" si="282"/>
        <v>0</v>
      </c>
      <c r="S366" s="231">
        <f t="shared" si="282"/>
        <v>0</v>
      </c>
      <c r="T366" s="231">
        <f t="shared" si="282"/>
        <v>0</v>
      </c>
      <c r="U366" s="232">
        <f t="shared" si="282"/>
        <v>0</v>
      </c>
      <c r="V366" s="233">
        <f t="shared" si="282"/>
        <v>0</v>
      </c>
      <c r="W366" s="231">
        <f t="shared" si="282"/>
        <v>0</v>
      </c>
      <c r="X366" s="231">
        <f t="shared" si="282"/>
        <v>0</v>
      </c>
      <c r="Y366" s="231">
        <f t="shared" si="282"/>
        <v>0</v>
      </c>
      <c r="Z366" s="231">
        <f t="shared" si="283"/>
        <v>0</v>
      </c>
      <c r="AA366" s="231">
        <f t="shared" si="283"/>
        <v>0</v>
      </c>
      <c r="AB366" s="231">
        <f t="shared" si="283"/>
        <v>0</v>
      </c>
      <c r="AC366" s="231">
        <f t="shared" si="283"/>
        <v>0</v>
      </c>
      <c r="AD366" s="231">
        <f t="shared" si="283"/>
        <v>0</v>
      </c>
      <c r="AE366" s="231">
        <f t="shared" si="283"/>
        <v>0</v>
      </c>
      <c r="AF366" s="231">
        <f t="shared" si="283"/>
        <v>0</v>
      </c>
      <c r="AG366" s="232">
        <f t="shared" si="283"/>
        <v>0</v>
      </c>
      <c r="AH366" s="233">
        <f t="shared" si="283"/>
        <v>0</v>
      </c>
      <c r="AI366" s="231">
        <f t="shared" si="283"/>
        <v>0</v>
      </c>
      <c r="AJ366" s="231">
        <f t="shared" si="283"/>
        <v>0</v>
      </c>
      <c r="AK366" s="231">
        <f t="shared" si="283"/>
        <v>0</v>
      </c>
      <c r="AL366" s="231">
        <f t="shared" si="283"/>
        <v>0</v>
      </c>
      <c r="AM366" s="231">
        <f t="shared" si="283"/>
        <v>0</v>
      </c>
      <c r="AN366" s="231">
        <f t="shared" si="283"/>
        <v>0</v>
      </c>
      <c r="AO366" s="231">
        <f t="shared" si="283"/>
        <v>0</v>
      </c>
      <c r="AP366" s="231">
        <f t="shared" si="284"/>
        <v>0</v>
      </c>
      <c r="AQ366" s="231">
        <f t="shared" si="284"/>
        <v>0</v>
      </c>
      <c r="AR366" s="231">
        <f t="shared" si="284"/>
        <v>0</v>
      </c>
      <c r="AS366" s="232">
        <f t="shared" si="284"/>
        <v>0</v>
      </c>
      <c r="AT366" s="233">
        <f t="shared" si="284"/>
        <v>0</v>
      </c>
      <c r="AU366" s="231">
        <f t="shared" si="284"/>
        <v>0</v>
      </c>
      <c r="AV366" s="231">
        <f t="shared" si="284"/>
        <v>0</v>
      </c>
      <c r="AW366" s="231">
        <f t="shared" si="284"/>
        <v>0</v>
      </c>
      <c r="AX366" s="231">
        <f t="shared" si="284"/>
        <v>0</v>
      </c>
      <c r="AY366" s="231">
        <f t="shared" si="284"/>
        <v>0</v>
      </c>
      <c r="AZ366" s="231">
        <f t="shared" si="284"/>
        <v>0</v>
      </c>
      <c r="BA366" s="231">
        <f t="shared" si="284"/>
        <v>0</v>
      </c>
      <c r="BB366" s="231">
        <f t="shared" si="284"/>
        <v>0</v>
      </c>
      <c r="BC366" s="231">
        <f t="shared" si="284"/>
        <v>0</v>
      </c>
      <c r="BD366" s="231">
        <f t="shared" si="284"/>
        <v>0</v>
      </c>
      <c r="BE366" s="232">
        <f t="shared" si="284"/>
        <v>0</v>
      </c>
      <c r="BF366" s="233">
        <f t="shared" si="285"/>
        <v>0</v>
      </c>
      <c r="BG366" s="231">
        <f t="shared" si="285"/>
        <v>0</v>
      </c>
      <c r="BH366" s="231">
        <f t="shared" si="285"/>
        <v>0</v>
      </c>
      <c r="BI366" s="231">
        <f t="shared" si="285"/>
        <v>0</v>
      </c>
      <c r="BJ366" s="231">
        <f t="shared" si="285"/>
        <v>0</v>
      </c>
      <c r="BK366" s="231">
        <f t="shared" si="285"/>
        <v>0</v>
      </c>
      <c r="BL366" s="231">
        <f t="shared" si="285"/>
        <v>0</v>
      </c>
      <c r="BM366" s="231">
        <f t="shared" si="285"/>
        <v>0</v>
      </c>
      <c r="BN366" s="231">
        <f t="shared" si="285"/>
        <v>0</v>
      </c>
      <c r="BO366" s="231">
        <f t="shared" si="285"/>
        <v>0</v>
      </c>
      <c r="BP366" s="231">
        <f t="shared" si="285"/>
        <v>0</v>
      </c>
      <c r="BQ366" s="232">
        <f t="shared" si="285"/>
        <v>0</v>
      </c>
      <c r="BR366" s="233">
        <f t="shared" si="285"/>
        <v>0</v>
      </c>
      <c r="BS366" s="231">
        <f t="shared" si="285"/>
        <v>0</v>
      </c>
      <c r="BT366" s="231">
        <f t="shared" si="285"/>
        <v>0</v>
      </c>
      <c r="BU366" s="231">
        <f t="shared" si="285"/>
        <v>0</v>
      </c>
      <c r="BV366" s="231">
        <f t="shared" si="286"/>
        <v>0</v>
      </c>
      <c r="BW366" s="231">
        <f t="shared" si="286"/>
        <v>0</v>
      </c>
      <c r="BX366" s="231">
        <f t="shared" si="286"/>
        <v>0</v>
      </c>
      <c r="BY366" s="231">
        <f t="shared" si="286"/>
        <v>0</v>
      </c>
      <c r="BZ366" s="231">
        <f t="shared" si="286"/>
        <v>0</v>
      </c>
      <c r="CA366" s="231">
        <f t="shared" si="286"/>
        <v>0</v>
      </c>
      <c r="CB366" s="231">
        <f t="shared" si="286"/>
        <v>0</v>
      </c>
      <c r="CC366" s="232">
        <f t="shared" si="276"/>
        <v>0</v>
      </c>
      <c r="CD366" s="368"/>
    </row>
    <row r="367" spans="2:82" s="39" customFormat="1" ht="13.5" x14ac:dyDescent="0.75">
      <c r="B367" s="328" t="s">
        <v>800</v>
      </c>
      <c r="C367" s="329" t="s">
        <v>801</v>
      </c>
      <c r="D367" s="139" t="s">
        <v>479</v>
      </c>
      <c r="E367" s="276">
        <v>100</v>
      </c>
      <c r="F367" s="336"/>
      <c r="G367" s="74">
        <f t="shared" si="277"/>
        <v>0</v>
      </c>
      <c r="H367" s="230"/>
      <c r="I367" s="232"/>
      <c r="J367" s="230">
        <f t="shared" si="282"/>
        <v>0</v>
      </c>
      <c r="K367" s="231">
        <f t="shared" si="282"/>
        <v>0</v>
      </c>
      <c r="L367" s="231">
        <f t="shared" si="282"/>
        <v>0</v>
      </c>
      <c r="M367" s="231">
        <f t="shared" si="282"/>
        <v>0</v>
      </c>
      <c r="N367" s="231">
        <f t="shared" si="282"/>
        <v>0</v>
      </c>
      <c r="O367" s="231">
        <f t="shared" si="282"/>
        <v>0</v>
      </c>
      <c r="P367" s="231">
        <f t="shared" si="282"/>
        <v>0</v>
      </c>
      <c r="Q367" s="231">
        <f t="shared" si="282"/>
        <v>0</v>
      </c>
      <c r="R367" s="231">
        <f t="shared" si="282"/>
        <v>0</v>
      </c>
      <c r="S367" s="231">
        <f t="shared" si="282"/>
        <v>0</v>
      </c>
      <c r="T367" s="231">
        <f t="shared" si="282"/>
        <v>0</v>
      </c>
      <c r="U367" s="232">
        <f t="shared" si="282"/>
        <v>0</v>
      </c>
      <c r="V367" s="233">
        <f t="shared" si="282"/>
        <v>0</v>
      </c>
      <c r="W367" s="231">
        <f t="shared" si="282"/>
        <v>0</v>
      </c>
      <c r="X367" s="231">
        <f t="shared" si="282"/>
        <v>0</v>
      </c>
      <c r="Y367" s="231">
        <f t="shared" si="282"/>
        <v>0</v>
      </c>
      <c r="Z367" s="231">
        <f t="shared" si="283"/>
        <v>0</v>
      </c>
      <c r="AA367" s="231">
        <f t="shared" si="283"/>
        <v>0</v>
      </c>
      <c r="AB367" s="231">
        <f t="shared" si="283"/>
        <v>0</v>
      </c>
      <c r="AC367" s="231">
        <f t="shared" si="283"/>
        <v>0</v>
      </c>
      <c r="AD367" s="231">
        <f t="shared" si="283"/>
        <v>0</v>
      </c>
      <c r="AE367" s="231">
        <f t="shared" si="283"/>
        <v>0</v>
      </c>
      <c r="AF367" s="231">
        <f t="shared" si="283"/>
        <v>0</v>
      </c>
      <c r="AG367" s="232">
        <f t="shared" si="283"/>
        <v>0</v>
      </c>
      <c r="AH367" s="233">
        <f t="shared" si="283"/>
        <v>0</v>
      </c>
      <c r="AI367" s="231">
        <f t="shared" si="283"/>
        <v>0</v>
      </c>
      <c r="AJ367" s="231">
        <f t="shared" si="283"/>
        <v>0</v>
      </c>
      <c r="AK367" s="231">
        <f t="shared" si="283"/>
        <v>0</v>
      </c>
      <c r="AL367" s="231">
        <f t="shared" si="283"/>
        <v>0</v>
      </c>
      <c r="AM367" s="231">
        <f t="shared" si="283"/>
        <v>0</v>
      </c>
      <c r="AN367" s="231">
        <f t="shared" si="283"/>
        <v>0</v>
      </c>
      <c r="AO367" s="231">
        <f t="shared" si="283"/>
        <v>0</v>
      </c>
      <c r="AP367" s="231">
        <f t="shared" si="284"/>
        <v>0</v>
      </c>
      <c r="AQ367" s="231">
        <f t="shared" si="284"/>
        <v>0</v>
      </c>
      <c r="AR367" s="231">
        <f t="shared" si="284"/>
        <v>0</v>
      </c>
      <c r="AS367" s="232">
        <f t="shared" si="284"/>
        <v>0</v>
      </c>
      <c r="AT367" s="233">
        <f t="shared" si="284"/>
        <v>0</v>
      </c>
      <c r="AU367" s="231">
        <f t="shared" si="284"/>
        <v>0</v>
      </c>
      <c r="AV367" s="231">
        <f t="shared" si="284"/>
        <v>0</v>
      </c>
      <c r="AW367" s="231">
        <f t="shared" si="284"/>
        <v>0</v>
      </c>
      <c r="AX367" s="231">
        <f t="shared" si="284"/>
        <v>0</v>
      </c>
      <c r="AY367" s="231">
        <f t="shared" si="284"/>
        <v>0</v>
      </c>
      <c r="AZ367" s="231">
        <f t="shared" si="284"/>
        <v>0</v>
      </c>
      <c r="BA367" s="231">
        <f t="shared" si="284"/>
        <v>0</v>
      </c>
      <c r="BB367" s="231">
        <f t="shared" si="284"/>
        <v>0</v>
      </c>
      <c r="BC367" s="231">
        <f t="shared" si="284"/>
        <v>0</v>
      </c>
      <c r="BD367" s="231">
        <f t="shared" si="284"/>
        <v>0</v>
      </c>
      <c r="BE367" s="232">
        <f t="shared" si="284"/>
        <v>0</v>
      </c>
      <c r="BF367" s="233">
        <f t="shared" si="285"/>
        <v>0</v>
      </c>
      <c r="BG367" s="231">
        <f t="shared" si="285"/>
        <v>0</v>
      </c>
      <c r="BH367" s="231">
        <f t="shared" si="285"/>
        <v>0</v>
      </c>
      <c r="BI367" s="231">
        <f t="shared" si="285"/>
        <v>0</v>
      </c>
      <c r="BJ367" s="231">
        <f t="shared" si="285"/>
        <v>0</v>
      </c>
      <c r="BK367" s="231">
        <f t="shared" si="285"/>
        <v>0</v>
      </c>
      <c r="BL367" s="231">
        <f t="shared" si="285"/>
        <v>0</v>
      </c>
      <c r="BM367" s="231">
        <f t="shared" si="285"/>
        <v>0</v>
      </c>
      <c r="BN367" s="231">
        <f t="shared" si="285"/>
        <v>0</v>
      </c>
      <c r="BO367" s="231">
        <f t="shared" si="285"/>
        <v>0</v>
      </c>
      <c r="BP367" s="231">
        <f t="shared" si="285"/>
        <v>0</v>
      </c>
      <c r="BQ367" s="232">
        <f t="shared" si="285"/>
        <v>0</v>
      </c>
      <c r="BR367" s="233">
        <f t="shared" si="285"/>
        <v>0</v>
      </c>
      <c r="BS367" s="231">
        <f t="shared" si="285"/>
        <v>0</v>
      </c>
      <c r="BT367" s="231">
        <f t="shared" si="285"/>
        <v>0</v>
      </c>
      <c r="BU367" s="231">
        <f t="shared" si="285"/>
        <v>0</v>
      </c>
      <c r="BV367" s="231">
        <f t="shared" si="286"/>
        <v>0</v>
      </c>
      <c r="BW367" s="231">
        <f t="shared" si="286"/>
        <v>0</v>
      </c>
      <c r="BX367" s="231">
        <f t="shared" si="286"/>
        <v>0</v>
      </c>
      <c r="BY367" s="231">
        <f t="shared" si="286"/>
        <v>0</v>
      </c>
      <c r="BZ367" s="231">
        <f t="shared" si="286"/>
        <v>0</v>
      </c>
      <c r="CA367" s="231">
        <f t="shared" si="286"/>
        <v>0</v>
      </c>
      <c r="CB367" s="231">
        <f t="shared" si="286"/>
        <v>0</v>
      </c>
      <c r="CC367" s="232">
        <f t="shared" si="276"/>
        <v>0</v>
      </c>
      <c r="CD367" s="368"/>
    </row>
    <row r="368" spans="2:82" s="39" customFormat="1" ht="13.5" x14ac:dyDescent="0.75">
      <c r="B368" s="328" t="s">
        <v>802</v>
      </c>
      <c r="C368" s="329" t="s">
        <v>803</v>
      </c>
      <c r="D368" s="139" t="s">
        <v>479</v>
      </c>
      <c r="E368" s="276">
        <v>100</v>
      </c>
      <c r="F368" s="336"/>
      <c r="G368" s="74">
        <f t="shared" si="277"/>
        <v>0</v>
      </c>
      <c r="H368" s="230"/>
      <c r="I368" s="232"/>
      <c r="J368" s="230">
        <f t="shared" si="282"/>
        <v>0</v>
      </c>
      <c r="K368" s="231">
        <f t="shared" si="282"/>
        <v>0</v>
      </c>
      <c r="L368" s="231">
        <f t="shared" si="282"/>
        <v>0</v>
      </c>
      <c r="M368" s="231">
        <f t="shared" si="282"/>
        <v>0</v>
      </c>
      <c r="N368" s="231">
        <f t="shared" si="282"/>
        <v>0</v>
      </c>
      <c r="O368" s="231">
        <f t="shared" si="282"/>
        <v>0</v>
      </c>
      <c r="P368" s="231">
        <f t="shared" si="282"/>
        <v>0</v>
      </c>
      <c r="Q368" s="231">
        <f t="shared" si="282"/>
        <v>0</v>
      </c>
      <c r="R368" s="231">
        <f t="shared" si="282"/>
        <v>0</v>
      </c>
      <c r="S368" s="231">
        <f t="shared" si="282"/>
        <v>0</v>
      </c>
      <c r="T368" s="231">
        <f t="shared" si="282"/>
        <v>0</v>
      </c>
      <c r="U368" s="232">
        <f t="shared" si="282"/>
        <v>0</v>
      </c>
      <c r="V368" s="233">
        <f t="shared" si="282"/>
        <v>0</v>
      </c>
      <c r="W368" s="231">
        <f t="shared" si="282"/>
        <v>0</v>
      </c>
      <c r="X368" s="231">
        <f t="shared" si="282"/>
        <v>0</v>
      </c>
      <c r="Y368" s="231">
        <f t="shared" si="282"/>
        <v>0</v>
      </c>
      <c r="Z368" s="231">
        <f t="shared" si="283"/>
        <v>0</v>
      </c>
      <c r="AA368" s="231">
        <f t="shared" si="283"/>
        <v>0</v>
      </c>
      <c r="AB368" s="231">
        <f t="shared" si="283"/>
        <v>0</v>
      </c>
      <c r="AC368" s="231">
        <f t="shared" si="283"/>
        <v>0</v>
      </c>
      <c r="AD368" s="231">
        <f t="shared" si="283"/>
        <v>0</v>
      </c>
      <c r="AE368" s="231">
        <f t="shared" si="283"/>
        <v>0</v>
      </c>
      <c r="AF368" s="231">
        <f t="shared" si="283"/>
        <v>0</v>
      </c>
      <c r="AG368" s="232">
        <f t="shared" si="283"/>
        <v>0</v>
      </c>
      <c r="AH368" s="233">
        <f t="shared" si="283"/>
        <v>0</v>
      </c>
      <c r="AI368" s="231">
        <f t="shared" si="283"/>
        <v>0</v>
      </c>
      <c r="AJ368" s="231">
        <f t="shared" si="283"/>
        <v>0</v>
      </c>
      <c r="AK368" s="231">
        <f t="shared" si="283"/>
        <v>0</v>
      </c>
      <c r="AL368" s="231">
        <f t="shared" si="283"/>
        <v>0</v>
      </c>
      <c r="AM368" s="231">
        <f t="shared" si="283"/>
        <v>0</v>
      </c>
      <c r="AN368" s="231">
        <f t="shared" si="283"/>
        <v>0</v>
      </c>
      <c r="AO368" s="231">
        <f t="shared" si="283"/>
        <v>0</v>
      </c>
      <c r="AP368" s="231">
        <f t="shared" si="284"/>
        <v>0</v>
      </c>
      <c r="AQ368" s="231">
        <f t="shared" si="284"/>
        <v>0</v>
      </c>
      <c r="AR368" s="231">
        <f t="shared" si="284"/>
        <v>0</v>
      </c>
      <c r="AS368" s="232">
        <f t="shared" si="284"/>
        <v>0</v>
      </c>
      <c r="AT368" s="233">
        <f t="shared" si="284"/>
        <v>0</v>
      </c>
      <c r="AU368" s="231">
        <f t="shared" si="284"/>
        <v>0</v>
      </c>
      <c r="AV368" s="231">
        <f t="shared" si="284"/>
        <v>0</v>
      </c>
      <c r="AW368" s="231">
        <f t="shared" si="284"/>
        <v>0</v>
      </c>
      <c r="AX368" s="231">
        <f t="shared" si="284"/>
        <v>0</v>
      </c>
      <c r="AY368" s="231">
        <f t="shared" si="284"/>
        <v>0</v>
      </c>
      <c r="AZ368" s="231">
        <f t="shared" si="284"/>
        <v>0</v>
      </c>
      <c r="BA368" s="231">
        <f t="shared" si="284"/>
        <v>0</v>
      </c>
      <c r="BB368" s="231">
        <f t="shared" si="284"/>
        <v>0</v>
      </c>
      <c r="BC368" s="231">
        <f t="shared" si="284"/>
        <v>0</v>
      </c>
      <c r="BD368" s="231">
        <f t="shared" si="284"/>
        <v>0</v>
      </c>
      <c r="BE368" s="232">
        <f t="shared" si="284"/>
        <v>0</v>
      </c>
      <c r="BF368" s="233">
        <f t="shared" si="285"/>
        <v>0</v>
      </c>
      <c r="BG368" s="231">
        <f t="shared" si="285"/>
        <v>0</v>
      </c>
      <c r="BH368" s="231">
        <f t="shared" si="285"/>
        <v>0</v>
      </c>
      <c r="BI368" s="231">
        <f t="shared" si="285"/>
        <v>0</v>
      </c>
      <c r="BJ368" s="231">
        <f t="shared" si="285"/>
        <v>0</v>
      </c>
      <c r="BK368" s="231">
        <f t="shared" si="285"/>
        <v>0</v>
      </c>
      <c r="BL368" s="231">
        <f t="shared" si="285"/>
        <v>0</v>
      </c>
      <c r="BM368" s="231">
        <f t="shared" si="285"/>
        <v>0</v>
      </c>
      <c r="BN368" s="231">
        <f t="shared" si="285"/>
        <v>0</v>
      </c>
      <c r="BO368" s="231">
        <f t="shared" si="285"/>
        <v>0</v>
      </c>
      <c r="BP368" s="231">
        <f t="shared" si="285"/>
        <v>0</v>
      </c>
      <c r="BQ368" s="232">
        <f t="shared" si="285"/>
        <v>0</v>
      </c>
      <c r="BR368" s="233">
        <f t="shared" si="285"/>
        <v>0</v>
      </c>
      <c r="BS368" s="231">
        <f t="shared" si="285"/>
        <v>0</v>
      </c>
      <c r="BT368" s="231">
        <f t="shared" si="285"/>
        <v>0</v>
      </c>
      <c r="BU368" s="231">
        <f t="shared" si="285"/>
        <v>0</v>
      </c>
      <c r="BV368" s="231">
        <f t="shared" si="286"/>
        <v>0</v>
      </c>
      <c r="BW368" s="231">
        <f t="shared" si="286"/>
        <v>0</v>
      </c>
      <c r="BX368" s="231">
        <f t="shared" si="286"/>
        <v>0</v>
      </c>
      <c r="BY368" s="231">
        <f t="shared" si="286"/>
        <v>0</v>
      </c>
      <c r="BZ368" s="231">
        <f t="shared" si="286"/>
        <v>0</v>
      </c>
      <c r="CA368" s="231">
        <f t="shared" si="286"/>
        <v>0</v>
      </c>
      <c r="CB368" s="231">
        <f t="shared" si="286"/>
        <v>0</v>
      </c>
      <c r="CC368" s="232">
        <f t="shared" si="276"/>
        <v>0</v>
      </c>
      <c r="CD368" s="368"/>
    </row>
    <row r="369" spans="2:82" s="39" customFormat="1" ht="13.5" x14ac:dyDescent="0.75">
      <c r="B369" s="328" t="s">
        <v>804</v>
      </c>
      <c r="C369" s="329" t="s">
        <v>805</v>
      </c>
      <c r="D369" s="139" t="s">
        <v>479</v>
      </c>
      <c r="E369" s="276">
        <v>100</v>
      </c>
      <c r="F369" s="336"/>
      <c r="G369" s="74">
        <f t="shared" si="277"/>
        <v>0</v>
      </c>
      <c r="H369" s="230"/>
      <c r="I369" s="232"/>
      <c r="J369" s="230">
        <f t="shared" si="282"/>
        <v>0</v>
      </c>
      <c r="K369" s="231">
        <f t="shared" si="282"/>
        <v>0</v>
      </c>
      <c r="L369" s="231">
        <f t="shared" si="282"/>
        <v>0</v>
      </c>
      <c r="M369" s="231">
        <f t="shared" si="282"/>
        <v>0</v>
      </c>
      <c r="N369" s="231">
        <f t="shared" si="282"/>
        <v>0</v>
      </c>
      <c r="O369" s="231">
        <f t="shared" si="282"/>
        <v>0</v>
      </c>
      <c r="P369" s="231">
        <f t="shared" si="282"/>
        <v>0</v>
      </c>
      <c r="Q369" s="231">
        <f t="shared" si="282"/>
        <v>0</v>
      </c>
      <c r="R369" s="231">
        <f t="shared" si="282"/>
        <v>0</v>
      </c>
      <c r="S369" s="231">
        <f t="shared" si="282"/>
        <v>0</v>
      </c>
      <c r="T369" s="231">
        <f t="shared" si="282"/>
        <v>0</v>
      </c>
      <c r="U369" s="232">
        <f t="shared" si="282"/>
        <v>0</v>
      </c>
      <c r="V369" s="233">
        <f t="shared" si="282"/>
        <v>0</v>
      </c>
      <c r="W369" s="231">
        <f t="shared" si="282"/>
        <v>0</v>
      </c>
      <c r="X369" s="231">
        <f t="shared" si="282"/>
        <v>0</v>
      </c>
      <c r="Y369" s="231">
        <f t="shared" ref="Y369" si="287">$G369/72</f>
        <v>0</v>
      </c>
      <c r="Z369" s="231">
        <f t="shared" si="283"/>
        <v>0</v>
      </c>
      <c r="AA369" s="231">
        <f t="shared" si="283"/>
        <v>0</v>
      </c>
      <c r="AB369" s="231">
        <f t="shared" si="283"/>
        <v>0</v>
      </c>
      <c r="AC369" s="231">
        <f t="shared" si="283"/>
        <v>0</v>
      </c>
      <c r="AD369" s="231">
        <f t="shared" si="283"/>
        <v>0</v>
      </c>
      <c r="AE369" s="231">
        <f t="shared" si="283"/>
        <v>0</v>
      </c>
      <c r="AF369" s="231">
        <f t="shared" si="283"/>
        <v>0</v>
      </c>
      <c r="AG369" s="232">
        <f t="shared" si="283"/>
        <v>0</v>
      </c>
      <c r="AH369" s="233">
        <f t="shared" si="283"/>
        <v>0</v>
      </c>
      <c r="AI369" s="231">
        <f t="shared" si="283"/>
        <v>0</v>
      </c>
      <c r="AJ369" s="231">
        <f t="shared" si="283"/>
        <v>0</v>
      </c>
      <c r="AK369" s="231">
        <f t="shared" si="283"/>
        <v>0</v>
      </c>
      <c r="AL369" s="231">
        <f t="shared" si="283"/>
        <v>0</v>
      </c>
      <c r="AM369" s="231">
        <f t="shared" si="283"/>
        <v>0</v>
      </c>
      <c r="AN369" s="231">
        <f t="shared" si="283"/>
        <v>0</v>
      </c>
      <c r="AO369" s="231">
        <f t="shared" ref="AO369" si="288">$G369/72</f>
        <v>0</v>
      </c>
      <c r="AP369" s="231">
        <f t="shared" si="284"/>
        <v>0</v>
      </c>
      <c r="AQ369" s="231">
        <f t="shared" si="284"/>
        <v>0</v>
      </c>
      <c r="AR369" s="231">
        <f t="shared" si="284"/>
        <v>0</v>
      </c>
      <c r="AS369" s="232">
        <f t="shared" si="284"/>
        <v>0</v>
      </c>
      <c r="AT369" s="233">
        <f t="shared" si="284"/>
        <v>0</v>
      </c>
      <c r="AU369" s="231">
        <f t="shared" si="284"/>
        <v>0</v>
      </c>
      <c r="AV369" s="231">
        <f t="shared" si="284"/>
        <v>0</v>
      </c>
      <c r="AW369" s="231">
        <f t="shared" si="284"/>
        <v>0</v>
      </c>
      <c r="AX369" s="231">
        <f t="shared" si="284"/>
        <v>0</v>
      </c>
      <c r="AY369" s="231">
        <f t="shared" si="284"/>
        <v>0</v>
      </c>
      <c r="AZ369" s="231">
        <f t="shared" si="284"/>
        <v>0</v>
      </c>
      <c r="BA369" s="231">
        <f t="shared" si="284"/>
        <v>0</v>
      </c>
      <c r="BB369" s="231">
        <f t="shared" si="284"/>
        <v>0</v>
      </c>
      <c r="BC369" s="231">
        <f t="shared" si="284"/>
        <v>0</v>
      </c>
      <c r="BD369" s="231">
        <f t="shared" si="284"/>
        <v>0</v>
      </c>
      <c r="BE369" s="232">
        <f t="shared" ref="BE369" si="289">$G369/72</f>
        <v>0</v>
      </c>
      <c r="BF369" s="233">
        <f t="shared" si="285"/>
        <v>0</v>
      </c>
      <c r="BG369" s="231">
        <f t="shared" si="285"/>
        <v>0</v>
      </c>
      <c r="BH369" s="231">
        <f t="shared" si="285"/>
        <v>0</v>
      </c>
      <c r="BI369" s="231">
        <f t="shared" si="285"/>
        <v>0</v>
      </c>
      <c r="BJ369" s="231">
        <f t="shared" si="285"/>
        <v>0</v>
      </c>
      <c r="BK369" s="231">
        <f t="shared" si="285"/>
        <v>0</v>
      </c>
      <c r="BL369" s="231">
        <f t="shared" si="285"/>
        <v>0</v>
      </c>
      <c r="BM369" s="231">
        <f t="shared" si="285"/>
        <v>0</v>
      </c>
      <c r="BN369" s="231">
        <f t="shared" si="285"/>
        <v>0</v>
      </c>
      <c r="BO369" s="231">
        <f t="shared" si="285"/>
        <v>0</v>
      </c>
      <c r="BP369" s="231">
        <f t="shared" si="285"/>
        <v>0</v>
      </c>
      <c r="BQ369" s="232">
        <f t="shared" si="285"/>
        <v>0</v>
      </c>
      <c r="BR369" s="233">
        <f t="shared" si="285"/>
        <v>0</v>
      </c>
      <c r="BS369" s="231">
        <f t="shared" si="285"/>
        <v>0</v>
      </c>
      <c r="BT369" s="231">
        <f t="shared" si="285"/>
        <v>0</v>
      </c>
      <c r="BU369" s="231">
        <f t="shared" ref="BU369" si="290">$G369/72</f>
        <v>0</v>
      </c>
      <c r="BV369" s="231">
        <f t="shared" si="286"/>
        <v>0</v>
      </c>
      <c r="BW369" s="231">
        <f t="shared" si="286"/>
        <v>0</v>
      </c>
      <c r="BX369" s="231">
        <f t="shared" si="286"/>
        <v>0</v>
      </c>
      <c r="BY369" s="231">
        <f t="shared" si="286"/>
        <v>0</v>
      </c>
      <c r="BZ369" s="231">
        <f t="shared" si="286"/>
        <v>0</v>
      </c>
      <c r="CA369" s="231">
        <f t="shared" si="286"/>
        <v>0</v>
      </c>
      <c r="CB369" s="231">
        <f t="shared" si="286"/>
        <v>0</v>
      </c>
      <c r="CC369" s="232">
        <f t="shared" si="276"/>
        <v>0</v>
      </c>
      <c r="CD369" s="368"/>
    </row>
    <row r="370" spans="2:82" s="39" customFormat="1" ht="13.5" x14ac:dyDescent="0.75">
      <c r="B370" s="328" t="s">
        <v>806</v>
      </c>
      <c r="C370" s="329" t="s">
        <v>807</v>
      </c>
      <c r="D370" s="139" t="s">
        <v>479</v>
      </c>
      <c r="E370" s="276">
        <v>100</v>
      </c>
      <c r="F370" s="336"/>
      <c r="G370" s="74">
        <f t="shared" si="277"/>
        <v>0</v>
      </c>
      <c r="H370" s="230"/>
      <c r="I370" s="232"/>
      <c r="J370" s="230">
        <f t="shared" ref="J370:Y385" si="291">$G370/72</f>
        <v>0</v>
      </c>
      <c r="K370" s="231">
        <f t="shared" si="291"/>
        <v>0</v>
      </c>
      <c r="L370" s="231">
        <f t="shared" si="291"/>
        <v>0</v>
      </c>
      <c r="M370" s="231">
        <f t="shared" si="291"/>
        <v>0</v>
      </c>
      <c r="N370" s="231">
        <f t="shared" si="291"/>
        <v>0</v>
      </c>
      <c r="O370" s="231">
        <f t="shared" si="291"/>
        <v>0</v>
      </c>
      <c r="P370" s="231">
        <f t="shared" si="291"/>
        <v>0</v>
      </c>
      <c r="Q370" s="231">
        <f t="shared" si="291"/>
        <v>0</v>
      </c>
      <c r="R370" s="231">
        <f t="shared" si="291"/>
        <v>0</v>
      </c>
      <c r="S370" s="231">
        <f t="shared" si="291"/>
        <v>0</v>
      </c>
      <c r="T370" s="231">
        <f t="shared" si="291"/>
        <v>0</v>
      </c>
      <c r="U370" s="232">
        <f t="shared" si="291"/>
        <v>0</v>
      </c>
      <c r="V370" s="233">
        <f t="shared" si="291"/>
        <v>0</v>
      </c>
      <c r="W370" s="231">
        <f t="shared" si="291"/>
        <v>0</v>
      </c>
      <c r="X370" s="231">
        <f t="shared" si="291"/>
        <v>0</v>
      </c>
      <c r="Y370" s="231">
        <f t="shared" si="291"/>
        <v>0</v>
      </c>
      <c r="Z370" s="231">
        <f t="shared" ref="Z370:AO385" si="292">$G370/72</f>
        <v>0</v>
      </c>
      <c r="AA370" s="231">
        <f t="shared" si="292"/>
        <v>0</v>
      </c>
      <c r="AB370" s="231">
        <f t="shared" si="292"/>
        <v>0</v>
      </c>
      <c r="AC370" s="231">
        <f t="shared" si="292"/>
        <v>0</v>
      </c>
      <c r="AD370" s="231">
        <f t="shared" si="292"/>
        <v>0</v>
      </c>
      <c r="AE370" s="231">
        <f t="shared" si="292"/>
        <v>0</v>
      </c>
      <c r="AF370" s="231">
        <f t="shared" si="292"/>
        <v>0</v>
      </c>
      <c r="AG370" s="232">
        <f t="shared" si="292"/>
        <v>0</v>
      </c>
      <c r="AH370" s="233">
        <f t="shared" si="292"/>
        <v>0</v>
      </c>
      <c r="AI370" s="231">
        <f t="shared" si="292"/>
        <v>0</v>
      </c>
      <c r="AJ370" s="231">
        <f t="shared" si="292"/>
        <v>0</v>
      </c>
      <c r="AK370" s="231">
        <f t="shared" si="292"/>
        <v>0</v>
      </c>
      <c r="AL370" s="231">
        <f t="shared" si="292"/>
        <v>0</v>
      </c>
      <c r="AM370" s="231">
        <f t="shared" si="292"/>
        <v>0</v>
      </c>
      <c r="AN370" s="231">
        <f t="shared" si="292"/>
        <v>0</v>
      </c>
      <c r="AO370" s="231">
        <f t="shared" si="292"/>
        <v>0</v>
      </c>
      <c r="AP370" s="231">
        <f t="shared" ref="AP370:BE385" si="293">$G370/72</f>
        <v>0</v>
      </c>
      <c r="AQ370" s="231">
        <f t="shared" si="293"/>
        <v>0</v>
      </c>
      <c r="AR370" s="231">
        <f t="shared" si="293"/>
        <v>0</v>
      </c>
      <c r="AS370" s="232">
        <f t="shared" si="293"/>
        <v>0</v>
      </c>
      <c r="AT370" s="233">
        <f t="shared" si="293"/>
        <v>0</v>
      </c>
      <c r="AU370" s="231">
        <f t="shared" si="293"/>
        <v>0</v>
      </c>
      <c r="AV370" s="231">
        <f t="shared" si="293"/>
        <v>0</v>
      </c>
      <c r="AW370" s="231">
        <f t="shared" si="293"/>
        <v>0</v>
      </c>
      <c r="AX370" s="231">
        <f t="shared" si="293"/>
        <v>0</v>
      </c>
      <c r="AY370" s="231">
        <f t="shared" si="293"/>
        <v>0</v>
      </c>
      <c r="AZ370" s="231">
        <f t="shared" si="293"/>
        <v>0</v>
      </c>
      <c r="BA370" s="231">
        <f t="shared" si="293"/>
        <v>0</v>
      </c>
      <c r="BB370" s="231">
        <f t="shared" si="293"/>
        <v>0</v>
      </c>
      <c r="BC370" s="231">
        <f t="shared" si="293"/>
        <v>0</v>
      </c>
      <c r="BD370" s="231">
        <f t="shared" si="293"/>
        <v>0</v>
      </c>
      <c r="BE370" s="232">
        <f t="shared" si="293"/>
        <v>0</v>
      </c>
      <c r="BF370" s="233">
        <f t="shared" ref="BF370:BU385" si="294">$G370/72</f>
        <v>0</v>
      </c>
      <c r="BG370" s="231">
        <f t="shared" si="294"/>
        <v>0</v>
      </c>
      <c r="BH370" s="231">
        <f t="shared" si="294"/>
        <v>0</v>
      </c>
      <c r="BI370" s="231">
        <f t="shared" si="294"/>
        <v>0</v>
      </c>
      <c r="BJ370" s="231">
        <f t="shared" si="294"/>
        <v>0</v>
      </c>
      <c r="BK370" s="231">
        <f t="shared" si="294"/>
        <v>0</v>
      </c>
      <c r="BL370" s="231">
        <f t="shared" si="294"/>
        <v>0</v>
      </c>
      <c r="BM370" s="231">
        <f t="shared" si="294"/>
        <v>0</v>
      </c>
      <c r="BN370" s="231">
        <f t="shared" si="294"/>
        <v>0</v>
      </c>
      <c r="BO370" s="231">
        <f t="shared" si="294"/>
        <v>0</v>
      </c>
      <c r="BP370" s="231">
        <f t="shared" si="294"/>
        <v>0</v>
      </c>
      <c r="BQ370" s="232">
        <f t="shared" si="294"/>
        <v>0</v>
      </c>
      <c r="BR370" s="233">
        <f t="shared" si="294"/>
        <v>0</v>
      </c>
      <c r="BS370" s="231">
        <f t="shared" si="294"/>
        <v>0</v>
      </c>
      <c r="BT370" s="231">
        <f t="shared" si="294"/>
        <v>0</v>
      </c>
      <c r="BU370" s="231">
        <f t="shared" si="294"/>
        <v>0</v>
      </c>
      <c r="BV370" s="231">
        <f t="shared" si="286"/>
        <v>0</v>
      </c>
      <c r="BW370" s="231">
        <f t="shared" si="286"/>
        <v>0</v>
      </c>
      <c r="BX370" s="231">
        <f t="shared" si="286"/>
        <v>0</v>
      </c>
      <c r="BY370" s="231">
        <f t="shared" si="286"/>
        <v>0</v>
      </c>
      <c r="BZ370" s="231">
        <f t="shared" si="286"/>
        <v>0</v>
      </c>
      <c r="CA370" s="231">
        <f t="shared" si="286"/>
        <v>0</v>
      </c>
      <c r="CB370" s="231">
        <f t="shared" si="286"/>
        <v>0</v>
      </c>
      <c r="CC370" s="232">
        <f t="shared" si="276"/>
        <v>0</v>
      </c>
      <c r="CD370" s="368"/>
    </row>
    <row r="371" spans="2:82" s="39" customFormat="1" ht="13.5" x14ac:dyDescent="0.75">
      <c r="B371" s="328" t="s">
        <v>808</v>
      </c>
      <c r="C371" s="329" t="s">
        <v>809</v>
      </c>
      <c r="D371" s="139" t="s">
        <v>479</v>
      </c>
      <c r="E371" s="276">
        <v>100</v>
      </c>
      <c r="F371" s="336"/>
      <c r="G371" s="74">
        <f t="shared" si="277"/>
        <v>0</v>
      </c>
      <c r="H371" s="230"/>
      <c r="I371" s="232"/>
      <c r="J371" s="230">
        <f t="shared" si="291"/>
        <v>0</v>
      </c>
      <c r="K371" s="231">
        <f t="shared" si="291"/>
        <v>0</v>
      </c>
      <c r="L371" s="231">
        <f t="shared" si="291"/>
        <v>0</v>
      </c>
      <c r="M371" s="231">
        <f t="shared" si="291"/>
        <v>0</v>
      </c>
      <c r="N371" s="231">
        <f t="shared" si="291"/>
        <v>0</v>
      </c>
      <c r="O371" s="231">
        <f t="shared" si="291"/>
        <v>0</v>
      </c>
      <c r="P371" s="231">
        <f t="shared" si="291"/>
        <v>0</v>
      </c>
      <c r="Q371" s="231">
        <f t="shared" si="291"/>
        <v>0</v>
      </c>
      <c r="R371" s="231">
        <f t="shared" si="291"/>
        <v>0</v>
      </c>
      <c r="S371" s="231">
        <f t="shared" si="291"/>
        <v>0</v>
      </c>
      <c r="T371" s="231">
        <f t="shared" si="291"/>
        <v>0</v>
      </c>
      <c r="U371" s="232">
        <f t="shared" si="291"/>
        <v>0</v>
      </c>
      <c r="V371" s="233">
        <f t="shared" si="291"/>
        <v>0</v>
      </c>
      <c r="W371" s="231">
        <f t="shared" si="291"/>
        <v>0</v>
      </c>
      <c r="X371" s="231">
        <f t="shared" si="291"/>
        <v>0</v>
      </c>
      <c r="Y371" s="231">
        <f t="shared" si="291"/>
        <v>0</v>
      </c>
      <c r="Z371" s="231">
        <f t="shared" si="292"/>
        <v>0</v>
      </c>
      <c r="AA371" s="231">
        <f t="shared" si="292"/>
        <v>0</v>
      </c>
      <c r="AB371" s="231">
        <f t="shared" si="292"/>
        <v>0</v>
      </c>
      <c r="AC371" s="231">
        <f t="shared" si="292"/>
        <v>0</v>
      </c>
      <c r="AD371" s="231">
        <f t="shared" si="292"/>
        <v>0</v>
      </c>
      <c r="AE371" s="231">
        <f t="shared" si="292"/>
        <v>0</v>
      </c>
      <c r="AF371" s="231">
        <f t="shared" si="292"/>
        <v>0</v>
      </c>
      <c r="AG371" s="232">
        <f t="shared" si="292"/>
        <v>0</v>
      </c>
      <c r="AH371" s="233">
        <f t="shared" si="292"/>
        <v>0</v>
      </c>
      <c r="AI371" s="231">
        <f t="shared" si="292"/>
        <v>0</v>
      </c>
      <c r="AJ371" s="231">
        <f t="shared" si="292"/>
        <v>0</v>
      </c>
      <c r="AK371" s="231">
        <f t="shared" si="292"/>
        <v>0</v>
      </c>
      <c r="AL371" s="231">
        <f t="shared" si="292"/>
        <v>0</v>
      </c>
      <c r="AM371" s="231">
        <f t="shared" si="292"/>
        <v>0</v>
      </c>
      <c r="AN371" s="231">
        <f t="shared" si="292"/>
        <v>0</v>
      </c>
      <c r="AO371" s="231">
        <f t="shared" si="292"/>
        <v>0</v>
      </c>
      <c r="AP371" s="231">
        <f t="shared" si="293"/>
        <v>0</v>
      </c>
      <c r="AQ371" s="231">
        <f t="shared" si="293"/>
        <v>0</v>
      </c>
      <c r="AR371" s="231">
        <f t="shared" si="293"/>
        <v>0</v>
      </c>
      <c r="AS371" s="232">
        <f t="shared" si="293"/>
        <v>0</v>
      </c>
      <c r="AT371" s="233">
        <f t="shared" si="293"/>
        <v>0</v>
      </c>
      <c r="AU371" s="231">
        <f t="shared" si="293"/>
        <v>0</v>
      </c>
      <c r="AV371" s="231">
        <f t="shared" si="293"/>
        <v>0</v>
      </c>
      <c r="AW371" s="231">
        <f t="shared" si="293"/>
        <v>0</v>
      </c>
      <c r="AX371" s="231">
        <f t="shared" si="293"/>
        <v>0</v>
      </c>
      <c r="AY371" s="231">
        <f t="shared" si="293"/>
        <v>0</v>
      </c>
      <c r="AZ371" s="231">
        <f t="shared" si="293"/>
        <v>0</v>
      </c>
      <c r="BA371" s="231">
        <f t="shared" si="293"/>
        <v>0</v>
      </c>
      <c r="BB371" s="231">
        <f t="shared" si="293"/>
        <v>0</v>
      </c>
      <c r="BC371" s="231">
        <f t="shared" si="293"/>
        <v>0</v>
      </c>
      <c r="BD371" s="231">
        <f t="shared" si="293"/>
        <v>0</v>
      </c>
      <c r="BE371" s="232">
        <f t="shared" si="293"/>
        <v>0</v>
      </c>
      <c r="BF371" s="233">
        <f t="shared" si="294"/>
        <v>0</v>
      </c>
      <c r="BG371" s="231">
        <f t="shared" si="294"/>
        <v>0</v>
      </c>
      <c r="BH371" s="231">
        <f t="shared" si="294"/>
        <v>0</v>
      </c>
      <c r="BI371" s="231">
        <f t="shared" si="294"/>
        <v>0</v>
      </c>
      <c r="BJ371" s="231">
        <f t="shared" si="294"/>
        <v>0</v>
      </c>
      <c r="BK371" s="231">
        <f t="shared" si="294"/>
        <v>0</v>
      </c>
      <c r="BL371" s="231">
        <f t="shared" si="294"/>
        <v>0</v>
      </c>
      <c r="BM371" s="231">
        <f t="shared" si="294"/>
        <v>0</v>
      </c>
      <c r="BN371" s="231">
        <f t="shared" si="294"/>
        <v>0</v>
      </c>
      <c r="BO371" s="231">
        <f t="shared" si="294"/>
        <v>0</v>
      </c>
      <c r="BP371" s="231">
        <f t="shared" si="294"/>
        <v>0</v>
      </c>
      <c r="BQ371" s="232">
        <f t="shared" si="294"/>
        <v>0</v>
      </c>
      <c r="BR371" s="233">
        <f t="shared" si="294"/>
        <v>0</v>
      </c>
      <c r="BS371" s="231">
        <f t="shared" si="294"/>
        <v>0</v>
      </c>
      <c r="BT371" s="231">
        <f t="shared" si="294"/>
        <v>0</v>
      </c>
      <c r="BU371" s="231">
        <f t="shared" si="294"/>
        <v>0</v>
      </c>
      <c r="BV371" s="231">
        <f t="shared" si="286"/>
        <v>0</v>
      </c>
      <c r="BW371" s="231">
        <f t="shared" si="286"/>
        <v>0</v>
      </c>
      <c r="BX371" s="231">
        <f t="shared" si="286"/>
        <v>0</v>
      </c>
      <c r="BY371" s="231">
        <f t="shared" si="286"/>
        <v>0</v>
      </c>
      <c r="BZ371" s="231">
        <f t="shared" si="286"/>
        <v>0</v>
      </c>
      <c r="CA371" s="231">
        <f t="shared" si="286"/>
        <v>0</v>
      </c>
      <c r="CB371" s="231">
        <f t="shared" si="286"/>
        <v>0</v>
      </c>
      <c r="CC371" s="232">
        <f t="shared" si="276"/>
        <v>0</v>
      </c>
      <c r="CD371" s="368"/>
    </row>
    <row r="372" spans="2:82" s="39" customFormat="1" ht="13.5" x14ac:dyDescent="0.75">
      <c r="B372" s="328" t="s">
        <v>810</v>
      </c>
      <c r="C372" s="329" t="s">
        <v>811</v>
      </c>
      <c r="D372" s="139" t="s">
        <v>479</v>
      </c>
      <c r="E372" s="276">
        <v>100</v>
      </c>
      <c r="F372" s="336"/>
      <c r="G372" s="74">
        <f t="shared" si="277"/>
        <v>0</v>
      </c>
      <c r="H372" s="230"/>
      <c r="I372" s="232"/>
      <c r="J372" s="230">
        <f t="shared" si="291"/>
        <v>0</v>
      </c>
      <c r="K372" s="231">
        <f t="shared" si="291"/>
        <v>0</v>
      </c>
      <c r="L372" s="231">
        <f t="shared" si="291"/>
        <v>0</v>
      </c>
      <c r="M372" s="231">
        <f t="shared" si="291"/>
        <v>0</v>
      </c>
      <c r="N372" s="231">
        <f t="shared" si="291"/>
        <v>0</v>
      </c>
      <c r="O372" s="231">
        <f t="shared" si="291"/>
        <v>0</v>
      </c>
      <c r="P372" s="231">
        <f t="shared" si="291"/>
        <v>0</v>
      </c>
      <c r="Q372" s="231">
        <f t="shared" si="291"/>
        <v>0</v>
      </c>
      <c r="R372" s="231">
        <f t="shared" si="291"/>
        <v>0</v>
      </c>
      <c r="S372" s="231">
        <f t="shared" si="291"/>
        <v>0</v>
      </c>
      <c r="T372" s="231">
        <f t="shared" si="291"/>
        <v>0</v>
      </c>
      <c r="U372" s="232">
        <f t="shared" si="291"/>
        <v>0</v>
      </c>
      <c r="V372" s="233">
        <f t="shared" si="291"/>
        <v>0</v>
      </c>
      <c r="W372" s="231">
        <f t="shared" si="291"/>
        <v>0</v>
      </c>
      <c r="X372" s="231">
        <f t="shared" si="291"/>
        <v>0</v>
      </c>
      <c r="Y372" s="231">
        <f t="shared" si="291"/>
        <v>0</v>
      </c>
      <c r="Z372" s="231">
        <f t="shared" si="292"/>
        <v>0</v>
      </c>
      <c r="AA372" s="231">
        <f t="shared" si="292"/>
        <v>0</v>
      </c>
      <c r="AB372" s="231">
        <f t="shared" si="292"/>
        <v>0</v>
      </c>
      <c r="AC372" s="231">
        <f t="shared" si="292"/>
        <v>0</v>
      </c>
      <c r="AD372" s="231">
        <f t="shared" si="292"/>
        <v>0</v>
      </c>
      <c r="AE372" s="231">
        <f t="shared" si="292"/>
        <v>0</v>
      </c>
      <c r="AF372" s="231">
        <f t="shared" si="292"/>
        <v>0</v>
      </c>
      <c r="AG372" s="232">
        <f t="shared" si="292"/>
        <v>0</v>
      </c>
      <c r="AH372" s="233">
        <f t="shared" si="292"/>
        <v>0</v>
      </c>
      <c r="AI372" s="231">
        <f t="shared" si="292"/>
        <v>0</v>
      </c>
      <c r="AJ372" s="231">
        <f t="shared" si="292"/>
        <v>0</v>
      </c>
      <c r="AK372" s="231">
        <f t="shared" si="292"/>
        <v>0</v>
      </c>
      <c r="AL372" s="231">
        <f t="shared" si="292"/>
        <v>0</v>
      </c>
      <c r="AM372" s="231">
        <f t="shared" si="292"/>
        <v>0</v>
      </c>
      <c r="AN372" s="231">
        <f t="shared" si="292"/>
        <v>0</v>
      </c>
      <c r="AO372" s="231">
        <f t="shared" si="292"/>
        <v>0</v>
      </c>
      <c r="AP372" s="231">
        <f t="shared" si="293"/>
        <v>0</v>
      </c>
      <c r="AQ372" s="231">
        <f t="shared" si="293"/>
        <v>0</v>
      </c>
      <c r="AR372" s="231">
        <f t="shared" si="293"/>
        <v>0</v>
      </c>
      <c r="AS372" s="232">
        <f t="shared" si="293"/>
        <v>0</v>
      </c>
      <c r="AT372" s="233">
        <f t="shared" si="293"/>
        <v>0</v>
      </c>
      <c r="AU372" s="231">
        <f t="shared" si="293"/>
        <v>0</v>
      </c>
      <c r="AV372" s="231">
        <f t="shared" si="293"/>
        <v>0</v>
      </c>
      <c r="AW372" s="231">
        <f t="shared" si="293"/>
        <v>0</v>
      </c>
      <c r="AX372" s="231">
        <f t="shared" si="293"/>
        <v>0</v>
      </c>
      <c r="AY372" s="231">
        <f t="shared" si="293"/>
        <v>0</v>
      </c>
      <c r="AZ372" s="231">
        <f t="shared" si="293"/>
        <v>0</v>
      </c>
      <c r="BA372" s="231">
        <f t="shared" si="293"/>
        <v>0</v>
      </c>
      <c r="BB372" s="231">
        <f t="shared" si="293"/>
        <v>0</v>
      </c>
      <c r="BC372" s="231">
        <f t="shared" si="293"/>
        <v>0</v>
      </c>
      <c r="BD372" s="231">
        <f t="shared" si="293"/>
        <v>0</v>
      </c>
      <c r="BE372" s="232">
        <f t="shared" si="293"/>
        <v>0</v>
      </c>
      <c r="BF372" s="233">
        <f t="shared" si="294"/>
        <v>0</v>
      </c>
      <c r="BG372" s="231">
        <f t="shared" si="294"/>
        <v>0</v>
      </c>
      <c r="BH372" s="231">
        <f t="shared" si="294"/>
        <v>0</v>
      </c>
      <c r="BI372" s="231">
        <f t="shared" si="294"/>
        <v>0</v>
      </c>
      <c r="BJ372" s="231">
        <f t="shared" si="294"/>
        <v>0</v>
      </c>
      <c r="BK372" s="231">
        <f t="shared" si="294"/>
        <v>0</v>
      </c>
      <c r="BL372" s="231">
        <f t="shared" si="294"/>
        <v>0</v>
      </c>
      <c r="BM372" s="231">
        <f t="shared" si="294"/>
        <v>0</v>
      </c>
      <c r="BN372" s="231">
        <f t="shared" si="294"/>
        <v>0</v>
      </c>
      <c r="BO372" s="231">
        <f t="shared" si="294"/>
        <v>0</v>
      </c>
      <c r="BP372" s="231">
        <f t="shared" si="294"/>
        <v>0</v>
      </c>
      <c r="BQ372" s="232">
        <f t="shared" si="294"/>
        <v>0</v>
      </c>
      <c r="BR372" s="233">
        <f t="shared" si="294"/>
        <v>0</v>
      </c>
      <c r="BS372" s="231">
        <f t="shared" si="294"/>
        <v>0</v>
      </c>
      <c r="BT372" s="231">
        <f t="shared" si="294"/>
        <v>0</v>
      </c>
      <c r="BU372" s="231">
        <f t="shared" si="294"/>
        <v>0</v>
      </c>
      <c r="BV372" s="231">
        <f t="shared" si="286"/>
        <v>0</v>
      </c>
      <c r="BW372" s="231">
        <f t="shared" si="286"/>
        <v>0</v>
      </c>
      <c r="BX372" s="231">
        <f t="shared" si="286"/>
        <v>0</v>
      </c>
      <c r="BY372" s="231">
        <f t="shared" si="286"/>
        <v>0</v>
      </c>
      <c r="BZ372" s="231">
        <f t="shared" si="286"/>
        <v>0</v>
      </c>
      <c r="CA372" s="231">
        <f t="shared" si="286"/>
        <v>0</v>
      </c>
      <c r="CB372" s="231">
        <f t="shared" si="286"/>
        <v>0</v>
      </c>
      <c r="CC372" s="232">
        <f t="shared" si="276"/>
        <v>0</v>
      </c>
      <c r="CD372" s="368"/>
    </row>
    <row r="373" spans="2:82" s="39" customFormat="1" ht="13.5" x14ac:dyDescent="0.75">
      <c r="B373" s="328" t="s">
        <v>812</v>
      </c>
      <c r="C373" s="329" t="s">
        <v>813</v>
      </c>
      <c r="D373" s="139" t="s">
        <v>479</v>
      </c>
      <c r="E373" s="276">
        <v>100</v>
      </c>
      <c r="F373" s="336"/>
      <c r="G373" s="74">
        <f t="shared" si="277"/>
        <v>0</v>
      </c>
      <c r="H373" s="230"/>
      <c r="I373" s="232"/>
      <c r="J373" s="230">
        <f t="shared" si="291"/>
        <v>0</v>
      </c>
      <c r="K373" s="231">
        <f t="shared" si="291"/>
        <v>0</v>
      </c>
      <c r="L373" s="231">
        <f t="shared" si="291"/>
        <v>0</v>
      </c>
      <c r="M373" s="231">
        <f t="shared" si="291"/>
        <v>0</v>
      </c>
      <c r="N373" s="231">
        <f t="shared" si="291"/>
        <v>0</v>
      </c>
      <c r="O373" s="231">
        <f t="shared" si="291"/>
        <v>0</v>
      </c>
      <c r="P373" s="231">
        <f t="shared" si="291"/>
        <v>0</v>
      </c>
      <c r="Q373" s="231">
        <f t="shared" si="291"/>
        <v>0</v>
      </c>
      <c r="R373" s="231">
        <f t="shared" si="291"/>
        <v>0</v>
      </c>
      <c r="S373" s="231">
        <f t="shared" si="291"/>
        <v>0</v>
      </c>
      <c r="T373" s="231">
        <f t="shared" si="291"/>
        <v>0</v>
      </c>
      <c r="U373" s="232">
        <f t="shared" si="291"/>
        <v>0</v>
      </c>
      <c r="V373" s="233">
        <f t="shared" si="291"/>
        <v>0</v>
      </c>
      <c r="W373" s="231">
        <f t="shared" si="291"/>
        <v>0</v>
      </c>
      <c r="X373" s="231">
        <f t="shared" si="291"/>
        <v>0</v>
      </c>
      <c r="Y373" s="231">
        <f t="shared" si="291"/>
        <v>0</v>
      </c>
      <c r="Z373" s="231">
        <f t="shared" si="292"/>
        <v>0</v>
      </c>
      <c r="AA373" s="231">
        <f t="shared" si="292"/>
        <v>0</v>
      </c>
      <c r="AB373" s="231">
        <f t="shared" si="292"/>
        <v>0</v>
      </c>
      <c r="AC373" s="231">
        <f t="shared" si="292"/>
        <v>0</v>
      </c>
      <c r="AD373" s="231">
        <f t="shared" si="292"/>
        <v>0</v>
      </c>
      <c r="AE373" s="231">
        <f t="shared" si="292"/>
        <v>0</v>
      </c>
      <c r="AF373" s="231">
        <f t="shared" si="292"/>
        <v>0</v>
      </c>
      <c r="AG373" s="232">
        <f t="shared" si="292"/>
        <v>0</v>
      </c>
      <c r="AH373" s="233">
        <f t="shared" si="292"/>
        <v>0</v>
      </c>
      <c r="AI373" s="231">
        <f t="shared" si="292"/>
        <v>0</v>
      </c>
      <c r="AJ373" s="231">
        <f t="shared" si="292"/>
        <v>0</v>
      </c>
      <c r="AK373" s="231">
        <f t="shared" si="292"/>
        <v>0</v>
      </c>
      <c r="AL373" s="231">
        <f t="shared" si="292"/>
        <v>0</v>
      </c>
      <c r="AM373" s="231">
        <f t="shared" si="292"/>
        <v>0</v>
      </c>
      <c r="AN373" s="231">
        <f t="shared" si="292"/>
        <v>0</v>
      </c>
      <c r="AO373" s="231">
        <f t="shared" si="292"/>
        <v>0</v>
      </c>
      <c r="AP373" s="231">
        <f t="shared" si="293"/>
        <v>0</v>
      </c>
      <c r="AQ373" s="231">
        <f t="shared" si="293"/>
        <v>0</v>
      </c>
      <c r="AR373" s="231">
        <f t="shared" si="293"/>
        <v>0</v>
      </c>
      <c r="AS373" s="232">
        <f t="shared" si="293"/>
        <v>0</v>
      </c>
      <c r="AT373" s="233">
        <f t="shared" si="293"/>
        <v>0</v>
      </c>
      <c r="AU373" s="231">
        <f t="shared" si="293"/>
        <v>0</v>
      </c>
      <c r="AV373" s="231">
        <f t="shared" si="293"/>
        <v>0</v>
      </c>
      <c r="AW373" s="231">
        <f t="shared" si="293"/>
        <v>0</v>
      </c>
      <c r="AX373" s="231">
        <f t="shared" si="293"/>
        <v>0</v>
      </c>
      <c r="AY373" s="231">
        <f t="shared" si="293"/>
        <v>0</v>
      </c>
      <c r="AZ373" s="231">
        <f t="shared" si="293"/>
        <v>0</v>
      </c>
      <c r="BA373" s="231">
        <f t="shared" si="293"/>
        <v>0</v>
      </c>
      <c r="BB373" s="231">
        <f t="shared" si="293"/>
        <v>0</v>
      </c>
      <c r="BC373" s="231">
        <f t="shared" si="293"/>
        <v>0</v>
      </c>
      <c r="BD373" s="231">
        <f t="shared" si="293"/>
        <v>0</v>
      </c>
      <c r="BE373" s="232">
        <f t="shared" si="293"/>
        <v>0</v>
      </c>
      <c r="BF373" s="233">
        <f t="shared" si="294"/>
        <v>0</v>
      </c>
      <c r="BG373" s="231">
        <f t="shared" si="294"/>
        <v>0</v>
      </c>
      <c r="BH373" s="231">
        <f t="shared" si="294"/>
        <v>0</v>
      </c>
      <c r="BI373" s="231">
        <f t="shared" si="294"/>
        <v>0</v>
      </c>
      <c r="BJ373" s="231">
        <f t="shared" si="294"/>
        <v>0</v>
      </c>
      <c r="BK373" s="231">
        <f t="shared" si="294"/>
        <v>0</v>
      </c>
      <c r="BL373" s="231">
        <f t="shared" si="294"/>
        <v>0</v>
      </c>
      <c r="BM373" s="231">
        <f t="shared" si="294"/>
        <v>0</v>
      </c>
      <c r="BN373" s="231">
        <f t="shared" si="294"/>
        <v>0</v>
      </c>
      <c r="BO373" s="231">
        <f t="shared" si="294"/>
        <v>0</v>
      </c>
      <c r="BP373" s="231">
        <f t="shared" si="294"/>
        <v>0</v>
      </c>
      <c r="BQ373" s="232">
        <f t="shared" si="294"/>
        <v>0</v>
      </c>
      <c r="BR373" s="233">
        <f t="shared" si="294"/>
        <v>0</v>
      </c>
      <c r="BS373" s="231">
        <f t="shared" si="294"/>
        <v>0</v>
      </c>
      <c r="BT373" s="231">
        <f t="shared" si="294"/>
        <v>0</v>
      </c>
      <c r="BU373" s="231">
        <f t="shared" si="294"/>
        <v>0</v>
      </c>
      <c r="BV373" s="231">
        <f t="shared" si="286"/>
        <v>0</v>
      </c>
      <c r="BW373" s="231">
        <f t="shared" si="286"/>
        <v>0</v>
      </c>
      <c r="BX373" s="231">
        <f t="shared" si="286"/>
        <v>0</v>
      </c>
      <c r="BY373" s="231">
        <f t="shared" si="286"/>
        <v>0</v>
      </c>
      <c r="BZ373" s="231">
        <f t="shared" si="286"/>
        <v>0</v>
      </c>
      <c r="CA373" s="231">
        <f t="shared" si="286"/>
        <v>0</v>
      </c>
      <c r="CB373" s="231">
        <f t="shared" si="286"/>
        <v>0</v>
      </c>
      <c r="CC373" s="232">
        <f t="shared" si="276"/>
        <v>0</v>
      </c>
      <c r="CD373" s="368"/>
    </row>
    <row r="374" spans="2:82" s="39" customFormat="1" ht="13.5" x14ac:dyDescent="0.75">
      <c r="B374" s="328" t="s">
        <v>814</v>
      </c>
      <c r="C374" s="329" t="s">
        <v>815</v>
      </c>
      <c r="D374" s="139" t="s">
        <v>446</v>
      </c>
      <c r="E374" s="276">
        <v>4</v>
      </c>
      <c r="F374" s="336"/>
      <c r="G374" s="74">
        <f t="shared" si="277"/>
        <v>0</v>
      </c>
      <c r="H374" s="230"/>
      <c r="I374" s="232"/>
      <c r="J374" s="230">
        <f t="shared" si="291"/>
        <v>0</v>
      </c>
      <c r="K374" s="231">
        <f t="shared" si="291"/>
        <v>0</v>
      </c>
      <c r="L374" s="231">
        <f t="shared" si="291"/>
        <v>0</v>
      </c>
      <c r="M374" s="231">
        <f t="shared" si="291"/>
        <v>0</v>
      </c>
      <c r="N374" s="231">
        <f t="shared" si="291"/>
        <v>0</v>
      </c>
      <c r="O374" s="231">
        <f t="shared" si="291"/>
        <v>0</v>
      </c>
      <c r="P374" s="231">
        <f t="shared" si="291"/>
        <v>0</v>
      </c>
      <c r="Q374" s="231">
        <f t="shared" si="291"/>
        <v>0</v>
      </c>
      <c r="R374" s="231">
        <f t="shared" si="291"/>
        <v>0</v>
      </c>
      <c r="S374" s="231">
        <f t="shared" si="291"/>
        <v>0</v>
      </c>
      <c r="T374" s="231">
        <f t="shared" si="291"/>
        <v>0</v>
      </c>
      <c r="U374" s="232">
        <f t="shared" si="291"/>
        <v>0</v>
      </c>
      <c r="V374" s="233">
        <f t="shared" si="291"/>
        <v>0</v>
      </c>
      <c r="W374" s="231">
        <f t="shared" si="291"/>
        <v>0</v>
      </c>
      <c r="X374" s="231">
        <f t="shared" si="291"/>
        <v>0</v>
      </c>
      <c r="Y374" s="231">
        <f t="shared" si="291"/>
        <v>0</v>
      </c>
      <c r="Z374" s="231">
        <f t="shared" si="292"/>
        <v>0</v>
      </c>
      <c r="AA374" s="231">
        <f t="shared" si="292"/>
        <v>0</v>
      </c>
      <c r="AB374" s="231">
        <f t="shared" si="292"/>
        <v>0</v>
      </c>
      <c r="AC374" s="231">
        <f t="shared" si="292"/>
        <v>0</v>
      </c>
      <c r="AD374" s="231">
        <f t="shared" si="292"/>
        <v>0</v>
      </c>
      <c r="AE374" s="231">
        <f t="shared" si="292"/>
        <v>0</v>
      </c>
      <c r="AF374" s="231">
        <f t="shared" si="292"/>
        <v>0</v>
      </c>
      <c r="AG374" s="232">
        <f t="shared" si="292"/>
        <v>0</v>
      </c>
      <c r="AH374" s="233">
        <f t="shared" si="292"/>
        <v>0</v>
      </c>
      <c r="AI374" s="231">
        <f t="shared" si="292"/>
        <v>0</v>
      </c>
      <c r="AJ374" s="231">
        <f t="shared" si="292"/>
        <v>0</v>
      </c>
      <c r="AK374" s="231">
        <f t="shared" si="292"/>
        <v>0</v>
      </c>
      <c r="AL374" s="231">
        <f t="shared" si="292"/>
        <v>0</v>
      </c>
      <c r="AM374" s="231">
        <f t="shared" si="292"/>
        <v>0</v>
      </c>
      <c r="AN374" s="231">
        <f t="shared" si="292"/>
        <v>0</v>
      </c>
      <c r="AO374" s="231">
        <f t="shared" si="292"/>
        <v>0</v>
      </c>
      <c r="AP374" s="231">
        <f t="shared" si="293"/>
        <v>0</v>
      </c>
      <c r="AQ374" s="231">
        <f t="shared" si="293"/>
        <v>0</v>
      </c>
      <c r="AR374" s="231">
        <f t="shared" si="293"/>
        <v>0</v>
      </c>
      <c r="AS374" s="232">
        <f t="shared" si="293"/>
        <v>0</v>
      </c>
      <c r="AT374" s="233">
        <f t="shared" si="293"/>
        <v>0</v>
      </c>
      <c r="AU374" s="231">
        <f t="shared" si="293"/>
        <v>0</v>
      </c>
      <c r="AV374" s="231">
        <f t="shared" si="293"/>
        <v>0</v>
      </c>
      <c r="AW374" s="231">
        <f t="shared" si="293"/>
        <v>0</v>
      </c>
      <c r="AX374" s="231">
        <f t="shared" si="293"/>
        <v>0</v>
      </c>
      <c r="AY374" s="231">
        <f t="shared" si="293"/>
        <v>0</v>
      </c>
      <c r="AZ374" s="231">
        <f t="shared" si="293"/>
        <v>0</v>
      </c>
      <c r="BA374" s="231">
        <f t="shared" si="293"/>
        <v>0</v>
      </c>
      <c r="BB374" s="231">
        <f t="shared" si="293"/>
        <v>0</v>
      </c>
      <c r="BC374" s="231">
        <f t="shared" si="293"/>
        <v>0</v>
      </c>
      <c r="BD374" s="231">
        <f t="shared" si="293"/>
        <v>0</v>
      </c>
      <c r="BE374" s="232">
        <f t="shared" si="293"/>
        <v>0</v>
      </c>
      <c r="BF374" s="233">
        <f t="shared" si="294"/>
        <v>0</v>
      </c>
      <c r="BG374" s="231">
        <f t="shared" si="294"/>
        <v>0</v>
      </c>
      <c r="BH374" s="231">
        <f t="shared" si="294"/>
        <v>0</v>
      </c>
      <c r="BI374" s="231">
        <f t="shared" si="294"/>
        <v>0</v>
      </c>
      <c r="BJ374" s="231">
        <f t="shared" si="294"/>
        <v>0</v>
      </c>
      <c r="BK374" s="231">
        <f t="shared" si="294"/>
        <v>0</v>
      </c>
      <c r="BL374" s="231">
        <f t="shared" si="294"/>
        <v>0</v>
      </c>
      <c r="BM374" s="231">
        <f t="shared" si="294"/>
        <v>0</v>
      </c>
      <c r="BN374" s="231">
        <f t="shared" si="294"/>
        <v>0</v>
      </c>
      <c r="BO374" s="231">
        <f t="shared" si="294"/>
        <v>0</v>
      </c>
      <c r="BP374" s="231">
        <f t="shared" si="294"/>
        <v>0</v>
      </c>
      <c r="BQ374" s="232">
        <f t="shared" si="294"/>
        <v>0</v>
      </c>
      <c r="BR374" s="233">
        <f t="shared" si="294"/>
        <v>0</v>
      </c>
      <c r="BS374" s="231">
        <f t="shared" si="294"/>
        <v>0</v>
      </c>
      <c r="BT374" s="231">
        <f t="shared" si="294"/>
        <v>0</v>
      </c>
      <c r="BU374" s="231">
        <f t="shared" si="294"/>
        <v>0</v>
      </c>
      <c r="BV374" s="231">
        <f t="shared" si="286"/>
        <v>0</v>
      </c>
      <c r="BW374" s="231">
        <f t="shared" si="286"/>
        <v>0</v>
      </c>
      <c r="BX374" s="231">
        <f t="shared" si="286"/>
        <v>0</v>
      </c>
      <c r="BY374" s="231">
        <f t="shared" si="286"/>
        <v>0</v>
      </c>
      <c r="BZ374" s="231">
        <f t="shared" si="286"/>
        <v>0</v>
      </c>
      <c r="CA374" s="231">
        <f t="shared" si="286"/>
        <v>0</v>
      </c>
      <c r="CB374" s="231">
        <f t="shared" si="286"/>
        <v>0</v>
      </c>
      <c r="CC374" s="232">
        <f t="shared" si="276"/>
        <v>0</v>
      </c>
      <c r="CD374" s="368"/>
    </row>
    <row r="375" spans="2:82" s="39" customFormat="1" ht="13.5" x14ac:dyDescent="0.75">
      <c r="B375" s="328" t="s">
        <v>816</v>
      </c>
      <c r="C375" s="329" t="s">
        <v>817</v>
      </c>
      <c r="D375" s="139" t="s">
        <v>446</v>
      </c>
      <c r="E375" s="276">
        <v>4</v>
      </c>
      <c r="F375" s="336"/>
      <c r="G375" s="74">
        <f t="shared" si="277"/>
        <v>0</v>
      </c>
      <c r="H375" s="230"/>
      <c r="I375" s="232"/>
      <c r="J375" s="230">
        <f t="shared" si="291"/>
        <v>0</v>
      </c>
      <c r="K375" s="231">
        <f t="shared" si="291"/>
        <v>0</v>
      </c>
      <c r="L375" s="231">
        <f t="shared" si="291"/>
        <v>0</v>
      </c>
      <c r="M375" s="231">
        <f t="shared" si="291"/>
        <v>0</v>
      </c>
      <c r="N375" s="231">
        <f t="shared" si="291"/>
        <v>0</v>
      </c>
      <c r="O375" s="231">
        <f t="shared" si="291"/>
        <v>0</v>
      </c>
      <c r="P375" s="231">
        <f t="shared" si="291"/>
        <v>0</v>
      </c>
      <c r="Q375" s="231">
        <f t="shared" si="291"/>
        <v>0</v>
      </c>
      <c r="R375" s="231">
        <f t="shared" si="291"/>
        <v>0</v>
      </c>
      <c r="S375" s="231">
        <f t="shared" si="291"/>
        <v>0</v>
      </c>
      <c r="T375" s="231">
        <f t="shared" si="291"/>
        <v>0</v>
      </c>
      <c r="U375" s="232">
        <f t="shared" si="291"/>
        <v>0</v>
      </c>
      <c r="V375" s="233">
        <f t="shared" si="291"/>
        <v>0</v>
      </c>
      <c r="W375" s="231">
        <f t="shared" si="291"/>
        <v>0</v>
      </c>
      <c r="X375" s="231">
        <f t="shared" si="291"/>
        <v>0</v>
      </c>
      <c r="Y375" s="231">
        <f t="shared" si="291"/>
        <v>0</v>
      </c>
      <c r="Z375" s="231">
        <f t="shared" si="292"/>
        <v>0</v>
      </c>
      <c r="AA375" s="231">
        <f t="shared" si="292"/>
        <v>0</v>
      </c>
      <c r="AB375" s="231">
        <f t="shared" si="292"/>
        <v>0</v>
      </c>
      <c r="AC375" s="231">
        <f t="shared" si="292"/>
        <v>0</v>
      </c>
      <c r="AD375" s="231">
        <f t="shared" si="292"/>
        <v>0</v>
      </c>
      <c r="AE375" s="231">
        <f t="shared" si="292"/>
        <v>0</v>
      </c>
      <c r="AF375" s="231">
        <f t="shared" si="292"/>
        <v>0</v>
      </c>
      <c r="AG375" s="232">
        <f t="shared" si="292"/>
        <v>0</v>
      </c>
      <c r="AH375" s="233">
        <f t="shared" si="292"/>
        <v>0</v>
      </c>
      <c r="AI375" s="231">
        <f t="shared" si="292"/>
        <v>0</v>
      </c>
      <c r="AJ375" s="231">
        <f t="shared" si="292"/>
        <v>0</v>
      </c>
      <c r="AK375" s="231">
        <f t="shared" si="292"/>
        <v>0</v>
      </c>
      <c r="AL375" s="231">
        <f t="shared" si="292"/>
        <v>0</v>
      </c>
      <c r="AM375" s="231">
        <f t="shared" si="292"/>
        <v>0</v>
      </c>
      <c r="AN375" s="231">
        <f t="shared" si="292"/>
        <v>0</v>
      </c>
      <c r="AO375" s="231">
        <f t="shared" si="292"/>
        <v>0</v>
      </c>
      <c r="AP375" s="231">
        <f t="shared" si="293"/>
        <v>0</v>
      </c>
      <c r="AQ375" s="231">
        <f t="shared" si="293"/>
        <v>0</v>
      </c>
      <c r="AR375" s="231">
        <f t="shared" si="293"/>
        <v>0</v>
      </c>
      <c r="AS375" s="232">
        <f t="shared" si="293"/>
        <v>0</v>
      </c>
      <c r="AT375" s="233">
        <f t="shared" si="293"/>
        <v>0</v>
      </c>
      <c r="AU375" s="231">
        <f t="shared" si="293"/>
        <v>0</v>
      </c>
      <c r="AV375" s="231">
        <f t="shared" si="293"/>
        <v>0</v>
      </c>
      <c r="AW375" s="231">
        <f t="shared" si="293"/>
        <v>0</v>
      </c>
      <c r="AX375" s="231">
        <f t="shared" si="293"/>
        <v>0</v>
      </c>
      <c r="AY375" s="231">
        <f t="shared" si="293"/>
        <v>0</v>
      </c>
      <c r="AZ375" s="231">
        <f t="shared" si="293"/>
        <v>0</v>
      </c>
      <c r="BA375" s="231">
        <f t="shared" si="293"/>
        <v>0</v>
      </c>
      <c r="BB375" s="231">
        <f t="shared" si="293"/>
        <v>0</v>
      </c>
      <c r="BC375" s="231">
        <f t="shared" si="293"/>
        <v>0</v>
      </c>
      <c r="BD375" s="231">
        <f t="shared" si="293"/>
        <v>0</v>
      </c>
      <c r="BE375" s="232">
        <f t="shared" si="293"/>
        <v>0</v>
      </c>
      <c r="BF375" s="233">
        <f t="shared" si="294"/>
        <v>0</v>
      </c>
      <c r="BG375" s="231">
        <f t="shared" si="294"/>
        <v>0</v>
      </c>
      <c r="BH375" s="231">
        <f t="shared" si="294"/>
        <v>0</v>
      </c>
      <c r="BI375" s="231">
        <f t="shared" si="294"/>
        <v>0</v>
      </c>
      <c r="BJ375" s="231">
        <f t="shared" si="294"/>
        <v>0</v>
      </c>
      <c r="BK375" s="231">
        <f t="shared" si="294"/>
        <v>0</v>
      </c>
      <c r="BL375" s="231">
        <f t="shared" si="294"/>
        <v>0</v>
      </c>
      <c r="BM375" s="231">
        <f t="shared" si="294"/>
        <v>0</v>
      </c>
      <c r="BN375" s="231">
        <f t="shared" si="294"/>
        <v>0</v>
      </c>
      <c r="BO375" s="231">
        <f t="shared" si="294"/>
        <v>0</v>
      </c>
      <c r="BP375" s="231">
        <f t="shared" si="294"/>
        <v>0</v>
      </c>
      <c r="BQ375" s="232">
        <f t="shared" si="294"/>
        <v>0</v>
      </c>
      <c r="BR375" s="233">
        <f t="shared" si="294"/>
        <v>0</v>
      </c>
      <c r="BS375" s="231">
        <f t="shared" si="294"/>
        <v>0</v>
      </c>
      <c r="BT375" s="231">
        <f t="shared" si="294"/>
        <v>0</v>
      </c>
      <c r="BU375" s="231">
        <f t="shared" si="294"/>
        <v>0</v>
      </c>
      <c r="BV375" s="231">
        <f t="shared" si="286"/>
        <v>0</v>
      </c>
      <c r="BW375" s="231">
        <f t="shared" si="286"/>
        <v>0</v>
      </c>
      <c r="BX375" s="231">
        <f t="shared" si="286"/>
        <v>0</v>
      </c>
      <c r="BY375" s="231">
        <f t="shared" si="286"/>
        <v>0</v>
      </c>
      <c r="BZ375" s="231">
        <f t="shared" si="286"/>
        <v>0</v>
      </c>
      <c r="CA375" s="231">
        <f t="shared" si="286"/>
        <v>0</v>
      </c>
      <c r="CB375" s="231">
        <f t="shared" si="286"/>
        <v>0</v>
      </c>
      <c r="CC375" s="232">
        <f t="shared" si="276"/>
        <v>0</v>
      </c>
      <c r="CD375" s="368"/>
    </row>
    <row r="376" spans="2:82" s="39" customFormat="1" ht="13.5" x14ac:dyDescent="0.75">
      <c r="B376" s="328" t="s">
        <v>818</v>
      </c>
      <c r="C376" s="329" t="s">
        <v>819</v>
      </c>
      <c r="D376" s="139" t="s">
        <v>446</v>
      </c>
      <c r="E376" s="276">
        <v>4</v>
      </c>
      <c r="F376" s="336"/>
      <c r="G376" s="74">
        <f t="shared" si="277"/>
        <v>0</v>
      </c>
      <c r="H376" s="230"/>
      <c r="I376" s="232"/>
      <c r="J376" s="230">
        <f t="shared" si="291"/>
        <v>0</v>
      </c>
      <c r="K376" s="231">
        <f t="shared" si="291"/>
        <v>0</v>
      </c>
      <c r="L376" s="231">
        <f t="shared" si="291"/>
        <v>0</v>
      </c>
      <c r="M376" s="231">
        <f t="shared" si="291"/>
        <v>0</v>
      </c>
      <c r="N376" s="231">
        <f t="shared" si="291"/>
        <v>0</v>
      </c>
      <c r="O376" s="231">
        <f t="shared" si="291"/>
        <v>0</v>
      </c>
      <c r="P376" s="231">
        <f t="shared" si="291"/>
        <v>0</v>
      </c>
      <c r="Q376" s="231">
        <f t="shared" si="291"/>
        <v>0</v>
      </c>
      <c r="R376" s="231">
        <f t="shared" si="291"/>
        <v>0</v>
      </c>
      <c r="S376" s="231">
        <f t="shared" si="291"/>
        <v>0</v>
      </c>
      <c r="T376" s="231">
        <f t="shared" si="291"/>
        <v>0</v>
      </c>
      <c r="U376" s="232">
        <f t="shared" si="291"/>
        <v>0</v>
      </c>
      <c r="V376" s="233">
        <f t="shared" si="291"/>
        <v>0</v>
      </c>
      <c r="W376" s="231">
        <f t="shared" si="291"/>
        <v>0</v>
      </c>
      <c r="X376" s="231">
        <f t="shared" si="291"/>
        <v>0</v>
      </c>
      <c r="Y376" s="231">
        <f t="shared" si="291"/>
        <v>0</v>
      </c>
      <c r="Z376" s="231">
        <f t="shared" si="292"/>
        <v>0</v>
      </c>
      <c r="AA376" s="231">
        <f t="shared" si="292"/>
        <v>0</v>
      </c>
      <c r="AB376" s="231">
        <f t="shared" si="292"/>
        <v>0</v>
      </c>
      <c r="AC376" s="231">
        <f t="shared" si="292"/>
        <v>0</v>
      </c>
      <c r="AD376" s="231">
        <f t="shared" si="292"/>
        <v>0</v>
      </c>
      <c r="AE376" s="231">
        <f t="shared" si="292"/>
        <v>0</v>
      </c>
      <c r="AF376" s="231">
        <f t="shared" si="292"/>
        <v>0</v>
      </c>
      <c r="AG376" s="232">
        <f t="shared" si="292"/>
        <v>0</v>
      </c>
      <c r="AH376" s="233">
        <f t="shared" si="292"/>
        <v>0</v>
      </c>
      <c r="AI376" s="231">
        <f t="shared" si="292"/>
        <v>0</v>
      </c>
      <c r="AJ376" s="231">
        <f t="shared" si="292"/>
        <v>0</v>
      </c>
      <c r="AK376" s="231">
        <f t="shared" si="292"/>
        <v>0</v>
      </c>
      <c r="AL376" s="231">
        <f t="shared" si="292"/>
        <v>0</v>
      </c>
      <c r="AM376" s="231">
        <f t="shared" si="292"/>
        <v>0</v>
      </c>
      <c r="AN376" s="231">
        <f t="shared" si="292"/>
        <v>0</v>
      </c>
      <c r="AO376" s="231">
        <f t="shared" si="292"/>
        <v>0</v>
      </c>
      <c r="AP376" s="231">
        <f t="shared" si="293"/>
        <v>0</v>
      </c>
      <c r="AQ376" s="231">
        <f t="shared" si="293"/>
        <v>0</v>
      </c>
      <c r="AR376" s="231">
        <f t="shared" si="293"/>
        <v>0</v>
      </c>
      <c r="AS376" s="232">
        <f t="shared" si="293"/>
        <v>0</v>
      </c>
      <c r="AT376" s="233">
        <f t="shared" si="293"/>
        <v>0</v>
      </c>
      <c r="AU376" s="231">
        <f t="shared" si="293"/>
        <v>0</v>
      </c>
      <c r="AV376" s="231">
        <f t="shared" si="293"/>
        <v>0</v>
      </c>
      <c r="AW376" s="231">
        <f t="shared" si="293"/>
        <v>0</v>
      </c>
      <c r="AX376" s="231">
        <f t="shared" si="293"/>
        <v>0</v>
      </c>
      <c r="AY376" s="231">
        <f t="shared" si="293"/>
        <v>0</v>
      </c>
      <c r="AZ376" s="231">
        <f t="shared" si="293"/>
        <v>0</v>
      </c>
      <c r="BA376" s="231">
        <f t="shared" si="293"/>
        <v>0</v>
      </c>
      <c r="BB376" s="231">
        <f t="shared" si="293"/>
        <v>0</v>
      </c>
      <c r="BC376" s="231">
        <f t="shared" si="293"/>
        <v>0</v>
      </c>
      <c r="BD376" s="231">
        <f t="shared" si="293"/>
        <v>0</v>
      </c>
      <c r="BE376" s="232">
        <f t="shared" si="293"/>
        <v>0</v>
      </c>
      <c r="BF376" s="233">
        <f t="shared" si="294"/>
        <v>0</v>
      </c>
      <c r="BG376" s="231">
        <f t="shared" si="294"/>
        <v>0</v>
      </c>
      <c r="BH376" s="231">
        <f t="shared" si="294"/>
        <v>0</v>
      </c>
      <c r="BI376" s="231">
        <f t="shared" si="294"/>
        <v>0</v>
      </c>
      <c r="BJ376" s="231">
        <f t="shared" si="294"/>
        <v>0</v>
      </c>
      <c r="BK376" s="231">
        <f t="shared" si="294"/>
        <v>0</v>
      </c>
      <c r="BL376" s="231">
        <f t="shared" si="294"/>
        <v>0</v>
      </c>
      <c r="BM376" s="231">
        <f t="shared" si="294"/>
        <v>0</v>
      </c>
      <c r="BN376" s="231">
        <f t="shared" si="294"/>
        <v>0</v>
      </c>
      <c r="BO376" s="231">
        <f t="shared" si="294"/>
        <v>0</v>
      </c>
      <c r="BP376" s="231">
        <f t="shared" si="294"/>
        <v>0</v>
      </c>
      <c r="BQ376" s="232">
        <f t="shared" si="294"/>
        <v>0</v>
      </c>
      <c r="BR376" s="233">
        <f t="shared" si="294"/>
        <v>0</v>
      </c>
      <c r="BS376" s="231">
        <f t="shared" si="294"/>
        <v>0</v>
      </c>
      <c r="BT376" s="231">
        <f t="shared" si="294"/>
        <v>0</v>
      </c>
      <c r="BU376" s="231">
        <f t="shared" si="294"/>
        <v>0</v>
      </c>
      <c r="BV376" s="231">
        <f t="shared" si="286"/>
        <v>0</v>
      </c>
      <c r="BW376" s="231">
        <f t="shared" si="286"/>
        <v>0</v>
      </c>
      <c r="BX376" s="231">
        <f t="shared" si="286"/>
        <v>0</v>
      </c>
      <c r="BY376" s="231">
        <f t="shared" si="286"/>
        <v>0</v>
      </c>
      <c r="BZ376" s="231">
        <f t="shared" si="286"/>
        <v>0</v>
      </c>
      <c r="CA376" s="231">
        <f t="shared" si="286"/>
        <v>0</v>
      </c>
      <c r="CB376" s="231">
        <f t="shared" si="286"/>
        <v>0</v>
      </c>
      <c r="CC376" s="232">
        <f t="shared" si="276"/>
        <v>0</v>
      </c>
      <c r="CD376" s="368"/>
    </row>
    <row r="377" spans="2:82" s="39" customFormat="1" ht="13.5" x14ac:dyDescent="0.75">
      <c r="B377" s="328" t="s">
        <v>820</v>
      </c>
      <c r="C377" s="329" t="s">
        <v>887</v>
      </c>
      <c r="D377" s="139" t="s">
        <v>446</v>
      </c>
      <c r="E377" s="276">
        <v>4</v>
      </c>
      <c r="F377" s="336"/>
      <c r="G377" s="74">
        <f t="shared" si="277"/>
        <v>0</v>
      </c>
      <c r="H377" s="230"/>
      <c r="I377" s="232"/>
      <c r="J377" s="230">
        <f t="shared" si="291"/>
        <v>0</v>
      </c>
      <c r="K377" s="231">
        <f t="shared" si="291"/>
        <v>0</v>
      </c>
      <c r="L377" s="231">
        <f t="shared" si="291"/>
        <v>0</v>
      </c>
      <c r="M377" s="231">
        <f t="shared" si="291"/>
        <v>0</v>
      </c>
      <c r="N377" s="231">
        <f t="shared" si="291"/>
        <v>0</v>
      </c>
      <c r="O377" s="231">
        <f t="shared" si="291"/>
        <v>0</v>
      </c>
      <c r="P377" s="231">
        <f t="shared" si="291"/>
        <v>0</v>
      </c>
      <c r="Q377" s="231">
        <f t="shared" si="291"/>
        <v>0</v>
      </c>
      <c r="R377" s="231">
        <f t="shared" si="291"/>
        <v>0</v>
      </c>
      <c r="S377" s="231">
        <f t="shared" si="291"/>
        <v>0</v>
      </c>
      <c r="T377" s="231">
        <f t="shared" si="291"/>
        <v>0</v>
      </c>
      <c r="U377" s="232">
        <f t="shared" si="291"/>
        <v>0</v>
      </c>
      <c r="V377" s="233">
        <f t="shared" si="291"/>
        <v>0</v>
      </c>
      <c r="W377" s="231">
        <f t="shared" si="291"/>
        <v>0</v>
      </c>
      <c r="X377" s="231">
        <f t="shared" si="291"/>
        <v>0</v>
      </c>
      <c r="Y377" s="231">
        <f t="shared" si="291"/>
        <v>0</v>
      </c>
      <c r="Z377" s="231">
        <f t="shared" si="292"/>
        <v>0</v>
      </c>
      <c r="AA377" s="231">
        <f t="shared" si="292"/>
        <v>0</v>
      </c>
      <c r="AB377" s="231">
        <f t="shared" si="292"/>
        <v>0</v>
      </c>
      <c r="AC377" s="231">
        <f t="shared" si="292"/>
        <v>0</v>
      </c>
      <c r="AD377" s="231">
        <f t="shared" si="292"/>
        <v>0</v>
      </c>
      <c r="AE377" s="231">
        <f t="shared" si="292"/>
        <v>0</v>
      </c>
      <c r="AF377" s="231">
        <f t="shared" si="292"/>
        <v>0</v>
      </c>
      <c r="AG377" s="232">
        <f t="shared" si="292"/>
        <v>0</v>
      </c>
      <c r="AH377" s="233">
        <f t="shared" si="292"/>
        <v>0</v>
      </c>
      <c r="AI377" s="231">
        <f t="shared" si="292"/>
        <v>0</v>
      </c>
      <c r="AJ377" s="231">
        <f t="shared" si="292"/>
        <v>0</v>
      </c>
      <c r="AK377" s="231">
        <f t="shared" si="292"/>
        <v>0</v>
      </c>
      <c r="AL377" s="231">
        <f t="shared" si="292"/>
        <v>0</v>
      </c>
      <c r="AM377" s="231">
        <f t="shared" si="292"/>
        <v>0</v>
      </c>
      <c r="AN377" s="231">
        <f t="shared" si="292"/>
        <v>0</v>
      </c>
      <c r="AO377" s="231">
        <f t="shared" si="292"/>
        <v>0</v>
      </c>
      <c r="AP377" s="231">
        <f t="shared" si="293"/>
        <v>0</v>
      </c>
      <c r="AQ377" s="231">
        <f t="shared" si="293"/>
        <v>0</v>
      </c>
      <c r="AR377" s="231">
        <f t="shared" si="293"/>
        <v>0</v>
      </c>
      <c r="AS377" s="232">
        <f t="shared" si="293"/>
        <v>0</v>
      </c>
      <c r="AT377" s="233">
        <f t="shared" si="293"/>
        <v>0</v>
      </c>
      <c r="AU377" s="231">
        <f t="shared" si="293"/>
        <v>0</v>
      </c>
      <c r="AV377" s="231">
        <f t="shared" si="293"/>
        <v>0</v>
      </c>
      <c r="AW377" s="231">
        <f t="shared" si="293"/>
        <v>0</v>
      </c>
      <c r="AX377" s="231">
        <f t="shared" si="293"/>
        <v>0</v>
      </c>
      <c r="AY377" s="231">
        <f t="shared" si="293"/>
        <v>0</v>
      </c>
      <c r="AZ377" s="231">
        <f t="shared" si="293"/>
        <v>0</v>
      </c>
      <c r="BA377" s="231">
        <f t="shared" si="293"/>
        <v>0</v>
      </c>
      <c r="BB377" s="231">
        <f t="shared" si="293"/>
        <v>0</v>
      </c>
      <c r="BC377" s="231">
        <f t="shared" si="293"/>
        <v>0</v>
      </c>
      <c r="BD377" s="231">
        <f t="shared" si="293"/>
        <v>0</v>
      </c>
      <c r="BE377" s="232">
        <f t="shared" si="293"/>
        <v>0</v>
      </c>
      <c r="BF377" s="233">
        <f t="shared" si="294"/>
        <v>0</v>
      </c>
      <c r="BG377" s="231">
        <f t="shared" si="294"/>
        <v>0</v>
      </c>
      <c r="BH377" s="231">
        <f t="shared" si="294"/>
        <v>0</v>
      </c>
      <c r="BI377" s="231">
        <f t="shared" si="294"/>
        <v>0</v>
      </c>
      <c r="BJ377" s="231">
        <f t="shared" si="294"/>
        <v>0</v>
      </c>
      <c r="BK377" s="231">
        <f t="shared" si="294"/>
        <v>0</v>
      </c>
      <c r="BL377" s="231">
        <f t="shared" si="294"/>
        <v>0</v>
      </c>
      <c r="BM377" s="231">
        <f t="shared" si="294"/>
        <v>0</v>
      </c>
      <c r="BN377" s="231">
        <f t="shared" si="294"/>
        <v>0</v>
      </c>
      <c r="BO377" s="231">
        <f t="shared" si="294"/>
        <v>0</v>
      </c>
      <c r="BP377" s="231">
        <f t="shared" si="294"/>
        <v>0</v>
      </c>
      <c r="BQ377" s="232">
        <f t="shared" si="294"/>
        <v>0</v>
      </c>
      <c r="BR377" s="233">
        <f t="shared" si="294"/>
        <v>0</v>
      </c>
      <c r="BS377" s="231">
        <f t="shared" si="294"/>
        <v>0</v>
      </c>
      <c r="BT377" s="231">
        <f t="shared" si="294"/>
        <v>0</v>
      </c>
      <c r="BU377" s="231">
        <f t="shared" si="294"/>
        <v>0</v>
      </c>
      <c r="BV377" s="231">
        <f t="shared" si="286"/>
        <v>0</v>
      </c>
      <c r="BW377" s="231">
        <f t="shared" si="286"/>
        <v>0</v>
      </c>
      <c r="BX377" s="231">
        <f t="shared" si="286"/>
        <v>0</v>
      </c>
      <c r="BY377" s="231">
        <f t="shared" si="286"/>
        <v>0</v>
      </c>
      <c r="BZ377" s="231">
        <f t="shared" si="286"/>
        <v>0</v>
      </c>
      <c r="CA377" s="231">
        <f t="shared" si="286"/>
        <v>0</v>
      </c>
      <c r="CB377" s="231">
        <f t="shared" si="286"/>
        <v>0</v>
      </c>
      <c r="CC377" s="232">
        <f t="shared" si="276"/>
        <v>0</v>
      </c>
      <c r="CD377" s="368"/>
    </row>
    <row r="378" spans="2:82" s="39" customFormat="1" ht="13.5" x14ac:dyDescent="0.75">
      <c r="B378" s="328" t="s">
        <v>821</v>
      </c>
      <c r="C378" s="329" t="s">
        <v>822</v>
      </c>
      <c r="D378" s="139" t="s">
        <v>446</v>
      </c>
      <c r="E378" s="276">
        <v>4</v>
      </c>
      <c r="F378" s="336"/>
      <c r="G378" s="74">
        <f t="shared" si="277"/>
        <v>0</v>
      </c>
      <c r="H378" s="230"/>
      <c r="I378" s="232"/>
      <c r="J378" s="230">
        <f t="shared" si="291"/>
        <v>0</v>
      </c>
      <c r="K378" s="231">
        <f t="shared" si="291"/>
        <v>0</v>
      </c>
      <c r="L378" s="231">
        <f t="shared" si="291"/>
        <v>0</v>
      </c>
      <c r="M378" s="231">
        <f t="shared" si="291"/>
        <v>0</v>
      </c>
      <c r="N378" s="231">
        <f t="shared" si="291"/>
        <v>0</v>
      </c>
      <c r="O378" s="231">
        <f t="shared" si="291"/>
        <v>0</v>
      </c>
      <c r="P378" s="231">
        <f t="shared" si="291"/>
        <v>0</v>
      </c>
      <c r="Q378" s="231">
        <f t="shared" si="291"/>
        <v>0</v>
      </c>
      <c r="R378" s="231">
        <f t="shared" si="291"/>
        <v>0</v>
      </c>
      <c r="S378" s="231">
        <f t="shared" si="291"/>
        <v>0</v>
      </c>
      <c r="T378" s="231">
        <f t="shared" si="291"/>
        <v>0</v>
      </c>
      <c r="U378" s="232">
        <f t="shared" si="291"/>
        <v>0</v>
      </c>
      <c r="V378" s="233">
        <f t="shared" si="291"/>
        <v>0</v>
      </c>
      <c r="W378" s="231">
        <f t="shared" si="291"/>
        <v>0</v>
      </c>
      <c r="X378" s="231">
        <f t="shared" si="291"/>
        <v>0</v>
      </c>
      <c r="Y378" s="231">
        <f t="shared" si="291"/>
        <v>0</v>
      </c>
      <c r="Z378" s="231">
        <f t="shared" si="292"/>
        <v>0</v>
      </c>
      <c r="AA378" s="231">
        <f t="shared" si="292"/>
        <v>0</v>
      </c>
      <c r="AB378" s="231">
        <f t="shared" si="292"/>
        <v>0</v>
      </c>
      <c r="AC378" s="231">
        <f t="shared" si="292"/>
        <v>0</v>
      </c>
      <c r="AD378" s="231">
        <f t="shared" si="292"/>
        <v>0</v>
      </c>
      <c r="AE378" s="231">
        <f t="shared" si="292"/>
        <v>0</v>
      </c>
      <c r="AF378" s="231">
        <f t="shared" si="292"/>
        <v>0</v>
      </c>
      <c r="AG378" s="232">
        <f t="shared" si="292"/>
        <v>0</v>
      </c>
      <c r="AH378" s="233">
        <f t="shared" si="292"/>
        <v>0</v>
      </c>
      <c r="AI378" s="231">
        <f t="shared" si="292"/>
        <v>0</v>
      </c>
      <c r="AJ378" s="231">
        <f t="shared" si="292"/>
        <v>0</v>
      </c>
      <c r="AK378" s="231">
        <f t="shared" si="292"/>
        <v>0</v>
      </c>
      <c r="AL378" s="231">
        <f t="shared" si="292"/>
        <v>0</v>
      </c>
      <c r="AM378" s="231">
        <f t="shared" si="292"/>
        <v>0</v>
      </c>
      <c r="AN378" s="231">
        <f t="shared" si="292"/>
        <v>0</v>
      </c>
      <c r="AO378" s="231">
        <f t="shared" si="292"/>
        <v>0</v>
      </c>
      <c r="AP378" s="231">
        <f t="shared" si="293"/>
        <v>0</v>
      </c>
      <c r="AQ378" s="231">
        <f t="shared" si="293"/>
        <v>0</v>
      </c>
      <c r="AR378" s="231">
        <f t="shared" si="293"/>
        <v>0</v>
      </c>
      <c r="AS378" s="232">
        <f t="shared" si="293"/>
        <v>0</v>
      </c>
      <c r="AT378" s="233">
        <f t="shared" si="293"/>
        <v>0</v>
      </c>
      <c r="AU378" s="231">
        <f t="shared" si="293"/>
        <v>0</v>
      </c>
      <c r="AV378" s="231">
        <f t="shared" si="293"/>
        <v>0</v>
      </c>
      <c r="AW378" s="231">
        <f t="shared" si="293"/>
        <v>0</v>
      </c>
      <c r="AX378" s="231">
        <f t="shared" si="293"/>
        <v>0</v>
      </c>
      <c r="AY378" s="231">
        <f t="shared" si="293"/>
        <v>0</v>
      </c>
      <c r="AZ378" s="231">
        <f t="shared" si="293"/>
        <v>0</v>
      </c>
      <c r="BA378" s="231">
        <f t="shared" si="293"/>
        <v>0</v>
      </c>
      <c r="BB378" s="231">
        <f t="shared" si="293"/>
        <v>0</v>
      </c>
      <c r="BC378" s="231">
        <f t="shared" si="293"/>
        <v>0</v>
      </c>
      <c r="BD378" s="231">
        <f t="shared" si="293"/>
        <v>0</v>
      </c>
      <c r="BE378" s="232">
        <f t="shared" si="293"/>
        <v>0</v>
      </c>
      <c r="BF378" s="233">
        <f t="shared" si="294"/>
        <v>0</v>
      </c>
      <c r="BG378" s="231">
        <f t="shared" si="294"/>
        <v>0</v>
      </c>
      <c r="BH378" s="231">
        <f t="shared" si="294"/>
        <v>0</v>
      </c>
      <c r="BI378" s="231">
        <f t="shared" si="294"/>
        <v>0</v>
      </c>
      <c r="BJ378" s="231">
        <f t="shared" si="294"/>
        <v>0</v>
      </c>
      <c r="BK378" s="231">
        <f t="shared" si="294"/>
        <v>0</v>
      </c>
      <c r="BL378" s="231">
        <f t="shared" si="294"/>
        <v>0</v>
      </c>
      <c r="BM378" s="231">
        <f t="shared" si="294"/>
        <v>0</v>
      </c>
      <c r="BN378" s="231">
        <f t="shared" si="294"/>
        <v>0</v>
      </c>
      <c r="BO378" s="231">
        <f t="shared" si="294"/>
        <v>0</v>
      </c>
      <c r="BP378" s="231">
        <f t="shared" si="294"/>
        <v>0</v>
      </c>
      <c r="BQ378" s="232">
        <f t="shared" si="294"/>
        <v>0</v>
      </c>
      <c r="BR378" s="233">
        <f t="shared" si="294"/>
        <v>0</v>
      </c>
      <c r="BS378" s="231">
        <f t="shared" si="294"/>
        <v>0</v>
      </c>
      <c r="BT378" s="231">
        <f t="shared" si="294"/>
        <v>0</v>
      </c>
      <c r="BU378" s="231">
        <f t="shared" si="294"/>
        <v>0</v>
      </c>
      <c r="BV378" s="231">
        <f t="shared" si="286"/>
        <v>0</v>
      </c>
      <c r="BW378" s="231">
        <f t="shared" si="286"/>
        <v>0</v>
      </c>
      <c r="BX378" s="231">
        <f t="shared" si="286"/>
        <v>0</v>
      </c>
      <c r="BY378" s="231">
        <f t="shared" si="286"/>
        <v>0</v>
      </c>
      <c r="BZ378" s="231">
        <f t="shared" si="286"/>
        <v>0</v>
      </c>
      <c r="CA378" s="231">
        <f t="shared" si="286"/>
        <v>0</v>
      </c>
      <c r="CB378" s="231">
        <f t="shared" si="286"/>
        <v>0</v>
      </c>
      <c r="CC378" s="232">
        <f t="shared" si="276"/>
        <v>0</v>
      </c>
      <c r="CD378" s="368"/>
    </row>
    <row r="379" spans="2:82" s="39" customFormat="1" ht="13.5" x14ac:dyDescent="0.75">
      <c r="B379" s="328" t="s">
        <v>823</v>
      </c>
      <c r="C379" s="329" t="s">
        <v>824</v>
      </c>
      <c r="D379" s="139" t="s">
        <v>446</v>
      </c>
      <c r="E379" s="276">
        <v>4</v>
      </c>
      <c r="F379" s="336"/>
      <c r="G379" s="74">
        <f t="shared" si="277"/>
        <v>0</v>
      </c>
      <c r="H379" s="230"/>
      <c r="I379" s="232"/>
      <c r="J379" s="230">
        <f t="shared" si="291"/>
        <v>0</v>
      </c>
      <c r="K379" s="231">
        <f t="shared" si="291"/>
        <v>0</v>
      </c>
      <c r="L379" s="231">
        <f t="shared" si="291"/>
        <v>0</v>
      </c>
      <c r="M379" s="231">
        <f t="shared" si="291"/>
        <v>0</v>
      </c>
      <c r="N379" s="231">
        <f t="shared" si="291"/>
        <v>0</v>
      </c>
      <c r="O379" s="231">
        <f t="shared" si="291"/>
        <v>0</v>
      </c>
      <c r="P379" s="231">
        <f t="shared" si="291"/>
        <v>0</v>
      </c>
      <c r="Q379" s="231">
        <f t="shared" si="291"/>
        <v>0</v>
      </c>
      <c r="R379" s="231">
        <f t="shared" si="291"/>
        <v>0</v>
      </c>
      <c r="S379" s="231">
        <f t="shared" si="291"/>
        <v>0</v>
      </c>
      <c r="T379" s="231">
        <f t="shared" si="291"/>
        <v>0</v>
      </c>
      <c r="U379" s="232">
        <f t="shared" si="291"/>
        <v>0</v>
      </c>
      <c r="V379" s="233">
        <f t="shared" si="291"/>
        <v>0</v>
      </c>
      <c r="W379" s="231">
        <f t="shared" si="291"/>
        <v>0</v>
      </c>
      <c r="X379" s="231">
        <f t="shared" si="291"/>
        <v>0</v>
      </c>
      <c r="Y379" s="231">
        <f t="shared" si="291"/>
        <v>0</v>
      </c>
      <c r="Z379" s="231">
        <f t="shared" si="292"/>
        <v>0</v>
      </c>
      <c r="AA379" s="231">
        <f t="shared" si="292"/>
        <v>0</v>
      </c>
      <c r="AB379" s="231">
        <f t="shared" si="292"/>
        <v>0</v>
      </c>
      <c r="AC379" s="231">
        <f t="shared" si="292"/>
        <v>0</v>
      </c>
      <c r="AD379" s="231">
        <f t="shared" si="292"/>
        <v>0</v>
      </c>
      <c r="AE379" s="231">
        <f t="shared" si="292"/>
        <v>0</v>
      </c>
      <c r="AF379" s="231">
        <f t="shared" si="292"/>
        <v>0</v>
      </c>
      <c r="AG379" s="232">
        <f t="shared" si="292"/>
        <v>0</v>
      </c>
      <c r="AH379" s="233">
        <f t="shared" si="292"/>
        <v>0</v>
      </c>
      <c r="AI379" s="231">
        <f t="shared" si="292"/>
        <v>0</v>
      </c>
      <c r="AJ379" s="231">
        <f t="shared" si="292"/>
        <v>0</v>
      </c>
      <c r="AK379" s="231">
        <f t="shared" si="292"/>
        <v>0</v>
      </c>
      <c r="AL379" s="231">
        <f t="shared" si="292"/>
        <v>0</v>
      </c>
      <c r="AM379" s="231">
        <f t="shared" si="292"/>
        <v>0</v>
      </c>
      <c r="AN379" s="231">
        <f t="shared" si="292"/>
        <v>0</v>
      </c>
      <c r="AO379" s="231">
        <f t="shared" si="292"/>
        <v>0</v>
      </c>
      <c r="AP379" s="231">
        <f t="shared" si="293"/>
        <v>0</v>
      </c>
      <c r="AQ379" s="231">
        <f t="shared" si="293"/>
        <v>0</v>
      </c>
      <c r="AR379" s="231">
        <f t="shared" si="293"/>
        <v>0</v>
      </c>
      <c r="AS379" s="232">
        <f t="shared" si="293"/>
        <v>0</v>
      </c>
      <c r="AT379" s="233">
        <f t="shared" si="293"/>
        <v>0</v>
      </c>
      <c r="AU379" s="231">
        <f t="shared" si="293"/>
        <v>0</v>
      </c>
      <c r="AV379" s="231">
        <f t="shared" si="293"/>
        <v>0</v>
      </c>
      <c r="AW379" s="231">
        <f t="shared" si="293"/>
        <v>0</v>
      </c>
      <c r="AX379" s="231">
        <f t="shared" si="293"/>
        <v>0</v>
      </c>
      <c r="AY379" s="231">
        <f t="shared" si="293"/>
        <v>0</v>
      </c>
      <c r="AZ379" s="231">
        <f t="shared" si="293"/>
        <v>0</v>
      </c>
      <c r="BA379" s="231">
        <f t="shared" si="293"/>
        <v>0</v>
      </c>
      <c r="BB379" s="231">
        <f t="shared" si="293"/>
        <v>0</v>
      </c>
      <c r="BC379" s="231">
        <f t="shared" si="293"/>
        <v>0</v>
      </c>
      <c r="BD379" s="231">
        <f t="shared" si="293"/>
        <v>0</v>
      </c>
      <c r="BE379" s="232">
        <f t="shared" si="293"/>
        <v>0</v>
      </c>
      <c r="BF379" s="233">
        <f t="shared" si="294"/>
        <v>0</v>
      </c>
      <c r="BG379" s="231">
        <f t="shared" si="294"/>
        <v>0</v>
      </c>
      <c r="BH379" s="231">
        <f t="shared" si="294"/>
        <v>0</v>
      </c>
      <c r="BI379" s="231">
        <f t="shared" si="294"/>
        <v>0</v>
      </c>
      <c r="BJ379" s="231">
        <f t="shared" si="294"/>
        <v>0</v>
      </c>
      <c r="BK379" s="231">
        <f t="shared" si="294"/>
        <v>0</v>
      </c>
      <c r="BL379" s="231">
        <f t="shared" si="294"/>
        <v>0</v>
      </c>
      <c r="BM379" s="231">
        <f t="shared" si="294"/>
        <v>0</v>
      </c>
      <c r="BN379" s="231">
        <f t="shared" si="294"/>
        <v>0</v>
      </c>
      <c r="BO379" s="231">
        <f t="shared" si="294"/>
        <v>0</v>
      </c>
      <c r="BP379" s="231">
        <f t="shared" si="294"/>
        <v>0</v>
      </c>
      <c r="BQ379" s="232">
        <f t="shared" si="294"/>
        <v>0</v>
      </c>
      <c r="BR379" s="233">
        <f t="shared" si="294"/>
        <v>0</v>
      </c>
      <c r="BS379" s="231">
        <f t="shared" si="294"/>
        <v>0</v>
      </c>
      <c r="BT379" s="231">
        <f t="shared" si="294"/>
        <v>0</v>
      </c>
      <c r="BU379" s="231">
        <f t="shared" si="294"/>
        <v>0</v>
      </c>
      <c r="BV379" s="231">
        <f t="shared" si="286"/>
        <v>0</v>
      </c>
      <c r="BW379" s="231">
        <f t="shared" si="286"/>
        <v>0</v>
      </c>
      <c r="BX379" s="231">
        <f t="shared" si="286"/>
        <v>0</v>
      </c>
      <c r="BY379" s="231">
        <f t="shared" si="286"/>
        <v>0</v>
      </c>
      <c r="BZ379" s="231">
        <f t="shared" si="286"/>
        <v>0</v>
      </c>
      <c r="CA379" s="231">
        <f t="shared" si="286"/>
        <v>0</v>
      </c>
      <c r="CB379" s="231">
        <f t="shared" si="286"/>
        <v>0</v>
      </c>
      <c r="CC379" s="232">
        <f t="shared" si="276"/>
        <v>0</v>
      </c>
      <c r="CD379" s="368"/>
    </row>
    <row r="380" spans="2:82" s="39" customFormat="1" ht="13.5" x14ac:dyDescent="0.75">
      <c r="B380" s="328" t="s">
        <v>825</v>
      </c>
      <c r="C380" s="329" t="s">
        <v>826</v>
      </c>
      <c r="D380" s="139" t="s">
        <v>446</v>
      </c>
      <c r="E380" s="276">
        <v>4</v>
      </c>
      <c r="F380" s="336"/>
      <c r="G380" s="74">
        <f t="shared" si="277"/>
        <v>0</v>
      </c>
      <c r="H380" s="230"/>
      <c r="I380" s="232"/>
      <c r="J380" s="230">
        <f t="shared" si="291"/>
        <v>0</v>
      </c>
      <c r="K380" s="231">
        <f t="shared" si="291"/>
        <v>0</v>
      </c>
      <c r="L380" s="231">
        <f t="shared" si="291"/>
        <v>0</v>
      </c>
      <c r="M380" s="231">
        <f t="shared" si="291"/>
        <v>0</v>
      </c>
      <c r="N380" s="231">
        <f t="shared" si="291"/>
        <v>0</v>
      </c>
      <c r="O380" s="231">
        <f t="shared" si="291"/>
        <v>0</v>
      </c>
      <c r="P380" s="231">
        <f t="shared" si="291"/>
        <v>0</v>
      </c>
      <c r="Q380" s="231">
        <f t="shared" si="291"/>
        <v>0</v>
      </c>
      <c r="R380" s="231">
        <f t="shared" si="291"/>
        <v>0</v>
      </c>
      <c r="S380" s="231">
        <f t="shared" si="291"/>
        <v>0</v>
      </c>
      <c r="T380" s="231">
        <f t="shared" si="291"/>
        <v>0</v>
      </c>
      <c r="U380" s="232">
        <f t="shared" si="291"/>
        <v>0</v>
      </c>
      <c r="V380" s="233">
        <f t="shared" si="291"/>
        <v>0</v>
      </c>
      <c r="W380" s="231">
        <f t="shared" si="291"/>
        <v>0</v>
      </c>
      <c r="X380" s="231">
        <f t="shared" si="291"/>
        <v>0</v>
      </c>
      <c r="Y380" s="231">
        <f t="shared" si="291"/>
        <v>0</v>
      </c>
      <c r="Z380" s="231">
        <f t="shared" si="292"/>
        <v>0</v>
      </c>
      <c r="AA380" s="231">
        <f t="shared" si="292"/>
        <v>0</v>
      </c>
      <c r="AB380" s="231">
        <f t="shared" si="292"/>
        <v>0</v>
      </c>
      <c r="AC380" s="231">
        <f t="shared" si="292"/>
        <v>0</v>
      </c>
      <c r="AD380" s="231">
        <f t="shared" si="292"/>
        <v>0</v>
      </c>
      <c r="AE380" s="231">
        <f t="shared" si="292"/>
        <v>0</v>
      </c>
      <c r="AF380" s="231">
        <f t="shared" si="292"/>
        <v>0</v>
      </c>
      <c r="AG380" s="232">
        <f t="shared" si="292"/>
        <v>0</v>
      </c>
      <c r="AH380" s="233">
        <f t="shared" si="292"/>
        <v>0</v>
      </c>
      <c r="AI380" s="231">
        <f t="shared" si="292"/>
        <v>0</v>
      </c>
      <c r="AJ380" s="231">
        <f t="shared" si="292"/>
        <v>0</v>
      </c>
      <c r="AK380" s="231">
        <f t="shared" si="292"/>
        <v>0</v>
      </c>
      <c r="AL380" s="231">
        <f t="shared" si="292"/>
        <v>0</v>
      </c>
      <c r="AM380" s="231">
        <f t="shared" si="292"/>
        <v>0</v>
      </c>
      <c r="AN380" s="231">
        <f t="shared" si="292"/>
        <v>0</v>
      </c>
      <c r="AO380" s="231">
        <f t="shared" si="292"/>
        <v>0</v>
      </c>
      <c r="AP380" s="231">
        <f t="shared" si="293"/>
        <v>0</v>
      </c>
      <c r="AQ380" s="231">
        <f t="shared" si="293"/>
        <v>0</v>
      </c>
      <c r="AR380" s="231">
        <f t="shared" si="293"/>
        <v>0</v>
      </c>
      <c r="AS380" s="232">
        <f t="shared" si="293"/>
        <v>0</v>
      </c>
      <c r="AT380" s="233">
        <f t="shared" si="293"/>
        <v>0</v>
      </c>
      <c r="AU380" s="231">
        <f t="shared" si="293"/>
        <v>0</v>
      </c>
      <c r="AV380" s="231">
        <f t="shared" si="293"/>
        <v>0</v>
      </c>
      <c r="AW380" s="231">
        <f t="shared" si="293"/>
        <v>0</v>
      </c>
      <c r="AX380" s="231">
        <f t="shared" si="293"/>
        <v>0</v>
      </c>
      <c r="AY380" s="231">
        <f t="shared" si="293"/>
        <v>0</v>
      </c>
      <c r="AZ380" s="231">
        <f t="shared" si="293"/>
        <v>0</v>
      </c>
      <c r="BA380" s="231">
        <f t="shared" si="293"/>
        <v>0</v>
      </c>
      <c r="BB380" s="231">
        <f t="shared" si="293"/>
        <v>0</v>
      </c>
      <c r="BC380" s="231">
        <f t="shared" si="293"/>
        <v>0</v>
      </c>
      <c r="BD380" s="231">
        <f t="shared" si="293"/>
        <v>0</v>
      </c>
      <c r="BE380" s="232">
        <f t="shared" si="293"/>
        <v>0</v>
      </c>
      <c r="BF380" s="233">
        <f t="shared" si="294"/>
        <v>0</v>
      </c>
      <c r="BG380" s="231">
        <f t="shared" si="294"/>
        <v>0</v>
      </c>
      <c r="BH380" s="231">
        <f t="shared" si="294"/>
        <v>0</v>
      </c>
      <c r="BI380" s="231">
        <f t="shared" si="294"/>
        <v>0</v>
      </c>
      <c r="BJ380" s="231">
        <f t="shared" si="294"/>
        <v>0</v>
      </c>
      <c r="BK380" s="231">
        <f t="shared" si="294"/>
        <v>0</v>
      </c>
      <c r="BL380" s="231">
        <f t="shared" si="294"/>
        <v>0</v>
      </c>
      <c r="BM380" s="231">
        <f t="shared" si="294"/>
        <v>0</v>
      </c>
      <c r="BN380" s="231">
        <f t="shared" si="294"/>
        <v>0</v>
      </c>
      <c r="BO380" s="231">
        <f t="shared" si="294"/>
        <v>0</v>
      </c>
      <c r="BP380" s="231">
        <f t="shared" si="294"/>
        <v>0</v>
      </c>
      <c r="BQ380" s="232">
        <f t="shared" si="294"/>
        <v>0</v>
      </c>
      <c r="BR380" s="233">
        <f t="shared" si="294"/>
        <v>0</v>
      </c>
      <c r="BS380" s="231">
        <f t="shared" si="294"/>
        <v>0</v>
      </c>
      <c r="BT380" s="231">
        <f t="shared" si="294"/>
        <v>0</v>
      </c>
      <c r="BU380" s="231">
        <f t="shared" si="294"/>
        <v>0</v>
      </c>
      <c r="BV380" s="231">
        <f t="shared" si="286"/>
        <v>0</v>
      </c>
      <c r="BW380" s="231">
        <f t="shared" si="286"/>
        <v>0</v>
      </c>
      <c r="BX380" s="231">
        <f t="shared" si="286"/>
        <v>0</v>
      </c>
      <c r="BY380" s="231">
        <f t="shared" si="286"/>
        <v>0</v>
      </c>
      <c r="BZ380" s="231">
        <f t="shared" si="286"/>
        <v>0</v>
      </c>
      <c r="CA380" s="231">
        <f t="shared" si="286"/>
        <v>0</v>
      </c>
      <c r="CB380" s="231">
        <f t="shared" si="286"/>
        <v>0</v>
      </c>
      <c r="CC380" s="232">
        <f t="shared" si="276"/>
        <v>0</v>
      </c>
      <c r="CD380" s="368"/>
    </row>
    <row r="381" spans="2:82" s="39" customFormat="1" ht="13.5" x14ac:dyDescent="0.75">
      <c r="B381" s="328" t="s">
        <v>827</v>
      </c>
      <c r="C381" s="329" t="s">
        <v>828</v>
      </c>
      <c r="D381" s="139" t="s">
        <v>446</v>
      </c>
      <c r="E381" s="276">
        <v>4</v>
      </c>
      <c r="F381" s="336"/>
      <c r="G381" s="74">
        <f t="shared" si="277"/>
        <v>0</v>
      </c>
      <c r="H381" s="230"/>
      <c r="I381" s="232"/>
      <c r="J381" s="230">
        <f t="shared" si="291"/>
        <v>0</v>
      </c>
      <c r="K381" s="231">
        <f t="shared" si="291"/>
        <v>0</v>
      </c>
      <c r="L381" s="231">
        <f t="shared" si="291"/>
        <v>0</v>
      </c>
      <c r="M381" s="231">
        <f t="shared" si="291"/>
        <v>0</v>
      </c>
      <c r="N381" s="231">
        <f t="shared" si="291"/>
        <v>0</v>
      </c>
      <c r="O381" s="231">
        <f t="shared" si="291"/>
        <v>0</v>
      </c>
      <c r="P381" s="231">
        <f t="shared" si="291"/>
        <v>0</v>
      </c>
      <c r="Q381" s="231">
        <f t="shared" si="291"/>
        <v>0</v>
      </c>
      <c r="R381" s="231">
        <f t="shared" si="291"/>
        <v>0</v>
      </c>
      <c r="S381" s="231">
        <f t="shared" si="291"/>
        <v>0</v>
      </c>
      <c r="T381" s="231">
        <f t="shared" si="291"/>
        <v>0</v>
      </c>
      <c r="U381" s="232">
        <f t="shared" si="291"/>
        <v>0</v>
      </c>
      <c r="V381" s="233">
        <f t="shared" si="291"/>
        <v>0</v>
      </c>
      <c r="W381" s="231">
        <f t="shared" si="291"/>
        <v>0</v>
      </c>
      <c r="X381" s="231">
        <f t="shared" si="291"/>
        <v>0</v>
      </c>
      <c r="Y381" s="231">
        <f t="shared" si="291"/>
        <v>0</v>
      </c>
      <c r="Z381" s="231">
        <f t="shared" si="292"/>
        <v>0</v>
      </c>
      <c r="AA381" s="231">
        <f t="shared" si="292"/>
        <v>0</v>
      </c>
      <c r="AB381" s="231">
        <f t="shared" si="292"/>
        <v>0</v>
      </c>
      <c r="AC381" s="231">
        <f t="shared" si="292"/>
        <v>0</v>
      </c>
      <c r="AD381" s="231">
        <f t="shared" si="292"/>
        <v>0</v>
      </c>
      <c r="AE381" s="231">
        <f t="shared" si="292"/>
        <v>0</v>
      </c>
      <c r="AF381" s="231">
        <f t="shared" si="292"/>
        <v>0</v>
      </c>
      <c r="AG381" s="232">
        <f t="shared" si="292"/>
        <v>0</v>
      </c>
      <c r="AH381" s="233">
        <f t="shared" si="292"/>
        <v>0</v>
      </c>
      <c r="AI381" s="231">
        <f t="shared" si="292"/>
        <v>0</v>
      </c>
      <c r="AJ381" s="231">
        <f t="shared" si="292"/>
        <v>0</v>
      </c>
      <c r="AK381" s="231">
        <f t="shared" si="292"/>
        <v>0</v>
      </c>
      <c r="AL381" s="231">
        <f t="shared" si="292"/>
        <v>0</v>
      </c>
      <c r="AM381" s="231">
        <f t="shared" si="292"/>
        <v>0</v>
      </c>
      <c r="AN381" s="231">
        <f t="shared" si="292"/>
        <v>0</v>
      </c>
      <c r="AO381" s="231">
        <f t="shared" si="292"/>
        <v>0</v>
      </c>
      <c r="AP381" s="231">
        <f t="shared" si="293"/>
        <v>0</v>
      </c>
      <c r="AQ381" s="231">
        <f t="shared" si="293"/>
        <v>0</v>
      </c>
      <c r="AR381" s="231">
        <f t="shared" si="293"/>
        <v>0</v>
      </c>
      <c r="AS381" s="232">
        <f t="shared" si="293"/>
        <v>0</v>
      </c>
      <c r="AT381" s="233">
        <f t="shared" si="293"/>
        <v>0</v>
      </c>
      <c r="AU381" s="231">
        <f t="shared" si="293"/>
        <v>0</v>
      </c>
      <c r="AV381" s="231">
        <f t="shared" si="293"/>
        <v>0</v>
      </c>
      <c r="AW381" s="231">
        <f t="shared" si="293"/>
        <v>0</v>
      </c>
      <c r="AX381" s="231">
        <f t="shared" si="293"/>
        <v>0</v>
      </c>
      <c r="AY381" s="231">
        <f t="shared" si="293"/>
        <v>0</v>
      </c>
      <c r="AZ381" s="231">
        <f t="shared" si="293"/>
        <v>0</v>
      </c>
      <c r="BA381" s="231">
        <f t="shared" si="293"/>
        <v>0</v>
      </c>
      <c r="BB381" s="231">
        <f t="shared" si="293"/>
        <v>0</v>
      </c>
      <c r="BC381" s="231">
        <f t="shared" si="293"/>
        <v>0</v>
      </c>
      <c r="BD381" s="231">
        <f t="shared" si="293"/>
        <v>0</v>
      </c>
      <c r="BE381" s="232">
        <f t="shared" si="293"/>
        <v>0</v>
      </c>
      <c r="BF381" s="233">
        <f t="shared" si="294"/>
        <v>0</v>
      </c>
      <c r="BG381" s="231">
        <f t="shared" si="294"/>
        <v>0</v>
      </c>
      <c r="BH381" s="231">
        <f t="shared" si="294"/>
        <v>0</v>
      </c>
      <c r="BI381" s="231">
        <f t="shared" si="294"/>
        <v>0</v>
      </c>
      <c r="BJ381" s="231">
        <f t="shared" si="294"/>
        <v>0</v>
      </c>
      <c r="BK381" s="231">
        <f t="shared" si="294"/>
        <v>0</v>
      </c>
      <c r="BL381" s="231">
        <f t="shared" si="294"/>
        <v>0</v>
      </c>
      <c r="BM381" s="231">
        <f t="shared" si="294"/>
        <v>0</v>
      </c>
      <c r="BN381" s="231">
        <f t="shared" si="294"/>
        <v>0</v>
      </c>
      <c r="BO381" s="231">
        <f t="shared" si="294"/>
        <v>0</v>
      </c>
      <c r="BP381" s="231">
        <f t="shared" si="294"/>
        <v>0</v>
      </c>
      <c r="BQ381" s="232">
        <f t="shared" si="294"/>
        <v>0</v>
      </c>
      <c r="BR381" s="233">
        <f t="shared" si="294"/>
        <v>0</v>
      </c>
      <c r="BS381" s="231">
        <f t="shared" si="294"/>
        <v>0</v>
      </c>
      <c r="BT381" s="231">
        <f t="shared" si="294"/>
        <v>0</v>
      </c>
      <c r="BU381" s="231">
        <f t="shared" si="294"/>
        <v>0</v>
      </c>
      <c r="BV381" s="231">
        <f t="shared" si="286"/>
        <v>0</v>
      </c>
      <c r="BW381" s="231">
        <f t="shared" si="286"/>
        <v>0</v>
      </c>
      <c r="BX381" s="231">
        <f t="shared" si="286"/>
        <v>0</v>
      </c>
      <c r="BY381" s="231">
        <f t="shared" si="286"/>
        <v>0</v>
      </c>
      <c r="BZ381" s="231">
        <f t="shared" si="286"/>
        <v>0</v>
      </c>
      <c r="CA381" s="231">
        <f t="shared" si="286"/>
        <v>0</v>
      </c>
      <c r="CB381" s="231">
        <f t="shared" si="286"/>
        <v>0</v>
      </c>
      <c r="CC381" s="232">
        <f t="shared" si="276"/>
        <v>0</v>
      </c>
      <c r="CD381" s="368"/>
    </row>
    <row r="382" spans="2:82" s="39" customFormat="1" ht="13.5" x14ac:dyDescent="0.75">
      <c r="B382" s="328" t="s">
        <v>829</v>
      </c>
      <c r="C382" s="329" t="s">
        <v>830</v>
      </c>
      <c r="D382" s="139" t="s">
        <v>446</v>
      </c>
      <c r="E382" s="276">
        <v>4</v>
      </c>
      <c r="F382" s="336"/>
      <c r="G382" s="74">
        <f t="shared" si="277"/>
        <v>0</v>
      </c>
      <c r="H382" s="230"/>
      <c r="I382" s="232"/>
      <c r="J382" s="230">
        <f t="shared" si="291"/>
        <v>0</v>
      </c>
      <c r="K382" s="231">
        <f t="shared" si="291"/>
        <v>0</v>
      </c>
      <c r="L382" s="231">
        <f t="shared" si="291"/>
        <v>0</v>
      </c>
      <c r="M382" s="231">
        <f t="shared" si="291"/>
        <v>0</v>
      </c>
      <c r="N382" s="231">
        <f t="shared" si="291"/>
        <v>0</v>
      </c>
      <c r="O382" s="231">
        <f t="shared" si="291"/>
        <v>0</v>
      </c>
      <c r="P382" s="231">
        <f t="shared" si="291"/>
        <v>0</v>
      </c>
      <c r="Q382" s="231">
        <f t="shared" si="291"/>
        <v>0</v>
      </c>
      <c r="R382" s="231">
        <f t="shared" si="291"/>
        <v>0</v>
      </c>
      <c r="S382" s="231">
        <f t="shared" si="291"/>
        <v>0</v>
      </c>
      <c r="T382" s="231">
        <f t="shared" si="291"/>
        <v>0</v>
      </c>
      <c r="U382" s="232">
        <f t="shared" si="291"/>
        <v>0</v>
      </c>
      <c r="V382" s="233">
        <f t="shared" si="291"/>
        <v>0</v>
      </c>
      <c r="W382" s="231">
        <f t="shared" si="291"/>
        <v>0</v>
      </c>
      <c r="X382" s="231">
        <f t="shared" si="291"/>
        <v>0</v>
      </c>
      <c r="Y382" s="231">
        <f t="shared" si="291"/>
        <v>0</v>
      </c>
      <c r="Z382" s="231">
        <f t="shared" si="292"/>
        <v>0</v>
      </c>
      <c r="AA382" s="231">
        <f t="shared" si="292"/>
        <v>0</v>
      </c>
      <c r="AB382" s="231">
        <f t="shared" si="292"/>
        <v>0</v>
      </c>
      <c r="AC382" s="231">
        <f t="shared" si="292"/>
        <v>0</v>
      </c>
      <c r="AD382" s="231">
        <f t="shared" si="292"/>
        <v>0</v>
      </c>
      <c r="AE382" s="231">
        <f t="shared" si="292"/>
        <v>0</v>
      </c>
      <c r="AF382" s="231">
        <f t="shared" si="292"/>
        <v>0</v>
      </c>
      <c r="AG382" s="232">
        <f t="shared" si="292"/>
        <v>0</v>
      </c>
      <c r="AH382" s="233">
        <f t="shared" si="292"/>
        <v>0</v>
      </c>
      <c r="AI382" s="231">
        <f t="shared" si="292"/>
        <v>0</v>
      </c>
      <c r="AJ382" s="231">
        <f t="shared" si="292"/>
        <v>0</v>
      </c>
      <c r="AK382" s="231">
        <f t="shared" si="292"/>
        <v>0</v>
      </c>
      <c r="AL382" s="231">
        <f t="shared" si="292"/>
        <v>0</v>
      </c>
      <c r="AM382" s="231">
        <f t="shared" si="292"/>
        <v>0</v>
      </c>
      <c r="AN382" s="231">
        <f t="shared" si="292"/>
        <v>0</v>
      </c>
      <c r="AO382" s="231">
        <f t="shared" si="292"/>
        <v>0</v>
      </c>
      <c r="AP382" s="231">
        <f t="shared" si="293"/>
        <v>0</v>
      </c>
      <c r="AQ382" s="231">
        <f t="shared" si="293"/>
        <v>0</v>
      </c>
      <c r="AR382" s="231">
        <f t="shared" si="293"/>
        <v>0</v>
      </c>
      <c r="AS382" s="232">
        <f t="shared" si="293"/>
        <v>0</v>
      </c>
      <c r="AT382" s="233">
        <f t="shared" si="293"/>
        <v>0</v>
      </c>
      <c r="AU382" s="231">
        <f t="shared" si="293"/>
        <v>0</v>
      </c>
      <c r="AV382" s="231">
        <f t="shared" si="293"/>
        <v>0</v>
      </c>
      <c r="AW382" s="231">
        <f t="shared" si="293"/>
        <v>0</v>
      </c>
      <c r="AX382" s="231">
        <f t="shared" si="293"/>
        <v>0</v>
      </c>
      <c r="AY382" s="231">
        <f t="shared" si="293"/>
        <v>0</v>
      </c>
      <c r="AZ382" s="231">
        <f t="shared" si="293"/>
        <v>0</v>
      </c>
      <c r="BA382" s="231">
        <f t="shared" si="293"/>
        <v>0</v>
      </c>
      <c r="BB382" s="231">
        <f t="shared" si="293"/>
        <v>0</v>
      </c>
      <c r="BC382" s="231">
        <f t="shared" si="293"/>
        <v>0</v>
      </c>
      <c r="BD382" s="231">
        <f t="shared" si="293"/>
        <v>0</v>
      </c>
      <c r="BE382" s="232">
        <f t="shared" si="293"/>
        <v>0</v>
      </c>
      <c r="BF382" s="233">
        <f t="shared" si="294"/>
        <v>0</v>
      </c>
      <c r="BG382" s="231">
        <f t="shared" si="294"/>
        <v>0</v>
      </c>
      <c r="BH382" s="231">
        <f t="shared" si="294"/>
        <v>0</v>
      </c>
      <c r="BI382" s="231">
        <f t="shared" si="294"/>
        <v>0</v>
      </c>
      <c r="BJ382" s="231">
        <f t="shared" si="294"/>
        <v>0</v>
      </c>
      <c r="BK382" s="231">
        <f t="shared" si="294"/>
        <v>0</v>
      </c>
      <c r="BL382" s="231">
        <f t="shared" si="294"/>
        <v>0</v>
      </c>
      <c r="BM382" s="231">
        <f t="shared" si="294"/>
        <v>0</v>
      </c>
      <c r="BN382" s="231">
        <f t="shared" si="294"/>
        <v>0</v>
      </c>
      <c r="BO382" s="231">
        <f t="shared" si="294"/>
        <v>0</v>
      </c>
      <c r="BP382" s="231">
        <f t="shared" si="294"/>
        <v>0</v>
      </c>
      <c r="BQ382" s="232">
        <f t="shared" si="294"/>
        <v>0</v>
      </c>
      <c r="BR382" s="233">
        <f t="shared" si="294"/>
        <v>0</v>
      </c>
      <c r="BS382" s="231">
        <f t="shared" si="294"/>
        <v>0</v>
      </c>
      <c r="BT382" s="231">
        <f t="shared" si="294"/>
        <v>0</v>
      </c>
      <c r="BU382" s="231">
        <f t="shared" si="294"/>
        <v>0</v>
      </c>
      <c r="BV382" s="231">
        <f t="shared" si="286"/>
        <v>0</v>
      </c>
      <c r="BW382" s="231">
        <f t="shared" si="286"/>
        <v>0</v>
      </c>
      <c r="BX382" s="231">
        <f t="shared" si="286"/>
        <v>0</v>
      </c>
      <c r="BY382" s="231">
        <f t="shared" si="286"/>
        <v>0</v>
      </c>
      <c r="BZ382" s="231">
        <f t="shared" si="286"/>
        <v>0</v>
      </c>
      <c r="CA382" s="231">
        <f t="shared" si="286"/>
        <v>0</v>
      </c>
      <c r="CB382" s="231">
        <f t="shared" si="286"/>
        <v>0</v>
      </c>
      <c r="CC382" s="232">
        <f t="shared" si="276"/>
        <v>0</v>
      </c>
      <c r="CD382" s="368"/>
    </row>
    <row r="383" spans="2:82" s="39" customFormat="1" ht="13.5" x14ac:dyDescent="0.75">
      <c r="B383" s="328" t="s">
        <v>831</v>
      </c>
      <c r="C383" s="329" t="s">
        <v>832</v>
      </c>
      <c r="D383" s="139" t="s">
        <v>446</v>
      </c>
      <c r="E383" s="276">
        <v>4</v>
      </c>
      <c r="F383" s="336"/>
      <c r="G383" s="74">
        <f t="shared" si="277"/>
        <v>0</v>
      </c>
      <c r="H383" s="230"/>
      <c r="I383" s="232"/>
      <c r="J383" s="230">
        <f t="shared" si="291"/>
        <v>0</v>
      </c>
      <c r="K383" s="231">
        <f t="shared" si="291"/>
        <v>0</v>
      </c>
      <c r="L383" s="231">
        <f t="shared" si="291"/>
        <v>0</v>
      </c>
      <c r="M383" s="231">
        <f t="shared" si="291"/>
        <v>0</v>
      </c>
      <c r="N383" s="231">
        <f t="shared" si="291"/>
        <v>0</v>
      </c>
      <c r="O383" s="231">
        <f t="shared" si="291"/>
        <v>0</v>
      </c>
      <c r="P383" s="231">
        <f t="shared" si="291"/>
        <v>0</v>
      </c>
      <c r="Q383" s="231">
        <f t="shared" si="291"/>
        <v>0</v>
      </c>
      <c r="R383" s="231">
        <f t="shared" si="291"/>
        <v>0</v>
      </c>
      <c r="S383" s="231">
        <f t="shared" si="291"/>
        <v>0</v>
      </c>
      <c r="T383" s="231">
        <f t="shared" si="291"/>
        <v>0</v>
      </c>
      <c r="U383" s="232">
        <f t="shared" si="291"/>
        <v>0</v>
      </c>
      <c r="V383" s="233">
        <f t="shared" si="291"/>
        <v>0</v>
      </c>
      <c r="W383" s="231">
        <f t="shared" si="291"/>
        <v>0</v>
      </c>
      <c r="X383" s="231">
        <f t="shared" si="291"/>
        <v>0</v>
      </c>
      <c r="Y383" s="231">
        <f t="shared" si="291"/>
        <v>0</v>
      </c>
      <c r="Z383" s="231">
        <f t="shared" si="292"/>
        <v>0</v>
      </c>
      <c r="AA383" s="231">
        <f t="shared" si="292"/>
        <v>0</v>
      </c>
      <c r="AB383" s="231">
        <f t="shared" si="292"/>
        <v>0</v>
      </c>
      <c r="AC383" s="231">
        <f t="shared" si="292"/>
        <v>0</v>
      </c>
      <c r="AD383" s="231">
        <f t="shared" si="292"/>
        <v>0</v>
      </c>
      <c r="AE383" s="231">
        <f t="shared" si="292"/>
        <v>0</v>
      </c>
      <c r="AF383" s="231">
        <f t="shared" si="292"/>
        <v>0</v>
      </c>
      <c r="AG383" s="232">
        <f t="shared" si="292"/>
        <v>0</v>
      </c>
      <c r="AH383" s="233">
        <f t="shared" si="292"/>
        <v>0</v>
      </c>
      <c r="AI383" s="231">
        <f t="shared" si="292"/>
        <v>0</v>
      </c>
      <c r="AJ383" s="231">
        <f t="shared" si="292"/>
        <v>0</v>
      </c>
      <c r="AK383" s="231">
        <f t="shared" si="292"/>
        <v>0</v>
      </c>
      <c r="AL383" s="231">
        <f t="shared" si="292"/>
        <v>0</v>
      </c>
      <c r="AM383" s="231">
        <f t="shared" si="292"/>
        <v>0</v>
      </c>
      <c r="AN383" s="231">
        <f t="shared" si="292"/>
        <v>0</v>
      </c>
      <c r="AO383" s="231">
        <f t="shared" si="292"/>
        <v>0</v>
      </c>
      <c r="AP383" s="231">
        <f t="shared" si="293"/>
        <v>0</v>
      </c>
      <c r="AQ383" s="231">
        <f t="shared" si="293"/>
        <v>0</v>
      </c>
      <c r="AR383" s="231">
        <f t="shared" si="293"/>
        <v>0</v>
      </c>
      <c r="AS383" s="232">
        <f t="shared" si="293"/>
        <v>0</v>
      </c>
      <c r="AT383" s="233">
        <f t="shared" si="293"/>
        <v>0</v>
      </c>
      <c r="AU383" s="231">
        <f t="shared" si="293"/>
        <v>0</v>
      </c>
      <c r="AV383" s="231">
        <f t="shared" si="293"/>
        <v>0</v>
      </c>
      <c r="AW383" s="231">
        <f t="shared" si="293"/>
        <v>0</v>
      </c>
      <c r="AX383" s="231">
        <f t="shared" si="293"/>
        <v>0</v>
      </c>
      <c r="AY383" s="231">
        <f t="shared" si="293"/>
        <v>0</v>
      </c>
      <c r="AZ383" s="231">
        <f t="shared" si="293"/>
        <v>0</v>
      </c>
      <c r="BA383" s="231">
        <f t="shared" si="293"/>
        <v>0</v>
      </c>
      <c r="BB383" s="231">
        <f t="shared" si="293"/>
        <v>0</v>
      </c>
      <c r="BC383" s="231">
        <f t="shared" si="293"/>
        <v>0</v>
      </c>
      <c r="BD383" s="231">
        <f t="shared" si="293"/>
        <v>0</v>
      </c>
      <c r="BE383" s="232">
        <f t="shared" si="293"/>
        <v>0</v>
      </c>
      <c r="BF383" s="233">
        <f t="shared" si="294"/>
        <v>0</v>
      </c>
      <c r="BG383" s="231">
        <f t="shared" si="294"/>
        <v>0</v>
      </c>
      <c r="BH383" s="231">
        <f t="shared" si="294"/>
        <v>0</v>
      </c>
      <c r="BI383" s="231">
        <f t="shared" si="294"/>
        <v>0</v>
      </c>
      <c r="BJ383" s="231">
        <f t="shared" si="294"/>
        <v>0</v>
      </c>
      <c r="BK383" s="231">
        <f t="shared" si="294"/>
        <v>0</v>
      </c>
      <c r="BL383" s="231">
        <f t="shared" si="294"/>
        <v>0</v>
      </c>
      <c r="BM383" s="231">
        <f t="shared" si="294"/>
        <v>0</v>
      </c>
      <c r="BN383" s="231">
        <f t="shared" si="294"/>
        <v>0</v>
      </c>
      <c r="BO383" s="231">
        <f t="shared" si="294"/>
        <v>0</v>
      </c>
      <c r="BP383" s="231">
        <f t="shared" si="294"/>
        <v>0</v>
      </c>
      <c r="BQ383" s="232">
        <f t="shared" si="294"/>
        <v>0</v>
      </c>
      <c r="BR383" s="233">
        <f t="shared" si="294"/>
        <v>0</v>
      </c>
      <c r="BS383" s="231">
        <f t="shared" si="294"/>
        <v>0</v>
      </c>
      <c r="BT383" s="231">
        <f t="shared" si="294"/>
        <v>0</v>
      </c>
      <c r="BU383" s="231">
        <f t="shared" si="294"/>
        <v>0</v>
      </c>
      <c r="BV383" s="231">
        <f t="shared" si="286"/>
        <v>0</v>
      </c>
      <c r="BW383" s="231">
        <f t="shared" si="286"/>
        <v>0</v>
      </c>
      <c r="BX383" s="231">
        <f t="shared" si="286"/>
        <v>0</v>
      </c>
      <c r="BY383" s="231">
        <f t="shared" si="286"/>
        <v>0</v>
      </c>
      <c r="BZ383" s="231">
        <f t="shared" si="286"/>
        <v>0</v>
      </c>
      <c r="CA383" s="231">
        <f t="shared" si="286"/>
        <v>0</v>
      </c>
      <c r="CB383" s="231">
        <f t="shared" si="286"/>
        <v>0</v>
      </c>
      <c r="CC383" s="232">
        <f t="shared" si="276"/>
        <v>0</v>
      </c>
      <c r="CD383" s="368"/>
    </row>
    <row r="384" spans="2:82" s="39" customFormat="1" ht="13.5" x14ac:dyDescent="0.75">
      <c r="B384" s="328" t="s">
        <v>833</v>
      </c>
      <c r="C384" s="329" t="s">
        <v>834</v>
      </c>
      <c r="D384" s="139" t="s">
        <v>446</v>
      </c>
      <c r="E384" s="276">
        <v>4</v>
      </c>
      <c r="F384" s="336"/>
      <c r="G384" s="74">
        <f t="shared" si="277"/>
        <v>0</v>
      </c>
      <c r="H384" s="230"/>
      <c r="I384" s="232"/>
      <c r="J384" s="230">
        <f t="shared" si="291"/>
        <v>0</v>
      </c>
      <c r="K384" s="231">
        <f t="shared" si="291"/>
        <v>0</v>
      </c>
      <c r="L384" s="231">
        <f t="shared" si="291"/>
        <v>0</v>
      </c>
      <c r="M384" s="231">
        <f t="shared" si="291"/>
        <v>0</v>
      </c>
      <c r="N384" s="231">
        <f t="shared" si="291"/>
        <v>0</v>
      </c>
      <c r="O384" s="231">
        <f t="shared" si="291"/>
        <v>0</v>
      </c>
      <c r="P384" s="231">
        <f t="shared" si="291"/>
        <v>0</v>
      </c>
      <c r="Q384" s="231">
        <f t="shared" si="291"/>
        <v>0</v>
      </c>
      <c r="R384" s="231">
        <f t="shared" si="291"/>
        <v>0</v>
      </c>
      <c r="S384" s="231">
        <f t="shared" si="291"/>
        <v>0</v>
      </c>
      <c r="T384" s="231">
        <f t="shared" si="291"/>
        <v>0</v>
      </c>
      <c r="U384" s="232">
        <f t="shared" si="291"/>
        <v>0</v>
      </c>
      <c r="V384" s="233">
        <f t="shared" si="291"/>
        <v>0</v>
      </c>
      <c r="W384" s="231">
        <f t="shared" si="291"/>
        <v>0</v>
      </c>
      <c r="X384" s="231">
        <f t="shared" si="291"/>
        <v>0</v>
      </c>
      <c r="Y384" s="231">
        <f t="shared" si="291"/>
        <v>0</v>
      </c>
      <c r="Z384" s="231">
        <f t="shared" si="292"/>
        <v>0</v>
      </c>
      <c r="AA384" s="231">
        <f t="shared" si="292"/>
        <v>0</v>
      </c>
      <c r="AB384" s="231">
        <f t="shared" si="292"/>
        <v>0</v>
      </c>
      <c r="AC384" s="231">
        <f t="shared" si="292"/>
        <v>0</v>
      </c>
      <c r="AD384" s="231">
        <f t="shared" si="292"/>
        <v>0</v>
      </c>
      <c r="AE384" s="231">
        <f t="shared" si="292"/>
        <v>0</v>
      </c>
      <c r="AF384" s="231">
        <f t="shared" si="292"/>
        <v>0</v>
      </c>
      <c r="AG384" s="232">
        <f t="shared" si="292"/>
        <v>0</v>
      </c>
      <c r="AH384" s="233">
        <f t="shared" si="292"/>
        <v>0</v>
      </c>
      <c r="AI384" s="231">
        <f t="shared" si="292"/>
        <v>0</v>
      </c>
      <c r="AJ384" s="231">
        <f t="shared" si="292"/>
        <v>0</v>
      </c>
      <c r="AK384" s="231">
        <f t="shared" si="292"/>
        <v>0</v>
      </c>
      <c r="AL384" s="231">
        <f t="shared" si="292"/>
        <v>0</v>
      </c>
      <c r="AM384" s="231">
        <f t="shared" si="292"/>
        <v>0</v>
      </c>
      <c r="AN384" s="231">
        <f t="shared" si="292"/>
        <v>0</v>
      </c>
      <c r="AO384" s="231">
        <f t="shared" si="292"/>
        <v>0</v>
      </c>
      <c r="AP384" s="231">
        <f t="shared" si="293"/>
        <v>0</v>
      </c>
      <c r="AQ384" s="231">
        <f t="shared" si="293"/>
        <v>0</v>
      </c>
      <c r="AR384" s="231">
        <f t="shared" si="293"/>
        <v>0</v>
      </c>
      <c r="AS384" s="232">
        <f t="shared" si="293"/>
        <v>0</v>
      </c>
      <c r="AT384" s="233">
        <f t="shared" si="293"/>
        <v>0</v>
      </c>
      <c r="AU384" s="231">
        <f t="shared" si="293"/>
        <v>0</v>
      </c>
      <c r="AV384" s="231">
        <f t="shared" si="293"/>
        <v>0</v>
      </c>
      <c r="AW384" s="231">
        <f t="shared" si="293"/>
        <v>0</v>
      </c>
      <c r="AX384" s="231">
        <f t="shared" si="293"/>
        <v>0</v>
      </c>
      <c r="AY384" s="231">
        <f t="shared" si="293"/>
        <v>0</v>
      </c>
      <c r="AZ384" s="231">
        <f t="shared" si="293"/>
        <v>0</v>
      </c>
      <c r="BA384" s="231">
        <f t="shared" si="293"/>
        <v>0</v>
      </c>
      <c r="BB384" s="231">
        <f t="shared" si="293"/>
        <v>0</v>
      </c>
      <c r="BC384" s="231">
        <f t="shared" si="293"/>
        <v>0</v>
      </c>
      <c r="BD384" s="231">
        <f t="shared" si="293"/>
        <v>0</v>
      </c>
      <c r="BE384" s="232">
        <f t="shared" si="293"/>
        <v>0</v>
      </c>
      <c r="BF384" s="233">
        <f t="shared" si="294"/>
        <v>0</v>
      </c>
      <c r="BG384" s="231">
        <f t="shared" si="294"/>
        <v>0</v>
      </c>
      <c r="BH384" s="231">
        <f t="shared" si="294"/>
        <v>0</v>
      </c>
      <c r="BI384" s="231">
        <f t="shared" si="294"/>
        <v>0</v>
      </c>
      <c r="BJ384" s="231">
        <f t="shared" si="294"/>
        <v>0</v>
      </c>
      <c r="BK384" s="231">
        <f t="shared" si="294"/>
        <v>0</v>
      </c>
      <c r="BL384" s="231">
        <f t="shared" si="294"/>
        <v>0</v>
      </c>
      <c r="BM384" s="231">
        <f t="shared" si="294"/>
        <v>0</v>
      </c>
      <c r="BN384" s="231">
        <f t="shared" si="294"/>
        <v>0</v>
      </c>
      <c r="BO384" s="231">
        <f t="shared" si="294"/>
        <v>0</v>
      </c>
      <c r="BP384" s="231">
        <f t="shared" si="294"/>
        <v>0</v>
      </c>
      <c r="BQ384" s="232">
        <f t="shared" si="294"/>
        <v>0</v>
      </c>
      <c r="BR384" s="233">
        <f t="shared" si="294"/>
        <v>0</v>
      </c>
      <c r="BS384" s="231">
        <f t="shared" si="294"/>
        <v>0</v>
      </c>
      <c r="BT384" s="231">
        <f t="shared" si="294"/>
        <v>0</v>
      </c>
      <c r="BU384" s="231">
        <f t="shared" si="294"/>
        <v>0</v>
      </c>
      <c r="BV384" s="231">
        <f t="shared" si="286"/>
        <v>0</v>
      </c>
      <c r="BW384" s="231">
        <f t="shared" si="286"/>
        <v>0</v>
      </c>
      <c r="BX384" s="231">
        <f t="shared" si="286"/>
        <v>0</v>
      </c>
      <c r="BY384" s="231">
        <f t="shared" si="286"/>
        <v>0</v>
      </c>
      <c r="BZ384" s="231">
        <f t="shared" si="286"/>
        <v>0</v>
      </c>
      <c r="CA384" s="231">
        <f t="shared" si="286"/>
        <v>0</v>
      </c>
      <c r="CB384" s="231">
        <f t="shared" si="286"/>
        <v>0</v>
      </c>
      <c r="CC384" s="232">
        <f t="shared" si="276"/>
        <v>0</v>
      </c>
      <c r="CD384" s="368"/>
    </row>
    <row r="385" spans="1:82" s="39" customFormat="1" ht="13.5" x14ac:dyDescent="0.75">
      <c r="B385" s="328" t="s">
        <v>835</v>
      </c>
      <c r="C385" s="329" t="s">
        <v>836</v>
      </c>
      <c r="D385" s="139" t="s">
        <v>446</v>
      </c>
      <c r="E385" s="276">
        <v>4</v>
      </c>
      <c r="F385" s="336"/>
      <c r="G385" s="74">
        <f t="shared" si="277"/>
        <v>0</v>
      </c>
      <c r="H385" s="230"/>
      <c r="I385" s="232"/>
      <c r="J385" s="230">
        <f t="shared" si="291"/>
        <v>0</v>
      </c>
      <c r="K385" s="231">
        <f t="shared" si="291"/>
        <v>0</v>
      </c>
      <c r="L385" s="231">
        <f t="shared" si="291"/>
        <v>0</v>
      </c>
      <c r="M385" s="231">
        <f t="shared" si="291"/>
        <v>0</v>
      </c>
      <c r="N385" s="231">
        <f t="shared" si="291"/>
        <v>0</v>
      </c>
      <c r="O385" s="231">
        <f t="shared" si="291"/>
        <v>0</v>
      </c>
      <c r="P385" s="231">
        <f t="shared" si="291"/>
        <v>0</v>
      </c>
      <c r="Q385" s="231">
        <f t="shared" si="291"/>
        <v>0</v>
      </c>
      <c r="R385" s="231">
        <f t="shared" si="291"/>
        <v>0</v>
      </c>
      <c r="S385" s="231">
        <f t="shared" si="291"/>
        <v>0</v>
      </c>
      <c r="T385" s="231">
        <f t="shared" si="291"/>
        <v>0</v>
      </c>
      <c r="U385" s="232">
        <f t="shared" si="291"/>
        <v>0</v>
      </c>
      <c r="V385" s="233">
        <f t="shared" si="291"/>
        <v>0</v>
      </c>
      <c r="W385" s="231">
        <f t="shared" si="291"/>
        <v>0</v>
      </c>
      <c r="X385" s="231">
        <f t="shared" si="291"/>
        <v>0</v>
      </c>
      <c r="Y385" s="231">
        <f t="shared" ref="Y385" si="295">$G385/72</f>
        <v>0</v>
      </c>
      <c r="Z385" s="231">
        <f t="shared" si="292"/>
        <v>0</v>
      </c>
      <c r="AA385" s="231">
        <f t="shared" si="292"/>
        <v>0</v>
      </c>
      <c r="AB385" s="231">
        <f t="shared" si="292"/>
        <v>0</v>
      </c>
      <c r="AC385" s="231">
        <f t="shared" si="292"/>
        <v>0</v>
      </c>
      <c r="AD385" s="231">
        <f t="shared" si="292"/>
        <v>0</v>
      </c>
      <c r="AE385" s="231">
        <f t="shared" si="292"/>
        <v>0</v>
      </c>
      <c r="AF385" s="231">
        <f t="shared" si="292"/>
        <v>0</v>
      </c>
      <c r="AG385" s="232">
        <f t="shared" si="292"/>
        <v>0</v>
      </c>
      <c r="AH385" s="233">
        <f t="shared" si="292"/>
        <v>0</v>
      </c>
      <c r="AI385" s="231">
        <f t="shared" si="292"/>
        <v>0</v>
      </c>
      <c r="AJ385" s="231">
        <f t="shared" si="292"/>
        <v>0</v>
      </c>
      <c r="AK385" s="231">
        <f t="shared" si="292"/>
        <v>0</v>
      </c>
      <c r="AL385" s="231">
        <f t="shared" si="292"/>
        <v>0</v>
      </c>
      <c r="AM385" s="231">
        <f t="shared" si="292"/>
        <v>0</v>
      </c>
      <c r="AN385" s="231">
        <f t="shared" si="292"/>
        <v>0</v>
      </c>
      <c r="AO385" s="231">
        <f t="shared" ref="AO385" si="296">$G385/72</f>
        <v>0</v>
      </c>
      <c r="AP385" s="231">
        <f t="shared" si="293"/>
        <v>0</v>
      </c>
      <c r="AQ385" s="231">
        <f t="shared" si="293"/>
        <v>0</v>
      </c>
      <c r="AR385" s="231">
        <f t="shared" si="293"/>
        <v>0</v>
      </c>
      <c r="AS385" s="232">
        <f t="shared" si="293"/>
        <v>0</v>
      </c>
      <c r="AT385" s="233">
        <f t="shared" si="293"/>
        <v>0</v>
      </c>
      <c r="AU385" s="231">
        <f t="shared" si="293"/>
        <v>0</v>
      </c>
      <c r="AV385" s="231">
        <f t="shared" si="293"/>
        <v>0</v>
      </c>
      <c r="AW385" s="231">
        <f t="shared" si="293"/>
        <v>0</v>
      </c>
      <c r="AX385" s="231">
        <f t="shared" si="293"/>
        <v>0</v>
      </c>
      <c r="AY385" s="231">
        <f t="shared" si="293"/>
        <v>0</v>
      </c>
      <c r="AZ385" s="231">
        <f t="shared" si="293"/>
        <v>0</v>
      </c>
      <c r="BA385" s="231">
        <f t="shared" si="293"/>
        <v>0</v>
      </c>
      <c r="BB385" s="231">
        <f t="shared" si="293"/>
        <v>0</v>
      </c>
      <c r="BC385" s="231">
        <f t="shared" si="293"/>
        <v>0</v>
      </c>
      <c r="BD385" s="231">
        <f t="shared" si="293"/>
        <v>0</v>
      </c>
      <c r="BE385" s="232">
        <f t="shared" ref="BE385" si="297">$G385/72</f>
        <v>0</v>
      </c>
      <c r="BF385" s="233">
        <f t="shared" si="294"/>
        <v>0</v>
      </c>
      <c r="BG385" s="231">
        <f t="shared" si="294"/>
        <v>0</v>
      </c>
      <c r="BH385" s="231">
        <f t="shared" si="294"/>
        <v>0</v>
      </c>
      <c r="BI385" s="231">
        <f t="shared" si="294"/>
        <v>0</v>
      </c>
      <c r="BJ385" s="231">
        <f t="shared" si="294"/>
        <v>0</v>
      </c>
      <c r="BK385" s="231">
        <f t="shared" si="294"/>
        <v>0</v>
      </c>
      <c r="BL385" s="231">
        <f t="shared" si="294"/>
        <v>0</v>
      </c>
      <c r="BM385" s="231">
        <f t="shared" si="294"/>
        <v>0</v>
      </c>
      <c r="BN385" s="231">
        <f t="shared" si="294"/>
        <v>0</v>
      </c>
      <c r="BO385" s="231">
        <f t="shared" si="294"/>
        <v>0</v>
      </c>
      <c r="BP385" s="231">
        <f t="shared" si="294"/>
        <v>0</v>
      </c>
      <c r="BQ385" s="232">
        <f t="shared" si="294"/>
        <v>0</v>
      </c>
      <c r="BR385" s="233">
        <f t="shared" si="294"/>
        <v>0</v>
      </c>
      <c r="BS385" s="231">
        <f t="shared" si="294"/>
        <v>0</v>
      </c>
      <c r="BT385" s="231">
        <f t="shared" si="294"/>
        <v>0</v>
      </c>
      <c r="BU385" s="231">
        <f t="shared" ref="BU385" si="298">$G385/72</f>
        <v>0</v>
      </c>
      <c r="BV385" s="231">
        <f t="shared" si="286"/>
        <v>0</v>
      </c>
      <c r="BW385" s="231">
        <f t="shared" si="286"/>
        <v>0</v>
      </c>
      <c r="BX385" s="231">
        <f t="shared" si="286"/>
        <v>0</v>
      </c>
      <c r="BY385" s="231">
        <f t="shared" si="286"/>
        <v>0</v>
      </c>
      <c r="BZ385" s="231">
        <f t="shared" si="286"/>
        <v>0</v>
      </c>
      <c r="CA385" s="231">
        <f t="shared" si="286"/>
        <v>0</v>
      </c>
      <c r="CB385" s="231">
        <f t="shared" si="286"/>
        <v>0</v>
      </c>
      <c r="CC385" s="232">
        <f t="shared" si="276"/>
        <v>0</v>
      </c>
      <c r="CD385" s="368"/>
    </row>
    <row r="386" spans="1:82" s="39" customFormat="1" ht="13.5" x14ac:dyDescent="0.75">
      <c r="B386" s="328" t="s">
        <v>837</v>
      </c>
      <c r="C386" s="329" t="s">
        <v>838</v>
      </c>
      <c r="D386" s="139" t="s">
        <v>446</v>
      </c>
      <c r="E386" s="276">
        <v>4</v>
      </c>
      <c r="F386" s="336"/>
      <c r="G386" s="74">
        <f t="shared" si="277"/>
        <v>0</v>
      </c>
      <c r="H386" s="230"/>
      <c r="I386" s="232"/>
      <c r="J386" s="230">
        <f t="shared" ref="J386:Y401" si="299">$G386/72</f>
        <v>0</v>
      </c>
      <c r="K386" s="231">
        <f t="shared" si="299"/>
        <v>0</v>
      </c>
      <c r="L386" s="231">
        <f t="shared" si="299"/>
        <v>0</v>
      </c>
      <c r="M386" s="231">
        <f t="shared" si="299"/>
        <v>0</v>
      </c>
      <c r="N386" s="231">
        <f t="shared" si="299"/>
        <v>0</v>
      </c>
      <c r="O386" s="231">
        <f t="shared" si="299"/>
        <v>0</v>
      </c>
      <c r="P386" s="231">
        <f t="shared" si="299"/>
        <v>0</v>
      </c>
      <c r="Q386" s="231">
        <f t="shared" si="299"/>
        <v>0</v>
      </c>
      <c r="R386" s="231">
        <f t="shared" si="299"/>
        <v>0</v>
      </c>
      <c r="S386" s="231">
        <f t="shared" si="299"/>
        <v>0</v>
      </c>
      <c r="T386" s="231">
        <f t="shared" si="299"/>
        <v>0</v>
      </c>
      <c r="U386" s="232">
        <f t="shared" si="299"/>
        <v>0</v>
      </c>
      <c r="V386" s="233">
        <f t="shared" si="299"/>
        <v>0</v>
      </c>
      <c r="W386" s="231">
        <f t="shared" si="299"/>
        <v>0</v>
      </c>
      <c r="X386" s="231">
        <f t="shared" si="299"/>
        <v>0</v>
      </c>
      <c r="Y386" s="231">
        <f t="shared" si="299"/>
        <v>0</v>
      </c>
      <c r="Z386" s="231">
        <f t="shared" ref="Z386:AO401" si="300">$G386/72</f>
        <v>0</v>
      </c>
      <c r="AA386" s="231">
        <f t="shared" si="300"/>
        <v>0</v>
      </c>
      <c r="AB386" s="231">
        <f t="shared" si="300"/>
        <v>0</v>
      </c>
      <c r="AC386" s="231">
        <f t="shared" si="300"/>
        <v>0</v>
      </c>
      <c r="AD386" s="231">
        <f t="shared" si="300"/>
        <v>0</v>
      </c>
      <c r="AE386" s="231">
        <f t="shared" si="300"/>
        <v>0</v>
      </c>
      <c r="AF386" s="231">
        <f t="shared" si="300"/>
        <v>0</v>
      </c>
      <c r="AG386" s="232">
        <f t="shared" si="300"/>
        <v>0</v>
      </c>
      <c r="AH386" s="233">
        <f t="shared" si="300"/>
        <v>0</v>
      </c>
      <c r="AI386" s="231">
        <f t="shared" si="300"/>
        <v>0</v>
      </c>
      <c r="AJ386" s="231">
        <f t="shared" si="300"/>
        <v>0</v>
      </c>
      <c r="AK386" s="231">
        <f t="shared" si="300"/>
        <v>0</v>
      </c>
      <c r="AL386" s="231">
        <f t="shared" si="300"/>
        <v>0</v>
      </c>
      <c r="AM386" s="231">
        <f t="shared" si="300"/>
        <v>0</v>
      </c>
      <c r="AN386" s="231">
        <f t="shared" si="300"/>
        <v>0</v>
      </c>
      <c r="AO386" s="231">
        <f t="shared" si="300"/>
        <v>0</v>
      </c>
      <c r="AP386" s="231">
        <f t="shared" ref="AP386:BE401" si="301">$G386/72</f>
        <v>0</v>
      </c>
      <c r="AQ386" s="231">
        <f t="shared" si="301"/>
        <v>0</v>
      </c>
      <c r="AR386" s="231">
        <f t="shared" si="301"/>
        <v>0</v>
      </c>
      <c r="AS386" s="232">
        <f t="shared" si="301"/>
        <v>0</v>
      </c>
      <c r="AT386" s="233">
        <f t="shared" si="301"/>
        <v>0</v>
      </c>
      <c r="AU386" s="231">
        <f t="shared" si="301"/>
        <v>0</v>
      </c>
      <c r="AV386" s="231">
        <f t="shared" si="301"/>
        <v>0</v>
      </c>
      <c r="AW386" s="231">
        <f t="shared" si="301"/>
        <v>0</v>
      </c>
      <c r="AX386" s="231">
        <f t="shared" si="301"/>
        <v>0</v>
      </c>
      <c r="AY386" s="231">
        <f t="shared" si="301"/>
        <v>0</v>
      </c>
      <c r="AZ386" s="231">
        <f t="shared" si="301"/>
        <v>0</v>
      </c>
      <c r="BA386" s="231">
        <f t="shared" si="301"/>
        <v>0</v>
      </c>
      <c r="BB386" s="231">
        <f t="shared" si="301"/>
        <v>0</v>
      </c>
      <c r="BC386" s="231">
        <f t="shared" si="301"/>
        <v>0</v>
      </c>
      <c r="BD386" s="231">
        <f t="shared" si="301"/>
        <v>0</v>
      </c>
      <c r="BE386" s="232">
        <f t="shared" si="301"/>
        <v>0</v>
      </c>
      <c r="BF386" s="233">
        <f t="shared" ref="BF386:BU401" si="302">$G386/72</f>
        <v>0</v>
      </c>
      <c r="BG386" s="231">
        <f t="shared" si="302"/>
        <v>0</v>
      </c>
      <c r="BH386" s="231">
        <f t="shared" si="302"/>
        <v>0</v>
      </c>
      <c r="BI386" s="231">
        <f t="shared" si="302"/>
        <v>0</v>
      </c>
      <c r="BJ386" s="231">
        <f t="shared" si="302"/>
        <v>0</v>
      </c>
      <c r="BK386" s="231">
        <f t="shared" si="302"/>
        <v>0</v>
      </c>
      <c r="BL386" s="231">
        <f t="shared" si="302"/>
        <v>0</v>
      </c>
      <c r="BM386" s="231">
        <f t="shared" si="302"/>
        <v>0</v>
      </c>
      <c r="BN386" s="231">
        <f t="shared" si="302"/>
        <v>0</v>
      </c>
      <c r="BO386" s="231">
        <f t="shared" si="302"/>
        <v>0</v>
      </c>
      <c r="BP386" s="231">
        <f t="shared" si="302"/>
        <v>0</v>
      </c>
      <c r="BQ386" s="232">
        <f t="shared" si="302"/>
        <v>0</v>
      </c>
      <c r="BR386" s="233">
        <f t="shared" si="302"/>
        <v>0</v>
      </c>
      <c r="BS386" s="231">
        <f t="shared" si="302"/>
        <v>0</v>
      </c>
      <c r="BT386" s="231">
        <f t="shared" si="302"/>
        <v>0</v>
      </c>
      <c r="BU386" s="231">
        <f t="shared" si="302"/>
        <v>0</v>
      </c>
      <c r="BV386" s="231">
        <f t="shared" ref="BV386:CB401" si="303">$G386/72</f>
        <v>0</v>
      </c>
      <c r="BW386" s="231">
        <f t="shared" si="303"/>
        <v>0</v>
      </c>
      <c r="BX386" s="231">
        <f t="shared" si="303"/>
        <v>0</v>
      </c>
      <c r="BY386" s="231">
        <f t="shared" si="303"/>
        <v>0</v>
      </c>
      <c r="BZ386" s="231">
        <f t="shared" si="303"/>
        <v>0</v>
      </c>
      <c r="CA386" s="231">
        <f t="shared" si="303"/>
        <v>0</v>
      </c>
      <c r="CB386" s="231">
        <f t="shared" si="303"/>
        <v>0</v>
      </c>
      <c r="CC386" s="232">
        <f t="shared" si="276"/>
        <v>0</v>
      </c>
      <c r="CD386" s="368"/>
    </row>
    <row r="387" spans="1:82" s="39" customFormat="1" ht="13.5" x14ac:dyDescent="0.75">
      <c r="B387" s="328" t="s">
        <v>839</v>
      </c>
      <c r="C387" s="329" t="s">
        <v>840</v>
      </c>
      <c r="D387" s="139" t="s">
        <v>446</v>
      </c>
      <c r="E387" s="276">
        <v>4</v>
      </c>
      <c r="F387" s="336"/>
      <c r="G387" s="74">
        <f t="shared" si="277"/>
        <v>0</v>
      </c>
      <c r="H387" s="230"/>
      <c r="I387" s="232"/>
      <c r="J387" s="230">
        <f t="shared" si="299"/>
        <v>0</v>
      </c>
      <c r="K387" s="231">
        <f t="shared" si="299"/>
        <v>0</v>
      </c>
      <c r="L387" s="231">
        <f t="shared" si="299"/>
        <v>0</v>
      </c>
      <c r="M387" s="231">
        <f t="shared" si="299"/>
        <v>0</v>
      </c>
      <c r="N387" s="231">
        <f t="shared" si="299"/>
        <v>0</v>
      </c>
      <c r="O387" s="231">
        <f t="shared" si="299"/>
        <v>0</v>
      </c>
      <c r="P387" s="231">
        <f t="shared" si="299"/>
        <v>0</v>
      </c>
      <c r="Q387" s="231">
        <f t="shared" si="299"/>
        <v>0</v>
      </c>
      <c r="R387" s="231">
        <f t="shared" si="299"/>
        <v>0</v>
      </c>
      <c r="S387" s="231">
        <f t="shared" si="299"/>
        <v>0</v>
      </c>
      <c r="T387" s="231">
        <f t="shared" si="299"/>
        <v>0</v>
      </c>
      <c r="U387" s="232">
        <f t="shared" si="299"/>
        <v>0</v>
      </c>
      <c r="V387" s="233">
        <f t="shared" si="299"/>
        <v>0</v>
      </c>
      <c r="W387" s="231">
        <f t="shared" si="299"/>
        <v>0</v>
      </c>
      <c r="X387" s="231">
        <f t="shared" si="299"/>
        <v>0</v>
      </c>
      <c r="Y387" s="231">
        <f t="shared" si="299"/>
        <v>0</v>
      </c>
      <c r="Z387" s="231">
        <f t="shared" si="300"/>
        <v>0</v>
      </c>
      <c r="AA387" s="231">
        <f t="shared" si="300"/>
        <v>0</v>
      </c>
      <c r="AB387" s="231">
        <f t="shared" si="300"/>
        <v>0</v>
      </c>
      <c r="AC387" s="231">
        <f t="shared" si="300"/>
        <v>0</v>
      </c>
      <c r="AD387" s="231">
        <f t="shared" si="300"/>
        <v>0</v>
      </c>
      <c r="AE387" s="231">
        <f t="shared" si="300"/>
        <v>0</v>
      </c>
      <c r="AF387" s="231">
        <f t="shared" si="300"/>
        <v>0</v>
      </c>
      <c r="AG387" s="232">
        <f t="shared" si="300"/>
        <v>0</v>
      </c>
      <c r="AH387" s="233">
        <f t="shared" si="300"/>
        <v>0</v>
      </c>
      <c r="AI387" s="231">
        <f t="shared" si="300"/>
        <v>0</v>
      </c>
      <c r="AJ387" s="231">
        <f t="shared" si="300"/>
        <v>0</v>
      </c>
      <c r="AK387" s="231">
        <f t="shared" si="300"/>
        <v>0</v>
      </c>
      <c r="AL387" s="231">
        <f t="shared" si="300"/>
        <v>0</v>
      </c>
      <c r="AM387" s="231">
        <f t="shared" si="300"/>
        <v>0</v>
      </c>
      <c r="AN387" s="231">
        <f t="shared" si="300"/>
        <v>0</v>
      </c>
      <c r="AO387" s="231">
        <f t="shared" si="300"/>
        <v>0</v>
      </c>
      <c r="AP387" s="231">
        <f t="shared" si="301"/>
        <v>0</v>
      </c>
      <c r="AQ387" s="231">
        <f t="shared" si="301"/>
        <v>0</v>
      </c>
      <c r="AR387" s="231">
        <f t="shared" si="301"/>
        <v>0</v>
      </c>
      <c r="AS387" s="232">
        <f t="shared" si="301"/>
        <v>0</v>
      </c>
      <c r="AT387" s="233">
        <f t="shared" si="301"/>
        <v>0</v>
      </c>
      <c r="AU387" s="231">
        <f t="shared" si="301"/>
        <v>0</v>
      </c>
      <c r="AV387" s="231">
        <f t="shared" si="301"/>
        <v>0</v>
      </c>
      <c r="AW387" s="231">
        <f t="shared" si="301"/>
        <v>0</v>
      </c>
      <c r="AX387" s="231">
        <f t="shared" si="301"/>
        <v>0</v>
      </c>
      <c r="AY387" s="231">
        <f t="shared" si="301"/>
        <v>0</v>
      </c>
      <c r="AZ387" s="231">
        <f t="shared" si="301"/>
        <v>0</v>
      </c>
      <c r="BA387" s="231">
        <f t="shared" si="301"/>
        <v>0</v>
      </c>
      <c r="BB387" s="231">
        <f t="shared" si="301"/>
        <v>0</v>
      </c>
      <c r="BC387" s="231">
        <f t="shared" si="301"/>
        <v>0</v>
      </c>
      <c r="BD387" s="231">
        <f t="shared" si="301"/>
        <v>0</v>
      </c>
      <c r="BE387" s="232">
        <f t="shared" si="301"/>
        <v>0</v>
      </c>
      <c r="BF387" s="233">
        <f t="shared" si="302"/>
        <v>0</v>
      </c>
      <c r="BG387" s="231">
        <f t="shared" si="302"/>
        <v>0</v>
      </c>
      <c r="BH387" s="231">
        <f t="shared" si="302"/>
        <v>0</v>
      </c>
      <c r="BI387" s="231">
        <f t="shared" si="302"/>
        <v>0</v>
      </c>
      <c r="BJ387" s="231">
        <f t="shared" si="302"/>
        <v>0</v>
      </c>
      <c r="BK387" s="231">
        <f t="shared" si="302"/>
        <v>0</v>
      </c>
      <c r="BL387" s="231">
        <f t="shared" si="302"/>
        <v>0</v>
      </c>
      <c r="BM387" s="231">
        <f t="shared" si="302"/>
        <v>0</v>
      </c>
      <c r="BN387" s="231">
        <f t="shared" si="302"/>
        <v>0</v>
      </c>
      <c r="BO387" s="231">
        <f t="shared" si="302"/>
        <v>0</v>
      </c>
      <c r="BP387" s="231">
        <f t="shared" si="302"/>
        <v>0</v>
      </c>
      <c r="BQ387" s="232">
        <f t="shared" si="302"/>
        <v>0</v>
      </c>
      <c r="BR387" s="233">
        <f t="shared" si="302"/>
        <v>0</v>
      </c>
      <c r="BS387" s="231">
        <f t="shared" si="302"/>
        <v>0</v>
      </c>
      <c r="BT387" s="231">
        <f t="shared" si="302"/>
        <v>0</v>
      </c>
      <c r="BU387" s="231">
        <f t="shared" si="302"/>
        <v>0</v>
      </c>
      <c r="BV387" s="231">
        <f t="shared" si="303"/>
        <v>0</v>
      </c>
      <c r="BW387" s="231">
        <f t="shared" si="303"/>
        <v>0</v>
      </c>
      <c r="BX387" s="231">
        <f t="shared" si="303"/>
        <v>0</v>
      </c>
      <c r="BY387" s="231">
        <f t="shared" si="303"/>
        <v>0</v>
      </c>
      <c r="BZ387" s="231">
        <f t="shared" si="303"/>
        <v>0</v>
      </c>
      <c r="CA387" s="231">
        <f t="shared" si="303"/>
        <v>0</v>
      </c>
      <c r="CB387" s="231">
        <f t="shared" si="303"/>
        <v>0</v>
      </c>
      <c r="CC387" s="232">
        <f t="shared" si="276"/>
        <v>0</v>
      </c>
      <c r="CD387" s="368"/>
    </row>
    <row r="388" spans="1:82" s="39" customFormat="1" ht="13.5" x14ac:dyDescent="0.75">
      <c r="B388" s="328" t="s">
        <v>841</v>
      </c>
      <c r="C388" s="329" t="s">
        <v>842</v>
      </c>
      <c r="D388" s="139" t="s">
        <v>446</v>
      </c>
      <c r="E388" s="276">
        <v>4</v>
      </c>
      <c r="F388" s="336"/>
      <c r="G388" s="74">
        <f t="shared" si="277"/>
        <v>0</v>
      </c>
      <c r="H388" s="230"/>
      <c r="I388" s="232"/>
      <c r="J388" s="230">
        <f t="shared" si="299"/>
        <v>0</v>
      </c>
      <c r="K388" s="231">
        <f t="shared" si="299"/>
        <v>0</v>
      </c>
      <c r="L388" s="231">
        <f t="shared" si="299"/>
        <v>0</v>
      </c>
      <c r="M388" s="231">
        <f t="shared" si="299"/>
        <v>0</v>
      </c>
      <c r="N388" s="231">
        <f t="shared" si="299"/>
        <v>0</v>
      </c>
      <c r="O388" s="231">
        <f t="shared" si="299"/>
        <v>0</v>
      </c>
      <c r="P388" s="231">
        <f t="shared" si="299"/>
        <v>0</v>
      </c>
      <c r="Q388" s="231">
        <f t="shared" si="299"/>
        <v>0</v>
      </c>
      <c r="R388" s="231">
        <f t="shared" si="299"/>
        <v>0</v>
      </c>
      <c r="S388" s="231">
        <f t="shared" si="299"/>
        <v>0</v>
      </c>
      <c r="T388" s="231">
        <f t="shared" si="299"/>
        <v>0</v>
      </c>
      <c r="U388" s="232">
        <f t="shared" si="299"/>
        <v>0</v>
      </c>
      <c r="V388" s="233">
        <f t="shared" si="299"/>
        <v>0</v>
      </c>
      <c r="W388" s="231">
        <f t="shared" si="299"/>
        <v>0</v>
      </c>
      <c r="X388" s="231">
        <f t="shared" si="299"/>
        <v>0</v>
      </c>
      <c r="Y388" s="231">
        <f t="shared" si="299"/>
        <v>0</v>
      </c>
      <c r="Z388" s="231">
        <f t="shared" si="300"/>
        <v>0</v>
      </c>
      <c r="AA388" s="231">
        <f t="shared" si="300"/>
        <v>0</v>
      </c>
      <c r="AB388" s="231">
        <f t="shared" si="300"/>
        <v>0</v>
      </c>
      <c r="AC388" s="231">
        <f t="shared" si="300"/>
        <v>0</v>
      </c>
      <c r="AD388" s="231">
        <f t="shared" si="300"/>
        <v>0</v>
      </c>
      <c r="AE388" s="231">
        <f t="shared" si="300"/>
        <v>0</v>
      </c>
      <c r="AF388" s="231">
        <f t="shared" si="300"/>
        <v>0</v>
      </c>
      <c r="AG388" s="232">
        <f t="shared" si="300"/>
        <v>0</v>
      </c>
      <c r="AH388" s="233">
        <f t="shared" si="300"/>
        <v>0</v>
      </c>
      <c r="AI388" s="231">
        <f t="shared" si="300"/>
        <v>0</v>
      </c>
      <c r="AJ388" s="231">
        <f t="shared" si="300"/>
        <v>0</v>
      </c>
      <c r="AK388" s="231">
        <f t="shared" si="300"/>
        <v>0</v>
      </c>
      <c r="AL388" s="231">
        <f t="shared" si="300"/>
        <v>0</v>
      </c>
      <c r="AM388" s="231">
        <f t="shared" si="300"/>
        <v>0</v>
      </c>
      <c r="AN388" s="231">
        <f t="shared" si="300"/>
        <v>0</v>
      </c>
      <c r="AO388" s="231">
        <f t="shared" si="300"/>
        <v>0</v>
      </c>
      <c r="AP388" s="231">
        <f t="shared" si="301"/>
        <v>0</v>
      </c>
      <c r="AQ388" s="231">
        <f t="shared" si="301"/>
        <v>0</v>
      </c>
      <c r="AR388" s="231">
        <f t="shared" si="301"/>
        <v>0</v>
      </c>
      <c r="AS388" s="232">
        <f t="shared" si="301"/>
        <v>0</v>
      </c>
      <c r="AT388" s="233">
        <f t="shared" si="301"/>
        <v>0</v>
      </c>
      <c r="AU388" s="231">
        <f t="shared" si="301"/>
        <v>0</v>
      </c>
      <c r="AV388" s="231">
        <f t="shared" si="301"/>
        <v>0</v>
      </c>
      <c r="AW388" s="231">
        <f t="shared" si="301"/>
        <v>0</v>
      </c>
      <c r="AX388" s="231">
        <f t="shared" si="301"/>
        <v>0</v>
      </c>
      <c r="AY388" s="231">
        <f t="shared" si="301"/>
        <v>0</v>
      </c>
      <c r="AZ388" s="231">
        <f t="shared" si="301"/>
        <v>0</v>
      </c>
      <c r="BA388" s="231">
        <f t="shared" si="301"/>
        <v>0</v>
      </c>
      <c r="BB388" s="231">
        <f t="shared" si="301"/>
        <v>0</v>
      </c>
      <c r="BC388" s="231">
        <f t="shared" si="301"/>
        <v>0</v>
      </c>
      <c r="BD388" s="231">
        <f t="shared" si="301"/>
        <v>0</v>
      </c>
      <c r="BE388" s="232">
        <f t="shared" si="301"/>
        <v>0</v>
      </c>
      <c r="BF388" s="233">
        <f t="shared" si="302"/>
        <v>0</v>
      </c>
      <c r="BG388" s="231">
        <f t="shared" si="302"/>
        <v>0</v>
      </c>
      <c r="BH388" s="231">
        <f t="shared" si="302"/>
        <v>0</v>
      </c>
      <c r="BI388" s="231">
        <f t="shared" si="302"/>
        <v>0</v>
      </c>
      <c r="BJ388" s="231">
        <f t="shared" si="302"/>
        <v>0</v>
      </c>
      <c r="BK388" s="231">
        <f t="shared" si="302"/>
        <v>0</v>
      </c>
      <c r="BL388" s="231">
        <f t="shared" si="302"/>
        <v>0</v>
      </c>
      <c r="BM388" s="231">
        <f t="shared" si="302"/>
        <v>0</v>
      </c>
      <c r="BN388" s="231">
        <f t="shared" si="302"/>
        <v>0</v>
      </c>
      <c r="BO388" s="231">
        <f t="shared" si="302"/>
        <v>0</v>
      </c>
      <c r="BP388" s="231">
        <f t="shared" si="302"/>
        <v>0</v>
      </c>
      <c r="BQ388" s="232">
        <f t="shared" si="302"/>
        <v>0</v>
      </c>
      <c r="BR388" s="233">
        <f t="shared" si="302"/>
        <v>0</v>
      </c>
      <c r="BS388" s="231">
        <f t="shared" si="302"/>
        <v>0</v>
      </c>
      <c r="BT388" s="231">
        <f t="shared" si="302"/>
        <v>0</v>
      </c>
      <c r="BU388" s="231">
        <f t="shared" si="302"/>
        <v>0</v>
      </c>
      <c r="BV388" s="231">
        <f t="shared" si="303"/>
        <v>0</v>
      </c>
      <c r="BW388" s="231">
        <f t="shared" si="303"/>
        <v>0</v>
      </c>
      <c r="BX388" s="231">
        <f t="shared" si="303"/>
        <v>0</v>
      </c>
      <c r="BY388" s="231">
        <f t="shared" si="303"/>
        <v>0</v>
      </c>
      <c r="BZ388" s="231">
        <f t="shared" si="303"/>
        <v>0</v>
      </c>
      <c r="CA388" s="231">
        <f t="shared" si="303"/>
        <v>0</v>
      </c>
      <c r="CB388" s="231">
        <f t="shared" si="303"/>
        <v>0</v>
      </c>
      <c r="CC388" s="232">
        <f t="shared" si="276"/>
        <v>0</v>
      </c>
      <c r="CD388" s="368"/>
    </row>
    <row r="389" spans="1:82" s="39" customFormat="1" ht="13.5" x14ac:dyDescent="0.75">
      <c r="B389" s="328" t="s">
        <v>843</v>
      </c>
      <c r="C389" s="329" t="s">
        <v>844</v>
      </c>
      <c r="D389" s="139" t="s">
        <v>446</v>
      </c>
      <c r="E389" s="276">
        <v>2</v>
      </c>
      <c r="F389" s="336"/>
      <c r="G389" s="74">
        <f t="shared" si="277"/>
        <v>0</v>
      </c>
      <c r="H389" s="230"/>
      <c r="I389" s="232"/>
      <c r="J389" s="230">
        <f t="shared" si="299"/>
        <v>0</v>
      </c>
      <c r="K389" s="231">
        <f t="shared" si="299"/>
        <v>0</v>
      </c>
      <c r="L389" s="231">
        <f t="shared" si="299"/>
        <v>0</v>
      </c>
      <c r="M389" s="231">
        <f t="shared" si="299"/>
        <v>0</v>
      </c>
      <c r="N389" s="231">
        <f t="shared" si="299"/>
        <v>0</v>
      </c>
      <c r="O389" s="231">
        <f t="shared" si="299"/>
        <v>0</v>
      </c>
      <c r="P389" s="231">
        <f t="shared" si="299"/>
        <v>0</v>
      </c>
      <c r="Q389" s="231">
        <f t="shared" si="299"/>
        <v>0</v>
      </c>
      <c r="R389" s="231">
        <f t="shared" si="299"/>
        <v>0</v>
      </c>
      <c r="S389" s="231">
        <f t="shared" si="299"/>
        <v>0</v>
      </c>
      <c r="T389" s="231">
        <f t="shared" si="299"/>
        <v>0</v>
      </c>
      <c r="U389" s="232">
        <f t="shared" si="299"/>
        <v>0</v>
      </c>
      <c r="V389" s="233">
        <f t="shared" si="299"/>
        <v>0</v>
      </c>
      <c r="W389" s="231">
        <f t="shared" si="299"/>
        <v>0</v>
      </c>
      <c r="X389" s="231">
        <f t="shared" si="299"/>
        <v>0</v>
      </c>
      <c r="Y389" s="231">
        <f t="shared" si="299"/>
        <v>0</v>
      </c>
      <c r="Z389" s="231">
        <f t="shared" si="300"/>
        <v>0</v>
      </c>
      <c r="AA389" s="231">
        <f t="shared" si="300"/>
        <v>0</v>
      </c>
      <c r="AB389" s="231">
        <f t="shared" si="300"/>
        <v>0</v>
      </c>
      <c r="AC389" s="231">
        <f t="shared" si="300"/>
        <v>0</v>
      </c>
      <c r="AD389" s="231">
        <f t="shared" si="300"/>
        <v>0</v>
      </c>
      <c r="AE389" s="231">
        <f t="shared" si="300"/>
        <v>0</v>
      </c>
      <c r="AF389" s="231">
        <f t="shared" si="300"/>
        <v>0</v>
      </c>
      <c r="AG389" s="232">
        <f t="shared" si="300"/>
        <v>0</v>
      </c>
      <c r="AH389" s="233">
        <f t="shared" si="300"/>
        <v>0</v>
      </c>
      <c r="AI389" s="231">
        <f t="shared" si="300"/>
        <v>0</v>
      </c>
      <c r="AJ389" s="231">
        <f t="shared" si="300"/>
        <v>0</v>
      </c>
      <c r="AK389" s="231">
        <f t="shared" si="300"/>
        <v>0</v>
      </c>
      <c r="AL389" s="231">
        <f t="shared" si="300"/>
        <v>0</v>
      </c>
      <c r="AM389" s="231">
        <f t="shared" si="300"/>
        <v>0</v>
      </c>
      <c r="AN389" s="231">
        <f t="shared" si="300"/>
        <v>0</v>
      </c>
      <c r="AO389" s="231">
        <f t="shared" si="300"/>
        <v>0</v>
      </c>
      <c r="AP389" s="231">
        <f t="shared" si="301"/>
        <v>0</v>
      </c>
      <c r="AQ389" s="231">
        <f t="shared" si="301"/>
        <v>0</v>
      </c>
      <c r="AR389" s="231">
        <f t="shared" si="301"/>
        <v>0</v>
      </c>
      <c r="AS389" s="232">
        <f t="shared" si="301"/>
        <v>0</v>
      </c>
      <c r="AT389" s="233">
        <f t="shared" si="301"/>
        <v>0</v>
      </c>
      <c r="AU389" s="231">
        <f t="shared" si="301"/>
        <v>0</v>
      </c>
      <c r="AV389" s="231">
        <f t="shared" si="301"/>
        <v>0</v>
      </c>
      <c r="AW389" s="231">
        <f t="shared" si="301"/>
        <v>0</v>
      </c>
      <c r="AX389" s="231">
        <f t="shared" si="301"/>
        <v>0</v>
      </c>
      <c r="AY389" s="231">
        <f t="shared" si="301"/>
        <v>0</v>
      </c>
      <c r="AZ389" s="231">
        <f t="shared" si="301"/>
        <v>0</v>
      </c>
      <c r="BA389" s="231">
        <f t="shared" si="301"/>
        <v>0</v>
      </c>
      <c r="BB389" s="231">
        <f t="shared" si="301"/>
        <v>0</v>
      </c>
      <c r="BC389" s="231">
        <f t="shared" si="301"/>
        <v>0</v>
      </c>
      <c r="BD389" s="231">
        <f t="shared" si="301"/>
        <v>0</v>
      </c>
      <c r="BE389" s="232">
        <f t="shared" si="301"/>
        <v>0</v>
      </c>
      <c r="BF389" s="233">
        <f t="shared" si="302"/>
        <v>0</v>
      </c>
      <c r="BG389" s="231">
        <f t="shared" si="302"/>
        <v>0</v>
      </c>
      <c r="BH389" s="231">
        <f t="shared" si="302"/>
        <v>0</v>
      </c>
      <c r="BI389" s="231">
        <f t="shared" si="302"/>
        <v>0</v>
      </c>
      <c r="BJ389" s="231">
        <f t="shared" si="302"/>
        <v>0</v>
      </c>
      <c r="BK389" s="231">
        <f t="shared" si="302"/>
        <v>0</v>
      </c>
      <c r="BL389" s="231">
        <f t="shared" si="302"/>
        <v>0</v>
      </c>
      <c r="BM389" s="231">
        <f t="shared" si="302"/>
        <v>0</v>
      </c>
      <c r="BN389" s="231">
        <f t="shared" si="302"/>
        <v>0</v>
      </c>
      <c r="BO389" s="231">
        <f t="shared" si="302"/>
        <v>0</v>
      </c>
      <c r="BP389" s="231">
        <f t="shared" si="302"/>
        <v>0</v>
      </c>
      <c r="BQ389" s="232">
        <f t="shared" si="302"/>
        <v>0</v>
      </c>
      <c r="BR389" s="233">
        <f t="shared" si="302"/>
        <v>0</v>
      </c>
      <c r="BS389" s="231">
        <f t="shared" si="302"/>
        <v>0</v>
      </c>
      <c r="BT389" s="231">
        <f t="shared" si="302"/>
        <v>0</v>
      </c>
      <c r="BU389" s="231">
        <f t="shared" si="302"/>
        <v>0</v>
      </c>
      <c r="BV389" s="231">
        <f t="shared" si="303"/>
        <v>0</v>
      </c>
      <c r="BW389" s="231">
        <f t="shared" si="303"/>
        <v>0</v>
      </c>
      <c r="BX389" s="231">
        <f t="shared" si="303"/>
        <v>0</v>
      </c>
      <c r="BY389" s="231">
        <f t="shared" si="303"/>
        <v>0</v>
      </c>
      <c r="BZ389" s="231">
        <f t="shared" si="303"/>
        <v>0</v>
      </c>
      <c r="CA389" s="231">
        <f t="shared" si="303"/>
        <v>0</v>
      </c>
      <c r="CB389" s="231">
        <f t="shared" si="303"/>
        <v>0</v>
      </c>
      <c r="CC389" s="232">
        <f t="shared" si="276"/>
        <v>0</v>
      </c>
      <c r="CD389" s="368"/>
    </row>
    <row r="390" spans="1:82" s="39" customFormat="1" ht="13.5" x14ac:dyDescent="0.75">
      <c r="B390" s="328" t="s">
        <v>845</v>
      </c>
      <c r="C390" s="329" t="s">
        <v>846</v>
      </c>
      <c r="D390" s="139" t="s">
        <v>446</v>
      </c>
      <c r="E390" s="276">
        <v>2</v>
      </c>
      <c r="F390" s="336"/>
      <c r="G390" s="74">
        <f t="shared" si="277"/>
        <v>0</v>
      </c>
      <c r="H390" s="230"/>
      <c r="I390" s="232"/>
      <c r="J390" s="230">
        <f t="shared" si="299"/>
        <v>0</v>
      </c>
      <c r="K390" s="231">
        <f t="shared" si="299"/>
        <v>0</v>
      </c>
      <c r="L390" s="231">
        <f t="shared" si="299"/>
        <v>0</v>
      </c>
      <c r="M390" s="231">
        <f t="shared" si="299"/>
        <v>0</v>
      </c>
      <c r="N390" s="231">
        <f t="shared" si="299"/>
        <v>0</v>
      </c>
      <c r="O390" s="231">
        <f t="shared" si="299"/>
        <v>0</v>
      </c>
      <c r="P390" s="231">
        <f t="shared" si="299"/>
        <v>0</v>
      </c>
      <c r="Q390" s="231">
        <f t="shared" si="299"/>
        <v>0</v>
      </c>
      <c r="R390" s="231">
        <f t="shared" si="299"/>
        <v>0</v>
      </c>
      <c r="S390" s="231">
        <f t="shared" si="299"/>
        <v>0</v>
      </c>
      <c r="T390" s="231">
        <f t="shared" si="299"/>
        <v>0</v>
      </c>
      <c r="U390" s="232">
        <f t="shared" si="299"/>
        <v>0</v>
      </c>
      <c r="V390" s="233">
        <f t="shared" si="299"/>
        <v>0</v>
      </c>
      <c r="W390" s="231">
        <f t="shared" si="299"/>
        <v>0</v>
      </c>
      <c r="X390" s="231">
        <f t="shared" si="299"/>
        <v>0</v>
      </c>
      <c r="Y390" s="231">
        <f t="shared" si="299"/>
        <v>0</v>
      </c>
      <c r="Z390" s="231">
        <f t="shared" si="300"/>
        <v>0</v>
      </c>
      <c r="AA390" s="231">
        <f t="shared" si="300"/>
        <v>0</v>
      </c>
      <c r="AB390" s="231">
        <f t="shared" si="300"/>
        <v>0</v>
      </c>
      <c r="AC390" s="231">
        <f t="shared" si="300"/>
        <v>0</v>
      </c>
      <c r="AD390" s="231">
        <f t="shared" si="300"/>
        <v>0</v>
      </c>
      <c r="AE390" s="231">
        <f t="shared" si="300"/>
        <v>0</v>
      </c>
      <c r="AF390" s="231">
        <f t="shared" si="300"/>
        <v>0</v>
      </c>
      <c r="AG390" s="232">
        <f t="shared" si="300"/>
        <v>0</v>
      </c>
      <c r="AH390" s="233">
        <f t="shared" si="300"/>
        <v>0</v>
      </c>
      <c r="AI390" s="231">
        <f t="shared" si="300"/>
        <v>0</v>
      </c>
      <c r="AJ390" s="231">
        <f t="shared" si="300"/>
        <v>0</v>
      </c>
      <c r="AK390" s="231">
        <f t="shared" si="300"/>
        <v>0</v>
      </c>
      <c r="AL390" s="231">
        <f t="shared" si="300"/>
        <v>0</v>
      </c>
      <c r="AM390" s="231">
        <f t="shared" si="300"/>
        <v>0</v>
      </c>
      <c r="AN390" s="231">
        <f t="shared" si="300"/>
        <v>0</v>
      </c>
      <c r="AO390" s="231">
        <f t="shared" si="300"/>
        <v>0</v>
      </c>
      <c r="AP390" s="231">
        <f t="shared" si="301"/>
        <v>0</v>
      </c>
      <c r="AQ390" s="231">
        <f t="shared" si="301"/>
        <v>0</v>
      </c>
      <c r="AR390" s="231">
        <f t="shared" si="301"/>
        <v>0</v>
      </c>
      <c r="AS390" s="232">
        <f t="shared" si="301"/>
        <v>0</v>
      </c>
      <c r="AT390" s="233">
        <f t="shared" si="301"/>
        <v>0</v>
      </c>
      <c r="AU390" s="231">
        <f t="shared" si="301"/>
        <v>0</v>
      </c>
      <c r="AV390" s="231">
        <f t="shared" si="301"/>
        <v>0</v>
      </c>
      <c r="AW390" s="231">
        <f t="shared" si="301"/>
        <v>0</v>
      </c>
      <c r="AX390" s="231">
        <f t="shared" si="301"/>
        <v>0</v>
      </c>
      <c r="AY390" s="231">
        <f t="shared" si="301"/>
        <v>0</v>
      </c>
      <c r="AZ390" s="231">
        <f t="shared" si="301"/>
        <v>0</v>
      </c>
      <c r="BA390" s="231">
        <f t="shared" si="301"/>
        <v>0</v>
      </c>
      <c r="BB390" s="231">
        <f t="shared" si="301"/>
        <v>0</v>
      </c>
      <c r="BC390" s="231">
        <f t="shared" si="301"/>
        <v>0</v>
      </c>
      <c r="BD390" s="231">
        <f t="shared" si="301"/>
        <v>0</v>
      </c>
      <c r="BE390" s="232">
        <f t="shared" si="301"/>
        <v>0</v>
      </c>
      <c r="BF390" s="233">
        <f t="shared" si="302"/>
        <v>0</v>
      </c>
      <c r="BG390" s="231">
        <f t="shared" si="302"/>
        <v>0</v>
      </c>
      <c r="BH390" s="231">
        <f t="shared" si="302"/>
        <v>0</v>
      </c>
      <c r="BI390" s="231">
        <f t="shared" si="302"/>
        <v>0</v>
      </c>
      <c r="BJ390" s="231">
        <f t="shared" si="302"/>
        <v>0</v>
      </c>
      <c r="BK390" s="231">
        <f t="shared" si="302"/>
        <v>0</v>
      </c>
      <c r="BL390" s="231">
        <f t="shared" si="302"/>
        <v>0</v>
      </c>
      <c r="BM390" s="231">
        <f t="shared" si="302"/>
        <v>0</v>
      </c>
      <c r="BN390" s="231">
        <f t="shared" si="302"/>
        <v>0</v>
      </c>
      <c r="BO390" s="231">
        <f t="shared" si="302"/>
        <v>0</v>
      </c>
      <c r="BP390" s="231">
        <f t="shared" si="302"/>
        <v>0</v>
      </c>
      <c r="BQ390" s="232">
        <f t="shared" si="302"/>
        <v>0</v>
      </c>
      <c r="BR390" s="233">
        <f t="shared" si="302"/>
        <v>0</v>
      </c>
      <c r="BS390" s="231">
        <f t="shared" si="302"/>
        <v>0</v>
      </c>
      <c r="BT390" s="231">
        <f t="shared" si="302"/>
        <v>0</v>
      </c>
      <c r="BU390" s="231">
        <f t="shared" si="302"/>
        <v>0</v>
      </c>
      <c r="BV390" s="231">
        <f t="shared" si="303"/>
        <v>0</v>
      </c>
      <c r="BW390" s="231">
        <f t="shared" si="303"/>
        <v>0</v>
      </c>
      <c r="BX390" s="231">
        <f t="shared" si="303"/>
        <v>0</v>
      </c>
      <c r="BY390" s="231">
        <f t="shared" si="303"/>
        <v>0</v>
      </c>
      <c r="BZ390" s="231">
        <f t="shared" si="303"/>
        <v>0</v>
      </c>
      <c r="CA390" s="231">
        <f t="shared" si="303"/>
        <v>0</v>
      </c>
      <c r="CB390" s="231">
        <f t="shared" si="303"/>
        <v>0</v>
      </c>
      <c r="CC390" s="232">
        <f t="shared" si="276"/>
        <v>0</v>
      </c>
      <c r="CD390" s="368"/>
    </row>
    <row r="391" spans="1:82" s="39" customFormat="1" ht="13.5" x14ac:dyDescent="0.75">
      <c r="B391" s="328" t="s">
        <v>847</v>
      </c>
      <c r="C391" s="329" t="s">
        <v>848</v>
      </c>
      <c r="D391" s="139" t="s">
        <v>446</v>
      </c>
      <c r="E391" s="276">
        <v>2</v>
      </c>
      <c r="F391" s="336"/>
      <c r="G391" s="74">
        <f t="shared" si="277"/>
        <v>0</v>
      </c>
      <c r="H391" s="230"/>
      <c r="I391" s="232"/>
      <c r="J391" s="230">
        <f t="shared" si="299"/>
        <v>0</v>
      </c>
      <c r="K391" s="231">
        <f t="shared" si="299"/>
        <v>0</v>
      </c>
      <c r="L391" s="231">
        <f t="shared" si="299"/>
        <v>0</v>
      </c>
      <c r="M391" s="231">
        <f t="shared" si="299"/>
        <v>0</v>
      </c>
      <c r="N391" s="231">
        <f t="shared" si="299"/>
        <v>0</v>
      </c>
      <c r="O391" s="231">
        <f t="shared" si="299"/>
        <v>0</v>
      </c>
      <c r="P391" s="231">
        <f t="shared" si="299"/>
        <v>0</v>
      </c>
      <c r="Q391" s="231">
        <f t="shared" si="299"/>
        <v>0</v>
      </c>
      <c r="R391" s="231">
        <f t="shared" si="299"/>
        <v>0</v>
      </c>
      <c r="S391" s="231">
        <f t="shared" si="299"/>
        <v>0</v>
      </c>
      <c r="T391" s="231">
        <f t="shared" si="299"/>
        <v>0</v>
      </c>
      <c r="U391" s="232">
        <f t="shared" si="299"/>
        <v>0</v>
      </c>
      <c r="V391" s="233">
        <f t="shared" si="299"/>
        <v>0</v>
      </c>
      <c r="W391" s="231">
        <f t="shared" si="299"/>
        <v>0</v>
      </c>
      <c r="X391" s="231">
        <f t="shared" si="299"/>
        <v>0</v>
      </c>
      <c r="Y391" s="231">
        <f t="shared" si="299"/>
        <v>0</v>
      </c>
      <c r="Z391" s="231">
        <f t="shared" si="300"/>
        <v>0</v>
      </c>
      <c r="AA391" s="231">
        <f t="shared" si="300"/>
        <v>0</v>
      </c>
      <c r="AB391" s="231">
        <f t="shared" si="300"/>
        <v>0</v>
      </c>
      <c r="AC391" s="231">
        <f t="shared" si="300"/>
        <v>0</v>
      </c>
      <c r="AD391" s="231">
        <f t="shared" si="300"/>
        <v>0</v>
      </c>
      <c r="AE391" s="231">
        <f t="shared" si="300"/>
        <v>0</v>
      </c>
      <c r="AF391" s="231">
        <f t="shared" si="300"/>
        <v>0</v>
      </c>
      <c r="AG391" s="232">
        <f t="shared" si="300"/>
        <v>0</v>
      </c>
      <c r="AH391" s="233">
        <f t="shared" si="300"/>
        <v>0</v>
      </c>
      <c r="AI391" s="231">
        <f t="shared" si="300"/>
        <v>0</v>
      </c>
      <c r="AJ391" s="231">
        <f t="shared" si="300"/>
        <v>0</v>
      </c>
      <c r="AK391" s="231">
        <f t="shared" si="300"/>
        <v>0</v>
      </c>
      <c r="AL391" s="231">
        <f t="shared" si="300"/>
        <v>0</v>
      </c>
      <c r="AM391" s="231">
        <f t="shared" si="300"/>
        <v>0</v>
      </c>
      <c r="AN391" s="231">
        <f t="shared" si="300"/>
        <v>0</v>
      </c>
      <c r="AO391" s="231">
        <f t="shared" si="300"/>
        <v>0</v>
      </c>
      <c r="AP391" s="231">
        <f t="shared" si="301"/>
        <v>0</v>
      </c>
      <c r="AQ391" s="231">
        <f t="shared" si="301"/>
        <v>0</v>
      </c>
      <c r="AR391" s="231">
        <f t="shared" si="301"/>
        <v>0</v>
      </c>
      <c r="AS391" s="232">
        <f t="shared" si="301"/>
        <v>0</v>
      </c>
      <c r="AT391" s="233">
        <f t="shared" si="301"/>
        <v>0</v>
      </c>
      <c r="AU391" s="231">
        <f t="shared" si="301"/>
        <v>0</v>
      </c>
      <c r="AV391" s="231">
        <f t="shared" si="301"/>
        <v>0</v>
      </c>
      <c r="AW391" s="231">
        <f t="shared" si="301"/>
        <v>0</v>
      </c>
      <c r="AX391" s="231">
        <f t="shared" si="301"/>
        <v>0</v>
      </c>
      <c r="AY391" s="231">
        <f t="shared" si="301"/>
        <v>0</v>
      </c>
      <c r="AZ391" s="231">
        <f t="shared" si="301"/>
        <v>0</v>
      </c>
      <c r="BA391" s="231">
        <f t="shared" si="301"/>
        <v>0</v>
      </c>
      <c r="BB391" s="231">
        <f t="shared" si="301"/>
        <v>0</v>
      </c>
      <c r="BC391" s="231">
        <f t="shared" si="301"/>
        <v>0</v>
      </c>
      <c r="BD391" s="231">
        <f t="shared" si="301"/>
        <v>0</v>
      </c>
      <c r="BE391" s="232">
        <f t="shared" si="301"/>
        <v>0</v>
      </c>
      <c r="BF391" s="233">
        <f t="shared" si="302"/>
        <v>0</v>
      </c>
      <c r="BG391" s="231">
        <f t="shared" si="302"/>
        <v>0</v>
      </c>
      <c r="BH391" s="231">
        <f t="shared" si="302"/>
        <v>0</v>
      </c>
      <c r="BI391" s="231">
        <f t="shared" si="302"/>
        <v>0</v>
      </c>
      <c r="BJ391" s="231">
        <f t="shared" si="302"/>
        <v>0</v>
      </c>
      <c r="BK391" s="231">
        <f t="shared" si="302"/>
        <v>0</v>
      </c>
      <c r="BL391" s="231">
        <f t="shared" si="302"/>
        <v>0</v>
      </c>
      <c r="BM391" s="231">
        <f t="shared" si="302"/>
        <v>0</v>
      </c>
      <c r="BN391" s="231">
        <f t="shared" si="302"/>
        <v>0</v>
      </c>
      <c r="BO391" s="231">
        <f t="shared" si="302"/>
        <v>0</v>
      </c>
      <c r="BP391" s="231">
        <f t="shared" si="302"/>
        <v>0</v>
      </c>
      <c r="BQ391" s="232">
        <f t="shared" si="302"/>
        <v>0</v>
      </c>
      <c r="BR391" s="233">
        <f t="shared" si="302"/>
        <v>0</v>
      </c>
      <c r="BS391" s="231">
        <f t="shared" si="302"/>
        <v>0</v>
      </c>
      <c r="BT391" s="231">
        <f t="shared" si="302"/>
        <v>0</v>
      </c>
      <c r="BU391" s="231">
        <f t="shared" si="302"/>
        <v>0</v>
      </c>
      <c r="BV391" s="231">
        <f t="shared" si="303"/>
        <v>0</v>
      </c>
      <c r="BW391" s="231">
        <f t="shared" si="303"/>
        <v>0</v>
      </c>
      <c r="BX391" s="231">
        <f t="shared" si="303"/>
        <v>0</v>
      </c>
      <c r="BY391" s="231">
        <f t="shared" si="303"/>
        <v>0</v>
      </c>
      <c r="BZ391" s="231">
        <f t="shared" si="303"/>
        <v>0</v>
      </c>
      <c r="CA391" s="231">
        <f t="shared" si="303"/>
        <v>0</v>
      </c>
      <c r="CB391" s="231">
        <f t="shared" si="303"/>
        <v>0</v>
      </c>
      <c r="CC391" s="232">
        <f t="shared" si="276"/>
        <v>0</v>
      </c>
      <c r="CD391" s="368"/>
    </row>
    <row r="392" spans="1:82" s="39" customFormat="1" ht="13.5" x14ac:dyDescent="0.75">
      <c r="B392" s="328" t="s">
        <v>849</v>
      </c>
      <c r="C392" s="329" t="s">
        <v>888</v>
      </c>
      <c r="D392" s="139" t="s">
        <v>446</v>
      </c>
      <c r="E392" s="276">
        <v>2</v>
      </c>
      <c r="F392" s="336"/>
      <c r="G392" s="74">
        <f t="shared" si="277"/>
        <v>0</v>
      </c>
      <c r="H392" s="230"/>
      <c r="I392" s="232"/>
      <c r="J392" s="230">
        <f t="shared" si="299"/>
        <v>0</v>
      </c>
      <c r="K392" s="231">
        <f t="shared" si="299"/>
        <v>0</v>
      </c>
      <c r="L392" s="231">
        <f t="shared" si="299"/>
        <v>0</v>
      </c>
      <c r="M392" s="231">
        <f t="shared" si="299"/>
        <v>0</v>
      </c>
      <c r="N392" s="231">
        <f t="shared" si="299"/>
        <v>0</v>
      </c>
      <c r="O392" s="231">
        <f t="shared" si="299"/>
        <v>0</v>
      </c>
      <c r="P392" s="231">
        <f t="shared" si="299"/>
        <v>0</v>
      </c>
      <c r="Q392" s="231">
        <f t="shared" si="299"/>
        <v>0</v>
      </c>
      <c r="R392" s="231">
        <f t="shared" si="299"/>
        <v>0</v>
      </c>
      <c r="S392" s="231">
        <f t="shared" si="299"/>
        <v>0</v>
      </c>
      <c r="T392" s="231">
        <f t="shared" si="299"/>
        <v>0</v>
      </c>
      <c r="U392" s="232">
        <f t="shared" si="299"/>
        <v>0</v>
      </c>
      <c r="V392" s="233">
        <f t="shared" si="299"/>
        <v>0</v>
      </c>
      <c r="W392" s="231">
        <f t="shared" si="299"/>
        <v>0</v>
      </c>
      <c r="X392" s="231">
        <f t="shared" si="299"/>
        <v>0</v>
      </c>
      <c r="Y392" s="231">
        <f t="shared" si="299"/>
        <v>0</v>
      </c>
      <c r="Z392" s="231">
        <f t="shared" si="300"/>
        <v>0</v>
      </c>
      <c r="AA392" s="231">
        <f t="shared" si="300"/>
        <v>0</v>
      </c>
      <c r="AB392" s="231">
        <f t="shared" si="300"/>
        <v>0</v>
      </c>
      <c r="AC392" s="231">
        <f t="shared" si="300"/>
        <v>0</v>
      </c>
      <c r="AD392" s="231">
        <f t="shared" si="300"/>
        <v>0</v>
      </c>
      <c r="AE392" s="231">
        <f t="shared" si="300"/>
        <v>0</v>
      </c>
      <c r="AF392" s="231">
        <f t="shared" si="300"/>
        <v>0</v>
      </c>
      <c r="AG392" s="232">
        <f t="shared" si="300"/>
        <v>0</v>
      </c>
      <c r="AH392" s="233">
        <f t="shared" si="300"/>
        <v>0</v>
      </c>
      <c r="AI392" s="231">
        <f t="shared" si="300"/>
        <v>0</v>
      </c>
      <c r="AJ392" s="231">
        <f t="shared" si="300"/>
        <v>0</v>
      </c>
      <c r="AK392" s="231">
        <f t="shared" si="300"/>
        <v>0</v>
      </c>
      <c r="AL392" s="231">
        <f t="shared" si="300"/>
        <v>0</v>
      </c>
      <c r="AM392" s="231">
        <f t="shared" si="300"/>
        <v>0</v>
      </c>
      <c r="AN392" s="231">
        <f t="shared" si="300"/>
        <v>0</v>
      </c>
      <c r="AO392" s="231">
        <f t="shared" si="300"/>
        <v>0</v>
      </c>
      <c r="AP392" s="231">
        <f t="shared" si="301"/>
        <v>0</v>
      </c>
      <c r="AQ392" s="231">
        <f t="shared" si="301"/>
        <v>0</v>
      </c>
      <c r="AR392" s="231">
        <f t="shared" si="301"/>
        <v>0</v>
      </c>
      <c r="AS392" s="232">
        <f t="shared" si="301"/>
        <v>0</v>
      </c>
      <c r="AT392" s="233">
        <f t="shared" si="301"/>
        <v>0</v>
      </c>
      <c r="AU392" s="231">
        <f t="shared" si="301"/>
        <v>0</v>
      </c>
      <c r="AV392" s="231">
        <f t="shared" si="301"/>
        <v>0</v>
      </c>
      <c r="AW392" s="231">
        <f t="shared" si="301"/>
        <v>0</v>
      </c>
      <c r="AX392" s="231">
        <f t="shared" si="301"/>
        <v>0</v>
      </c>
      <c r="AY392" s="231">
        <f t="shared" si="301"/>
        <v>0</v>
      </c>
      <c r="AZ392" s="231">
        <f t="shared" si="301"/>
        <v>0</v>
      </c>
      <c r="BA392" s="231">
        <f t="shared" si="301"/>
        <v>0</v>
      </c>
      <c r="BB392" s="231">
        <f t="shared" si="301"/>
        <v>0</v>
      </c>
      <c r="BC392" s="231">
        <f t="shared" si="301"/>
        <v>0</v>
      </c>
      <c r="BD392" s="231">
        <f t="shared" si="301"/>
        <v>0</v>
      </c>
      <c r="BE392" s="232">
        <f t="shared" si="301"/>
        <v>0</v>
      </c>
      <c r="BF392" s="233">
        <f t="shared" si="302"/>
        <v>0</v>
      </c>
      <c r="BG392" s="231">
        <f t="shared" si="302"/>
        <v>0</v>
      </c>
      <c r="BH392" s="231">
        <f t="shared" si="302"/>
        <v>0</v>
      </c>
      <c r="BI392" s="231">
        <f t="shared" si="302"/>
        <v>0</v>
      </c>
      <c r="BJ392" s="231">
        <f t="shared" si="302"/>
        <v>0</v>
      </c>
      <c r="BK392" s="231">
        <f t="shared" si="302"/>
        <v>0</v>
      </c>
      <c r="BL392" s="231">
        <f t="shared" si="302"/>
        <v>0</v>
      </c>
      <c r="BM392" s="231">
        <f t="shared" si="302"/>
        <v>0</v>
      </c>
      <c r="BN392" s="231">
        <f t="shared" si="302"/>
        <v>0</v>
      </c>
      <c r="BO392" s="231">
        <f t="shared" si="302"/>
        <v>0</v>
      </c>
      <c r="BP392" s="231">
        <f t="shared" si="302"/>
        <v>0</v>
      </c>
      <c r="BQ392" s="232">
        <f t="shared" si="302"/>
        <v>0</v>
      </c>
      <c r="BR392" s="233">
        <f t="shared" si="302"/>
        <v>0</v>
      </c>
      <c r="BS392" s="231">
        <f t="shared" si="302"/>
        <v>0</v>
      </c>
      <c r="BT392" s="231">
        <f t="shared" si="302"/>
        <v>0</v>
      </c>
      <c r="BU392" s="231">
        <f t="shared" si="302"/>
        <v>0</v>
      </c>
      <c r="BV392" s="231">
        <f t="shared" si="303"/>
        <v>0</v>
      </c>
      <c r="BW392" s="231">
        <f t="shared" si="303"/>
        <v>0</v>
      </c>
      <c r="BX392" s="231">
        <f t="shared" si="303"/>
        <v>0</v>
      </c>
      <c r="BY392" s="231">
        <f t="shared" si="303"/>
        <v>0</v>
      </c>
      <c r="BZ392" s="231">
        <f t="shared" si="303"/>
        <v>0</v>
      </c>
      <c r="CA392" s="231">
        <f t="shared" si="303"/>
        <v>0</v>
      </c>
      <c r="CB392" s="231">
        <f t="shared" si="303"/>
        <v>0</v>
      </c>
      <c r="CC392" s="232">
        <f t="shared" si="276"/>
        <v>0</v>
      </c>
      <c r="CD392" s="368"/>
    </row>
    <row r="393" spans="1:82" s="39" customFormat="1" ht="13.5" x14ac:dyDescent="0.75">
      <c r="B393" s="328" t="s">
        <v>850</v>
      </c>
      <c r="C393" s="329" t="s">
        <v>851</v>
      </c>
      <c r="D393" s="139" t="s">
        <v>446</v>
      </c>
      <c r="E393" s="276">
        <v>2</v>
      </c>
      <c r="F393" s="336"/>
      <c r="G393" s="74">
        <f>+E393*F393</f>
        <v>0</v>
      </c>
      <c r="H393" s="230"/>
      <c r="I393" s="232"/>
      <c r="J393" s="230">
        <f t="shared" si="299"/>
        <v>0</v>
      </c>
      <c r="K393" s="231">
        <f t="shared" si="299"/>
        <v>0</v>
      </c>
      <c r="L393" s="231">
        <f t="shared" si="299"/>
        <v>0</v>
      </c>
      <c r="M393" s="231">
        <f t="shared" si="299"/>
        <v>0</v>
      </c>
      <c r="N393" s="231">
        <f t="shared" si="299"/>
        <v>0</v>
      </c>
      <c r="O393" s="231">
        <f t="shared" si="299"/>
        <v>0</v>
      </c>
      <c r="P393" s="231">
        <f t="shared" si="299"/>
        <v>0</v>
      </c>
      <c r="Q393" s="231">
        <f t="shared" si="299"/>
        <v>0</v>
      </c>
      <c r="R393" s="231">
        <f t="shared" si="299"/>
        <v>0</v>
      </c>
      <c r="S393" s="231">
        <f t="shared" si="299"/>
        <v>0</v>
      </c>
      <c r="T393" s="231">
        <f t="shared" si="299"/>
        <v>0</v>
      </c>
      <c r="U393" s="232">
        <f t="shared" si="299"/>
        <v>0</v>
      </c>
      <c r="V393" s="233">
        <f t="shared" si="299"/>
        <v>0</v>
      </c>
      <c r="W393" s="231">
        <f t="shared" si="299"/>
        <v>0</v>
      </c>
      <c r="X393" s="231">
        <f t="shared" si="299"/>
        <v>0</v>
      </c>
      <c r="Y393" s="231">
        <f t="shared" si="299"/>
        <v>0</v>
      </c>
      <c r="Z393" s="231">
        <f t="shared" si="300"/>
        <v>0</v>
      </c>
      <c r="AA393" s="231">
        <f t="shared" si="300"/>
        <v>0</v>
      </c>
      <c r="AB393" s="231">
        <f t="shared" si="300"/>
        <v>0</v>
      </c>
      <c r="AC393" s="231">
        <f t="shared" si="300"/>
        <v>0</v>
      </c>
      <c r="AD393" s="231">
        <f t="shared" si="300"/>
        <v>0</v>
      </c>
      <c r="AE393" s="231">
        <f t="shared" si="300"/>
        <v>0</v>
      </c>
      <c r="AF393" s="231">
        <f t="shared" si="300"/>
        <v>0</v>
      </c>
      <c r="AG393" s="232">
        <f t="shared" si="300"/>
        <v>0</v>
      </c>
      <c r="AH393" s="233">
        <f t="shared" si="300"/>
        <v>0</v>
      </c>
      <c r="AI393" s="231">
        <f t="shared" si="300"/>
        <v>0</v>
      </c>
      <c r="AJ393" s="231">
        <f t="shared" si="300"/>
        <v>0</v>
      </c>
      <c r="AK393" s="231">
        <f t="shared" si="300"/>
        <v>0</v>
      </c>
      <c r="AL393" s="231">
        <f t="shared" si="300"/>
        <v>0</v>
      </c>
      <c r="AM393" s="231">
        <f t="shared" si="300"/>
        <v>0</v>
      </c>
      <c r="AN393" s="231">
        <f t="shared" si="300"/>
        <v>0</v>
      </c>
      <c r="AO393" s="231">
        <f t="shared" si="300"/>
        <v>0</v>
      </c>
      <c r="AP393" s="231">
        <f t="shared" si="301"/>
        <v>0</v>
      </c>
      <c r="AQ393" s="231">
        <f t="shared" si="301"/>
        <v>0</v>
      </c>
      <c r="AR393" s="231">
        <f t="shared" si="301"/>
        <v>0</v>
      </c>
      <c r="AS393" s="232">
        <f t="shared" si="301"/>
        <v>0</v>
      </c>
      <c r="AT393" s="233">
        <f t="shared" si="301"/>
        <v>0</v>
      </c>
      <c r="AU393" s="231">
        <f t="shared" si="301"/>
        <v>0</v>
      </c>
      <c r="AV393" s="231">
        <f t="shared" si="301"/>
        <v>0</v>
      </c>
      <c r="AW393" s="231">
        <f t="shared" si="301"/>
        <v>0</v>
      </c>
      <c r="AX393" s="231">
        <f t="shared" si="301"/>
        <v>0</v>
      </c>
      <c r="AY393" s="231">
        <f t="shared" si="301"/>
        <v>0</v>
      </c>
      <c r="AZ393" s="231">
        <f t="shared" si="301"/>
        <v>0</v>
      </c>
      <c r="BA393" s="231">
        <f t="shared" si="301"/>
        <v>0</v>
      </c>
      <c r="BB393" s="231">
        <f t="shared" si="301"/>
        <v>0</v>
      </c>
      <c r="BC393" s="231">
        <f t="shared" si="301"/>
        <v>0</v>
      </c>
      <c r="BD393" s="231">
        <f t="shared" si="301"/>
        <v>0</v>
      </c>
      <c r="BE393" s="232">
        <f t="shared" si="301"/>
        <v>0</v>
      </c>
      <c r="BF393" s="233">
        <f t="shared" si="302"/>
        <v>0</v>
      </c>
      <c r="BG393" s="231">
        <f t="shared" si="302"/>
        <v>0</v>
      </c>
      <c r="BH393" s="231">
        <f t="shared" si="302"/>
        <v>0</v>
      </c>
      <c r="BI393" s="231">
        <f t="shared" si="302"/>
        <v>0</v>
      </c>
      <c r="BJ393" s="231">
        <f t="shared" si="302"/>
        <v>0</v>
      </c>
      <c r="BK393" s="231">
        <f t="shared" si="302"/>
        <v>0</v>
      </c>
      <c r="BL393" s="231">
        <f t="shared" si="302"/>
        <v>0</v>
      </c>
      <c r="BM393" s="231">
        <f t="shared" si="302"/>
        <v>0</v>
      </c>
      <c r="BN393" s="231">
        <f t="shared" si="302"/>
        <v>0</v>
      </c>
      <c r="BO393" s="231">
        <f t="shared" si="302"/>
        <v>0</v>
      </c>
      <c r="BP393" s="231">
        <f t="shared" si="302"/>
        <v>0</v>
      </c>
      <c r="BQ393" s="232">
        <f t="shared" si="302"/>
        <v>0</v>
      </c>
      <c r="BR393" s="233">
        <f t="shared" si="302"/>
        <v>0</v>
      </c>
      <c r="BS393" s="231">
        <f t="shared" si="302"/>
        <v>0</v>
      </c>
      <c r="BT393" s="231">
        <f t="shared" si="302"/>
        <v>0</v>
      </c>
      <c r="BU393" s="231">
        <f t="shared" si="302"/>
        <v>0</v>
      </c>
      <c r="BV393" s="231">
        <f t="shared" si="303"/>
        <v>0</v>
      </c>
      <c r="BW393" s="231">
        <f t="shared" si="303"/>
        <v>0</v>
      </c>
      <c r="BX393" s="231">
        <f t="shared" si="303"/>
        <v>0</v>
      </c>
      <c r="BY393" s="231">
        <f t="shared" si="303"/>
        <v>0</v>
      </c>
      <c r="BZ393" s="231">
        <f t="shared" si="303"/>
        <v>0</v>
      </c>
      <c r="CA393" s="231">
        <f t="shared" si="303"/>
        <v>0</v>
      </c>
      <c r="CB393" s="231">
        <f t="shared" si="303"/>
        <v>0</v>
      </c>
      <c r="CC393" s="232">
        <f t="shared" si="276"/>
        <v>0</v>
      </c>
      <c r="CD393" s="368"/>
    </row>
    <row r="394" spans="1:82" x14ac:dyDescent="0.75">
      <c r="A394" s="175"/>
      <c r="B394" s="176" t="s">
        <v>852</v>
      </c>
      <c r="C394" s="177" t="s">
        <v>853</v>
      </c>
      <c r="D394" s="178" t="s">
        <v>86</v>
      </c>
      <c r="E394" s="300">
        <v>0</v>
      </c>
      <c r="F394" s="229"/>
      <c r="G394" s="174">
        <f t="shared" ref="G394:G407" si="304">+E394*F394</f>
        <v>0</v>
      </c>
      <c r="H394" s="225"/>
      <c r="I394" s="226"/>
      <c r="J394" s="225">
        <f t="shared" si="299"/>
        <v>0</v>
      </c>
      <c r="K394" s="227">
        <f t="shared" si="299"/>
        <v>0</v>
      </c>
      <c r="L394" s="227">
        <f t="shared" si="299"/>
        <v>0</v>
      </c>
      <c r="M394" s="227">
        <f t="shared" si="299"/>
        <v>0</v>
      </c>
      <c r="N394" s="227">
        <f t="shared" si="299"/>
        <v>0</v>
      </c>
      <c r="O394" s="227">
        <f t="shared" si="299"/>
        <v>0</v>
      </c>
      <c r="P394" s="227">
        <f t="shared" si="299"/>
        <v>0</v>
      </c>
      <c r="Q394" s="227">
        <f t="shared" si="299"/>
        <v>0</v>
      </c>
      <c r="R394" s="227">
        <f t="shared" si="299"/>
        <v>0</v>
      </c>
      <c r="S394" s="227">
        <f t="shared" si="299"/>
        <v>0</v>
      </c>
      <c r="T394" s="227">
        <f t="shared" si="299"/>
        <v>0</v>
      </c>
      <c r="U394" s="226">
        <f t="shared" si="299"/>
        <v>0</v>
      </c>
      <c r="V394" s="225">
        <f t="shared" si="299"/>
        <v>0</v>
      </c>
      <c r="W394" s="227">
        <f t="shared" si="299"/>
        <v>0</v>
      </c>
      <c r="X394" s="227">
        <f t="shared" si="299"/>
        <v>0</v>
      </c>
      <c r="Y394" s="227">
        <f t="shared" si="299"/>
        <v>0</v>
      </c>
      <c r="Z394" s="227">
        <f t="shared" si="300"/>
        <v>0</v>
      </c>
      <c r="AA394" s="227">
        <f t="shared" si="300"/>
        <v>0</v>
      </c>
      <c r="AB394" s="227">
        <f t="shared" si="300"/>
        <v>0</v>
      </c>
      <c r="AC394" s="227">
        <f t="shared" si="300"/>
        <v>0</v>
      </c>
      <c r="AD394" s="227">
        <f t="shared" si="300"/>
        <v>0</v>
      </c>
      <c r="AE394" s="227">
        <f t="shared" si="300"/>
        <v>0</v>
      </c>
      <c r="AF394" s="227">
        <f t="shared" si="300"/>
        <v>0</v>
      </c>
      <c r="AG394" s="226">
        <f t="shared" si="300"/>
        <v>0</v>
      </c>
      <c r="AH394" s="228">
        <f t="shared" si="300"/>
        <v>0</v>
      </c>
      <c r="AI394" s="227">
        <f t="shared" si="300"/>
        <v>0</v>
      </c>
      <c r="AJ394" s="227">
        <f t="shared" si="300"/>
        <v>0</v>
      </c>
      <c r="AK394" s="227">
        <f t="shared" si="300"/>
        <v>0</v>
      </c>
      <c r="AL394" s="227">
        <f t="shared" si="300"/>
        <v>0</v>
      </c>
      <c r="AM394" s="227">
        <f t="shared" si="300"/>
        <v>0</v>
      </c>
      <c r="AN394" s="227">
        <f t="shared" si="300"/>
        <v>0</v>
      </c>
      <c r="AO394" s="227">
        <f t="shared" si="300"/>
        <v>0</v>
      </c>
      <c r="AP394" s="227">
        <f t="shared" si="301"/>
        <v>0</v>
      </c>
      <c r="AQ394" s="227">
        <f t="shared" si="301"/>
        <v>0</v>
      </c>
      <c r="AR394" s="227">
        <f t="shared" si="301"/>
        <v>0</v>
      </c>
      <c r="AS394" s="226">
        <f t="shared" si="301"/>
        <v>0</v>
      </c>
      <c r="AT394" s="228">
        <f t="shared" si="301"/>
        <v>0</v>
      </c>
      <c r="AU394" s="227">
        <f t="shared" si="301"/>
        <v>0</v>
      </c>
      <c r="AV394" s="227">
        <f t="shared" si="301"/>
        <v>0</v>
      </c>
      <c r="AW394" s="227">
        <f t="shared" si="301"/>
        <v>0</v>
      </c>
      <c r="AX394" s="227">
        <f t="shared" si="301"/>
        <v>0</v>
      </c>
      <c r="AY394" s="227">
        <f t="shared" si="301"/>
        <v>0</v>
      </c>
      <c r="AZ394" s="227">
        <f t="shared" si="301"/>
        <v>0</v>
      </c>
      <c r="BA394" s="227">
        <f t="shared" si="301"/>
        <v>0</v>
      </c>
      <c r="BB394" s="227">
        <f t="shared" si="301"/>
        <v>0</v>
      </c>
      <c r="BC394" s="227">
        <f t="shared" si="301"/>
        <v>0</v>
      </c>
      <c r="BD394" s="227">
        <f t="shared" si="301"/>
        <v>0</v>
      </c>
      <c r="BE394" s="226">
        <f t="shared" si="301"/>
        <v>0</v>
      </c>
      <c r="BF394" s="228">
        <f t="shared" si="302"/>
        <v>0</v>
      </c>
      <c r="BG394" s="227">
        <f t="shared" si="302"/>
        <v>0</v>
      </c>
      <c r="BH394" s="227">
        <f t="shared" si="302"/>
        <v>0</v>
      </c>
      <c r="BI394" s="227">
        <f t="shared" si="302"/>
        <v>0</v>
      </c>
      <c r="BJ394" s="227">
        <f t="shared" si="302"/>
        <v>0</v>
      </c>
      <c r="BK394" s="227">
        <f t="shared" si="302"/>
        <v>0</v>
      </c>
      <c r="BL394" s="227">
        <f t="shared" si="302"/>
        <v>0</v>
      </c>
      <c r="BM394" s="227">
        <f t="shared" si="302"/>
        <v>0</v>
      </c>
      <c r="BN394" s="227">
        <f t="shared" si="302"/>
        <v>0</v>
      </c>
      <c r="BO394" s="227">
        <f t="shared" si="302"/>
        <v>0</v>
      </c>
      <c r="BP394" s="227">
        <f t="shared" si="302"/>
        <v>0</v>
      </c>
      <c r="BQ394" s="226">
        <f t="shared" si="302"/>
        <v>0</v>
      </c>
      <c r="BR394" s="228">
        <f t="shared" si="302"/>
        <v>0</v>
      </c>
      <c r="BS394" s="227">
        <f t="shared" si="302"/>
        <v>0</v>
      </c>
      <c r="BT394" s="227">
        <f t="shared" si="302"/>
        <v>0</v>
      </c>
      <c r="BU394" s="227">
        <f t="shared" si="302"/>
        <v>0</v>
      </c>
      <c r="BV394" s="227">
        <f t="shared" si="303"/>
        <v>0</v>
      </c>
      <c r="BW394" s="227">
        <f t="shared" si="303"/>
        <v>0</v>
      </c>
      <c r="BX394" s="227">
        <f t="shared" si="303"/>
        <v>0</v>
      </c>
      <c r="BY394" s="227">
        <f t="shared" si="303"/>
        <v>0</v>
      </c>
      <c r="BZ394" s="227">
        <f t="shared" si="303"/>
        <v>0</v>
      </c>
      <c r="CA394" s="227">
        <f t="shared" si="303"/>
        <v>0</v>
      </c>
      <c r="CB394" s="227">
        <f t="shared" si="303"/>
        <v>0</v>
      </c>
      <c r="CC394" s="232">
        <f t="shared" ref="CC394:CC407" si="305">G394-SUM(J394:CB394)</f>
        <v>0</v>
      </c>
      <c r="CD394" s="368"/>
    </row>
    <row r="395" spans="1:82" x14ac:dyDescent="0.75">
      <c r="A395" s="175"/>
      <c r="B395" s="176" t="s">
        <v>854</v>
      </c>
      <c r="C395" s="177" t="s">
        <v>855</v>
      </c>
      <c r="D395" s="178" t="s">
        <v>86</v>
      </c>
      <c r="E395" s="300">
        <v>0</v>
      </c>
      <c r="F395" s="229"/>
      <c r="G395" s="174">
        <f t="shared" si="304"/>
        <v>0</v>
      </c>
      <c r="H395" s="225"/>
      <c r="I395" s="226"/>
      <c r="J395" s="225">
        <f t="shared" si="299"/>
        <v>0</v>
      </c>
      <c r="K395" s="227">
        <f t="shared" si="299"/>
        <v>0</v>
      </c>
      <c r="L395" s="227">
        <f t="shared" si="299"/>
        <v>0</v>
      </c>
      <c r="M395" s="227">
        <f t="shared" si="299"/>
        <v>0</v>
      </c>
      <c r="N395" s="227">
        <f t="shared" si="299"/>
        <v>0</v>
      </c>
      <c r="O395" s="227">
        <f t="shared" si="299"/>
        <v>0</v>
      </c>
      <c r="P395" s="227">
        <f t="shared" si="299"/>
        <v>0</v>
      </c>
      <c r="Q395" s="227">
        <f t="shared" si="299"/>
        <v>0</v>
      </c>
      <c r="R395" s="227">
        <f t="shared" si="299"/>
        <v>0</v>
      </c>
      <c r="S395" s="227">
        <f t="shared" si="299"/>
        <v>0</v>
      </c>
      <c r="T395" s="227">
        <f t="shared" si="299"/>
        <v>0</v>
      </c>
      <c r="U395" s="226">
        <f t="shared" si="299"/>
        <v>0</v>
      </c>
      <c r="V395" s="225">
        <f t="shared" si="299"/>
        <v>0</v>
      </c>
      <c r="W395" s="227">
        <f t="shared" si="299"/>
        <v>0</v>
      </c>
      <c r="X395" s="227">
        <f t="shared" si="299"/>
        <v>0</v>
      </c>
      <c r="Y395" s="227">
        <f t="shared" si="299"/>
        <v>0</v>
      </c>
      <c r="Z395" s="227">
        <f t="shared" si="300"/>
        <v>0</v>
      </c>
      <c r="AA395" s="227">
        <f t="shared" si="300"/>
        <v>0</v>
      </c>
      <c r="AB395" s="227">
        <f t="shared" si="300"/>
        <v>0</v>
      </c>
      <c r="AC395" s="227">
        <f t="shared" si="300"/>
        <v>0</v>
      </c>
      <c r="AD395" s="227">
        <f t="shared" si="300"/>
        <v>0</v>
      </c>
      <c r="AE395" s="227">
        <f t="shared" si="300"/>
        <v>0</v>
      </c>
      <c r="AF395" s="227">
        <f t="shared" si="300"/>
        <v>0</v>
      </c>
      <c r="AG395" s="226">
        <f t="shared" si="300"/>
        <v>0</v>
      </c>
      <c r="AH395" s="228">
        <f t="shared" si="300"/>
        <v>0</v>
      </c>
      <c r="AI395" s="227">
        <f t="shared" si="300"/>
        <v>0</v>
      </c>
      <c r="AJ395" s="227">
        <f t="shared" si="300"/>
        <v>0</v>
      </c>
      <c r="AK395" s="227">
        <f t="shared" si="300"/>
        <v>0</v>
      </c>
      <c r="AL395" s="227">
        <f t="shared" si="300"/>
        <v>0</v>
      </c>
      <c r="AM395" s="227">
        <f t="shared" si="300"/>
        <v>0</v>
      </c>
      <c r="AN395" s="227">
        <f t="shared" si="300"/>
        <v>0</v>
      </c>
      <c r="AO395" s="227">
        <f t="shared" si="300"/>
        <v>0</v>
      </c>
      <c r="AP395" s="227">
        <f t="shared" si="301"/>
        <v>0</v>
      </c>
      <c r="AQ395" s="227">
        <f t="shared" si="301"/>
        <v>0</v>
      </c>
      <c r="AR395" s="227">
        <f t="shared" si="301"/>
        <v>0</v>
      </c>
      <c r="AS395" s="226">
        <f t="shared" si="301"/>
        <v>0</v>
      </c>
      <c r="AT395" s="228">
        <f t="shared" si="301"/>
        <v>0</v>
      </c>
      <c r="AU395" s="227">
        <f t="shared" si="301"/>
        <v>0</v>
      </c>
      <c r="AV395" s="227">
        <f t="shared" si="301"/>
        <v>0</v>
      </c>
      <c r="AW395" s="227">
        <f t="shared" si="301"/>
        <v>0</v>
      </c>
      <c r="AX395" s="227">
        <f t="shared" si="301"/>
        <v>0</v>
      </c>
      <c r="AY395" s="227">
        <f t="shared" si="301"/>
        <v>0</v>
      </c>
      <c r="AZ395" s="227">
        <f t="shared" si="301"/>
        <v>0</v>
      </c>
      <c r="BA395" s="227">
        <f t="shared" si="301"/>
        <v>0</v>
      </c>
      <c r="BB395" s="227">
        <f t="shared" si="301"/>
        <v>0</v>
      </c>
      <c r="BC395" s="227">
        <f t="shared" si="301"/>
        <v>0</v>
      </c>
      <c r="BD395" s="227">
        <f t="shared" si="301"/>
        <v>0</v>
      </c>
      <c r="BE395" s="226">
        <f t="shared" si="301"/>
        <v>0</v>
      </c>
      <c r="BF395" s="228">
        <f t="shared" si="302"/>
        <v>0</v>
      </c>
      <c r="BG395" s="227">
        <f t="shared" si="302"/>
        <v>0</v>
      </c>
      <c r="BH395" s="227">
        <f t="shared" si="302"/>
        <v>0</v>
      </c>
      <c r="BI395" s="227">
        <f t="shared" si="302"/>
        <v>0</v>
      </c>
      <c r="BJ395" s="227">
        <f t="shared" si="302"/>
        <v>0</v>
      </c>
      <c r="BK395" s="227">
        <f t="shared" si="302"/>
        <v>0</v>
      </c>
      <c r="BL395" s="227">
        <f t="shared" si="302"/>
        <v>0</v>
      </c>
      <c r="BM395" s="227">
        <f t="shared" si="302"/>
        <v>0</v>
      </c>
      <c r="BN395" s="227">
        <f t="shared" si="302"/>
        <v>0</v>
      </c>
      <c r="BO395" s="227">
        <f t="shared" si="302"/>
        <v>0</v>
      </c>
      <c r="BP395" s="227">
        <f t="shared" si="302"/>
        <v>0</v>
      </c>
      <c r="BQ395" s="226">
        <f t="shared" si="302"/>
        <v>0</v>
      </c>
      <c r="BR395" s="228">
        <f t="shared" si="302"/>
        <v>0</v>
      </c>
      <c r="BS395" s="227">
        <f t="shared" si="302"/>
        <v>0</v>
      </c>
      <c r="BT395" s="227">
        <f t="shared" si="302"/>
        <v>0</v>
      </c>
      <c r="BU395" s="227">
        <f t="shared" si="302"/>
        <v>0</v>
      </c>
      <c r="BV395" s="227">
        <f t="shared" si="303"/>
        <v>0</v>
      </c>
      <c r="BW395" s="227">
        <f t="shared" si="303"/>
        <v>0</v>
      </c>
      <c r="BX395" s="227">
        <f t="shared" si="303"/>
        <v>0</v>
      </c>
      <c r="BY395" s="227">
        <f t="shared" si="303"/>
        <v>0</v>
      </c>
      <c r="BZ395" s="227">
        <f t="shared" si="303"/>
        <v>0</v>
      </c>
      <c r="CA395" s="227">
        <f t="shared" si="303"/>
        <v>0</v>
      </c>
      <c r="CB395" s="227">
        <f t="shared" si="303"/>
        <v>0</v>
      </c>
      <c r="CC395" s="232">
        <f t="shared" si="305"/>
        <v>0</v>
      </c>
      <c r="CD395" s="368"/>
    </row>
    <row r="396" spans="1:82" s="337" customFormat="1" ht="13.5" x14ac:dyDescent="0.75">
      <c r="B396" s="328" t="s">
        <v>856</v>
      </c>
      <c r="C396" s="329" t="s">
        <v>857</v>
      </c>
      <c r="D396" s="139" t="s">
        <v>86</v>
      </c>
      <c r="E396" s="276">
        <v>1</v>
      </c>
      <c r="F396" s="336"/>
      <c r="G396" s="74">
        <f t="shared" si="304"/>
        <v>0</v>
      </c>
      <c r="H396" s="230"/>
      <c r="I396" s="232"/>
      <c r="J396" s="230">
        <f t="shared" si="299"/>
        <v>0</v>
      </c>
      <c r="K396" s="231">
        <f t="shared" si="299"/>
        <v>0</v>
      </c>
      <c r="L396" s="231">
        <f t="shared" si="299"/>
        <v>0</v>
      </c>
      <c r="M396" s="231">
        <f t="shared" si="299"/>
        <v>0</v>
      </c>
      <c r="N396" s="231">
        <f t="shared" si="299"/>
        <v>0</v>
      </c>
      <c r="O396" s="231">
        <f t="shared" si="299"/>
        <v>0</v>
      </c>
      <c r="P396" s="231">
        <f t="shared" si="299"/>
        <v>0</v>
      </c>
      <c r="Q396" s="231">
        <f t="shared" si="299"/>
        <v>0</v>
      </c>
      <c r="R396" s="231">
        <f t="shared" si="299"/>
        <v>0</v>
      </c>
      <c r="S396" s="231">
        <f t="shared" si="299"/>
        <v>0</v>
      </c>
      <c r="T396" s="231">
        <f t="shared" si="299"/>
        <v>0</v>
      </c>
      <c r="U396" s="232">
        <f t="shared" si="299"/>
        <v>0</v>
      </c>
      <c r="V396" s="233">
        <f t="shared" si="299"/>
        <v>0</v>
      </c>
      <c r="W396" s="231">
        <f t="shared" si="299"/>
        <v>0</v>
      </c>
      <c r="X396" s="231">
        <f t="shared" si="299"/>
        <v>0</v>
      </c>
      <c r="Y396" s="231">
        <f t="shared" si="299"/>
        <v>0</v>
      </c>
      <c r="Z396" s="231">
        <f t="shared" si="300"/>
        <v>0</v>
      </c>
      <c r="AA396" s="231">
        <f t="shared" si="300"/>
        <v>0</v>
      </c>
      <c r="AB396" s="231">
        <f t="shared" si="300"/>
        <v>0</v>
      </c>
      <c r="AC396" s="231">
        <f t="shared" si="300"/>
        <v>0</v>
      </c>
      <c r="AD396" s="231">
        <f t="shared" si="300"/>
        <v>0</v>
      </c>
      <c r="AE396" s="231">
        <f t="shared" si="300"/>
        <v>0</v>
      </c>
      <c r="AF396" s="231">
        <f t="shared" si="300"/>
        <v>0</v>
      </c>
      <c r="AG396" s="232">
        <f t="shared" si="300"/>
        <v>0</v>
      </c>
      <c r="AH396" s="233">
        <f t="shared" si="300"/>
        <v>0</v>
      </c>
      <c r="AI396" s="231">
        <f t="shared" si="300"/>
        <v>0</v>
      </c>
      <c r="AJ396" s="231">
        <f t="shared" si="300"/>
        <v>0</v>
      </c>
      <c r="AK396" s="231">
        <f t="shared" si="300"/>
        <v>0</v>
      </c>
      <c r="AL396" s="231">
        <f t="shared" si="300"/>
        <v>0</v>
      </c>
      <c r="AM396" s="231">
        <f t="shared" si="300"/>
        <v>0</v>
      </c>
      <c r="AN396" s="231">
        <f t="shared" si="300"/>
        <v>0</v>
      </c>
      <c r="AO396" s="231">
        <f t="shared" si="300"/>
        <v>0</v>
      </c>
      <c r="AP396" s="231">
        <f t="shared" si="301"/>
        <v>0</v>
      </c>
      <c r="AQ396" s="231">
        <f t="shared" si="301"/>
        <v>0</v>
      </c>
      <c r="AR396" s="231">
        <f t="shared" si="301"/>
        <v>0</v>
      </c>
      <c r="AS396" s="232">
        <f t="shared" si="301"/>
        <v>0</v>
      </c>
      <c r="AT396" s="233">
        <f t="shared" si="301"/>
        <v>0</v>
      </c>
      <c r="AU396" s="231">
        <f t="shared" si="301"/>
        <v>0</v>
      </c>
      <c r="AV396" s="231">
        <f t="shared" si="301"/>
        <v>0</v>
      </c>
      <c r="AW396" s="231">
        <f t="shared" si="301"/>
        <v>0</v>
      </c>
      <c r="AX396" s="231">
        <f t="shared" si="301"/>
        <v>0</v>
      </c>
      <c r="AY396" s="231">
        <f t="shared" si="301"/>
        <v>0</v>
      </c>
      <c r="AZ396" s="231">
        <f t="shared" si="301"/>
        <v>0</v>
      </c>
      <c r="BA396" s="231">
        <f t="shared" si="301"/>
        <v>0</v>
      </c>
      <c r="BB396" s="231">
        <f t="shared" si="301"/>
        <v>0</v>
      </c>
      <c r="BC396" s="231">
        <f t="shared" si="301"/>
        <v>0</v>
      </c>
      <c r="BD396" s="231">
        <f t="shared" si="301"/>
        <v>0</v>
      </c>
      <c r="BE396" s="232">
        <f t="shared" si="301"/>
        <v>0</v>
      </c>
      <c r="BF396" s="233">
        <f t="shared" si="302"/>
        <v>0</v>
      </c>
      <c r="BG396" s="231">
        <f t="shared" si="302"/>
        <v>0</v>
      </c>
      <c r="BH396" s="231">
        <f t="shared" si="302"/>
        <v>0</v>
      </c>
      <c r="BI396" s="231">
        <f t="shared" si="302"/>
        <v>0</v>
      </c>
      <c r="BJ396" s="231">
        <f t="shared" si="302"/>
        <v>0</v>
      </c>
      <c r="BK396" s="231">
        <f t="shared" si="302"/>
        <v>0</v>
      </c>
      <c r="BL396" s="231">
        <f t="shared" si="302"/>
        <v>0</v>
      </c>
      <c r="BM396" s="231">
        <f t="shared" si="302"/>
        <v>0</v>
      </c>
      <c r="BN396" s="231">
        <f t="shared" si="302"/>
        <v>0</v>
      </c>
      <c r="BO396" s="231">
        <f t="shared" si="302"/>
        <v>0</v>
      </c>
      <c r="BP396" s="231">
        <f t="shared" si="302"/>
        <v>0</v>
      </c>
      <c r="BQ396" s="232">
        <f t="shared" si="302"/>
        <v>0</v>
      </c>
      <c r="BR396" s="233">
        <f t="shared" si="302"/>
        <v>0</v>
      </c>
      <c r="BS396" s="231">
        <f t="shared" si="302"/>
        <v>0</v>
      </c>
      <c r="BT396" s="231">
        <f t="shared" si="302"/>
        <v>0</v>
      </c>
      <c r="BU396" s="231">
        <f t="shared" si="302"/>
        <v>0</v>
      </c>
      <c r="BV396" s="231">
        <f t="shared" si="303"/>
        <v>0</v>
      </c>
      <c r="BW396" s="231">
        <f t="shared" si="303"/>
        <v>0</v>
      </c>
      <c r="BX396" s="231">
        <f t="shared" si="303"/>
        <v>0</v>
      </c>
      <c r="BY396" s="231">
        <f t="shared" si="303"/>
        <v>0</v>
      </c>
      <c r="BZ396" s="231">
        <f t="shared" si="303"/>
        <v>0</v>
      </c>
      <c r="CA396" s="231">
        <f t="shared" si="303"/>
        <v>0</v>
      </c>
      <c r="CB396" s="231">
        <f t="shared" si="303"/>
        <v>0</v>
      </c>
      <c r="CC396" s="232">
        <f t="shared" si="305"/>
        <v>0</v>
      </c>
      <c r="CD396" s="368"/>
    </row>
    <row r="397" spans="1:82" x14ac:dyDescent="0.75">
      <c r="A397" s="175"/>
      <c r="B397" s="176" t="s">
        <v>858</v>
      </c>
      <c r="C397" s="177" t="s">
        <v>859</v>
      </c>
      <c r="D397" s="178" t="s">
        <v>86</v>
      </c>
      <c r="E397" s="300">
        <v>0</v>
      </c>
      <c r="F397" s="229"/>
      <c r="G397" s="174">
        <f t="shared" si="304"/>
        <v>0</v>
      </c>
      <c r="H397" s="225"/>
      <c r="I397" s="226"/>
      <c r="J397" s="225">
        <f t="shared" si="299"/>
        <v>0</v>
      </c>
      <c r="K397" s="227">
        <f t="shared" si="299"/>
        <v>0</v>
      </c>
      <c r="L397" s="227">
        <f t="shared" si="299"/>
        <v>0</v>
      </c>
      <c r="M397" s="227">
        <f t="shared" si="299"/>
        <v>0</v>
      </c>
      <c r="N397" s="227">
        <f t="shared" si="299"/>
        <v>0</v>
      </c>
      <c r="O397" s="227">
        <f t="shared" si="299"/>
        <v>0</v>
      </c>
      <c r="P397" s="227">
        <f t="shared" si="299"/>
        <v>0</v>
      </c>
      <c r="Q397" s="227">
        <f t="shared" si="299"/>
        <v>0</v>
      </c>
      <c r="R397" s="227">
        <f t="shared" si="299"/>
        <v>0</v>
      </c>
      <c r="S397" s="227">
        <f t="shared" si="299"/>
        <v>0</v>
      </c>
      <c r="T397" s="227">
        <f t="shared" si="299"/>
        <v>0</v>
      </c>
      <c r="U397" s="226">
        <f t="shared" si="299"/>
        <v>0</v>
      </c>
      <c r="V397" s="225">
        <f t="shared" si="299"/>
        <v>0</v>
      </c>
      <c r="W397" s="227">
        <f t="shared" si="299"/>
        <v>0</v>
      </c>
      <c r="X397" s="227">
        <f t="shared" si="299"/>
        <v>0</v>
      </c>
      <c r="Y397" s="227">
        <f t="shared" si="299"/>
        <v>0</v>
      </c>
      <c r="Z397" s="227">
        <f t="shared" si="300"/>
        <v>0</v>
      </c>
      <c r="AA397" s="227">
        <f t="shared" si="300"/>
        <v>0</v>
      </c>
      <c r="AB397" s="227">
        <f t="shared" si="300"/>
        <v>0</v>
      </c>
      <c r="AC397" s="227">
        <f t="shared" si="300"/>
        <v>0</v>
      </c>
      <c r="AD397" s="227">
        <f t="shared" si="300"/>
        <v>0</v>
      </c>
      <c r="AE397" s="227">
        <f t="shared" si="300"/>
        <v>0</v>
      </c>
      <c r="AF397" s="227">
        <f t="shared" si="300"/>
        <v>0</v>
      </c>
      <c r="AG397" s="226">
        <f t="shared" si="300"/>
        <v>0</v>
      </c>
      <c r="AH397" s="228">
        <f t="shared" si="300"/>
        <v>0</v>
      </c>
      <c r="AI397" s="227">
        <f t="shared" si="300"/>
        <v>0</v>
      </c>
      <c r="AJ397" s="227">
        <f t="shared" si="300"/>
        <v>0</v>
      </c>
      <c r="AK397" s="227">
        <f t="shared" si="300"/>
        <v>0</v>
      </c>
      <c r="AL397" s="227">
        <f t="shared" si="300"/>
        <v>0</v>
      </c>
      <c r="AM397" s="227">
        <f t="shared" si="300"/>
        <v>0</v>
      </c>
      <c r="AN397" s="227">
        <f t="shared" si="300"/>
        <v>0</v>
      </c>
      <c r="AO397" s="227">
        <f t="shared" si="300"/>
        <v>0</v>
      </c>
      <c r="AP397" s="227">
        <f t="shared" si="301"/>
        <v>0</v>
      </c>
      <c r="AQ397" s="227">
        <f t="shared" si="301"/>
        <v>0</v>
      </c>
      <c r="AR397" s="227">
        <f t="shared" si="301"/>
        <v>0</v>
      </c>
      <c r="AS397" s="226">
        <f t="shared" si="301"/>
        <v>0</v>
      </c>
      <c r="AT397" s="228">
        <f t="shared" si="301"/>
        <v>0</v>
      </c>
      <c r="AU397" s="227">
        <f t="shared" si="301"/>
        <v>0</v>
      </c>
      <c r="AV397" s="227">
        <f t="shared" si="301"/>
        <v>0</v>
      </c>
      <c r="AW397" s="227">
        <f t="shared" si="301"/>
        <v>0</v>
      </c>
      <c r="AX397" s="227">
        <f t="shared" si="301"/>
        <v>0</v>
      </c>
      <c r="AY397" s="227">
        <f t="shared" si="301"/>
        <v>0</v>
      </c>
      <c r="AZ397" s="227">
        <f t="shared" si="301"/>
        <v>0</v>
      </c>
      <c r="BA397" s="227">
        <f t="shared" si="301"/>
        <v>0</v>
      </c>
      <c r="BB397" s="227">
        <f t="shared" si="301"/>
        <v>0</v>
      </c>
      <c r="BC397" s="227">
        <f t="shared" si="301"/>
        <v>0</v>
      </c>
      <c r="BD397" s="227">
        <f t="shared" si="301"/>
        <v>0</v>
      </c>
      <c r="BE397" s="226">
        <f t="shared" si="301"/>
        <v>0</v>
      </c>
      <c r="BF397" s="228">
        <f t="shared" si="302"/>
        <v>0</v>
      </c>
      <c r="BG397" s="227">
        <f t="shared" si="302"/>
        <v>0</v>
      </c>
      <c r="BH397" s="227">
        <f t="shared" si="302"/>
        <v>0</v>
      </c>
      <c r="BI397" s="227">
        <f t="shared" si="302"/>
        <v>0</v>
      </c>
      <c r="BJ397" s="227">
        <f t="shared" si="302"/>
        <v>0</v>
      </c>
      <c r="BK397" s="227">
        <f t="shared" si="302"/>
        <v>0</v>
      </c>
      <c r="BL397" s="227">
        <f t="shared" si="302"/>
        <v>0</v>
      </c>
      <c r="BM397" s="227">
        <f t="shared" si="302"/>
        <v>0</v>
      </c>
      <c r="BN397" s="227">
        <f t="shared" si="302"/>
        <v>0</v>
      </c>
      <c r="BO397" s="227">
        <f t="shared" si="302"/>
        <v>0</v>
      </c>
      <c r="BP397" s="227">
        <f t="shared" si="302"/>
        <v>0</v>
      </c>
      <c r="BQ397" s="226">
        <f t="shared" si="302"/>
        <v>0</v>
      </c>
      <c r="BR397" s="228">
        <f t="shared" si="302"/>
        <v>0</v>
      </c>
      <c r="BS397" s="227">
        <f t="shared" si="302"/>
        <v>0</v>
      </c>
      <c r="BT397" s="227">
        <f t="shared" si="302"/>
        <v>0</v>
      </c>
      <c r="BU397" s="227">
        <f t="shared" si="302"/>
        <v>0</v>
      </c>
      <c r="BV397" s="227">
        <f t="shared" si="303"/>
        <v>0</v>
      </c>
      <c r="BW397" s="227">
        <f t="shared" si="303"/>
        <v>0</v>
      </c>
      <c r="BX397" s="227">
        <f t="shared" si="303"/>
        <v>0</v>
      </c>
      <c r="BY397" s="227">
        <f t="shared" si="303"/>
        <v>0</v>
      </c>
      <c r="BZ397" s="227">
        <f t="shared" si="303"/>
        <v>0</v>
      </c>
      <c r="CA397" s="227">
        <f t="shared" si="303"/>
        <v>0</v>
      </c>
      <c r="CB397" s="227">
        <f t="shared" si="303"/>
        <v>0</v>
      </c>
      <c r="CC397" s="232">
        <f t="shared" si="305"/>
        <v>0</v>
      </c>
      <c r="CD397" s="368"/>
    </row>
    <row r="398" spans="1:82" s="181" customFormat="1" ht="13.5" x14ac:dyDescent="0.75">
      <c r="B398" s="328" t="s">
        <v>860</v>
      </c>
      <c r="C398" s="329" t="s">
        <v>861</v>
      </c>
      <c r="D398" s="139" t="s">
        <v>86</v>
      </c>
      <c r="E398" s="276">
        <v>1</v>
      </c>
      <c r="F398" s="336"/>
      <c r="G398" s="74">
        <f t="shared" si="304"/>
        <v>0</v>
      </c>
      <c r="H398" s="230"/>
      <c r="I398" s="232"/>
      <c r="J398" s="230">
        <f t="shared" si="299"/>
        <v>0</v>
      </c>
      <c r="K398" s="231">
        <f t="shared" si="299"/>
        <v>0</v>
      </c>
      <c r="L398" s="231">
        <f t="shared" si="299"/>
        <v>0</v>
      </c>
      <c r="M398" s="231">
        <f t="shared" si="299"/>
        <v>0</v>
      </c>
      <c r="N398" s="231">
        <f t="shared" si="299"/>
        <v>0</v>
      </c>
      <c r="O398" s="231">
        <f t="shared" si="299"/>
        <v>0</v>
      </c>
      <c r="P398" s="231">
        <f t="shared" si="299"/>
        <v>0</v>
      </c>
      <c r="Q398" s="231">
        <f t="shared" si="299"/>
        <v>0</v>
      </c>
      <c r="R398" s="231">
        <f t="shared" si="299"/>
        <v>0</v>
      </c>
      <c r="S398" s="231">
        <f t="shared" si="299"/>
        <v>0</v>
      </c>
      <c r="T398" s="231">
        <f t="shared" si="299"/>
        <v>0</v>
      </c>
      <c r="U398" s="232">
        <f t="shared" si="299"/>
        <v>0</v>
      </c>
      <c r="V398" s="233">
        <f t="shared" si="299"/>
        <v>0</v>
      </c>
      <c r="W398" s="231">
        <f t="shared" si="299"/>
        <v>0</v>
      </c>
      <c r="X398" s="231">
        <f t="shared" si="299"/>
        <v>0</v>
      </c>
      <c r="Y398" s="231">
        <f t="shared" si="299"/>
        <v>0</v>
      </c>
      <c r="Z398" s="231">
        <f t="shared" si="300"/>
        <v>0</v>
      </c>
      <c r="AA398" s="231">
        <f t="shared" si="300"/>
        <v>0</v>
      </c>
      <c r="AB398" s="231">
        <f t="shared" si="300"/>
        <v>0</v>
      </c>
      <c r="AC398" s="231">
        <f t="shared" si="300"/>
        <v>0</v>
      </c>
      <c r="AD398" s="231">
        <f t="shared" si="300"/>
        <v>0</v>
      </c>
      <c r="AE398" s="231">
        <f t="shared" si="300"/>
        <v>0</v>
      </c>
      <c r="AF398" s="231">
        <f t="shared" si="300"/>
        <v>0</v>
      </c>
      <c r="AG398" s="232">
        <f t="shared" si="300"/>
        <v>0</v>
      </c>
      <c r="AH398" s="233">
        <f t="shared" si="300"/>
        <v>0</v>
      </c>
      <c r="AI398" s="231">
        <f t="shared" si="300"/>
        <v>0</v>
      </c>
      <c r="AJ398" s="231">
        <f t="shared" si="300"/>
        <v>0</v>
      </c>
      <c r="AK398" s="231">
        <f t="shared" si="300"/>
        <v>0</v>
      </c>
      <c r="AL398" s="231">
        <f t="shared" si="300"/>
        <v>0</v>
      </c>
      <c r="AM398" s="231">
        <f t="shared" si="300"/>
        <v>0</v>
      </c>
      <c r="AN398" s="231">
        <f t="shared" si="300"/>
        <v>0</v>
      </c>
      <c r="AO398" s="231">
        <f t="shared" si="300"/>
        <v>0</v>
      </c>
      <c r="AP398" s="231">
        <f t="shared" si="301"/>
        <v>0</v>
      </c>
      <c r="AQ398" s="231">
        <f t="shared" si="301"/>
        <v>0</v>
      </c>
      <c r="AR398" s="231">
        <f t="shared" si="301"/>
        <v>0</v>
      </c>
      <c r="AS398" s="232">
        <f t="shared" si="301"/>
        <v>0</v>
      </c>
      <c r="AT398" s="233">
        <f t="shared" si="301"/>
        <v>0</v>
      </c>
      <c r="AU398" s="231">
        <f t="shared" si="301"/>
        <v>0</v>
      </c>
      <c r="AV398" s="231">
        <f t="shared" si="301"/>
        <v>0</v>
      </c>
      <c r="AW398" s="231">
        <f t="shared" si="301"/>
        <v>0</v>
      </c>
      <c r="AX398" s="231">
        <f t="shared" si="301"/>
        <v>0</v>
      </c>
      <c r="AY398" s="231">
        <f t="shared" si="301"/>
        <v>0</v>
      </c>
      <c r="AZ398" s="231">
        <f t="shared" si="301"/>
        <v>0</v>
      </c>
      <c r="BA398" s="231">
        <f t="shared" si="301"/>
        <v>0</v>
      </c>
      <c r="BB398" s="231">
        <f t="shared" si="301"/>
        <v>0</v>
      </c>
      <c r="BC398" s="231">
        <f t="shared" si="301"/>
        <v>0</v>
      </c>
      <c r="BD398" s="231">
        <f t="shared" si="301"/>
        <v>0</v>
      </c>
      <c r="BE398" s="232">
        <f t="shared" si="301"/>
        <v>0</v>
      </c>
      <c r="BF398" s="233">
        <f t="shared" si="302"/>
        <v>0</v>
      </c>
      <c r="BG398" s="231">
        <f t="shared" si="302"/>
        <v>0</v>
      </c>
      <c r="BH398" s="231">
        <f t="shared" si="302"/>
        <v>0</v>
      </c>
      <c r="BI398" s="231">
        <f t="shared" si="302"/>
        <v>0</v>
      </c>
      <c r="BJ398" s="231">
        <f t="shared" si="302"/>
        <v>0</v>
      </c>
      <c r="BK398" s="231">
        <f t="shared" si="302"/>
        <v>0</v>
      </c>
      <c r="BL398" s="231">
        <f t="shared" si="302"/>
        <v>0</v>
      </c>
      <c r="BM398" s="231">
        <f t="shared" si="302"/>
        <v>0</v>
      </c>
      <c r="BN398" s="231">
        <f t="shared" si="302"/>
        <v>0</v>
      </c>
      <c r="BO398" s="231">
        <f t="shared" si="302"/>
        <v>0</v>
      </c>
      <c r="BP398" s="231">
        <f t="shared" si="302"/>
        <v>0</v>
      </c>
      <c r="BQ398" s="232">
        <f t="shared" si="302"/>
        <v>0</v>
      </c>
      <c r="BR398" s="233">
        <f t="shared" si="302"/>
        <v>0</v>
      </c>
      <c r="BS398" s="231">
        <f t="shared" si="302"/>
        <v>0</v>
      </c>
      <c r="BT398" s="231">
        <f t="shared" si="302"/>
        <v>0</v>
      </c>
      <c r="BU398" s="231">
        <f t="shared" si="302"/>
        <v>0</v>
      </c>
      <c r="BV398" s="231">
        <f t="shared" si="303"/>
        <v>0</v>
      </c>
      <c r="BW398" s="231">
        <f t="shared" si="303"/>
        <v>0</v>
      </c>
      <c r="BX398" s="231">
        <f t="shared" si="303"/>
        <v>0</v>
      </c>
      <c r="BY398" s="231">
        <f t="shared" si="303"/>
        <v>0</v>
      </c>
      <c r="BZ398" s="231">
        <f t="shared" si="303"/>
        <v>0</v>
      </c>
      <c r="CA398" s="231">
        <f t="shared" si="303"/>
        <v>0</v>
      </c>
      <c r="CB398" s="231">
        <f t="shared" si="303"/>
        <v>0</v>
      </c>
      <c r="CC398" s="232">
        <f t="shared" si="305"/>
        <v>0</v>
      </c>
      <c r="CD398" s="368"/>
    </row>
    <row r="399" spans="1:82" s="181" customFormat="1" ht="27" x14ac:dyDescent="0.75">
      <c r="B399" s="328" t="s">
        <v>862</v>
      </c>
      <c r="C399" s="329" t="s">
        <v>863</v>
      </c>
      <c r="D399" s="139" t="s">
        <v>226</v>
      </c>
      <c r="E399" s="276">
        <v>1</v>
      </c>
      <c r="F399" s="336"/>
      <c r="G399" s="74">
        <f t="shared" si="304"/>
        <v>0</v>
      </c>
      <c r="H399" s="230"/>
      <c r="I399" s="232"/>
      <c r="J399" s="230">
        <f t="shared" si="299"/>
        <v>0</v>
      </c>
      <c r="K399" s="231">
        <f t="shared" si="299"/>
        <v>0</v>
      </c>
      <c r="L399" s="231">
        <f t="shared" si="299"/>
        <v>0</v>
      </c>
      <c r="M399" s="231">
        <f t="shared" si="299"/>
        <v>0</v>
      </c>
      <c r="N399" s="231">
        <f t="shared" si="299"/>
        <v>0</v>
      </c>
      <c r="O399" s="231">
        <f t="shared" si="299"/>
        <v>0</v>
      </c>
      <c r="P399" s="231">
        <f t="shared" si="299"/>
        <v>0</v>
      </c>
      <c r="Q399" s="231">
        <f t="shared" si="299"/>
        <v>0</v>
      </c>
      <c r="R399" s="231">
        <f t="shared" si="299"/>
        <v>0</v>
      </c>
      <c r="S399" s="231">
        <f t="shared" si="299"/>
        <v>0</v>
      </c>
      <c r="T399" s="231">
        <f t="shared" si="299"/>
        <v>0</v>
      </c>
      <c r="U399" s="232">
        <f t="shared" si="299"/>
        <v>0</v>
      </c>
      <c r="V399" s="233">
        <f t="shared" si="299"/>
        <v>0</v>
      </c>
      <c r="W399" s="231">
        <f t="shared" si="299"/>
        <v>0</v>
      </c>
      <c r="X399" s="231">
        <f t="shared" si="299"/>
        <v>0</v>
      </c>
      <c r="Y399" s="231">
        <f t="shared" si="299"/>
        <v>0</v>
      </c>
      <c r="Z399" s="231">
        <f t="shared" si="300"/>
        <v>0</v>
      </c>
      <c r="AA399" s="231">
        <f t="shared" si="300"/>
        <v>0</v>
      </c>
      <c r="AB399" s="231">
        <f t="shared" si="300"/>
        <v>0</v>
      </c>
      <c r="AC399" s="231">
        <f t="shared" si="300"/>
        <v>0</v>
      </c>
      <c r="AD399" s="231">
        <f t="shared" si="300"/>
        <v>0</v>
      </c>
      <c r="AE399" s="231">
        <f t="shared" si="300"/>
        <v>0</v>
      </c>
      <c r="AF399" s="231">
        <f t="shared" si="300"/>
        <v>0</v>
      </c>
      <c r="AG399" s="232">
        <f t="shared" si="300"/>
        <v>0</v>
      </c>
      <c r="AH399" s="233">
        <f t="shared" si="300"/>
        <v>0</v>
      </c>
      <c r="AI399" s="231">
        <f t="shared" si="300"/>
        <v>0</v>
      </c>
      <c r="AJ399" s="231">
        <f t="shared" si="300"/>
        <v>0</v>
      </c>
      <c r="AK399" s="231">
        <f t="shared" si="300"/>
        <v>0</v>
      </c>
      <c r="AL399" s="231">
        <f t="shared" si="300"/>
        <v>0</v>
      </c>
      <c r="AM399" s="231">
        <f t="shared" si="300"/>
        <v>0</v>
      </c>
      <c r="AN399" s="231">
        <f t="shared" si="300"/>
        <v>0</v>
      </c>
      <c r="AO399" s="231">
        <f t="shared" si="300"/>
        <v>0</v>
      </c>
      <c r="AP399" s="231">
        <f t="shared" si="301"/>
        <v>0</v>
      </c>
      <c r="AQ399" s="231">
        <f t="shared" si="301"/>
        <v>0</v>
      </c>
      <c r="AR399" s="231">
        <f t="shared" si="301"/>
        <v>0</v>
      </c>
      <c r="AS399" s="232">
        <f t="shared" si="301"/>
        <v>0</v>
      </c>
      <c r="AT399" s="233">
        <f t="shared" si="301"/>
        <v>0</v>
      </c>
      <c r="AU399" s="231">
        <f t="shared" si="301"/>
        <v>0</v>
      </c>
      <c r="AV399" s="231">
        <f t="shared" si="301"/>
        <v>0</v>
      </c>
      <c r="AW399" s="231">
        <f t="shared" si="301"/>
        <v>0</v>
      </c>
      <c r="AX399" s="231">
        <f t="shared" si="301"/>
        <v>0</v>
      </c>
      <c r="AY399" s="231">
        <f t="shared" si="301"/>
        <v>0</v>
      </c>
      <c r="AZ399" s="231">
        <f t="shared" si="301"/>
        <v>0</v>
      </c>
      <c r="BA399" s="231">
        <f t="shared" si="301"/>
        <v>0</v>
      </c>
      <c r="BB399" s="231">
        <f t="shared" si="301"/>
        <v>0</v>
      </c>
      <c r="BC399" s="231">
        <f t="shared" si="301"/>
        <v>0</v>
      </c>
      <c r="BD399" s="231">
        <f t="shared" si="301"/>
        <v>0</v>
      </c>
      <c r="BE399" s="232">
        <f t="shared" si="301"/>
        <v>0</v>
      </c>
      <c r="BF399" s="233">
        <f t="shared" si="302"/>
        <v>0</v>
      </c>
      <c r="BG399" s="231">
        <f t="shared" si="302"/>
        <v>0</v>
      </c>
      <c r="BH399" s="231">
        <f t="shared" si="302"/>
        <v>0</v>
      </c>
      <c r="BI399" s="231">
        <f t="shared" si="302"/>
        <v>0</v>
      </c>
      <c r="BJ399" s="231">
        <f t="shared" si="302"/>
        <v>0</v>
      </c>
      <c r="BK399" s="231">
        <f t="shared" si="302"/>
        <v>0</v>
      </c>
      <c r="BL399" s="231">
        <f t="shared" si="302"/>
        <v>0</v>
      </c>
      <c r="BM399" s="231">
        <f t="shared" si="302"/>
        <v>0</v>
      </c>
      <c r="BN399" s="231">
        <f t="shared" si="302"/>
        <v>0</v>
      </c>
      <c r="BO399" s="231">
        <f t="shared" si="302"/>
        <v>0</v>
      </c>
      <c r="BP399" s="231">
        <f t="shared" si="302"/>
        <v>0</v>
      </c>
      <c r="BQ399" s="232">
        <f t="shared" si="302"/>
        <v>0</v>
      </c>
      <c r="BR399" s="233">
        <f t="shared" si="302"/>
        <v>0</v>
      </c>
      <c r="BS399" s="231">
        <f t="shared" si="302"/>
        <v>0</v>
      </c>
      <c r="BT399" s="231">
        <f t="shared" si="302"/>
        <v>0</v>
      </c>
      <c r="BU399" s="231">
        <f t="shared" si="302"/>
        <v>0</v>
      </c>
      <c r="BV399" s="231">
        <f t="shared" si="303"/>
        <v>0</v>
      </c>
      <c r="BW399" s="231">
        <f t="shared" si="303"/>
        <v>0</v>
      </c>
      <c r="BX399" s="231">
        <f t="shared" si="303"/>
        <v>0</v>
      </c>
      <c r="BY399" s="231">
        <f t="shared" si="303"/>
        <v>0</v>
      </c>
      <c r="BZ399" s="231">
        <f t="shared" si="303"/>
        <v>0</v>
      </c>
      <c r="CA399" s="231">
        <f t="shared" si="303"/>
        <v>0</v>
      </c>
      <c r="CB399" s="231">
        <f t="shared" si="303"/>
        <v>0</v>
      </c>
      <c r="CC399" s="232">
        <f t="shared" si="305"/>
        <v>0</v>
      </c>
      <c r="CD399" s="368"/>
    </row>
    <row r="400" spans="1:82" s="181" customFormat="1" ht="27" x14ac:dyDescent="0.75">
      <c r="B400" s="328" t="s">
        <v>864</v>
      </c>
      <c r="C400" s="329" t="s">
        <v>865</v>
      </c>
      <c r="D400" s="139" t="s">
        <v>226</v>
      </c>
      <c r="E400" s="276">
        <v>1</v>
      </c>
      <c r="F400" s="336"/>
      <c r="G400" s="74">
        <f t="shared" si="304"/>
        <v>0</v>
      </c>
      <c r="H400" s="230"/>
      <c r="I400" s="232"/>
      <c r="J400" s="230">
        <f t="shared" si="299"/>
        <v>0</v>
      </c>
      <c r="K400" s="231">
        <f t="shared" si="299"/>
        <v>0</v>
      </c>
      <c r="L400" s="231">
        <f t="shared" si="299"/>
        <v>0</v>
      </c>
      <c r="M400" s="231">
        <f t="shared" si="299"/>
        <v>0</v>
      </c>
      <c r="N400" s="231">
        <f t="shared" si="299"/>
        <v>0</v>
      </c>
      <c r="O400" s="231">
        <f t="shared" si="299"/>
        <v>0</v>
      </c>
      <c r="P400" s="231">
        <f t="shared" si="299"/>
        <v>0</v>
      </c>
      <c r="Q400" s="231">
        <f t="shared" si="299"/>
        <v>0</v>
      </c>
      <c r="R400" s="231">
        <f t="shared" si="299"/>
        <v>0</v>
      </c>
      <c r="S400" s="231">
        <f t="shared" si="299"/>
        <v>0</v>
      </c>
      <c r="T400" s="231">
        <f t="shared" si="299"/>
        <v>0</v>
      </c>
      <c r="U400" s="232">
        <f t="shared" si="299"/>
        <v>0</v>
      </c>
      <c r="V400" s="233">
        <f t="shared" si="299"/>
        <v>0</v>
      </c>
      <c r="W400" s="231">
        <f t="shared" si="299"/>
        <v>0</v>
      </c>
      <c r="X400" s="231">
        <f t="shared" si="299"/>
        <v>0</v>
      </c>
      <c r="Y400" s="231">
        <f t="shared" si="299"/>
        <v>0</v>
      </c>
      <c r="Z400" s="231">
        <f t="shared" si="300"/>
        <v>0</v>
      </c>
      <c r="AA400" s="231">
        <f t="shared" si="300"/>
        <v>0</v>
      </c>
      <c r="AB400" s="231">
        <f t="shared" si="300"/>
        <v>0</v>
      </c>
      <c r="AC400" s="231">
        <f t="shared" si="300"/>
        <v>0</v>
      </c>
      <c r="AD400" s="231">
        <f t="shared" si="300"/>
        <v>0</v>
      </c>
      <c r="AE400" s="231">
        <f t="shared" si="300"/>
        <v>0</v>
      </c>
      <c r="AF400" s="231">
        <f t="shared" si="300"/>
        <v>0</v>
      </c>
      <c r="AG400" s="232">
        <f t="shared" si="300"/>
        <v>0</v>
      </c>
      <c r="AH400" s="233">
        <f t="shared" si="300"/>
        <v>0</v>
      </c>
      <c r="AI400" s="231">
        <f t="shared" si="300"/>
        <v>0</v>
      </c>
      <c r="AJ400" s="231">
        <f t="shared" si="300"/>
        <v>0</v>
      </c>
      <c r="AK400" s="231">
        <f t="shared" si="300"/>
        <v>0</v>
      </c>
      <c r="AL400" s="231">
        <f t="shared" si="300"/>
        <v>0</v>
      </c>
      <c r="AM400" s="231">
        <f t="shared" si="300"/>
        <v>0</v>
      </c>
      <c r="AN400" s="231">
        <f t="shared" si="300"/>
        <v>0</v>
      </c>
      <c r="AO400" s="231">
        <f t="shared" si="300"/>
        <v>0</v>
      </c>
      <c r="AP400" s="231">
        <f t="shared" si="301"/>
        <v>0</v>
      </c>
      <c r="AQ400" s="231">
        <f t="shared" si="301"/>
        <v>0</v>
      </c>
      <c r="AR400" s="231">
        <f t="shared" si="301"/>
        <v>0</v>
      </c>
      <c r="AS400" s="232">
        <f t="shared" si="301"/>
        <v>0</v>
      </c>
      <c r="AT400" s="233">
        <f t="shared" si="301"/>
        <v>0</v>
      </c>
      <c r="AU400" s="231">
        <f t="shared" si="301"/>
        <v>0</v>
      </c>
      <c r="AV400" s="231">
        <f t="shared" si="301"/>
        <v>0</v>
      </c>
      <c r="AW400" s="231">
        <f t="shared" si="301"/>
        <v>0</v>
      </c>
      <c r="AX400" s="231">
        <f t="shared" si="301"/>
        <v>0</v>
      </c>
      <c r="AY400" s="231">
        <f t="shared" si="301"/>
        <v>0</v>
      </c>
      <c r="AZ400" s="231">
        <f t="shared" si="301"/>
        <v>0</v>
      </c>
      <c r="BA400" s="231">
        <f t="shared" si="301"/>
        <v>0</v>
      </c>
      <c r="BB400" s="231">
        <f t="shared" si="301"/>
        <v>0</v>
      </c>
      <c r="BC400" s="231">
        <f t="shared" si="301"/>
        <v>0</v>
      </c>
      <c r="BD400" s="231">
        <f t="shared" si="301"/>
        <v>0</v>
      </c>
      <c r="BE400" s="232">
        <f t="shared" si="301"/>
        <v>0</v>
      </c>
      <c r="BF400" s="233">
        <f t="shared" si="302"/>
        <v>0</v>
      </c>
      <c r="BG400" s="231">
        <f t="shared" si="302"/>
        <v>0</v>
      </c>
      <c r="BH400" s="231">
        <f t="shared" si="302"/>
        <v>0</v>
      </c>
      <c r="BI400" s="231">
        <f t="shared" si="302"/>
        <v>0</v>
      </c>
      <c r="BJ400" s="231">
        <f t="shared" si="302"/>
        <v>0</v>
      </c>
      <c r="BK400" s="231">
        <f t="shared" si="302"/>
        <v>0</v>
      </c>
      <c r="BL400" s="231">
        <f t="shared" si="302"/>
        <v>0</v>
      </c>
      <c r="BM400" s="231">
        <f t="shared" si="302"/>
        <v>0</v>
      </c>
      <c r="BN400" s="231">
        <f t="shared" si="302"/>
        <v>0</v>
      </c>
      <c r="BO400" s="231">
        <f t="shared" si="302"/>
        <v>0</v>
      </c>
      <c r="BP400" s="231">
        <f t="shared" si="302"/>
        <v>0</v>
      </c>
      <c r="BQ400" s="232">
        <f t="shared" si="302"/>
        <v>0</v>
      </c>
      <c r="BR400" s="233">
        <f t="shared" si="302"/>
        <v>0</v>
      </c>
      <c r="BS400" s="231">
        <f t="shared" si="302"/>
        <v>0</v>
      </c>
      <c r="BT400" s="231">
        <f t="shared" si="302"/>
        <v>0</v>
      </c>
      <c r="BU400" s="231">
        <f t="shared" si="302"/>
        <v>0</v>
      </c>
      <c r="BV400" s="231">
        <f t="shared" si="303"/>
        <v>0</v>
      </c>
      <c r="BW400" s="231">
        <f t="shared" si="303"/>
        <v>0</v>
      </c>
      <c r="BX400" s="231">
        <f t="shared" si="303"/>
        <v>0</v>
      </c>
      <c r="BY400" s="231">
        <f t="shared" si="303"/>
        <v>0</v>
      </c>
      <c r="BZ400" s="231">
        <f t="shared" si="303"/>
        <v>0</v>
      </c>
      <c r="CA400" s="231">
        <f t="shared" si="303"/>
        <v>0</v>
      </c>
      <c r="CB400" s="231">
        <f t="shared" si="303"/>
        <v>0</v>
      </c>
      <c r="CC400" s="232">
        <f t="shared" si="305"/>
        <v>0</v>
      </c>
      <c r="CD400" s="368"/>
    </row>
    <row r="401" spans="1:82" s="181" customFormat="1" ht="27" x14ac:dyDescent="0.75">
      <c r="B401" s="328" t="s">
        <v>866</v>
      </c>
      <c r="C401" s="329" t="s">
        <v>867</v>
      </c>
      <c r="D401" s="139" t="s">
        <v>226</v>
      </c>
      <c r="E401" s="276">
        <v>1</v>
      </c>
      <c r="F401" s="336"/>
      <c r="G401" s="74">
        <f t="shared" si="304"/>
        <v>0</v>
      </c>
      <c r="H401" s="230"/>
      <c r="I401" s="232"/>
      <c r="J401" s="230">
        <f t="shared" si="299"/>
        <v>0</v>
      </c>
      <c r="K401" s="231">
        <f t="shared" si="299"/>
        <v>0</v>
      </c>
      <c r="L401" s="231">
        <f t="shared" si="299"/>
        <v>0</v>
      </c>
      <c r="M401" s="231">
        <f t="shared" si="299"/>
        <v>0</v>
      </c>
      <c r="N401" s="231">
        <f t="shared" si="299"/>
        <v>0</v>
      </c>
      <c r="O401" s="231">
        <f t="shared" si="299"/>
        <v>0</v>
      </c>
      <c r="P401" s="231">
        <f t="shared" si="299"/>
        <v>0</v>
      </c>
      <c r="Q401" s="231">
        <f t="shared" si="299"/>
        <v>0</v>
      </c>
      <c r="R401" s="231">
        <f t="shared" si="299"/>
        <v>0</v>
      </c>
      <c r="S401" s="231">
        <f t="shared" si="299"/>
        <v>0</v>
      </c>
      <c r="T401" s="231">
        <f t="shared" si="299"/>
        <v>0</v>
      </c>
      <c r="U401" s="232">
        <f t="shared" si="299"/>
        <v>0</v>
      </c>
      <c r="V401" s="233">
        <f t="shared" si="299"/>
        <v>0</v>
      </c>
      <c r="W401" s="231">
        <f t="shared" si="299"/>
        <v>0</v>
      </c>
      <c r="X401" s="231">
        <f t="shared" si="299"/>
        <v>0</v>
      </c>
      <c r="Y401" s="231">
        <f t="shared" ref="Y401" si="306">$G401/72</f>
        <v>0</v>
      </c>
      <c r="Z401" s="231">
        <f t="shared" si="300"/>
        <v>0</v>
      </c>
      <c r="AA401" s="231">
        <f t="shared" si="300"/>
        <v>0</v>
      </c>
      <c r="AB401" s="231">
        <f t="shared" si="300"/>
        <v>0</v>
      </c>
      <c r="AC401" s="231">
        <f t="shared" si="300"/>
        <v>0</v>
      </c>
      <c r="AD401" s="231">
        <f t="shared" si="300"/>
        <v>0</v>
      </c>
      <c r="AE401" s="231">
        <f t="shared" si="300"/>
        <v>0</v>
      </c>
      <c r="AF401" s="231">
        <f t="shared" si="300"/>
        <v>0</v>
      </c>
      <c r="AG401" s="232">
        <f t="shared" si="300"/>
        <v>0</v>
      </c>
      <c r="AH401" s="233">
        <f t="shared" si="300"/>
        <v>0</v>
      </c>
      <c r="AI401" s="231">
        <f t="shared" si="300"/>
        <v>0</v>
      </c>
      <c r="AJ401" s="231">
        <f t="shared" si="300"/>
        <v>0</v>
      </c>
      <c r="AK401" s="231">
        <f t="shared" si="300"/>
        <v>0</v>
      </c>
      <c r="AL401" s="231">
        <f t="shared" si="300"/>
        <v>0</v>
      </c>
      <c r="AM401" s="231">
        <f t="shared" si="300"/>
        <v>0</v>
      </c>
      <c r="AN401" s="231">
        <f t="shared" si="300"/>
        <v>0</v>
      </c>
      <c r="AO401" s="231">
        <f t="shared" ref="AO401" si="307">$G401/72</f>
        <v>0</v>
      </c>
      <c r="AP401" s="231">
        <f t="shared" si="301"/>
        <v>0</v>
      </c>
      <c r="AQ401" s="231">
        <f t="shared" si="301"/>
        <v>0</v>
      </c>
      <c r="AR401" s="231">
        <f t="shared" si="301"/>
        <v>0</v>
      </c>
      <c r="AS401" s="232">
        <f t="shared" si="301"/>
        <v>0</v>
      </c>
      <c r="AT401" s="233">
        <f t="shared" si="301"/>
        <v>0</v>
      </c>
      <c r="AU401" s="231">
        <f t="shared" si="301"/>
        <v>0</v>
      </c>
      <c r="AV401" s="231">
        <f t="shared" si="301"/>
        <v>0</v>
      </c>
      <c r="AW401" s="231">
        <f t="shared" si="301"/>
        <v>0</v>
      </c>
      <c r="AX401" s="231">
        <f t="shared" si="301"/>
        <v>0</v>
      </c>
      <c r="AY401" s="231">
        <f t="shared" si="301"/>
        <v>0</v>
      </c>
      <c r="AZ401" s="231">
        <f t="shared" si="301"/>
        <v>0</v>
      </c>
      <c r="BA401" s="231">
        <f t="shared" si="301"/>
        <v>0</v>
      </c>
      <c r="BB401" s="231">
        <f t="shared" si="301"/>
        <v>0</v>
      </c>
      <c r="BC401" s="231">
        <f t="shared" si="301"/>
        <v>0</v>
      </c>
      <c r="BD401" s="231">
        <f t="shared" si="301"/>
        <v>0</v>
      </c>
      <c r="BE401" s="232">
        <f t="shared" ref="BE401" si="308">$G401/72</f>
        <v>0</v>
      </c>
      <c r="BF401" s="233">
        <f t="shared" si="302"/>
        <v>0</v>
      </c>
      <c r="BG401" s="231">
        <f t="shared" si="302"/>
        <v>0</v>
      </c>
      <c r="BH401" s="231">
        <f t="shared" si="302"/>
        <v>0</v>
      </c>
      <c r="BI401" s="231">
        <f t="shared" si="302"/>
        <v>0</v>
      </c>
      <c r="BJ401" s="231">
        <f t="shared" si="302"/>
        <v>0</v>
      </c>
      <c r="BK401" s="231">
        <f t="shared" si="302"/>
        <v>0</v>
      </c>
      <c r="BL401" s="231">
        <f t="shared" si="302"/>
        <v>0</v>
      </c>
      <c r="BM401" s="231">
        <f t="shared" si="302"/>
        <v>0</v>
      </c>
      <c r="BN401" s="231">
        <f t="shared" si="302"/>
        <v>0</v>
      </c>
      <c r="BO401" s="231">
        <f t="shared" si="302"/>
        <v>0</v>
      </c>
      <c r="BP401" s="231">
        <f t="shared" si="302"/>
        <v>0</v>
      </c>
      <c r="BQ401" s="232">
        <f t="shared" si="302"/>
        <v>0</v>
      </c>
      <c r="BR401" s="233">
        <f t="shared" si="302"/>
        <v>0</v>
      </c>
      <c r="BS401" s="231">
        <f t="shared" si="302"/>
        <v>0</v>
      </c>
      <c r="BT401" s="231">
        <f t="shared" si="302"/>
        <v>0</v>
      </c>
      <c r="BU401" s="231">
        <f t="shared" ref="BU401" si="309">$G401/72</f>
        <v>0</v>
      </c>
      <c r="BV401" s="231">
        <f t="shared" si="303"/>
        <v>0</v>
      </c>
      <c r="BW401" s="231">
        <f t="shared" si="303"/>
        <v>0</v>
      </c>
      <c r="BX401" s="231">
        <f t="shared" si="303"/>
        <v>0</v>
      </c>
      <c r="BY401" s="231">
        <f t="shared" si="303"/>
        <v>0</v>
      </c>
      <c r="BZ401" s="231">
        <f t="shared" si="303"/>
        <v>0</v>
      </c>
      <c r="CA401" s="231">
        <f t="shared" si="303"/>
        <v>0</v>
      </c>
      <c r="CB401" s="231">
        <f t="shared" si="303"/>
        <v>0</v>
      </c>
      <c r="CC401" s="232">
        <f t="shared" si="305"/>
        <v>0</v>
      </c>
      <c r="CD401" s="368"/>
    </row>
    <row r="402" spans="1:82" s="181" customFormat="1" ht="13.5" x14ac:dyDescent="0.75">
      <c r="B402" s="328" t="s">
        <v>868</v>
      </c>
      <c r="C402" s="329" t="s">
        <v>869</v>
      </c>
      <c r="D402" s="139" t="s">
        <v>86</v>
      </c>
      <c r="E402" s="276">
        <v>1</v>
      </c>
      <c r="F402" s="336"/>
      <c r="G402" s="74">
        <f t="shared" si="304"/>
        <v>0</v>
      </c>
      <c r="H402" s="230"/>
      <c r="I402" s="232"/>
      <c r="J402" s="230">
        <f t="shared" ref="J402:Y407" si="310">$G402/72</f>
        <v>0</v>
      </c>
      <c r="K402" s="231">
        <f t="shared" si="310"/>
        <v>0</v>
      </c>
      <c r="L402" s="231">
        <f t="shared" si="310"/>
        <v>0</v>
      </c>
      <c r="M402" s="231">
        <f t="shared" si="310"/>
        <v>0</v>
      </c>
      <c r="N402" s="231">
        <f t="shared" si="310"/>
        <v>0</v>
      </c>
      <c r="O402" s="231">
        <f t="shared" si="310"/>
        <v>0</v>
      </c>
      <c r="P402" s="231">
        <f t="shared" si="310"/>
        <v>0</v>
      </c>
      <c r="Q402" s="231">
        <f t="shared" si="310"/>
        <v>0</v>
      </c>
      <c r="R402" s="231">
        <f t="shared" si="310"/>
        <v>0</v>
      </c>
      <c r="S402" s="231">
        <f t="shared" si="310"/>
        <v>0</v>
      </c>
      <c r="T402" s="231">
        <f t="shared" si="310"/>
        <v>0</v>
      </c>
      <c r="U402" s="232">
        <f t="shared" si="310"/>
        <v>0</v>
      </c>
      <c r="V402" s="233">
        <f t="shared" si="310"/>
        <v>0</v>
      </c>
      <c r="W402" s="231">
        <f t="shared" si="310"/>
        <v>0</v>
      </c>
      <c r="X402" s="231">
        <f t="shared" si="310"/>
        <v>0</v>
      </c>
      <c r="Y402" s="231">
        <f t="shared" si="310"/>
        <v>0</v>
      </c>
      <c r="Z402" s="231">
        <f t="shared" ref="Z402:AO407" si="311">$G402/72</f>
        <v>0</v>
      </c>
      <c r="AA402" s="231">
        <f t="shared" si="311"/>
        <v>0</v>
      </c>
      <c r="AB402" s="231">
        <f t="shared" si="311"/>
        <v>0</v>
      </c>
      <c r="AC402" s="231">
        <f t="shared" si="311"/>
        <v>0</v>
      </c>
      <c r="AD402" s="231">
        <f t="shared" si="311"/>
        <v>0</v>
      </c>
      <c r="AE402" s="231">
        <f t="shared" si="311"/>
        <v>0</v>
      </c>
      <c r="AF402" s="231">
        <f t="shared" si="311"/>
        <v>0</v>
      </c>
      <c r="AG402" s="232">
        <f t="shared" si="311"/>
        <v>0</v>
      </c>
      <c r="AH402" s="233">
        <f t="shared" si="311"/>
        <v>0</v>
      </c>
      <c r="AI402" s="231">
        <f t="shared" si="311"/>
        <v>0</v>
      </c>
      <c r="AJ402" s="231">
        <f t="shared" si="311"/>
        <v>0</v>
      </c>
      <c r="AK402" s="231">
        <f t="shared" si="311"/>
        <v>0</v>
      </c>
      <c r="AL402" s="231">
        <f t="shared" si="311"/>
        <v>0</v>
      </c>
      <c r="AM402" s="231">
        <f t="shared" si="311"/>
        <v>0</v>
      </c>
      <c r="AN402" s="231">
        <f t="shared" si="311"/>
        <v>0</v>
      </c>
      <c r="AO402" s="231">
        <f t="shared" si="311"/>
        <v>0</v>
      </c>
      <c r="AP402" s="231">
        <f t="shared" ref="AP402:BE407" si="312">$G402/72</f>
        <v>0</v>
      </c>
      <c r="AQ402" s="231">
        <f t="shared" si="312"/>
        <v>0</v>
      </c>
      <c r="AR402" s="231">
        <f t="shared" si="312"/>
        <v>0</v>
      </c>
      <c r="AS402" s="232">
        <f t="shared" si="312"/>
        <v>0</v>
      </c>
      <c r="AT402" s="233">
        <f t="shared" si="312"/>
        <v>0</v>
      </c>
      <c r="AU402" s="231">
        <f t="shared" si="312"/>
        <v>0</v>
      </c>
      <c r="AV402" s="231">
        <f t="shared" si="312"/>
        <v>0</v>
      </c>
      <c r="AW402" s="231">
        <f t="shared" si="312"/>
        <v>0</v>
      </c>
      <c r="AX402" s="231">
        <f t="shared" si="312"/>
        <v>0</v>
      </c>
      <c r="AY402" s="231">
        <f t="shared" si="312"/>
        <v>0</v>
      </c>
      <c r="AZ402" s="231">
        <f t="shared" si="312"/>
        <v>0</v>
      </c>
      <c r="BA402" s="231">
        <f t="shared" si="312"/>
        <v>0</v>
      </c>
      <c r="BB402" s="231">
        <f t="shared" si="312"/>
        <v>0</v>
      </c>
      <c r="BC402" s="231">
        <f t="shared" si="312"/>
        <v>0</v>
      </c>
      <c r="BD402" s="231">
        <f t="shared" si="312"/>
        <v>0</v>
      </c>
      <c r="BE402" s="232">
        <f t="shared" si="312"/>
        <v>0</v>
      </c>
      <c r="BF402" s="233">
        <f t="shared" ref="BF402:BU407" si="313">$G402/72</f>
        <v>0</v>
      </c>
      <c r="BG402" s="231">
        <f t="shared" si="313"/>
        <v>0</v>
      </c>
      <c r="BH402" s="231">
        <f t="shared" si="313"/>
        <v>0</v>
      </c>
      <c r="BI402" s="231">
        <f t="shared" si="313"/>
        <v>0</v>
      </c>
      <c r="BJ402" s="231">
        <f t="shared" si="313"/>
        <v>0</v>
      </c>
      <c r="BK402" s="231">
        <f t="shared" si="313"/>
        <v>0</v>
      </c>
      <c r="BL402" s="231">
        <f t="shared" si="313"/>
        <v>0</v>
      </c>
      <c r="BM402" s="231">
        <f t="shared" si="313"/>
        <v>0</v>
      </c>
      <c r="BN402" s="231">
        <f t="shared" si="313"/>
        <v>0</v>
      </c>
      <c r="BO402" s="231">
        <f t="shared" si="313"/>
        <v>0</v>
      </c>
      <c r="BP402" s="231">
        <f t="shared" si="313"/>
        <v>0</v>
      </c>
      <c r="BQ402" s="232">
        <f t="shared" si="313"/>
        <v>0</v>
      </c>
      <c r="BR402" s="233">
        <f t="shared" si="313"/>
        <v>0</v>
      </c>
      <c r="BS402" s="231">
        <f t="shared" si="313"/>
        <v>0</v>
      </c>
      <c r="BT402" s="231">
        <f t="shared" si="313"/>
        <v>0</v>
      </c>
      <c r="BU402" s="231">
        <f t="shared" si="313"/>
        <v>0</v>
      </c>
      <c r="BV402" s="231">
        <f t="shared" ref="BV402:CB407" si="314">$G402/72</f>
        <v>0</v>
      </c>
      <c r="BW402" s="231">
        <f t="shared" si="314"/>
        <v>0</v>
      </c>
      <c r="BX402" s="231">
        <f t="shared" si="314"/>
        <v>0</v>
      </c>
      <c r="BY402" s="231">
        <f t="shared" si="314"/>
        <v>0</v>
      </c>
      <c r="BZ402" s="231">
        <f t="shared" si="314"/>
        <v>0</v>
      </c>
      <c r="CA402" s="231">
        <f t="shared" si="314"/>
        <v>0</v>
      </c>
      <c r="CB402" s="231">
        <f t="shared" si="314"/>
        <v>0</v>
      </c>
      <c r="CC402" s="232">
        <f t="shared" si="305"/>
        <v>0</v>
      </c>
      <c r="CD402" s="368"/>
    </row>
    <row r="403" spans="1:82" s="181" customFormat="1" ht="13.5" x14ac:dyDescent="0.75">
      <c r="B403" s="328" t="s">
        <v>870</v>
      </c>
      <c r="C403" s="329" t="s">
        <v>871</v>
      </c>
      <c r="D403" s="139" t="s">
        <v>86</v>
      </c>
      <c r="E403" s="276">
        <v>1</v>
      </c>
      <c r="F403" s="336"/>
      <c r="G403" s="74">
        <f t="shared" si="304"/>
        <v>0</v>
      </c>
      <c r="H403" s="230"/>
      <c r="I403" s="232"/>
      <c r="J403" s="230">
        <f t="shared" si="310"/>
        <v>0</v>
      </c>
      <c r="K403" s="231">
        <f t="shared" si="310"/>
        <v>0</v>
      </c>
      <c r="L403" s="231">
        <f t="shared" si="310"/>
        <v>0</v>
      </c>
      <c r="M403" s="231">
        <f t="shared" si="310"/>
        <v>0</v>
      </c>
      <c r="N403" s="231">
        <f t="shared" si="310"/>
        <v>0</v>
      </c>
      <c r="O403" s="231">
        <f t="shared" si="310"/>
        <v>0</v>
      </c>
      <c r="P403" s="231">
        <f t="shared" si="310"/>
        <v>0</v>
      </c>
      <c r="Q403" s="231">
        <f t="shared" si="310"/>
        <v>0</v>
      </c>
      <c r="R403" s="231">
        <f t="shared" si="310"/>
        <v>0</v>
      </c>
      <c r="S403" s="231">
        <f t="shared" si="310"/>
        <v>0</v>
      </c>
      <c r="T403" s="231">
        <f t="shared" si="310"/>
        <v>0</v>
      </c>
      <c r="U403" s="232">
        <f t="shared" si="310"/>
        <v>0</v>
      </c>
      <c r="V403" s="233">
        <f t="shared" si="310"/>
        <v>0</v>
      </c>
      <c r="W403" s="231">
        <f t="shared" si="310"/>
        <v>0</v>
      </c>
      <c r="X403" s="231">
        <f t="shared" si="310"/>
        <v>0</v>
      </c>
      <c r="Y403" s="231">
        <f t="shared" si="310"/>
        <v>0</v>
      </c>
      <c r="Z403" s="231">
        <f t="shared" si="311"/>
        <v>0</v>
      </c>
      <c r="AA403" s="231">
        <f t="shared" si="311"/>
        <v>0</v>
      </c>
      <c r="AB403" s="231">
        <f t="shared" si="311"/>
        <v>0</v>
      </c>
      <c r="AC403" s="231">
        <f t="shared" si="311"/>
        <v>0</v>
      </c>
      <c r="AD403" s="231">
        <f t="shared" si="311"/>
        <v>0</v>
      </c>
      <c r="AE403" s="231">
        <f t="shared" si="311"/>
        <v>0</v>
      </c>
      <c r="AF403" s="231">
        <f t="shared" si="311"/>
        <v>0</v>
      </c>
      <c r="AG403" s="232">
        <f t="shared" si="311"/>
        <v>0</v>
      </c>
      <c r="AH403" s="233">
        <f t="shared" si="311"/>
        <v>0</v>
      </c>
      <c r="AI403" s="231">
        <f t="shared" si="311"/>
        <v>0</v>
      </c>
      <c r="AJ403" s="231">
        <f t="shared" si="311"/>
        <v>0</v>
      </c>
      <c r="AK403" s="231">
        <f t="shared" si="311"/>
        <v>0</v>
      </c>
      <c r="AL403" s="231">
        <f t="shared" si="311"/>
        <v>0</v>
      </c>
      <c r="AM403" s="231">
        <f t="shared" si="311"/>
        <v>0</v>
      </c>
      <c r="AN403" s="231">
        <f t="shared" si="311"/>
        <v>0</v>
      </c>
      <c r="AO403" s="231">
        <f t="shared" si="311"/>
        <v>0</v>
      </c>
      <c r="AP403" s="231">
        <f t="shared" si="312"/>
        <v>0</v>
      </c>
      <c r="AQ403" s="231">
        <f t="shared" si="312"/>
        <v>0</v>
      </c>
      <c r="AR403" s="231">
        <f t="shared" si="312"/>
        <v>0</v>
      </c>
      <c r="AS403" s="232">
        <f t="shared" si="312"/>
        <v>0</v>
      </c>
      <c r="AT403" s="233">
        <f t="shared" si="312"/>
        <v>0</v>
      </c>
      <c r="AU403" s="231">
        <f t="shared" si="312"/>
        <v>0</v>
      </c>
      <c r="AV403" s="231">
        <f t="shared" si="312"/>
        <v>0</v>
      </c>
      <c r="AW403" s="231">
        <f t="shared" si="312"/>
        <v>0</v>
      </c>
      <c r="AX403" s="231">
        <f t="shared" si="312"/>
        <v>0</v>
      </c>
      <c r="AY403" s="231">
        <f t="shared" si="312"/>
        <v>0</v>
      </c>
      <c r="AZ403" s="231">
        <f t="shared" si="312"/>
        <v>0</v>
      </c>
      <c r="BA403" s="231">
        <f t="shared" si="312"/>
        <v>0</v>
      </c>
      <c r="BB403" s="231">
        <f t="shared" si="312"/>
        <v>0</v>
      </c>
      <c r="BC403" s="231">
        <f t="shared" si="312"/>
        <v>0</v>
      </c>
      <c r="BD403" s="231">
        <f t="shared" si="312"/>
        <v>0</v>
      </c>
      <c r="BE403" s="232">
        <f t="shared" si="312"/>
        <v>0</v>
      </c>
      <c r="BF403" s="233">
        <f t="shared" si="313"/>
        <v>0</v>
      </c>
      <c r="BG403" s="231">
        <f t="shared" si="313"/>
        <v>0</v>
      </c>
      <c r="BH403" s="231">
        <f t="shared" si="313"/>
        <v>0</v>
      </c>
      <c r="BI403" s="231">
        <f t="shared" si="313"/>
        <v>0</v>
      </c>
      <c r="BJ403" s="231">
        <f t="shared" si="313"/>
        <v>0</v>
      </c>
      <c r="BK403" s="231">
        <f t="shared" si="313"/>
        <v>0</v>
      </c>
      <c r="BL403" s="231">
        <f t="shared" si="313"/>
        <v>0</v>
      </c>
      <c r="BM403" s="231">
        <f t="shared" si="313"/>
        <v>0</v>
      </c>
      <c r="BN403" s="231">
        <f t="shared" si="313"/>
        <v>0</v>
      </c>
      <c r="BO403" s="231">
        <f t="shared" si="313"/>
        <v>0</v>
      </c>
      <c r="BP403" s="231">
        <f t="shared" si="313"/>
        <v>0</v>
      </c>
      <c r="BQ403" s="232">
        <f t="shared" si="313"/>
        <v>0</v>
      </c>
      <c r="BR403" s="233">
        <f t="shared" si="313"/>
        <v>0</v>
      </c>
      <c r="BS403" s="231">
        <f t="shared" si="313"/>
        <v>0</v>
      </c>
      <c r="BT403" s="231">
        <f t="shared" si="313"/>
        <v>0</v>
      </c>
      <c r="BU403" s="231">
        <f t="shared" si="313"/>
        <v>0</v>
      </c>
      <c r="BV403" s="231">
        <f t="shared" si="314"/>
        <v>0</v>
      </c>
      <c r="BW403" s="231">
        <f t="shared" si="314"/>
        <v>0</v>
      </c>
      <c r="BX403" s="231">
        <f t="shared" si="314"/>
        <v>0</v>
      </c>
      <c r="BY403" s="231">
        <f t="shared" si="314"/>
        <v>0</v>
      </c>
      <c r="BZ403" s="231">
        <f t="shared" si="314"/>
        <v>0</v>
      </c>
      <c r="CA403" s="231">
        <f t="shared" si="314"/>
        <v>0</v>
      </c>
      <c r="CB403" s="231">
        <f t="shared" si="314"/>
        <v>0</v>
      </c>
      <c r="CC403" s="232">
        <f t="shared" si="305"/>
        <v>0</v>
      </c>
      <c r="CD403" s="368"/>
    </row>
    <row r="404" spans="1:82" s="181" customFormat="1" ht="13.5" x14ac:dyDescent="0.75">
      <c r="B404" s="328" t="s">
        <v>872</v>
      </c>
      <c r="C404" s="329" t="s">
        <v>873</v>
      </c>
      <c r="D404" s="139" t="s">
        <v>86</v>
      </c>
      <c r="E404" s="276">
        <v>1</v>
      </c>
      <c r="F404" s="336"/>
      <c r="G404" s="74">
        <f t="shared" si="304"/>
        <v>0</v>
      </c>
      <c r="H404" s="230"/>
      <c r="I404" s="232"/>
      <c r="J404" s="230">
        <f t="shared" si="310"/>
        <v>0</v>
      </c>
      <c r="K404" s="231">
        <f t="shared" si="310"/>
        <v>0</v>
      </c>
      <c r="L404" s="231">
        <f t="shared" si="310"/>
        <v>0</v>
      </c>
      <c r="M404" s="231">
        <f t="shared" si="310"/>
        <v>0</v>
      </c>
      <c r="N404" s="231">
        <f t="shared" si="310"/>
        <v>0</v>
      </c>
      <c r="O404" s="231">
        <f t="shared" si="310"/>
        <v>0</v>
      </c>
      <c r="P404" s="231">
        <f t="shared" si="310"/>
        <v>0</v>
      </c>
      <c r="Q404" s="231">
        <f t="shared" si="310"/>
        <v>0</v>
      </c>
      <c r="R404" s="231">
        <f t="shared" si="310"/>
        <v>0</v>
      </c>
      <c r="S404" s="231">
        <f t="shared" si="310"/>
        <v>0</v>
      </c>
      <c r="T404" s="231">
        <f t="shared" si="310"/>
        <v>0</v>
      </c>
      <c r="U404" s="232">
        <f t="shared" si="310"/>
        <v>0</v>
      </c>
      <c r="V404" s="233">
        <f t="shared" si="310"/>
        <v>0</v>
      </c>
      <c r="W404" s="231">
        <f t="shared" si="310"/>
        <v>0</v>
      </c>
      <c r="X404" s="231">
        <f t="shared" si="310"/>
        <v>0</v>
      </c>
      <c r="Y404" s="231">
        <f t="shared" si="310"/>
        <v>0</v>
      </c>
      <c r="Z404" s="231">
        <f t="shared" si="311"/>
        <v>0</v>
      </c>
      <c r="AA404" s="231">
        <f t="shared" si="311"/>
        <v>0</v>
      </c>
      <c r="AB404" s="231">
        <f t="shared" si="311"/>
        <v>0</v>
      </c>
      <c r="AC404" s="231">
        <f t="shared" si="311"/>
        <v>0</v>
      </c>
      <c r="AD404" s="231">
        <f t="shared" si="311"/>
        <v>0</v>
      </c>
      <c r="AE404" s="231">
        <f t="shared" si="311"/>
        <v>0</v>
      </c>
      <c r="AF404" s="231">
        <f t="shared" si="311"/>
        <v>0</v>
      </c>
      <c r="AG404" s="232">
        <f t="shared" si="311"/>
        <v>0</v>
      </c>
      <c r="AH404" s="233">
        <f t="shared" si="311"/>
        <v>0</v>
      </c>
      <c r="AI404" s="231">
        <f t="shared" si="311"/>
        <v>0</v>
      </c>
      <c r="AJ404" s="231">
        <f t="shared" si="311"/>
        <v>0</v>
      </c>
      <c r="AK404" s="231">
        <f t="shared" si="311"/>
        <v>0</v>
      </c>
      <c r="AL404" s="231">
        <f t="shared" si="311"/>
        <v>0</v>
      </c>
      <c r="AM404" s="231">
        <f t="shared" si="311"/>
        <v>0</v>
      </c>
      <c r="AN404" s="231">
        <f t="shared" si="311"/>
        <v>0</v>
      </c>
      <c r="AO404" s="231">
        <f t="shared" si="311"/>
        <v>0</v>
      </c>
      <c r="AP404" s="231">
        <f t="shared" si="312"/>
        <v>0</v>
      </c>
      <c r="AQ404" s="231">
        <f t="shared" si="312"/>
        <v>0</v>
      </c>
      <c r="AR404" s="231">
        <f t="shared" si="312"/>
        <v>0</v>
      </c>
      <c r="AS404" s="232">
        <f t="shared" si="312"/>
        <v>0</v>
      </c>
      <c r="AT404" s="233">
        <f t="shared" si="312"/>
        <v>0</v>
      </c>
      <c r="AU404" s="231">
        <f t="shared" si="312"/>
        <v>0</v>
      </c>
      <c r="AV404" s="231">
        <f t="shared" si="312"/>
        <v>0</v>
      </c>
      <c r="AW404" s="231">
        <f t="shared" si="312"/>
        <v>0</v>
      </c>
      <c r="AX404" s="231">
        <f t="shared" si="312"/>
        <v>0</v>
      </c>
      <c r="AY404" s="231">
        <f t="shared" si="312"/>
        <v>0</v>
      </c>
      <c r="AZ404" s="231">
        <f t="shared" si="312"/>
        <v>0</v>
      </c>
      <c r="BA404" s="231">
        <f t="shared" si="312"/>
        <v>0</v>
      </c>
      <c r="BB404" s="231">
        <f t="shared" si="312"/>
        <v>0</v>
      </c>
      <c r="BC404" s="231">
        <f t="shared" si="312"/>
        <v>0</v>
      </c>
      <c r="BD404" s="231">
        <f t="shared" si="312"/>
        <v>0</v>
      </c>
      <c r="BE404" s="232">
        <f t="shared" si="312"/>
        <v>0</v>
      </c>
      <c r="BF404" s="233">
        <f t="shared" si="313"/>
        <v>0</v>
      </c>
      <c r="BG404" s="231">
        <f t="shared" si="313"/>
        <v>0</v>
      </c>
      <c r="BH404" s="231">
        <f t="shared" si="313"/>
        <v>0</v>
      </c>
      <c r="BI404" s="231">
        <f t="shared" si="313"/>
        <v>0</v>
      </c>
      <c r="BJ404" s="231">
        <f t="shared" si="313"/>
        <v>0</v>
      </c>
      <c r="BK404" s="231">
        <f t="shared" si="313"/>
        <v>0</v>
      </c>
      <c r="BL404" s="231">
        <f t="shared" si="313"/>
        <v>0</v>
      </c>
      <c r="BM404" s="231">
        <f t="shared" si="313"/>
        <v>0</v>
      </c>
      <c r="BN404" s="231">
        <f t="shared" si="313"/>
        <v>0</v>
      </c>
      <c r="BO404" s="231">
        <f t="shared" si="313"/>
        <v>0</v>
      </c>
      <c r="BP404" s="231">
        <f t="shared" si="313"/>
        <v>0</v>
      </c>
      <c r="BQ404" s="232">
        <f t="shared" si="313"/>
        <v>0</v>
      </c>
      <c r="BR404" s="233">
        <f t="shared" si="313"/>
        <v>0</v>
      </c>
      <c r="BS404" s="231">
        <f t="shared" si="313"/>
        <v>0</v>
      </c>
      <c r="BT404" s="231">
        <f t="shared" si="313"/>
        <v>0</v>
      </c>
      <c r="BU404" s="231">
        <f t="shared" si="313"/>
        <v>0</v>
      </c>
      <c r="BV404" s="231">
        <f t="shared" si="314"/>
        <v>0</v>
      </c>
      <c r="BW404" s="231">
        <f t="shared" si="314"/>
        <v>0</v>
      </c>
      <c r="BX404" s="231">
        <f t="shared" si="314"/>
        <v>0</v>
      </c>
      <c r="BY404" s="231">
        <f t="shared" si="314"/>
        <v>0</v>
      </c>
      <c r="BZ404" s="231">
        <f t="shared" si="314"/>
        <v>0</v>
      </c>
      <c r="CA404" s="231">
        <f t="shared" si="314"/>
        <v>0</v>
      </c>
      <c r="CB404" s="231">
        <f t="shared" si="314"/>
        <v>0</v>
      </c>
      <c r="CC404" s="232">
        <f t="shared" si="305"/>
        <v>0</v>
      </c>
      <c r="CD404" s="368"/>
    </row>
    <row r="405" spans="1:82" s="181" customFormat="1" ht="13.5" x14ac:dyDescent="0.75">
      <c r="B405" s="328" t="s">
        <v>874</v>
      </c>
      <c r="C405" s="329" t="s">
        <v>875</v>
      </c>
      <c r="D405" s="139" t="s">
        <v>318</v>
      </c>
      <c r="E405" s="276">
        <v>1</v>
      </c>
      <c r="F405" s="224">
        <v>250000</v>
      </c>
      <c r="G405" s="74">
        <f>+E405*F405</f>
        <v>250000</v>
      </c>
      <c r="H405" s="230"/>
      <c r="I405" s="232"/>
      <c r="J405" s="230">
        <f t="shared" si="310"/>
        <v>3472.22</v>
      </c>
      <c r="K405" s="231">
        <f t="shared" si="310"/>
        <v>3472.22</v>
      </c>
      <c r="L405" s="231">
        <f t="shared" si="310"/>
        <v>3472.22</v>
      </c>
      <c r="M405" s="231">
        <f t="shared" si="310"/>
        <v>3472.22</v>
      </c>
      <c r="N405" s="231">
        <f t="shared" si="310"/>
        <v>3472.22</v>
      </c>
      <c r="O405" s="231">
        <f t="shared" si="310"/>
        <v>3472.22</v>
      </c>
      <c r="P405" s="231">
        <f t="shared" si="310"/>
        <v>3472.22</v>
      </c>
      <c r="Q405" s="231">
        <f t="shared" si="310"/>
        <v>3472.22</v>
      </c>
      <c r="R405" s="231">
        <f t="shared" si="310"/>
        <v>3472.22</v>
      </c>
      <c r="S405" s="231">
        <f t="shared" si="310"/>
        <v>3472.22</v>
      </c>
      <c r="T405" s="231">
        <f t="shared" si="310"/>
        <v>3472.22</v>
      </c>
      <c r="U405" s="232">
        <f t="shared" si="310"/>
        <v>3472.22</v>
      </c>
      <c r="V405" s="233">
        <f t="shared" si="310"/>
        <v>3472.22</v>
      </c>
      <c r="W405" s="231">
        <f t="shared" si="310"/>
        <v>3472.22</v>
      </c>
      <c r="X405" s="231">
        <f t="shared" si="310"/>
        <v>3472.22</v>
      </c>
      <c r="Y405" s="231">
        <f t="shared" si="310"/>
        <v>3472.22</v>
      </c>
      <c r="Z405" s="231">
        <f t="shared" si="311"/>
        <v>3472.22</v>
      </c>
      <c r="AA405" s="231">
        <f t="shared" si="311"/>
        <v>3472.22</v>
      </c>
      <c r="AB405" s="231">
        <f t="shared" si="311"/>
        <v>3472.22</v>
      </c>
      <c r="AC405" s="231">
        <f t="shared" si="311"/>
        <v>3472.22</v>
      </c>
      <c r="AD405" s="231">
        <f t="shared" si="311"/>
        <v>3472.22</v>
      </c>
      <c r="AE405" s="231">
        <f t="shared" si="311"/>
        <v>3472.22</v>
      </c>
      <c r="AF405" s="231">
        <f t="shared" si="311"/>
        <v>3472.22</v>
      </c>
      <c r="AG405" s="232">
        <f t="shared" si="311"/>
        <v>3472.22</v>
      </c>
      <c r="AH405" s="233">
        <f t="shared" si="311"/>
        <v>3472.22</v>
      </c>
      <c r="AI405" s="231">
        <f t="shared" si="311"/>
        <v>3472.22</v>
      </c>
      <c r="AJ405" s="231">
        <f t="shared" si="311"/>
        <v>3472.22</v>
      </c>
      <c r="AK405" s="231">
        <f t="shared" si="311"/>
        <v>3472.22</v>
      </c>
      <c r="AL405" s="231">
        <f t="shared" si="311"/>
        <v>3472.22</v>
      </c>
      <c r="AM405" s="231">
        <f t="shared" si="311"/>
        <v>3472.22</v>
      </c>
      <c r="AN405" s="231">
        <f t="shared" si="311"/>
        <v>3472.22</v>
      </c>
      <c r="AO405" s="231">
        <f t="shared" si="311"/>
        <v>3472.22</v>
      </c>
      <c r="AP405" s="231">
        <f t="shared" si="312"/>
        <v>3472.22</v>
      </c>
      <c r="AQ405" s="231">
        <f t="shared" si="312"/>
        <v>3472.22</v>
      </c>
      <c r="AR405" s="231">
        <f t="shared" si="312"/>
        <v>3472.22</v>
      </c>
      <c r="AS405" s="232">
        <f t="shared" si="312"/>
        <v>3472.22</v>
      </c>
      <c r="AT405" s="233">
        <f t="shared" si="312"/>
        <v>3472.22</v>
      </c>
      <c r="AU405" s="231">
        <f t="shared" si="312"/>
        <v>3472.22</v>
      </c>
      <c r="AV405" s="231">
        <f t="shared" si="312"/>
        <v>3472.22</v>
      </c>
      <c r="AW405" s="231">
        <f t="shared" si="312"/>
        <v>3472.22</v>
      </c>
      <c r="AX405" s="231">
        <f t="shared" si="312"/>
        <v>3472.22</v>
      </c>
      <c r="AY405" s="231">
        <f t="shared" si="312"/>
        <v>3472.22</v>
      </c>
      <c r="AZ405" s="231">
        <f t="shared" si="312"/>
        <v>3472.22</v>
      </c>
      <c r="BA405" s="231">
        <f t="shared" si="312"/>
        <v>3472.22</v>
      </c>
      <c r="BB405" s="231">
        <f t="shared" si="312"/>
        <v>3472.22</v>
      </c>
      <c r="BC405" s="231">
        <f t="shared" si="312"/>
        <v>3472.22</v>
      </c>
      <c r="BD405" s="231">
        <f t="shared" si="312"/>
        <v>3472.22</v>
      </c>
      <c r="BE405" s="232">
        <f t="shared" si="312"/>
        <v>3472.22</v>
      </c>
      <c r="BF405" s="233">
        <f t="shared" si="313"/>
        <v>3472.22</v>
      </c>
      <c r="BG405" s="231">
        <f t="shared" si="313"/>
        <v>3472.22</v>
      </c>
      <c r="BH405" s="231">
        <f t="shared" si="313"/>
        <v>3472.22</v>
      </c>
      <c r="BI405" s="231">
        <f t="shared" si="313"/>
        <v>3472.22</v>
      </c>
      <c r="BJ405" s="231">
        <f t="shared" si="313"/>
        <v>3472.22</v>
      </c>
      <c r="BK405" s="231">
        <f t="shared" si="313"/>
        <v>3472.22</v>
      </c>
      <c r="BL405" s="231">
        <f t="shared" si="313"/>
        <v>3472.22</v>
      </c>
      <c r="BM405" s="231">
        <f t="shared" si="313"/>
        <v>3472.22</v>
      </c>
      <c r="BN405" s="231">
        <f t="shared" si="313"/>
        <v>3472.22</v>
      </c>
      <c r="BO405" s="231">
        <f t="shared" si="313"/>
        <v>3472.22</v>
      </c>
      <c r="BP405" s="231">
        <f t="shared" si="313"/>
        <v>3472.22</v>
      </c>
      <c r="BQ405" s="232">
        <f t="shared" si="313"/>
        <v>3472.22</v>
      </c>
      <c r="BR405" s="233">
        <f t="shared" si="313"/>
        <v>3472.22</v>
      </c>
      <c r="BS405" s="231">
        <f t="shared" si="313"/>
        <v>3472.22</v>
      </c>
      <c r="BT405" s="231">
        <f t="shared" si="313"/>
        <v>3472.22</v>
      </c>
      <c r="BU405" s="231">
        <f t="shared" si="313"/>
        <v>3472.22</v>
      </c>
      <c r="BV405" s="231">
        <f t="shared" si="314"/>
        <v>3472.22</v>
      </c>
      <c r="BW405" s="231">
        <f t="shared" si="314"/>
        <v>3472.22</v>
      </c>
      <c r="BX405" s="231">
        <f t="shared" si="314"/>
        <v>3472.22</v>
      </c>
      <c r="BY405" s="231">
        <f t="shared" si="314"/>
        <v>3472.22</v>
      </c>
      <c r="BZ405" s="231">
        <f t="shared" si="314"/>
        <v>3472.22</v>
      </c>
      <c r="CA405" s="231">
        <f t="shared" si="314"/>
        <v>3472.22</v>
      </c>
      <c r="CB405" s="231">
        <f t="shared" si="314"/>
        <v>3472.22</v>
      </c>
      <c r="CC405" s="232">
        <f t="shared" si="305"/>
        <v>3472.38</v>
      </c>
      <c r="CD405" s="368"/>
    </row>
    <row r="406" spans="1:82" s="39" customFormat="1" ht="13.5" x14ac:dyDescent="0.75">
      <c r="B406" s="73" t="s">
        <v>876</v>
      </c>
      <c r="C406" s="320" t="s">
        <v>877</v>
      </c>
      <c r="D406" s="323" t="s">
        <v>320</v>
      </c>
      <c r="E406" s="324">
        <f>F405</f>
        <v>250000</v>
      </c>
      <c r="F406" s="325"/>
      <c r="G406" s="173">
        <f>+E406*F406</f>
        <v>0</v>
      </c>
      <c r="H406" s="75"/>
      <c r="I406" s="76"/>
      <c r="J406" s="75">
        <f>$G406/72</f>
        <v>0</v>
      </c>
      <c r="K406" s="77">
        <f t="shared" si="310"/>
        <v>0</v>
      </c>
      <c r="L406" s="77">
        <f t="shared" si="310"/>
        <v>0</v>
      </c>
      <c r="M406" s="77">
        <f t="shared" si="310"/>
        <v>0</v>
      </c>
      <c r="N406" s="77">
        <f t="shared" si="310"/>
        <v>0</v>
      </c>
      <c r="O406" s="77">
        <f t="shared" si="310"/>
        <v>0</v>
      </c>
      <c r="P406" s="77">
        <f t="shared" si="310"/>
        <v>0</v>
      </c>
      <c r="Q406" s="77">
        <f t="shared" si="310"/>
        <v>0</v>
      </c>
      <c r="R406" s="77">
        <f t="shared" si="310"/>
        <v>0</v>
      </c>
      <c r="S406" s="77">
        <f t="shared" si="310"/>
        <v>0</v>
      </c>
      <c r="T406" s="77">
        <f t="shared" si="310"/>
        <v>0</v>
      </c>
      <c r="U406" s="76">
        <f t="shared" si="310"/>
        <v>0</v>
      </c>
      <c r="V406" s="78">
        <f t="shared" si="310"/>
        <v>0</v>
      </c>
      <c r="W406" s="77">
        <f t="shared" si="310"/>
        <v>0</v>
      </c>
      <c r="X406" s="77">
        <f t="shared" si="310"/>
        <v>0</v>
      </c>
      <c r="Y406" s="77">
        <f t="shared" si="310"/>
        <v>0</v>
      </c>
      <c r="Z406" s="77">
        <f t="shared" si="311"/>
        <v>0</v>
      </c>
      <c r="AA406" s="77">
        <f t="shared" si="311"/>
        <v>0</v>
      </c>
      <c r="AB406" s="77">
        <f t="shared" si="311"/>
        <v>0</v>
      </c>
      <c r="AC406" s="77">
        <f t="shared" si="311"/>
        <v>0</v>
      </c>
      <c r="AD406" s="77">
        <f t="shared" si="311"/>
        <v>0</v>
      </c>
      <c r="AE406" s="77">
        <f t="shared" si="311"/>
        <v>0</v>
      </c>
      <c r="AF406" s="77">
        <f t="shared" si="311"/>
        <v>0</v>
      </c>
      <c r="AG406" s="76">
        <f t="shared" si="311"/>
        <v>0</v>
      </c>
      <c r="AH406" s="78">
        <f t="shared" si="311"/>
        <v>0</v>
      </c>
      <c r="AI406" s="77">
        <f t="shared" si="311"/>
        <v>0</v>
      </c>
      <c r="AJ406" s="77">
        <f t="shared" si="311"/>
        <v>0</v>
      </c>
      <c r="AK406" s="77">
        <f t="shared" si="311"/>
        <v>0</v>
      </c>
      <c r="AL406" s="77">
        <f t="shared" si="311"/>
        <v>0</v>
      </c>
      <c r="AM406" s="77">
        <f t="shared" si="311"/>
        <v>0</v>
      </c>
      <c r="AN406" s="77">
        <f t="shared" si="311"/>
        <v>0</v>
      </c>
      <c r="AO406" s="77">
        <f t="shared" si="311"/>
        <v>0</v>
      </c>
      <c r="AP406" s="77">
        <f t="shared" si="312"/>
        <v>0</v>
      </c>
      <c r="AQ406" s="77">
        <f t="shared" si="312"/>
        <v>0</v>
      </c>
      <c r="AR406" s="77">
        <f t="shared" si="312"/>
        <v>0</v>
      </c>
      <c r="AS406" s="76">
        <f t="shared" si="312"/>
        <v>0</v>
      </c>
      <c r="AT406" s="78">
        <f t="shared" si="312"/>
        <v>0</v>
      </c>
      <c r="AU406" s="77">
        <f t="shared" si="312"/>
        <v>0</v>
      </c>
      <c r="AV406" s="77">
        <f t="shared" si="312"/>
        <v>0</v>
      </c>
      <c r="AW406" s="77">
        <f t="shared" si="312"/>
        <v>0</v>
      </c>
      <c r="AX406" s="77">
        <f t="shared" si="312"/>
        <v>0</v>
      </c>
      <c r="AY406" s="77">
        <f t="shared" si="312"/>
        <v>0</v>
      </c>
      <c r="AZ406" s="77">
        <f t="shared" si="312"/>
        <v>0</v>
      </c>
      <c r="BA406" s="77">
        <f t="shared" si="312"/>
        <v>0</v>
      </c>
      <c r="BB406" s="77">
        <f t="shared" si="312"/>
        <v>0</v>
      </c>
      <c r="BC406" s="77">
        <f t="shared" si="312"/>
        <v>0</v>
      </c>
      <c r="BD406" s="77">
        <f t="shared" si="312"/>
        <v>0</v>
      </c>
      <c r="BE406" s="76">
        <f t="shared" si="312"/>
        <v>0</v>
      </c>
      <c r="BF406" s="78">
        <f t="shared" si="313"/>
        <v>0</v>
      </c>
      <c r="BG406" s="77">
        <f t="shared" si="313"/>
        <v>0</v>
      </c>
      <c r="BH406" s="77">
        <f t="shared" si="313"/>
        <v>0</v>
      </c>
      <c r="BI406" s="77">
        <f t="shared" si="313"/>
        <v>0</v>
      </c>
      <c r="BJ406" s="77">
        <f t="shared" si="313"/>
        <v>0</v>
      </c>
      <c r="BK406" s="77">
        <f t="shared" si="313"/>
        <v>0</v>
      </c>
      <c r="BL406" s="77">
        <f t="shared" si="313"/>
        <v>0</v>
      </c>
      <c r="BM406" s="77">
        <f t="shared" si="313"/>
        <v>0</v>
      </c>
      <c r="BN406" s="77">
        <f t="shared" si="313"/>
        <v>0</v>
      </c>
      <c r="BO406" s="77">
        <f t="shared" si="313"/>
        <v>0</v>
      </c>
      <c r="BP406" s="77">
        <f t="shared" si="313"/>
        <v>0</v>
      </c>
      <c r="BQ406" s="76">
        <f t="shared" si="313"/>
        <v>0</v>
      </c>
      <c r="BR406" s="78">
        <f t="shared" si="313"/>
        <v>0</v>
      </c>
      <c r="BS406" s="77">
        <f t="shared" si="313"/>
        <v>0</v>
      </c>
      <c r="BT406" s="77">
        <f t="shared" si="313"/>
        <v>0</v>
      </c>
      <c r="BU406" s="77">
        <f t="shared" si="313"/>
        <v>0</v>
      </c>
      <c r="BV406" s="77">
        <f t="shared" si="314"/>
        <v>0</v>
      </c>
      <c r="BW406" s="77">
        <f t="shared" si="314"/>
        <v>0</v>
      </c>
      <c r="BX406" s="77">
        <f t="shared" si="314"/>
        <v>0</v>
      </c>
      <c r="BY406" s="77">
        <f t="shared" si="314"/>
        <v>0</v>
      </c>
      <c r="BZ406" s="77">
        <f t="shared" si="314"/>
        <v>0</v>
      </c>
      <c r="CA406" s="77">
        <f t="shared" si="314"/>
        <v>0</v>
      </c>
      <c r="CB406" s="77">
        <f t="shared" si="314"/>
        <v>0</v>
      </c>
      <c r="CC406" s="76">
        <f t="shared" si="305"/>
        <v>0</v>
      </c>
      <c r="CD406" s="368"/>
    </row>
    <row r="407" spans="1:82" s="181" customFormat="1" ht="13.5" x14ac:dyDescent="0.75">
      <c r="B407" s="328" t="s">
        <v>878</v>
      </c>
      <c r="C407" s="329" t="s">
        <v>879</v>
      </c>
      <c r="D407" s="139" t="s">
        <v>86</v>
      </c>
      <c r="E407" s="276">
        <v>1</v>
      </c>
      <c r="F407" s="336"/>
      <c r="G407" s="74">
        <f t="shared" si="304"/>
        <v>0</v>
      </c>
      <c r="H407" s="230"/>
      <c r="I407" s="232"/>
      <c r="J407" s="230">
        <f t="shared" si="310"/>
        <v>0</v>
      </c>
      <c r="K407" s="231">
        <f t="shared" si="310"/>
        <v>0</v>
      </c>
      <c r="L407" s="231">
        <f t="shared" si="310"/>
        <v>0</v>
      </c>
      <c r="M407" s="231">
        <f t="shared" si="310"/>
        <v>0</v>
      </c>
      <c r="N407" s="231">
        <f t="shared" si="310"/>
        <v>0</v>
      </c>
      <c r="O407" s="231">
        <f t="shared" si="310"/>
        <v>0</v>
      </c>
      <c r="P407" s="231">
        <f t="shared" si="310"/>
        <v>0</v>
      </c>
      <c r="Q407" s="231">
        <f t="shared" si="310"/>
        <v>0</v>
      </c>
      <c r="R407" s="231">
        <f t="shared" si="310"/>
        <v>0</v>
      </c>
      <c r="S407" s="231">
        <f t="shared" si="310"/>
        <v>0</v>
      </c>
      <c r="T407" s="231">
        <f t="shared" si="310"/>
        <v>0</v>
      </c>
      <c r="U407" s="232">
        <f t="shared" si="310"/>
        <v>0</v>
      </c>
      <c r="V407" s="233">
        <f t="shared" si="310"/>
        <v>0</v>
      </c>
      <c r="W407" s="231">
        <f t="shared" si="310"/>
        <v>0</v>
      </c>
      <c r="X407" s="231">
        <f t="shared" si="310"/>
        <v>0</v>
      </c>
      <c r="Y407" s="231">
        <f t="shared" si="310"/>
        <v>0</v>
      </c>
      <c r="Z407" s="231">
        <f t="shared" si="311"/>
        <v>0</v>
      </c>
      <c r="AA407" s="231">
        <f t="shared" si="311"/>
        <v>0</v>
      </c>
      <c r="AB407" s="231">
        <f t="shared" si="311"/>
        <v>0</v>
      </c>
      <c r="AC407" s="231">
        <f t="shared" si="311"/>
        <v>0</v>
      </c>
      <c r="AD407" s="231">
        <f t="shared" si="311"/>
        <v>0</v>
      </c>
      <c r="AE407" s="231">
        <f t="shared" si="311"/>
        <v>0</v>
      </c>
      <c r="AF407" s="231">
        <f t="shared" si="311"/>
        <v>0</v>
      </c>
      <c r="AG407" s="232">
        <f t="shared" si="311"/>
        <v>0</v>
      </c>
      <c r="AH407" s="233">
        <f t="shared" si="311"/>
        <v>0</v>
      </c>
      <c r="AI407" s="231">
        <f t="shared" si="311"/>
        <v>0</v>
      </c>
      <c r="AJ407" s="231">
        <f t="shared" si="311"/>
        <v>0</v>
      </c>
      <c r="AK407" s="231">
        <f t="shared" si="311"/>
        <v>0</v>
      </c>
      <c r="AL407" s="231">
        <f t="shared" si="311"/>
        <v>0</v>
      </c>
      <c r="AM407" s="231">
        <f t="shared" si="311"/>
        <v>0</v>
      </c>
      <c r="AN407" s="231">
        <f t="shared" si="311"/>
        <v>0</v>
      </c>
      <c r="AO407" s="231">
        <f t="shared" si="311"/>
        <v>0</v>
      </c>
      <c r="AP407" s="231">
        <f t="shared" si="312"/>
        <v>0</v>
      </c>
      <c r="AQ407" s="231">
        <f t="shared" si="312"/>
        <v>0</v>
      </c>
      <c r="AR407" s="231">
        <f t="shared" si="312"/>
        <v>0</v>
      </c>
      <c r="AS407" s="232">
        <f t="shared" si="312"/>
        <v>0</v>
      </c>
      <c r="AT407" s="233">
        <f t="shared" si="312"/>
        <v>0</v>
      </c>
      <c r="AU407" s="231">
        <f t="shared" si="312"/>
        <v>0</v>
      </c>
      <c r="AV407" s="231">
        <f t="shared" si="312"/>
        <v>0</v>
      </c>
      <c r="AW407" s="231">
        <f t="shared" si="312"/>
        <v>0</v>
      </c>
      <c r="AX407" s="231">
        <f t="shared" si="312"/>
        <v>0</v>
      </c>
      <c r="AY407" s="231">
        <f t="shared" si="312"/>
        <v>0</v>
      </c>
      <c r="AZ407" s="231">
        <f t="shared" si="312"/>
        <v>0</v>
      </c>
      <c r="BA407" s="231">
        <f t="shared" si="312"/>
        <v>0</v>
      </c>
      <c r="BB407" s="231">
        <f t="shared" si="312"/>
        <v>0</v>
      </c>
      <c r="BC407" s="231">
        <f t="shared" si="312"/>
        <v>0</v>
      </c>
      <c r="BD407" s="231">
        <f t="shared" si="312"/>
        <v>0</v>
      </c>
      <c r="BE407" s="232">
        <f t="shared" si="312"/>
        <v>0</v>
      </c>
      <c r="BF407" s="233">
        <f t="shared" si="313"/>
        <v>0</v>
      </c>
      <c r="BG407" s="231">
        <f t="shared" si="313"/>
        <v>0</v>
      </c>
      <c r="BH407" s="231">
        <f t="shared" si="313"/>
        <v>0</v>
      </c>
      <c r="BI407" s="231">
        <f t="shared" si="313"/>
        <v>0</v>
      </c>
      <c r="BJ407" s="231">
        <f t="shared" si="313"/>
        <v>0</v>
      </c>
      <c r="BK407" s="231">
        <f t="shared" si="313"/>
        <v>0</v>
      </c>
      <c r="BL407" s="231">
        <f t="shared" si="313"/>
        <v>0</v>
      </c>
      <c r="BM407" s="231">
        <f t="shared" si="313"/>
        <v>0</v>
      </c>
      <c r="BN407" s="231">
        <f t="shared" si="313"/>
        <v>0</v>
      </c>
      <c r="BO407" s="231">
        <f t="shared" si="313"/>
        <v>0</v>
      </c>
      <c r="BP407" s="231">
        <f t="shared" si="313"/>
        <v>0</v>
      </c>
      <c r="BQ407" s="232">
        <f t="shared" si="313"/>
        <v>0</v>
      </c>
      <c r="BR407" s="233">
        <f t="shared" si="313"/>
        <v>0</v>
      </c>
      <c r="BS407" s="231">
        <f t="shared" si="313"/>
        <v>0</v>
      </c>
      <c r="BT407" s="231">
        <f t="shared" si="313"/>
        <v>0</v>
      </c>
      <c r="BU407" s="231">
        <f t="shared" si="313"/>
        <v>0</v>
      </c>
      <c r="BV407" s="231">
        <f t="shared" si="314"/>
        <v>0</v>
      </c>
      <c r="BW407" s="231">
        <f t="shared" si="314"/>
        <v>0</v>
      </c>
      <c r="BX407" s="231">
        <f t="shared" si="314"/>
        <v>0</v>
      </c>
      <c r="BY407" s="231">
        <f t="shared" si="314"/>
        <v>0</v>
      </c>
      <c r="BZ407" s="231">
        <f t="shared" si="314"/>
        <v>0</v>
      </c>
      <c r="CA407" s="231">
        <f t="shared" si="314"/>
        <v>0</v>
      </c>
      <c r="CB407" s="231">
        <f t="shared" si="314"/>
        <v>0</v>
      </c>
      <c r="CC407" s="232">
        <f t="shared" si="305"/>
        <v>0</v>
      </c>
      <c r="CD407" s="368"/>
    </row>
    <row r="408" spans="1:82" x14ac:dyDescent="0.75">
      <c r="A408" s="154"/>
      <c r="B408" s="121" t="s">
        <v>484</v>
      </c>
      <c r="C408" s="122" t="s">
        <v>485</v>
      </c>
      <c r="D408" s="123"/>
      <c r="E408" s="153"/>
      <c r="F408" s="249"/>
      <c r="G408" s="124">
        <f>SUM(G409:G411)</f>
        <v>0</v>
      </c>
      <c r="H408" s="125">
        <f>SUM(H409:H411)</f>
        <v>0</v>
      </c>
      <c r="I408" s="126">
        <f t="shared" ref="I408:BT408" si="315">SUM(I409:I411)</f>
        <v>0</v>
      </c>
      <c r="J408" s="125">
        <f t="shared" si="315"/>
        <v>0</v>
      </c>
      <c r="K408" s="127">
        <f t="shared" si="315"/>
        <v>0</v>
      </c>
      <c r="L408" s="127">
        <f t="shared" si="315"/>
        <v>0</v>
      </c>
      <c r="M408" s="127">
        <f t="shared" si="315"/>
        <v>0</v>
      </c>
      <c r="N408" s="127">
        <f t="shared" si="315"/>
        <v>0</v>
      </c>
      <c r="O408" s="127">
        <f t="shared" si="315"/>
        <v>0</v>
      </c>
      <c r="P408" s="127">
        <f t="shared" si="315"/>
        <v>0</v>
      </c>
      <c r="Q408" s="127">
        <f t="shared" si="315"/>
        <v>0</v>
      </c>
      <c r="R408" s="127">
        <f>SUM(R409:R411)</f>
        <v>0</v>
      </c>
      <c r="S408" s="127">
        <f t="shared" si="315"/>
        <v>0</v>
      </c>
      <c r="T408" s="127">
        <f t="shared" si="315"/>
        <v>0</v>
      </c>
      <c r="U408" s="126">
        <f t="shared" si="315"/>
        <v>0</v>
      </c>
      <c r="V408" s="125">
        <f t="shared" si="315"/>
        <v>0</v>
      </c>
      <c r="W408" s="127">
        <f t="shared" si="315"/>
        <v>0</v>
      </c>
      <c r="X408" s="127">
        <f t="shared" si="315"/>
        <v>0</v>
      </c>
      <c r="Y408" s="127">
        <f t="shared" si="315"/>
        <v>0</v>
      </c>
      <c r="Z408" s="127">
        <f t="shared" si="315"/>
        <v>0</v>
      </c>
      <c r="AA408" s="127">
        <f t="shared" si="315"/>
        <v>0</v>
      </c>
      <c r="AB408" s="127">
        <f t="shared" si="315"/>
        <v>0</v>
      </c>
      <c r="AC408" s="127">
        <f t="shared" si="315"/>
        <v>0</v>
      </c>
      <c r="AD408" s="127">
        <f t="shared" si="315"/>
        <v>0</v>
      </c>
      <c r="AE408" s="127">
        <f t="shared" si="315"/>
        <v>0</v>
      </c>
      <c r="AF408" s="127">
        <f t="shared" si="315"/>
        <v>0</v>
      </c>
      <c r="AG408" s="126">
        <f t="shared" si="315"/>
        <v>0</v>
      </c>
      <c r="AH408" s="128">
        <f t="shared" si="315"/>
        <v>0</v>
      </c>
      <c r="AI408" s="127">
        <f t="shared" si="315"/>
        <v>0</v>
      </c>
      <c r="AJ408" s="127">
        <f t="shared" si="315"/>
        <v>0</v>
      </c>
      <c r="AK408" s="127">
        <f t="shared" si="315"/>
        <v>0</v>
      </c>
      <c r="AL408" s="127">
        <f t="shared" si="315"/>
        <v>0</v>
      </c>
      <c r="AM408" s="127">
        <f t="shared" si="315"/>
        <v>0</v>
      </c>
      <c r="AN408" s="127">
        <f t="shared" si="315"/>
        <v>0</v>
      </c>
      <c r="AO408" s="127">
        <f t="shared" si="315"/>
        <v>0</v>
      </c>
      <c r="AP408" s="127">
        <f t="shared" si="315"/>
        <v>0</v>
      </c>
      <c r="AQ408" s="127">
        <f t="shared" si="315"/>
        <v>0</v>
      </c>
      <c r="AR408" s="127">
        <f t="shared" si="315"/>
        <v>0</v>
      </c>
      <c r="AS408" s="126">
        <f t="shared" si="315"/>
        <v>0</v>
      </c>
      <c r="AT408" s="128">
        <f t="shared" si="315"/>
        <v>0</v>
      </c>
      <c r="AU408" s="127">
        <f t="shared" si="315"/>
        <v>0</v>
      </c>
      <c r="AV408" s="127">
        <f t="shared" si="315"/>
        <v>0</v>
      </c>
      <c r="AW408" s="127">
        <f t="shared" si="315"/>
        <v>0</v>
      </c>
      <c r="AX408" s="127">
        <f t="shared" si="315"/>
        <v>0</v>
      </c>
      <c r="AY408" s="127">
        <f t="shared" si="315"/>
        <v>0</v>
      </c>
      <c r="AZ408" s="127">
        <f t="shared" si="315"/>
        <v>0</v>
      </c>
      <c r="BA408" s="127">
        <f t="shared" si="315"/>
        <v>0</v>
      </c>
      <c r="BB408" s="127">
        <f t="shared" si="315"/>
        <v>0</v>
      </c>
      <c r="BC408" s="127">
        <f t="shared" si="315"/>
        <v>0</v>
      </c>
      <c r="BD408" s="127">
        <f t="shared" si="315"/>
        <v>0</v>
      </c>
      <c r="BE408" s="126">
        <f t="shared" si="315"/>
        <v>0</v>
      </c>
      <c r="BF408" s="128">
        <f t="shared" si="315"/>
        <v>0</v>
      </c>
      <c r="BG408" s="127">
        <f t="shared" si="315"/>
        <v>0</v>
      </c>
      <c r="BH408" s="127">
        <f t="shared" si="315"/>
        <v>0</v>
      </c>
      <c r="BI408" s="127">
        <f t="shared" si="315"/>
        <v>0</v>
      </c>
      <c r="BJ408" s="127">
        <f t="shared" si="315"/>
        <v>0</v>
      </c>
      <c r="BK408" s="127">
        <f t="shared" si="315"/>
        <v>0</v>
      </c>
      <c r="BL408" s="127">
        <f t="shared" si="315"/>
        <v>0</v>
      </c>
      <c r="BM408" s="127">
        <f t="shared" si="315"/>
        <v>0</v>
      </c>
      <c r="BN408" s="127">
        <f t="shared" si="315"/>
        <v>0</v>
      </c>
      <c r="BO408" s="127">
        <f t="shared" si="315"/>
        <v>0</v>
      </c>
      <c r="BP408" s="127">
        <f t="shared" si="315"/>
        <v>0</v>
      </c>
      <c r="BQ408" s="126">
        <f t="shared" si="315"/>
        <v>0</v>
      </c>
      <c r="BR408" s="128">
        <f t="shared" si="315"/>
        <v>0</v>
      </c>
      <c r="BS408" s="127">
        <f t="shared" si="315"/>
        <v>0</v>
      </c>
      <c r="BT408" s="127">
        <f t="shared" si="315"/>
        <v>0</v>
      </c>
      <c r="BU408" s="127">
        <f t="shared" ref="BU408:CC408" si="316">SUM(BU409:BU411)</f>
        <v>0</v>
      </c>
      <c r="BV408" s="127">
        <f t="shared" si="316"/>
        <v>0</v>
      </c>
      <c r="BW408" s="127">
        <f t="shared" si="316"/>
        <v>0</v>
      </c>
      <c r="BX408" s="127">
        <f t="shared" si="316"/>
        <v>0</v>
      </c>
      <c r="BY408" s="127">
        <f t="shared" si="316"/>
        <v>0</v>
      </c>
      <c r="BZ408" s="127">
        <f t="shared" si="316"/>
        <v>0</v>
      </c>
      <c r="CA408" s="127">
        <f t="shared" si="316"/>
        <v>0</v>
      </c>
      <c r="CB408" s="127">
        <f t="shared" si="316"/>
        <v>0</v>
      </c>
      <c r="CC408" s="126">
        <f t="shared" si="316"/>
        <v>0</v>
      </c>
      <c r="CD408" s="368"/>
    </row>
    <row r="409" spans="1:82" x14ac:dyDescent="0.75">
      <c r="A409" s="154"/>
      <c r="B409" s="73" t="s">
        <v>486</v>
      </c>
      <c r="C409" s="129" t="s">
        <v>487</v>
      </c>
      <c r="D409" s="130" t="s">
        <v>86</v>
      </c>
      <c r="E409" s="255">
        <v>1</v>
      </c>
      <c r="F409" s="216"/>
      <c r="G409" s="74">
        <f t="shared" ref="G409:G411" si="317">+E409*F409</f>
        <v>0</v>
      </c>
      <c r="H409" s="230"/>
      <c r="I409" s="232"/>
      <c r="J409" s="230"/>
      <c r="K409" s="231"/>
      <c r="L409" s="231"/>
      <c r="M409" s="231"/>
      <c r="N409" s="231"/>
      <c r="O409" s="231"/>
      <c r="P409" s="231"/>
      <c r="Q409" s="231"/>
      <c r="R409" s="231"/>
      <c r="S409" s="231"/>
      <c r="T409" s="231"/>
      <c r="U409" s="232">
        <f>G409/6</f>
        <v>0</v>
      </c>
      <c r="V409" s="230"/>
      <c r="W409" s="231"/>
      <c r="X409" s="231"/>
      <c r="Y409" s="231"/>
      <c r="Z409" s="231"/>
      <c r="AA409" s="231"/>
      <c r="AB409" s="231"/>
      <c r="AC409" s="231"/>
      <c r="AD409" s="231"/>
      <c r="AE409" s="231"/>
      <c r="AF409" s="231"/>
      <c r="AG409" s="232">
        <f>G409/6</f>
        <v>0</v>
      </c>
      <c r="AH409" s="233"/>
      <c r="AI409" s="231"/>
      <c r="AJ409" s="231"/>
      <c r="AK409" s="231"/>
      <c r="AL409" s="231"/>
      <c r="AM409" s="231"/>
      <c r="AN409" s="231"/>
      <c r="AO409" s="231"/>
      <c r="AP409" s="231"/>
      <c r="AQ409" s="231"/>
      <c r="AR409" s="231"/>
      <c r="AS409" s="232">
        <f>G409/6</f>
        <v>0</v>
      </c>
      <c r="AT409" s="233"/>
      <c r="AU409" s="231"/>
      <c r="AV409" s="231"/>
      <c r="AW409" s="231"/>
      <c r="AX409" s="231"/>
      <c r="AY409" s="231"/>
      <c r="AZ409" s="231"/>
      <c r="BA409" s="231"/>
      <c r="BB409" s="231"/>
      <c r="BC409" s="231"/>
      <c r="BD409" s="231"/>
      <c r="BE409" s="232">
        <f>G409/6</f>
        <v>0</v>
      </c>
      <c r="BF409" s="233"/>
      <c r="BG409" s="231"/>
      <c r="BH409" s="231"/>
      <c r="BI409" s="231"/>
      <c r="BJ409" s="231"/>
      <c r="BK409" s="231"/>
      <c r="BL409" s="231"/>
      <c r="BM409" s="231"/>
      <c r="BN409" s="231"/>
      <c r="BO409" s="231"/>
      <c r="BP409" s="231"/>
      <c r="BQ409" s="232">
        <f>G409/6</f>
        <v>0</v>
      </c>
      <c r="BR409" s="233"/>
      <c r="BS409" s="231"/>
      <c r="BT409" s="231"/>
      <c r="BU409" s="231"/>
      <c r="BV409" s="231"/>
      <c r="BW409" s="231"/>
      <c r="BX409" s="231"/>
      <c r="BY409" s="231"/>
      <c r="BZ409" s="231"/>
      <c r="CA409" s="231"/>
      <c r="CB409" s="231"/>
      <c r="CC409" s="232">
        <f>G409-SUM(J409:CB409)</f>
        <v>0</v>
      </c>
      <c r="CD409" s="368"/>
    </row>
    <row r="410" spans="1:82" x14ac:dyDescent="0.75">
      <c r="A410" s="43"/>
      <c r="B410" s="73" t="s">
        <v>488</v>
      </c>
      <c r="C410" s="129" t="s">
        <v>601</v>
      </c>
      <c r="D410" s="130" t="s">
        <v>86</v>
      </c>
      <c r="E410" s="255">
        <v>1</v>
      </c>
      <c r="F410" s="216"/>
      <c r="G410" s="74">
        <f t="shared" si="317"/>
        <v>0</v>
      </c>
      <c r="H410" s="230"/>
      <c r="I410" s="232"/>
      <c r="J410" s="230"/>
      <c r="K410" s="231"/>
      <c r="L410" s="231"/>
      <c r="M410" s="231"/>
      <c r="N410" s="231"/>
      <c r="O410" s="231"/>
      <c r="P410" s="231"/>
      <c r="Q410" s="231"/>
      <c r="R410" s="231"/>
      <c r="S410" s="231"/>
      <c r="T410" s="231"/>
      <c r="U410" s="232">
        <f>G410/6</f>
        <v>0</v>
      </c>
      <c r="V410" s="230"/>
      <c r="W410" s="231"/>
      <c r="X410" s="231"/>
      <c r="Y410" s="231"/>
      <c r="Z410" s="231"/>
      <c r="AA410" s="231"/>
      <c r="AB410" s="231"/>
      <c r="AC410" s="231"/>
      <c r="AD410" s="231"/>
      <c r="AE410" s="231"/>
      <c r="AF410" s="231"/>
      <c r="AG410" s="232">
        <f>G410/6</f>
        <v>0</v>
      </c>
      <c r="AH410" s="233"/>
      <c r="AI410" s="231"/>
      <c r="AJ410" s="231"/>
      <c r="AK410" s="231"/>
      <c r="AL410" s="231"/>
      <c r="AM410" s="231"/>
      <c r="AN410" s="231"/>
      <c r="AO410" s="231"/>
      <c r="AP410" s="231"/>
      <c r="AQ410" s="231"/>
      <c r="AR410" s="231"/>
      <c r="AS410" s="232">
        <f>G410/6</f>
        <v>0</v>
      </c>
      <c r="AT410" s="233"/>
      <c r="AU410" s="231"/>
      <c r="AV410" s="231"/>
      <c r="AW410" s="231"/>
      <c r="AX410" s="231"/>
      <c r="AY410" s="231"/>
      <c r="AZ410" s="231"/>
      <c r="BA410" s="231"/>
      <c r="BB410" s="231"/>
      <c r="BC410" s="231"/>
      <c r="BD410" s="231"/>
      <c r="BE410" s="232">
        <f>G410/6</f>
        <v>0</v>
      </c>
      <c r="BF410" s="233"/>
      <c r="BG410" s="231"/>
      <c r="BH410" s="231"/>
      <c r="BI410" s="231"/>
      <c r="BJ410" s="231"/>
      <c r="BK410" s="231"/>
      <c r="BL410" s="231"/>
      <c r="BM410" s="231"/>
      <c r="BN410" s="231"/>
      <c r="BO410" s="231"/>
      <c r="BP410" s="231"/>
      <c r="BQ410" s="232">
        <f>G410/6</f>
        <v>0</v>
      </c>
      <c r="BR410" s="233"/>
      <c r="BS410" s="231"/>
      <c r="BT410" s="231"/>
      <c r="BU410" s="231"/>
      <c r="BV410" s="231"/>
      <c r="BW410" s="231"/>
      <c r="BX410" s="231"/>
      <c r="BY410" s="231"/>
      <c r="BZ410" s="231"/>
      <c r="CA410" s="231"/>
      <c r="CB410" s="231"/>
      <c r="CC410" s="232">
        <f>G410-SUM(J410:CB410)</f>
        <v>0</v>
      </c>
      <c r="CD410" s="368"/>
    </row>
    <row r="411" spans="1:82" x14ac:dyDescent="0.75">
      <c r="A411" s="154"/>
      <c r="B411" s="73" t="s">
        <v>490</v>
      </c>
      <c r="C411" s="129" t="s">
        <v>491</v>
      </c>
      <c r="D411" s="130" t="s">
        <v>86</v>
      </c>
      <c r="E411" s="255">
        <v>1</v>
      </c>
      <c r="F411" s="216"/>
      <c r="G411" s="74">
        <f t="shared" si="317"/>
        <v>0</v>
      </c>
      <c r="H411" s="230"/>
      <c r="I411" s="232"/>
      <c r="J411" s="230"/>
      <c r="K411" s="231"/>
      <c r="L411" s="231"/>
      <c r="M411" s="231"/>
      <c r="N411" s="231"/>
      <c r="O411" s="231"/>
      <c r="P411" s="231"/>
      <c r="Q411" s="231"/>
      <c r="R411" s="231"/>
      <c r="S411" s="231"/>
      <c r="T411" s="231"/>
      <c r="U411" s="232">
        <f>G411/6</f>
        <v>0</v>
      </c>
      <c r="V411" s="230"/>
      <c r="W411" s="231"/>
      <c r="X411" s="231"/>
      <c r="Y411" s="231"/>
      <c r="Z411" s="231"/>
      <c r="AA411" s="231"/>
      <c r="AB411" s="231"/>
      <c r="AC411" s="231"/>
      <c r="AD411" s="231"/>
      <c r="AE411" s="231"/>
      <c r="AF411" s="231"/>
      <c r="AG411" s="232">
        <f>G411/6</f>
        <v>0</v>
      </c>
      <c r="AH411" s="233"/>
      <c r="AI411" s="231"/>
      <c r="AJ411" s="231"/>
      <c r="AK411" s="231"/>
      <c r="AL411" s="231"/>
      <c r="AM411" s="231"/>
      <c r="AN411" s="231"/>
      <c r="AO411" s="231"/>
      <c r="AP411" s="231"/>
      <c r="AQ411" s="231"/>
      <c r="AR411" s="231"/>
      <c r="AS411" s="232">
        <f>G411/6</f>
        <v>0</v>
      </c>
      <c r="AT411" s="233"/>
      <c r="AU411" s="231"/>
      <c r="AV411" s="231"/>
      <c r="AW411" s="231"/>
      <c r="AX411" s="231"/>
      <c r="AY411" s="231"/>
      <c r="AZ411" s="231"/>
      <c r="BA411" s="231"/>
      <c r="BB411" s="231"/>
      <c r="BC411" s="231"/>
      <c r="BD411" s="231"/>
      <c r="BE411" s="232">
        <f>G411/6</f>
        <v>0</v>
      </c>
      <c r="BF411" s="233"/>
      <c r="BG411" s="231"/>
      <c r="BH411" s="231"/>
      <c r="BI411" s="231"/>
      <c r="BJ411" s="231"/>
      <c r="BK411" s="231"/>
      <c r="BL411" s="231"/>
      <c r="BM411" s="231"/>
      <c r="BN411" s="231"/>
      <c r="BO411" s="231"/>
      <c r="BP411" s="231"/>
      <c r="BQ411" s="232">
        <f>G411/6</f>
        <v>0</v>
      </c>
      <c r="BR411" s="233"/>
      <c r="BS411" s="231"/>
      <c r="BT411" s="231"/>
      <c r="BU411" s="231"/>
      <c r="BV411" s="231"/>
      <c r="BW411" s="231"/>
      <c r="BX411" s="231"/>
      <c r="BY411" s="231"/>
      <c r="BZ411" s="231"/>
      <c r="CA411" s="231"/>
      <c r="CB411" s="231"/>
      <c r="CC411" s="232">
        <f>G411-SUM(J411:CB411)</f>
        <v>0</v>
      </c>
      <c r="CD411" s="368"/>
    </row>
    <row r="412" spans="1:82" x14ac:dyDescent="0.75">
      <c r="A412" s="43"/>
      <c r="B412" s="121" t="s">
        <v>492</v>
      </c>
      <c r="C412" s="122" t="s">
        <v>39</v>
      </c>
      <c r="D412" s="123"/>
      <c r="E412" s="153"/>
      <c r="F412" s="249"/>
      <c r="G412" s="124">
        <f t="shared" ref="G412:AL412" si="318">SUM(G413:G452)</f>
        <v>47780000</v>
      </c>
      <c r="H412" s="125">
        <f t="shared" si="318"/>
        <v>0</v>
      </c>
      <c r="I412" s="126">
        <f t="shared" si="318"/>
        <v>0</v>
      </c>
      <c r="J412" s="125">
        <f t="shared" si="318"/>
        <v>22222.22</v>
      </c>
      <c r="K412" s="127">
        <f t="shared" si="318"/>
        <v>22222.22</v>
      </c>
      <c r="L412" s="127">
        <f t="shared" si="318"/>
        <v>22222.22</v>
      </c>
      <c r="M412" s="127">
        <f t="shared" si="318"/>
        <v>22222.22</v>
      </c>
      <c r="N412" s="127">
        <f t="shared" si="318"/>
        <v>22222.22</v>
      </c>
      <c r="O412" s="127">
        <f t="shared" si="318"/>
        <v>22222.22</v>
      </c>
      <c r="P412" s="127">
        <f t="shared" si="318"/>
        <v>22222.22</v>
      </c>
      <c r="Q412" s="127">
        <f t="shared" si="318"/>
        <v>22222.22</v>
      </c>
      <c r="R412" s="127">
        <f t="shared" si="318"/>
        <v>22222.22</v>
      </c>
      <c r="S412" s="127">
        <f t="shared" si="318"/>
        <v>22222.22</v>
      </c>
      <c r="T412" s="127">
        <f t="shared" si="318"/>
        <v>22222.22</v>
      </c>
      <c r="U412" s="126">
        <f t="shared" si="318"/>
        <v>13718888.880000001</v>
      </c>
      <c r="V412" s="125">
        <f t="shared" si="318"/>
        <v>22222.22</v>
      </c>
      <c r="W412" s="127">
        <f t="shared" si="318"/>
        <v>22222.22</v>
      </c>
      <c r="X412" s="127">
        <f t="shared" si="318"/>
        <v>22222.22</v>
      </c>
      <c r="Y412" s="127">
        <f t="shared" si="318"/>
        <v>22222.22</v>
      </c>
      <c r="Z412" s="127">
        <f t="shared" si="318"/>
        <v>22222.22</v>
      </c>
      <c r="AA412" s="127">
        <f t="shared" si="318"/>
        <v>22222.22</v>
      </c>
      <c r="AB412" s="127">
        <f t="shared" si="318"/>
        <v>22222.22</v>
      </c>
      <c r="AC412" s="127">
        <f t="shared" si="318"/>
        <v>22222.22</v>
      </c>
      <c r="AD412" s="127">
        <f t="shared" si="318"/>
        <v>22222.22</v>
      </c>
      <c r="AE412" s="127">
        <f t="shared" si="318"/>
        <v>22222.22</v>
      </c>
      <c r="AF412" s="127">
        <f t="shared" si="318"/>
        <v>22222.22</v>
      </c>
      <c r="AG412" s="126">
        <f t="shared" si="318"/>
        <v>9718888.8800000008</v>
      </c>
      <c r="AH412" s="128">
        <f t="shared" si="318"/>
        <v>22222.22</v>
      </c>
      <c r="AI412" s="127">
        <f t="shared" si="318"/>
        <v>22222.22</v>
      </c>
      <c r="AJ412" s="127">
        <f t="shared" si="318"/>
        <v>22222.22</v>
      </c>
      <c r="AK412" s="127">
        <f t="shared" si="318"/>
        <v>22222.22</v>
      </c>
      <c r="AL412" s="127">
        <f t="shared" si="318"/>
        <v>22222.22</v>
      </c>
      <c r="AM412" s="127">
        <f t="shared" ref="AM412:BR412" si="319">SUM(AM413:AM452)</f>
        <v>22222.22</v>
      </c>
      <c r="AN412" s="127">
        <f t="shared" si="319"/>
        <v>22222.22</v>
      </c>
      <c r="AO412" s="127">
        <f t="shared" si="319"/>
        <v>22222.22</v>
      </c>
      <c r="AP412" s="127">
        <f t="shared" si="319"/>
        <v>22222.22</v>
      </c>
      <c r="AQ412" s="127">
        <f t="shared" si="319"/>
        <v>22222.22</v>
      </c>
      <c r="AR412" s="127">
        <f t="shared" si="319"/>
        <v>22222.22</v>
      </c>
      <c r="AS412" s="126">
        <f t="shared" si="319"/>
        <v>5718888.8799999999</v>
      </c>
      <c r="AT412" s="128">
        <f t="shared" si="319"/>
        <v>22222.22</v>
      </c>
      <c r="AU412" s="127">
        <f t="shared" si="319"/>
        <v>22222.22</v>
      </c>
      <c r="AV412" s="127">
        <f t="shared" si="319"/>
        <v>22222.22</v>
      </c>
      <c r="AW412" s="127">
        <f t="shared" si="319"/>
        <v>22222.22</v>
      </c>
      <c r="AX412" s="127">
        <f t="shared" si="319"/>
        <v>22222.22</v>
      </c>
      <c r="AY412" s="127">
        <f t="shared" si="319"/>
        <v>22222.22</v>
      </c>
      <c r="AZ412" s="127">
        <f t="shared" si="319"/>
        <v>22222.22</v>
      </c>
      <c r="BA412" s="127">
        <f t="shared" si="319"/>
        <v>22222.22</v>
      </c>
      <c r="BB412" s="127">
        <f t="shared" si="319"/>
        <v>22222.22</v>
      </c>
      <c r="BC412" s="127">
        <f t="shared" si="319"/>
        <v>22222.22</v>
      </c>
      <c r="BD412" s="127">
        <f t="shared" si="319"/>
        <v>22222.22</v>
      </c>
      <c r="BE412" s="126">
        <f t="shared" si="319"/>
        <v>5718888.8799999999</v>
      </c>
      <c r="BF412" s="128">
        <f t="shared" si="319"/>
        <v>22222.22</v>
      </c>
      <c r="BG412" s="127">
        <f t="shared" si="319"/>
        <v>22222.22</v>
      </c>
      <c r="BH412" s="127">
        <f t="shared" si="319"/>
        <v>22222.22</v>
      </c>
      <c r="BI412" s="127">
        <f t="shared" si="319"/>
        <v>22222.22</v>
      </c>
      <c r="BJ412" s="127">
        <f t="shared" si="319"/>
        <v>22222.22</v>
      </c>
      <c r="BK412" s="127">
        <f t="shared" si="319"/>
        <v>22222.22</v>
      </c>
      <c r="BL412" s="127">
        <f t="shared" si="319"/>
        <v>22222.22</v>
      </c>
      <c r="BM412" s="127">
        <f t="shared" si="319"/>
        <v>22222.22</v>
      </c>
      <c r="BN412" s="127">
        <f t="shared" si="319"/>
        <v>22222.22</v>
      </c>
      <c r="BO412" s="127">
        <f t="shared" si="319"/>
        <v>22222.22</v>
      </c>
      <c r="BP412" s="127">
        <f t="shared" si="319"/>
        <v>22222.22</v>
      </c>
      <c r="BQ412" s="126">
        <f t="shared" si="319"/>
        <v>5718888.8799999999</v>
      </c>
      <c r="BR412" s="128">
        <f t="shared" si="319"/>
        <v>22222.22</v>
      </c>
      <c r="BS412" s="127">
        <f t="shared" ref="BS412:CX412" si="320">SUM(BS413:BS452)</f>
        <v>22222.22</v>
      </c>
      <c r="BT412" s="127">
        <f t="shared" si="320"/>
        <v>22222.22</v>
      </c>
      <c r="BU412" s="127">
        <f t="shared" si="320"/>
        <v>22222.22</v>
      </c>
      <c r="BV412" s="127">
        <f t="shared" si="320"/>
        <v>22222.22</v>
      </c>
      <c r="BW412" s="127">
        <f t="shared" si="320"/>
        <v>22222.22</v>
      </c>
      <c r="BX412" s="127">
        <f t="shared" si="320"/>
        <v>22222.22</v>
      </c>
      <c r="BY412" s="127">
        <f t="shared" si="320"/>
        <v>22222.22</v>
      </c>
      <c r="BZ412" s="127">
        <f t="shared" si="320"/>
        <v>22222.22</v>
      </c>
      <c r="CA412" s="127">
        <f t="shared" si="320"/>
        <v>22222.22</v>
      </c>
      <c r="CB412" s="127">
        <f t="shared" si="320"/>
        <v>22222.22</v>
      </c>
      <c r="CC412" s="126">
        <f t="shared" si="320"/>
        <v>5718889.0800000001</v>
      </c>
      <c r="CD412" s="368"/>
    </row>
    <row r="413" spans="1:82" ht="27" x14ac:dyDescent="0.75">
      <c r="A413" s="154"/>
      <c r="B413" s="73" t="s">
        <v>493</v>
      </c>
      <c r="C413" s="129" t="str">
        <f>"Provision for the Installation and Upgrade of Employer's Assets - Provision for the installation and upgrade of Employer's Assets (" &amp; TEXT(F413,"### ###") &amp;")"</f>
        <v>Provision for the Installation and Upgrade of Employer's Assets - Provision for the installation and upgrade of Employer's Assets (1 340 000)</v>
      </c>
      <c r="D413" s="144" t="s">
        <v>318</v>
      </c>
      <c r="E413" s="301">
        <v>1</v>
      </c>
      <c r="F413" s="76">
        <v>1340000</v>
      </c>
      <c r="G413" s="74">
        <f t="shared" ref="G413" si="321">+E413*F413</f>
        <v>1340000</v>
      </c>
      <c r="H413" s="234"/>
      <c r="I413" s="235"/>
      <c r="J413" s="230"/>
      <c r="K413" s="231"/>
      <c r="L413" s="231"/>
      <c r="M413" s="231"/>
      <c r="N413" s="231"/>
      <c r="O413" s="231"/>
      <c r="P413" s="231"/>
      <c r="Q413" s="231"/>
      <c r="R413" s="231"/>
      <c r="S413" s="231"/>
      <c r="T413" s="231"/>
      <c r="U413" s="232">
        <f t="shared" ref="U413" si="322">G413/6</f>
        <v>223333.33</v>
      </c>
      <c r="V413" s="230"/>
      <c r="W413" s="231"/>
      <c r="X413" s="231"/>
      <c r="Y413" s="231"/>
      <c r="Z413" s="231"/>
      <c r="AA413" s="231"/>
      <c r="AB413" s="231"/>
      <c r="AC413" s="231"/>
      <c r="AD413" s="231"/>
      <c r="AE413" s="231"/>
      <c r="AF413" s="231"/>
      <c r="AG413" s="232">
        <f t="shared" ref="AG413" si="323">G413/6</f>
        <v>223333.33</v>
      </c>
      <c r="AH413" s="233"/>
      <c r="AI413" s="231"/>
      <c r="AJ413" s="231"/>
      <c r="AK413" s="231"/>
      <c r="AL413" s="231"/>
      <c r="AM413" s="231"/>
      <c r="AN413" s="231"/>
      <c r="AO413" s="231"/>
      <c r="AP413" s="231"/>
      <c r="AQ413" s="231"/>
      <c r="AR413" s="231"/>
      <c r="AS413" s="232">
        <f t="shared" ref="AS413" si="324">G413/6</f>
        <v>223333.33</v>
      </c>
      <c r="AT413" s="233"/>
      <c r="AU413" s="231"/>
      <c r="AV413" s="231"/>
      <c r="AW413" s="231"/>
      <c r="AX413" s="231"/>
      <c r="AY413" s="231"/>
      <c r="AZ413" s="231"/>
      <c r="BA413" s="231"/>
      <c r="BB413" s="231"/>
      <c r="BC413" s="231"/>
      <c r="BD413" s="231"/>
      <c r="BE413" s="232">
        <f t="shared" ref="BE413" si="325">G413/6</f>
        <v>223333.33</v>
      </c>
      <c r="BF413" s="233"/>
      <c r="BG413" s="231"/>
      <c r="BH413" s="231"/>
      <c r="BI413" s="231"/>
      <c r="BJ413" s="231"/>
      <c r="BK413" s="231"/>
      <c r="BL413" s="231"/>
      <c r="BM413" s="231"/>
      <c r="BN413" s="231"/>
      <c r="BO413" s="231"/>
      <c r="BP413" s="231"/>
      <c r="BQ413" s="232">
        <f t="shared" ref="BQ413" si="326">G413/6</f>
        <v>223333.33</v>
      </c>
      <c r="BR413" s="233"/>
      <c r="BS413" s="231"/>
      <c r="BT413" s="231"/>
      <c r="BU413" s="231"/>
      <c r="BV413" s="231"/>
      <c r="BW413" s="231"/>
      <c r="BX413" s="231"/>
      <c r="BY413" s="231"/>
      <c r="BZ413" s="231"/>
      <c r="CA413" s="231"/>
      <c r="CB413" s="231"/>
      <c r="CC413" s="232">
        <f t="shared" ref="CC413" si="327">G413-SUM(H413:CB413)</f>
        <v>223333.35</v>
      </c>
      <c r="CD413" s="368"/>
    </row>
    <row r="414" spans="1:82" ht="27" x14ac:dyDescent="0.75">
      <c r="A414" s="43"/>
      <c r="B414" s="26" t="s">
        <v>494</v>
      </c>
      <c r="C414" s="27" t="str">
        <f>"Provision for the Installation and Upgrade of Employer's Assets - Overhead charges and profit in respect of B-6001-a (" &amp; TEXT(F414,"#.##%") &amp; ")"</f>
        <v>Provision for the Installation and Upgrade of Employer's Assets - Overhead charges and profit in respect of B-6001-a (.%)</v>
      </c>
      <c r="D414" s="147" t="s">
        <v>320</v>
      </c>
      <c r="E414" s="302">
        <f>+G413</f>
        <v>1340000</v>
      </c>
      <c r="F414" s="312"/>
      <c r="G414" s="74">
        <f>+E414*F414</f>
        <v>0</v>
      </c>
      <c r="H414" s="234"/>
      <c r="I414" s="235"/>
      <c r="J414" s="230"/>
      <c r="K414" s="231"/>
      <c r="L414" s="231"/>
      <c r="M414" s="231"/>
      <c r="N414" s="231"/>
      <c r="O414" s="231"/>
      <c r="P414" s="231"/>
      <c r="Q414" s="231"/>
      <c r="R414" s="231"/>
      <c r="S414" s="231"/>
      <c r="T414" s="231"/>
      <c r="U414" s="232">
        <f>G414/6</f>
        <v>0</v>
      </c>
      <c r="V414" s="230"/>
      <c r="W414" s="231"/>
      <c r="X414" s="231"/>
      <c r="Y414" s="231"/>
      <c r="Z414" s="231"/>
      <c r="AA414" s="231"/>
      <c r="AB414" s="231"/>
      <c r="AC414" s="231"/>
      <c r="AD414" s="231"/>
      <c r="AE414" s="231"/>
      <c r="AF414" s="231"/>
      <c r="AG414" s="232">
        <f>G414/6</f>
        <v>0</v>
      </c>
      <c r="AH414" s="233"/>
      <c r="AI414" s="231"/>
      <c r="AJ414" s="231"/>
      <c r="AK414" s="231"/>
      <c r="AL414" s="231"/>
      <c r="AM414" s="231"/>
      <c r="AN414" s="231"/>
      <c r="AO414" s="231"/>
      <c r="AP414" s="231"/>
      <c r="AQ414" s="231"/>
      <c r="AR414" s="231"/>
      <c r="AS414" s="232">
        <f>G414/6</f>
        <v>0</v>
      </c>
      <c r="AT414" s="233"/>
      <c r="AU414" s="231"/>
      <c r="AV414" s="231"/>
      <c r="AW414" s="231"/>
      <c r="AX414" s="231"/>
      <c r="AY414" s="231"/>
      <c r="AZ414" s="231"/>
      <c r="BA414" s="231"/>
      <c r="BB414" s="231"/>
      <c r="BC414" s="231"/>
      <c r="BD414" s="231"/>
      <c r="BE414" s="232">
        <f>G414/6</f>
        <v>0</v>
      </c>
      <c r="BF414" s="233"/>
      <c r="BG414" s="231"/>
      <c r="BH414" s="231"/>
      <c r="BI414" s="231"/>
      <c r="BJ414" s="231"/>
      <c r="BK414" s="231"/>
      <c r="BL414" s="231"/>
      <c r="BM414" s="231"/>
      <c r="BN414" s="231"/>
      <c r="BO414" s="231"/>
      <c r="BP414" s="231"/>
      <c r="BQ414" s="232">
        <f>G414/6</f>
        <v>0</v>
      </c>
      <c r="BR414" s="233"/>
      <c r="BS414" s="231"/>
      <c r="BT414" s="231"/>
      <c r="BU414" s="231"/>
      <c r="BV414" s="231"/>
      <c r="BW414" s="231"/>
      <c r="BX414" s="231"/>
      <c r="BY414" s="231"/>
      <c r="BZ414" s="231"/>
      <c r="CA414" s="231"/>
      <c r="CB414" s="231"/>
      <c r="CC414" s="232">
        <f>G414-SUM(H414:CB414)</f>
        <v>0</v>
      </c>
      <c r="CD414" s="368"/>
    </row>
    <row r="415" spans="1:82" ht="27" x14ac:dyDescent="0.75">
      <c r="A415" s="155"/>
      <c r="B415" s="73" t="s">
        <v>495</v>
      </c>
      <c r="C415" s="129" t="str">
        <f>"Provision for the Installation and Upgrade of Electrical + Mechanical Assets - Provision for the installation and upgrade of Employer's Assets ("&amp; TEXT(F415,"## ### ###") &amp;")"</f>
        <v>Provision for the Installation and Upgrade of Electrical + Mechanical Assets - Provision for the installation and upgrade of Employer's Assets (1 340 000)</v>
      </c>
      <c r="D415" s="29" t="s">
        <v>318</v>
      </c>
      <c r="E415" s="255">
        <v>1</v>
      </c>
      <c r="F415" s="224">
        <v>1340000</v>
      </c>
      <c r="G415" s="74">
        <f t="shared" ref="G415" si="328">+E415*F415</f>
        <v>1340000</v>
      </c>
      <c r="H415" s="234"/>
      <c r="I415" s="235"/>
      <c r="J415" s="230"/>
      <c r="K415" s="231"/>
      <c r="L415" s="231"/>
      <c r="M415" s="231"/>
      <c r="N415" s="231"/>
      <c r="O415" s="231"/>
      <c r="P415" s="231"/>
      <c r="Q415" s="231"/>
      <c r="R415" s="231"/>
      <c r="S415" s="231"/>
      <c r="T415" s="231"/>
      <c r="U415" s="232">
        <f t="shared" ref="U415" si="329">G415/6</f>
        <v>223333.33</v>
      </c>
      <c r="V415" s="230"/>
      <c r="W415" s="231"/>
      <c r="X415" s="231"/>
      <c r="Y415" s="231"/>
      <c r="Z415" s="231"/>
      <c r="AA415" s="231"/>
      <c r="AB415" s="231"/>
      <c r="AC415" s="231"/>
      <c r="AD415" s="231"/>
      <c r="AE415" s="231"/>
      <c r="AF415" s="231"/>
      <c r="AG415" s="232">
        <f t="shared" ref="AG415" si="330">G415/6</f>
        <v>223333.33</v>
      </c>
      <c r="AH415" s="233"/>
      <c r="AI415" s="231"/>
      <c r="AJ415" s="231"/>
      <c r="AK415" s="231"/>
      <c r="AL415" s="231"/>
      <c r="AM415" s="231"/>
      <c r="AN415" s="231"/>
      <c r="AO415" s="231"/>
      <c r="AP415" s="231"/>
      <c r="AQ415" s="231"/>
      <c r="AR415" s="231"/>
      <c r="AS415" s="232">
        <f t="shared" ref="AS415" si="331">G415/6</f>
        <v>223333.33</v>
      </c>
      <c r="AT415" s="233"/>
      <c r="AU415" s="231"/>
      <c r="AV415" s="231"/>
      <c r="AW415" s="231"/>
      <c r="AX415" s="231"/>
      <c r="AY415" s="231"/>
      <c r="AZ415" s="231"/>
      <c r="BA415" s="231"/>
      <c r="BB415" s="231"/>
      <c r="BC415" s="231"/>
      <c r="BD415" s="231"/>
      <c r="BE415" s="232">
        <f t="shared" ref="BE415" si="332">G415/6</f>
        <v>223333.33</v>
      </c>
      <c r="BF415" s="233"/>
      <c r="BG415" s="231"/>
      <c r="BH415" s="231"/>
      <c r="BI415" s="231"/>
      <c r="BJ415" s="231"/>
      <c r="BK415" s="231"/>
      <c r="BL415" s="231"/>
      <c r="BM415" s="231"/>
      <c r="BN415" s="231"/>
      <c r="BO415" s="231"/>
      <c r="BP415" s="231"/>
      <c r="BQ415" s="232">
        <f t="shared" ref="BQ415" si="333">G415/6</f>
        <v>223333.33</v>
      </c>
      <c r="BR415" s="233"/>
      <c r="BS415" s="231"/>
      <c r="BT415" s="231"/>
      <c r="BU415" s="231"/>
      <c r="BV415" s="231"/>
      <c r="BW415" s="231"/>
      <c r="BX415" s="231"/>
      <c r="BY415" s="231"/>
      <c r="BZ415" s="231"/>
      <c r="CA415" s="231"/>
      <c r="CB415" s="231"/>
      <c r="CC415" s="232">
        <f t="shared" ref="CC415" si="334">G415-SUM(H415:CB415)</f>
        <v>223333.35</v>
      </c>
      <c r="CD415" s="368"/>
    </row>
    <row r="416" spans="1:82" ht="27" x14ac:dyDescent="0.75">
      <c r="A416" s="43"/>
      <c r="B416" s="26" t="s">
        <v>496</v>
      </c>
      <c r="C416" s="27" t="str">
        <f>"Provision for the Installation and Upgrade of Electrical + Mechanical Assets - Overhead charges and profit in respect of B-6002-a (" &amp; TEXT(F416,"#.##%") &amp; ")"</f>
        <v>Provision for the Installation and Upgrade of Electrical + Mechanical Assets - Overhead charges and profit in respect of B-6002-a (.%)</v>
      </c>
      <c r="D416" s="147" t="s">
        <v>320</v>
      </c>
      <c r="E416" s="302">
        <f>+G415</f>
        <v>1340000</v>
      </c>
      <c r="F416" s="312"/>
      <c r="G416" s="74">
        <f>+E416*F416</f>
        <v>0</v>
      </c>
      <c r="H416" s="234"/>
      <c r="I416" s="235"/>
      <c r="J416" s="230"/>
      <c r="K416" s="231"/>
      <c r="L416" s="231"/>
      <c r="M416" s="231"/>
      <c r="N416" s="231"/>
      <c r="O416" s="231"/>
      <c r="P416" s="231"/>
      <c r="Q416" s="231"/>
      <c r="R416" s="231"/>
      <c r="S416" s="231"/>
      <c r="T416" s="231"/>
      <c r="U416" s="232">
        <f>G416/6</f>
        <v>0</v>
      </c>
      <c r="V416" s="230"/>
      <c r="W416" s="231"/>
      <c r="X416" s="231"/>
      <c r="Y416" s="231"/>
      <c r="Z416" s="231"/>
      <c r="AA416" s="231"/>
      <c r="AB416" s="231"/>
      <c r="AC416" s="231"/>
      <c r="AD416" s="231"/>
      <c r="AE416" s="231"/>
      <c r="AF416" s="231"/>
      <c r="AG416" s="232">
        <f>G416/6</f>
        <v>0</v>
      </c>
      <c r="AH416" s="233"/>
      <c r="AI416" s="231"/>
      <c r="AJ416" s="231"/>
      <c r="AK416" s="231"/>
      <c r="AL416" s="231"/>
      <c r="AM416" s="231"/>
      <c r="AN416" s="231"/>
      <c r="AO416" s="231"/>
      <c r="AP416" s="231"/>
      <c r="AQ416" s="231"/>
      <c r="AR416" s="231"/>
      <c r="AS416" s="232">
        <f>G416/6</f>
        <v>0</v>
      </c>
      <c r="AT416" s="233"/>
      <c r="AU416" s="231"/>
      <c r="AV416" s="231"/>
      <c r="AW416" s="231"/>
      <c r="AX416" s="231"/>
      <c r="AY416" s="231"/>
      <c r="AZ416" s="231"/>
      <c r="BA416" s="231"/>
      <c r="BB416" s="231"/>
      <c r="BC416" s="231"/>
      <c r="BD416" s="231"/>
      <c r="BE416" s="232">
        <f>G416/6</f>
        <v>0</v>
      </c>
      <c r="BF416" s="233"/>
      <c r="BG416" s="231"/>
      <c r="BH416" s="231"/>
      <c r="BI416" s="231"/>
      <c r="BJ416" s="231"/>
      <c r="BK416" s="231"/>
      <c r="BL416" s="231"/>
      <c r="BM416" s="231"/>
      <c r="BN416" s="231"/>
      <c r="BO416" s="231"/>
      <c r="BP416" s="231"/>
      <c r="BQ416" s="232">
        <f>G416/6</f>
        <v>0</v>
      </c>
      <c r="BR416" s="233"/>
      <c r="BS416" s="231"/>
      <c r="BT416" s="231"/>
      <c r="BU416" s="231"/>
      <c r="BV416" s="231"/>
      <c r="BW416" s="231"/>
      <c r="BX416" s="231"/>
      <c r="BY416" s="231"/>
      <c r="BZ416" s="231"/>
      <c r="CA416" s="231"/>
      <c r="CB416" s="231"/>
      <c r="CC416" s="232">
        <f>G416-SUM(H416:CB416)</f>
        <v>0</v>
      </c>
      <c r="CD416" s="368"/>
    </row>
    <row r="417" spans="1:82" ht="27" x14ac:dyDescent="0.75">
      <c r="A417" s="155"/>
      <c r="B417" s="73" t="s">
        <v>497</v>
      </c>
      <c r="C417" s="129" t="str">
        <f>"Provision for the Installation and Upgrade of Toll System Assets - Provision for the installation and upgrade of Toll System Assets (" &amp; TEXT(F417,"######") &amp;")"</f>
        <v>Provision for the Installation and Upgrade of Toll System Assets - Provision for the installation and upgrade of Toll System Assets (200000)</v>
      </c>
      <c r="D417" s="29" t="s">
        <v>318</v>
      </c>
      <c r="E417" s="255">
        <v>1</v>
      </c>
      <c r="F417" s="224">
        <v>200000</v>
      </c>
      <c r="G417" s="74">
        <f t="shared" ref="G417" si="335">+E417*F417</f>
        <v>200000</v>
      </c>
      <c r="H417" s="234"/>
      <c r="I417" s="235"/>
      <c r="J417" s="230"/>
      <c r="K417" s="231"/>
      <c r="L417" s="231"/>
      <c r="M417" s="231"/>
      <c r="N417" s="231"/>
      <c r="O417" s="231"/>
      <c r="P417" s="231"/>
      <c r="Q417" s="231"/>
      <c r="R417" s="231"/>
      <c r="S417" s="231"/>
      <c r="T417" s="231"/>
      <c r="U417" s="232">
        <f t="shared" ref="U417" si="336">G417/6</f>
        <v>33333.33</v>
      </c>
      <c r="V417" s="230"/>
      <c r="W417" s="231"/>
      <c r="X417" s="231"/>
      <c r="Y417" s="231"/>
      <c r="Z417" s="231"/>
      <c r="AA417" s="231"/>
      <c r="AB417" s="231"/>
      <c r="AC417" s="231"/>
      <c r="AD417" s="231"/>
      <c r="AE417" s="231"/>
      <c r="AF417" s="231"/>
      <c r="AG417" s="232">
        <f t="shared" ref="AG417" si="337">G417/6</f>
        <v>33333.33</v>
      </c>
      <c r="AH417" s="233"/>
      <c r="AI417" s="231"/>
      <c r="AJ417" s="231"/>
      <c r="AK417" s="231"/>
      <c r="AL417" s="231"/>
      <c r="AM417" s="231"/>
      <c r="AN417" s="231"/>
      <c r="AO417" s="231"/>
      <c r="AP417" s="231"/>
      <c r="AQ417" s="231"/>
      <c r="AR417" s="231"/>
      <c r="AS417" s="232">
        <f t="shared" ref="AS417" si="338">G417/6</f>
        <v>33333.33</v>
      </c>
      <c r="AT417" s="233"/>
      <c r="AU417" s="231"/>
      <c r="AV417" s="231"/>
      <c r="AW417" s="231"/>
      <c r="AX417" s="231"/>
      <c r="AY417" s="231"/>
      <c r="AZ417" s="231"/>
      <c r="BA417" s="231"/>
      <c r="BB417" s="231"/>
      <c r="BC417" s="231"/>
      <c r="BD417" s="231"/>
      <c r="BE417" s="232">
        <f t="shared" ref="BE417" si="339">G417/6</f>
        <v>33333.33</v>
      </c>
      <c r="BF417" s="233"/>
      <c r="BG417" s="231"/>
      <c r="BH417" s="231"/>
      <c r="BI417" s="231"/>
      <c r="BJ417" s="231"/>
      <c r="BK417" s="231"/>
      <c r="BL417" s="231"/>
      <c r="BM417" s="231"/>
      <c r="BN417" s="231"/>
      <c r="BO417" s="231"/>
      <c r="BP417" s="231"/>
      <c r="BQ417" s="232">
        <f t="shared" ref="BQ417" si="340">G417/6</f>
        <v>33333.33</v>
      </c>
      <c r="BR417" s="233"/>
      <c r="BS417" s="231"/>
      <c r="BT417" s="231"/>
      <c r="BU417" s="231"/>
      <c r="BV417" s="231"/>
      <c r="BW417" s="231"/>
      <c r="BX417" s="231"/>
      <c r="BY417" s="231"/>
      <c r="BZ417" s="231"/>
      <c r="CA417" s="231"/>
      <c r="CB417" s="231"/>
      <c r="CC417" s="232">
        <f t="shared" ref="CC417" si="341">G417-SUM(H417:CB417)</f>
        <v>33333.35</v>
      </c>
      <c r="CD417" s="368"/>
    </row>
    <row r="418" spans="1:82" ht="27" x14ac:dyDescent="0.75">
      <c r="A418" s="43"/>
      <c r="B418" s="26" t="s">
        <v>498</v>
      </c>
      <c r="C418" s="27" t="str">
        <f>"Provision for the Installation and Upgrade of Toll System Assets - Overhead charges and profit in respect of B-6003-a (" &amp; TEXT(F418,"#.##%") &amp; ")"</f>
        <v>Provision for the Installation and Upgrade of Toll System Assets - Overhead charges and profit in respect of B-6003-a (.%)</v>
      </c>
      <c r="D418" s="147" t="s">
        <v>320</v>
      </c>
      <c r="E418" s="302">
        <f>+G417</f>
        <v>200000</v>
      </c>
      <c r="F418" s="312"/>
      <c r="G418" s="74">
        <f>+E418*F418</f>
        <v>0</v>
      </c>
      <c r="H418" s="234"/>
      <c r="I418" s="235"/>
      <c r="J418" s="230"/>
      <c r="K418" s="231"/>
      <c r="L418" s="231"/>
      <c r="M418" s="231"/>
      <c r="N418" s="231"/>
      <c r="O418" s="231"/>
      <c r="P418" s="231"/>
      <c r="Q418" s="231"/>
      <c r="R418" s="231"/>
      <c r="S418" s="231"/>
      <c r="T418" s="231"/>
      <c r="U418" s="232">
        <f>G418/6</f>
        <v>0</v>
      </c>
      <c r="V418" s="230"/>
      <c r="W418" s="231"/>
      <c r="X418" s="231"/>
      <c r="Y418" s="231"/>
      <c r="Z418" s="231"/>
      <c r="AA418" s="231"/>
      <c r="AB418" s="231"/>
      <c r="AC418" s="231"/>
      <c r="AD418" s="231"/>
      <c r="AE418" s="231"/>
      <c r="AF418" s="231"/>
      <c r="AG418" s="232">
        <f>G418/6</f>
        <v>0</v>
      </c>
      <c r="AH418" s="233"/>
      <c r="AI418" s="231"/>
      <c r="AJ418" s="231"/>
      <c r="AK418" s="231"/>
      <c r="AL418" s="231"/>
      <c r="AM418" s="231"/>
      <c r="AN418" s="231"/>
      <c r="AO418" s="231"/>
      <c r="AP418" s="231"/>
      <c r="AQ418" s="231"/>
      <c r="AR418" s="231"/>
      <c r="AS418" s="232">
        <f>G418/6</f>
        <v>0</v>
      </c>
      <c r="AT418" s="233"/>
      <c r="AU418" s="231"/>
      <c r="AV418" s="231"/>
      <c r="AW418" s="231"/>
      <c r="AX418" s="231"/>
      <c r="AY418" s="231"/>
      <c r="AZ418" s="231"/>
      <c r="BA418" s="231"/>
      <c r="BB418" s="231"/>
      <c r="BC418" s="231"/>
      <c r="BD418" s="231"/>
      <c r="BE418" s="232">
        <f>G418/6</f>
        <v>0</v>
      </c>
      <c r="BF418" s="233"/>
      <c r="BG418" s="231"/>
      <c r="BH418" s="231"/>
      <c r="BI418" s="231"/>
      <c r="BJ418" s="231"/>
      <c r="BK418" s="231"/>
      <c r="BL418" s="231"/>
      <c r="BM418" s="231"/>
      <c r="BN418" s="231"/>
      <c r="BO418" s="231"/>
      <c r="BP418" s="231"/>
      <c r="BQ418" s="232">
        <f>G418/6</f>
        <v>0</v>
      </c>
      <c r="BR418" s="233"/>
      <c r="BS418" s="231"/>
      <c r="BT418" s="231"/>
      <c r="BU418" s="231"/>
      <c r="BV418" s="231"/>
      <c r="BW418" s="231"/>
      <c r="BX418" s="231"/>
      <c r="BY418" s="231"/>
      <c r="BZ418" s="231"/>
      <c r="CA418" s="231"/>
      <c r="CB418" s="231"/>
      <c r="CC418" s="232">
        <f>G418-SUM(H418:CB418)</f>
        <v>0</v>
      </c>
      <c r="CD418" s="368"/>
    </row>
    <row r="419" spans="1:82" ht="27" x14ac:dyDescent="0.75">
      <c r="A419" s="155"/>
      <c r="B419" s="73" t="s">
        <v>499</v>
      </c>
      <c r="C419" s="129" t="str">
        <f>"Customer Service Kiosk at locations Remote from the Plazas - Allowance for Customer Service Kiosks Planning and Design ("&amp; TEXT(F419,"### ###") &amp;")"</f>
        <v>Customer Service Kiosk at locations Remote from the Plazas - Allowance for Customer Service Kiosks Planning and Design (400 000)</v>
      </c>
      <c r="D419" s="29" t="s">
        <v>318</v>
      </c>
      <c r="E419" s="255">
        <v>1</v>
      </c>
      <c r="F419" s="224">
        <v>400000</v>
      </c>
      <c r="G419" s="74">
        <f t="shared" ref="G419" si="342">+E419*F419</f>
        <v>400000</v>
      </c>
      <c r="H419" s="234"/>
      <c r="I419" s="235"/>
      <c r="J419" s="230"/>
      <c r="K419" s="231"/>
      <c r="L419" s="231"/>
      <c r="M419" s="231"/>
      <c r="N419" s="231"/>
      <c r="O419" s="231"/>
      <c r="P419" s="231"/>
      <c r="Q419" s="231"/>
      <c r="R419" s="231"/>
      <c r="S419" s="231"/>
      <c r="T419" s="231"/>
      <c r="U419" s="232">
        <f t="shared" ref="U419" si="343">G419/6</f>
        <v>66666.67</v>
      </c>
      <c r="V419" s="230"/>
      <c r="W419" s="231"/>
      <c r="X419" s="231"/>
      <c r="Y419" s="231"/>
      <c r="Z419" s="231"/>
      <c r="AA419" s="231"/>
      <c r="AB419" s="231"/>
      <c r="AC419" s="231"/>
      <c r="AD419" s="231"/>
      <c r="AE419" s="231"/>
      <c r="AF419" s="231"/>
      <c r="AG419" s="232">
        <f t="shared" ref="AG419" si="344">G419/6</f>
        <v>66666.67</v>
      </c>
      <c r="AH419" s="233"/>
      <c r="AI419" s="231"/>
      <c r="AJ419" s="231"/>
      <c r="AK419" s="231"/>
      <c r="AL419" s="231"/>
      <c r="AM419" s="231"/>
      <c r="AN419" s="231"/>
      <c r="AO419" s="231"/>
      <c r="AP419" s="231"/>
      <c r="AQ419" s="231"/>
      <c r="AR419" s="231"/>
      <c r="AS419" s="232">
        <f t="shared" ref="AS419" si="345">G419/6</f>
        <v>66666.67</v>
      </c>
      <c r="AT419" s="233"/>
      <c r="AU419" s="231"/>
      <c r="AV419" s="231"/>
      <c r="AW419" s="231"/>
      <c r="AX419" s="231"/>
      <c r="AY419" s="231"/>
      <c r="AZ419" s="231"/>
      <c r="BA419" s="231"/>
      <c r="BB419" s="231"/>
      <c r="BC419" s="231"/>
      <c r="BD419" s="231"/>
      <c r="BE419" s="232">
        <f t="shared" ref="BE419" si="346">G419/6</f>
        <v>66666.67</v>
      </c>
      <c r="BF419" s="233"/>
      <c r="BG419" s="231"/>
      <c r="BH419" s="231"/>
      <c r="BI419" s="231"/>
      <c r="BJ419" s="231"/>
      <c r="BK419" s="231"/>
      <c r="BL419" s="231"/>
      <c r="BM419" s="231"/>
      <c r="BN419" s="231"/>
      <c r="BO419" s="231"/>
      <c r="BP419" s="231"/>
      <c r="BQ419" s="232">
        <f t="shared" ref="BQ419" si="347">G419/6</f>
        <v>66666.67</v>
      </c>
      <c r="BR419" s="233"/>
      <c r="BS419" s="231"/>
      <c r="BT419" s="231"/>
      <c r="BU419" s="231"/>
      <c r="BV419" s="231"/>
      <c r="BW419" s="231"/>
      <c r="BX419" s="231"/>
      <c r="BY419" s="231"/>
      <c r="BZ419" s="231"/>
      <c r="CA419" s="231"/>
      <c r="CB419" s="231"/>
      <c r="CC419" s="232">
        <f t="shared" ref="CC419" si="348">G419-SUM(H419:CB419)</f>
        <v>66666.649999999994</v>
      </c>
      <c r="CD419" s="368"/>
    </row>
    <row r="420" spans="1:82" ht="27" x14ac:dyDescent="0.75">
      <c r="A420" s="43"/>
      <c r="B420" s="26" t="s">
        <v>500</v>
      </c>
      <c r="C420" s="27" t="str">
        <f>"Customer Service Kiosk at locations Remote from the Plazas - Overhead Charges and Profit in respect of B-6004-a ("&amp; TEXT(F420,"#.##%") &amp; ")"</f>
        <v>Customer Service Kiosk at locations Remote from the Plazas - Overhead Charges and Profit in respect of B-6004-a (.%)</v>
      </c>
      <c r="D420" s="147" t="s">
        <v>320</v>
      </c>
      <c r="E420" s="302">
        <f>+G419</f>
        <v>400000</v>
      </c>
      <c r="F420" s="312"/>
      <c r="G420" s="74">
        <f>+E420*F420</f>
        <v>0</v>
      </c>
      <c r="H420" s="234"/>
      <c r="I420" s="235"/>
      <c r="J420" s="230"/>
      <c r="K420" s="231"/>
      <c r="L420" s="231"/>
      <c r="M420" s="231"/>
      <c r="N420" s="231"/>
      <c r="O420" s="231"/>
      <c r="P420" s="231"/>
      <c r="Q420" s="231"/>
      <c r="R420" s="231"/>
      <c r="S420" s="231"/>
      <c r="T420" s="231"/>
      <c r="U420" s="232">
        <f>G420/6</f>
        <v>0</v>
      </c>
      <c r="V420" s="230"/>
      <c r="W420" s="231"/>
      <c r="X420" s="231"/>
      <c r="Y420" s="231"/>
      <c r="Z420" s="231"/>
      <c r="AA420" s="231"/>
      <c r="AB420" s="231"/>
      <c r="AC420" s="231"/>
      <c r="AD420" s="231"/>
      <c r="AE420" s="231"/>
      <c r="AF420" s="231"/>
      <c r="AG420" s="232">
        <f>G420/6</f>
        <v>0</v>
      </c>
      <c r="AH420" s="233"/>
      <c r="AI420" s="231"/>
      <c r="AJ420" s="231"/>
      <c r="AK420" s="231"/>
      <c r="AL420" s="231"/>
      <c r="AM420" s="231"/>
      <c r="AN420" s="231"/>
      <c r="AO420" s="231"/>
      <c r="AP420" s="231"/>
      <c r="AQ420" s="231"/>
      <c r="AR420" s="231"/>
      <c r="AS420" s="232">
        <f>G420/6</f>
        <v>0</v>
      </c>
      <c r="AT420" s="233"/>
      <c r="AU420" s="231"/>
      <c r="AV420" s="231"/>
      <c r="AW420" s="231"/>
      <c r="AX420" s="231"/>
      <c r="AY420" s="231"/>
      <c r="AZ420" s="231"/>
      <c r="BA420" s="231"/>
      <c r="BB420" s="231"/>
      <c r="BC420" s="231"/>
      <c r="BD420" s="231"/>
      <c r="BE420" s="232">
        <f>G420/6</f>
        <v>0</v>
      </c>
      <c r="BF420" s="233"/>
      <c r="BG420" s="231"/>
      <c r="BH420" s="231"/>
      <c r="BI420" s="231"/>
      <c r="BJ420" s="231"/>
      <c r="BK420" s="231"/>
      <c r="BL420" s="231"/>
      <c r="BM420" s="231"/>
      <c r="BN420" s="231"/>
      <c r="BO420" s="231"/>
      <c r="BP420" s="231"/>
      <c r="BQ420" s="232">
        <f>G420/6</f>
        <v>0</v>
      </c>
      <c r="BR420" s="233"/>
      <c r="BS420" s="231"/>
      <c r="BT420" s="231"/>
      <c r="BU420" s="231"/>
      <c r="BV420" s="231"/>
      <c r="BW420" s="231"/>
      <c r="BX420" s="231"/>
      <c r="BY420" s="231"/>
      <c r="BZ420" s="231"/>
      <c r="CA420" s="231"/>
      <c r="CB420" s="231"/>
      <c r="CC420" s="232">
        <f>G420-SUM(H420:CB420)</f>
        <v>0</v>
      </c>
      <c r="CD420" s="368"/>
    </row>
    <row r="421" spans="1:82" ht="27" x14ac:dyDescent="0.75">
      <c r="A421" s="180"/>
      <c r="B421" s="73" t="s">
        <v>501</v>
      </c>
      <c r="C421" s="129" t="str">
        <f>"Customer Service Kiosk at locations Remote from the Plazas - Procurement of Kiosks Supply and Installation ("&amp; TEXT(F421,"### ###") &amp;")"</f>
        <v>Customer Service Kiosk at locations Remote from the Plazas - Procurement of Kiosks Supply and Installation (600 000)</v>
      </c>
      <c r="D421" s="29" t="s">
        <v>318</v>
      </c>
      <c r="E421" s="255">
        <v>1</v>
      </c>
      <c r="F421" s="224">
        <v>600000</v>
      </c>
      <c r="G421" s="74">
        <f t="shared" ref="G421" si="349">+E421*F421</f>
        <v>600000</v>
      </c>
      <c r="H421" s="234"/>
      <c r="I421" s="235"/>
      <c r="J421" s="230"/>
      <c r="K421" s="231"/>
      <c r="L421" s="231"/>
      <c r="M421" s="231"/>
      <c r="N421" s="231"/>
      <c r="O421" s="231"/>
      <c r="P421" s="231"/>
      <c r="Q421" s="231"/>
      <c r="R421" s="231"/>
      <c r="S421" s="231"/>
      <c r="T421" s="231"/>
      <c r="U421" s="232">
        <f t="shared" ref="U421" si="350">G421/6</f>
        <v>100000</v>
      </c>
      <c r="V421" s="230"/>
      <c r="W421" s="231"/>
      <c r="X421" s="231"/>
      <c r="Y421" s="231"/>
      <c r="Z421" s="231"/>
      <c r="AA421" s="231"/>
      <c r="AB421" s="231"/>
      <c r="AC421" s="231"/>
      <c r="AD421" s="231"/>
      <c r="AE421" s="231"/>
      <c r="AF421" s="231"/>
      <c r="AG421" s="232">
        <f t="shared" ref="AG421" si="351">G421/6</f>
        <v>100000</v>
      </c>
      <c r="AH421" s="233"/>
      <c r="AI421" s="231"/>
      <c r="AJ421" s="231"/>
      <c r="AK421" s="231"/>
      <c r="AL421" s="231"/>
      <c r="AM421" s="231"/>
      <c r="AN421" s="231"/>
      <c r="AO421" s="231"/>
      <c r="AP421" s="231"/>
      <c r="AQ421" s="231"/>
      <c r="AR421" s="231"/>
      <c r="AS421" s="232">
        <f t="shared" ref="AS421" si="352">G421/6</f>
        <v>100000</v>
      </c>
      <c r="AT421" s="233"/>
      <c r="AU421" s="231"/>
      <c r="AV421" s="231"/>
      <c r="AW421" s="231"/>
      <c r="AX421" s="231"/>
      <c r="AY421" s="231"/>
      <c r="AZ421" s="231"/>
      <c r="BA421" s="231"/>
      <c r="BB421" s="231"/>
      <c r="BC421" s="231"/>
      <c r="BD421" s="231"/>
      <c r="BE421" s="232">
        <f t="shared" ref="BE421" si="353">G421/6</f>
        <v>100000</v>
      </c>
      <c r="BF421" s="233"/>
      <c r="BG421" s="231"/>
      <c r="BH421" s="231"/>
      <c r="BI421" s="231"/>
      <c r="BJ421" s="231"/>
      <c r="BK421" s="231"/>
      <c r="BL421" s="231"/>
      <c r="BM421" s="231"/>
      <c r="BN421" s="231"/>
      <c r="BO421" s="231"/>
      <c r="BP421" s="231"/>
      <c r="BQ421" s="232">
        <f t="shared" ref="BQ421" si="354">G421/6</f>
        <v>100000</v>
      </c>
      <c r="BR421" s="233"/>
      <c r="BS421" s="231"/>
      <c r="BT421" s="231"/>
      <c r="BU421" s="231"/>
      <c r="BV421" s="231"/>
      <c r="BW421" s="231"/>
      <c r="BX421" s="231"/>
      <c r="BY421" s="231"/>
      <c r="BZ421" s="231"/>
      <c r="CA421" s="231"/>
      <c r="CB421" s="231"/>
      <c r="CC421" s="232">
        <f t="shared" ref="CC421" si="355">G421-SUM(H421:CB421)</f>
        <v>100000</v>
      </c>
      <c r="CD421" s="368"/>
    </row>
    <row r="422" spans="1:82" ht="27" x14ac:dyDescent="0.75">
      <c r="A422" s="39"/>
      <c r="B422" s="26" t="s">
        <v>502</v>
      </c>
      <c r="C422" s="27" t="str">
        <f>"Customer Service Kiosk at locations Remote from the Plazas - Overhead charges and Profit in respect of B-6004-c ("&amp; TEXT(F422,"##%") &amp; ")"</f>
        <v>Customer Service Kiosk at locations Remote from the Plazas - Overhead charges and Profit in respect of B-6004-c (%)</v>
      </c>
      <c r="D422" s="147" t="s">
        <v>320</v>
      </c>
      <c r="E422" s="302">
        <f>+G421</f>
        <v>600000</v>
      </c>
      <c r="F422" s="312"/>
      <c r="G422" s="74">
        <f>+E422*F422</f>
        <v>0</v>
      </c>
      <c r="H422" s="234"/>
      <c r="I422" s="235"/>
      <c r="J422" s="230"/>
      <c r="K422" s="231"/>
      <c r="L422" s="231"/>
      <c r="M422" s="231"/>
      <c r="N422" s="231"/>
      <c r="O422" s="231"/>
      <c r="P422" s="231"/>
      <c r="Q422" s="231"/>
      <c r="R422" s="231"/>
      <c r="S422" s="231"/>
      <c r="T422" s="231"/>
      <c r="U422" s="232">
        <f>G422/6</f>
        <v>0</v>
      </c>
      <c r="V422" s="230"/>
      <c r="W422" s="231"/>
      <c r="X422" s="231"/>
      <c r="Y422" s="231"/>
      <c r="Z422" s="231"/>
      <c r="AA422" s="231"/>
      <c r="AB422" s="231"/>
      <c r="AC422" s="231"/>
      <c r="AD422" s="231"/>
      <c r="AE422" s="231"/>
      <c r="AF422" s="231"/>
      <c r="AG422" s="232">
        <f>G422/6</f>
        <v>0</v>
      </c>
      <c r="AH422" s="233"/>
      <c r="AI422" s="231"/>
      <c r="AJ422" s="231"/>
      <c r="AK422" s="231"/>
      <c r="AL422" s="231"/>
      <c r="AM422" s="231"/>
      <c r="AN422" s="231"/>
      <c r="AO422" s="231"/>
      <c r="AP422" s="231"/>
      <c r="AQ422" s="231"/>
      <c r="AR422" s="231"/>
      <c r="AS422" s="232">
        <f>G422/6</f>
        <v>0</v>
      </c>
      <c r="AT422" s="233"/>
      <c r="AU422" s="231"/>
      <c r="AV422" s="231"/>
      <c r="AW422" s="231"/>
      <c r="AX422" s="231"/>
      <c r="AY422" s="231"/>
      <c r="AZ422" s="231"/>
      <c r="BA422" s="231"/>
      <c r="BB422" s="231"/>
      <c r="BC422" s="231"/>
      <c r="BD422" s="231"/>
      <c r="BE422" s="232">
        <f>G422/6</f>
        <v>0</v>
      </c>
      <c r="BF422" s="233"/>
      <c r="BG422" s="231"/>
      <c r="BH422" s="231"/>
      <c r="BI422" s="231"/>
      <c r="BJ422" s="231"/>
      <c r="BK422" s="231"/>
      <c r="BL422" s="231"/>
      <c r="BM422" s="231"/>
      <c r="BN422" s="231"/>
      <c r="BO422" s="231"/>
      <c r="BP422" s="231"/>
      <c r="BQ422" s="232">
        <f>G422/6</f>
        <v>0</v>
      </c>
      <c r="BR422" s="233"/>
      <c r="BS422" s="231"/>
      <c r="BT422" s="231"/>
      <c r="BU422" s="231"/>
      <c r="BV422" s="231"/>
      <c r="BW422" s="231"/>
      <c r="BX422" s="231"/>
      <c r="BY422" s="231"/>
      <c r="BZ422" s="231"/>
      <c r="CA422" s="231"/>
      <c r="CB422" s="231"/>
      <c r="CC422" s="232">
        <f>G422-SUM(H422:CB422)</f>
        <v>0</v>
      </c>
      <c r="CD422" s="368"/>
    </row>
    <row r="423" spans="1:82" ht="27" x14ac:dyDescent="0.75">
      <c r="A423" s="39"/>
      <c r="B423" s="73" t="s">
        <v>503</v>
      </c>
      <c r="C423" s="129" t="str">
        <f>"Customer Service Kiosks at Toll Plazas - Allowance for Customer Service Kiosks Planning and Design ("&amp; TEXT(F423,"##### ###") &amp;")"</f>
        <v>Customer Service Kiosks at Toll Plazas - Allowance for Customer Service Kiosks Planning and Design (400 000)</v>
      </c>
      <c r="D423" s="29" t="s">
        <v>318</v>
      </c>
      <c r="E423" s="255">
        <v>1</v>
      </c>
      <c r="F423" s="224">
        <v>400000</v>
      </c>
      <c r="G423" s="74">
        <f t="shared" ref="G423" si="356">+E423*F423</f>
        <v>400000</v>
      </c>
      <c r="H423" s="234"/>
      <c r="I423" s="235"/>
      <c r="J423" s="230"/>
      <c r="K423" s="231"/>
      <c r="L423" s="231"/>
      <c r="M423" s="231"/>
      <c r="N423" s="231"/>
      <c r="O423" s="231"/>
      <c r="P423" s="231"/>
      <c r="Q423" s="231"/>
      <c r="R423" s="231"/>
      <c r="S423" s="231"/>
      <c r="T423" s="231"/>
      <c r="U423" s="232">
        <f t="shared" ref="U423" si="357">G423/6</f>
        <v>66666.67</v>
      </c>
      <c r="V423" s="230"/>
      <c r="W423" s="231"/>
      <c r="X423" s="231"/>
      <c r="Y423" s="231"/>
      <c r="Z423" s="231"/>
      <c r="AA423" s="231"/>
      <c r="AB423" s="231"/>
      <c r="AC423" s="231"/>
      <c r="AD423" s="231"/>
      <c r="AE423" s="231"/>
      <c r="AF423" s="231"/>
      <c r="AG423" s="232">
        <f t="shared" ref="AG423" si="358">G423/6</f>
        <v>66666.67</v>
      </c>
      <c r="AH423" s="233"/>
      <c r="AI423" s="231"/>
      <c r="AJ423" s="231"/>
      <c r="AK423" s="231"/>
      <c r="AL423" s="231"/>
      <c r="AM423" s="231"/>
      <c r="AN423" s="231"/>
      <c r="AO423" s="231"/>
      <c r="AP423" s="231"/>
      <c r="AQ423" s="231"/>
      <c r="AR423" s="231"/>
      <c r="AS423" s="232">
        <f t="shared" ref="AS423" si="359">G423/6</f>
        <v>66666.67</v>
      </c>
      <c r="AT423" s="233"/>
      <c r="AU423" s="231"/>
      <c r="AV423" s="231"/>
      <c r="AW423" s="231"/>
      <c r="AX423" s="231"/>
      <c r="AY423" s="231"/>
      <c r="AZ423" s="231"/>
      <c r="BA423" s="231"/>
      <c r="BB423" s="231"/>
      <c r="BC423" s="231"/>
      <c r="BD423" s="231"/>
      <c r="BE423" s="232">
        <f t="shared" ref="BE423" si="360">G423/6</f>
        <v>66666.67</v>
      </c>
      <c r="BF423" s="233"/>
      <c r="BG423" s="231"/>
      <c r="BH423" s="231"/>
      <c r="BI423" s="231"/>
      <c r="BJ423" s="231"/>
      <c r="BK423" s="231"/>
      <c r="BL423" s="231"/>
      <c r="BM423" s="231"/>
      <c r="BN423" s="231"/>
      <c r="BO423" s="231"/>
      <c r="BP423" s="231"/>
      <c r="BQ423" s="232">
        <f t="shared" ref="BQ423" si="361">G423/6</f>
        <v>66666.67</v>
      </c>
      <c r="BR423" s="233"/>
      <c r="BS423" s="231"/>
      <c r="BT423" s="231"/>
      <c r="BU423" s="231"/>
      <c r="BV423" s="231"/>
      <c r="BW423" s="231"/>
      <c r="BX423" s="231"/>
      <c r="BY423" s="231"/>
      <c r="BZ423" s="231"/>
      <c r="CA423" s="231"/>
      <c r="CB423" s="231"/>
      <c r="CC423" s="232">
        <f t="shared" ref="CC423" si="362">G423-SUM(H423:CB423)</f>
        <v>66666.649999999994</v>
      </c>
      <c r="CD423" s="368"/>
    </row>
    <row r="424" spans="1:82" x14ac:dyDescent="0.75">
      <c r="A424" s="43"/>
      <c r="B424" s="26" t="s">
        <v>504</v>
      </c>
      <c r="C424" s="27" t="str">
        <f>"Customer Service Kiosks at Toll Plazas - Overhead Charges and Profit in respect of B-6005-a ("&amp; TEXT(F424,"#.##%") &amp; ")"</f>
        <v>Customer Service Kiosks at Toll Plazas - Overhead Charges and Profit in respect of B-6005-a (.%)</v>
      </c>
      <c r="D424" s="147" t="s">
        <v>320</v>
      </c>
      <c r="E424" s="302">
        <f>+G423</f>
        <v>400000</v>
      </c>
      <c r="F424" s="312"/>
      <c r="G424" s="74">
        <f>+E424*F424</f>
        <v>0</v>
      </c>
      <c r="H424" s="234"/>
      <c r="I424" s="235"/>
      <c r="J424" s="230"/>
      <c r="K424" s="231"/>
      <c r="L424" s="231"/>
      <c r="M424" s="231"/>
      <c r="N424" s="231"/>
      <c r="O424" s="231"/>
      <c r="P424" s="231"/>
      <c r="Q424" s="231"/>
      <c r="R424" s="231"/>
      <c r="S424" s="231"/>
      <c r="T424" s="231"/>
      <c r="U424" s="232">
        <f>G424/6</f>
        <v>0</v>
      </c>
      <c r="V424" s="230"/>
      <c r="W424" s="231"/>
      <c r="X424" s="231"/>
      <c r="Y424" s="231"/>
      <c r="Z424" s="231"/>
      <c r="AA424" s="231"/>
      <c r="AB424" s="231"/>
      <c r="AC424" s="231"/>
      <c r="AD424" s="231"/>
      <c r="AE424" s="231"/>
      <c r="AF424" s="231"/>
      <c r="AG424" s="232">
        <f>G424/6</f>
        <v>0</v>
      </c>
      <c r="AH424" s="233"/>
      <c r="AI424" s="231"/>
      <c r="AJ424" s="231"/>
      <c r="AK424" s="231"/>
      <c r="AL424" s="231"/>
      <c r="AM424" s="231"/>
      <c r="AN424" s="231"/>
      <c r="AO424" s="231"/>
      <c r="AP424" s="231"/>
      <c r="AQ424" s="231"/>
      <c r="AR424" s="231"/>
      <c r="AS424" s="232">
        <f>G424/6</f>
        <v>0</v>
      </c>
      <c r="AT424" s="233"/>
      <c r="AU424" s="231"/>
      <c r="AV424" s="231"/>
      <c r="AW424" s="231"/>
      <c r="AX424" s="231"/>
      <c r="AY424" s="231"/>
      <c r="AZ424" s="231"/>
      <c r="BA424" s="231"/>
      <c r="BB424" s="231"/>
      <c r="BC424" s="231"/>
      <c r="BD424" s="231"/>
      <c r="BE424" s="232">
        <f>G424/6</f>
        <v>0</v>
      </c>
      <c r="BF424" s="233"/>
      <c r="BG424" s="231"/>
      <c r="BH424" s="231"/>
      <c r="BI424" s="231"/>
      <c r="BJ424" s="231"/>
      <c r="BK424" s="231"/>
      <c r="BL424" s="231"/>
      <c r="BM424" s="231"/>
      <c r="BN424" s="231"/>
      <c r="BO424" s="231"/>
      <c r="BP424" s="231"/>
      <c r="BQ424" s="232">
        <f>G424/6</f>
        <v>0</v>
      </c>
      <c r="BR424" s="233"/>
      <c r="BS424" s="231"/>
      <c r="BT424" s="231"/>
      <c r="BU424" s="231"/>
      <c r="BV424" s="231"/>
      <c r="BW424" s="231"/>
      <c r="BX424" s="231"/>
      <c r="BY424" s="231"/>
      <c r="BZ424" s="231"/>
      <c r="CA424" s="231"/>
      <c r="CB424" s="231"/>
      <c r="CC424" s="232">
        <f>G424-SUM(H424:CB424)</f>
        <v>0</v>
      </c>
      <c r="CD424" s="368"/>
    </row>
    <row r="425" spans="1:82" ht="27" x14ac:dyDescent="0.75">
      <c r="A425" s="43"/>
      <c r="B425" s="73" t="s">
        <v>505</v>
      </c>
      <c r="C425" s="129" t="str">
        <f>"Information Points and Desks at locations Remote from Plaza - Supply and Installation of Customer Service Kiosks Shop-fittings (" &amp; TEXT(F425,"### ###") &amp;")"</f>
        <v>Information Points and Desks at locations Remote from Plaza - Supply and Installation of Customer Service Kiosks Shop-fittings (600 000)</v>
      </c>
      <c r="D425" s="29" t="s">
        <v>318</v>
      </c>
      <c r="E425" s="255">
        <v>1</v>
      </c>
      <c r="F425" s="224">
        <v>600000</v>
      </c>
      <c r="G425" s="74">
        <f t="shared" ref="G425" si="363">+E425*F425</f>
        <v>600000</v>
      </c>
      <c r="H425" s="234"/>
      <c r="I425" s="235"/>
      <c r="J425" s="230"/>
      <c r="K425" s="231"/>
      <c r="L425" s="231"/>
      <c r="M425" s="231"/>
      <c r="N425" s="231"/>
      <c r="O425" s="231"/>
      <c r="P425" s="231"/>
      <c r="Q425" s="231"/>
      <c r="R425" s="231"/>
      <c r="S425" s="231"/>
      <c r="T425" s="231"/>
      <c r="U425" s="232">
        <f t="shared" ref="U425" si="364">G425/6</f>
        <v>100000</v>
      </c>
      <c r="V425" s="230"/>
      <c r="W425" s="231"/>
      <c r="X425" s="231"/>
      <c r="Y425" s="231"/>
      <c r="Z425" s="231"/>
      <c r="AA425" s="231"/>
      <c r="AB425" s="231"/>
      <c r="AC425" s="231"/>
      <c r="AD425" s="231"/>
      <c r="AE425" s="231"/>
      <c r="AF425" s="231"/>
      <c r="AG425" s="232">
        <f t="shared" ref="AG425" si="365">G425/6</f>
        <v>100000</v>
      </c>
      <c r="AH425" s="233"/>
      <c r="AI425" s="231"/>
      <c r="AJ425" s="231"/>
      <c r="AK425" s="231"/>
      <c r="AL425" s="231"/>
      <c r="AM425" s="231"/>
      <c r="AN425" s="231"/>
      <c r="AO425" s="231"/>
      <c r="AP425" s="231"/>
      <c r="AQ425" s="231"/>
      <c r="AR425" s="231"/>
      <c r="AS425" s="232">
        <f t="shared" ref="AS425" si="366">G425/6</f>
        <v>100000</v>
      </c>
      <c r="AT425" s="233"/>
      <c r="AU425" s="231"/>
      <c r="AV425" s="231"/>
      <c r="AW425" s="231"/>
      <c r="AX425" s="231"/>
      <c r="AY425" s="231"/>
      <c r="AZ425" s="231"/>
      <c r="BA425" s="231"/>
      <c r="BB425" s="231"/>
      <c r="BC425" s="231"/>
      <c r="BD425" s="231"/>
      <c r="BE425" s="232">
        <f t="shared" ref="BE425" si="367">G425/6</f>
        <v>100000</v>
      </c>
      <c r="BF425" s="233"/>
      <c r="BG425" s="231"/>
      <c r="BH425" s="231"/>
      <c r="BI425" s="231"/>
      <c r="BJ425" s="231"/>
      <c r="BK425" s="231"/>
      <c r="BL425" s="231"/>
      <c r="BM425" s="231"/>
      <c r="BN425" s="231"/>
      <c r="BO425" s="231"/>
      <c r="BP425" s="231"/>
      <c r="BQ425" s="232">
        <f t="shared" ref="BQ425" si="368">G425/6</f>
        <v>100000</v>
      </c>
      <c r="BR425" s="233"/>
      <c r="BS425" s="231"/>
      <c r="BT425" s="231"/>
      <c r="BU425" s="231"/>
      <c r="BV425" s="231"/>
      <c r="BW425" s="231"/>
      <c r="BX425" s="231"/>
      <c r="BY425" s="231"/>
      <c r="BZ425" s="231"/>
      <c r="CA425" s="231"/>
      <c r="CB425" s="231"/>
      <c r="CC425" s="232">
        <f t="shared" ref="CC425" si="369">G425-SUM(H425:CB425)</f>
        <v>100000</v>
      </c>
      <c r="CD425" s="368"/>
    </row>
    <row r="426" spans="1:82" x14ac:dyDescent="0.75">
      <c r="A426" s="43"/>
      <c r="B426" s="26" t="s">
        <v>506</v>
      </c>
      <c r="C426" s="27" t="str">
        <f>"Customer Service Kiosks at Toll Plazas - Overhead charges and Profit in respect of B-6005-c ("&amp; TEXT(F426,"#.##%") &amp; ")"</f>
        <v>Customer Service Kiosks at Toll Plazas - Overhead charges and Profit in respect of B-6005-c (.%)</v>
      </c>
      <c r="D426" s="147" t="s">
        <v>320</v>
      </c>
      <c r="E426" s="302">
        <f>+G425</f>
        <v>600000</v>
      </c>
      <c r="F426" s="312"/>
      <c r="G426" s="74">
        <f>+E426*F426</f>
        <v>0</v>
      </c>
      <c r="H426" s="234"/>
      <c r="I426" s="235"/>
      <c r="J426" s="230"/>
      <c r="K426" s="231"/>
      <c r="L426" s="231"/>
      <c r="M426" s="231"/>
      <c r="N426" s="231"/>
      <c r="O426" s="231"/>
      <c r="P426" s="231"/>
      <c r="Q426" s="231"/>
      <c r="R426" s="231"/>
      <c r="S426" s="231"/>
      <c r="T426" s="231"/>
      <c r="U426" s="232">
        <f>G426/6</f>
        <v>0</v>
      </c>
      <c r="V426" s="230"/>
      <c r="W426" s="231"/>
      <c r="X426" s="231"/>
      <c r="Y426" s="231"/>
      <c r="Z426" s="231"/>
      <c r="AA426" s="231"/>
      <c r="AB426" s="231"/>
      <c r="AC426" s="231"/>
      <c r="AD426" s="231"/>
      <c r="AE426" s="231"/>
      <c r="AF426" s="231"/>
      <c r="AG426" s="232">
        <f>G426/6</f>
        <v>0</v>
      </c>
      <c r="AH426" s="233"/>
      <c r="AI426" s="231"/>
      <c r="AJ426" s="231"/>
      <c r="AK426" s="231"/>
      <c r="AL426" s="231"/>
      <c r="AM426" s="231"/>
      <c r="AN426" s="231"/>
      <c r="AO426" s="231"/>
      <c r="AP426" s="231"/>
      <c r="AQ426" s="231"/>
      <c r="AR426" s="231"/>
      <c r="AS426" s="232">
        <f>G426/6</f>
        <v>0</v>
      </c>
      <c r="AT426" s="233"/>
      <c r="AU426" s="231"/>
      <c r="AV426" s="231"/>
      <c r="AW426" s="231"/>
      <c r="AX426" s="231"/>
      <c r="AY426" s="231"/>
      <c r="AZ426" s="231"/>
      <c r="BA426" s="231"/>
      <c r="BB426" s="231"/>
      <c r="BC426" s="231"/>
      <c r="BD426" s="231"/>
      <c r="BE426" s="232">
        <f>G426/6</f>
        <v>0</v>
      </c>
      <c r="BF426" s="233"/>
      <c r="BG426" s="231"/>
      <c r="BH426" s="231"/>
      <c r="BI426" s="231"/>
      <c r="BJ426" s="231"/>
      <c r="BK426" s="231"/>
      <c r="BL426" s="231"/>
      <c r="BM426" s="231"/>
      <c r="BN426" s="231"/>
      <c r="BO426" s="231"/>
      <c r="BP426" s="231"/>
      <c r="BQ426" s="232">
        <f>G426/6</f>
        <v>0</v>
      </c>
      <c r="BR426" s="233"/>
      <c r="BS426" s="231"/>
      <c r="BT426" s="231"/>
      <c r="BU426" s="231"/>
      <c r="BV426" s="231"/>
      <c r="BW426" s="231"/>
      <c r="BX426" s="231"/>
      <c r="BY426" s="231"/>
      <c r="BZ426" s="231"/>
      <c r="CA426" s="231"/>
      <c r="CB426" s="231"/>
      <c r="CC426" s="232">
        <f>G426-SUM(H426:CB426)</f>
        <v>0</v>
      </c>
      <c r="CD426" s="368"/>
    </row>
    <row r="427" spans="1:82" ht="27" x14ac:dyDescent="0.75">
      <c r="A427" s="43"/>
      <c r="B427" s="73" t="s">
        <v>507</v>
      </c>
      <c r="C427" s="129" t="str">
        <f>"Information Points and Desks at locations Remote from Plaza - Allowance for Information Points and Desks and associated Furniture – Planning and Design (" &amp; TEXT(F427,"### ###") &amp;")"</f>
        <v>Information Points and Desks at locations Remote from Plaza - Allowance for Information Points and Desks and associated Furniture – Planning and Design (200 000)</v>
      </c>
      <c r="D427" s="29" t="s">
        <v>318</v>
      </c>
      <c r="E427" s="255">
        <v>1</v>
      </c>
      <c r="F427" s="224">
        <v>200000</v>
      </c>
      <c r="G427" s="74">
        <f t="shared" ref="G427" si="370">+E427*F427</f>
        <v>200000</v>
      </c>
      <c r="H427" s="234"/>
      <c r="I427" s="235"/>
      <c r="J427" s="230"/>
      <c r="K427" s="231"/>
      <c r="L427" s="231"/>
      <c r="M427" s="231"/>
      <c r="N427" s="231"/>
      <c r="O427" s="231"/>
      <c r="P427" s="231"/>
      <c r="Q427" s="231"/>
      <c r="R427" s="231"/>
      <c r="S427" s="231"/>
      <c r="T427" s="231"/>
      <c r="U427" s="232">
        <f t="shared" ref="U427" si="371">G427/6</f>
        <v>33333.33</v>
      </c>
      <c r="V427" s="230"/>
      <c r="W427" s="231"/>
      <c r="X427" s="231"/>
      <c r="Y427" s="231"/>
      <c r="Z427" s="231"/>
      <c r="AA427" s="231"/>
      <c r="AB427" s="231"/>
      <c r="AC427" s="231"/>
      <c r="AD427" s="231"/>
      <c r="AE427" s="231"/>
      <c r="AF427" s="231"/>
      <c r="AG427" s="232">
        <f t="shared" ref="AG427" si="372">G427/6</f>
        <v>33333.33</v>
      </c>
      <c r="AH427" s="233"/>
      <c r="AI427" s="231"/>
      <c r="AJ427" s="231"/>
      <c r="AK427" s="231"/>
      <c r="AL427" s="231"/>
      <c r="AM427" s="231"/>
      <c r="AN427" s="231"/>
      <c r="AO427" s="231"/>
      <c r="AP427" s="231"/>
      <c r="AQ427" s="231"/>
      <c r="AR427" s="231"/>
      <c r="AS427" s="232">
        <f t="shared" ref="AS427" si="373">G427/6</f>
        <v>33333.33</v>
      </c>
      <c r="AT427" s="233"/>
      <c r="AU427" s="231"/>
      <c r="AV427" s="231"/>
      <c r="AW427" s="231"/>
      <c r="AX427" s="231"/>
      <c r="AY427" s="231"/>
      <c r="AZ427" s="231"/>
      <c r="BA427" s="231"/>
      <c r="BB427" s="231"/>
      <c r="BC427" s="231"/>
      <c r="BD427" s="231"/>
      <c r="BE427" s="232">
        <f t="shared" ref="BE427" si="374">G427/6</f>
        <v>33333.33</v>
      </c>
      <c r="BF427" s="233"/>
      <c r="BG427" s="231"/>
      <c r="BH427" s="231"/>
      <c r="BI427" s="231"/>
      <c r="BJ427" s="231"/>
      <c r="BK427" s="231"/>
      <c r="BL427" s="231"/>
      <c r="BM427" s="231"/>
      <c r="BN427" s="231"/>
      <c r="BO427" s="231"/>
      <c r="BP427" s="231"/>
      <c r="BQ427" s="232">
        <f t="shared" ref="BQ427" si="375">G427/6</f>
        <v>33333.33</v>
      </c>
      <c r="BR427" s="233"/>
      <c r="BS427" s="231"/>
      <c r="BT427" s="231"/>
      <c r="BU427" s="231"/>
      <c r="BV427" s="231"/>
      <c r="BW427" s="231"/>
      <c r="BX427" s="231"/>
      <c r="BY427" s="231"/>
      <c r="BZ427" s="231"/>
      <c r="CA427" s="231"/>
      <c r="CB427" s="231"/>
      <c r="CC427" s="232">
        <f t="shared" ref="CC427" si="376">G427-SUM(H427:CB427)</f>
        <v>33333.35</v>
      </c>
      <c r="CD427" s="368"/>
    </row>
    <row r="428" spans="1:82" ht="27" x14ac:dyDescent="0.75">
      <c r="A428" s="43"/>
      <c r="B428" s="26" t="s">
        <v>508</v>
      </c>
      <c r="C428" s="27" t="str">
        <f>"Information Points and Desks at locations Remote from Plaza - Overhead Charges and Profit in respect of B-6006-a ("&amp; TEXT(F428,"#.##%") &amp; ")"</f>
        <v>Information Points and Desks at locations Remote from Plaza - Overhead Charges and Profit in respect of B-6006-a (.%)</v>
      </c>
      <c r="D428" s="147" t="s">
        <v>320</v>
      </c>
      <c r="E428" s="302">
        <f>+G427</f>
        <v>200000</v>
      </c>
      <c r="F428" s="312"/>
      <c r="G428" s="74">
        <f>+E428*F428</f>
        <v>0</v>
      </c>
      <c r="H428" s="234"/>
      <c r="I428" s="235"/>
      <c r="J428" s="230"/>
      <c r="K428" s="231"/>
      <c r="L428" s="231"/>
      <c r="M428" s="231"/>
      <c r="N428" s="231"/>
      <c r="O428" s="231"/>
      <c r="P428" s="231"/>
      <c r="Q428" s="231"/>
      <c r="R428" s="231"/>
      <c r="S428" s="231"/>
      <c r="T428" s="231"/>
      <c r="U428" s="232">
        <f>G428/6</f>
        <v>0</v>
      </c>
      <c r="V428" s="230"/>
      <c r="W428" s="231"/>
      <c r="X428" s="231"/>
      <c r="Y428" s="231"/>
      <c r="Z428" s="231"/>
      <c r="AA428" s="231"/>
      <c r="AB428" s="231"/>
      <c r="AC428" s="231"/>
      <c r="AD428" s="231"/>
      <c r="AE428" s="231"/>
      <c r="AF428" s="231"/>
      <c r="AG428" s="232">
        <f>G428/6</f>
        <v>0</v>
      </c>
      <c r="AH428" s="233"/>
      <c r="AI428" s="231"/>
      <c r="AJ428" s="231"/>
      <c r="AK428" s="231"/>
      <c r="AL428" s="231"/>
      <c r="AM428" s="231"/>
      <c r="AN428" s="231"/>
      <c r="AO428" s="231"/>
      <c r="AP428" s="231"/>
      <c r="AQ428" s="231"/>
      <c r="AR428" s="231"/>
      <c r="AS428" s="232">
        <f>G428/6</f>
        <v>0</v>
      </c>
      <c r="AT428" s="233"/>
      <c r="AU428" s="231"/>
      <c r="AV428" s="231"/>
      <c r="AW428" s="231"/>
      <c r="AX428" s="231"/>
      <c r="AY428" s="231"/>
      <c r="AZ428" s="231"/>
      <c r="BA428" s="231"/>
      <c r="BB428" s="231"/>
      <c r="BC428" s="231"/>
      <c r="BD428" s="231"/>
      <c r="BE428" s="232">
        <f>G428/6</f>
        <v>0</v>
      </c>
      <c r="BF428" s="233"/>
      <c r="BG428" s="231"/>
      <c r="BH428" s="231"/>
      <c r="BI428" s="231"/>
      <c r="BJ428" s="231"/>
      <c r="BK428" s="231"/>
      <c r="BL428" s="231"/>
      <c r="BM428" s="231"/>
      <c r="BN428" s="231"/>
      <c r="BO428" s="231"/>
      <c r="BP428" s="231"/>
      <c r="BQ428" s="232">
        <f>G428/6</f>
        <v>0</v>
      </c>
      <c r="BR428" s="233"/>
      <c r="BS428" s="231"/>
      <c r="BT428" s="231"/>
      <c r="BU428" s="231"/>
      <c r="BV428" s="231"/>
      <c r="BW428" s="231"/>
      <c r="BX428" s="231"/>
      <c r="BY428" s="231"/>
      <c r="BZ428" s="231"/>
      <c r="CA428" s="231"/>
      <c r="CB428" s="231"/>
      <c r="CC428" s="232">
        <f>G428-SUM(H428:CB428)</f>
        <v>0</v>
      </c>
      <c r="CD428" s="368"/>
    </row>
    <row r="429" spans="1:82" ht="27" x14ac:dyDescent="0.75">
      <c r="A429" s="43"/>
      <c r="B429" s="73" t="s">
        <v>509</v>
      </c>
      <c r="C429" s="129" t="str">
        <f>"Information Points and Desks at locations Remote from Plaza - Supply and Installation of Information Points and Desks and the associated Furniture (" &amp; TEXT(F429,"### ###") &amp;")"</f>
        <v>Information Points and Desks at locations Remote from Plaza - Supply and Installation of Information Points and Desks and the associated Furniture (400 000)</v>
      </c>
      <c r="D429" s="29" t="s">
        <v>318</v>
      </c>
      <c r="E429" s="255">
        <v>1</v>
      </c>
      <c r="F429" s="224">
        <v>400000</v>
      </c>
      <c r="G429" s="74">
        <f t="shared" ref="G429" si="377">+E429*F429</f>
        <v>400000</v>
      </c>
      <c r="H429" s="234"/>
      <c r="I429" s="235"/>
      <c r="J429" s="230"/>
      <c r="K429" s="231"/>
      <c r="L429" s="231"/>
      <c r="M429" s="231"/>
      <c r="N429" s="231"/>
      <c r="O429" s="231"/>
      <c r="P429" s="231"/>
      <c r="Q429" s="231"/>
      <c r="R429" s="231"/>
      <c r="S429" s="231"/>
      <c r="T429" s="231"/>
      <c r="U429" s="232">
        <f t="shared" ref="U429" si="378">G429/6</f>
        <v>66666.67</v>
      </c>
      <c r="V429" s="230"/>
      <c r="W429" s="231"/>
      <c r="X429" s="231"/>
      <c r="Y429" s="231"/>
      <c r="Z429" s="231"/>
      <c r="AA429" s="231"/>
      <c r="AB429" s="231"/>
      <c r="AC429" s="231"/>
      <c r="AD429" s="231"/>
      <c r="AE429" s="231"/>
      <c r="AF429" s="231"/>
      <c r="AG429" s="232">
        <f t="shared" ref="AG429" si="379">G429/6</f>
        <v>66666.67</v>
      </c>
      <c r="AH429" s="233"/>
      <c r="AI429" s="231"/>
      <c r="AJ429" s="231"/>
      <c r="AK429" s="231"/>
      <c r="AL429" s="231"/>
      <c r="AM429" s="231"/>
      <c r="AN429" s="231"/>
      <c r="AO429" s="231"/>
      <c r="AP429" s="231"/>
      <c r="AQ429" s="231"/>
      <c r="AR429" s="231"/>
      <c r="AS429" s="232">
        <f t="shared" ref="AS429" si="380">G429/6</f>
        <v>66666.67</v>
      </c>
      <c r="AT429" s="233"/>
      <c r="AU429" s="231"/>
      <c r="AV429" s="231"/>
      <c r="AW429" s="231"/>
      <c r="AX429" s="231"/>
      <c r="AY429" s="231"/>
      <c r="AZ429" s="231"/>
      <c r="BA429" s="231"/>
      <c r="BB429" s="231"/>
      <c r="BC429" s="231"/>
      <c r="BD429" s="231"/>
      <c r="BE429" s="232">
        <f t="shared" ref="BE429" si="381">G429/6</f>
        <v>66666.67</v>
      </c>
      <c r="BF429" s="233"/>
      <c r="BG429" s="231"/>
      <c r="BH429" s="231"/>
      <c r="BI429" s="231"/>
      <c r="BJ429" s="231"/>
      <c r="BK429" s="231"/>
      <c r="BL429" s="231"/>
      <c r="BM429" s="231"/>
      <c r="BN429" s="231"/>
      <c r="BO429" s="231"/>
      <c r="BP429" s="231"/>
      <c r="BQ429" s="232">
        <f t="shared" ref="BQ429" si="382">G429/6</f>
        <v>66666.67</v>
      </c>
      <c r="BR429" s="233"/>
      <c r="BS429" s="231"/>
      <c r="BT429" s="231"/>
      <c r="BU429" s="231"/>
      <c r="BV429" s="231"/>
      <c r="BW429" s="231"/>
      <c r="BX429" s="231"/>
      <c r="BY429" s="231"/>
      <c r="BZ429" s="231"/>
      <c r="CA429" s="231"/>
      <c r="CB429" s="231"/>
      <c r="CC429" s="232">
        <f t="shared" ref="CC429" si="383">G429-SUM(H429:CB429)</f>
        <v>66666.649999999994</v>
      </c>
      <c r="CD429" s="368"/>
    </row>
    <row r="430" spans="1:82" ht="27" x14ac:dyDescent="0.75">
      <c r="A430" s="43"/>
      <c r="B430" s="26" t="s">
        <v>510</v>
      </c>
      <c r="C430" s="27" t="str">
        <f>"Information Points and Desks at locations Remote from Plaza - Overhead charges and Profit in respect of B-6006-c ("&amp; TEXT(F430,"#.##%") &amp; ")"</f>
        <v>Information Points and Desks at locations Remote from Plaza - Overhead charges and Profit in respect of B-6006-c (.%)</v>
      </c>
      <c r="D430" s="147" t="s">
        <v>320</v>
      </c>
      <c r="E430" s="302">
        <f>+G429</f>
        <v>400000</v>
      </c>
      <c r="F430" s="312"/>
      <c r="G430" s="74">
        <f>+E430*F430</f>
        <v>0</v>
      </c>
      <c r="H430" s="234"/>
      <c r="I430" s="235"/>
      <c r="J430" s="230"/>
      <c r="K430" s="231"/>
      <c r="L430" s="231"/>
      <c r="M430" s="231"/>
      <c r="N430" s="231"/>
      <c r="O430" s="231"/>
      <c r="P430" s="231"/>
      <c r="Q430" s="231"/>
      <c r="R430" s="231"/>
      <c r="S430" s="231"/>
      <c r="T430" s="231"/>
      <c r="U430" s="232">
        <f>G430/6</f>
        <v>0</v>
      </c>
      <c r="V430" s="230"/>
      <c r="W430" s="231"/>
      <c r="X430" s="231"/>
      <c r="Y430" s="231"/>
      <c r="Z430" s="231"/>
      <c r="AA430" s="231"/>
      <c r="AB430" s="231"/>
      <c r="AC430" s="231"/>
      <c r="AD430" s="231"/>
      <c r="AE430" s="231"/>
      <c r="AF430" s="231"/>
      <c r="AG430" s="232">
        <f>G430/6</f>
        <v>0</v>
      </c>
      <c r="AH430" s="233"/>
      <c r="AI430" s="231"/>
      <c r="AJ430" s="231"/>
      <c r="AK430" s="231"/>
      <c r="AL430" s="231"/>
      <c r="AM430" s="231"/>
      <c r="AN430" s="231"/>
      <c r="AO430" s="231"/>
      <c r="AP430" s="231"/>
      <c r="AQ430" s="231"/>
      <c r="AR430" s="231"/>
      <c r="AS430" s="232">
        <f>G430/6</f>
        <v>0</v>
      </c>
      <c r="AT430" s="233"/>
      <c r="AU430" s="231"/>
      <c r="AV430" s="231"/>
      <c r="AW430" s="231"/>
      <c r="AX430" s="231"/>
      <c r="AY430" s="231"/>
      <c r="AZ430" s="231"/>
      <c r="BA430" s="231"/>
      <c r="BB430" s="231"/>
      <c r="BC430" s="231"/>
      <c r="BD430" s="231"/>
      <c r="BE430" s="232">
        <f>G430/6</f>
        <v>0</v>
      </c>
      <c r="BF430" s="233"/>
      <c r="BG430" s="231"/>
      <c r="BH430" s="231"/>
      <c r="BI430" s="231"/>
      <c r="BJ430" s="231"/>
      <c r="BK430" s="231"/>
      <c r="BL430" s="231"/>
      <c r="BM430" s="231"/>
      <c r="BN430" s="231"/>
      <c r="BO430" s="231"/>
      <c r="BP430" s="231"/>
      <c r="BQ430" s="232">
        <f>G430/6</f>
        <v>0</v>
      </c>
      <c r="BR430" s="233"/>
      <c r="BS430" s="231"/>
      <c r="BT430" s="231"/>
      <c r="BU430" s="231"/>
      <c r="BV430" s="231"/>
      <c r="BW430" s="231"/>
      <c r="BX430" s="231"/>
      <c r="BY430" s="231"/>
      <c r="BZ430" s="231"/>
      <c r="CA430" s="231"/>
      <c r="CB430" s="231"/>
      <c r="CC430" s="232">
        <f>G430-SUM(H430:CB430)</f>
        <v>0</v>
      </c>
      <c r="CD430" s="368"/>
    </row>
    <row r="431" spans="1:82" ht="27" x14ac:dyDescent="0.75">
      <c r="A431" s="43"/>
      <c r="B431" s="73" t="s">
        <v>511</v>
      </c>
      <c r="C431" s="129" t="str">
        <f>"Fire detection and suppression systems complete per Control Centre – Fire detection and suppression systems (" &amp; TEXT(F431,"##  ###") &amp;")"</f>
        <v>Fire detection and suppression systems complete per Control Centre – Fire detection and suppression systems (350 000)</v>
      </c>
      <c r="D431" s="29" t="s">
        <v>318</v>
      </c>
      <c r="E431" s="255">
        <v>1</v>
      </c>
      <c r="F431" s="224">
        <v>350000</v>
      </c>
      <c r="G431" s="74">
        <f t="shared" ref="G431" si="384">+E431*F431</f>
        <v>350000</v>
      </c>
      <c r="H431" s="234"/>
      <c r="I431" s="235"/>
      <c r="J431" s="230"/>
      <c r="K431" s="231"/>
      <c r="L431" s="231"/>
      <c r="M431" s="231"/>
      <c r="N431" s="231"/>
      <c r="O431" s="231"/>
      <c r="P431" s="231"/>
      <c r="Q431" s="231"/>
      <c r="R431" s="231"/>
      <c r="S431" s="231"/>
      <c r="T431" s="231"/>
      <c r="U431" s="232">
        <f t="shared" ref="U431" si="385">G431/6</f>
        <v>58333.33</v>
      </c>
      <c r="V431" s="230"/>
      <c r="W431" s="231"/>
      <c r="X431" s="231"/>
      <c r="Y431" s="231"/>
      <c r="Z431" s="231"/>
      <c r="AA431" s="231"/>
      <c r="AB431" s="231"/>
      <c r="AC431" s="231"/>
      <c r="AD431" s="231"/>
      <c r="AE431" s="231"/>
      <c r="AF431" s="231"/>
      <c r="AG431" s="232">
        <f t="shared" ref="AG431" si="386">G431/6</f>
        <v>58333.33</v>
      </c>
      <c r="AH431" s="233"/>
      <c r="AI431" s="231"/>
      <c r="AJ431" s="231"/>
      <c r="AK431" s="231"/>
      <c r="AL431" s="231"/>
      <c r="AM431" s="231"/>
      <c r="AN431" s="231"/>
      <c r="AO431" s="231"/>
      <c r="AP431" s="231"/>
      <c r="AQ431" s="231"/>
      <c r="AR431" s="231"/>
      <c r="AS431" s="232">
        <f t="shared" ref="AS431" si="387">G431/6</f>
        <v>58333.33</v>
      </c>
      <c r="AT431" s="233"/>
      <c r="AU431" s="231"/>
      <c r="AV431" s="231"/>
      <c r="AW431" s="231"/>
      <c r="AX431" s="231"/>
      <c r="AY431" s="231"/>
      <c r="AZ431" s="231"/>
      <c r="BA431" s="231"/>
      <c r="BB431" s="231"/>
      <c r="BC431" s="231"/>
      <c r="BD431" s="231"/>
      <c r="BE431" s="232">
        <f t="shared" ref="BE431" si="388">G431/6</f>
        <v>58333.33</v>
      </c>
      <c r="BF431" s="233"/>
      <c r="BG431" s="231"/>
      <c r="BH431" s="231"/>
      <c r="BI431" s="231"/>
      <c r="BJ431" s="231"/>
      <c r="BK431" s="231"/>
      <c r="BL431" s="231"/>
      <c r="BM431" s="231"/>
      <c r="BN431" s="231"/>
      <c r="BO431" s="231"/>
      <c r="BP431" s="231"/>
      <c r="BQ431" s="232">
        <f t="shared" ref="BQ431" si="389">G431/6</f>
        <v>58333.33</v>
      </c>
      <c r="BR431" s="233"/>
      <c r="BS431" s="231"/>
      <c r="BT431" s="231"/>
      <c r="BU431" s="231"/>
      <c r="BV431" s="231"/>
      <c r="BW431" s="231"/>
      <c r="BX431" s="231"/>
      <c r="BY431" s="231"/>
      <c r="BZ431" s="231"/>
      <c r="CA431" s="231"/>
      <c r="CB431" s="231"/>
      <c r="CC431" s="232">
        <f t="shared" ref="CC431" si="390">G431-SUM(H431:CB431)</f>
        <v>58333.35</v>
      </c>
      <c r="CD431" s="368"/>
    </row>
    <row r="432" spans="1:82" ht="27" x14ac:dyDescent="0.75">
      <c r="A432" s="43"/>
      <c r="B432" s="26" t="s">
        <v>512</v>
      </c>
      <c r="C432" s="27" t="str">
        <f>"Fire detection and suppression systems complete per Control Centre - Overhead Charges and Profit in respect of B-6007-a ("&amp; TEXT(F432,"#.##%") &amp; ")"</f>
        <v>Fire detection and suppression systems complete per Control Centre - Overhead Charges and Profit in respect of B-6007-a (.%)</v>
      </c>
      <c r="D432" s="147" t="s">
        <v>320</v>
      </c>
      <c r="E432" s="302">
        <f>+G431</f>
        <v>350000</v>
      </c>
      <c r="F432" s="312"/>
      <c r="G432" s="74">
        <f>+E432*F432</f>
        <v>0</v>
      </c>
      <c r="H432" s="234"/>
      <c r="I432" s="235"/>
      <c r="J432" s="230"/>
      <c r="K432" s="231"/>
      <c r="L432" s="231"/>
      <c r="M432" s="231"/>
      <c r="N432" s="231"/>
      <c r="O432" s="231"/>
      <c r="P432" s="231"/>
      <c r="Q432" s="231"/>
      <c r="R432" s="231"/>
      <c r="S432" s="231"/>
      <c r="T432" s="231"/>
      <c r="U432" s="232">
        <f>G432/6</f>
        <v>0</v>
      </c>
      <c r="V432" s="230"/>
      <c r="W432" s="231"/>
      <c r="X432" s="231"/>
      <c r="Y432" s="231"/>
      <c r="Z432" s="231"/>
      <c r="AA432" s="231"/>
      <c r="AB432" s="231"/>
      <c r="AC432" s="231"/>
      <c r="AD432" s="231"/>
      <c r="AE432" s="231"/>
      <c r="AF432" s="231"/>
      <c r="AG432" s="232">
        <f>G432/6</f>
        <v>0</v>
      </c>
      <c r="AH432" s="233"/>
      <c r="AI432" s="231"/>
      <c r="AJ432" s="231"/>
      <c r="AK432" s="231"/>
      <c r="AL432" s="231"/>
      <c r="AM432" s="231"/>
      <c r="AN432" s="231"/>
      <c r="AO432" s="231"/>
      <c r="AP432" s="231"/>
      <c r="AQ432" s="231"/>
      <c r="AR432" s="231"/>
      <c r="AS432" s="232">
        <f>G432/6</f>
        <v>0</v>
      </c>
      <c r="AT432" s="233"/>
      <c r="AU432" s="231"/>
      <c r="AV432" s="231"/>
      <c r="AW432" s="231"/>
      <c r="AX432" s="231"/>
      <c r="AY432" s="231"/>
      <c r="AZ432" s="231"/>
      <c r="BA432" s="231"/>
      <c r="BB432" s="231"/>
      <c r="BC432" s="231"/>
      <c r="BD432" s="231"/>
      <c r="BE432" s="232">
        <f>G432/6</f>
        <v>0</v>
      </c>
      <c r="BF432" s="233"/>
      <c r="BG432" s="231"/>
      <c r="BH432" s="231"/>
      <c r="BI432" s="231"/>
      <c r="BJ432" s="231"/>
      <c r="BK432" s="231"/>
      <c r="BL432" s="231"/>
      <c r="BM432" s="231"/>
      <c r="BN432" s="231"/>
      <c r="BO432" s="231"/>
      <c r="BP432" s="231"/>
      <c r="BQ432" s="232">
        <f>G432/6</f>
        <v>0</v>
      </c>
      <c r="BR432" s="233"/>
      <c r="BS432" s="231"/>
      <c r="BT432" s="231"/>
      <c r="BU432" s="231"/>
      <c r="BV432" s="231"/>
      <c r="BW432" s="231"/>
      <c r="BX432" s="231"/>
      <c r="BY432" s="231"/>
      <c r="BZ432" s="231"/>
      <c r="CA432" s="231"/>
      <c r="CB432" s="231"/>
      <c r="CC432" s="232">
        <f>G432-SUM(H432:CB432)</f>
        <v>0</v>
      </c>
      <c r="CD432" s="368"/>
    </row>
    <row r="433" spans="1:82" x14ac:dyDescent="0.75">
      <c r="A433" s="43"/>
      <c r="B433" s="73" t="s">
        <v>513</v>
      </c>
      <c r="C433" s="129" t="str">
        <f>"Provision of PABX telephone system per Control Centre – PABX telephone system (" &amp; TEXT(F433,"## ###") &amp;")"</f>
        <v>Provision of PABX telephone system per Control Centre – PABX telephone system (400 000)</v>
      </c>
      <c r="D433" s="29" t="s">
        <v>318</v>
      </c>
      <c r="E433" s="255">
        <v>1</v>
      </c>
      <c r="F433" s="224">
        <v>400000</v>
      </c>
      <c r="G433" s="74">
        <f t="shared" ref="G433" si="391">+E433*F433</f>
        <v>400000</v>
      </c>
      <c r="H433" s="234"/>
      <c r="I433" s="235"/>
      <c r="J433" s="230"/>
      <c r="K433" s="231"/>
      <c r="L433" s="231"/>
      <c r="M433" s="231"/>
      <c r="N433" s="231"/>
      <c r="O433" s="231"/>
      <c r="P433" s="231"/>
      <c r="Q433" s="231"/>
      <c r="R433" s="231"/>
      <c r="S433" s="231"/>
      <c r="T433" s="231"/>
      <c r="U433" s="232">
        <f t="shared" ref="U433" si="392">G433/6</f>
        <v>66666.67</v>
      </c>
      <c r="V433" s="230"/>
      <c r="W433" s="231"/>
      <c r="X433" s="231"/>
      <c r="Y433" s="231"/>
      <c r="Z433" s="231"/>
      <c r="AA433" s="231"/>
      <c r="AB433" s="231"/>
      <c r="AC433" s="231"/>
      <c r="AD433" s="231"/>
      <c r="AE433" s="231"/>
      <c r="AF433" s="231"/>
      <c r="AG433" s="232">
        <f t="shared" ref="AG433" si="393">G433/6</f>
        <v>66666.67</v>
      </c>
      <c r="AH433" s="233"/>
      <c r="AI433" s="231"/>
      <c r="AJ433" s="231"/>
      <c r="AK433" s="231"/>
      <c r="AL433" s="231"/>
      <c r="AM433" s="231"/>
      <c r="AN433" s="231"/>
      <c r="AO433" s="231"/>
      <c r="AP433" s="231"/>
      <c r="AQ433" s="231"/>
      <c r="AR433" s="231"/>
      <c r="AS433" s="232">
        <f t="shared" ref="AS433" si="394">G433/6</f>
        <v>66666.67</v>
      </c>
      <c r="AT433" s="233"/>
      <c r="AU433" s="231"/>
      <c r="AV433" s="231"/>
      <c r="AW433" s="231"/>
      <c r="AX433" s="231"/>
      <c r="AY433" s="231"/>
      <c r="AZ433" s="231"/>
      <c r="BA433" s="231"/>
      <c r="BB433" s="231"/>
      <c r="BC433" s="231"/>
      <c r="BD433" s="231"/>
      <c r="BE433" s="232">
        <f t="shared" ref="BE433" si="395">G433/6</f>
        <v>66666.67</v>
      </c>
      <c r="BF433" s="233"/>
      <c r="BG433" s="231"/>
      <c r="BH433" s="231"/>
      <c r="BI433" s="231"/>
      <c r="BJ433" s="231"/>
      <c r="BK433" s="231"/>
      <c r="BL433" s="231"/>
      <c r="BM433" s="231"/>
      <c r="BN433" s="231"/>
      <c r="BO433" s="231"/>
      <c r="BP433" s="231"/>
      <c r="BQ433" s="232">
        <f t="shared" ref="BQ433" si="396">G433/6</f>
        <v>66666.67</v>
      </c>
      <c r="BR433" s="233"/>
      <c r="BS433" s="231"/>
      <c r="BT433" s="231"/>
      <c r="BU433" s="231"/>
      <c r="BV433" s="231"/>
      <c r="BW433" s="231"/>
      <c r="BX433" s="231"/>
      <c r="BY433" s="231"/>
      <c r="BZ433" s="231"/>
      <c r="CA433" s="231"/>
      <c r="CB433" s="231"/>
      <c r="CC433" s="232">
        <f t="shared" ref="CC433" si="397">G433-SUM(H433:CB433)</f>
        <v>66666.649999999994</v>
      </c>
      <c r="CD433" s="368"/>
    </row>
    <row r="434" spans="1:82" ht="27" x14ac:dyDescent="0.75">
      <c r="A434" s="43"/>
      <c r="B434" s="26" t="s">
        <v>514</v>
      </c>
      <c r="C434" s="27" t="str">
        <f>"Provision of PABX telephone system per Control Centre - Overhead Charges and Profit in respect of B-6008-a ("&amp; TEXT(F434,"#.##%") &amp; ")"</f>
        <v>Provision of PABX telephone system per Control Centre - Overhead Charges and Profit in respect of B-6008-a (.%)</v>
      </c>
      <c r="D434" s="147" t="s">
        <v>320</v>
      </c>
      <c r="E434" s="302">
        <f>+G433</f>
        <v>400000</v>
      </c>
      <c r="F434" s="312"/>
      <c r="G434" s="74">
        <f>+E434*F434</f>
        <v>0</v>
      </c>
      <c r="H434" s="234"/>
      <c r="I434" s="235"/>
      <c r="J434" s="230"/>
      <c r="K434" s="231"/>
      <c r="L434" s="231"/>
      <c r="M434" s="231"/>
      <c r="N434" s="231"/>
      <c r="O434" s="231"/>
      <c r="P434" s="231"/>
      <c r="Q434" s="231"/>
      <c r="R434" s="231"/>
      <c r="S434" s="231"/>
      <c r="T434" s="231"/>
      <c r="U434" s="232">
        <f>G434/6</f>
        <v>0</v>
      </c>
      <c r="V434" s="230"/>
      <c r="W434" s="231"/>
      <c r="X434" s="231"/>
      <c r="Y434" s="231"/>
      <c r="Z434" s="231"/>
      <c r="AA434" s="231"/>
      <c r="AB434" s="231"/>
      <c r="AC434" s="231"/>
      <c r="AD434" s="231"/>
      <c r="AE434" s="231"/>
      <c r="AF434" s="231"/>
      <c r="AG434" s="232">
        <f>G434/6</f>
        <v>0</v>
      </c>
      <c r="AH434" s="233"/>
      <c r="AI434" s="231"/>
      <c r="AJ434" s="231"/>
      <c r="AK434" s="231"/>
      <c r="AL434" s="231"/>
      <c r="AM434" s="231"/>
      <c r="AN434" s="231"/>
      <c r="AO434" s="231"/>
      <c r="AP434" s="231"/>
      <c r="AQ434" s="231"/>
      <c r="AR434" s="231"/>
      <c r="AS434" s="232">
        <f>G434/6</f>
        <v>0</v>
      </c>
      <c r="AT434" s="233"/>
      <c r="AU434" s="231"/>
      <c r="AV434" s="231"/>
      <c r="AW434" s="231"/>
      <c r="AX434" s="231"/>
      <c r="AY434" s="231"/>
      <c r="AZ434" s="231"/>
      <c r="BA434" s="231"/>
      <c r="BB434" s="231"/>
      <c r="BC434" s="231"/>
      <c r="BD434" s="231"/>
      <c r="BE434" s="232">
        <f>G434/6</f>
        <v>0</v>
      </c>
      <c r="BF434" s="233"/>
      <c r="BG434" s="231"/>
      <c r="BH434" s="231"/>
      <c r="BI434" s="231"/>
      <c r="BJ434" s="231"/>
      <c r="BK434" s="231"/>
      <c r="BL434" s="231"/>
      <c r="BM434" s="231"/>
      <c r="BN434" s="231"/>
      <c r="BO434" s="231"/>
      <c r="BP434" s="231"/>
      <c r="BQ434" s="232">
        <f>G434/6</f>
        <v>0</v>
      </c>
      <c r="BR434" s="233"/>
      <c r="BS434" s="231"/>
      <c r="BT434" s="231"/>
      <c r="BU434" s="231"/>
      <c r="BV434" s="231"/>
      <c r="BW434" s="231"/>
      <c r="BX434" s="231"/>
      <c r="BY434" s="231"/>
      <c r="BZ434" s="231"/>
      <c r="CA434" s="231"/>
      <c r="CB434" s="231"/>
      <c r="CC434" s="232">
        <f>G434-SUM(H434:CB434)</f>
        <v>0</v>
      </c>
      <c r="CD434" s="368"/>
    </row>
    <row r="435" spans="1:82" x14ac:dyDescent="0.75">
      <c r="A435" s="43"/>
      <c r="B435" s="73" t="s">
        <v>515</v>
      </c>
      <c r="C435" s="129" t="str">
        <f>"Supply of EMVCO compliant Hardware and Software ("&amp; TEXT(F435,"### ###") &amp;")"</f>
        <v>Supply of EMVCO compliant Hardware and Software (400 000)</v>
      </c>
      <c r="D435" s="29" t="s">
        <v>318</v>
      </c>
      <c r="E435" s="255">
        <v>1</v>
      </c>
      <c r="F435" s="224">
        <v>400000</v>
      </c>
      <c r="G435" s="74">
        <f t="shared" ref="G435" si="398">+E435*F435</f>
        <v>400000</v>
      </c>
      <c r="H435" s="234"/>
      <c r="I435" s="235"/>
      <c r="J435" s="230"/>
      <c r="K435" s="231"/>
      <c r="L435" s="231"/>
      <c r="M435" s="231"/>
      <c r="N435" s="231"/>
      <c r="O435" s="231"/>
      <c r="P435" s="231"/>
      <c r="Q435" s="231"/>
      <c r="R435" s="231"/>
      <c r="S435" s="231"/>
      <c r="T435" s="231"/>
      <c r="U435" s="232">
        <f t="shared" ref="U435" si="399">G435/6</f>
        <v>66666.67</v>
      </c>
      <c r="V435" s="230"/>
      <c r="W435" s="231"/>
      <c r="X435" s="231"/>
      <c r="Y435" s="231"/>
      <c r="Z435" s="231"/>
      <c r="AA435" s="231"/>
      <c r="AB435" s="231"/>
      <c r="AC435" s="231"/>
      <c r="AD435" s="231"/>
      <c r="AE435" s="231"/>
      <c r="AF435" s="231"/>
      <c r="AG435" s="232">
        <f t="shared" ref="AG435" si="400">G435/6</f>
        <v>66666.67</v>
      </c>
      <c r="AH435" s="233"/>
      <c r="AI435" s="231"/>
      <c r="AJ435" s="231"/>
      <c r="AK435" s="231"/>
      <c r="AL435" s="231"/>
      <c r="AM435" s="231"/>
      <c r="AN435" s="231"/>
      <c r="AO435" s="231"/>
      <c r="AP435" s="231"/>
      <c r="AQ435" s="231"/>
      <c r="AR435" s="231"/>
      <c r="AS435" s="232">
        <f t="shared" ref="AS435" si="401">G435/6</f>
        <v>66666.67</v>
      </c>
      <c r="AT435" s="233"/>
      <c r="AU435" s="231"/>
      <c r="AV435" s="231"/>
      <c r="AW435" s="231"/>
      <c r="AX435" s="231"/>
      <c r="AY435" s="231"/>
      <c r="AZ435" s="231"/>
      <c r="BA435" s="231"/>
      <c r="BB435" s="231"/>
      <c r="BC435" s="231"/>
      <c r="BD435" s="231"/>
      <c r="BE435" s="232">
        <f t="shared" ref="BE435" si="402">G435/6</f>
        <v>66666.67</v>
      </c>
      <c r="BF435" s="233"/>
      <c r="BG435" s="231"/>
      <c r="BH435" s="231"/>
      <c r="BI435" s="231"/>
      <c r="BJ435" s="231"/>
      <c r="BK435" s="231"/>
      <c r="BL435" s="231"/>
      <c r="BM435" s="231"/>
      <c r="BN435" s="231"/>
      <c r="BO435" s="231"/>
      <c r="BP435" s="231"/>
      <c r="BQ435" s="232">
        <f t="shared" ref="BQ435" si="403">G435/6</f>
        <v>66666.67</v>
      </c>
      <c r="BR435" s="233"/>
      <c r="BS435" s="231"/>
      <c r="BT435" s="231"/>
      <c r="BU435" s="231"/>
      <c r="BV435" s="231"/>
      <c r="BW435" s="231"/>
      <c r="BX435" s="231"/>
      <c r="BY435" s="231"/>
      <c r="BZ435" s="231"/>
      <c r="CA435" s="231"/>
      <c r="CB435" s="231"/>
      <c r="CC435" s="232">
        <f t="shared" ref="CC435" si="404">G435-SUM(H435:CB435)</f>
        <v>66666.649999999994</v>
      </c>
      <c r="CD435" s="368"/>
    </row>
    <row r="436" spans="1:82" ht="27" x14ac:dyDescent="0.75">
      <c r="A436" s="43"/>
      <c r="B436" s="26" t="s">
        <v>516</v>
      </c>
      <c r="C436" s="27" t="str">
        <f>"Supply of EMVCO compliant Hardware and Software - Overhead charges and Profit in respect of B-6009-a ("&amp; TEXT(F436,"#.##%") &amp; ")"</f>
        <v>Supply of EMVCO compliant Hardware and Software - Overhead charges and Profit in respect of B-6009-a (.%)</v>
      </c>
      <c r="D436" s="147" t="s">
        <v>320</v>
      </c>
      <c r="E436" s="302">
        <f>+G435</f>
        <v>400000</v>
      </c>
      <c r="F436" s="312"/>
      <c r="G436" s="74">
        <f>+E436*F436</f>
        <v>0</v>
      </c>
      <c r="H436" s="234"/>
      <c r="I436" s="235"/>
      <c r="J436" s="230"/>
      <c r="K436" s="231"/>
      <c r="L436" s="231"/>
      <c r="M436" s="231"/>
      <c r="N436" s="231"/>
      <c r="O436" s="231"/>
      <c r="P436" s="231"/>
      <c r="Q436" s="231"/>
      <c r="R436" s="231"/>
      <c r="S436" s="231"/>
      <c r="T436" s="231"/>
      <c r="U436" s="232">
        <f>G436/6</f>
        <v>0</v>
      </c>
      <c r="V436" s="230"/>
      <c r="W436" s="231"/>
      <c r="X436" s="231"/>
      <c r="Y436" s="231"/>
      <c r="Z436" s="231"/>
      <c r="AA436" s="231"/>
      <c r="AB436" s="231"/>
      <c r="AC436" s="231"/>
      <c r="AD436" s="231"/>
      <c r="AE436" s="231"/>
      <c r="AF436" s="231"/>
      <c r="AG436" s="232">
        <f>G436/6</f>
        <v>0</v>
      </c>
      <c r="AH436" s="233"/>
      <c r="AI436" s="231"/>
      <c r="AJ436" s="231"/>
      <c r="AK436" s="231"/>
      <c r="AL436" s="231"/>
      <c r="AM436" s="231"/>
      <c r="AN436" s="231"/>
      <c r="AO436" s="231"/>
      <c r="AP436" s="231"/>
      <c r="AQ436" s="231"/>
      <c r="AR436" s="231"/>
      <c r="AS436" s="232">
        <f>G436/6</f>
        <v>0</v>
      </c>
      <c r="AT436" s="233"/>
      <c r="AU436" s="231"/>
      <c r="AV436" s="231"/>
      <c r="AW436" s="231"/>
      <c r="AX436" s="231"/>
      <c r="AY436" s="231"/>
      <c r="AZ436" s="231"/>
      <c r="BA436" s="231"/>
      <c r="BB436" s="231"/>
      <c r="BC436" s="231"/>
      <c r="BD436" s="231"/>
      <c r="BE436" s="232">
        <f>G436/6</f>
        <v>0</v>
      </c>
      <c r="BF436" s="233"/>
      <c r="BG436" s="231"/>
      <c r="BH436" s="231"/>
      <c r="BI436" s="231"/>
      <c r="BJ436" s="231"/>
      <c r="BK436" s="231"/>
      <c r="BL436" s="231"/>
      <c r="BM436" s="231"/>
      <c r="BN436" s="231"/>
      <c r="BO436" s="231"/>
      <c r="BP436" s="231"/>
      <c r="BQ436" s="232">
        <f>G436/6</f>
        <v>0</v>
      </c>
      <c r="BR436" s="233"/>
      <c r="BS436" s="231"/>
      <c r="BT436" s="231"/>
      <c r="BU436" s="231"/>
      <c r="BV436" s="231"/>
      <c r="BW436" s="231"/>
      <c r="BX436" s="231"/>
      <c r="BY436" s="231"/>
      <c r="BZ436" s="231"/>
      <c r="CA436" s="231"/>
      <c r="CB436" s="231"/>
      <c r="CC436" s="232">
        <f>G436-SUM(H436:CB436)</f>
        <v>0</v>
      </c>
      <c r="CD436" s="368"/>
    </row>
    <row r="437" spans="1:82" ht="27" x14ac:dyDescent="0.75">
      <c r="A437" s="43"/>
      <c r="B437" s="73" t="s">
        <v>517</v>
      </c>
      <c r="C437" s="129" t="str">
        <f>"Provision for civil works to convert Manual toll lanes to Mixed / Manual ETC lanes and Mixed / Manual ETC to Dedicated ETC (Incl signage) ("&amp; TEXT(F437,"## ### ###") &amp;")"</f>
        <v>Provision for civil works to convert Manual toll lanes to Mixed / Manual ETC lanes and Mixed / Manual ETC to Dedicated ETC (Incl signage) (1 400 000)</v>
      </c>
      <c r="D437" s="29" t="s">
        <v>318</v>
      </c>
      <c r="E437" s="255">
        <v>1</v>
      </c>
      <c r="F437" s="224">
        <v>1400000</v>
      </c>
      <c r="G437" s="74">
        <f t="shared" ref="G437" si="405">+E437*F437</f>
        <v>1400000</v>
      </c>
      <c r="H437" s="234"/>
      <c r="I437" s="235"/>
      <c r="J437" s="230"/>
      <c r="K437" s="231"/>
      <c r="L437" s="231"/>
      <c r="M437" s="231"/>
      <c r="N437" s="231"/>
      <c r="O437" s="231"/>
      <c r="P437" s="231"/>
      <c r="Q437" s="231"/>
      <c r="R437" s="231"/>
      <c r="S437" s="231"/>
      <c r="T437" s="231"/>
      <c r="U437" s="232">
        <f t="shared" ref="U437" si="406">G437/6</f>
        <v>233333.33</v>
      </c>
      <c r="V437" s="230"/>
      <c r="W437" s="231"/>
      <c r="X437" s="231"/>
      <c r="Y437" s="231"/>
      <c r="Z437" s="231"/>
      <c r="AA437" s="231"/>
      <c r="AB437" s="231"/>
      <c r="AC437" s="231"/>
      <c r="AD437" s="231"/>
      <c r="AE437" s="231"/>
      <c r="AF437" s="231"/>
      <c r="AG437" s="232">
        <f t="shared" ref="AG437" si="407">G437/6</f>
        <v>233333.33</v>
      </c>
      <c r="AH437" s="233"/>
      <c r="AI437" s="231"/>
      <c r="AJ437" s="231"/>
      <c r="AK437" s="231"/>
      <c r="AL437" s="231"/>
      <c r="AM437" s="231"/>
      <c r="AN437" s="231"/>
      <c r="AO437" s="231"/>
      <c r="AP437" s="231"/>
      <c r="AQ437" s="231"/>
      <c r="AR437" s="231"/>
      <c r="AS437" s="232">
        <f t="shared" ref="AS437" si="408">G437/6</f>
        <v>233333.33</v>
      </c>
      <c r="AT437" s="233"/>
      <c r="AU437" s="231"/>
      <c r="AV437" s="231"/>
      <c r="AW437" s="231"/>
      <c r="AX437" s="231"/>
      <c r="AY437" s="231"/>
      <c r="AZ437" s="231"/>
      <c r="BA437" s="231"/>
      <c r="BB437" s="231"/>
      <c r="BC437" s="231"/>
      <c r="BD437" s="231"/>
      <c r="BE437" s="232">
        <f t="shared" ref="BE437" si="409">G437/6</f>
        <v>233333.33</v>
      </c>
      <c r="BF437" s="233"/>
      <c r="BG437" s="231"/>
      <c r="BH437" s="231"/>
      <c r="BI437" s="231"/>
      <c r="BJ437" s="231"/>
      <c r="BK437" s="231"/>
      <c r="BL437" s="231"/>
      <c r="BM437" s="231"/>
      <c r="BN437" s="231"/>
      <c r="BO437" s="231"/>
      <c r="BP437" s="231"/>
      <c r="BQ437" s="232">
        <f t="shared" ref="BQ437" si="410">G437/6</f>
        <v>233333.33</v>
      </c>
      <c r="BR437" s="233"/>
      <c r="BS437" s="231"/>
      <c r="BT437" s="231"/>
      <c r="BU437" s="231"/>
      <c r="BV437" s="231"/>
      <c r="BW437" s="231"/>
      <c r="BX437" s="231"/>
      <c r="BY437" s="231"/>
      <c r="BZ437" s="231"/>
      <c r="CA437" s="231"/>
      <c r="CB437" s="231"/>
      <c r="CC437" s="232">
        <f t="shared" ref="CC437" si="411">G437-SUM(H437:CB437)</f>
        <v>233333.35</v>
      </c>
      <c r="CD437" s="368"/>
    </row>
    <row r="438" spans="1:82" ht="27" x14ac:dyDescent="0.75">
      <c r="A438" s="43"/>
      <c r="B438" s="26" t="s">
        <v>518</v>
      </c>
      <c r="C438" s="27" t="str">
        <f>"Provision for civil works to convert manual Toll lanes to Mixed Manual / ETC lanes (Incl signage) - Overhead charges and Profit in respect of B-6010-a ("&amp; TEXT(F438,"#.##%") &amp; ")"</f>
        <v>Provision for civil works to convert manual Toll lanes to Mixed Manual / ETC lanes (Incl signage) - Overhead charges and Profit in respect of B-6010-a (.%)</v>
      </c>
      <c r="D438" s="147" t="s">
        <v>320</v>
      </c>
      <c r="E438" s="302">
        <f>+G437</f>
        <v>1400000</v>
      </c>
      <c r="F438" s="312"/>
      <c r="G438" s="74">
        <f>+E438*F438</f>
        <v>0</v>
      </c>
      <c r="H438" s="234"/>
      <c r="I438" s="235"/>
      <c r="J438" s="230"/>
      <c r="K438" s="231"/>
      <c r="L438" s="231"/>
      <c r="M438" s="231"/>
      <c r="N438" s="231"/>
      <c r="O438" s="231"/>
      <c r="P438" s="231"/>
      <c r="Q438" s="231"/>
      <c r="R438" s="231"/>
      <c r="S438" s="231"/>
      <c r="T438" s="231"/>
      <c r="U438" s="232">
        <f>G438/6</f>
        <v>0</v>
      </c>
      <c r="V438" s="230"/>
      <c r="W438" s="231"/>
      <c r="X438" s="231"/>
      <c r="Y438" s="231"/>
      <c r="Z438" s="231"/>
      <c r="AA438" s="231"/>
      <c r="AB438" s="231"/>
      <c r="AC438" s="231"/>
      <c r="AD438" s="231"/>
      <c r="AE438" s="231"/>
      <c r="AF438" s="231"/>
      <c r="AG438" s="232">
        <f>G438/6</f>
        <v>0</v>
      </c>
      <c r="AH438" s="233"/>
      <c r="AI438" s="231"/>
      <c r="AJ438" s="231"/>
      <c r="AK438" s="231"/>
      <c r="AL438" s="231"/>
      <c r="AM438" s="231"/>
      <c r="AN438" s="231"/>
      <c r="AO438" s="231"/>
      <c r="AP438" s="231"/>
      <c r="AQ438" s="231"/>
      <c r="AR438" s="231"/>
      <c r="AS438" s="232">
        <f>G438/6</f>
        <v>0</v>
      </c>
      <c r="AT438" s="233"/>
      <c r="AU438" s="231"/>
      <c r="AV438" s="231"/>
      <c r="AW438" s="231"/>
      <c r="AX438" s="231"/>
      <c r="AY438" s="231"/>
      <c r="AZ438" s="231"/>
      <c r="BA438" s="231"/>
      <c r="BB438" s="231"/>
      <c r="BC438" s="231"/>
      <c r="BD438" s="231"/>
      <c r="BE438" s="232">
        <f>G438/6</f>
        <v>0</v>
      </c>
      <c r="BF438" s="233"/>
      <c r="BG438" s="231"/>
      <c r="BH438" s="231"/>
      <c r="BI438" s="231"/>
      <c r="BJ438" s="231"/>
      <c r="BK438" s="231"/>
      <c r="BL438" s="231"/>
      <c r="BM438" s="231"/>
      <c r="BN438" s="231"/>
      <c r="BO438" s="231"/>
      <c r="BP438" s="231"/>
      <c r="BQ438" s="232">
        <f>G438/6</f>
        <v>0</v>
      </c>
      <c r="BR438" s="233"/>
      <c r="BS438" s="231"/>
      <c r="BT438" s="231"/>
      <c r="BU438" s="231"/>
      <c r="BV438" s="231"/>
      <c r="BW438" s="231"/>
      <c r="BX438" s="231"/>
      <c r="BY438" s="231"/>
      <c r="BZ438" s="231"/>
      <c r="CA438" s="231"/>
      <c r="CB438" s="231"/>
      <c r="CC438" s="232">
        <f>G438-SUM(H438:CB438)</f>
        <v>0</v>
      </c>
      <c r="CD438" s="368"/>
    </row>
    <row r="439" spans="1:82" x14ac:dyDescent="0.75">
      <c r="A439" s="43"/>
      <c r="B439" s="73" t="s">
        <v>519</v>
      </c>
      <c r="C439" s="129" t="str">
        <f>"Provision for the upgrade of the plaza to the new SANRAL Brand ("&amp; TEXT(F439,"### ###") &amp;")"</f>
        <v>Provision for the upgrade of the plaza to the new SANRAL Brand (1 000 000)</v>
      </c>
      <c r="D439" s="29" t="s">
        <v>318</v>
      </c>
      <c r="E439" s="255">
        <v>1</v>
      </c>
      <c r="F439" s="224">
        <v>1000000</v>
      </c>
      <c r="G439" s="74">
        <f t="shared" ref="G439" si="412">+E439*F439</f>
        <v>1000000</v>
      </c>
      <c r="H439" s="234"/>
      <c r="I439" s="235"/>
      <c r="J439" s="230"/>
      <c r="K439" s="231"/>
      <c r="L439" s="231"/>
      <c r="M439" s="231"/>
      <c r="N439" s="231"/>
      <c r="O439" s="231"/>
      <c r="P439" s="231"/>
      <c r="Q439" s="231"/>
      <c r="R439" s="231"/>
      <c r="S439" s="231"/>
      <c r="T439" s="231"/>
      <c r="U439" s="232">
        <f t="shared" ref="U439" si="413">G439/6</f>
        <v>166666.67000000001</v>
      </c>
      <c r="V439" s="230"/>
      <c r="W439" s="231"/>
      <c r="X439" s="231"/>
      <c r="Y439" s="231"/>
      <c r="Z439" s="231"/>
      <c r="AA439" s="231"/>
      <c r="AB439" s="231"/>
      <c r="AC439" s="231"/>
      <c r="AD439" s="231"/>
      <c r="AE439" s="231"/>
      <c r="AF439" s="231"/>
      <c r="AG439" s="232">
        <f t="shared" ref="AG439" si="414">G439/6</f>
        <v>166666.67000000001</v>
      </c>
      <c r="AH439" s="233"/>
      <c r="AI439" s="231"/>
      <c r="AJ439" s="231"/>
      <c r="AK439" s="231"/>
      <c r="AL439" s="231"/>
      <c r="AM439" s="231"/>
      <c r="AN439" s="231"/>
      <c r="AO439" s="231"/>
      <c r="AP439" s="231"/>
      <c r="AQ439" s="231"/>
      <c r="AR439" s="231"/>
      <c r="AS439" s="232">
        <f t="shared" ref="AS439" si="415">G439/6</f>
        <v>166666.67000000001</v>
      </c>
      <c r="AT439" s="233"/>
      <c r="AU439" s="231"/>
      <c r="AV439" s="231"/>
      <c r="AW439" s="231"/>
      <c r="AX439" s="231"/>
      <c r="AY439" s="231"/>
      <c r="AZ439" s="231"/>
      <c r="BA439" s="231"/>
      <c r="BB439" s="231"/>
      <c r="BC439" s="231"/>
      <c r="BD439" s="231"/>
      <c r="BE439" s="232">
        <f t="shared" ref="BE439" si="416">G439/6</f>
        <v>166666.67000000001</v>
      </c>
      <c r="BF439" s="233"/>
      <c r="BG439" s="231"/>
      <c r="BH439" s="231"/>
      <c r="BI439" s="231"/>
      <c r="BJ439" s="231"/>
      <c r="BK439" s="231"/>
      <c r="BL439" s="231"/>
      <c r="BM439" s="231"/>
      <c r="BN439" s="231"/>
      <c r="BO439" s="231"/>
      <c r="BP439" s="231"/>
      <c r="BQ439" s="232">
        <f t="shared" ref="BQ439" si="417">G439/6</f>
        <v>166666.67000000001</v>
      </c>
      <c r="BR439" s="233"/>
      <c r="BS439" s="231"/>
      <c r="BT439" s="231"/>
      <c r="BU439" s="231"/>
      <c r="BV439" s="231"/>
      <c r="BW439" s="231"/>
      <c r="BX439" s="231"/>
      <c r="BY439" s="231"/>
      <c r="BZ439" s="231"/>
      <c r="CA439" s="231"/>
      <c r="CB439" s="231"/>
      <c r="CC439" s="232">
        <f t="shared" ref="CC439" si="418">G439-SUM(H439:CB439)</f>
        <v>166666.65</v>
      </c>
      <c r="CD439" s="368"/>
    </row>
    <row r="440" spans="1:82" ht="27" x14ac:dyDescent="0.75">
      <c r="A440" s="43"/>
      <c r="B440" s="26" t="s">
        <v>520</v>
      </c>
      <c r="C440" s="27" t="str">
        <f>"Provision for the upgrade of the plaza to the new SANRAL Brand - Overhead charges and Profit in respect of B-6011-a ("&amp; TEXT(F440,"#.##%") &amp; ")"</f>
        <v>Provision for the upgrade of the plaza to the new SANRAL Brand - Overhead charges and Profit in respect of B-6011-a (.%)</v>
      </c>
      <c r="D440" s="147" t="s">
        <v>320</v>
      </c>
      <c r="E440" s="302">
        <f>+G439</f>
        <v>1000000</v>
      </c>
      <c r="F440" s="312"/>
      <c r="G440" s="74">
        <f>+E440*F440</f>
        <v>0</v>
      </c>
      <c r="H440" s="234"/>
      <c r="I440" s="235"/>
      <c r="J440" s="230"/>
      <c r="K440" s="231"/>
      <c r="L440" s="231"/>
      <c r="M440" s="231"/>
      <c r="N440" s="231"/>
      <c r="O440" s="231"/>
      <c r="P440" s="231"/>
      <c r="Q440" s="231"/>
      <c r="R440" s="231"/>
      <c r="S440" s="231"/>
      <c r="T440" s="231"/>
      <c r="U440" s="232">
        <f>G440/6</f>
        <v>0</v>
      </c>
      <c r="V440" s="230"/>
      <c r="W440" s="231"/>
      <c r="X440" s="231"/>
      <c r="Y440" s="231"/>
      <c r="Z440" s="231"/>
      <c r="AA440" s="231"/>
      <c r="AB440" s="231"/>
      <c r="AC440" s="231"/>
      <c r="AD440" s="231"/>
      <c r="AE440" s="231"/>
      <c r="AF440" s="231"/>
      <c r="AG440" s="232">
        <f>G440/6</f>
        <v>0</v>
      </c>
      <c r="AH440" s="233"/>
      <c r="AI440" s="231"/>
      <c r="AJ440" s="231"/>
      <c r="AK440" s="231"/>
      <c r="AL440" s="231"/>
      <c r="AM440" s="231"/>
      <c r="AN440" s="231"/>
      <c r="AO440" s="231"/>
      <c r="AP440" s="231"/>
      <c r="AQ440" s="231"/>
      <c r="AR440" s="231"/>
      <c r="AS440" s="232">
        <f>G440/6</f>
        <v>0</v>
      </c>
      <c r="AT440" s="233"/>
      <c r="AU440" s="231"/>
      <c r="AV440" s="231"/>
      <c r="AW440" s="231"/>
      <c r="AX440" s="231"/>
      <c r="AY440" s="231"/>
      <c r="AZ440" s="231"/>
      <c r="BA440" s="231"/>
      <c r="BB440" s="231"/>
      <c r="BC440" s="231"/>
      <c r="BD440" s="231"/>
      <c r="BE440" s="232">
        <f>G440/6</f>
        <v>0</v>
      </c>
      <c r="BF440" s="233"/>
      <c r="BG440" s="231"/>
      <c r="BH440" s="231"/>
      <c r="BI440" s="231"/>
      <c r="BJ440" s="231"/>
      <c r="BK440" s="231"/>
      <c r="BL440" s="231"/>
      <c r="BM440" s="231"/>
      <c r="BN440" s="231"/>
      <c r="BO440" s="231"/>
      <c r="BP440" s="231"/>
      <c r="BQ440" s="232">
        <f>G440/6</f>
        <v>0</v>
      </c>
      <c r="BR440" s="233"/>
      <c r="BS440" s="231"/>
      <c r="BT440" s="231"/>
      <c r="BU440" s="231"/>
      <c r="BV440" s="231"/>
      <c r="BW440" s="231"/>
      <c r="BX440" s="231"/>
      <c r="BY440" s="231"/>
      <c r="BZ440" s="231"/>
      <c r="CA440" s="231"/>
      <c r="CB440" s="231"/>
      <c r="CC440" s="232">
        <f>G440-SUM(H440:CB440)</f>
        <v>0</v>
      </c>
      <c r="CD440" s="368"/>
    </row>
    <row r="441" spans="1:82" ht="27" x14ac:dyDescent="0.75">
      <c r="A441" s="43"/>
      <c r="B441" s="73" t="s">
        <v>521</v>
      </c>
      <c r="C441" s="129" t="str">
        <f>"Provision for the Upgrade / Replacement of Electrical Equipment to Energy Saving Equipment(s) ("&amp; TEXT(F441,"## ### ###") &amp;")"</f>
        <v>Provision for the Upgrade / Replacement of Electrical Equipment to Energy Saving Equipment(s) (350 000)</v>
      </c>
      <c r="D441" s="29" t="s">
        <v>318</v>
      </c>
      <c r="E441" s="255">
        <v>1</v>
      </c>
      <c r="F441" s="224">
        <v>350000</v>
      </c>
      <c r="G441" s="74">
        <f t="shared" ref="G441" si="419">+E441*F441</f>
        <v>350000</v>
      </c>
      <c r="H441" s="234"/>
      <c r="I441" s="235"/>
      <c r="J441" s="230"/>
      <c r="K441" s="231"/>
      <c r="L441" s="231"/>
      <c r="M441" s="231"/>
      <c r="N441" s="231"/>
      <c r="O441" s="231"/>
      <c r="P441" s="231"/>
      <c r="Q441" s="231"/>
      <c r="R441" s="231"/>
      <c r="S441" s="231"/>
      <c r="T441" s="231"/>
      <c r="U441" s="232">
        <f t="shared" ref="U441" si="420">G441/6</f>
        <v>58333.33</v>
      </c>
      <c r="V441" s="230"/>
      <c r="W441" s="231"/>
      <c r="X441" s="231"/>
      <c r="Y441" s="231"/>
      <c r="Z441" s="231"/>
      <c r="AA441" s="231"/>
      <c r="AB441" s="231"/>
      <c r="AC441" s="231"/>
      <c r="AD441" s="231"/>
      <c r="AE441" s="231"/>
      <c r="AF441" s="231"/>
      <c r="AG441" s="232">
        <f t="shared" ref="AG441" si="421">G441/6</f>
        <v>58333.33</v>
      </c>
      <c r="AH441" s="233"/>
      <c r="AI441" s="231"/>
      <c r="AJ441" s="231"/>
      <c r="AK441" s="231"/>
      <c r="AL441" s="231"/>
      <c r="AM441" s="231"/>
      <c r="AN441" s="231"/>
      <c r="AO441" s="231"/>
      <c r="AP441" s="231"/>
      <c r="AQ441" s="231"/>
      <c r="AR441" s="231"/>
      <c r="AS441" s="232">
        <f t="shared" ref="AS441" si="422">G441/6</f>
        <v>58333.33</v>
      </c>
      <c r="AT441" s="233"/>
      <c r="AU441" s="231"/>
      <c r="AV441" s="231"/>
      <c r="AW441" s="231"/>
      <c r="AX441" s="231"/>
      <c r="AY441" s="231"/>
      <c r="AZ441" s="231"/>
      <c r="BA441" s="231"/>
      <c r="BB441" s="231"/>
      <c r="BC441" s="231"/>
      <c r="BD441" s="231"/>
      <c r="BE441" s="232">
        <f t="shared" ref="BE441" si="423">G441/6</f>
        <v>58333.33</v>
      </c>
      <c r="BF441" s="233"/>
      <c r="BG441" s="231"/>
      <c r="BH441" s="231"/>
      <c r="BI441" s="231"/>
      <c r="BJ441" s="231"/>
      <c r="BK441" s="231"/>
      <c r="BL441" s="231"/>
      <c r="BM441" s="231"/>
      <c r="BN441" s="231"/>
      <c r="BO441" s="231"/>
      <c r="BP441" s="231"/>
      <c r="BQ441" s="232">
        <f t="shared" ref="BQ441" si="424">G441/6</f>
        <v>58333.33</v>
      </c>
      <c r="BR441" s="233"/>
      <c r="BS441" s="231"/>
      <c r="BT441" s="231"/>
      <c r="BU441" s="231"/>
      <c r="BV441" s="231"/>
      <c r="BW441" s="231"/>
      <c r="BX441" s="231"/>
      <c r="BY441" s="231"/>
      <c r="BZ441" s="231"/>
      <c r="CA441" s="231"/>
      <c r="CB441" s="231"/>
      <c r="CC441" s="232">
        <f t="shared" ref="CC441" si="425">G441-SUM(H441:CB441)</f>
        <v>58333.35</v>
      </c>
      <c r="CD441" s="368"/>
    </row>
    <row r="442" spans="1:82" ht="27" x14ac:dyDescent="0.75">
      <c r="A442" s="43"/>
      <c r="B442" s="26" t="s">
        <v>522</v>
      </c>
      <c r="C442" s="27" t="str">
        <f>"Provision for the Upgrade / Replacement of Electrical Equipment to Energy Saving Equipment(s) - Overhead Charges and profit in respect of B-6012-a ("&amp; TEXT(F442,"#.##%") &amp; ")"</f>
        <v>Provision for the Upgrade / Replacement of Electrical Equipment to Energy Saving Equipment(s) - Overhead Charges and profit in respect of B-6012-a (.%)</v>
      </c>
      <c r="D442" s="147" t="s">
        <v>320</v>
      </c>
      <c r="E442" s="302">
        <f>+G441</f>
        <v>350000</v>
      </c>
      <c r="F442" s="312"/>
      <c r="G442" s="74">
        <f>+E442*F442</f>
        <v>0</v>
      </c>
      <c r="H442" s="234"/>
      <c r="I442" s="235"/>
      <c r="J442" s="230"/>
      <c r="K442" s="231"/>
      <c r="L442" s="231"/>
      <c r="M442" s="231"/>
      <c r="N442" s="231"/>
      <c r="O442" s="231"/>
      <c r="P442" s="231"/>
      <c r="Q442" s="231"/>
      <c r="R442" s="231"/>
      <c r="S442" s="231"/>
      <c r="T442" s="231"/>
      <c r="U442" s="232">
        <f>G442/6</f>
        <v>0</v>
      </c>
      <c r="V442" s="230"/>
      <c r="W442" s="231"/>
      <c r="X442" s="231"/>
      <c r="Y442" s="231"/>
      <c r="Z442" s="231"/>
      <c r="AA442" s="231"/>
      <c r="AB442" s="231"/>
      <c r="AC442" s="231"/>
      <c r="AD442" s="231"/>
      <c r="AE442" s="231"/>
      <c r="AF442" s="231"/>
      <c r="AG442" s="232">
        <f>G442/6</f>
        <v>0</v>
      </c>
      <c r="AH442" s="233"/>
      <c r="AI442" s="231"/>
      <c r="AJ442" s="231"/>
      <c r="AK442" s="231"/>
      <c r="AL442" s="231"/>
      <c r="AM442" s="231"/>
      <c r="AN442" s="231"/>
      <c r="AO442" s="231"/>
      <c r="AP442" s="231"/>
      <c r="AQ442" s="231"/>
      <c r="AR442" s="231"/>
      <c r="AS442" s="232">
        <f>G442/6</f>
        <v>0</v>
      </c>
      <c r="AT442" s="233"/>
      <c r="AU442" s="231"/>
      <c r="AV442" s="231"/>
      <c r="AW442" s="231"/>
      <c r="AX442" s="231"/>
      <c r="AY442" s="231"/>
      <c r="AZ442" s="231"/>
      <c r="BA442" s="231"/>
      <c r="BB442" s="231"/>
      <c r="BC442" s="231"/>
      <c r="BD442" s="231"/>
      <c r="BE442" s="232">
        <f>G442/6</f>
        <v>0</v>
      </c>
      <c r="BF442" s="233"/>
      <c r="BG442" s="231"/>
      <c r="BH442" s="231"/>
      <c r="BI442" s="231"/>
      <c r="BJ442" s="231"/>
      <c r="BK442" s="231"/>
      <c r="BL442" s="231"/>
      <c r="BM442" s="231"/>
      <c r="BN442" s="231"/>
      <c r="BO442" s="231"/>
      <c r="BP442" s="231"/>
      <c r="BQ442" s="232">
        <f>G442/6</f>
        <v>0</v>
      </c>
      <c r="BR442" s="233"/>
      <c r="BS442" s="231"/>
      <c r="BT442" s="231"/>
      <c r="BU442" s="231"/>
      <c r="BV442" s="231"/>
      <c r="BW442" s="231"/>
      <c r="BX442" s="231"/>
      <c r="BY442" s="231"/>
      <c r="BZ442" s="231"/>
      <c r="CA442" s="231"/>
      <c r="CB442" s="231"/>
      <c r="CC442" s="232">
        <f>G442-SUM(H442:CB442)</f>
        <v>0</v>
      </c>
      <c r="CD442" s="368"/>
    </row>
    <row r="443" spans="1:82" x14ac:dyDescent="0.75">
      <c r="B443" s="73" t="s">
        <v>523</v>
      </c>
      <c r="C443" s="129" t="str">
        <f>"Provision for the upgrade to Security Toll Booths ("&amp; TEXT(F443,"## ### ###") &amp;")"</f>
        <v>Provision for the upgrade to Security Toll Booths (800 000)</v>
      </c>
      <c r="D443" s="29" t="s">
        <v>318</v>
      </c>
      <c r="E443" s="255">
        <v>1</v>
      </c>
      <c r="F443" s="224">
        <v>800000</v>
      </c>
      <c r="G443" s="74">
        <f t="shared" ref="G443" si="426">+E443*F443</f>
        <v>800000</v>
      </c>
      <c r="H443" s="225"/>
      <c r="I443" s="226"/>
      <c r="J443" s="225"/>
      <c r="K443" s="227"/>
      <c r="L443" s="227"/>
      <c r="M443" s="227"/>
      <c r="N443" s="227"/>
      <c r="O443" s="227"/>
      <c r="P443" s="227"/>
      <c r="Q443" s="227"/>
      <c r="R443" s="227"/>
      <c r="S443" s="227"/>
      <c r="T443" s="227"/>
      <c r="U443" s="226">
        <f t="shared" ref="U443" si="427">G443/6</f>
        <v>133333.32999999999</v>
      </c>
      <c r="V443" s="225"/>
      <c r="W443" s="227"/>
      <c r="X443" s="227"/>
      <c r="Y443" s="227"/>
      <c r="Z443" s="227"/>
      <c r="AA443" s="227"/>
      <c r="AB443" s="227"/>
      <c r="AC443" s="227"/>
      <c r="AD443" s="227"/>
      <c r="AE443" s="227"/>
      <c r="AF443" s="227"/>
      <c r="AG443" s="226">
        <f t="shared" ref="AG443" si="428">G443/6</f>
        <v>133333.32999999999</v>
      </c>
      <c r="AH443" s="228"/>
      <c r="AI443" s="227"/>
      <c r="AJ443" s="227"/>
      <c r="AK443" s="227"/>
      <c r="AL443" s="227"/>
      <c r="AM443" s="227"/>
      <c r="AN443" s="227"/>
      <c r="AO443" s="227"/>
      <c r="AP443" s="227"/>
      <c r="AQ443" s="227"/>
      <c r="AR443" s="227"/>
      <c r="AS443" s="226">
        <f t="shared" ref="AS443" si="429">G443/6</f>
        <v>133333.32999999999</v>
      </c>
      <c r="AT443" s="228"/>
      <c r="AU443" s="227"/>
      <c r="AV443" s="227"/>
      <c r="AW443" s="227"/>
      <c r="AX443" s="227"/>
      <c r="AY443" s="227"/>
      <c r="AZ443" s="227"/>
      <c r="BA443" s="227"/>
      <c r="BB443" s="227"/>
      <c r="BC443" s="227"/>
      <c r="BD443" s="227"/>
      <c r="BE443" s="226">
        <f t="shared" ref="BE443" si="430">G443/6</f>
        <v>133333.32999999999</v>
      </c>
      <c r="BF443" s="228"/>
      <c r="BG443" s="227"/>
      <c r="BH443" s="227"/>
      <c r="BI443" s="227"/>
      <c r="BJ443" s="227"/>
      <c r="BK443" s="227"/>
      <c r="BL443" s="227"/>
      <c r="BM443" s="227"/>
      <c r="BN443" s="227"/>
      <c r="BO443" s="227"/>
      <c r="BP443" s="227"/>
      <c r="BQ443" s="226">
        <f t="shared" ref="BQ443" si="431">G443/6</f>
        <v>133333.32999999999</v>
      </c>
      <c r="BR443" s="228"/>
      <c r="BS443" s="227"/>
      <c r="BT443" s="227"/>
      <c r="BU443" s="227"/>
      <c r="BV443" s="227"/>
      <c r="BW443" s="227"/>
      <c r="BX443" s="227"/>
      <c r="BY443" s="227"/>
      <c r="BZ443" s="227"/>
      <c r="CA443" s="227"/>
      <c r="CB443" s="227"/>
      <c r="CC443" s="232">
        <f t="shared" ref="CC443" si="432">G443-SUM(H443:CB443)</f>
        <v>133333.35</v>
      </c>
      <c r="CD443" s="368"/>
    </row>
    <row r="444" spans="1:82" ht="27" x14ac:dyDescent="0.75">
      <c r="B444" s="26" t="s">
        <v>524</v>
      </c>
      <c r="C444" s="27" t="str">
        <f>"Provision for the upgrade to Security Toll Booths - Overhead charges and Profit in respect of B-6013-a ("&amp; TEXT(F444,"#.##%") &amp; ")"</f>
        <v>Provision for the upgrade to Security Toll Booths - Overhead charges and Profit in respect of B-6013-a (.%)</v>
      </c>
      <c r="D444" s="147" t="s">
        <v>320</v>
      </c>
      <c r="E444" s="302">
        <f>+G443</f>
        <v>800000</v>
      </c>
      <c r="F444" s="312"/>
      <c r="G444" s="74">
        <f>+E444*F444</f>
        <v>0</v>
      </c>
      <c r="H444" s="225"/>
      <c r="I444" s="226"/>
      <c r="J444" s="225"/>
      <c r="K444" s="227"/>
      <c r="L444" s="227"/>
      <c r="M444" s="227"/>
      <c r="N444" s="227"/>
      <c r="O444" s="227"/>
      <c r="P444" s="227"/>
      <c r="Q444" s="227"/>
      <c r="R444" s="227"/>
      <c r="S444" s="227"/>
      <c r="T444" s="227"/>
      <c r="U444" s="226">
        <f>G444/6</f>
        <v>0</v>
      </c>
      <c r="V444" s="225"/>
      <c r="W444" s="227"/>
      <c r="X444" s="227"/>
      <c r="Y444" s="227"/>
      <c r="Z444" s="227"/>
      <c r="AA444" s="227"/>
      <c r="AB444" s="227"/>
      <c r="AC444" s="227"/>
      <c r="AD444" s="227"/>
      <c r="AE444" s="227"/>
      <c r="AF444" s="227"/>
      <c r="AG444" s="226">
        <f>G444/6</f>
        <v>0</v>
      </c>
      <c r="AH444" s="228"/>
      <c r="AI444" s="227"/>
      <c r="AJ444" s="227"/>
      <c r="AK444" s="227"/>
      <c r="AL444" s="227"/>
      <c r="AM444" s="227"/>
      <c r="AN444" s="227"/>
      <c r="AO444" s="227"/>
      <c r="AP444" s="227"/>
      <c r="AQ444" s="227"/>
      <c r="AR444" s="227"/>
      <c r="AS444" s="226">
        <f>G444/6</f>
        <v>0</v>
      </c>
      <c r="AT444" s="228"/>
      <c r="AU444" s="227"/>
      <c r="AV444" s="227"/>
      <c r="AW444" s="227"/>
      <c r="AX444" s="227"/>
      <c r="AY444" s="227"/>
      <c r="AZ444" s="227"/>
      <c r="BA444" s="227"/>
      <c r="BB444" s="227"/>
      <c r="BC444" s="227"/>
      <c r="BD444" s="227"/>
      <c r="BE444" s="226">
        <f>G444/6</f>
        <v>0</v>
      </c>
      <c r="BF444" s="228"/>
      <c r="BG444" s="227"/>
      <c r="BH444" s="227"/>
      <c r="BI444" s="227"/>
      <c r="BJ444" s="227"/>
      <c r="BK444" s="227"/>
      <c r="BL444" s="227"/>
      <c r="BM444" s="227"/>
      <c r="BN444" s="227"/>
      <c r="BO444" s="227"/>
      <c r="BP444" s="227"/>
      <c r="BQ444" s="226">
        <f>G444/6</f>
        <v>0</v>
      </c>
      <c r="BR444" s="228"/>
      <c r="BS444" s="227"/>
      <c r="BT444" s="227"/>
      <c r="BU444" s="227"/>
      <c r="BV444" s="227"/>
      <c r="BW444" s="227"/>
      <c r="BX444" s="227"/>
      <c r="BY444" s="227"/>
      <c r="BZ444" s="227"/>
      <c r="CA444" s="227"/>
      <c r="CB444" s="227"/>
      <c r="CC444" s="232">
        <f>G444-SUM(H444:CB444)</f>
        <v>0</v>
      </c>
      <c r="CD444" s="368"/>
    </row>
    <row r="445" spans="1:82" ht="27" x14ac:dyDescent="0.75">
      <c r="A445" s="43"/>
      <c r="B445" s="73" t="s">
        <v>525</v>
      </c>
      <c r="C445" s="129" t="str">
        <f>"Nominated Subcontract DB Works and Services (including Provisional Sums and allowances in the Nominated Subcontract ("&amp; TEXT(F445,"## ### ###") &amp;")"</f>
        <v>Nominated Subcontract DB Works and Services (including Provisional Sums and allowances in the Nominated Subcontract (24 000 000)</v>
      </c>
      <c r="D445" s="29" t="s">
        <v>318</v>
      </c>
      <c r="E445" s="255">
        <v>1</v>
      </c>
      <c r="F445" s="224">
        <v>24000000</v>
      </c>
      <c r="G445" s="74">
        <f>+E445*F445</f>
        <v>24000000</v>
      </c>
      <c r="H445" s="234"/>
      <c r="I445" s="235"/>
      <c r="J445" s="230"/>
      <c r="K445" s="231"/>
      <c r="L445" s="231"/>
      <c r="M445" s="231"/>
      <c r="N445" s="231"/>
      <c r="O445" s="231"/>
      <c r="P445" s="231"/>
      <c r="Q445" s="231"/>
      <c r="R445" s="231"/>
      <c r="S445" s="231"/>
      <c r="T445" s="231"/>
      <c r="U445" s="232">
        <f t="shared" ref="U445" si="433">G445/6</f>
        <v>4000000</v>
      </c>
      <c r="V445" s="230"/>
      <c r="W445" s="231"/>
      <c r="X445" s="231"/>
      <c r="Y445" s="231"/>
      <c r="Z445" s="231"/>
      <c r="AA445" s="231"/>
      <c r="AB445" s="231"/>
      <c r="AC445" s="231"/>
      <c r="AD445" s="231"/>
      <c r="AE445" s="231"/>
      <c r="AF445" s="231"/>
      <c r="AG445" s="232">
        <f t="shared" ref="AG445" si="434">G445/6</f>
        <v>4000000</v>
      </c>
      <c r="AH445" s="233"/>
      <c r="AI445" s="231"/>
      <c r="AJ445" s="231"/>
      <c r="AK445" s="231"/>
      <c r="AL445" s="231"/>
      <c r="AM445" s="231"/>
      <c r="AN445" s="231"/>
      <c r="AO445" s="231"/>
      <c r="AP445" s="231"/>
      <c r="AQ445" s="231"/>
      <c r="AR445" s="231"/>
      <c r="AS445" s="232">
        <f t="shared" ref="AS445" si="435">G445/6</f>
        <v>4000000</v>
      </c>
      <c r="AT445" s="233"/>
      <c r="AU445" s="231"/>
      <c r="AV445" s="231"/>
      <c r="AW445" s="231"/>
      <c r="AX445" s="231"/>
      <c r="AY445" s="231"/>
      <c r="AZ445" s="231"/>
      <c r="BA445" s="231"/>
      <c r="BB445" s="231"/>
      <c r="BC445" s="231"/>
      <c r="BD445" s="231"/>
      <c r="BE445" s="232">
        <f t="shared" ref="BE445" si="436">G445/6</f>
        <v>4000000</v>
      </c>
      <c r="BF445" s="233"/>
      <c r="BG445" s="231"/>
      <c r="BH445" s="231"/>
      <c r="BI445" s="231"/>
      <c r="BJ445" s="231"/>
      <c r="BK445" s="231"/>
      <c r="BL445" s="231"/>
      <c r="BM445" s="231"/>
      <c r="BN445" s="231"/>
      <c r="BO445" s="231"/>
      <c r="BP445" s="231"/>
      <c r="BQ445" s="232">
        <f t="shared" ref="BQ445" si="437">G445/6</f>
        <v>4000000</v>
      </c>
      <c r="BR445" s="233"/>
      <c r="BS445" s="231"/>
      <c r="BT445" s="231"/>
      <c r="BU445" s="231"/>
      <c r="BV445" s="231"/>
      <c r="BW445" s="231"/>
      <c r="BX445" s="231"/>
      <c r="BY445" s="231"/>
      <c r="BZ445" s="231"/>
      <c r="CA445" s="231"/>
      <c r="CB445" s="231"/>
      <c r="CC445" s="232">
        <f t="shared" ref="CC445" si="438">G445-SUM(H445:CB445)</f>
        <v>4000000</v>
      </c>
      <c r="CD445" s="368"/>
    </row>
    <row r="446" spans="1:82" ht="27" x14ac:dyDescent="0.75">
      <c r="A446" s="175"/>
      <c r="B446" s="26" t="s">
        <v>526</v>
      </c>
      <c r="C446" s="27" t="str">
        <f>"Nominated Subcontract DB Works and Services - Overhead charges and Profit in respect of B-6014-a ("&amp; TEXT(F446,"#.##%") &amp; ")"</f>
        <v>Nominated Subcontract DB Works and Services - Overhead charges and Profit in respect of B-6014-a (.%)</v>
      </c>
      <c r="D446" s="147" t="s">
        <v>320</v>
      </c>
      <c r="E446" s="302">
        <f>+G445</f>
        <v>24000000</v>
      </c>
      <c r="F446" s="312"/>
      <c r="G446" s="74">
        <f>+E446*F446</f>
        <v>0</v>
      </c>
      <c r="H446" s="234"/>
      <c r="I446" s="235"/>
      <c r="J446" s="230"/>
      <c r="K446" s="231"/>
      <c r="L446" s="231"/>
      <c r="M446" s="231"/>
      <c r="N446" s="231"/>
      <c r="O446" s="231"/>
      <c r="P446" s="231"/>
      <c r="Q446" s="231"/>
      <c r="R446" s="231"/>
      <c r="S446" s="231"/>
      <c r="T446" s="231"/>
      <c r="U446" s="232">
        <f>G446/6</f>
        <v>0</v>
      </c>
      <c r="V446" s="230"/>
      <c r="W446" s="231"/>
      <c r="X446" s="231"/>
      <c r="Y446" s="231"/>
      <c r="Z446" s="231"/>
      <c r="AA446" s="231"/>
      <c r="AB446" s="231"/>
      <c r="AC446" s="231"/>
      <c r="AD446" s="231"/>
      <c r="AE446" s="231"/>
      <c r="AF446" s="231"/>
      <c r="AG446" s="232">
        <f>G446/6</f>
        <v>0</v>
      </c>
      <c r="AH446" s="233"/>
      <c r="AI446" s="231"/>
      <c r="AJ446" s="231"/>
      <c r="AK446" s="231"/>
      <c r="AL446" s="231"/>
      <c r="AM446" s="231"/>
      <c r="AN446" s="231"/>
      <c r="AO446" s="231"/>
      <c r="AP446" s="231"/>
      <c r="AQ446" s="231"/>
      <c r="AR446" s="231"/>
      <c r="AS446" s="232">
        <f>G446/6</f>
        <v>0</v>
      </c>
      <c r="AT446" s="233"/>
      <c r="AU446" s="231"/>
      <c r="AV446" s="231"/>
      <c r="AW446" s="231"/>
      <c r="AX446" s="231"/>
      <c r="AY446" s="231"/>
      <c r="AZ446" s="231"/>
      <c r="BA446" s="231"/>
      <c r="BB446" s="231"/>
      <c r="BC446" s="231"/>
      <c r="BD446" s="231"/>
      <c r="BE446" s="232">
        <f>G446/6</f>
        <v>0</v>
      </c>
      <c r="BF446" s="233"/>
      <c r="BG446" s="231"/>
      <c r="BH446" s="231"/>
      <c r="BI446" s="231"/>
      <c r="BJ446" s="231"/>
      <c r="BK446" s="231"/>
      <c r="BL446" s="231"/>
      <c r="BM446" s="231"/>
      <c r="BN446" s="231"/>
      <c r="BO446" s="231"/>
      <c r="BP446" s="231"/>
      <c r="BQ446" s="232">
        <f>G446/6</f>
        <v>0</v>
      </c>
      <c r="BR446" s="233"/>
      <c r="BS446" s="231"/>
      <c r="BT446" s="231"/>
      <c r="BU446" s="231"/>
      <c r="BV446" s="231"/>
      <c r="BW446" s="231"/>
      <c r="BX446" s="231"/>
      <c r="BY446" s="231"/>
      <c r="BZ446" s="231"/>
      <c r="CA446" s="231"/>
      <c r="CB446" s="231"/>
      <c r="CC446" s="232">
        <f>G446-SUM(H446:CB446)</f>
        <v>0</v>
      </c>
      <c r="CD446" s="368"/>
    </row>
    <row r="447" spans="1:82" ht="40.5" x14ac:dyDescent="0.75">
      <c r="A447" s="175"/>
      <c r="B447" s="374" t="s">
        <v>904</v>
      </c>
      <c r="C447" s="129" t="str">
        <f>"Incumbent System Integrator DB Works and Services (including Provisional Sums and allowances in the Incumbent System Integrator Subcontract but excluding any If triggered items listed elsewhere)"</f>
        <v>Incumbent System Integrator DB Works and Services (including Provisional Sums and allowances in the Incumbent System Integrator Subcontract but excluding any If triggered items listed elsewhere)</v>
      </c>
      <c r="D447" s="29" t="s">
        <v>318</v>
      </c>
      <c r="E447" s="255">
        <v>1</v>
      </c>
      <c r="F447" s="224">
        <f>24000000/2</f>
        <v>12000000</v>
      </c>
      <c r="G447" s="74">
        <f>+E447*F447</f>
        <v>12000000</v>
      </c>
      <c r="H447" s="234"/>
      <c r="I447" s="235"/>
      <c r="J447" s="230"/>
      <c r="K447" s="231"/>
      <c r="L447" s="231"/>
      <c r="M447" s="231"/>
      <c r="N447" s="231"/>
      <c r="O447" s="231"/>
      <c r="P447" s="231"/>
      <c r="Q447" s="231"/>
      <c r="R447" s="231"/>
      <c r="S447" s="231"/>
      <c r="T447" s="231"/>
      <c r="U447" s="232">
        <f>G447*12/18</f>
        <v>8000000</v>
      </c>
      <c r="V447" s="230"/>
      <c r="W447" s="231"/>
      <c r="X447" s="231"/>
      <c r="Y447" s="231"/>
      <c r="Z447" s="231"/>
      <c r="AA447" s="231"/>
      <c r="AB447" s="231"/>
      <c r="AC447" s="231"/>
      <c r="AD447" s="231"/>
      <c r="AE447" s="231"/>
      <c r="AF447" s="231"/>
      <c r="AG447" s="232">
        <f>G447*6/18</f>
        <v>4000000</v>
      </c>
      <c r="AH447" s="233"/>
      <c r="AI447" s="231"/>
      <c r="AJ447" s="231"/>
      <c r="AK447" s="231"/>
      <c r="AL447" s="231"/>
      <c r="AM447" s="231"/>
      <c r="AN447" s="231"/>
      <c r="AO447" s="231"/>
      <c r="AP447" s="231"/>
      <c r="AQ447" s="231"/>
      <c r="AR447" s="231"/>
      <c r="AS447" s="232">
        <v>0</v>
      </c>
      <c r="AT447" s="233"/>
      <c r="AU447" s="231"/>
      <c r="AV447" s="231"/>
      <c r="AW447" s="231"/>
      <c r="AX447" s="231"/>
      <c r="AY447" s="231"/>
      <c r="AZ447" s="231"/>
      <c r="BA447" s="231"/>
      <c r="BB447" s="231"/>
      <c r="BC447" s="231"/>
      <c r="BD447" s="231"/>
      <c r="BE447" s="232">
        <v>0</v>
      </c>
      <c r="BF447" s="233"/>
      <c r="BG447" s="231"/>
      <c r="BH447" s="231"/>
      <c r="BI447" s="231"/>
      <c r="BJ447" s="231"/>
      <c r="BK447" s="231"/>
      <c r="BL447" s="231"/>
      <c r="BM447" s="231"/>
      <c r="BN447" s="231"/>
      <c r="BO447" s="231"/>
      <c r="BP447" s="231"/>
      <c r="BQ447" s="232">
        <v>0</v>
      </c>
      <c r="BR447" s="233"/>
      <c r="BS447" s="231"/>
      <c r="BT447" s="231"/>
      <c r="BU447" s="231"/>
      <c r="BV447" s="231"/>
      <c r="BW447" s="231"/>
      <c r="BX447" s="231"/>
      <c r="BY447" s="231"/>
      <c r="BZ447" s="231"/>
      <c r="CA447" s="231"/>
      <c r="CB447" s="231"/>
      <c r="CC447" s="232">
        <f t="shared" ref="CC447" si="439">G447-SUM(H447:CB447)</f>
        <v>0</v>
      </c>
      <c r="CD447" s="368"/>
    </row>
    <row r="448" spans="1:82" ht="27" x14ac:dyDescent="0.75">
      <c r="A448" s="175"/>
      <c r="B448" s="374" t="s">
        <v>907</v>
      </c>
      <c r="C448" s="27" t="str">
        <f>"Incumbent System Integrator DB Works and Services - Overhead charges and Profit in respect of B-6015a"</f>
        <v>Incumbent System Integrator DB Works and Services - Overhead charges and Profit in respect of B-6015a</v>
      </c>
      <c r="D448" s="147" t="s">
        <v>320</v>
      </c>
      <c r="E448" s="302">
        <f>+G447</f>
        <v>12000000</v>
      </c>
      <c r="F448" s="312"/>
      <c r="G448" s="74">
        <f>+E448*F448</f>
        <v>0</v>
      </c>
      <c r="H448" s="234"/>
      <c r="I448" s="235"/>
      <c r="J448" s="230"/>
      <c r="K448" s="231"/>
      <c r="L448" s="231"/>
      <c r="M448" s="231"/>
      <c r="N448" s="231"/>
      <c r="O448" s="231"/>
      <c r="P448" s="231"/>
      <c r="Q448" s="231"/>
      <c r="R448" s="231"/>
      <c r="S448" s="231"/>
      <c r="T448" s="231"/>
      <c r="U448" s="232">
        <f>G448/6</f>
        <v>0</v>
      </c>
      <c r="V448" s="230"/>
      <c r="W448" s="231"/>
      <c r="X448" s="231"/>
      <c r="Y448" s="231"/>
      <c r="Z448" s="231"/>
      <c r="AA448" s="231"/>
      <c r="AB448" s="231"/>
      <c r="AC448" s="231"/>
      <c r="AD448" s="231"/>
      <c r="AE448" s="231"/>
      <c r="AF448" s="231"/>
      <c r="AG448" s="232">
        <f>G448/6</f>
        <v>0</v>
      </c>
      <c r="AH448" s="233"/>
      <c r="AI448" s="231"/>
      <c r="AJ448" s="231"/>
      <c r="AK448" s="231"/>
      <c r="AL448" s="231"/>
      <c r="AM448" s="231"/>
      <c r="AN448" s="231"/>
      <c r="AO448" s="231"/>
      <c r="AP448" s="231"/>
      <c r="AQ448" s="231"/>
      <c r="AR448" s="231"/>
      <c r="AS448" s="232">
        <f>G448/6</f>
        <v>0</v>
      </c>
      <c r="AT448" s="233"/>
      <c r="AU448" s="231"/>
      <c r="AV448" s="231"/>
      <c r="AW448" s="231"/>
      <c r="AX448" s="231"/>
      <c r="AY448" s="231"/>
      <c r="AZ448" s="231"/>
      <c r="BA448" s="231"/>
      <c r="BB448" s="231"/>
      <c r="BC448" s="231"/>
      <c r="BD448" s="231"/>
      <c r="BE448" s="232">
        <f>G448/6</f>
        <v>0</v>
      </c>
      <c r="BF448" s="233"/>
      <c r="BG448" s="231"/>
      <c r="BH448" s="231"/>
      <c r="BI448" s="231"/>
      <c r="BJ448" s="231"/>
      <c r="BK448" s="231"/>
      <c r="BL448" s="231"/>
      <c r="BM448" s="231"/>
      <c r="BN448" s="231"/>
      <c r="BO448" s="231"/>
      <c r="BP448" s="231"/>
      <c r="BQ448" s="232">
        <f>G448/6</f>
        <v>0</v>
      </c>
      <c r="BR448" s="233"/>
      <c r="BS448" s="231"/>
      <c r="BT448" s="231"/>
      <c r="BU448" s="231"/>
      <c r="BV448" s="231"/>
      <c r="BW448" s="231"/>
      <c r="BX448" s="231"/>
      <c r="BY448" s="231"/>
      <c r="BZ448" s="231"/>
      <c r="CA448" s="231"/>
      <c r="CB448" s="231"/>
      <c r="CC448" s="232">
        <f>G448-SUM(H448:CB448)</f>
        <v>0</v>
      </c>
      <c r="CD448" s="368"/>
    </row>
    <row r="449" spans="1:82" s="39" customFormat="1" ht="27" x14ac:dyDescent="0.75">
      <c r="A449" s="43"/>
      <c r="B449" s="25" t="s">
        <v>905</v>
      </c>
      <c r="C449" s="28" t="str">
        <f>"Provision for Civil Works to convert single toll booth to double toll booth (for conversion to reversible lane) (including signage) ("&amp; TEXT(F449,"#####,####") &amp;")"</f>
        <v>Provision for Civil Works to convert single toll booth to double toll booth (for conversion to reversible lane) (including signage) (160,0000)</v>
      </c>
      <c r="D449" s="29" t="s">
        <v>318</v>
      </c>
      <c r="E449" s="338">
        <v>1</v>
      </c>
      <c r="F449" s="76">
        <v>1600000</v>
      </c>
      <c r="G449" s="247">
        <f t="shared" ref="G449:G452" si="440">+E449*F449</f>
        <v>1600000</v>
      </c>
      <c r="H449" s="234"/>
      <c r="I449" s="235"/>
      <c r="J449" s="230">
        <f t="shared" ref="J449:BU449" si="441">$G449/72</f>
        <v>22222.22</v>
      </c>
      <c r="K449" s="231">
        <f t="shared" si="441"/>
        <v>22222.22</v>
      </c>
      <c r="L449" s="231">
        <f t="shared" si="441"/>
        <v>22222.22</v>
      </c>
      <c r="M449" s="231">
        <f t="shared" si="441"/>
        <v>22222.22</v>
      </c>
      <c r="N449" s="231">
        <f t="shared" si="441"/>
        <v>22222.22</v>
      </c>
      <c r="O449" s="231">
        <f t="shared" si="441"/>
        <v>22222.22</v>
      </c>
      <c r="P449" s="231">
        <f t="shared" si="441"/>
        <v>22222.22</v>
      </c>
      <c r="Q449" s="231">
        <f t="shared" si="441"/>
        <v>22222.22</v>
      </c>
      <c r="R449" s="231">
        <f t="shared" si="441"/>
        <v>22222.22</v>
      </c>
      <c r="S449" s="231">
        <f t="shared" si="441"/>
        <v>22222.22</v>
      </c>
      <c r="T449" s="231">
        <f t="shared" si="441"/>
        <v>22222.22</v>
      </c>
      <c r="U449" s="232">
        <f t="shared" si="441"/>
        <v>22222.22</v>
      </c>
      <c r="V449" s="230">
        <f t="shared" si="441"/>
        <v>22222.22</v>
      </c>
      <c r="W449" s="231">
        <f t="shared" si="441"/>
        <v>22222.22</v>
      </c>
      <c r="X449" s="231">
        <f t="shared" si="441"/>
        <v>22222.22</v>
      </c>
      <c r="Y449" s="231">
        <f t="shared" si="441"/>
        <v>22222.22</v>
      </c>
      <c r="Z449" s="231">
        <f t="shared" si="441"/>
        <v>22222.22</v>
      </c>
      <c r="AA449" s="231">
        <f t="shared" si="441"/>
        <v>22222.22</v>
      </c>
      <c r="AB449" s="231">
        <f t="shared" si="441"/>
        <v>22222.22</v>
      </c>
      <c r="AC449" s="231">
        <f t="shared" si="441"/>
        <v>22222.22</v>
      </c>
      <c r="AD449" s="231">
        <f t="shared" si="441"/>
        <v>22222.22</v>
      </c>
      <c r="AE449" s="231">
        <f t="shared" si="441"/>
        <v>22222.22</v>
      </c>
      <c r="AF449" s="231">
        <f t="shared" si="441"/>
        <v>22222.22</v>
      </c>
      <c r="AG449" s="232">
        <f t="shared" si="441"/>
        <v>22222.22</v>
      </c>
      <c r="AH449" s="233">
        <f t="shared" si="441"/>
        <v>22222.22</v>
      </c>
      <c r="AI449" s="231">
        <f t="shared" si="441"/>
        <v>22222.22</v>
      </c>
      <c r="AJ449" s="231">
        <f t="shared" si="441"/>
        <v>22222.22</v>
      </c>
      <c r="AK449" s="231">
        <f t="shared" si="441"/>
        <v>22222.22</v>
      </c>
      <c r="AL449" s="231">
        <f t="shared" si="441"/>
        <v>22222.22</v>
      </c>
      <c r="AM449" s="231">
        <f t="shared" si="441"/>
        <v>22222.22</v>
      </c>
      <c r="AN449" s="231">
        <f t="shared" si="441"/>
        <v>22222.22</v>
      </c>
      <c r="AO449" s="231">
        <f t="shared" si="441"/>
        <v>22222.22</v>
      </c>
      <c r="AP449" s="231">
        <f t="shared" si="441"/>
        <v>22222.22</v>
      </c>
      <c r="AQ449" s="231">
        <f t="shared" si="441"/>
        <v>22222.22</v>
      </c>
      <c r="AR449" s="231">
        <f t="shared" si="441"/>
        <v>22222.22</v>
      </c>
      <c r="AS449" s="232">
        <f t="shared" si="441"/>
        <v>22222.22</v>
      </c>
      <c r="AT449" s="233">
        <f t="shared" si="441"/>
        <v>22222.22</v>
      </c>
      <c r="AU449" s="231">
        <f t="shared" si="441"/>
        <v>22222.22</v>
      </c>
      <c r="AV449" s="231">
        <f t="shared" si="441"/>
        <v>22222.22</v>
      </c>
      <c r="AW449" s="231">
        <f t="shared" si="441"/>
        <v>22222.22</v>
      </c>
      <c r="AX449" s="231">
        <f t="shared" si="441"/>
        <v>22222.22</v>
      </c>
      <c r="AY449" s="231">
        <f t="shared" si="441"/>
        <v>22222.22</v>
      </c>
      <c r="AZ449" s="231">
        <f t="shared" si="441"/>
        <v>22222.22</v>
      </c>
      <c r="BA449" s="231">
        <f t="shared" si="441"/>
        <v>22222.22</v>
      </c>
      <c r="BB449" s="231">
        <f t="shared" si="441"/>
        <v>22222.22</v>
      </c>
      <c r="BC449" s="231">
        <f t="shared" si="441"/>
        <v>22222.22</v>
      </c>
      <c r="BD449" s="231">
        <f t="shared" si="441"/>
        <v>22222.22</v>
      </c>
      <c r="BE449" s="232">
        <f t="shared" si="441"/>
        <v>22222.22</v>
      </c>
      <c r="BF449" s="233">
        <f t="shared" si="441"/>
        <v>22222.22</v>
      </c>
      <c r="BG449" s="231">
        <f t="shared" si="441"/>
        <v>22222.22</v>
      </c>
      <c r="BH449" s="231">
        <f t="shared" si="441"/>
        <v>22222.22</v>
      </c>
      <c r="BI449" s="231">
        <f t="shared" si="441"/>
        <v>22222.22</v>
      </c>
      <c r="BJ449" s="231">
        <f t="shared" si="441"/>
        <v>22222.22</v>
      </c>
      <c r="BK449" s="231">
        <f t="shared" si="441"/>
        <v>22222.22</v>
      </c>
      <c r="BL449" s="231">
        <f t="shared" si="441"/>
        <v>22222.22</v>
      </c>
      <c r="BM449" s="231">
        <f t="shared" si="441"/>
        <v>22222.22</v>
      </c>
      <c r="BN449" s="231">
        <f t="shared" si="441"/>
        <v>22222.22</v>
      </c>
      <c r="BO449" s="231">
        <f t="shared" si="441"/>
        <v>22222.22</v>
      </c>
      <c r="BP449" s="231">
        <f t="shared" si="441"/>
        <v>22222.22</v>
      </c>
      <c r="BQ449" s="232">
        <f t="shared" si="441"/>
        <v>22222.22</v>
      </c>
      <c r="BR449" s="233">
        <f t="shared" si="441"/>
        <v>22222.22</v>
      </c>
      <c r="BS449" s="231">
        <f t="shared" si="441"/>
        <v>22222.22</v>
      </c>
      <c r="BT449" s="231">
        <f t="shared" si="441"/>
        <v>22222.22</v>
      </c>
      <c r="BU449" s="231">
        <f t="shared" si="441"/>
        <v>22222.22</v>
      </c>
      <c r="BV449" s="231">
        <f t="shared" ref="BV449:CB449" si="442">$G449/72</f>
        <v>22222.22</v>
      </c>
      <c r="BW449" s="231">
        <f t="shared" si="442"/>
        <v>22222.22</v>
      </c>
      <c r="BX449" s="231">
        <f t="shared" si="442"/>
        <v>22222.22</v>
      </c>
      <c r="BY449" s="231">
        <f t="shared" si="442"/>
        <v>22222.22</v>
      </c>
      <c r="BZ449" s="231">
        <f t="shared" si="442"/>
        <v>22222.22</v>
      </c>
      <c r="CA449" s="231">
        <f t="shared" si="442"/>
        <v>22222.22</v>
      </c>
      <c r="CB449" s="231">
        <f t="shared" si="442"/>
        <v>22222.22</v>
      </c>
      <c r="CC449" s="232">
        <f>G449-SUM(J449:CB449)</f>
        <v>22222.38</v>
      </c>
      <c r="CD449" s="368"/>
    </row>
    <row r="450" spans="1:82" ht="27" x14ac:dyDescent="0.75">
      <c r="A450" s="175"/>
      <c r="B450" s="374" t="s">
        <v>906</v>
      </c>
      <c r="C450" s="129" t="str">
        <f>"Provision for Civil Works to convert single toll booth to double toll booth (for conversion to reversible lane) (including signage) - Overhead charges and Profit in respect of B-6016-a "</f>
        <v xml:space="preserve">Provision for Civil Works to convert single toll booth to double toll booth (for conversion to reversible lane) (including signage) - Overhead charges and Profit in respect of B-6016-a </v>
      </c>
      <c r="D450" s="147" t="s">
        <v>320</v>
      </c>
      <c r="E450" s="302">
        <f>+F449</f>
        <v>1600000</v>
      </c>
      <c r="F450" s="312"/>
      <c r="G450" s="74">
        <f t="shared" si="440"/>
        <v>0</v>
      </c>
      <c r="H450" s="234"/>
      <c r="I450" s="235"/>
      <c r="J450" s="230">
        <f t="shared" ref="J450:AO450" si="443">+IF(SUM(J449)=0,"",J449*$F450)</f>
        <v>0</v>
      </c>
      <c r="K450" s="231">
        <f t="shared" si="443"/>
        <v>0</v>
      </c>
      <c r="L450" s="231">
        <f t="shared" si="443"/>
        <v>0</v>
      </c>
      <c r="M450" s="231">
        <f t="shared" si="443"/>
        <v>0</v>
      </c>
      <c r="N450" s="231">
        <f t="shared" si="443"/>
        <v>0</v>
      </c>
      <c r="O450" s="231">
        <f t="shared" si="443"/>
        <v>0</v>
      </c>
      <c r="P450" s="231">
        <f t="shared" si="443"/>
        <v>0</v>
      </c>
      <c r="Q450" s="231">
        <f t="shared" si="443"/>
        <v>0</v>
      </c>
      <c r="R450" s="231">
        <f t="shared" si="443"/>
        <v>0</v>
      </c>
      <c r="S450" s="231">
        <f t="shared" si="443"/>
        <v>0</v>
      </c>
      <c r="T450" s="231">
        <f t="shared" si="443"/>
        <v>0</v>
      </c>
      <c r="U450" s="232">
        <f t="shared" si="443"/>
        <v>0</v>
      </c>
      <c r="V450" s="230">
        <f t="shared" si="443"/>
        <v>0</v>
      </c>
      <c r="W450" s="231">
        <f t="shared" si="443"/>
        <v>0</v>
      </c>
      <c r="X450" s="231">
        <f t="shared" si="443"/>
        <v>0</v>
      </c>
      <c r="Y450" s="231">
        <f t="shared" si="443"/>
        <v>0</v>
      </c>
      <c r="Z450" s="231">
        <f t="shared" si="443"/>
        <v>0</v>
      </c>
      <c r="AA450" s="231">
        <f t="shared" si="443"/>
        <v>0</v>
      </c>
      <c r="AB450" s="231">
        <f t="shared" si="443"/>
        <v>0</v>
      </c>
      <c r="AC450" s="231">
        <f t="shared" si="443"/>
        <v>0</v>
      </c>
      <c r="AD450" s="231">
        <f t="shared" si="443"/>
        <v>0</v>
      </c>
      <c r="AE450" s="231">
        <f t="shared" si="443"/>
        <v>0</v>
      </c>
      <c r="AF450" s="231">
        <f t="shared" si="443"/>
        <v>0</v>
      </c>
      <c r="AG450" s="232">
        <f t="shared" si="443"/>
        <v>0</v>
      </c>
      <c r="AH450" s="233">
        <f t="shared" si="443"/>
        <v>0</v>
      </c>
      <c r="AI450" s="231">
        <f t="shared" si="443"/>
        <v>0</v>
      </c>
      <c r="AJ450" s="231">
        <f t="shared" si="443"/>
        <v>0</v>
      </c>
      <c r="AK450" s="231">
        <f t="shared" si="443"/>
        <v>0</v>
      </c>
      <c r="AL450" s="231">
        <f t="shared" si="443"/>
        <v>0</v>
      </c>
      <c r="AM450" s="231">
        <f t="shared" si="443"/>
        <v>0</v>
      </c>
      <c r="AN450" s="231">
        <f t="shared" si="443"/>
        <v>0</v>
      </c>
      <c r="AO450" s="231">
        <f t="shared" si="443"/>
        <v>0</v>
      </c>
      <c r="AP450" s="231">
        <f t="shared" ref="AP450:BU450" si="444">+IF(SUM(AP449)=0,"",AP449*$F450)</f>
        <v>0</v>
      </c>
      <c r="AQ450" s="231">
        <f t="shared" si="444"/>
        <v>0</v>
      </c>
      <c r="AR450" s="231">
        <f t="shared" si="444"/>
        <v>0</v>
      </c>
      <c r="AS450" s="232">
        <f t="shared" si="444"/>
        <v>0</v>
      </c>
      <c r="AT450" s="233">
        <f t="shared" si="444"/>
        <v>0</v>
      </c>
      <c r="AU450" s="231">
        <f t="shared" si="444"/>
        <v>0</v>
      </c>
      <c r="AV450" s="231">
        <f t="shared" si="444"/>
        <v>0</v>
      </c>
      <c r="AW450" s="231">
        <f t="shared" si="444"/>
        <v>0</v>
      </c>
      <c r="AX450" s="231">
        <f t="shared" si="444"/>
        <v>0</v>
      </c>
      <c r="AY450" s="231">
        <f t="shared" si="444"/>
        <v>0</v>
      </c>
      <c r="AZ450" s="231">
        <f t="shared" si="444"/>
        <v>0</v>
      </c>
      <c r="BA450" s="231">
        <f t="shared" si="444"/>
        <v>0</v>
      </c>
      <c r="BB450" s="231">
        <f t="shared" si="444"/>
        <v>0</v>
      </c>
      <c r="BC450" s="231">
        <f t="shared" si="444"/>
        <v>0</v>
      </c>
      <c r="BD450" s="231">
        <f t="shared" si="444"/>
        <v>0</v>
      </c>
      <c r="BE450" s="232">
        <f t="shared" si="444"/>
        <v>0</v>
      </c>
      <c r="BF450" s="233">
        <f t="shared" si="444"/>
        <v>0</v>
      </c>
      <c r="BG450" s="231">
        <f t="shared" si="444"/>
        <v>0</v>
      </c>
      <c r="BH450" s="231">
        <f t="shared" si="444"/>
        <v>0</v>
      </c>
      <c r="BI450" s="231">
        <f t="shared" si="444"/>
        <v>0</v>
      </c>
      <c r="BJ450" s="231">
        <f t="shared" si="444"/>
        <v>0</v>
      </c>
      <c r="BK450" s="231">
        <f t="shared" si="444"/>
        <v>0</v>
      </c>
      <c r="BL450" s="231">
        <f t="shared" si="444"/>
        <v>0</v>
      </c>
      <c r="BM450" s="231">
        <f t="shared" si="444"/>
        <v>0</v>
      </c>
      <c r="BN450" s="231">
        <f t="shared" si="444"/>
        <v>0</v>
      </c>
      <c r="BO450" s="231">
        <f t="shared" si="444"/>
        <v>0</v>
      </c>
      <c r="BP450" s="231">
        <f t="shared" si="444"/>
        <v>0</v>
      </c>
      <c r="BQ450" s="232">
        <f t="shared" si="444"/>
        <v>0</v>
      </c>
      <c r="BR450" s="233">
        <f t="shared" si="444"/>
        <v>0</v>
      </c>
      <c r="BS450" s="231">
        <f t="shared" si="444"/>
        <v>0</v>
      </c>
      <c r="BT450" s="231">
        <f t="shared" si="444"/>
        <v>0</v>
      </c>
      <c r="BU450" s="231">
        <f t="shared" si="444"/>
        <v>0</v>
      </c>
      <c r="BV450" s="231">
        <f t="shared" ref="BV450:CB450" si="445">+IF(SUM(BV449)=0,"",BV449*$F450)</f>
        <v>0</v>
      </c>
      <c r="BW450" s="231">
        <f t="shared" si="445"/>
        <v>0</v>
      </c>
      <c r="BX450" s="231">
        <f t="shared" si="445"/>
        <v>0</v>
      </c>
      <c r="BY450" s="231">
        <f t="shared" si="445"/>
        <v>0</v>
      </c>
      <c r="BZ450" s="231">
        <f t="shared" si="445"/>
        <v>0</v>
      </c>
      <c r="CA450" s="231">
        <f t="shared" si="445"/>
        <v>0</v>
      </c>
      <c r="CB450" s="231">
        <f t="shared" si="445"/>
        <v>0</v>
      </c>
      <c r="CC450" s="232">
        <f>G450-SUM(J450:CB450)</f>
        <v>0</v>
      </c>
      <c r="CD450" s="368"/>
    </row>
    <row r="451" spans="1:82" s="39" customFormat="1" ht="13.5" x14ac:dyDescent="0.75">
      <c r="A451" s="43"/>
      <c r="B451" s="176" t="s">
        <v>912</v>
      </c>
      <c r="C451" s="384" t="str">
        <f>"Provision of Toll System Software and Hardware at Beitbridge"</f>
        <v>Provision of Toll System Software and Hardware at Beitbridge</v>
      </c>
      <c r="D451" s="385" t="s">
        <v>318</v>
      </c>
      <c r="E451" s="300">
        <v>0</v>
      </c>
      <c r="F451" s="242">
        <v>0</v>
      </c>
      <c r="G451" s="386">
        <f t="shared" si="440"/>
        <v>0</v>
      </c>
      <c r="H451" s="393"/>
      <c r="I451" s="394"/>
      <c r="J451" s="225"/>
      <c r="K451" s="227"/>
      <c r="L451" s="227"/>
      <c r="M451" s="227"/>
      <c r="N451" s="227"/>
      <c r="O451" s="227"/>
      <c r="P451" s="227"/>
      <c r="Q451" s="227"/>
      <c r="R451" s="227"/>
      <c r="S451" s="227"/>
      <c r="T451" s="227"/>
      <c r="U451" s="226">
        <f>G451*12/18</f>
        <v>0</v>
      </c>
      <c r="V451" s="225"/>
      <c r="W451" s="227"/>
      <c r="X451" s="227"/>
      <c r="Y451" s="227"/>
      <c r="Z451" s="227"/>
      <c r="AA451" s="227"/>
      <c r="AB451" s="227"/>
      <c r="AC451" s="227"/>
      <c r="AD451" s="227"/>
      <c r="AE451" s="227"/>
      <c r="AF451" s="227"/>
      <c r="AG451" s="226">
        <f>G451*6/18</f>
        <v>0</v>
      </c>
      <c r="AH451" s="228"/>
      <c r="AI451" s="227"/>
      <c r="AJ451" s="227"/>
      <c r="AK451" s="227"/>
      <c r="AL451" s="227"/>
      <c r="AM451" s="227"/>
      <c r="AN451" s="227"/>
      <c r="AO451" s="227"/>
      <c r="AP451" s="227"/>
      <c r="AQ451" s="227"/>
      <c r="AR451" s="227"/>
      <c r="AS451" s="226">
        <v>0</v>
      </c>
      <c r="AT451" s="228"/>
      <c r="AU451" s="227"/>
      <c r="AV451" s="227"/>
      <c r="AW451" s="227"/>
      <c r="AX451" s="227"/>
      <c r="AY451" s="227"/>
      <c r="AZ451" s="227"/>
      <c r="BA451" s="227"/>
      <c r="BB451" s="227"/>
      <c r="BC451" s="227"/>
      <c r="BD451" s="227"/>
      <c r="BE451" s="226">
        <v>0</v>
      </c>
      <c r="BF451" s="228"/>
      <c r="BG451" s="227"/>
      <c r="BH451" s="227"/>
      <c r="BI451" s="227"/>
      <c r="BJ451" s="227"/>
      <c r="BK451" s="227"/>
      <c r="BL451" s="227"/>
      <c r="BM451" s="227"/>
      <c r="BN451" s="227"/>
      <c r="BO451" s="227"/>
      <c r="BP451" s="227"/>
      <c r="BQ451" s="226">
        <v>0</v>
      </c>
      <c r="BR451" s="228"/>
      <c r="BS451" s="227"/>
      <c r="BT451" s="227"/>
      <c r="BU451" s="227"/>
      <c r="BV451" s="227"/>
      <c r="BW451" s="227"/>
      <c r="BX451" s="227"/>
      <c r="BY451" s="227"/>
      <c r="BZ451" s="227"/>
      <c r="CA451" s="227"/>
      <c r="CB451" s="227"/>
      <c r="CC451" s="226">
        <f t="shared" ref="CC451" si="446">G451-SUM(H451:CB451)</f>
        <v>0</v>
      </c>
      <c r="CD451" s="368"/>
    </row>
    <row r="452" spans="1:82" s="148" customFormat="1" ht="27" x14ac:dyDescent="0.75">
      <c r="A452" s="155"/>
      <c r="B452" s="387" t="s">
        <v>913</v>
      </c>
      <c r="C452" s="388" t="str">
        <f>"Provision of Toll System Software and Hardware at Beitbridge - Overhead charges and Profit in respect of B-6017-a "</f>
        <v xml:space="preserve">Provision of Toll System Software and Hardware at Beitbridge - Overhead charges and Profit in respect of B-6017-a </v>
      </c>
      <c r="D452" s="389" t="s">
        <v>320</v>
      </c>
      <c r="E452" s="390">
        <f>+F451</f>
        <v>0</v>
      </c>
      <c r="F452" s="396"/>
      <c r="G452" s="391">
        <f t="shared" si="440"/>
        <v>0</v>
      </c>
      <c r="H452" s="397"/>
      <c r="I452" s="398"/>
      <c r="J452" s="397" t="str">
        <f t="shared" ref="J452:AO452" si="447">+IF(SUM(J451)=0,"",J451*$F452)</f>
        <v/>
      </c>
      <c r="K452" s="399" t="str">
        <f t="shared" si="447"/>
        <v/>
      </c>
      <c r="L452" s="399" t="str">
        <f t="shared" si="447"/>
        <v/>
      </c>
      <c r="M452" s="399" t="str">
        <f t="shared" si="447"/>
        <v/>
      </c>
      <c r="N452" s="399" t="str">
        <f t="shared" si="447"/>
        <v/>
      </c>
      <c r="O452" s="399" t="str">
        <f t="shared" si="447"/>
        <v/>
      </c>
      <c r="P452" s="399" t="str">
        <f t="shared" si="447"/>
        <v/>
      </c>
      <c r="Q452" s="399" t="str">
        <f t="shared" si="447"/>
        <v/>
      </c>
      <c r="R452" s="399" t="str">
        <f t="shared" si="447"/>
        <v/>
      </c>
      <c r="S452" s="399" t="str">
        <f t="shared" si="447"/>
        <v/>
      </c>
      <c r="T452" s="399" t="str">
        <f t="shared" si="447"/>
        <v/>
      </c>
      <c r="U452" s="398" t="str">
        <f t="shared" si="447"/>
        <v/>
      </c>
      <c r="V452" s="400" t="str">
        <f t="shared" si="447"/>
        <v/>
      </c>
      <c r="W452" s="399" t="str">
        <f t="shared" si="447"/>
        <v/>
      </c>
      <c r="X452" s="399" t="str">
        <f t="shared" si="447"/>
        <v/>
      </c>
      <c r="Y452" s="399" t="str">
        <f t="shared" si="447"/>
        <v/>
      </c>
      <c r="Z452" s="399" t="str">
        <f t="shared" si="447"/>
        <v/>
      </c>
      <c r="AA452" s="399" t="str">
        <f t="shared" si="447"/>
        <v/>
      </c>
      <c r="AB452" s="399" t="str">
        <f t="shared" si="447"/>
        <v/>
      </c>
      <c r="AC452" s="399" t="str">
        <f t="shared" si="447"/>
        <v/>
      </c>
      <c r="AD452" s="399" t="str">
        <f t="shared" si="447"/>
        <v/>
      </c>
      <c r="AE452" s="399" t="str">
        <f t="shared" si="447"/>
        <v/>
      </c>
      <c r="AF452" s="399" t="str">
        <f t="shared" si="447"/>
        <v/>
      </c>
      <c r="AG452" s="398" t="str">
        <f t="shared" si="447"/>
        <v/>
      </c>
      <c r="AH452" s="400" t="str">
        <f t="shared" si="447"/>
        <v/>
      </c>
      <c r="AI452" s="399" t="str">
        <f t="shared" si="447"/>
        <v/>
      </c>
      <c r="AJ452" s="399" t="str">
        <f t="shared" si="447"/>
        <v/>
      </c>
      <c r="AK452" s="399" t="str">
        <f t="shared" si="447"/>
        <v/>
      </c>
      <c r="AL452" s="399" t="str">
        <f t="shared" si="447"/>
        <v/>
      </c>
      <c r="AM452" s="399" t="str">
        <f t="shared" si="447"/>
        <v/>
      </c>
      <c r="AN452" s="399" t="str">
        <f t="shared" si="447"/>
        <v/>
      </c>
      <c r="AO452" s="399" t="str">
        <f t="shared" si="447"/>
        <v/>
      </c>
      <c r="AP452" s="399" t="str">
        <f t="shared" ref="AP452:BU452" si="448">+IF(SUM(AP451)=0,"",AP451*$F452)</f>
        <v/>
      </c>
      <c r="AQ452" s="399" t="str">
        <f t="shared" si="448"/>
        <v/>
      </c>
      <c r="AR452" s="399" t="str">
        <f t="shared" si="448"/>
        <v/>
      </c>
      <c r="AS452" s="398" t="str">
        <f t="shared" si="448"/>
        <v/>
      </c>
      <c r="AT452" s="400" t="str">
        <f t="shared" si="448"/>
        <v/>
      </c>
      <c r="AU452" s="399" t="str">
        <f t="shared" si="448"/>
        <v/>
      </c>
      <c r="AV452" s="399" t="str">
        <f t="shared" si="448"/>
        <v/>
      </c>
      <c r="AW452" s="399" t="str">
        <f t="shared" si="448"/>
        <v/>
      </c>
      <c r="AX452" s="399" t="str">
        <f t="shared" si="448"/>
        <v/>
      </c>
      <c r="AY452" s="399" t="str">
        <f t="shared" si="448"/>
        <v/>
      </c>
      <c r="AZ452" s="399" t="str">
        <f t="shared" si="448"/>
        <v/>
      </c>
      <c r="BA452" s="399" t="str">
        <f t="shared" si="448"/>
        <v/>
      </c>
      <c r="BB452" s="399" t="str">
        <f t="shared" si="448"/>
        <v/>
      </c>
      <c r="BC452" s="399" t="str">
        <f t="shared" si="448"/>
        <v/>
      </c>
      <c r="BD452" s="399" t="str">
        <f t="shared" si="448"/>
        <v/>
      </c>
      <c r="BE452" s="398" t="str">
        <f t="shared" si="448"/>
        <v/>
      </c>
      <c r="BF452" s="400" t="str">
        <f t="shared" si="448"/>
        <v/>
      </c>
      <c r="BG452" s="399" t="str">
        <f t="shared" si="448"/>
        <v/>
      </c>
      <c r="BH452" s="399" t="str">
        <f t="shared" si="448"/>
        <v/>
      </c>
      <c r="BI452" s="399" t="str">
        <f t="shared" si="448"/>
        <v/>
      </c>
      <c r="BJ452" s="399" t="str">
        <f t="shared" si="448"/>
        <v/>
      </c>
      <c r="BK452" s="399" t="str">
        <f t="shared" si="448"/>
        <v/>
      </c>
      <c r="BL452" s="399" t="str">
        <f t="shared" si="448"/>
        <v/>
      </c>
      <c r="BM452" s="399" t="str">
        <f t="shared" si="448"/>
        <v/>
      </c>
      <c r="BN452" s="399" t="str">
        <f t="shared" si="448"/>
        <v/>
      </c>
      <c r="BO452" s="399" t="str">
        <f t="shared" si="448"/>
        <v/>
      </c>
      <c r="BP452" s="399" t="str">
        <f t="shared" si="448"/>
        <v/>
      </c>
      <c r="BQ452" s="398" t="str">
        <f t="shared" si="448"/>
        <v/>
      </c>
      <c r="BR452" s="400" t="str">
        <f t="shared" si="448"/>
        <v/>
      </c>
      <c r="BS452" s="399" t="str">
        <f t="shared" si="448"/>
        <v/>
      </c>
      <c r="BT452" s="399" t="str">
        <f t="shared" si="448"/>
        <v/>
      </c>
      <c r="BU452" s="399" t="str">
        <f t="shared" si="448"/>
        <v/>
      </c>
      <c r="BV452" s="399" t="str">
        <f t="shared" ref="BV452:CB452" si="449">+IF(SUM(BV451)=0,"",BV451*$F452)</f>
        <v/>
      </c>
      <c r="BW452" s="399" t="str">
        <f t="shared" si="449"/>
        <v/>
      </c>
      <c r="BX452" s="399" t="str">
        <f t="shared" si="449"/>
        <v/>
      </c>
      <c r="BY452" s="399" t="str">
        <f t="shared" si="449"/>
        <v/>
      </c>
      <c r="BZ452" s="399" t="str">
        <f t="shared" si="449"/>
        <v/>
      </c>
      <c r="CA452" s="399" t="str">
        <f t="shared" si="449"/>
        <v/>
      </c>
      <c r="CB452" s="399" t="str">
        <f t="shared" si="449"/>
        <v/>
      </c>
      <c r="CC452" s="398">
        <f>G452-SUM(J452:CB452)</f>
        <v>0</v>
      </c>
      <c r="CD452" s="368"/>
    </row>
    <row r="453" spans="1:82" x14ac:dyDescent="0.75">
      <c r="A453" s="43"/>
      <c r="B453" s="156"/>
      <c r="C453" s="157"/>
      <c r="D453" s="158" t="s">
        <v>374</v>
      </c>
      <c r="E453" s="297"/>
      <c r="F453" s="159"/>
      <c r="G453" s="160"/>
      <c r="H453" s="161"/>
      <c r="I453" s="161"/>
      <c r="J453" s="161"/>
      <c r="K453" s="161"/>
      <c r="L453" s="161"/>
      <c r="M453" s="161"/>
      <c r="N453" s="161"/>
      <c r="O453" s="161"/>
      <c r="P453" s="161"/>
      <c r="Q453" s="161"/>
      <c r="R453" s="161"/>
      <c r="S453" s="161"/>
      <c r="T453" s="161"/>
      <c r="U453" s="161"/>
      <c r="V453" s="161"/>
      <c r="W453" s="161"/>
      <c r="X453" s="161"/>
      <c r="Y453" s="161"/>
      <c r="Z453" s="161"/>
      <c r="AA453" s="161"/>
      <c r="AB453" s="161"/>
      <c r="AC453" s="161"/>
      <c r="AD453" s="161"/>
      <c r="AE453" s="161"/>
      <c r="AF453" s="161"/>
      <c r="AG453" s="161"/>
      <c r="AH453" s="161"/>
      <c r="AI453" s="161"/>
      <c r="AJ453" s="161"/>
      <c r="AK453" s="161"/>
      <c r="AL453" s="161"/>
      <c r="AM453" s="161"/>
      <c r="AN453" s="161"/>
      <c r="AO453" s="161"/>
      <c r="AP453" s="161"/>
      <c r="AQ453" s="161"/>
      <c r="AR453" s="161"/>
      <c r="AS453" s="161"/>
      <c r="AT453" s="161"/>
      <c r="AU453" s="161"/>
      <c r="AV453" s="161"/>
      <c r="AW453" s="161"/>
      <c r="AX453" s="161"/>
      <c r="AY453" s="161"/>
      <c r="AZ453" s="161"/>
      <c r="BA453" s="161"/>
      <c r="BB453" s="161"/>
      <c r="BC453" s="161"/>
      <c r="BD453" s="161"/>
      <c r="BE453" s="161"/>
      <c r="BF453" s="161"/>
      <c r="BG453" s="161"/>
      <c r="BH453" s="161"/>
      <c r="BI453" s="161"/>
      <c r="BJ453" s="161"/>
      <c r="BK453" s="161"/>
      <c r="BL453" s="161"/>
      <c r="BM453" s="161"/>
      <c r="BN453" s="161"/>
      <c r="BO453" s="161"/>
      <c r="BP453" s="161"/>
      <c r="BQ453" s="161"/>
      <c r="BR453" s="161"/>
      <c r="BS453" s="161"/>
      <c r="BT453" s="161"/>
      <c r="BU453" s="161"/>
      <c r="BV453" s="161"/>
      <c r="BW453" s="161"/>
      <c r="BX453" s="161"/>
      <c r="BY453" s="161"/>
      <c r="BZ453" s="161"/>
      <c r="CA453" s="161"/>
      <c r="CB453" s="161"/>
      <c r="CC453" s="161"/>
      <c r="CD453" s="368"/>
    </row>
    <row r="454" spans="1:82" x14ac:dyDescent="0.75">
      <c r="A454" s="43"/>
      <c r="B454" s="113" t="s">
        <v>527</v>
      </c>
      <c r="C454" s="114" t="s">
        <v>528</v>
      </c>
      <c r="D454" s="115" t="s">
        <v>374</v>
      </c>
      <c r="E454" s="293"/>
      <c r="F454" s="251"/>
      <c r="G454" s="117">
        <f>SUM(G455:G489)</f>
        <v>8053500</v>
      </c>
      <c r="H454" s="117">
        <f t="shared" ref="H454:AL454" si="450">SUM(H455:H489)</f>
        <v>0</v>
      </c>
      <c r="I454" s="118">
        <f t="shared" si="450"/>
        <v>0</v>
      </c>
      <c r="J454" s="117">
        <f t="shared" si="450"/>
        <v>0</v>
      </c>
      <c r="K454" s="119">
        <f t="shared" si="450"/>
        <v>0</v>
      </c>
      <c r="L454" s="119">
        <f t="shared" si="450"/>
        <v>0</v>
      </c>
      <c r="M454" s="119">
        <f t="shared" si="450"/>
        <v>0</v>
      </c>
      <c r="N454" s="119">
        <f t="shared" si="450"/>
        <v>0</v>
      </c>
      <c r="O454" s="119">
        <f t="shared" si="450"/>
        <v>0</v>
      </c>
      <c r="P454" s="119">
        <f t="shared" si="450"/>
        <v>0</v>
      </c>
      <c r="Q454" s="119">
        <f t="shared" si="450"/>
        <v>0</v>
      </c>
      <c r="R454" s="119">
        <f>SUM(R455:R489)</f>
        <v>0</v>
      </c>
      <c r="S454" s="119">
        <f t="shared" si="450"/>
        <v>0</v>
      </c>
      <c r="T454" s="119">
        <f t="shared" si="450"/>
        <v>0</v>
      </c>
      <c r="U454" s="118">
        <f t="shared" si="450"/>
        <v>1342250.01</v>
      </c>
      <c r="V454" s="120">
        <f t="shared" si="450"/>
        <v>0</v>
      </c>
      <c r="W454" s="119">
        <f t="shared" si="450"/>
        <v>0</v>
      </c>
      <c r="X454" s="119">
        <f t="shared" si="450"/>
        <v>0</v>
      </c>
      <c r="Y454" s="119">
        <f t="shared" si="450"/>
        <v>0</v>
      </c>
      <c r="Z454" s="119">
        <f t="shared" si="450"/>
        <v>0</v>
      </c>
      <c r="AA454" s="119">
        <f t="shared" si="450"/>
        <v>0</v>
      </c>
      <c r="AB454" s="119">
        <f t="shared" si="450"/>
        <v>0</v>
      </c>
      <c r="AC454" s="119">
        <f t="shared" si="450"/>
        <v>0</v>
      </c>
      <c r="AD454" s="119">
        <f t="shared" si="450"/>
        <v>0</v>
      </c>
      <c r="AE454" s="119">
        <f t="shared" si="450"/>
        <v>0</v>
      </c>
      <c r="AF454" s="119">
        <f t="shared" si="450"/>
        <v>0</v>
      </c>
      <c r="AG454" s="118">
        <f t="shared" si="450"/>
        <v>1342250.01</v>
      </c>
      <c r="AH454" s="120">
        <f t="shared" si="450"/>
        <v>0</v>
      </c>
      <c r="AI454" s="119">
        <f t="shared" si="450"/>
        <v>0</v>
      </c>
      <c r="AJ454" s="119">
        <f t="shared" si="450"/>
        <v>0</v>
      </c>
      <c r="AK454" s="119">
        <f t="shared" si="450"/>
        <v>0</v>
      </c>
      <c r="AL454" s="119">
        <f t="shared" si="450"/>
        <v>0</v>
      </c>
      <c r="AM454" s="119">
        <f t="shared" ref="AM454:CC454" si="451">SUM(AM455:AM489)</f>
        <v>0</v>
      </c>
      <c r="AN454" s="119">
        <f t="shared" si="451"/>
        <v>0</v>
      </c>
      <c r="AO454" s="119">
        <f t="shared" si="451"/>
        <v>0</v>
      </c>
      <c r="AP454" s="119">
        <f t="shared" si="451"/>
        <v>0</v>
      </c>
      <c r="AQ454" s="119">
        <f t="shared" si="451"/>
        <v>0</v>
      </c>
      <c r="AR454" s="119">
        <f t="shared" si="451"/>
        <v>0</v>
      </c>
      <c r="AS454" s="118">
        <f t="shared" si="451"/>
        <v>1342250.01</v>
      </c>
      <c r="AT454" s="120">
        <f t="shared" si="451"/>
        <v>0</v>
      </c>
      <c r="AU454" s="119">
        <f t="shared" si="451"/>
        <v>0</v>
      </c>
      <c r="AV454" s="119">
        <f t="shared" si="451"/>
        <v>0</v>
      </c>
      <c r="AW454" s="119">
        <f t="shared" si="451"/>
        <v>0</v>
      </c>
      <c r="AX454" s="119">
        <f t="shared" si="451"/>
        <v>0</v>
      </c>
      <c r="AY454" s="119">
        <f t="shared" si="451"/>
        <v>0</v>
      </c>
      <c r="AZ454" s="119">
        <f t="shared" si="451"/>
        <v>0</v>
      </c>
      <c r="BA454" s="119">
        <f t="shared" si="451"/>
        <v>0</v>
      </c>
      <c r="BB454" s="119">
        <f t="shared" si="451"/>
        <v>0</v>
      </c>
      <c r="BC454" s="119">
        <f t="shared" si="451"/>
        <v>0</v>
      </c>
      <c r="BD454" s="119">
        <f t="shared" si="451"/>
        <v>0</v>
      </c>
      <c r="BE454" s="118">
        <f t="shared" si="451"/>
        <v>1342250.01</v>
      </c>
      <c r="BF454" s="120">
        <f t="shared" si="451"/>
        <v>0</v>
      </c>
      <c r="BG454" s="119">
        <f t="shared" si="451"/>
        <v>0</v>
      </c>
      <c r="BH454" s="119">
        <f t="shared" si="451"/>
        <v>0</v>
      </c>
      <c r="BI454" s="119">
        <f t="shared" si="451"/>
        <v>0</v>
      </c>
      <c r="BJ454" s="119">
        <f t="shared" si="451"/>
        <v>0</v>
      </c>
      <c r="BK454" s="119">
        <f t="shared" si="451"/>
        <v>0</v>
      </c>
      <c r="BL454" s="119">
        <f t="shared" si="451"/>
        <v>0</v>
      </c>
      <c r="BM454" s="119">
        <f t="shared" si="451"/>
        <v>0</v>
      </c>
      <c r="BN454" s="119">
        <f t="shared" si="451"/>
        <v>0</v>
      </c>
      <c r="BO454" s="119">
        <f t="shared" si="451"/>
        <v>0</v>
      </c>
      <c r="BP454" s="119">
        <f t="shared" si="451"/>
        <v>0</v>
      </c>
      <c r="BQ454" s="118">
        <f t="shared" si="451"/>
        <v>1342250.01</v>
      </c>
      <c r="BR454" s="120">
        <f t="shared" si="451"/>
        <v>0</v>
      </c>
      <c r="BS454" s="119">
        <f t="shared" si="451"/>
        <v>0</v>
      </c>
      <c r="BT454" s="119">
        <f t="shared" si="451"/>
        <v>0</v>
      </c>
      <c r="BU454" s="119">
        <f t="shared" si="451"/>
        <v>0</v>
      </c>
      <c r="BV454" s="119">
        <f t="shared" si="451"/>
        <v>0</v>
      </c>
      <c r="BW454" s="119">
        <f t="shared" si="451"/>
        <v>0</v>
      </c>
      <c r="BX454" s="119">
        <f t="shared" si="451"/>
        <v>0</v>
      </c>
      <c r="BY454" s="119">
        <f t="shared" si="451"/>
        <v>0</v>
      </c>
      <c r="BZ454" s="119">
        <f t="shared" si="451"/>
        <v>0</v>
      </c>
      <c r="CA454" s="119">
        <f t="shared" si="451"/>
        <v>0</v>
      </c>
      <c r="CB454" s="119">
        <f t="shared" si="451"/>
        <v>0</v>
      </c>
      <c r="CC454" s="118">
        <f t="shared" si="451"/>
        <v>1342249.95</v>
      </c>
      <c r="CD454" s="368"/>
    </row>
    <row r="455" spans="1:82" x14ac:dyDescent="0.75">
      <c r="A455" s="43"/>
      <c r="B455" s="25" t="s">
        <v>529</v>
      </c>
      <c r="C455" s="28" t="s">
        <v>530</v>
      </c>
      <c r="D455" s="29" t="s">
        <v>531</v>
      </c>
      <c r="E455" s="255">
        <v>1</v>
      </c>
      <c r="F455" s="224">
        <v>450000</v>
      </c>
      <c r="G455" s="74">
        <f>+E455*F455</f>
        <v>450000</v>
      </c>
      <c r="H455" s="234"/>
      <c r="I455" s="235"/>
      <c r="J455" s="230"/>
      <c r="K455" s="231"/>
      <c r="L455" s="231"/>
      <c r="M455" s="231"/>
      <c r="N455" s="231"/>
      <c r="O455" s="231"/>
      <c r="P455" s="231"/>
      <c r="Q455" s="231"/>
      <c r="R455" s="231"/>
      <c r="S455" s="231"/>
      <c r="T455" s="231"/>
      <c r="U455" s="232">
        <f t="shared" ref="U455" si="452">G455/6</f>
        <v>75000</v>
      </c>
      <c r="V455" s="230"/>
      <c r="W455" s="231"/>
      <c r="X455" s="231"/>
      <c r="Y455" s="231"/>
      <c r="Z455" s="231"/>
      <c r="AA455" s="231"/>
      <c r="AB455" s="231"/>
      <c r="AC455" s="231"/>
      <c r="AD455" s="231"/>
      <c r="AE455" s="231"/>
      <c r="AF455" s="231"/>
      <c r="AG455" s="232">
        <f t="shared" ref="AG455" si="453">G455/6</f>
        <v>75000</v>
      </c>
      <c r="AH455" s="233"/>
      <c r="AI455" s="231"/>
      <c r="AJ455" s="231"/>
      <c r="AK455" s="231"/>
      <c r="AL455" s="231"/>
      <c r="AM455" s="231"/>
      <c r="AN455" s="231"/>
      <c r="AO455" s="231"/>
      <c r="AP455" s="231"/>
      <c r="AQ455" s="231"/>
      <c r="AR455" s="231"/>
      <c r="AS455" s="232">
        <f t="shared" ref="AS455" si="454">G455/6</f>
        <v>75000</v>
      </c>
      <c r="AT455" s="233"/>
      <c r="AU455" s="231"/>
      <c r="AV455" s="231"/>
      <c r="AW455" s="231"/>
      <c r="AX455" s="231"/>
      <c r="AY455" s="231"/>
      <c r="AZ455" s="231"/>
      <c r="BA455" s="231"/>
      <c r="BB455" s="231"/>
      <c r="BC455" s="231"/>
      <c r="BD455" s="231"/>
      <c r="BE455" s="232">
        <f t="shared" ref="BE455" si="455">G455/6</f>
        <v>75000</v>
      </c>
      <c r="BF455" s="233"/>
      <c r="BG455" s="231"/>
      <c r="BH455" s="231"/>
      <c r="BI455" s="231"/>
      <c r="BJ455" s="231"/>
      <c r="BK455" s="231"/>
      <c r="BL455" s="231"/>
      <c r="BM455" s="231"/>
      <c r="BN455" s="231"/>
      <c r="BO455" s="231"/>
      <c r="BP455" s="231"/>
      <c r="BQ455" s="232">
        <f t="shared" ref="BQ455" si="456">G455/6</f>
        <v>75000</v>
      </c>
      <c r="BR455" s="233"/>
      <c r="BS455" s="231"/>
      <c r="BT455" s="231"/>
      <c r="BU455" s="231"/>
      <c r="BV455" s="231"/>
      <c r="BW455" s="231"/>
      <c r="BX455" s="231"/>
      <c r="BY455" s="231"/>
      <c r="BZ455" s="231"/>
      <c r="CA455" s="231"/>
      <c r="CB455" s="231"/>
      <c r="CC455" s="232">
        <f t="shared" ref="CC455" si="457">G455-SUM(H455:CB455)</f>
        <v>75000</v>
      </c>
      <c r="CD455" s="368"/>
    </row>
    <row r="456" spans="1:82" x14ac:dyDescent="0.75">
      <c r="A456" s="43"/>
      <c r="B456" s="274" t="s">
        <v>532</v>
      </c>
      <c r="C456" s="307" t="s">
        <v>533</v>
      </c>
      <c r="D456" s="130"/>
      <c r="E456" s="255"/>
      <c r="F456" s="224"/>
      <c r="G456" s="74"/>
      <c r="H456" s="230"/>
      <c r="I456" s="232"/>
      <c r="J456" s="230"/>
      <c r="K456" s="231"/>
      <c r="L456" s="231"/>
      <c r="M456" s="231"/>
      <c r="N456" s="231"/>
      <c r="O456" s="231"/>
      <c r="P456" s="231"/>
      <c r="Q456" s="231"/>
      <c r="R456" s="231"/>
      <c r="S456" s="231"/>
      <c r="T456" s="231"/>
      <c r="U456" s="232"/>
      <c r="V456" s="230"/>
      <c r="W456" s="231"/>
      <c r="X456" s="231"/>
      <c r="Y456" s="231"/>
      <c r="Z456" s="231"/>
      <c r="AA456" s="231"/>
      <c r="AB456" s="231"/>
      <c r="AC456" s="231"/>
      <c r="AD456" s="231"/>
      <c r="AE456" s="231"/>
      <c r="AF456" s="231"/>
      <c r="AG456" s="232"/>
      <c r="AH456" s="233"/>
      <c r="AI456" s="231"/>
      <c r="AJ456" s="231"/>
      <c r="AK456" s="231"/>
      <c r="AL456" s="231"/>
      <c r="AM456" s="231"/>
      <c r="AN456" s="231"/>
      <c r="AO456" s="231"/>
      <c r="AP456" s="231"/>
      <c r="AQ456" s="231"/>
      <c r="AR456" s="231"/>
      <c r="AS456" s="232"/>
      <c r="AT456" s="233"/>
      <c r="AU456" s="231"/>
      <c r="AV456" s="231"/>
      <c r="AW456" s="231"/>
      <c r="AX456" s="231"/>
      <c r="AY456" s="231"/>
      <c r="AZ456" s="231"/>
      <c r="BA456" s="231"/>
      <c r="BB456" s="231"/>
      <c r="BC456" s="231"/>
      <c r="BD456" s="231"/>
      <c r="BE456" s="232"/>
      <c r="BF456" s="233"/>
      <c r="BG456" s="231"/>
      <c r="BH456" s="231"/>
      <c r="BI456" s="231"/>
      <c r="BJ456" s="231"/>
      <c r="BK456" s="231"/>
      <c r="BL456" s="231"/>
      <c r="BM456" s="231"/>
      <c r="BN456" s="231"/>
      <c r="BO456" s="231"/>
      <c r="BP456" s="231"/>
      <c r="BQ456" s="232"/>
      <c r="BR456" s="233"/>
      <c r="BS456" s="231"/>
      <c r="BT456" s="231"/>
      <c r="BU456" s="231"/>
      <c r="BV456" s="231"/>
      <c r="BW456" s="231"/>
      <c r="BX456" s="231"/>
      <c r="BY456" s="231"/>
      <c r="BZ456" s="231"/>
      <c r="CA456" s="231"/>
      <c r="CB456" s="231"/>
      <c r="CC456" s="232"/>
      <c r="CD456" s="368"/>
    </row>
    <row r="457" spans="1:82" x14ac:dyDescent="0.75">
      <c r="A457" s="43"/>
      <c r="B457" s="25" t="s">
        <v>534</v>
      </c>
      <c r="C457" s="28" t="s">
        <v>535</v>
      </c>
      <c r="D457" s="29" t="s">
        <v>531</v>
      </c>
      <c r="E457" s="255">
        <v>1</v>
      </c>
      <c r="F457" s="224">
        <v>216000</v>
      </c>
      <c r="G457" s="74">
        <f>+E457*F457</f>
        <v>216000</v>
      </c>
      <c r="H457" s="234">
        <f>G5*0.4*0.5*0.05</f>
        <v>0</v>
      </c>
      <c r="I457" s="235"/>
      <c r="J457" s="230"/>
      <c r="K457" s="231"/>
      <c r="L457" s="231"/>
      <c r="M457" s="231"/>
      <c r="N457" s="231"/>
      <c r="O457" s="231"/>
      <c r="P457" s="231"/>
      <c r="Q457" s="231"/>
      <c r="R457" s="231"/>
      <c r="S457" s="231"/>
      <c r="T457" s="231"/>
      <c r="U457" s="232">
        <f t="shared" ref="U457" si="458">G457/6</f>
        <v>36000</v>
      </c>
      <c r="V457" s="230"/>
      <c r="W457" s="231"/>
      <c r="X457" s="231"/>
      <c r="Y457" s="231"/>
      <c r="Z457" s="231"/>
      <c r="AA457" s="231"/>
      <c r="AB457" s="231"/>
      <c r="AC457" s="231"/>
      <c r="AD457" s="231"/>
      <c r="AE457" s="231"/>
      <c r="AF457" s="231"/>
      <c r="AG457" s="232">
        <f t="shared" ref="AG457" si="459">G457/6</f>
        <v>36000</v>
      </c>
      <c r="AH457" s="233"/>
      <c r="AI457" s="231"/>
      <c r="AJ457" s="231"/>
      <c r="AK457" s="231"/>
      <c r="AL457" s="231"/>
      <c r="AM457" s="231"/>
      <c r="AN457" s="231"/>
      <c r="AO457" s="231"/>
      <c r="AP457" s="231"/>
      <c r="AQ457" s="231"/>
      <c r="AR457" s="231"/>
      <c r="AS457" s="232">
        <f t="shared" ref="AS457" si="460">G457/6</f>
        <v>36000</v>
      </c>
      <c r="AT457" s="233"/>
      <c r="AU457" s="231"/>
      <c r="AV457" s="231"/>
      <c r="AW457" s="231"/>
      <c r="AX457" s="231"/>
      <c r="AY457" s="231"/>
      <c r="AZ457" s="231"/>
      <c r="BA457" s="231"/>
      <c r="BB457" s="231"/>
      <c r="BC457" s="231"/>
      <c r="BD457" s="231"/>
      <c r="BE457" s="232">
        <f t="shared" ref="BE457" si="461">G457/6</f>
        <v>36000</v>
      </c>
      <c r="BF457" s="233"/>
      <c r="BG457" s="231"/>
      <c r="BH457" s="231"/>
      <c r="BI457" s="231"/>
      <c r="BJ457" s="231"/>
      <c r="BK457" s="231"/>
      <c r="BL457" s="231"/>
      <c r="BM457" s="231"/>
      <c r="BN457" s="231"/>
      <c r="BO457" s="231"/>
      <c r="BP457" s="231"/>
      <c r="BQ457" s="232">
        <f t="shared" ref="BQ457" si="462">G457/6</f>
        <v>36000</v>
      </c>
      <c r="BR457" s="233"/>
      <c r="BS457" s="231"/>
      <c r="BT457" s="231"/>
      <c r="BU457" s="231"/>
      <c r="BV457" s="231"/>
      <c r="BW457" s="231"/>
      <c r="BX457" s="231"/>
      <c r="BZ457" s="231"/>
      <c r="CA457" s="231"/>
      <c r="CB457" s="231"/>
      <c r="CC457" s="232">
        <f t="shared" ref="CC457" si="463">G457-SUM(H457:CB457)</f>
        <v>36000</v>
      </c>
      <c r="CD457" s="368"/>
    </row>
    <row r="458" spans="1:82" x14ac:dyDescent="0.75">
      <c r="A458" s="43"/>
      <c r="B458" s="26" t="s">
        <v>536</v>
      </c>
      <c r="C458" s="27" t="str">
        <f>"Handling cost and profit in respect of sub-item D10.02(a) ("&amp; TEXT(F458,"#.##%") &amp; ")"</f>
        <v>Handling cost and profit in respect of sub-item D10.02(a) (.%)</v>
      </c>
      <c r="D458" s="256" t="s">
        <v>320</v>
      </c>
      <c r="E458" s="302">
        <f>+F457</f>
        <v>216000</v>
      </c>
      <c r="F458" s="312"/>
      <c r="G458" s="74">
        <f t="shared" ref="G458" si="464">+E458*F458</f>
        <v>0</v>
      </c>
      <c r="H458" s="234"/>
      <c r="I458" s="235"/>
      <c r="J458" s="230"/>
      <c r="K458" s="231"/>
      <c r="L458" s="231"/>
      <c r="M458" s="231"/>
      <c r="N458" s="231"/>
      <c r="O458" s="231"/>
      <c r="P458" s="231"/>
      <c r="Q458" s="231"/>
      <c r="R458" s="231"/>
      <c r="S458" s="231"/>
      <c r="T458" s="231"/>
      <c r="U458" s="232">
        <f>G458/6</f>
        <v>0</v>
      </c>
      <c r="V458" s="230"/>
      <c r="W458" s="231"/>
      <c r="X458" s="231"/>
      <c r="Y458" s="231"/>
      <c r="Z458" s="231"/>
      <c r="AA458" s="231"/>
      <c r="AB458" s="231"/>
      <c r="AC458" s="231"/>
      <c r="AD458" s="231"/>
      <c r="AE458" s="231"/>
      <c r="AF458" s="231"/>
      <c r="AG458" s="232">
        <f>G458/6</f>
        <v>0</v>
      </c>
      <c r="AH458" s="233"/>
      <c r="AI458" s="231"/>
      <c r="AJ458" s="231"/>
      <c r="AK458" s="231"/>
      <c r="AL458" s="231"/>
      <c r="AM458" s="231"/>
      <c r="AN458" s="231"/>
      <c r="AO458" s="231"/>
      <c r="AP458" s="231"/>
      <c r="AQ458" s="231"/>
      <c r="AR458" s="231"/>
      <c r="AS458" s="232">
        <f>G458/6</f>
        <v>0</v>
      </c>
      <c r="AT458" s="233"/>
      <c r="AU458" s="231"/>
      <c r="AV458" s="231"/>
      <c r="AW458" s="231"/>
      <c r="AX458" s="231"/>
      <c r="AY458" s="231"/>
      <c r="AZ458" s="231"/>
      <c r="BA458" s="231"/>
      <c r="BB458" s="231"/>
      <c r="BC458" s="231"/>
      <c r="BD458" s="231"/>
      <c r="BE458" s="232">
        <f>G458/6</f>
        <v>0</v>
      </c>
      <c r="BF458" s="233"/>
      <c r="BG458" s="231"/>
      <c r="BH458" s="231"/>
      <c r="BI458" s="231"/>
      <c r="BJ458" s="231"/>
      <c r="BK458" s="231"/>
      <c r="BL458" s="231"/>
      <c r="BM458" s="231"/>
      <c r="BN458" s="231"/>
      <c r="BO458" s="231"/>
      <c r="BP458" s="231"/>
      <c r="BQ458" s="232">
        <f>G458/6</f>
        <v>0</v>
      </c>
      <c r="BR458" s="233"/>
      <c r="BS458" s="231"/>
      <c r="BT458" s="231"/>
      <c r="BU458" s="231"/>
      <c r="BV458" s="231"/>
      <c r="BW458" s="231"/>
      <c r="BX458" s="231"/>
      <c r="BY458" s="231"/>
      <c r="BZ458" s="231"/>
      <c r="CA458" s="231"/>
      <c r="CB458" s="231"/>
      <c r="CC458" s="232">
        <f>G458-SUM(H458:CB458)</f>
        <v>0</v>
      </c>
      <c r="CD458" s="368"/>
    </row>
    <row r="459" spans="1:82" x14ac:dyDescent="0.75">
      <c r="A459" s="43"/>
      <c r="B459" s="274" t="s">
        <v>537</v>
      </c>
      <c r="C459" s="307" t="s">
        <v>538</v>
      </c>
      <c r="D459" s="130"/>
      <c r="E459" s="255"/>
      <c r="F459" s="224"/>
      <c r="G459" s="74"/>
      <c r="H459" s="230"/>
      <c r="I459" s="232"/>
      <c r="J459" s="230"/>
      <c r="K459" s="231"/>
      <c r="L459" s="231"/>
      <c r="M459" s="231"/>
      <c r="N459" s="231"/>
      <c r="O459" s="231"/>
      <c r="P459" s="231"/>
      <c r="Q459" s="231"/>
      <c r="R459" s="231"/>
      <c r="S459" s="231"/>
      <c r="T459" s="231"/>
      <c r="U459" s="232"/>
      <c r="V459" s="230"/>
      <c r="W459" s="231"/>
      <c r="X459" s="231"/>
      <c r="Y459" s="231"/>
      <c r="Z459" s="231"/>
      <c r="AA459" s="231"/>
      <c r="AB459" s="231"/>
      <c r="AC459" s="231"/>
      <c r="AD459" s="231"/>
      <c r="AE459" s="231"/>
      <c r="AF459" s="231"/>
      <c r="AG459" s="232"/>
      <c r="AH459" s="233"/>
      <c r="AI459" s="231"/>
      <c r="AJ459" s="231"/>
      <c r="AK459" s="231"/>
      <c r="AL459" s="231"/>
      <c r="AM459" s="231"/>
      <c r="AN459" s="231"/>
      <c r="AO459" s="231"/>
      <c r="AP459" s="231"/>
      <c r="AQ459" s="231"/>
      <c r="AR459" s="231"/>
      <c r="AS459" s="232"/>
      <c r="AT459" s="233"/>
      <c r="AU459" s="231"/>
      <c r="AV459" s="231"/>
      <c r="AW459" s="231"/>
      <c r="AX459" s="231"/>
      <c r="AY459" s="231"/>
      <c r="AZ459" s="231"/>
      <c r="BA459" s="231"/>
      <c r="BB459" s="231"/>
      <c r="BC459" s="231"/>
      <c r="BD459" s="231"/>
      <c r="BE459" s="232"/>
      <c r="BF459" s="233"/>
      <c r="BG459" s="231"/>
      <c r="BH459" s="231"/>
      <c r="BI459" s="231"/>
      <c r="BJ459" s="231"/>
      <c r="BK459" s="231"/>
      <c r="BL459" s="231"/>
      <c r="BM459" s="231"/>
      <c r="BN459" s="231"/>
      <c r="BO459" s="231"/>
      <c r="BP459" s="231"/>
      <c r="BQ459" s="232"/>
      <c r="BR459" s="233"/>
      <c r="BS459" s="231"/>
      <c r="BT459" s="231"/>
      <c r="BU459" s="231"/>
      <c r="BV459" s="231"/>
      <c r="BW459" s="231"/>
      <c r="BX459" s="231"/>
      <c r="BY459" s="231"/>
      <c r="BZ459" s="231"/>
      <c r="CA459" s="231"/>
      <c r="CB459" s="231"/>
      <c r="CC459" s="232"/>
      <c r="CD459" s="368"/>
    </row>
    <row r="460" spans="1:82" ht="27" x14ac:dyDescent="0.75">
      <c r="B460" s="176" t="s">
        <v>539</v>
      </c>
      <c r="C460" s="177" t="s">
        <v>540</v>
      </c>
      <c r="D460" s="178"/>
      <c r="E460" s="295"/>
      <c r="F460" s="224"/>
      <c r="G460" s="174"/>
      <c r="H460" s="225"/>
      <c r="I460" s="226"/>
      <c r="J460" s="225"/>
      <c r="K460" s="227"/>
      <c r="L460" s="227"/>
      <c r="M460" s="227"/>
      <c r="N460" s="227"/>
      <c r="O460" s="227"/>
      <c r="P460" s="227"/>
      <c r="Q460" s="227"/>
      <c r="R460" s="227"/>
      <c r="S460" s="227"/>
      <c r="T460" s="227"/>
      <c r="U460" s="226"/>
      <c r="V460" s="225"/>
      <c r="W460" s="227"/>
      <c r="X460" s="227"/>
      <c r="Y460" s="227"/>
      <c r="Z460" s="227"/>
      <c r="AA460" s="227"/>
      <c r="AB460" s="227"/>
      <c r="AC460" s="227"/>
      <c r="AD460" s="227"/>
      <c r="AE460" s="227"/>
      <c r="AF460" s="227"/>
      <c r="AG460" s="226"/>
      <c r="AH460" s="228"/>
      <c r="AI460" s="227"/>
      <c r="AJ460" s="227"/>
      <c r="AK460" s="227"/>
      <c r="AL460" s="227"/>
      <c r="AM460" s="227"/>
      <c r="AN460" s="227"/>
      <c r="AO460" s="227"/>
      <c r="AP460" s="227"/>
      <c r="AQ460" s="227"/>
      <c r="AR460" s="227"/>
      <c r="AS460" s="226"/>
      <c r="AT460" s="228"/>
      <c r="AU460" s="227"/>
      <c r="AV460" s="227"/>
      <c r="AW460" s="227"/>
      <c r="AX460" s="227"/>
      <c r="AY460" s="227"/>
      <c r="AZ460" s="227"/>
      <c r="BA460" s="227"/>
      <c r="BB460" s="227"/>
      <c r="BC460" s="227"/>
      <c r="BD460" s="227"/>
      <c r="BE460" s="226"/>
      <c r="BF460" s="228"/>
      <c r="BG460" s="227"/>
      <c r="BH460" s="227"/>
      <c r="BI460" s="227"/>
      <c r="BJ460" s="227"/>
      <c r="BK460" s="227"/>
      <c r="BL460" s="227"/>
      <c r="BM460" s="227"/>
      <c r="BN460" s="227"/>
      <c r="BO460" s="227"/>
      <c r="BP460" s="227"/>
      <c r="BQ460" s="226"/>
      <c r="BR460" s="228"/>
      <c r="BS460" s="227"/>
      <c r="BT460" s="227"/>
      <c r="BU460" s="227"/>
      <c r="BV460" s="227"/>
      <c r="BW460" s="227"/>
      <c r="BX460" s="227"/>
      <c r="BY460" s="227"/>
      <c r="BZ460" s="227"/>
      <c r="CA460" s="227"/>
      <c r="CB460" s="227"/>
      <c r="CC460" s="232"/>
      <c r="CD460" s="368"/>
    </row>
    <row r="461" spans="1:82" x14ac:dyDescent="0.75">
      <c r="B461" s="176" t="s">
        <v>541</v>
      </c>
      <c r="C461" s="177" t="s">
        <v>542</v>
      </c>
      <c r="D461" s="178" t="s">
        <v>226</v>
      </c>
      <c r="E461" s="295">
        <v>0</v>
      </c>
      <c r="F461" s="224"/>
      <c r="G461" s="174">
        <f t="shared" ref="G461:G464" si="465">+E461*F461</f>
        <v>0</v>
      </c>
      <c r="H461" s="225"/>
      <c r="I461" s="226"/>
      <c r="J461" s="225"/>
      <c r="K461" s="227"/>
      <c r="L461" s="227"/>
      <c r="M461" s="227"/>
      <c r="N461" s="227"/>
      <c r="O461" s="227"/>
      <c r="P461" s="227"/>
      <c r="Q461" s="227"/>
      <c r="R461" s="227"/>
      <c r="S461" s="227"/>
      <c r="T461" s="227"/>
      <c r="U461" s="226">
        <f>G461/6</f>
        <v>0</v>
      </c>
      <c r="V461" s="225"/>
      <c r="W461" s="227"/>
      <c r="X461" s="227"/>
      <c r="Y461" s="227"/>
      <c r="Z461" s="227"/>
      <c r="AA461" s="227"/>
      <c r="AB461" s="227"/>
      <c r="AC461" s="227"/>
      <c r="AD461" s="227"/>
      <c r="AE461" s="227"/>
      <c r="AF461" s="227"/>
      <c r="AG461" s="226">
        <f>G461/6</f>
        <v>0</v>
      </c>
      <c r="AH461" s="228"/>
      <c r="AI461" s="227"/>
      <c r="AJ461" s="227"/>
      <c r="AK461" s="227"/>
      <c r="AL461" s="227"/>
      <c r="AM461" s="227"/>
      <c r="AN461" s="227"/>
      <c r="AO461" s="227"/>
      <c r="AP461" s="227"/>
      <c r="AQ461" s="227"/>
      <c r="AR461" s="227"/>
      <c r="AS461" s="226">
        <f>G461/6</f>
        <v>0</v>
      </c>
      <c r="AT461" s="228"/>
      <c r="AU461" s="227"/>
      <c r="AV461" s="227"/>
      <c r="AW461" s="227"/>
      <c r="AX461" s="227"/>
      <c r="AY461" s="227"/>
      <c r="AZ461" s="227"/>
      <c r="BA461" s="227"/>
      <c r="BB461" s="227"/>
      <c r="BC461" s="227"/>
      <c r="BD461" s="227"/>
      <c r="BE461" s="226">
        <f>G461/6</f>
        <v>0</v>
      </c>
      <c r="BF461" s="228"/>
      <c r="BG461" s="227"/>
      <c r="BH461" s="227"/>
      <c r="BI461" s="227"/>
      <c r="BJ461" s="227"/>
      <c r="BK461" s="227"/>
      <c r="BL461" s="227"/>
      <c r="BM461" s="227"/>
      <c r="BN461" s="227"/>
      <c r="BO461" s="227"/>
      <c r="BP461" s="227"/>
      <c r="BQ461" s="226">
        <f>G461/6</f>
        <v>0</v>
      </c>
      <c r="BR461" s="228"/>
      <c r="BS461" s="227"/>
      <c r="BT461" s="227"/>
      <c r="BU461" s="227"/>
      <c r="BV461" s="227"/>
      <c r="BW461" s="227"/>
      <c r="BX461" s="227"/>
      <c r="BY461" s="227"/>
      <c r="BZ461" s="227"/>
      <c r="CA461" s="227"/>
      <c r="CB461" s="227"/>
      <c r="CC461" s="232">
        <f>G461-SUM(H461:CB461)</f>
        <v>0</v>
      </c>
      <c r="CD461" s="368"/>
    </row>
    <row r="462" spans="1:82" x14ac:dyDescent="0.75">
      <c r="B462" s="176" t="s">
        <v>543</v>
      </c>
      <c r="C462" s="177" t="s">
        <v>544</v>
      </c>
      <c r="D462" s="178" t="s">
        <v>226</v>
      </c>
      <c r="E462" s="295">
        <v>0</v>
      </c>
      <c r="F462" s="224"/>
      <c r="G462" s="174">
        <f t="shared" si="465"/>
        <v>0</v>
      </c>
      <c r="H462" s="225"/>
      <c r="I462" s="226"/>
      <c r="J462" s="225"/>
      <c r="K462" s="227"/>
      <c r="L462" s="227"/>
      <c r="M462" s="227"/>
      <c r="N462" s="227"/>
      <c r="O462" s="227"/>
      <c r="P462" s="227"/>
      <c r="Q462" s="227"/>
      <c r="R462" s="227"/>
      <c r="S462" s="227"/>
      <c r="T462" s="227"/>
      <c r="U462" s="226">
        <f>G462/6</f>
        <v>0</v>
      </c>
      <c r="V462" s="225"/>
      <c r="W462" s="227"/>
      <c r="X462" s="227"/>
      <c r="Y462" s="227"/>
      <c r="Z462" s="227"/>
      <c r="AA462" s="227"/>
      <c r="AB462" s="227"/>
      <c r="AC462" s="227"/>
      <c r="AD462" s="227"/>
      <c r="AE462" s="227"/>
      <c r="AF462" s="227"/>
      <c r="AG462" s="226">
        <f>G462/6</f>
        <v>0</v>
      </c>
      <c r="AH462" s="228"/>
      <c r="AI462" s="227"/>
      <c r="AJ462" s="227"/>
      <c r="AK462" s="227"/>
      <c r="AL462" s="227"/>
      <c r="AM462" s="227"/>
      <c r="AN462" s="227"/>
      <c r="AO462" s="227"/>
      <c r="AP462" s="227"/>
      <c r="AQ462" s="227"/>
      <c r="AR462" s="227"/>
      <c r="AS462" s="226">
        <f>G462/6</f>
        <v>0</v>
      </c>
      <c r="AT462" s="228"/>
      <c r="AU462" s="227"/>
      <c r="AV462" s="227"/>
      <c r="AW462" s="227"/>
      <c r="AX462" s="227"/>
      <c r="AY462" s="227"/>
      <c r="AZ462" s="227"/>
      <c r="BA462" s="227"/>
      <c r="BB462" s="227"/>
      <c r="BC462" s="227"/>
      <c r="BD462" s="227"/>
      <c r="BE462" s="226">
        <f>G462/6</f>
        <v>0</v>
      </c>
      <c r="BF462" s="228"/>
      <c r="BG462" s="227"/>
      <c r="BH462" s="227"/>
      <c r="BI462" s="227"/>
      <c r="BJ462" s="227"/>
      <c r="BK462" s="227"/>
      <c r="BL462" s="227"/>
      <c r="BM462" s="227"/>
      <c r="BN462" s="227"/>
      <c r="BO462" s="227"/>
      <c r="BP462" s="227"/>
      <c r="BQ462" s="226">
        <f>G462/6</f>
        <v>0</v>
      </c>
      <c r="BR462" s="228"/>
      <c r="BS462" s="227"/>
      <c r="BT462" s="227"/>
      <c r="BU462" s="227"/>
      <c r="BV462" s="227"/>
      <c r="BW462" s="227"/>
      <c r="BX462" s="227"/>
      <c r="BY462" s="227"/>
      <c r="BZ462" s="227"/>
      <c r="CA462" s="227"/>
      <c r="CB462" s="227"/>
      <c r="CC462" s="232">
        <f>G462-SUM(H462:CB462)</f>
        <v>0</v>
      </c>
      <c r="CD462" s="368"/>
    </row>
    <row r="463" spans="1:82" ht="27" x14ac:dyDescent="0.75">
      <c r="B463" s="176" t="s">
        <v>545</v>
      </c>
      <c r="C463" s="177" t="s">
        <v>546</v>
      </c>
      <c r="D463" s="178" t="s">
        <v>226</v>
      </c>
      <c r="E463" s="295">
        <v>0</v>
      </c>
      <c r="F463" s="224"/>
      <c r="G463" s="174">
        <f t="shared" si="465"/>
        <v>0</v>
      </c>
      <c r="H463" s="225"/>
      <c r="I463" s="226"/>
      <c r="J463" s="225"/>
      <c r="K463" s="227"/>
      <c r="L463" s="227"/>
      <c r="M463" s="227"/>
      <c r="N463" s="227"/>
      <c r="O463" s="227"/>
      <c r="P463" s="227"/>
      <c r="Q463" s="227"/>
      <c r="R463" s="227"/>
      <c r="S463" s="227"/>
      <c r="T463" s="227"/>
      <c r="U463" s="226">
        <f>G463/6</f>
        <v>0</v>
      </c>
      <c r="V463" s="225"/>
      <c r="W463" s="227"/>
      <c r="X463" s="227"/>
      <c r="Y463" s="227"/>
      <c r="Z463" s="227"/>
      <c r="AA463" s="227"/>
      <c r="AB463" s="227"/>
      <c r="AC463" s="227"/>
      <c r="AD463" s="227"/>
      <c r="AE463" s="227"/>
      <c r="AF463" s="227"/>
      <c r="AG463" s="226">
        <f>G463/6</f>
        <v>0</v>
      </c>
      <c r="AH463" s="228"/>
      <c r="AI463" s="227"/>
      <c r="AJ463" s="227"/>
      <c r="AK463" s="227"/>
      <c r="AL463" s="227"/>
      <c r="AM463" s="227"/>
      <c r="AN463" s="227"/>
      <c r="AO463" s="227"/>
      <c r="AP463" s="227"/>
      <c r="AQ463" s="227"/>
      <c r="AR463" s="227"/>
      <c r="AS463" s="226">
        <f>G463/6</f>
        <v>0</v>
      </c>
      <c r="AT463" s="228"/>
      <c r="AU463" s="227"/>
      <c r="AV463" s="227"/>
      <c r="AW463" s="227"/>
      <c r="AX463" s="227"/>
      <c r="AY463" s="227"/>
      <c r="AZ463" s="227"/>
      <c r="BA463" s="227"/>
      <c r="BB463" s="227"/>
      <c r="BC463" s="227"/>
      <c r="BD463" s="227"/>
      <c r="BE463" s="226">
        <f>G463/6</f>
        <v>0</v>
      </c>
      <c r="BF463" s="228"/>
      <c r="BG463" s="227"/>
      <c r="BH463" s="227"/>
      <c r="BI463" s="227"/>
      <c r="BJ463" s="227"/>
      <c r="BK463" s="227"/>
      <c r="BL463" s="227"/>
      <c r="BM463" s="227"/>
      <c r="BN463" s="227"/>
      <c r="BO463" s="227"/>
      <c r="BP463" s="227"/>
      <c r="BQ463" s="226">
        <f>G463/6</f>
        <v>0</v>
      </c>
      <c r="BR463" s="228"/>
      <c r="BS463" s="227"/>
      <c r="BT463" s="227"/>
      <c r="BU463" s="227"/>
      <c r="BV463" s="227"/>
      <c r="BW463" s="227"/>
      <c r="BX463" s="227"/>
      <c r="BY463" s="227"/>
      <c r="BZ463" s="227"/>
      <c r="CA463" s="227"/>
      <c r="CB463" s="227"/>
      <c r="CC463" s="232">
        <f>G463-SUM(H463:CB463)</f>
        <v>0</v>
      </c>
      <c r="CD463" s="368"/>
    </row>
    <row r="464" spans="1:82" x14ac:dyDescent="0.75">
      <c r="B464" s="176" t="s">
        <v>547</v>
      </c>
      <c r="C464" s="177" t="s">
        <v>548</v>
      </c>
      <c r="D464" s="178" t="s">
        <v>226</v>
      </c>
      <c r="E464" s="295">
        <v>0</v>
      </c>
      <c r="F464" s="224"/>
      <c r="G464" s="174">
        <f t="shared" si="465"/>
        <v>0</v>
      </c>
      <c r="H464" s="225"/>
      <c r="I464" s="226"/>
      <c r="J464" s="225"/>
      <c r="K464" s="227"/>
      <c r="L464" s="227"/>
      <c r="M464" s="227"/>
      <c r="N464" s="227"/>
      <c r="O464" s="227"/>
      <c r="P464" s="227"/>
      <c r="Q464" s="227"/>
      <c r="R464" s="227"/>
      <c r="S464" s="227"/>
      <c r="T464" s="227"/>
      <c r="U464" s="226">
        <f>G464/6</f>
        <v>0</v>
      </c>
      <c r="V464" s="225"/>
      <c r="W464" s="227"/>
      <c r="X464" s="227"/>
      <c r="Y464" s="227"/>
      <c r="Z464" s="227"/>
      <c r="AA464" s="227"/>
      <c r="AB464" s="227"/>
      <c r="AC464" s="227"/>
      <c r="AD464" s="227"/>
      <c r="AE464" s="227"/>
      <c r="AF464" s="227"/>
      <c r="AG464" s="226">
        <f>G464/6</f>
        <v>0</v>
      </c>
      <c r="AH464" s="228"/>
      <c r="AI464" s="227"/>
      <c r="AJ464" s="227"/>
      <c r="AK464" s="227"/>
      <c r="AL464" s="227"/>
      <c r="AM464" s="227"/>
      <c r="AN464" s="227"/>
      <c r="AO464" s="227"/>
      <c r="AP464" s="227"/>
      <c r="AQ464" s="227"/>
      <c r="AR464" s="227"/>
      <c r="AS464" s="226">
        <f>G464/6</f>
        <v>0</v>
      </c>
      <c r="AT464" s="228"/>
      <c r="AU464" s="227"/>
      <c r="AV464" s="227"/>
      <c r="AW464" s="227"/>
      <c r="AX464" s="227"/>
      <c r="AY464" s="227"/>
      <c r="AZ464" s="227"/>
      <c r="BA464" s="227"/>
      <c r="BB464" s="227"/>
      <c r="BC464" s="227"/>
      <c r="BD464" s="227"/>
      <c r="BE464" s="226">
        <f>G464/6</f>
        <v>0</v>
      </c>
      <c r="BF464" s="228"/>
      <c r="BG464" s="227"/>
      <c r="BH464" s="227"/>
      <c r="BI464" s="227"/>
      <c r="BJ464" s="227"/>
      <c r="BK464" s="227"/>
      <c r="BL464" s="227"/>
      <c r="BM464" s="227"/>
      <c r="BN464" s="227"/>
      <c r="BO464" s="227"/>
      <c r="BP464" s="227"/>
      <c r="BQ464" s="226">
        <f>G464/6</f>
        <v>0</v>
      </c>
      <c r="BR464" s="228"/>
      <c r="BS464" s="227"/>
      <c r="BT464" s="227"/>
      <c r="BU464" s="227"/>
      <c r="BV464" s="227"/>
      <c r="BW464" s="227"/>
      <c r="BX464" s="227"/>
      <c r="BY464" s="227"/>
      <c r="BZ464" s="227"/>
      <c r="CA464" s="227"/>
      <c r="CB464" s="227"/>
      <c r="CC464" s="232">
        <f>G464-SUM(H464:CB464)</f>
        <v>0</v>
      </c>
      <c r="CD464" s="368"/>
    </row>
    <row r="465" spans="2:82" x14ac:dyDescent="0.75">
      <c r="B465" s="25" t="s">
        <v>549</v>
      </c>
      <c r="C465" s="28" t="s">
        <v>550</v>
      </c>
      <c r="D465" s="29" t="s">
        <v>58</v>
      </c>
      <c r="E465" s="255">
        <v>72</v>
      </c>
      <c r="F465" s="224"/>
      <c r="G465" s="74">
        <f t="shared" ref="G465" si="466">+SUM(H465:CC465)</f>
        <v>0</v>
      </c>
      <c r="H465" s="230"/>
      <c r="I465" s="232"/>
      <c r="J465" s="219"/>
      <c r="K465" s="220"/>
      <c r="L465" s="220"/>
      <c r="M465" s="220"/>
      <c r="N465" s="220"/>
      <c r="O465" s="220"/>
      <c r="P465" s="220"/>
      <c r="Q465" s="220"/>
      <c r="R465" s="220"/>
      <c r="S465" s="220"/>
      <c r="T465" s="220"/>
      <c r="U465" s="218"/>
      <c r="V465" s="219"/>
      <c r="W465" s="220"/>
      <c r="X465" s="220"/>
      <c r="Y465" s="220"/>
      <c r="Z465" s="220"/>
      <c r="AA465" s="220"/>
      <c r="AB465" s="220"/>
      <c r="AC465" s="220"/>
      <c r="AD465" s="220"/>
      <c r="AE465" s="220"/>
      <c r="AF465" s="220"/>
      <c r="AG465" s="218"/>
      <c r="AH465" s="221"/>
      <c r="AI465" s="220"/>
      <c r="AJ465" s="220"/>
      <c r="AK465" s="220"/>
      <c r="AL465" s="220"/>
      <c r="AM465" s="220"/>
      <c r="AN465" s="220"/>
      <c r="AO465" s="220"/>
      <c r="AP465" s="220"/>
      <c r="AQ465" s="220"/>
      <c r="AR465" s="220"/>
      <c r="AS465" s="218"/>
      <c r="AT465" s="221"/>
      <c r="AU465" s="220"/>
      <c r="AV465" s="220"/>
      <c r="AW465" s="220"/>
      <c r="AX465" s="220"/>
      <c r="AY465" s="220"/>
      <c r="AZ465" s="220"/>
      <c r="BA465" s="220"/>
      <c r="BB465" s="220"/>
      <c r="BC465" s="220"/>
      <c r="BD465" s="220"/>
      <c r="BE465" s="218"/>
      <c r="BF465" s="221"/>
      <c r="BG465" s="220"/>
      <c r="BH465" s="220"/>
      <c r="BI465" s="220"/>
      <c r="BJ465" s="220"/>
      <c r="BK465" s="220"/>
      <c r="BL465" s="220"/>
      <c r="BM465" s="220"/>
      <c r="BN465" s="220"/>
      <c r="BO465" s="220"/>
      <c r="BP465" s="220"/>
      <c r="BQ465" s="218"/>
      <c r="BR465" s="221"/>
      <c r="BS465" s="220"/>
      <c r="BT465" s="220"/>
      <c r="BU465" s="220"/>
      <c r="BV465" s="220"/>
      <c r="BW465" s="220"/>
      <c r="BX465" s="220"/>
      <c r="BY465" s="220"/>
      <c r="BZ465" s="220"/>
      <c r="CA465" s="220"/>
      <c r="CB465" s="220"/>
      <c r="CC465" s="218"/>
      <c r="CD465" s="368"/>
    </row>
    <row r="466" spans="2:82" x14ac:dyDescent="0.75">
      <c r="B466" s="274" t="s">
        <v>551</v>
      </c>
      <c r="C466" s="307" t="s">
        <v>552</v>
      </c>
      <c r="D466" s="130"/>
      <c r="E466" s="302"/>
      <c r="F466" s="224"/>
      <c r="G466" s="74"/>
      <c r="H466" s="230"/>
      <c r="I466" s="232"/>
      <c r="J466" s="230"/>
      <c r="K466" s="231"/>
      <c r="L466" s="231"/>
      <c r="M466" s="231"/>
      <c r="N466" s="231"/>
      <c r="O466" s="231"/>
      <c r="P466" s="231"/>
      <c r="Q466" s="231"/>
      <c r="R466" s="231"/>
      <c r="S466" s="231"/>
      <c r="T466" s="231"/>
      <c r="U466" s="232"/>
      <c r="V466" s="230"/>
      <c r="W466" s="231"/>
      <c r="X466" s="231"/>
      <c r="Y466" s="231"/>
      <c r="Z466" s="231"/>
      <c r="AA466" s="231"/>
      <c r="AB466" s="231"/>
      <c r="AC466" s="231"/>
      <c r="AD466" s="231"/>
      <c r="AE466" s="231"/>
      <c r="AF466" s="231"/>
      <c r="AG466" s="232"/>
      <c r="AH466" s="233"/>
      <c r="AI466" s="231"/>
      <c r="AJ466" s="231"/>
      <c r="AK466" s="231"/>
      <c r="AL466" s="231"/>
      <c r="AM466" s="231"/>
      <c r="AN466" s="231"/>
      <c r="AO466" s="231"/>
      <c r="AP466" s="231"/>
      <c r="AQ466" s="231"/>
      <c r="AR466" s="231"/>
      <c r="AS466" s="232"/>
      <c r="AT466" s="233"/>
      <c r="AU466" s="231"/>
      <c r="AV466" s="231"/>
      <c r="AW466" s="231"/>
      <c r="AX466" s="231"/>
      <c r="AY466" s="231"/>
      <c r="AZ466" s="231"/>
      <c r="BA466" s="231"/>
      <c r="BB466" s="231"/>
      <c r="BC466" s="231"/>
      <c r="BD466" s="231"/>
      <c r="BE466" s="232"/>
      <c r="BF466" s="233"/>
      <c r="BG466" s="231"/>
      <c r="BH466" s="231"/>
      <c r="BI466" s="231"/>
      <c r="BJ466" s="231"/>
      <c r="BK466" s="231"/>
      <c r="BL466" s="231"/>
      <c r="BM466" s="231"/>
      <c r="BN466" s="231"/>
      <c r="BO466" s="231"/>
      <c r="BP466" s="231"/>
      <c r="BQ466" s="232"/>
      <c r="BR466" s="233"/>
      <c r="BS466" s="231"/>
      <c r="BT466" s="231"/>
      <c r="BU466" s="231"/>
      <c r="BV466" s="231"/>
      <c r="BW466" s="231"/>
      <c r="BX466" s="231"/>
      <c r="BY466" s="231"/>
      <c r="BZ466" s="231"/>
      <c r="CA466" s="231"/>
      <c r="CB466" s="231"/>
      <c r="CC466" s="232"/>
      <c r="CD466" s="368"/>
    </row>
    <row r="467" spans="2:82" ht="27" x14ac:dyDescent="0.75">
      <c r="B467" s="25" t="s">
        <v>553</v>
      </c>
      <c r="C467" s="28" t="s">
        <v>554</v>
      </c>
      <c r="D467" s="130" t="s">
        <v>58</v>
      </c>
      <c r="E467" s="255">
        <v>72</v>
      </c>
      <c r="F467" s="224"/>
      <c r="G467" s="74">
        <f t="shared" ref="G467" si="467">+SUM(H467:CC467)</f>
        <v>0</v>
      </c>
      <c r="H467" s="230"/>
      <c r="I467" s="232"/>
      <c r="J467" s="219"/>
      <c r="K467" s="220"/>
      <c r="L467" s="220"/>
      <c r="M467" s="220"/>
      <c r="N467" s="220"/>
      <c r="O467" s="220"/>
      <c r="P467" s="220"/>
      <c r="Q467" s="220"/>
      <c r="R467" s="220"/>
      <c r="S467" s="220"/>
      <c r="T467" s="220"/>
      <c r="U467" s="218"/>
      <c r="V467" s="219"/>
      <c r="W467" s="220"/>
      <c r="X467" s="220"/>
      <c r="Y467" s="220"/>
      <c r="Z467" s="220"/>
      <c r="AA467" s="220"/>
      <c r="AB467" s="220"/>
      <c r="AC467" s="220"/>
      <c r="AD467" s="220"/>
      <c r="AE467" s="220"/>
      <c r="AF467" s="220"/>
      <c r="AG467" s="218"/>
      <c r="AH467" s="221"/>
      <c r="AI467" s="220"/>
      <c r="AJ467" s="220"/>
      <c r="AK467" s="220"/>
      <c r="AL467" s="220"/>
      <c r="AM467" s="220"/>
      <c r="AN467" s="220"/>
      <c r="AO467" s="220"/>
      <c r="AP467" s="220"/>
      <c r="AQ467" s="220"/>
      <c r="AR467" s="220"/>
      <c r="AS467" s="218"/>
      <c r="AT467" s="221"/>
      <c r="AU467" s="220"/>
      <c r="AV467" s="220"/>
      <c r="AW467" s="220"/>
      <c r="AX467" s="220"/>
      <c r="AY467" s="220"/>
      <c r="AZ467" s="220"/>
      <c r="BA467" s="220"/>
      <c r="BB467" s="220"/>
      <c r="BC467" s="220"/>
      <c r="BD467" s="220"/>
      <c r="BE467" s="218"/>
      <c r="BF467" s="221"/>
      <c r="BG467" s="220"/>
      <c r="BH467" s="220"/>
      <c r="BI467" s="220"/>
      <c r="BJ467" s="220"/>
      <c r="BK467" s="220"/>
      <c r="BL467" s="220"/>
      <c r="BM467" s="220"/>
      <c r="BN467" s="220"/>
      <c r="BO467" s="220"/>
      <c r="BP467" s="220"/>
      <c r="BQ467" s="218"/>
      <c r="BR467" s="221"/>
      <c r="BS467" s="220"/>
      <c r="BT467" s="220"/>
      <c r="BU467" s="220"/>
      <c r="BV467" s="220"/>
      <c r="BW467" s="220"/>
      <c r="BX467" s="220"/>
      <c r="BY467" s="220"/>
      <c r="BZ467" s="220"/>
      <c r="CA467" s="220"/>
      <c r="CB467" s="220"/>
      <c r="CC467" s="218"/>
      <c r="CD467" s="368"/>
    </row>
    <row r="468" spans="2:82" x14ac:dyDescent="0.75">
      <c r="B468" s="25" t="s">
        <v>555</v>
      </c>
      <c r="C468" s="28" t="s">
        <v>910</v>
      </c>
      <c r="D468" s="130" t="s">
        <v>556</v>
      </c>
      <c r="E468" s="257">
        <v>72</v>
      </c>
      <c r="F468" s="224"/>
      <c r="G468" s="74">
        <f t="shared" ref="G468" si="468">+SUM(H468:CC468)</f>
        <v>0</v>
      </c>
      <c r="H468" s="230"/>
      <c r="I468" s="232"/>
      <c r="J468" s="219"/>
      <c r="K468" s="220"/>
      <c r="L468" s="220"/>
      <c r="M468" s="220"/>
      <c r="N468" s="220"/>
      <c r="O468" s="220"/>
      <c r="P468" s="220"/>
      <c r="Q468" s="220"/>
      <c r="R468" s="220"/>
      <c r="S468" s="220"/>
      <c r="T468" s="220"/>
      <c r="U468" s="218"/>
      <c r="V468" s="219"/>
      <c r="W468" s="220"/>
      <c r="X468" s="220"/>
      <c r="Y468" s="220"/>
      <c r="Z468" s="220"/>
      <c r="AA468" s="220"/>
      <c r="AB468" s="220"/>
      <c r="AC468" s="220"/>
      <c r="AD468" s="220"/>
      <c r="AE468" s="220"/>
      <c r="AF468" s="220"/>
      <c r="AG468" s="218"/>
      <c r="AH468" s="221"/>
      <c r="AI468" s="220"/>
      <c r="AJ468" s="220"/>
      <c r="AK468" s="220"/>
      <c r="AL468" s="220"/>
      <c r="AM468" s="220"/>
      <c r="AN468" s="220"/>
      <c r="AO468" s="220"/>
      <c r="AP468" s="220"/>
      <c r="AQ468" s="220"/>
      <c r="AR468" s="220"/>
      <c r="AS468" s="218"/>
      <c r="AT468" s="221"/>
      <c r="AU468" s="220"/>
      <c r="AV468" s="220"/>
      <c r="AW468" s="220"/>
      <c r="AX468" s="220"/>
      <c r="AY468" s="220"/>
      <c r="AZ468" s="220"/>
      <c r="BA468" s="220"/>
      <c r="BB468" s="220"/>
      <c r="BC468" s="220"/>
      <c r="BD468" s="220"/>
      <c r="BE468" s="218"/>
      <c r="BF468" s="221"/>
      <c r="BG468" s="220"/>
      <c r="BH468" s="220"/>
      <c r="BI468" s="220"/>
      <c r="BJ468" s="220"/>
      <c r="BK468" s="220"/>
      <c r="BL468" s="220"/>
      <c r="BM468" s="220"/>
      <c r="BN468" s="220"/>
      <c r="BO468" s="220"/>
      <c r="BP468" s="220"/>
      <c r="BQ468" s="218"/>
      <c r="BR468" s="221"/>
      <c r="BS468" s="220"/>
      <c r="BT468" s="220"/>
      <c r="BU468" s="220"/>
      <c r="BV468" s="220"/>
      <c r="BW468" s="220"/>
      <c r="BX468" s="220"/>
      <c r="BY468" s="220"/>
      <c r="BZ468" s="220"/>
      <c r="CA468" s="220"/>
      <c r="CB468" s="220"/>
      <c r="CC468" s="218"/>
      <c r="CD468" s="368"/>
    </row>
    <row r="469" spans="2:82" x14ac:dyDescent="0.75">
      <c r="B469" s="176" t="s">
        <v>557</v>
      </c>
      <c r="C469" s="177" t="s">
        <v>558</v>
      </c>
      <c r="D469" s="178" t="s">
        <v>556</v>
      </c>
      <c r="E469" s="295">
        <v>0</v>
      </c>
      <c r="F469" s="224"/>
      <c r="G469" s="174">
        <f>+SUM(H469:CC469)</f>
        <v>0</v>
      </c>
      <c r="H469" s="225"/>
      <c r="I469" s="226"/>
      <c r="J469" s="225"/>
      <c r="K469" s="227"/>
      <c r="L469" s="227"/>
      <c r="M469" s="227"/>
      <c r="N469" s="227"/>
      <c r="O469" s="227"/>
      <c r="P469" s="227"/>
      <c r="Q469" s="227"/>
      <c r="R469" s="227"/>
      <c r="S469" s="227"/>
      <c r="T469" s="227"/>
      <c r="U469" s="226"/>
      <c r="V469" s="225"/>
      <c r="W469" s="227"/>
      <c r="X469" s="227"/>
      <c r="Y469" s="227"/>
      <c r="Z469" s="227"/>
      <c r="AA469" s="227"/>
      <c r="AB469" s="227"/>
      <c r="AC469" s="227"/>
      <c r="AD469" s="227"/>
      <c r="AE469" s="227"/>
      <c r="AF469" s="227"/>
      <c r="AG469" s="226"/>
      <c r="AH469" s="228"/>
      <c r="AI469" s="227"/>
      <c r="AJ469" s="227"/>
      <c r="AK469" s="227"/>
      <c r="AL469" s="227"/>
      <c r="AM469" s="227"/>
      <c r="AN469" s="227"/>
      <c r="AO469" s="227"/>
      <c r="AP469" s="227"/>
      <c r="AQ469" s="227"/>
      <c r="AR469" s="227"/>
      <c r="AS469" s="226"/>
      <c r="AT469" s="228"/>
      <c r="AU469" s="227"/>
      <c r="AV469" s="227"/>
      <c r="AW469" s="227"/>
      <c r="AX469" s="227"/>
      <c r="AY469" s="227"/>
      <c r="AZ469" s="227"/>
      <c r="BA469" s="227"/>
      <c r="BB469" s="227"/>
      <c r="BC469" s="227"/>
      <c r="BD469" s="227"/>
      <c r="BE469" s="226"/>
      <c r="BF469" s="228"/>
      <c r="BG469" s="227"/>
      <c r="BH469" s="227"/>
      <c r="BI469" s="227"/>
      <c r="BJ469" s="227"/>
      <c r="BK469" s="227"/>
      <c r="BL469" s="227"/>
      <c r="BM469" s="227"/>
      <c r="BN469" s="227"/>
      <c r="BO469" s="227"/>
      <c r="BP469" s="227"/>
      <c r="BQ469" s="226"/>
      <c r="BR469" s="228"/>
      <c r="BS469" s="227"/>
      <c r="BT469" s="227"/>
      <c r="BU469" s="227"/>
      <c r="BV469" s="227"/>
      <c r="BW469" s="227"/>
      <c r="BX469" s="227"/>
      <c r="BY469" s="227"/>
      <c r="BZ469" s="227"/>
      <c r="CA469" s="227"/>
      <c r="CB469" s="227"/>
      <c r="CC469" s="232"/>
      <c r="CD469" s="368"/>
    </row>
    <row r="470" spans="2:82" x14ac:dyDescent="0.75">
      <c r="B470" s="176" t="s">
        <v>559</v>
      </c>
      <c r="C470" s="177" t="s">
        <v>560</v>
      </c>
      <c r="D470" s="178"/>
      <c r="E470" s="295"/>
      <c r="F470" s="224"/>
      <c r="G470" s="174"/>
      <c r="H470" s="225"/>
      <c r="I470" s="226"/>
      <c r="J470" s="225"/>
      <c r="K470" s="227"/>
      <c r="L470" s="227"/>
      <c r="M470" s="227"/>
      <c r="N470" s="227"/>
      <c r="O470" s="227"/>
      <c r="P470" s="227"/>
      <c r="Q470" s="227"/>
      <c r="R470" s="227"/>
      <c r="S470" s="227"/>
      <c r="T470" s="227"/>
      <c r="U470" s="226"/>
      <c r="V470" s="225"/>
      <c r="W470" s="227"/>
      <c r="X470" s="227"/>
      <c r="Y470" s="227"/>
      <c r="Z470" s="227"/>
      <c r="AA470" s="227"/>
      <c r="AB470" s="227"/>
      <c r="AC470" s="227"/>
      <c r="AD470" s="227"/>
      <c r="AE470" s="227"/>
      <c r="AF470" s="227"/>
      <c r="AG470" s="226"/>
      <c r="AH470" s="228"/>
      <c r="AI470" s="227"/>
      <c r="AJ470" s="227"/>
      <c r="AK470" s="227"/>
      <c r="AL470" s="227"/>
      <c r="AM470" s="227"/>
      <c r="AN470" s="227"/>
      <c r="AO470" s="227"/>
      <c r="AP470" s="227"/>
      <c r="AQ470" s="227"/>
      <c r="AR470" s="227"/>
      <c r="AS470" s="226"/>
      <c r="AT470" s="228"/>
      <c r="AU470" s="227"/>
      <c r="AV470" s="227"/>
      <c r="AW470" s="227"/>
      <c r="AX470" s="227"/>
      <c r="AY470" s="227"/>
      <c r="AZ470" s="227"/>
      <c r="BA470" s="227"/>
      <c r="BB470" s="227"/>
      <c r="BC470" s="227"/>
      <c r="BD470" s="227"/>
      <c r="BE470" s="226"/>
      <c r="BF470" s="228"/>
      <c r="BG470" s="227"/>
      <c r="BH470" s="227"/>
      <c r="BI470" s="227"/>
      <c r="BJ470" s="227"/>
      <c r="BK470" s="227"/>
      <c r="BL470" s="227"/>
      <c r="BM470" s="227"/>
      <c r="BN470" s="227"/>
      <c r="BO470" s="227"/>
      <c r="BP470" s="227"/>
      <c r="BQ470" s="226"/>
      <c r="BR470" s="228"/>
      <c r="BS470" s="227"/>
      <c r="BT470" s="227"/>
      <c r="BU470" s="227"/>
      <c r="BV470" s="227"/>
      <c r="BW470" s="227"/>
      <c r="BX470" s="227"/>
      <c r="BY470" s="227"/>
      <c r="BZ470" s="227"/>
      <c r="CA470" s="227"/>
      <c r="CB470" s="227"/>
      <c r="CC470" s="232"/>
      <c r="CD470" s="368"/>
    </row>
    <row r="471" spans="2:82" ht="27" x14ac:dyDescent="0.75">
      <c r="B471" s="176" t="s">
        <v>561</v>
      </c>
      <c r="C471" s="177" t="s">
        <v>562</v>
      </c>
      <c r="D471" s="178" t="s">
        <v>318</v>
      </c>
      <c r="E471" s="295">
        <v>0</v>
      </c>
      <c r="F471" s="224"/>
      <c r="G471" s="174">
        <f>+E471*F471</f>
        <v>0</v>
      </c>
      <c r="H471" s="225"/>
      <c r="I471" s="226"/>
      <c r="J471" s="225"/>
      <c r="K471" s="227"/>
      <c r="L471" s="227"/>
      <c r="M471" s="227"/>
      <c r="N471" s="227"/>
      <c r="O471" s="227"/>
      <c r="P471" s="227"/>
      <c r="Q471" s="227"/>
      <c r="R471" s="227"/>
      <c r="S471" s="227"/>
      <c r="T471" s="227"/>
      <c r="U471" s="226">
        <f t="shared" ref="U471" si="469">G471/6</f>
        <v>0</v>
      </c>
      <c r="V471" s="225"/>
      <c r="W471" s="227"/>
      <c r="X471" s="227"/>
      <c r="Y471" s="227"/>
      <c r="Z471" s="227"/>
      <c r="AA471" s="227"/>
      <c r="AB471" s="227"/>
      <c r="AC471" s="227"/>
      <c r="AD471" s="227"/>
      <c r="AE471" s="227"/>
      <c r="AF471" s="227"/>
      <c r="AG471" s="226">
        <f t="shared" ref="AG471" si="470">G471/6</f>
        <v>0</v>
      </c>
      <c r="AH471" s="228"/>
      <c r="AI471" s="227"/>
      <c r="AJ471" s="227"/>
      <c r="AK471" s="227"/>
      <c r="AL471" s="227"/>
      <c r="AM471" s="227"/>
      <c r="AN471" s="227"/>
      <c r="AO471" s="227"/>
      <c r="AP471" s="227"/>
      <c r="AQ471" s="227"/>
      <c r="AR471" s="227"/>
      <c r="AS471" s="226">
        <f t="shared" ref="AS471" si="471">G471/6</f>
        <v>0</v>
      </c>
      <c r="AT471" s="228"/>
      <c r="AU471" s="227"/>
      <c r="AV471" s="227"/>
      <c r="AW471" s="227"/>
      <c r="AX471" s="227"/>
      <c r="AY471" s="227"/>
      <c r="AZ471" s="227"/>
      <c r="BA471" s="227"/>
      <c r="BB471" s="227"/>
      <c r="BC471" s="227"/>
      <c r="BD471" s="227"/>
      <c r="BE471" s="226">
        <f t="shared" ref="BE471" si="472">G471/6</f>
        <v>0</v>
      </c>
      <c r="BF471" s="228"/>
      <c r="BG471" s="227"/>
      <c r="BH471" s="227"/>
      <c r="BI471" s="227"/>
      <c r="BJ471" s="227"/>
      <c r="BK471" s="227"/>
      <c r="BL471" s="227"/>
      <c r="BM471" s="227"/>
      <c r="BN471" s="227"/>
      <c r="BO471" s="227"/>
      <c r="BP471" s="227"/>
      <c r="BQ471" s="226">
        <f t="shared" ref="BQ471" si="473">G471/6</f>
        <v>0</v>
      </c>
      <c r="BR471" s="228"/>
      <c r="BS471" s="227"/>
      <c r="BT471" s="227"/>
      <c r="BU471" s="227"/>
      <c r="BV471" s="227"/>
      <c r="BW471" s="227"/>
      <c r="BX471" s="227"/>
      <c r="BY471" s="227"/>
      <c r="BZ471" s="227"/>
      <c r="CA471" s="227"/>
      <c r="CB471" s="227"/>
      <c r="CC471" s="232">
        <f t="shared" ref="CC471" si="474">G471-SUM(H471:CB471)</f>
        <v>0</v>
      </c>
      <c r="CD471" s="368"/>
    </row>
    <row r="472" spans="2:82" x14ac:dyDescent="0.75">
      <c r="B472" s="176" t="s">
        <v>563</v>
      </c>
      <c r="C472" s="177" t="str">
        <f>"Handling costs and profit in respect of payment associated with subitem D10.05(a) ("&amp; TEXT(F472,"#.##%") &amp; ")"</f>
        <v>Handling costs and profit in respect of payment associated with subitem D10.05(a) (.%)</v>
      </c>
      <c r="D472" s="178" t="s">
        <v>320</v>
      </c>
      <c r="E472" s="295">
        <v>0</v>
      </c>
      <c r="F472" s="224"/>
      <c r="G472" s="174">
        <f t="shared" ref="G472:G474" si="475">+E472*F472</f>
        <v>0</v>
      </c>
      <c r="H472" s="225"/>
      <c r="I472" s="226"/>
      <c r="J472" s="225"/>
      <c r="K472" s="227"/>
      <c r="L472" s="227"/>
      <c r="M472" s="227"/>
      <c r="N472" s="227"/>
      <c r="O472" s="227"/>
      <c r="P472" s="227"/>
      <c r="Q472" s="227"/>
      <c r="R472" s="227"/>
      <c r="S472" s="227"/>
      <c r="T472" s="227"/>
      <c r="U472" s="226">
        <f>G472/6</f>
        <v>0</v>
      </c>
      <c r="V472" s="225"/>
      <c r="W472" s="227"/>
      <c r="X472" s="227"/>
      <c r="Y472" s="227"/>
      <c r="Z472" s="227"/>
      <c r="AA472" s="227"/>
      <c r="AB472" s="227"/>
      <c r="AC472" s="227"/>
      <c r="AD472" s="227"/>
      <c r="AE472" s="227"/>
      <c r="AF472" s="227"/>
      <c r="AG472" s="226">
        <f>G472/6</f>
        <v>0</v>
      </c>
      <c r="AH472" s="228"/>
      <c r="AI472" s="227"/>
      <c r="AJ472" s="227"/>
      <c r="AK472" s="227"/>
      <c r="AL472" s="227"/>
      <c r="AM472" s="227"/>
      <c r="AN472" s="227"/>
      <c r="AO472" s="227"/>
      <c r="AP472" s="227"/>
      <c r="AQ472" s="227"/>
      <c r="AR472" s="227"/>
      <c r="AS472" s="226">
        <f>G472/6</f>
        <v>0</v>
      </c>
      <c r="AT472" s="228"/>
      <c r="AU472" s="227"/>
      <c r="AV472" s="227"/>
      <c r="AW472" s="227"/>
      <c r="AX472" s="227"/>
      <c r="AY472" s="227"/>
      <c r="AZ472" s="227"/>
      <c r="BA472" s="227"/>
      <c r="BB472" s="227"/>
      <c r="BC472" s="227"/>
      <c r="BD472" s="227"/>
      <c r="BE472" s="226">
        <f>G472/6</f>
        <v>0</v>
      </c>
      <c r="BF472" s="228"/>
      <c r="BG472" s="227"/>
      <c r="BH472" s="227"/>
      <c r="BI472" s="227"/>
      <c r="BJ472" s="227"/>
      <c r="BK472" s="227"/>
      <c r="BL472" s="227"/>
      <c r="BM472" s="227"/>
      <c r="BN472" s="227"/>
      <c r="BO472" s="227"/>
      <c r="BP472" s="227"/>
      <c r="BQ472" s="226">
        <f>G472/6</f>
        <v>0</v>
      </c>
      <c r="BR472" s="228"/>
      <c r="BS472" s="227"/>
      <c r="BT472" s="227"/>
      <c r="BU472" s="227"/>
      <c r="BV472" s="227"/>
      <c r="BW472" s="227"/>
      <c r="BX472" s="227"/>
      <c r="BY472" s="227"/>
      <c r="BZ472" s="227"/>
      <c r="CA472" s="227"/>
      <c r="CB472" s="227"/>
      <c r="CC472" s="232">
        <f>G472-SUM(H472:CB472)</f>
        <v>0</v>
      </c>
      <c r="CD472" s="368"/>
    </row>
    <row r="473" spans="2:82" ht="27" x14ac:dyDescent="0.75">
      <c r="B473" s="176" t="s">
        <v>564</v>
      </c>
      <c r="C473" s="177" t="s">
        <v>565</v>
      </c>
      <c r="D473" s="178" t="s">
        <v>86</v>
      </c>
      <c r="E473" s="295">
        <v>0</v>
      </c>
      <c r="F473" s="224"/>
      <c r="G473" s="174">
        <f t="shared" si="475"/>
        <v>0</v>
      </c>
      <c r="H473" s="225"/>
      <c r="I473" s="226"/>
      <c r="J473" s="225"/>
      <c r="K473" s="227"/>
      <c r="L473" s="227"/>
      <c r="M473" s="227"/>
      <c r="N473" s="227"/>
      <c r="O473" s="227"/>
      <c r="P473" s="227"/>
      <c r="Q473" s="227"/>
      <c r="R473" s="227"/>
      <c r="S473" s="227"/>
      <c r="T473" s="227"/>
      <c r="U473" s="226">
        <f>G473/6</f>
        <v>0</v>
      </c>
      <c r="V473" s="225"/>
      <c r="W473" s="227"/>
      <c r="X473" s="227"/>
      <c r="Y473" s="227"/>
      <c r="Z473" s="227"/>
      <c r="AA473" s="227"/>
      <c r="AB473" s="227"/>
      <c r="AC473" s="227"/>
      <c r="AD473" s="227"/>
      <c r="AE473" s="227"/>
      <c r="AF473" s="227"/>
      <c r="AG473" s="226">
        <f>G473/6</f>
        <v>0</v>
      </c>
      <c r="AH473" s="228"/>
      <c r="AI473" s="227"/>
      <c r="AJ473" s="227"/>
      <c r="AK473" s="227"/>
      <c r="AL473" s="227"/>
      <c r="AM473" s="227"/>
      <c r="AN473" s="227"/>
      <c r="AO473" s="227"/>
      <c r="AP473" s="227"/>
      <c r="AQ473" s="227"/>
      <c r="AR473" s="227"/>
      <c r="AS473" s="226">
        <f>G473/6</f>
        <v>0</v>
      </c>
      <c r="AT473" s="228"/>
      <c r="AU473" s="227"/>
      <c r="AV473" s="227"/>
      <c r="AW473" s="227"/>
      <c r="AX473" s="227"/>
      <c r="AY473" s="227"/>
      <c r="AZ473" s="227"/>
      <c r="BA473" s="227"/>
      <c r="BB473" s="227"/>
      <c r="BC473" s="227"/>
      <c r="BD473" s="227"/>
      <c r="BE473" s="226">
        <f>G473/6</f>
        <v>0</v>
      </c>
      <c r="BF473" s="228"/>
      <c r="BG473" s="227"/>
      <c r="BH473" s="227"/>
      <c r="BI473" s="227"/>
      <c r="BJ473" s="227"/>
      <c r="BK473" s="227"/>
      <c r="BL473" s="227"/>
      <c r="BM473" s="227"/>
      <c r="BN473" s="227"/>
      <c r="BO473" s="227"/>
      <c r="BP473" s="227"/>
      <c r="BQ473" s="226">
        <f>G473/6</f>
        <v>0</v>
      </c>
      <c r="BR473" s="228"/>
      <c r="BS473" s="227"/>
      <c r="BT473" s="227"/>
      <c r="BU473" s="227"/>
      <c r="BV473" s="227"/>
      <c r="BW473" s="227"/>
      <c r="BX473" s="227"/>
      <c r="BY473" s="227"/>
      <c r="BZ473" s="227"/>
      <c r="CA473" s="227"/>
      <c r="CB473" s="227"/>
      <c r="CC473" s="232">
        <f>G473-SUM(H473:CB473)</f>
        <v>0</v>
      </c>
      <c r="CD473" s="368"/>
    </row>
    <row r="474" spans="2:82" ht="27" x14ac:dyDescent="0.75">
      <c r="B474" s="176" t="s">
        <v>566</v>
      </c>
      <c r="C474" s="177" t="s">
        <v>567</v>
      </c>
      <c r="D474" s="178" t="s">
        <v>86</v>
      </c>
      <c r="E474" s="295">
        <v>0</v>
      </c>
      <c r="F474" s="224"/>
      <c r="G474" s="174">
        <f t="shared" si="475"/>
        <v>0</v>
      </c>
      <c r="H474" s="225"/>
      <c r="I474" s="226"/>
      <c r="J474" s="225"/>
      <c r="K474" s="227"/>
      <c r="L474" s="227"/>
      <c r="M474" s="227"/>
      <c r="N474" s="227"/>
      <c r="O474" s="227"/>
      <c r="P474" s="227"/>
      <c r="Q474" s="227"/>
      <c r="R474" s="227"/>
      <c r="S474" s="227"/>
      <c r="T474" s="227"/>
      <c r="U474" s="226">
        <f>G474/6</f>
        <v>0</v>
      </c>
      <c r="V474" s="225"/>
      <c r="W474" s="227"/>
      <c r="X474" s="227"/>
      <c r="Y474" s="227"/>
      <c r="Z474" s="227"/>
      <c r="AA474" s="227"/>
      <c r="AB474" s="227"/>
      <c r="AC474" s="227"/>
      <c r="AD474" s="227"/>
      <c r="AE474" s="227"/>
      <c r="AF474" s="227"/>
      <c r="AG474" s="226">
        <f>G474/6</f>
        <v>0</v>
      </c>
      <c r="AH474" s="228"/>
      <c r="AI474" s="227"/>
      <c r="AJ474" s="227"/>
      <c r="AK474" s="227"/>
      <c r="AL474" s="227"/>
      <c r="AM474" s="227"/>
      <c r="AN474" s="227"/>
      <c r="AO474" s="227"/>
      <c r="AP474" s="227"/>
      <c r="AQ474" s="227"/>
      <c r="AR474" s="227"/>
      <c r="AS474" s="226">
        <f>G474/6</f>
        <v>0</v>
      </c>
      <c r="AT474" s="228"/>
      <c r="AU474" s="227"/>
      <c r="AV474" s="227"/>
      <c r="AW474" s="227"/>
      <c r="AX474" s="227"/>
      <c r="AY474" s="227"/>
      <c r="AZ474" s="227"/>
      <c r="BA474" s="227"/>
      <c r="BB474" s="227"/>
      <c r="BC474" s="227"/>
      <c r="BD474" s="227"/>
      <c r="BE474" s="226">
        <f>G474/6</f>
        <v>0</v>
      </c>
      <c r="BF474" s="228"/>
      <c r="BG474" s="227"/>
      <c r="BH474" s="227"/>
      <c r="BI474" s="227"/>
      <c r="BJ474" s="227"/>
      <c r="BK474" s="227"/>
      <c r="BL474" s="227"/>
      <c r="BM474" s="227"/>
      <c r="BN474" s="227"/>
      <c r="BO474" s="227"/>
      <c r="BP474" s="227"/>
      <c r="BQ474" s="226">
        <f>G474/6</f>
        <v>0</v>
      </c>
      <c r="BR474" s="228"/>
      <c r="BS474" s="227"/>
      <c r="BT474" s="227"/>
      <c r="BU474" s="227"/>
      <c r="BV474" s="227"/>
      <c r="BW474" s="227"/>
      <c r="BX474" s="227"/>
      <c r="BY474" s="227"/>
      <c r="BZ474" s="227"/>
      <c r="CA474" s="227"/>
      <c r="CB474" s="227"/>
      <c r="CC474" s="232">
        <f>G474-SUM(H474:CB474)</f>
        <v>0</v>
      </c>
      <c r="CD474" s="368"/>
    </row>
    <row r="475" spans="2:82" x14ac:dyDescent="0.75">
      <c r="B475" s="274" t="s">
        <v>568</v>
      </c>
      <c r="C475" s="307" t="s">
        <v>569</v>
      </c>
      <c r="D475" s="29"/>
      <c r="E475" s="302"/>
      <c r="F475" s="224"/>
      <c r="G475" s="74"/>
      <c r="H475" s="230"/>
      <c r="I475" s="232"/>
      <c r="J475" s="230"/>
      <c r="K475" s="231"/>
      <c r="L475" s="231"/>
      <c r="M475" s="231"/>
      <c r="N475" s="231"/>
      <c r="O475" s="231"/>
      <c r="P475" s="231"/>
      <c r="Q475" s="231"/>
      <c r="R475" s="231"/>
      <c r="S475" s="231"/>
      <c r="T475" s="231"/>
      <c r="U475" s="232"/>
      <c r="V475" s="230"/>
      <c r="W475" s="231"/>
      <c r="X475" s="231"/>
      <c r="Y475" s="231"/>
      <c r="Z475" s="231"/>
      <c r="AA475" s="231"/>
      <c r="AB475" s="231"/>
      <c r="AC475" s="231"/>
      <c r="AD475" s="231"/>
      <c r="AE475" s="231"/>
      <c r="AF475" s="231"/>
      <c r="AG475" s="232"/>
      <c r="AH475" s="233"/>
      <c r="AI475" s="231"/>
      <c r="AJ475" s="231"/>
      <c r="AK475" s="231"/>
      <c r="AL475" s="231"/>
      <c r="AM475" s="231"/>
      <c r="AN475" s="231"/>
      <c r="AO475" s="231"/>
      <c r="AP475" s="231"/>
      <c r="AQ475" s="231"/>
      <c r="AR475" s="231"/>
      <c r="AS475" s="232"/>
      <c r="AT475" s="233"/>
      <c r="AU475" s="231"/>
      <c r="AV475" s="231"/>
      <c r="AW475" s="231"/>
      <c r="AX475" s="231"/>
      <c r="AY475" s="231"/>
      <c r="AZ475" s="231"/>
      <c r="BA475" s="231"/>
      <c r="BB475" s="231"/>
      <c r="BC475" s="231"/>
      <c r="BD475" s="231"/>
      <c r="BE475" s="232"/>
      <c r="BF475" s="233"/>
      <c r="BG475" s="231"/>
      <c r="BH475" s="231"/>
      <c r="BI475" s="231"/>
      <c r="BJ475" s="231"/>
      <c r="BK475" s="231"/>
      <c r="BL475" s="231"/>
      <c r="BM475" s="231"/>
      <c r="BN475" s="231"/>
      <c r="BO475" s="231"/>
      <c r="BP475" s="231"/>
      <c r="BQ475" s="232"/>
      <c r="BR475" s="233"/>
      <c r="BS475" s="231"/>
      <c r="BT475" s="231"/>
      <c r="BU475" s="231"/>
      <c r="BV475" s="231"/>
      <c r="BW475" s="231"/>
      <c r="BX475" s="231"/>
      <c r="BY475" s="231"/>
      <c r="BZ475" s="231"/>
      <c r="CA475" s="231"/>
      <c r="CB475" s="231"/>
      <c r="CC475" s="232"/>
      <c r="CD475" s="368"/>
    </row>
    <row r="476" spans="2:82" x14ac:dyDescent="0.75">
      <c r="B476" s="274" t="s">
        <v>570</v>
      </c>
      <c r="C476" s="307" t="s">
        <v>571</v>
      </c>
      <c r="D476" s="130"/>
      <c r="E476" s="302"/>
      <c r="F476" s="224"/>
      <c r="G476" s="74"/>
      <c r="H476" s="230"/>
      <c r="I476" s="232"/>
      <c r="J476" s="230"/>
      <c r="K476" s="231"/>
      <c r="L476" s="231"/>
      <c r="M476" s="231"/>
      <c r="N476" s="231"/>
      <c r="O476" s="231"/>
      <c r="P476" s="231"/>
      <c r="Q476" s="231"/>
      <c r="R476" s="231"/>
      <c r="S476" s="231"/>
      <c r="T476" s="231"/>
      <c r="U476" s="232"/>
      <c r="V476" s="230"/>
      <c r="W476" s="231"/>
      <c r="X476" s="231"/>
      <c r="Y476" s="231"/>
      <c r="Z476" s="231"/>
      <c r="AA476" s="231"/>
      <c r="AB476" s="231"/>
      <c r="AC476" s="231"/>
      <c r="AD476" s="231"/>
      <c r="AE476" s="231"/>
      <c r="AF476" s="231"/>
      <c r="AG476" s="232"/>
      <c r="AH476" s="233"/>
      <c r="AI476" s="231"/>
      <c r="AJ476" s="231"/>
      <c r="AK476" s="231"/>
      <c r="AL476" s="231"/>
      <c r="AM476" s="231"/>
      <c r="AN476" s="231"/>
      <c r="AO476" s="231"/>
      <c r="AP476" s="231"/>
      <c r="AQ476" s="231"/>
      <c r="AR476" s="231"/>
      <c r="AS476" s="232"/>
      <c r="AT476" s="233"/>
      <c r="AU476" s="231"/>
      <c r="AV476" s="231"/>
      <c r="AW476" s="231"/>
      <c r="AX476" s="231"/>
      <c r="AY476" s="231"/>
      <c r="AZ476" s="231"/>
      <c r="BA476" s="231"/>
      <c r="BB476" s="231"/>
      <c r="BC476" s="231"/>
      <c r="BD476" s="231"/>
      <c r="BE476" s="232"/>
      <c r="BF476" s="233"/>
      <c r="BG476" s="231"/>
      <c r="BH476" s="231"/>
      <c r="BI476" s="231"/>
      <c r="BJ476" s="231"/>
      <c r="BK476" s="231"/>
      <c r="BL476" s="231"/>
      <c r="BM476" s="231"/>
      <c r="BN476" s="231"/>
      <c r="BO476" s="231"/>
      <c r="BP476" s="231"/>
      <c r="BQ476" s="232"/>
      <c r="BR476" s="233"/>
      <c r="BS476" s="231"/>
      <c r="BT476" s="231"/>
      <c r="BU476" s="231"/>
      <c r="BV476" s="231"/>
      <c r="BW476" s="231"/>
      <c r="BX476" s="231"/>
      <c r="BY476" s="231"/>
      <c r="BZ476" s="231"/>
      <c r="CA476" s="231"/>
      <c r="CB476" s="231"/>
      <c r="CC476" s="232"/>
      <c r="CD476" s="368"/>
    </row>
    <row r="477" spans="2:82" x14ac:dyDescent="0.75">
      <c r="B477" s="176" t="s">
        <v>572</v>
      </c>
      <c r="C477" s="177" t="s">
        <v>573</v>
      </c>
      <c r="D477" s="178" t="s">
        <v>318</v>
      </c>
      <c r="E477" s="295">
        <v>0</v>
      </c>
      <c r="F477" s="229"/>
      <c r="G477" s="174">
        <f>+E477*F477</f>
        <v>0</v>
      </c>
      <c r="H477" s="225"/>
      <c r="I477" s="226"/>
      <c r="J477" s="225"/>
      <c r="K477" s="227"/>
      <c r="L477" s="227"/>
      <c r="M477" s="227"/>
      <c r="N477" s="227"/>
      <c r="O477" s="227"/>
      <c r="P477" s="227"/>
      <c r="Q477" s="227"/>
      <c r="R477" s="227"/>
      <c r="S477" s="227"/>
      <c r="T477" s="227"/>
      <c r="U477" s="226"/>
      <c r="V477" s="225"/>
      <c r="W477" s="227"/>
      <c r="X477" s="227"/>
      <c r="Y477" s="227"/>
      <c r="Z477" s="227"/>
      <c r="AA477" s="227"/>
      <c r="AB477" s="227"/>
      <c r="AC477" s="227"/>
      <c r="AD477" s="227"/>
      <c r="AE477" s="227"/>
      <c r="AF477" s="227"/>
      <c r="AG477" s="226"/>
      <c r="AH477" s="228"/>
      <c r="AI477" s="227"/>
      <c r="AJ477" s="227"/>
      <c r="AK477" s="227"/>
      <c r="AL477" s="227"/>
      <c r="AM477" s="227"/>
      <c r="AN477" s="227"/>
      <c r="AO477" s="227"/>
      <c r="AP477" s="227"/>
      <c r="AQ477" s="227"/>
      <c r="AR477" s="227"/>
      <c r="AS477" s="226"/>
      <c r="AT477" s="228"/>
      <c r="AU477" s="227"/>
      <c r="AV477" s="227"/>
      <c r="AW477" s="227"/>
      <c r="AX477" s="227"/>
      <c r="AY477" s="227"/>
      <c r="AZ477" s="227"/>
      <c r="BA477" s="227"/>
      <c r="BB477" s="227"/>
      <c r="BC477" s="227"/>
      <c r="BD477" s="227"/>
      <c r="BE477" s="226"/>
      <c r="BF477" s="228"/>
      <c r="BG477" s="227"/>
      <c r="BH477" s="227"/>
      <c r="BI477" s="227"/>
      <c r="BJ477" s="227"/>
      <c r="BK477" s="227"/>
      <c r="BL477" s="227"/>
      <c r="BM477" s="227"/>
      <c r="BN477" s="227"/>
      <c r="BO477" s="227"/>
      <c r="BP477" s="227"/>
      <c r="BQ477" s="226"/>
      <c r="BR477" s="228"/>
      <c r="BS477" s="227"/>
      <c r="BT477" s="227"/>
      <c r="BU477" s="227"/>
      <c r="BV477" s="227"/>
      <c r="BW477" s="227"/>
      <c r="BX477" s="227"/>
      <c r="BY477" s="227"/>
      <c r="BZ477" s="227"/>
      <c r="CA477" s="227"/>
      <c r="CB477" s="227"/>
      <c r="CC477" s="232">
        <f t="shared" ref="CC477" si="476">G477-SUM(H477:CB477)</f>
        <v>0</v>
      </c>
      <c r="CD477" s="368"/>
    </row>
    <row r="478" spans="2:82" x14ac:dyDescent="0.75">
      <c r="B478" s="25" t="s">
        <v>574</v>
      </c>
      <c r="C478" s="28" t="s">
        <v>575</v>
      </c>
      <c r="D478" s="29" t="s">
        <v>318</v>
      </c>
      <c r="E478" s="255">
        <v>1</v>
      </c>
      <c r="F478" s="308">
        <v>125000</v>
      </c>
      <c r="G478" s="74">
        <f>+E478*F478</f>
        <v>125000</v>
      </c>
      <c r="H478" s="234"/>
      <c r="I478" s="235"/>
      <c r="J478" s="230"/>
      <c r="K478" s="231"/>
      <c r="L478" s="231"/>
      <c r="M478" s="231"/>
      <c r="N478" s="231"/>
      <c r="O478" s="231"/>
      <c r="P478" s="231"/>
      <c r="Q478" s="231"/>
      <c r="R478" s="231"/>
      <c r="S478" s="231"/>
      <c r="T478" s="231"/>
      <c r="U478" s="232">
        <f t="shared" ref="U478:U480" si="477">G478/6</f>
        <v>20833.330000000002</v>
      </c>
      <c r="V478" s="230"/>
      <c r="W478" s="231"/>
      <c r="X478" s="231"/>
      <c r="Y478" s="231"/>
      <c r="Z478" s="231"/>
      <c r="AA478" s="231"/>
      <c r="AB478" s="231"/>
      <c r="AC478" s="231"/>
      <c r="AD478" s="231"/>
      <c r="AE478" s="231"/>
      <c r="AF478" s="231"/>
      <c r="AG478" s="232">
        <f t="shared" ref="AG478:AG480" si="478">G478/6</f>
        <v>20833.330000000002</v>
      </c>
      <c r="AH478" s="233"/>
      <c r="AI478" s="231"/>
      <c r="AJ478" s="231"/>
      <c r="AK478" s="231"/>
      <c r="AL478" s="231"/>
      <c r="AM478" s="231"/>
      <c r="AN478" s="231"/>
      <c r="AO478" s="231"/>
      <c r="AP478" s="231"/>
      <c r="AQ478" s="231"/>
      <c r="AR478" s="231"/>
      <c r="AS478" s="232">
        <f t="shared" ref="AS478:AS480" si="479">G478/6</f>
        <v>20833.330000000002</v>
      </c>
      <c r="AT478" s="233"/>
      <c r="AU478" s="231"/>
      <c r="AV478" s="231"/>
      <c r="AW478" s="231"/>
      <c r="AX478" s="231"/>
      <c r="AY478" s="231"/>
      <c r="AZ478" s="231"/>
      <c r="BA478" s="231"/>
      <c r="BB478" s="231"/>
      <c r="BC478" s="231"/>
      <c r="BD478" s="231"/>
      <c r="BE478" s="232">
        <f t="shared" ref="BE478:BE480" si="480">G478/6</f>
        <v>20833.330000000002</v>
      </c>
      <c r="BF478" s="233"/>
      <c r="BG478" s="231"/>
      <c r="BH478" s="231"/>
      <c r="BI478" s="231"/>
      <c r="BJ478" s="231"/>
      <c r="BK478" s="231"/>
      <c r="BL478" s="231"/>
      <c r="BM478" s="231"/>
      <c r="BN478" s="231"/>
      <c r="BO478" s="231"/>
      <c r="BP478" s="231"/>
      <c r="BQ478" s="232">
        <f t="shared" ref="BQ478:BQ480" si="481">G478/6</f>
        <v>20833.330000000002</v>
      </c>
      <c r="BR478" s="233"/>
      <c r="BS478" s="231"/>
      <c r="BT478" s="231"/>
      <c r="BU478" s="231"/>
      <c r="BV478" s="231"/>
      <c r="BW478" s="231"/>
      <c r="BX478" s="231"/>
      <c r="BY478" s="231"/>
      <c r="BZ478" s="231"/>
      <c r="CA478" s="231"/>
      <c r="CB478" s="231"/>
      <c r="CC478" s="232">
        <f t="shared" ref="CC478:CC480" si="482">G478-SUM(H478:CB478)</f>
        <v>20833.349999999999</v>
      </c>
      <c r="CD478" s="368"/>
    </row>
    <row r="479" spans="2:82" x14ac:dyDescent="0.75">
      <c r="B479" s="25" t="s">
        <v>576</v>
      </c>
      <c r="C479" s="28" t="s">
        <v>577</v>
      </c>
      <c r="D479" s="29" t="s">
        <v>318</v>
      </c>
      <c r="E479" s="255">
        <v>1</v>
      </c>
      <c r="F479" s="308">
        <v>100000</v>
      </c>
      <c r="G479" s="74">
        <f>+E479*F479</f>
        <v>100000</v>
      </c>
      <c r="H479" s="234"/>
      <c r="I479" s="235"/>
      <c r="J479" s="230"/>
      <c r="K479" s="231"/>
      <c r="L479" s="231"/>
      <c r="M479" s="231"/>
      <c r="N479" s="231"/>
      <c r="O479" s="231"/>
      <c r="P479" s="231"/>
      <c r="Q479" s="231"/>
      <c r="R479" s="231"/>
      <c r="S479" s="231"/>
      <c r="T479" s="231"/>
      <c r="U479" s="232">
        <f t="shared" si="477"/>
        <v>16666.669999999998</v>
      </c>
      <c r="V479" s="230"/>
      <c r="W479" s="231"/>
      <c r="X479" s="231"/>
      <c r="Y479" s="231"/>
      <c r="Z479" s="231"/>
      <c r="AA479" s="231"/>
      <c r="AB479" s="231"/>
      <c r="AC479" s="231"/>
      <c r="AD479" s="231"/>
      <c r="AE479" s="231"/>
      <c r="AF479" s="231"/>
      <c r="AG479" s="232">
        <f t="shared" si="478"/>
        <v>16666.669999999998</v>
      </c>
      <c r="AH479" s="233"/>
      <c r="AI479" s="231"/>
      <c r="AJ479" s="231"/>
      <c r="AK479" s="231"/>
      <c r="AL479" s="231"/>
      <c r="AM479" s="231"/>
      <c r="AN479" s="231"/>
      <c r="AO479" s="231"/>
      <c r="AP479" s="231"/>
      <c r="AQ479" s="231"/>
      <c r="AR479" s="231"/>
      <c r="AS479" s="232">
        <f t="shared" si="479"/>
        <v>16666.669999999998</v>
      </c>
      <c r="AT479" s="233"/>
      <c r="AU479" s="231"/>
      <c r="AV479" s="231"/>
      <c r="AW479" s="231"/>
      <c r="AX479" s="231"/>
      <c r="AY479" s="231"/>
      <c r="AZ479" s="231"/>
      <c r="BA479" s="231"/>
      <c r="BB479" s="231"/>
      <c r="BC479" s="231"/>
      <c r="BD479" s="231"/>
      <c r="BE479" s="232">
        <f t="shared" si="480"/>
        <v>16666.669999999998</v>
      </c>
      <c r="BF479" s="233"/>
      <c r="BG479" s="231"/>
      <c r="BH479" s="231"/>
      <c r="BI479" s="231"/>
      <c r="BJ479" s="231"/>
      <c r="BK479" s="231"/>
      <c r="BL479" s="231"/>
      <c r="BM479" s="231"/>
      <c r="BN479" s="231"/>
      <c r="BO479" s="231"/>
      <c r="BP479" s="231"/>
      <c r="BQ479" s="232">
        <f t="shared" si="481"/>
        <v>16666.669999999998</v>
      </c>
      <c r="BR479" s="233"/>
      <c r="BS479" s="231"/>
      <c r="BT479" s="231"/>
      <c r="BU479" s="231"/>
      <c r="BV479" s="231"/>
      <c r="BW479" s="231"/>
      <c r="BX479" s="231"/>
      <c r="BY479" s="231"/>
      <c r="BZ479" s="231"/>
      <c r="CA479" s="231"/>
      <c r="CB479" s="231"/>
      <c r="CC479" s="232">
        <f t="shared" si="482"/>
        <v>16666.650000000001</v>
      </c>
      <c r="CD479" s="368"/>
    </row>
    <row r="480" spans="2:82" x14ac:dyDescent="0.75">
      <c r="B480" s="25" t="s">
        <v>578</v>
      </c>
      <c r="C480" s="28" t="s">
        <v>579</v>
      </c>
      <c r="D480" s="29" t="s">
        <v>318</v>
      </c>
      <c r="E480" s="255">
        <v>1</v>
      </c>
      <c r="F480" s="308">
        <v>100000</v>
      </c>
      <c r="G480" s="74">
        <f>+E480*F480</f>
        <v>100000</v>
      </c>
      <c r="H480" s="234"/>
      <c r="I480" s="235"/>
      <c r="J480" s="230"/>
      <c r="K480" s="231"/>
      <c r="L480" s="231"/>
      <c r="M480" s="231"/>
      <c r="N480" s="231"/>
      <c r="O480" s="231"/>
      <c r="P480" s="231"/>
      <c r="Q480" s="231"/>
      <c r="R480" s="231"/>
      <c r="S480" s="231"/>
      <c r="T480" s="231"/>
      <c r="U480" s="232">
        <f t="shared" si="477"/>
        <v>16666.669999999998</v>
      </c>
      <c r="V480" s="230"/>
      <c r="W480" s="231"/>
      <c r="X480" s="231"/>
      <c r="Y480" s="231"/>
      <c r="Z480" s="231"/>
      <c r="AA480" s="231"/>
      <c r="AB480" s="231"/>
      <c r="AC480" s="231"/>
      <c r="AD480" s="231"/>
      <c r="AE480" s="231"/>
      <c r="AF480" s="231"/>
      <c r="AG480" s="232">
        <f t="shared" si="478"/>
        <v>16666.669999999998</v>
      </c>
      <c r="AH480" s="233"/>
      <c r="AI480" s="231"/>
      <c r="AJ480" s="231"/>
      <c r="AK480" s="231"/>
      <c r="AL480" s="231"/>
      <c r="AM480" s="231"/>
      <c r="AN480" s="231"/>
      <c r="AO480" s="231"/>
      <c r="AP480" s="231"/>
      <c r="AQ480" s="231"/>
      <c r="AR480" s="231"/>
      <c r="AS480" s="232">
        <f t="shared" si="479"/>
        <v>16666.669999999998</v>
      </c>
      <c r="AT480" s="233"/>
      <c r="AU480" s="231"/>
      <c r="AV480" s="231"/>
      <c r="AW480" s="231"/>
      <c r="AX480" s="231"/>
      <c r="AY480" s="231"/>
      <c r="AZ480" s="231"/>
      <c r="BA480" s="231"/>
      <c r="BB480" s="231"/>
      <c r="BC480" s="231"/>
      <c r="BD480" s="231"/>
      <c r="BE480" s="232">
        <f t="shared" si="480"/>
        <v>16666.669999999998</v>
      </c>
      <c r="BF480" s="233"/>
      <c r="BG480" s="231"/>
      <c r="BH480" s="231"/>
      <c r="BI480" s="231"/>
      <c r="BJ480" s="231"/>
      <c r="BK480" s="231"/>
      <c r="BL480" s="231"/>
      <c r="BM480" s="231"/>
      <c r="BN480" s="231"/>
      <c r="BO480" s="231"/>
      <c r="BP480" s="231"/>
      <c r="BQ480" s="232">
        <f t="shared" si="481"/>
        <v>16666.669999999998</v>
      </c>
      <c r="BR480" s="233"/>
      <c r="BS480" s="231"/>
      <c r="BT480" s="231"/>
      <c r="BU480" s="231"/>
      <c r="BV480" s="231"/>
      <c r="BW480" s="231"/>
      <c r="BX480" s="231"/>
      <c r="BY480" s="231"/>
      <c r="BZ480" s="231"/>
      <c r="CA480" s="231"/>
      <c r="CB480" s="231"/>
      <c r="CC480" s="232">
        <f t="shared" si="482"/>
        <v>16666.650000000001</v>
      </c>
      <c r="CD480" s="368"/>
    </row>
    <row r="481" spans="2:82" x14ac:dyDescent="0.75">
      <c r="B481" s="26" t="s">
        <v>602</v>
      </c>
      <c r="C481" s="27" t="str">
        <f>"Handling cost and profit in respect of subitems D10.06(a)(i), (ii), (iii) nd (iv) ("&amp; TEXT(F481,"#.##%") &amp; ")"</f>
        <v>Handling cost and profit in respect of subitems D10.06(a)(i), (ii), (iii) nd (iv) (.%)</v>
      </c>
      <c r="D481" s="256" t="s">
        <v>320</v>
      </c>
      <c r="E481" s="302">
        <f>+F479+F478+F477+F480</f>
        <v>325000</v>
      </c>
      <c r="F481" s="312"/>
      <c r="G481" s="74">
        <f t="shared" ref="G481" si="483">+E481*F481</f>
        <v>0</v>
      </c>
      <c r="H481" s="234"/>
      <c r="I481" s="235"/>
      <c r="J481" s="230"/>
      <c r="K481" s="231"/>
      <c r="L481" s="231"/>
      <c r="M481" s="231"/>
      <c r="N481" s="231"/>
      <c r="O481" s="231"/>
      <c r="P481" s="231"/>
      <c r="Q481" s="231"/>
      <c r="R481" s="231"/>
      <c r="S481" s="231"/>
      <c r="T481" s="231"/>
      <c r="U481" s="232">
        <f>G481/6</f>
        <v>0</v>
      </c>
      <c r="V481" s="230"/>
      <c r="W481" s="231"/>
      <c r="X481" s="231"/>
      <c r="Y481" s="231"/>
      <c r="Z481" s="231"/>
      <c r="AA481" s="231"/>
      <c r="AB481" s="231"/>
      <c r="AC481" s="231"/>
      <c r="AD481" s="231"/>
      <c r="AE481" s="231"/>
      <c r="AF481" s="231"/>
      <c r="AG481" s="232">
        <f>G481/6</f>
        <v>0</v>
      </c>
      <c r="AH481" s="233"/>
      <c r="AI481" s="231"/>
      <c r="AJ481" s="231"/>
      <c r="AK481" s="231"/>
      <c r="AL481" s="231"/>
      <c r="AM481" s="231"/>
      <c r="AN481" s="231"/>
      <c r="AO481" s="231"/>
      <c r="AP481" s="231"/>
      <c r="AQ481" s="231"/>
      <c r="AR481" s="231"/>
      <c r="AS481" s="232">
        <f>G481/6</f>
        <v>0</v>
      </c>
      <c r="AT481" s="233"/>
      <c r="AU481" s="231"/>
      <c r="AV481" s="231"/>
      <c r="AW481" s="231"/>
      <c r="AX481" s="231"/>
      <c r="AY481" s="231"/>
      <c r="AZ481" s="231"/>
      <c r="BA481" s="231"/>
      <c r="BB481" s="231"/>
      <c r="BC481" s="231"/>
      <c r="BD481" s="231"/>
      <c r="BE481" s="232">
        <f>G481/6</f>
        <v>0</v>
      </c>
      <c r="BF481" s="233"/>
      <c r="BG481" s="231"/>
      <c r="BH481" s="231"/>
      <c r="BI481" s="231"/>
      <c r="BJ481" s="231"/>
      <c r="BK481" s="231"/>
      <c r="BL481" s="231"/>
      <c r="BM481" s="231"/>
      <c r="BN481" s="231"/>
      <c r="BO481" s="231"/>
      <c r="BP481" s="231"/>
      <c r="BQ481" s="232">
        <f>G481/6</f>
        <v>0</v>
      </c>
      <c r="BR481" s="233"/>
      <c r="BS481" s="231"/>
      <c r="BT481" s="231"/>
      <c r="BU481" s="231"/>
      <c r="BV481" s="231"/>
      <c r="BW481" s="231"/>
      <c r="BX481" s="231"/>
      <c r="BY481" s="231"/>
      <c r="BZ481" s="231"/>
      <c r="CA481" s="231"/>
      <c r="CB481" s="231"/>
      <c r="CC481" s="232">
        <f>G481-SUM(H481:CB481)</f>
        <v>0</v>
      </c>
      <c r="CD481" s="368"/>
    </row>
    <row r="482" spans="2:82" x14ac:dyDescent="0.75">
      <c r="B482" s="274" t="s">
        <v>580</v>
      </c>
      <c r="C482" s="307" t="s">
        <v>581</v>
      </c>
      <c r="D482" s="130"/>
      <c r="E482" s="302"/>
      <c r="F482" s="224"/>
      <c r="G482" s="74"/>
      <c r="H482" s="234"/>
      <c r="I482" s="235"/>
      <c r="J482" s="230"/>
      <c r="K482" s="231"/>
      <c r="L482" s="231"/>
      <c r="M482" s="231"/>
      <c r="N482" s="231"/>
      <c r="O482" s="231"/>
      <c r="P482" s="231"/>
      <c r="Q482" s="231"/>
      <c r="R482" s="231"/>
      <c r="S482" s="231"/>
      <c r="T482" s="231"/>
      <c r="U482" s="232"/>
      <c r="V482" s="230"/>
      <c r="W482" s="231"/>
      <c r="X482" s="231"/>
      <c r="Y482" s="231"/>
      <c r="Z482" s="231"/>
      <c r="AA482" s="231"/>
      <c r="AB482" s="231"/>
      <c r="AC482" s="231"/>
      <c r="AD482" s="231"/>
      <c r="AE482" s="231"/>
      <c r="AF482" s="231"/>
      <c r="AG482" s="232"/>
      <c r="AH482" s="233"/>
      <c r="AI482" s="231"/>
      <c r="AJ482" s="231"/>
      <c r="AK482" s="231"/>
      <c r="AL482" s="231"/>
      <c r="AM482" s="231"/>
      <c r="AN482" s="231"/>
      <c r="AO482" s="231"/>
      <c r="AP482" s="231"/>
      <c r="AQ482" s="231"/>
      <c r="AR482" s="231"/>
      <c r="AS482" s="232"/>
      <c r="AT482" s="233"/>
      <c r="AU482" s="231"/>
      <c r="AV482" s="231"/>
      <c r="AW482" s="231"/>
      <c r="AX482" s="231"/>
      <c r="AY482" s="231"/>
      <c r="AZ482" s="231"/>
      <c r="BA482" s="231"/>
      <c r="BB482" s="231"/>
      <c r="BC482" s="231"/>
      <c r="BD482" s="231"/>
      <c r="BE482" s="232"/>
      <c r="BF482" s="233"/>
      <c r="BG482" s="231"/>
      <c r="BH482" s="231"/>
      <c r="BI482" s="231"/>
      <c r="BJ482" s="231"/>
      <c r="BK482" s="231"/>
      <c r="BL482" s="231"/>
      <c r="BM482" s="231"/>
      <c r="BN482" s="231"/>
      <c r="BO482" s="231"/>
      <c r="BP482" s="231"/>
      <c r="BQ482" s="232"/>
      <c r="BR482" s="233"/>
      <c r="BS482" s="231"/>
      <c r="BT482" s="231"/>
      <c r="BU482" s="231"/>
      <c r="BV482" s="231"/>
      <c r="BW482" s="231"/>
      <c r="BX482" s="231"/>
      <c r="BY482" s="231"/>
      <c r="BZ482" s="231"/>
      <c r="CA482" s="231"/>
      <c r="CB482" s="231"/>
      <c r="CC482" s="232"/>
      <c r="CD482" s="368"/>
    </row>
    <row r="483" spans="2:82" x14ac:dyDescent="0.75">
      <c r="B483" s="176" t="s">
        <v>582</v>
      </c>
      <c r="C483" s="177" t="s">
        <v>583</v>
      </c>
      <c r="D483" s="178" t="s">
        <v>531</v>
      </c>
      <c r="E483" s="295">
        <v>0</v>
      </c>
      <c r="F483" s="224"/>
      <c r="G483" s="174">
        <f>+E483*F483</f>
        <v>0</v>
      </c>
      <c r="H483" s="234"/>
      <c r="I483" s="235"/>
      <c r="J483" s="230"/>
      <c r="K483" s="231"/>
      <c r="L483" s="231"/>
      <c r="M483" s="231"/>
      <c r="N483" s="231"/>
      <c r="O483" s="231"/>
      <c r="P483" s="231"/>
      <c r="Q483" s="231"/>
      <c r="R483" s="231"/>
      <c r="S483" s="231"/>
      <c r="T483" s="231"/>
      <c r="U483" s="232">
        <f t="shared" ref="U483" si="484">G483/6</f>
        <v>0</v>
      </c>
      <c r="V483" s="230"/>
      <c r="W483" s="231"/>
      <c r="X483" s="231"/>
      <c r="Y483" s="231"/>
      <c r="Z483" s="231"/>
      <c r="AA483" s="231"/>
      <c r="AB483" s="231"/>
      <c r="AC483" s="231"/>
      <c r="AD483" s="231"/>
      <c r="AE483" s="231"/>
      <c r="AF483" s="231"/>
      <c r="AG483" s="232">
        <f t="shared" ref="AG483" si="485">G483/6</f>
        <v>0</v>
      </c>
      <c r="AH483" s="233"/>
      <c r="AI483" s="231"/>
      <c r="AJ483" s="231"/>
      <c r="AK483" s="231"/>
      <c r="AL483" s="231"/>
      <c r="AM483" s="231"/>
      <c r="AN483" s="231"/>
      <c r="AO483" s="231"/>
      <c r="AP483" s="231"/>
      <c r="AQ483" s="231"/>
      <c r="AR483" s="231"/>
      <c r="AS483" s="232">
        <f t="shared" ref="AS483" si="486">G483/6</f>
        <v>0</v>
      </c>
      <c r="AT483" s="233"/>
      <c r="AU483" s="231"/>
      <c r="AV483" s="231"/>
      <c r="AW483" s="231"/>
      <c r="AX483" s="231"/>
      <c r="AY483" s="231"/>
      <c r="AZ483" s="231"/>
      <c r="BA483" s="231"/>
      <c r="BB483" s="231"/>
      <c r="BC483" s="231"/>
      <c r="BD483" s="231"/>
      <c r="BE483" s="232">
        <f t="shared" ref="BE483" si="487">G483/6</f>
        <v>0</v>
      </c>
      <c r="BF483" s="233"/>
      <c r="BG483" s="231"/>
      <c r="BH483" s="231"/>
      <c r="BI483" s="231"/>
      <c r="BJ483" s="231"/>
      <c r="BK483" s="231"/>
      <c r="BL483" s="231"/>
      <c r="BM483" s="231"/>
      <c r="BN483" s="231"/>
      <c r="BO483" s="231"/>
      <c r="BP483" s="231"/>
      <c r="BQ483" s="232">
        <f t="shared" ref="BQ483" si="488">G483/6</f>
        <v>0</v>
      </c>
      <c r="BR483" s="233"/>
      <c r="BS483" s="231"/>
      <c r="BT483" s="231"/>
      <c r="BU483" s="231"/>
      <c r="BV483" s="231"/>
      <c r="BW483" s="231"/>
      <c r="BX483" s="231"/>
      <c r="BY483" s="231"/>
      <c r="BZ483" s="231"/>
      <c r="CA483" s="231"/>
      <c r="CB483" s="231"/>
      <c r="CC483" s="232">
        <f t="shared" ref="CC483" si="489">G483-SUM(H483:CB483)</f>
        <v>0</v>
      </c>
      <c r="CD483" s="368"/>
    </row>
    <row r="484" spans="2:82" x14ac:dyDescent="0.75">
      <c r="B484" s="176" t="s">
        <v>584</v>
      </c>
      <c r="C484" s="177" t="s">
        <v>585</v>
      </c>
      <c r="D484" s="178" t="s">
        <v>556</v>
      </c>
      <c r="E484" s="295">
        <v>0</v>
      </c>
      <c r="F484" s="224"/>
      <c r="G484" s="174">
        <f>+SUM(H484:CC484)</f>
        <v>0</v>
      </c>
      <c r="H484" s="230"/>
      <c r="I484" s="232"/>
      <c r="J484" s="230"/>
      <c r="K484" s="231"/>
      <c r="L484" s="231"/>
      <c r="M484" s="231"/>
      <c r="N484" s="231"/>
      <c r="O484" s="231"/>
      <c r="P484" s="231"/>
      <c r="Q484" s="231"/>
      <c r="R484" s="231"/>
      <c r="S484" s="231"/>
      <c r="T484" s="231"/>
      <c r="U484" s="232"/>
      <c r="V484" s="230"/>
      <c r="W484" s="231"/>
      <c r="X484" s="231"/>
      <c r="Y484" s="231"/>
      <c r="Z484" s="231"/>
      <c r="AA484" s="231"/>
      <c r="AB484" s="231"/>
      <c r="AC484" s="231"/>
      <c r="AD484" s="231"/>
      <c r="AE484" s="231"/>
      <c r="AF484" s="231"/>
      <c r="AG484" s="232"/>
      <c r="AH484" s="233"/>
      <c r="AI484" s="231"/>
      <c r="AJ484" s="231"/>
      <c r="AK484" s="231"/>
      <c r="AL484" s="231"/>
      <c r="AM484" s="231"/>
      <c r="AN484" s="231"/>
      <c r="AO484" s="231"/>
      <c r="AP484" s="231"/>
      <c r="AQ484" s="231"/>
      <c r="AR484" s="231"/>
      <c r="AS484" s="232"/>
      <c r="AT484" s="233"/>
      <c r="AU484" s="231"/>
      <c r="AV484" s="231"/>
      <c r="AW484" s="231"/>
      <c r="AX484" s="231"/>
      <c r="AY484" s="231"/>
      <c r="AZ484" s="231"/>
      <c r="BA484" s="231"/>
      <c r="BB484" s="231"/>
      <c r="BC484" s="231"/>
      <c r="BD484" s="231"/>
      <c r="BE484" s="232"/>
      <c r="BF484" s="233"/>
      <c r="BG484" s="231"/>
      <c r="BH484" s="231"/>
      <c r="BI484" s="231"/>
      <c r="BJ484" s="231"/>
      <c r="BK484" s="231"/>
      <c r="BL484" s="231"/>
      <c r="BM484" s="231"/>
      <c r="BN484" s="231"/>
      <c r="BO484" s="231"/>
      <c r="BP484" s="231"/>
      <c r="BQ484" s="232"/>
      <c r="BR484" s="233"/>
      <c r="BS484" s="231"/>
      <c r="BT484" s="231"/>
      <c r="BU484" s="231"/>
      <c r="BV484" s="231"/>
      <c r="BW484" s="231"/>
      <c r="BX484" s="231"/>
      <c r="BY484" s="231"/>
      <c r="BZ484" s="231"/>
      <c r="CA484" s="231"/>
      <c r="CB484" s="231"/>
      <c r="CC484" s="232"/>
      <c r="CD484" s="368"/>
    </row>
    <row r="485" spans="2:82" x14ac:dyDescent="0.75">
      <c r="B485" s="25" t="s">
        <v>586</v>
      </c>
      <c r="C485" s="28" t="s">
        <v>587</v>
      </c>
      <c r="D485" s="29" t="s">
        <v>318</v>
      </c>
      <c r="E485" s="255">
        <v>1</v>
      </c>
      <c r="F485" s="224">
        <v>62500</v>
      </c>
      <c r="G485" s="74">
        <f>+E485*F485</f>
        <v>62500</v>
      </c>
      <c r="H485" s="234"/>
      <c r="I485" s="235"/>
      <c r="J485" s="230"/>
      <c r="K485" s="231"/>
      <c r="L485" s="231"/>
      <c r="M485" s="231"/>
      <c r="N485" s="231"/>
      <c r="O485" s="231"/>
      <c r="P485" s="231"/>
      <c r="Q485" s="231"/>
      <c r="R485" s="231"/>
      <c r="S485" s="231"/>
      <c r="T485" s="231"/>
      <c r="U485" s="232">
        <f t="shared" ref="U485" si="490">G485/6</f>
        <v>10416.67</v>
      </c>
      <c r="V485" s="230"/>
      <c r="W485" s="231"/>
      <c r="X485" s="231"/>
      <c r="Y485" s="231"/>
      <c r="Z485" s="231"/>
      <c r="AA485" s="231"/>
      <c r="AB485" s="231"/>
      <c r="AC485" s="231"/>
      <c r="AD485" s="231"/>
      <c r="AE485" s="231"/>
      <c r="AF485" s="231"/>
      <c r="AG485" s="232">
        <f t="shared" ref="AG485" si="491">G485/6</f>
        <v>10416.67</v>
      </c>
      <c r="AH485" s="233"/>
      <c r="AI485" s="231"/>
      <c r="AJ485" s="231"/>
      <c r="AK485" s="231"/>
      <c r="AL485" s="231"/>
      <c r="AM485" s="231"/>
      <c r="AN485" s="231"/>
      <c r="AO485" s="231"/>
      <c r="AP485" s="231"/>
      <c r="AQ485" s="231"/>
      <c r="AR485" s="231"/>
      <c r="AS485" s="232">
        <f t="shared" ref="AS485" si="492">G485/6</f>
        <v>10416.67</v>
      </c>
      <c r="AT485" s="233"/>
      <c r="AU485" s="231"/>
      <c r="AV485" s="231"/>
      <c r="AW485" s="231"/>
      <c r="AX485" s="231"/>
      <c r="AY485" s="231"/>
      <c r="AZ485" s="231"/>
      <c r="BA485" s="231"/>
      <c r="BB485" s="231"/>
      <c r="BC485" s="231"/>
      <c r="BD485" s="231"/>
      <c r="BE485" s="232">
        <f t="shared" ref="BE485" si="493">G485/6</f>
        <v>10416.67</v>
      </c>
      <c r="BF485" s="233"/>
      <c r="BG485" s="231"/>
      <c r="BH485" s="231"/>
      <c r="BI485" s="231"/>
      <c r="BJ485" s="231"/>
      <c r="BK485" s="231"/>
      <c r="BL485" s="231"/>
      <c r="BM485" s="231"/>
      <c r="BN485" s="231"/>
      <c r="BO485" s="231"/>
      <c r="BP485" s="231"/>
      <c r="BQ485" s="232">
        <f t="shared" ref="BQ485" si="494">G485/6</f>
        <v>10416.67</v>
      </c>
      <c r="BR485" s="233"/>
      <c r="BS485" s="231"/>
      <c r="BT485" s="231"/>
      <c r="BU485" s="231"/>
      <c r="BV485" s="231"/>
      <c r="BW485" s="231"/>
      <c r="BX485" s="231"/>
      <c r="BY485" s="231"/>
      <c r="BZ485" s="231"/>
      <c r="CA485" s="231"/>
      <c r="CB485" s="231"/>
      <c r="CC485" s="232">
        <f t="shared" ref="CC485" si="495">G485-SUM(H485:CB485)</f>
        <v>10416.65</v>
      </c>
      <c r="CD485" s="368"/>
    </row>
    <row r="486" spans="2:82" x14ac:dyDescent="0.75">
      <c r="B486" s="25" t="s">
        <v>588</v>
      </c>
      <c r="C486" s="28" t="s">
        <v>589</v>
      </c>
      <c r="D486" s="29" t="s">
        <v>86</v>
      </c>
      <c r="E486" s="255">
        <v>1</v>
      </c>
      <c r="F486" s="216"/>
      <c r="G486" s="74">
        <f t="shared" ref="G486" si="496">+E486*F486</f>
        <v>0</v>
      </c>
      <c r="H486" s="230"/>
      <c r="I486" s="232"/>
      <c r="J486" s="230"/>
      <c r="K486" s="231"/>
      <c r="L486" s="231"/>
      <c r="M486" s="231"/>
      <c r="N486" s="231"/>
      <c r="O486" s="231"/>
      <c r="P486" s="231"/>
      <c r="Q486" s="231"/>
      <c r="R486" s="231"/>
      <c r="S486" s="231"/>
      <c r="T486" s="231"/>
      <c r="U486" s="232">
        <f>G486/6</f>
        <v>0</v>
      </c>
      <c r="V486" s="230"/>
      <c r="W486" s="231"/>
      <c r="X486" s="231"/>
      <c r="Y486" s="231"/>
      <c r="Z486" s="231"/>
      <c r="AA486" s="231"/>
      <c r="AB486" s="231"/>
      <c r="AC486" s="231"/>
      <c r="AD486" s="231"/>
      <c r="AE486" s="231"/>
      <c r="AF486" s="231"/>
      <c r="AG486" s="232">
        <f>G486/6</f>
        <v>0</v>
      </c>
      <c r="AH486" s="233"/>
      <c r="AI486" s="231"/>
      <c r="AJ486" s="231"/>
      <c r="AK486" s="231"/>
      <c r="AL486" s="231"/>
      <c r="AM486" s="231"/>
      <c r="AN486" s="231"/>
      <c r="AO486" s="231"/>
      <c r="AP486" s="231"/>
      <c r="AQ486" s="231"/>
      <c r="AR486" s="231"/>
      <c r="AS486" s="232">
        <f>G486/6</f>
        <v>0</v>
      </c>
      <c r="AT486" s="233"/>
      <c r="AU486" s="231"/>
      <c r="AV486" s="231"/>
      <c r="AW486" s="231"/>
      <c r="AX486" s="231"/>
      <c r="AY486" s="231"/>
      <c r="AZ486" s="231"/>
      <c r="BA486" s="231"/>
      <c r="BB486" s="231"/>
      <c r="BC486" s="231"/>
      <c r="BD486" s="231"/>
      <c r="BE486" s="232">
        <f>G486/6</f>
        <v>0</v>
      </c>
      <c r="BF486" s="233"/>
      <c r="BG486" s="231"/>
      <c r="BH486" s="231"/>
      <c r="BI486" s="231"/>
      <c r="BJ486" s="231"/>
      <c r="BK486" s="231"/>
      <c r="BL486" s="231"/>
      <c r="BM486" s="231"/>
      <c r="BN486" s="231"/>
      <c r="BO486" s="231"/>
      <c r="BP486" s="231"/>
      <c r="BQ486" s="232">
        <f>G486/6</f>
        <v>0</v>
      </c>
      <c r="BR486" s="233"/>
      <c r="BS486" s="231"/>
      <c r="BT486" s="231"/>
      <c r="BU486" s="231"/>
      <c r="BV486" s="231"/>
      <c r="BW486" s="231"/>
      <c r="BX486" s="231"/>
      <c r="BY486" s="231"/>
      <c r="BZ486" s="231"/>
      <c r="CA486" s="231"/>
      <c r="CB486" s="231"/>
      <c r="CC486" s="232">
        <f>G486-SUM(J486:CB486)</f>
        <v>0</v>
      </c>
      <c r="CD486" s="368"/>
    </row>
    <row r="487" spans="2:82" ht="27" x14ac:dyDescent="0.75">
      <c r="B487" s="25" t="s">
        <v>590</v>
      </c>
      <c r="C487" s="267" t="str">
        <f>"Nominated Subcontract Contract Participation Works and Services (including Provisional Sums and allowances in the Nominated Subcontract for Schedule D series ("&amp; TEXT(F487,"##,###,###") &amp;")"</f>
        <v>Nominated Subcontract Contract Participation Works and Services (including Provisional Sums and allowances in the Nominated Subcontract for Schedule D series (7,000,000)</v>
      </c>
      <c r="D487" s="29" t="s">
        <v>318</v>
      </c>
      <c r="E487" s="255">
        <v>1</v>
      </c>
      <c r="F487" s="224">
        <v>7000000</v>
      </c>
      <c r="G487" s="74">
        <f>+E487*F487</f>
        <v>7000000</v>
      </c>
      <c r="H487" s="234"/>
      <c r="I487" s="235"/>
      <c r="J487" s="230"/>
      <c r="K487" s="231"/>
      <c r="L487" s="231"/>
      <c r="M487" s="231"/>
      <c r="N487" s="231"/>
      <c r="O487" s="231"/>
      <c r="P487" s="231"/>
      <c r="Q487" s="231"/>
      <c r="R487" s="231"/>
      <c r="S487" s="231"/>
      <c r="T487" s="231"/>
      <c r="U487" s="232">
        <f t="shared" ref="U487" si="497">G487/6</f>
        <v>1166666.67</v>
      </c>
      <c r="V487" s="230"/>
      <c r="W487" s="231"/>
      <c r="X487" s="231"/>
      <c r="Y487" s="231"/>
      <c r="Z487" s="231"/>
      <c r="AA487" s="231"/>
      <c r="AB487" s="231"/>
      <c r="AC487" s="231"/>
      <c r="AD487" s="231"/>
      <c r="AE487" s="231"/>
      <c r="AF487" s="231"/>
      <c r="AG487" s="232">
        <f t="shared" ref="AG487" si="498">G487/6</f>
        <v>1166666.67</v>
      </c>
      <c r="AH487" s="233"/>
      <c r="AI487" s="231"/>
      <c r="AJ487" s="231"/>
      <c r="AK487" s="231"/>
      <c r="AL487" s="231"/>
      <c r="AM487" s="231"/>
      <c r="AN487" s="231"/>
      <c r="AO487" s="231"/>
      <c r="AP487" s="231"/>
      <c r="AQ487" s="231"/>
      <c r="AR487" s="231"/>
      <c r="AS487" s="232">
        <f t="shared" ref="AS487" si="499">G487/6</f>
        <v>1166666.67</v>
      </c>
      <c r="AT487" s="233"/>
      <c r="AU487" s="231"/>
      <c r="AV487" s="231"/>
      <c r="AW487" s="231"/>
      <c r="AX487" s="231"/>
      <c r="AY487" s="231"/>
      <c r="AZ487" s="231"/>
      <c r="BA487" s="231"/>
      <c r="BB487" s="231"/>
      <c r="BC487" s="231"/>
      <c r="BD487" s="231"/>
      <c r="BE487" s="232">
        <f t="shared" ref="BE487" si="500">G487/6</f>
        <v>1166666.67</v>
      </c>
      <c r="BF487" s="233"/>
      <c r="BG487" s="231"/>
      <c r="BH487" s="231"/>
      <c r="BI487" s="231"/>
      <c r="BJ487" s="231"/>
      <c r="BK487" s="231"/>
      <c r="BL487" s="231"/>
      <c r="BM487" s="231"/>
      <c r="BN487" s="231"/>
      <c r="BO487" s="231"/>
      <c r="BP487" s="231"/>
      <c r="BQ487" s="232">
        <f t="shared" ref="BQ487" si="501">G487/6</f>
        <v>1166666.67</v>
      </c>
      <c r="BR487" s="233"/>
      <c r="BS487" s="231"/>
      <c r="BT487" s="231"/>
      <c r="BU487" s="231"/>
      <c r="BV487" s="231"/>
      <c r="BW487" s="231"/>
      <c r="BX487" s="231"/>
      <c r="BY487" s="231"/>
      <c r="BZ487" s="231"/>
      <c r="CA487" s="231"/>
      <c r="CB487" s="231"/>
      <c r="CC487" s="232">
        <f t="shared" ref="CC487" si="502">G487-SUM(H487:CB487)</f>
        <v>1166666.6499999999</v>
      </c>
      <c r="CD487" s="368"/>
    </row>
    <row r="488" spans="2:82" ht="27" x14ac:dyDescent="0.75">
      <c r="B488" s="26" t="s">
        <v>591</v>
      </c>
      <c r="C488" s="305" t="str">
        <f>"Nominated Subcontract Contract Participation Works and Services - Overhead charges and Profit in respect of B-6014-a ("&amp; TEXT(F446,"#.##%") &amp; ")"</f>
        <v>Nominated Subcontract Contract Participation Works and Services - Overhead charges and Profit in respect of B-6014-a (.%)</v>
      </c>
      <c r="D488" s="256" t="s">
        <v>320</v>
      </c>
      <c r="E488" s="302">
        <f>F487</f>
        <v>7000000</v>
      </c>
      <c r="F488" s="312"/>
      <c r="G488" s="74">
        <f t="shared" ref="G488" si="503">+E488*F488</f>
        <v>0</v>
      </c>
      <c r="H488" s="234"/>
      <c r="I488" s="235"/>
      <c r="J488" s="230"/>
      <c r="K488" s="231"/>
      <c r="L488" s="231"/>
      <c r="M488" s="231"/>
      <c r="N488" s="231"/>
      <c r="O488" s="231"/>
      <c r="P488" s="231"/>
      <c r="Q488" s="231"/>
      <c r="R488" s="231"/>
      <c r="S488" s="231"/>
      <c r="T488" s="231"/>
      <c r="U488" s="232">
        <f>G488/6</f>
        <v>0</v>
      </c>
      <c r="V488" s="230"/>
      <c r="W488" s="231"/>
      <c r="X488" s="231"/>
      <c r="Y488" s="231"/>
      <c r="Z488" s="231"/>
      <c r="AA488" s="231"/>
      <c r="AB488" s="231"/>
      <c r="AC488" s="231"/>
      <c r="AD488" s="231"/>
      <c r="AE488" s="231"/>
      <c r="AF488" s="231"/>
      <c r="AG488" s="232">
        <f>G488/6</f>
        <v>0</v>
      </c>
      <c r="AH488" s="233"/>
      <c r="AI488" s="231"/>
      <c r="AJ488" s="231"/>
      <c r="AK488" s="231"/>
      <c r="AL488" s="231"/>
      <c r="AM488" s="231"/>
      <c r="AN488" s="231"/>
      <c r="AO488" s="231"/>
      <c r="AP488" s="231"/>
      <c r="AQ488" s="231"/>
      <c r="AR488" s="231"/>
      <c r="AS488" s="232">
        <f>G488/6</f>
        <v>0</v>
      </c>
      <c r="AT488" s="233"/>
      <c r="AU488" s="231"/>
      <c r="AV488" s="231"/>
      <c r="AW488" s="231"/>
      <c r="AX488" s="231"/>
      <c r="AY488" s="231"/>
      <c r="AZ488" s="231"/>
      <c r="BA488" s="231"/>
      <c r="BB488" s="231"/>
      <c r="BC488" s="231"/>
      <c r="BD488" s="231"/>
      <c r="BE488" s="232">
        <f>G488/6</f>
        <v>0</v>
      </c>
      <c r="BF488" s="233"/>
      <c r="BG488" s="231"/>
      <c r="BH488" s="231"/>
      <c r="BI488" s="231"/>
      <c r="BJ488" s="231"/>
      <c r="BK488" s="231"/>
      <c r="BL488" s="231"/>
      <c r="BM488" s="231"/>
      <c r="BN488" s="231"/>
      <c r="BO488" s="231"/>
      <c r="BP488" s="231"/>
      <c r="BQ488" s="232">
        <f>G488/6</f>
        <v>0</v>
      </c>
      <c r="BR488" s="233"/>
      <c r="BS488" s="231"/>
      <c r="BT488" s="231"/>
      <c r="BU488" s="231"/>
      <c r="BV488" s="231"/>
      <c r="BW488" s="231"/>
      <c r="BX488" s="231"/>
      <c r="BY488" s="231"/>
      <c r="BZ488" s="231"/>
      <c r="CA488" s="231"/>
      <c r="CB488" s="231"/>
      <c r="CC488" s="232">
        <f>G488-SUM(H488:CB488)</f>
        <v>0</v>
      </c>
      <c r="CD488" s="368"/>
    </row>
    <row r="489" spans="2:82" x14ac:dyDescent="0.75">
      <c r="B489" s="162"/>
      <c r="C489" s="163"/>
      <c r="D489" s="164"/>
      <c r="E489" s="298"/>
      <c r="F489" s="311"/>
      <c r="G489" s="172"/>
      <c r="H489" s="165"/>
      <c r="I489" s="166"/>
      <c r="J489" s="165"/>
      <c r="K489" s="109"/>
      <c r="L489" s="109"/>
      <c r="M489" s="109"/>
      <c r="N489" s="109"/>
      <c r="O489" s="109"/>
      <c r="P489" s="109"/>
      <c r="Q489" s="109"/>
      <c r="R489" s="109"/>
      <c r="S489" s="109"/>
      <c r="T489" s="109"/>
      <c r="U489" s="166"/>
      <c r="V489" s="167"/>
      <c r="W489" s="109"/>
      <c r="X489" s="109"/>
      <c r="Y489" s="109"/>
      <c r="Z489" s="109"/>
      <c r="AA489" s="109"/>
      <c r="AB489" s="109"/>
      <c r="AC489" s="109"/>
      <c r="AD489" s="109"/>
      <c r="AE489" s="109"/>
      <c r="AF489" s="109"/>
      <c r="AG489" s="166"/>
      <c r="AH489" s="167"/>
      <c r="AI489" s="109"/>
      <c r="AJ489" s="109"/>
      <c r="AK489" s="109"/>
      <c r="AL489" s="109"/>
      <c r="AM489" s="109"/>
      <c r="AN489" s="109"/>
      <c r="AO489" s="109"/>
      <c r="AP489" s="109"/>
      <c r="AQ489" s="109"/>
      <c r="AR489" s="109"/>
      <c r="AS489" s="166"/>
      <c r="AT489" s="167"/>
      <c r="AU489" s="109"/>
      <c r="AV489" s="109"/>
      <c r="AW489" s="109"/>
      <c r="AX489" s="109"/>
      <c r="AY489" s="109"/>
      <c r="AZ489" s="109"/>
      <c r="BA489" s="109"/>
      <c r="BB489" s="109"/>
      <c r="BC489" s="109"/>
      <c r="BD489" s="109"/>
      <c r="BE489" s="166"/>
      <c r="BF489" s="167"/>
      <c r="BG489" s="109"/>
      <c r="BH489" s="109"/>
      <c r="BI489" s="109"/>
      <c r="BJ489" s="109"/>
      <c r="BK489" s="109"/>
      <c r="BL489" s="109"/>
      <c r="BM489" s="109"/>
      <c r="BN489" s="109"/>
      <c r="BO489" s="109"/>
      <c r="BP489" s="109"/>
      <c r="BQ489" s="166"/>
      <c r="BR489" s="167"/>
      <c r="BS489" s="109"/>
      <c r="BT489" s="109"/>
      <c r="BU489" s="109"/>
      <c r="BV489" s="109"/>
      <c r="BW489" s="109"/>
      <c r="BX489" s="109"/>
      <c r="BY489" s="109"/>
      <c r="BZ489" s="109"/>
      <c r="CA489" s="109"/>
      <c r="CB489" s="109"/>
      <c r="CC489" s="166"/>
      <c r="CD489" s="368"/>
    </row>
    <row r="490" spans="2:82" x14ac:dyDescent="0.75">
      <c r="CD490" s="39"/>
    </row>
    <row r="491" spans="2:82" x14ac:dyDescent="0.75">
      <c r="CD491" s="39"/>
    </row>
  </sheetData>
  <sheetProtection algorithmName="SHA-512" hashValue="MHg3rPGgrxdCbeVlKBtK7GJYI3zAgRd0lu9kcLEPkLU4wr9ZKqPr/UuX9avv48POVW6ALH9Z8i66Ajfnv9yjTg==" saltValue="PXVTDQw20oheSkJ4QBgaLQ==" spinCount="100000" sheet="1" objects="1" scenarios="1" selectLockedCells="1"/>
  <autoFilter ref="C2:F489" xr:uid="{7207A84A-8EEB-214E-BB29-77E898034455}"/>
  <dataConsolidate link="1"/>
  <mergeCells count="28">
    <mergeCell ref="B2:B3"/>
    <mergeCell ref="C2:C3"/>
    <mergeCell ref="D2:D3"/>
    <mergeCell ref="E2:E3"/>
    <mergeCell ref="F2:F3"/>
    <mergeCell ref="C12:F12"/>
    <mergeCell ref="H2:I2"/>
    <mergeCell ref="J2:U2"/>
    <mergeCell ref="V2:AG2"/>
    <mergeCell ref="AH2:AS2"/>
    <mergeCell ref="G2:G3"/>
    <mergeCell ref="BR2:CC2"/>
    <mergeCell ref="C6:F6"/>
    <mergeCell ref="C7:F7"/>
    <mergeCell ref="C8:F8"/>
    <mergeCell ref="C11:F11"/>
    <mergeCell ref="AT2:BE2"/>
    <mergeCell ref="BF2:BQ2"/>
    <mergeCell ref="C23:F23"/>
    <mergeCell ref="C24:F24"/>
    <mergeCell ref="C25:F25"/>
    <mergeCell ref="C26:F26"/>
    <mergeCell ref="C13:F13"/>
    <mergeCell ref="C14:F14"/>
    <mergeCell ref="C15:F15"/>
    <mergeCell ref="C20:F20"/>
    <mergeCell ref="C21:F21"/>
    <mergeCell ref="C22:F22"/>
  </mergeCells>
  <conditionalFormatting sqref="G2:G26 BR453:CC456 H453:I477">
    <cfRule type="expression" dxfId="87" priority="434">
      <formula>G$20&gt;0.4</formula>
    </cfRule>
  </conditionalFormatting>
  <conditionalFormatting sqref="G71:G78">
    <cfRule type="expression" dxfId="86" priority="420">
      <formula>G$20&gt;0.4</formula>
    </cfRule>
  </conditionalFormatting>
  <conditionalFormatting sqref="G153:G163">
    <cfRule type="expression" dxfId="85" priority="53">
      <formula>G$20&gt;0.4</formula>
    </cfRule>
  </conditionalFormatting>
  <conditionalFormatting sqref="G197">
    <cfRule type="expression" dxfId="84" priority="12">
      <formula>G$20&gt;0.4</formula>
    </cfRule>
  </conditionalFormatting>
  <conditionalFormatting sqref="G201:G214">
    <cfRule type="expression" dxfId="83" priority="670">
      <formula>G$20&gt;0.4</formula>
    </cfRule>
  </conditionalFormatting>
  <conditionalFormatting sqref="G269:G275 G277:G307 G312:G314 G316 G324:G343 G347:G393 G396 G398:G407">
    <cfRule type="expression" dxfId="82" priority="56">
      <formula>G$20&gt;0.4</formula>
    </cfRule>
  </conditionalFormatting>
  <conditionalFormatting sqref="G449:G452">
    <cfRule type="expression" dxfId="81" priority="3">
      <formula>G$20&gt;0.4</formula>
    </cfRule>
  </conditionalFormatting>
  <conditionalFormatting sqref="G460:G480">
    <cfRule type="expression" dxfId="80" priority="127">
      <formula>G$20&gt;0.4</formula>
    </cfRule>
  </conditionalFormatting>
  <conditionalFormatting sqref="G79:BQ80 G81:I81 G82:BQ85">
    <cfRule type="expression" dxfId="79" priority="735">
      <formula>G$20&gt;0.4</formula>
    </cfRule>
  </conditionalFormatting>
  <conditionalFormatting sqref="G27:CC29">
    <cfRule type="expression" dxfId="78" priority="465">
      <formula>G$20&gt;0.4</formula>
    </cfRule>
  </conditionalFormatting>
  <conditionalFormatting sqref="G31:CC70">
    <cfRule type="expression" dxfId="77" priority="8">
      <formula>G$20&gt;0.4</formula>
    </cfRule>
  </conditionalFormatting>
  <conditionalFormatting sqref="G86:CC152">
    <cfRule type="expression" dxfId="76" priority="11">
      <formula>G$20&gt;0.4</formula>
    </cfRule>
  </conditionalFormatting>
  <conditionalFormatting sqref="G164:CC196 G198:CC200">
    <cfRule type="expression" dxfId="75" priority="13">
      <formula>G$20&gt;0.4</formula>
    </cfRule>
  </conditionalFormatting>
  <conditionalFormatting sqref="G215:CC268">
    <cfRule type="expression" dxfId="74" priority="38">
      <formula>G$20&gt;0.4</formula>
    </cfRule>
  </conditionalFormatting>
  <conditionalFormatting sqref="G276:CC276">
    <cfRule type="expression" dxfId="73" priority="36">
      <formula>G$20&gt;0.4</formula>
    </cfRule>
  </conditionalFormatting>
  <conditionalFormatting sqref="G308:CC311">
    <cfRule type="expression" dxfId="72" priority="34">
      <formula>G$20&gt;0.4</formula>
    </cfRule>
  </conditionalFormatting>
  <conditionalFormatting sqref="G315:CC315">
    <cfRule type="expression" dxfId="71" priority="32">
      <formula>G$20&gt;0.4</formula>
    </cfRule>
  </conditionalFormatting>
  <conditionalFormatting sqref="G317:CC323">
    <cfRule type="expression" dxfId="70" priority="30">
      <formula>G$20&gt;0.4</formula>
    </cfRule>
  </conditionalFormatting>
  <conditionalFormatting sqref="G344:CC346">
    <cfRule type="expression" dxfId="69" priority="28">
      <formula>G$20&gt;0.4</formula>
    </cfRule>
  </conditionalFormatting>
  <conditionalFormatting sqref="G394:CC395">
    <cfRule type="expression" dxfId="68" priority="26">
      <formula>G$20&gt;0.4</formula>
    </cfRule>
  </conditionalFormatting>
  <conditionalFormatting sqref="G397:CC397">
    <cfRule type="expression" dxfId="67" priority="24">
      <formula>G$20&gt;0.4</formula>
    </cfRule>
  </conditionalFormatting>
  <conditionalFormatting sqref="G408:CC448">
    <cfRule type="expression" dxfId="66" priority="21">
      <formula>G$20&gt;0.4</formula>
    </cfRule>
  </conditionalFormatting>
  <conditionalFormatting sqref="G455:CC456 G457:BX457 BZ457:CC457 G458:CC459">
    <cfRule type="expression" dxfId="65" priority="44">
      <formula>G$20&gt;0.4</formula>
    </cfRule>
  </conditionalFormatting>
  <conditionalFormatting sqref="G481:CC488">
    <cfRule type="expression" dxfId="64" priority="1">
      <formula>G$20&gt;0.4</formula>
    </cfRule>
  </conditionalFormatting>
  <conditionalFormatting sqref="H2 G489">
    <cfRule type="expression" dxfId="63" priority="870">
      <formula>G$20&gt;0.4</formula>
    </cfRule>
  </conditionalFormatting>
  <conditionalFormatting sqref="H449:I450">
    <cfRule type="expression" dxfId="62" priority="5">
      <formula>H$20&gt;0.4</formula>
    </cfRule>
  </conditionalFormatting>
  <conditionalFormatting sqref="H198:BQ268">
    <cfRule type="expression" dxfId="61" priority="39">
      <formula>H$20&gt;0.4</formula>
    </cfRule>
  </conditionalFormatting>
  <conditionalFormatting sqref="H3:CC26">
    <cfRule type="expression" dxfId="60" priority="466">
      <formula>H$20&gt;0.4</formula>
    </cfRule>
  </conditionalFormatting>
  <conditionalFormatting sqref="H30:CC30">
    <cfRule type="expression" dxfId="59" priority="204">
      <formula>H$20&gt;0.4</formula>
    </cfRule>
  </conditionalFormatting>
  <conditionalFormatting sqref="H71:CC85">
    <cfRule type="expression" dxfId="58" priority="110">
      <formula>H$20&gt;0.4</formula>
    </cfRule>
  </conditionalFormatting>
  <conditionalFormatting sqref="H153:CC162">
    <cfRule type="expression" dxfId="57" priority="106">
      <formula>H$20&gt;0.4</formula>
    </cfRule>
  </conditionalFormatting>
  <conditionalFormatting sqref="H203:CC214">
    <cfRule type="expression" dxfId="56" priority="217">
      <formula>H$20&gt;0.4</formula>
    </cfRule>
  </conditionalFormatting>
  <conditionalFormatting sqref="H478:CC480">
    <cfRule type="expression" dxfId="55" priority="155">
      <formula>H$20&gt;0.4</formula>
    </cfRule>
  </conditionalFormatting>
  <conditionalFormatting sqref="J2 V2 AH2">
    <cfRule type="expression" dxfId="54" priority="871">
      <formula>K$20&gt;0.4</formula>
    </cfRule>
  </conditionalFormatting>
  <conditionalFormatting sqref="J449:CC451">
    <cfRule type="expression" dxfId="53" priority="2">
      <formula>J$20&gt;0.4</formula>
    </cfRule>
  </conditionalFormatting>
  <conditionalFormatting sqref="J460:CC477">
    <cfRule type="expression" dxfId="52" priority="42">
      <formula>J$20&gt;0.4</formula>
    </cfRule>
  </conditionalFormatting>
  <conditionalFormatting sqref="AT2">
    <cfRule type="expression" dxfId="51" priority="869">
      <formula>AU$20&gt;0.4</formula>
    </cfRule>
  </conditionalFormatting>
  <conditionalFormatting sqref="BF2">
    <cfRule type="expression" dxfId="50" priority="868">
      <formula>BG$20&gt;0.4</formula>
    </cfRule>
  </conditionalFormatting>
  <conditionalFormatting sqref="BR2">
    <cfRule type="expression" dxfId="49" priority="866">
      <formula>BS$20&gt;0.4</formula>
    </cfRule>
  </conditionalFormatting>
  <conditionalFormatting sqref="BR201:CC202">
    <cfRule type="expression" dxfId="48" priority="223">
      <formula>BR$20&gt;0.4</formula>
    </cfRule>
  </conditionalFormatting>
  <conditionalFormatting sqref="CC460:CC464">
    <cfRule type="expression" dxfId="47" priority="46">
      <formula>CC$20&gt;0.4</formula>
    </cfRule>
  </conditionalFormatting>
  <conditionalFormatting sqref="CC469:CC477">
    <cfRule type="expression" dxfId="46" priority="43">
      <formula>CC$20&gt;0.4</formula>
    </cfRule>
  </conditionalFormatting>
  <conditionalFormatting sqref="CC484">
    <cfRule type="expression" dxfId="45" priority="152">
      <formula>CC$20&gt;0.4</formula>
    </cfRule>
  </conditionalFormatting>
  <printOptions horizontalCentered="1"/>
  <pageMargins left="0.23622047244094491" right="0.23622047244094491" top="0.31496062992125984" bottom="0.59055118110236227" header="0.31496062992125984" footer="0.31496062992125984"/>
  <pageSetup paperSize="8" scale="27" fitToWidth="6" fitToHeight="3" orientation="portrait" r:id="rId1"/>
  <headerFooter>
    <oddHeader>&amp;L&amp;"Aptos"&amp;10&amp;K000000 Sensitivity - General&amp;1#_x000D_&amp;RPage &amp;P of &amp;N</oddHeader>
    <oddFooter>&amp;L&amp;8&amp;F
&amp;A&amp;C&amp;8Page &amp;P of &amp;N&amp;R&amp;8&amp;D &amp; &amp;T</oddFooter>
  </headerFooter>
  <colBreaks count="1" manualBreakCount="1">
    <brk id="34" min="1" max="390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theme="7" tint="0.39997558519241921"/>
    <pageSetUpPr fitToPage="1"/>
  </sheetPr>
  <dimension ref="A1:CE714"/>
  <sheetViews>
    <sheetView showGridLines="0" zoomScale="82" zoomScaleNormal="82" zoomScaleSheetLayoutView="80" workbookViewId="0">
      <pane xSplit="7" ySplit="4" topLeftCell="H5" activePane="bottomRight" state="frozen"/>
      <selection activeCell="A412" sqref="A412:XFD412"/>
      <selection pane="topRight" activeCell="A412" sqref="A412:XFD412"/>
      <selection pane="bottomLeft" activeCell="A412" sqref="A412:XFD412"/>
      <selection pane="bottomRight" activeCell="F414" sqref="F414"/>
    </sheetView>
  </sheetViews>
  <sheetFormatPr defaultColWidth="9.1328125" defaultRowHeight="14.75" x14ac:dyDescent="0.75"/>
  <cols>
    <col min="1" max="1" width="1" style="44" customWidth="1"/>
    <col min="2" max="2" width="14.7265625" style="44" bestFit="1" customWidth="1"/>
    <col min="3" max="3" width="80.7265625" style="168" customWidth="1"/>
    <col min="4" max="4" width="12.7265625" style="169" bestFit="1" customWidth="1"/>
    <col min="5" max="5" width="15.1328125" style="299" bestFit="1" customWidth="1"/>
    <col min="6" max="6" width="13.1328125" style="315" bestFit="1" customWidth="1"/>
    <col min="7" max="7" width="15.86328125" style="170" customWidth="1"/>
    <col min="8" max="81" width="12.86328125" style="171" customWidth="1"/>
    <col min="82" max="82" width="11.40625" style="44" bestFit="1" customWidth="1"/>
    <col min="83" max="83" width="9.40625" customWidth="1"/>
  </cols>
  <sheetData>
    <row r="1" spans="2:82" x14ac:dyDescent="0.75">
      <c r="B1" s="39"/>
      <c r="C1" s="40"/>
      <c r="D1" s="41"/>
      <c r="E1" s="288"/>
      <c r="F1" s="287"/>
      <c r="G1" s="42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  <c r="AJ1" s="43"/>
      <c r="AK1" s="43"/>
      <c r="AL1" s="43"/>
      <c r="AM1" s="43"/>
      <c r="AN1" s="43"/>
      <c r="AO1" s="43"/>
      <c r="AP1" s="43"/>
      <c r="AQ1" s="43"/>
      <c r="AR1" s="4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  <c r="BF1" s="43"/>
      <c r="BG1" s="43"/>
      <c r="BH1" s="43"/>
      <c r="BI1" s="43"/>
      <c r="BJ1" s="43"/>
      <c r="BK1" s="43"/>
      <c r="BL1" s="43"/>
      <c r="BM1" s="43"/>
      <c r="BN1" s="43"/>
      <c r="BO1" s="43"/>
      <c r="BP1" s="43"/>
      <c r="BQ1" s="43"/>
      <c r="BR1" s="43"/>
      <c r="BS1" s="43"/>
      <c r="BT1" s="43"/>
      <c r="BU1" s="43"/>
      <c r="BV1" s="43"/>
      <c r="BW1" s="43"/>
      <c r="BX1" s="43"/>
      <c r="BY1" s="43"/>
      <c r="BZ1" s="43"/>
      <c r="CA1" s="43"/>
      <c r="CB1" s="43"/>
      <c r="CC1" s="43"/>
      <c r="CD1" s="39"/>
    </row>
    <row r="2" spans="2:82" x14ac:dyDescent="0.75">
      <c r="B2" s="458" t="s">
        <v>19</v>
      </c>
      <c r="C2" s="459" t="s">
        <v>20</v>
      </c>
      <c r="D2" s="462" t="s">
        <v>21</v>
      </c>
      <c r="E2" s="461" t="s">
        <v>22</v>
      </c>
      <c r="F2" s="478" t="s">
        <v>23</v>
      </c>
      <c r="G2" s="463" t="s">
        <v>24</v>
      </c>
      <c r="H2" s="465" t="s">
        <v>6</v>
      </c>
      <c r="I2" s="468"/>
      <c r="J2" s="464" t="s">
        <v>25</v>
      </c>
      <c r="K2" s="466"/>
      <c r="L2" s="466"/>
      <c r="M2" s="466"/>
      <c r="N2" s="466"/>
      <c r="O2" s="466"/>
      <c r="P2" s="466"/>
      <c r="Q2" s="466"/>
      <c r="R2" s="466"/>
      <c r="S2" s="466"/>
      <c r="T2" s="466"/>
      <c r="U2" s="467"/>
      <c r="V2" s="464" t="s">
        <v>26</v>
      </c>
      <c r="W2" s="466"/>
      <c r="X2" s="466"/>
      <c r="Y2" s="466"/>
      <c r="Z2" s="466"/>
      <c r="AA2" s="466"/>
      <c r="AB2" s="466"/>
      <c r="AC2" s="466"/>
      <c r="AD2" s="466"/>
      <c r="AE2" s="466"/>
      <c r="AF2" s="466"/>
      <c r="AG2" s="467"/>
      <c r="AH2" s="464" t="s">
        <v>27</v>
      </c>
      <c r="AI2" s="466"/>
      <c r="AJ2" s="466"/>
      <c r="AK2" s="466"/>
      <c r="AL2" s="466"/>
      <c r="AM2" s="466"/>
      <c r="AN2" s="466"/>
      <c r="AO2" s="466"/>
      <c r="AP2" s="466"/>
      <c r="AQ2" s="466"/>
      <c r="AR2" s="466"/>
      <c r="AS2" s="467"/>
      <c r="AT2" s="464" t="s">
        <v>28</v>
      </c>
      <c r="AU2" s="466"/>
      <c r="AV2" s="466"/>
      <c r="AW2" s="466"/>
      <c r="AX2" s="466"/>
      <c r="AY2" s="466"/>
      <c r="AZ2" s="466"/>
      <c r="BA2" s="466"/>
      <c r="BB2" s="466"/>
      <c r="BC2" s="466"/>
      <c r="BD2" s="466"/>
      <c r="BE2" s="467"/>
      <c r="BF2" s="464" t="s">
        <v>29</v>
      </c>
      <c r="BG2" s="466"/>
      <c r="BH2" s="466"/>
      <c r="BI2" s="466"/>
      <c r="BJ2" s="466"/>
      <c r="BK2" s="466"/>
      <c r="BL2" s="466"/>
      <c r="BM2" s="466"/>
      <c r="BN2" s="466"/>
      <c r="BO2" s="466"/>
      <c r="BP2" s="466"/>
      <c r="BQ2" s="467"/>
      <c r="BR2" s="464" t="s">
        <v>30</v>
      </c>
      <c r="BS2" s="466"/>
      <c r="BT2" s="466"/>
      <c r="BU2" s="466"/>
      <c r="BV2" s="466"/>
      <c r="BW2" s="466"/>
      <c r="BX2" s="466"/>
      <c r="BY2" s="466"/>
      <c r="BZ2" s="466"/>
      <c r="CA2" s="466"/>
      <c r="CB2" s="466"/>
      <c r="CC2" s="467"/>
      <c r="CD2" s="39"/>
    </row>
    <row r="3" spans="2:82" x14ac:dyDescent="0.75">
      <c r="B3" s="476"/>
      <c r="C3" s="477"/>
      <c r="D3" s="481"/>
      <c r="E3" s="480"/>
      <c r="F3" s="479"/>
      <c r="G3" s="475"/>
      <c r="H3" s="45">
        <f>'Title Page'!C11</f>
        <v>46162</v>
      </c>
      <c r="I3" s="46">
        <f>DATE(YEAR(H3),MONTH(H3)+2,1)-1</f>
        <v>46203</v>
      </c>
      <c r="J3" s="45">
        <f>DATE(YEAR(I3),MONTH(I3)+2,1)-1</f>
        <v>46234</v>
      </c>
      <c r="K3" s="47">
        <f t="shared" ref="K3:BV3" si="0">DATE(YEAR(J3),MONTH(J3)+2,1)-1</f>
        <v>46265</v>
      </c>
      <c r="L3" s="47">
        <f t="shared" si="0"/>
        <v>46295</v>
      </c>
      <c r="M3" s="47">
        <f t="shared" si="0"/>
        <v>46326</v>
      </c>
      <c r="N3" s="47">
        <f t="shared" si="0"/>
        <v>46356</v>
      </c>
      <c r="O3" s="47">
        <f t="shared" si="0"/>
        <v>46387</v>
      </c>
      <c r="P3" s="47">
        <f t="shared" si="0"/>
        <v>46418</v>
      </c>
      <c r="Q3" s="47">
        <f t="shared" si="0"/>
        <v>46446</v>
      </c>
      <c r="R3" s="47">
        <f t="shared" si="0"/>
        <v>46477</v>
      </c>
      <c r="S3" s="47">
        <f t="shared" si="0"/>
        <v>46507</v>
      </c>
      <c r="T3" s="47">
        <f t="shared" si="0"/>
        <v>46538</v>
      </c>
      <c r="U3" s="46">
        <f t="shared" si="0"/>
        <v>46568</v>
      </c>
      <c r="V3" s="45">
        <f t="shared" si="0"/>
        <v>46599</v>
      </c>
      <c r="W3" s="47">
        <f t="shared" si="0"/>
        <v>46630</v>
      </c>
      <c r="X3" s="47">
        <f t="shared" si="0"/>
        <v>46660</v>
      </c>
      <c r="Y3" s="47">
        <f t="shared" si="0"/>
        <v>46691</v>
      </c>
      <c r="Z3" s="47">
        <f t="shared" si="0"/>
        <v>46721</v>
      </c>
      <c r="AA3" s="47">
        <f t="shared" si="0"/>
        <v>46752</v>
      </c>
      <c r="AB3" s="47">
        <f t="shared" si="0"/>
        <v>46783</v>
      </c>
      <c r="AC3" s="47">
        <f t="shared" si="0"/>
        <v>46812</v>
      </c>
      <c r="AD3" s="47">
        <f t="shared" si="0"/>
        <v>46843</v>
      </c>
      <c r="AE3" s="47">
        <f t="shared" si="0"/>
        <v>46873</v>
      </c>
      <c r="AF3" s="47">
        <f t="shared" si="0"/>
        <v>46904</v>
      </c>
      <c r="AG3" s="46">
        <f t="shared" si="0"/>
        <v>46934</v>
      </c>
      <c r="AH3" s="45">
        <f t="shared" si="0"/>
        <v>46965</v>
      </c>
      <c r="AI3" s="47">
        <f t="shared" si="0"/>
        <v>46996</v>
      </c>
      <c r="AJ3" s="47">
        <f t="shared" si="0"/>
        <v>47026</v>
      </c>
      <c r="AK3" s="47">
        <f t="shared" si="0"/>
        <v>47057</v>
      </c>
      <c r="AL3" s="47">
        <f t="shared" si="0"/>
        <v>47087</v>
      </c>
      <c r="AM3" s="47">
        <f t="shared" si="0"/>
        <v>47118</v>
      </c>
      <c r="AN3" s="47">
        <f t="shared" si="0"/>
        <v>47149</v>
      </c>
      <c r="AO3" s="47">
        <f t="shared" si="0"/>
        <v>47177</v>
      </c>
      <c r="AP3" s="47">
        <f t="shared" si="0"/>
        <v>47208</v>
      </c>
      <c r="AQ3" s="47">
        <f t="shared" si="0"/>
        <v>47238</v>
      </c>
      <c r="AR3" s="47">
        <f t="shared" si="0"/>
        <v>47269</v>
      </c>
      <c r="AS3" s="46">
        <f t="shared" si="0"/>
        <v>47299</v>
      </c>
      <c r="AT3" s="45">
        <f t="shared" si="0"/>
        <v>47330</v>
      </c>
      <c r="AU3" s="47">
        <f t="shared" si="0"/>
        <v>47361</v>
      </c>
      <c r="AV3" s="47">
        <f t="shared" si="0"/>
        <v>47391</v>
      </c>
      <c r="AW3" s="47">
        <f t="shared" si="0"/>
        <v>47422</v>
      </c>
      <c r="AX3" s="47">
        <f t="shared" si="0"/>
        <v>47452</v>
      </c>
      <c r="AY3" s="47">
        <f t="shared" si="0"/>
        <v>47483</v>
      </c>
      <c r="AZ3" s="47">
        <f t="shared" si="0"/>
        <v>47514</v>
      </c>
      <c r="BA3" s="47">
        <f t="shared" si="0"/>
        <v>47542</v>
      </c>
      <c r="BB3" s="47">
        <f t="shared" si="0"/>
        <v>47573</v>
      </c>
      <c r="BC3" s="47">
        <f t="shared" si="0"/>
        <v>47603</v>
      </c>
      <c r="BD3" s="47">
        <f t="shared" si="0"/>
        <v>47634</v>
      </c>
      <c r="BE3" s="46">
        <f t="shared" si="0"/>
        <v>47664</v>
      </c>
      <c r="BF3" s="45">
        <f t="shared" si="0"/>
        <v>47695</v>
      </c>
      <c r="BG3" s="47">
        <f t="shared" si="0"/>
        <v>47726</v>
      </c>
      <c r="BH3" s="47">
        <f t="shared" si="0"/>
        <v>47756</v>
      </c>
      <c r="BI3" s="47">
        <f t="shared" si="0"/>
        <v>47787</v>
      </c>
      <c r="BJ3" s="47">
        <f t="shared" si="0"/>
        <v>47817</v>
      </c>
      <c r="BK3" s="47">
        <f t="shared" si="0"/>
        <v>47848</v>
      </c>
      <c r="BL3" s="47">
        <f t="shared" si="0"/>
        <v>47879</v>
      </c>
      <c r="BM3" s="47">
        <f t="shared" si="0"/>
        <v>47907</v>
      </c>
      <c r="BN3" s="47">
        <f t="shared" si="0"/>
        <v>47938</v>
      </c>
      <c r="BO3" s="47">
        <f t="shared" si="0"/>
        <v>47968</v>
      </c>
      <c r="BP3" s="47">
        <f t="shared" si="0"/>
        <v>47999</v>
      </c>
      <c r="BQ3" s="46">
        <f t="shared" si="0"/>
        <v>48029</v>
      </c>
      <c r="BR3" s="45">
        <f t="shared" si="0"/>
        <v>48060</v>
      </c>
      <c r="BS3" s="47">
        <f t="shared" si="0"/>
        <v>48091</v>
      </c>
      <c r="BT3" s="47">
        <f t="shared" si="0"/>
        <v>48121</v>
      </c>
      <c r="BU3" s="47">
        <f t="shared" si="0"/>
        <v>48152</v>
      </c>
      <c r="BV3" s="47">
        <f t="shared" si="0"/>
        <v>48182</v>
      </c>
      <c r="BW3" s="47">
        <f t="shared" ref="BW3:CC3" si="1">DATE(YEAR(BV3),MONTH(BV3)+2,1)-1</f>
        <v>48213</v>
      </c>
      <c r="BX3" s="47">
        <f t="shared" si="1"/>
        <v>48244</v>
      </c>
      <c r="BY3" s="47">
        <f t="shared" si="1"/>
        <v>48273</v>
      </c>
      <c r="BZ3" s="47">
        <f t="shared" si="1"/>
        <v>48304</v>
      </c>
      <c r="CA3" s="47">
        <f t="shared" si="1"/>
        <v>48334</v>
      </c>
      <c r="CB3" s="47">
        <f t="shared" si="1"/>
        <v>48365</v>
      </c>
      <c r="CC3" s="46">
        <f t="shared" si="1"/>
        <v>48395</v>
      </c>
      <c r="CD3" s="39"/>
    </row>
    <row r="4" spans="2:82" ht="16" x14ac:dyDescent="0.75">
      <c r="B4" s="48"/>
      <c r="C4" s="49"/>
      <c r="D4" s="50"/>
      <c r="E4" s="289"/>
      <c r="F4" s="309"/>
      <c r="G4" s="51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  <c r="AZ4" s="52"/>
      <c r="BA4" s="52"/>
      <c r="BB4" s="52"/>
      <c r="BC4" s="52"/>
      <c r="BD4" s="52"/>
      <c r="BE4" s="52"/>
      <c r="BF4" s="52"/>
      <c r="BG4" s="52"/>
      <c r="BH4" s="52"/>
      <c r="BI4" s="52"/>
      <c r="BJ4" s="52"/>
      <c r="BK4" s="52"/>
      <c r="BL4" s="52"/>
      <c r="BM4" s="52"/>
      <c r="BN4" s="52"/>
      <c r="BO4" s="52"/>
      <c r="BP4" s="52"/>
      <c r="BQ4" s="52"/>
      <c r="BR4" s="52"/>
      <c r="BS4" s="52"/>
      <c r="BT4" s="52"/>
      <c r="BU4" s="52"/>
      <c r="BV4" s="52"/>
      <c r="BW4" s="52"/>
      <c r="BX4" s="52"/>
      <c r="BY4" s="52"/>
      <c r="BZ4" s="52"/>
      <c r="CA4" s="52"/>
      <c r="CB4" s="52"/>
      <c r="CC4" s="53"/>
      <c r="CD4" s="39"/>
    </row>
    <row r="5" spans="2:82" x14ac:dyDescent="0.75">
      <c r="B5" s="54"/>
      <c r="C5" s="55"/>
      <c r="D5" s="56"/>
      <c r="E5" s="290"/>
      <c r="F5" s="310"/>
      <c r="G5" s="57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3"/>
      <c r="AM5" s="43"/>
      <c r="AN5" s="43"/>
      <c r="AO5" s="43"/>
      <c r="AP5" s="43"/>
      <c r="AQ5" s="43"/>
      <c r="AR5" s="43"/>
      <c r="AS5" s="43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  <c r="BF5" s="43"/>
      <c r="BG5" s="43"/>
      <c r="BH5" s="43"/>
      <c r="BI5" s="43"/>
      <c r="BJ5" s="43"/>
      <c r="BK5" s="43"/>
      <c r="BL5" s="43"/>
      <c r="BM5" s="43"/>
      <c r="BN5" s="43"/>
      <c r="BO5" s="43"/>
      <c r="BP5" s="43"/>
      <c r="BQ5" s="43"/>
      <c r="BR5" s="43"/>
      <c r="BS5" s="43"/>
      <c r="BT5" s="43"/>
      <c r="BU5" s="43"/>
      <c r="BV5" s="43"/>
      <c r="BW5" s="43"/>
      <c r="BX5" s="43"/>
      <c r="BY5" s="43"/>
      <c r="BZ5" s="43"/>
      <c r="CA5" s="43"/>
      <c r="CB5" s="43"/>
      <c r="CC5" s="58"/>
      <c r="CD5" s="39"/>
    </row>
    <row r="6" spans="2:82" x14ac:dyDescent="0.75">
      <c r="B6" s="54"/>
      <c r="C6" s="445" t="s">
        <v>592</v>
      </c>
      <c r="D6" s="473"/>
      <c r="E6" s="473"/>
      <c r="F6" s="474"/>
      <c r="G6" s="59">
        <f>+G7+G8</f>
        <v>202392525</v>
      </c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  <c r="BO6" s="43"/>
      <c r="BP6" s="43"/>
      <c r="BQ6" s="43"/>
      <c r="BR6" s="43"/>
      <c r="BS6" s="43"/>
      <c r="BT6" s="43"/>
      <c r="BU6" s="43"/>
      <c r="BV6" s="43"/>
      <c r="BW6" s="43"/>
      <c r="BX6" s="43"/>
      <c r="BY6" s="43"/>
      <c r="BZ6" s="43"/>
      <c r="CA6" s="43"/>
      <c r="CB6" s="43"/>
      <c r="CC6" s="58"/>
      <c r="CD6" s="39"/>
    </row>
    <row r="7" spans="2:82" x14ac:dyDescent="0.75">
      <c r="B7" s="54"/>
      <c r="C7" s="444" t="s">
        <v>32</v>
      </c>
      <c r="D7" s="471"/>
      <c r="E7" s="471"/>
      <c r="F7" s="472"/>
      <c r="G7" s="60">
        <f>+G8*0.15</f>
        <v>26399025</v>
      </c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  <c r="BF7" s="43"/>
      <c r="BG7" s="43"/>
      <c r="BH7" s="43"/>
      <c r="BI7" s="43"/>
      <c r="BJ7" s="43"/>
      <c r="BK7" s="43"/>
      <c r="BL7" s="43"/>
      <c r="BM7" s="43"/>
      <c r="BN7" s="43"/>
      <c r="BO7" s="43"/>
      <c r="BP7" s="43"/>
      <c r="BQ7" s="43"/>
      <c r="BR7" s="43"/>
      <c r="BS7" s="43"/>
      <c r="BT7" s="43"/>
      <c r="BU7" s="43"/>
      <c r="BV7" s="43"/>
      <c r="BW7" s="43"/>
      <c r="BX7" s="43"/>
      <c r="BY7" s="43"/>
      <c r="BZ7" s="43"/>
      <c r="CA7" s="43"/>
      <c r="CB7" s="43"/>
      <c r="CC7" s="58"/>
      <c r="CD7" s="39"/>
    </row>
    <row r="8" spans="2:82" x14ac:dyDescent="0.75">
      <c r="B8" s="54"/>
      <c r="C8" s="443" t="s">
        <v>33</v>
      </c>
      <c r="D8" s="469"/>
      <c r="E8" s="469"/>
      <c r="F8" s="470"/>
      <c r="G8" s="61">
        <f>+G11</f>
        <v>175993500</v>
      </c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  <c r="BF8" s="43"/>
      <c r="BG8" s="43"/>
      <c r="BH8" s="43"/>
      <c r="BI8" s="43"/>
      <c r="BJ8" s="43"/>
      <c r="BK8" s="43"/>
      <c r="BL8" s="43"/>
      <c r="BM8" s="43"/>
      <c r="BN8" s="43"/>
      <c r="BO8" s="43"/>
      <c r="BP8" s="43"/>
      <c r="BQ8" s="43"/>
      <c r="BR8" s="43"/>
      <c r="BS8" s="43"/>
      <c r="BT8" s="43"/>
      <c r="BU8" s="43"/>
      <c r="BV8" s="43"/>
      <c r="BW8" s="43"/>
      <c r="BX8" s="43"/>
      <c r="BY8" s="43"/>
      <c r="BZ8" s="43"/>
      <c r="CA8" s="43"/>
      <c r="CB8" s="43"/>
      <c r="CC8" s="58"/>
      <c r="CD8" s="39"/>
    </row>
    <row r="9" spans="2:82" x14ac:dyDescent="0.75">
      <c r="B9" s="54"/>
      <c r="C9" s="39"/>
      <c r="D9" s="43"/>
      <c r="E9" s="291"/>
      <c r="F9" s="111"/>
      <c r="G9" s="62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  <c r="BF9" s="43"/>
      <c r="BG9" s="43"/>
      <c r="BH9" s="43"/>
      <c r="BI9" s="43"/>
      <c r="BJ9" s="43"/>
      <c r="BK9" s="43"/>
      <c r="BL9" s="43"/>
      <c r="BM9" s="43"/>
      <c r="BN9" s="43"/>
      <c r="BO9" s="43"/>
      <c r="BP9" s="43"/>
      <c r="BQ9" s="43"/>
      <c r="BR9" s="43"/>
      <c r="BS9" s="43"/>
      <c r="BT9" s="43"/>
      <c r="BU9" s="43"/>
      <c r="BV9" s="43"/>
      <c r="BW9" s="43"/>
      <c r="BX9" s="43"/>
      <c r="BY9" s="43"/>
      <c r="BZ9" s="43"/>
      <c r="CA9" s="43"/>
      <c r="CB9" s="43"/>
      <c r="CC9" s="58"/>
      <c r="CD9" s="39"/>
    </row>
    <row r="10" spans="2:82" x14ac:dyDescent="0.75">
      <c r="B10" s="54"/>
      <c r="C10" s="40"/>
      <c r="D10" s="41"/>
      <c r="E10" s="288"/>
      <c r="F10" s="287" t="s">
        <v>34</v>
      </c>
      <c r="G10" s="42">
        <f>+SUM(H30:CC54,H56:CC92,H94:CC102,H104:CC115,H118:CC127,H129:CC137,H139:CC147,H149:CC151,H153:CC163,H165:CC166,H168:CC168,H170:CC197,H201:CC214,H216:CC247,H249:CC263,H265:CC407,H409:CC411,H413:CC450,H455:CC489)</f>
        <v>160393500</v>
      </c>
      <c r="H10" s="205" t="b">
        <f>G10=G11</f>
        <v>0</v>
      </c>
      <c r="I10" s="111" t="b">
        <f>G10=G28+G199+G454</f>
        <v>0</v>
      </c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43"/>
      <c r="AO10" s="43"/>
      <c r="AP10" s="43"/>
      <c r="AQ10" s="43"/>
      <c r="AR10" s="43"/>
      <c r="AS10" s="43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  <c r="BF10" s="43"/>
      <c r="BG10" s="43"/>
      <c r="BH10" s="43"/>
      <c r="BI10" s="43"/>
      <c r="BJ10" s="43"/>
      <c r="BK10" s="43"/>
      <c r="BL10" s="43"/>
      <c r="BM10" s="43"/>
      <c r="BN10" s="43"/>
      <c r="BO10" s="43"/>
      <c r="BP10" s="43"/>
      <c r="BQ10" s="43"/>
      <c r="BR10" s="43"/>
      <c r="BS10" s="43"/>
      <c r="BT10" s="43"/>
      <c r="BU10" s="43"/>
      <c r="BV10" s="43"/>
      <c r="BW10" s="43"/>
      <c r="BX10" s="43"/>
      <c r="BY10" s="43"/>
      <c r="BZ10" s="43"/>
      <c r="CA10" s="43"/>
      <c r="CB10" s="43"/>
      <c r="CC10" s="58"/>
      <c r="CD10" s="39"/>
    </row>
    <row r="11" spans="2:82" x14ac:dyDescent="0.75">
      <c r="B11" s="64"/>
      <c r="C11" s="448" t="s">
        <v>35</v>
      </c>
      <c r="D11" s="484"/>
      <c r="E11" s="484"/>
      <c r="F11" s="485"/>
      <c r="G11" s="245">
        <f t="shared" ref="G11:G19" si="2">+SUM(H11:CC11)</f>
        <v>175993500</v>
      </c>
      <c r="H11" s="263">
        <f>+H21+H12+H24</f>
        <v>0</v>
      </c>
      <c r="I11" s="65">
        <f t="shared" ref="I11:BT11" si="3">+I21+I12+I24</f>
        <v>0</v>
      </c>
      <c r="J11" s="263">
        <f t="shared" si="3"/>
        <v>205555.55</v>
      </c>
      <c r="K11" s="66">
        <f t="shared" si="3"/>
        <v>205555.55</v>
      </c>
      <c r="L11" s="66">
        <f t="shared" si="3"/>
        <v>205555.55</v>
      </c>
      <c r="M11" s="66">
        <f t="shared" si="3"/>
        <v>205555.55</v>
      </c>
      <c r="N11" s="66">
        <f t="shared" si="3"/>
        <v>205555.55</v>
      </c>
      <c r="O11" s="66">
        <f t="shared" si="3"/>
        <v>205555.55</v>
      </c>
      <c r="P11" s="66">
        <f t="shared" si="3"/>
        <v>205555.55</v>
      </c>
      <c r="Q11" s="66">
        <f t="shared" si="3"/>
        <v>205555.55</v>
      </c>
      <c r="R11" s="66">
        <f t="shared" si="3"/>
        <v>205555.55</v>
      </c>
      <c r="S11" s="66">
        <f t="shared" si="3"/>
        <v>205555.55</v>
      </c>
      <c r="T11" s="66">
        <f t="shared" si="3"/>
        <v>205555.55</v>
      </c>
      <c r="U11" s="65">
        <f t="shared" si="3"/>
        <v>34321138.890000001</v>
      </c>
      <c r="V11" s="263">
        <f t="shared" si="3"/>
        <v>205555.55</v>
      </c>
      <c r="W11" s="66">
        <f t="shared" si="3"/>
        <v>205555.55</v>
      </c>
      <c r="X11" s="66">
        <f t="shared" si="3"/>
        <v>205555.55</v>
      </c>
      <c r="Y11" s="66">
        <f t="shared" si="3"/>
        <v>205555.55</v>
      </c>
      <c r="Z11" s="66">
        <f t="shared" si="3"/>
        <v>205555.55</v>
      </c>
      <c r="AA11" s="66">
        <f t="shared" si="3"/>
        <v>205555.55</v>
      </c>
      <c r="AB11" s="66">
        <f t="shared" si="3"/>
        <v>205555.55</v>
      </c>
      <c r="AC11" s="66">
        <f t="shared" si="3"/>
        <v>205555.55</v>
      </c>
      <c r="AD11" s="66">
        <f t="shared" si="3"/>
        <v>205555.55</v>
      </c>
      <c r="AE11" s="66">
        <f t="shared" si="3"/>
        <v>205555.55</v>
      </c>
      <c r="AF11" s="66">
        <f t="shared" si="3"/>
        <v>205555.55</v>
      </c>
      <c r="AG11" s="65">
        <f t="shared" si="3"/>
        <v>27754472.23</v>
      </c>
      <c r="AH11" s="67">
        <f t="shared" si="3"/>
        <v>205555.55</v>
      </c>
      <c r="AI11" s="66">
        <f t="shared" si="3"/>
        <v>205555.55</v>
      </c>
      <c r="AJ11" s="66">
        <f t="shared" si="3"/>
        <v>205555.55</v>
      </c>
      <c r="AK11" s="66">
        <f t="shared" si="3"/>
        <v>205555.55</v>
      </c>
      <c r="AL11" s="66">
        <f t="shared" si="3"/>
        <v>205555.55</v>
      </c>
      <c r="AM11" s="66">
        <f t="shared" si="3"/>
        <v>205555.55</v>
      </c>
      <c r="AN11" s="66">
        <f t="shared" si="3"/>
        <v>693055.55</v>
      </c>
      <c r="AO11" s="66">
        <f t="shared" si="3"/>
        <v>693055.55</v>
      </c>
      <c r="AP11" s="66">
        <f t="shared" si="3"/>
        <v>693055.55</v>
      </c>
      <c r="AQ11" s="66">
        <f t="shared" si="3"/>
        <v>693055.55</v>
      </c>
      <c r="AR11" s="66">
        <f t="shared" si="3"/>
        <v>693055.55</v>
      </c>
      <c r="AS11" s="65">
        <f t="shared" si="3"/>
        <v>21675305.559999999</v>
      </c>
      <c r="AT11" s="67">
        <f t="shared" si="3"/>
        <v>693055.55</v>
      </c>
      <c r="AU11" s="66">
        <f t="shared" si="3"/>
        <v>693055.55</v>
      </c>
      <c r="AV11" s="66">
        <f t="shared" si="3"/>
        <v>693055.55</v>
      </c>
      <c r="AW11" s="66">
        <f t="shared" si="3"/>
        <v>693055.55</v>
      </c>
      <c r="AX11" s="66">
        <f t="shared" si="3"/>
        <v>693055.55</v>
      </c>
      <c r="AY11" s="66">
        <f t="shared" si="3"/>
        <v>693055.55</v>
      </c>
      <c r="AZ11" s="66">
        <f t="shared" si="3"/>
        <v>693055.55</v>
      </c>
      <c r="BA11" s="66">
        <f t="shared" si="3"/>
        <v>693055.55</v>
      </c>
      <c r="BB11" s="66">
        <f t="shared" si="3"/>
        <v>693055.55</v>
      </c>
      <c r="BC11" s="66">
        <f t="shared" si="3"/>
        <v>693055.55</v>
      </c>
      <c r="BD11" s="66">
        <f t="shared" si="3"/>
        <v>693055.55</v>
      </c>
      <c r="BE11" s="65">
        <f t="shared" si="3"/>
        <v>21675305.559999999</v>
      </c>
      <c r="BF11" s="67">
        <f t="shared" si="3"/>
        <v>693055.55</v>
      </c>
      <c r="BG11" s="66">
        <f t="shared" si="3"/>
        <v>693055.55</v>
      </c>
      <c r="BH11" s="66">
        <f t="shared" si="3"/>
        <v>693055.55</v>
      </c>
      <c r="BI11" s="66">
        <f t="shared" si="3"/>
        <v>693055.55</v>
      </c>
      <c r="BJ11" s="66">
        <f t="shared" si="3"/>
        <v>693055.55</v>
      </c>
      <c r="BK11" s="66">
        <f t="shared" si="3"/>
        <v>693055.55</v>
      </c>
      <c r="BL11" s="66">
        <f t="shared" si="3"/>
        <v>693055.55</v>
      </c>
      <c r="BM11" s="66">
        <f t="shared" si="3"/>
        <v>693055.55</v>
      </c>
      <c r="BN11" s="66">
        <f t="shared" si="3"/>
        <v>693055.55</v>
      </c>
      <c r="BO11" s="66">
        <f t="shared" si="3"/>
        <v>693055.55</v>
      </c>
      <c r="BP11" s="66">
        <f t="shared" si="3"/>
        <v>693055.55</v>
      </c>
      <c r="BQ11" s="65">
        <f t="shared" si="3"/>
        <v>21675305.559999999</v>
      </c>
      <c r="BR11" s="67">
        <f t="shared" si="3"/>
        <v>205555.55</v>
      </c>
      <c r="BS11" s="66">
        <f t="shared" si="3"/>
        <v>205555.55</v>
      </c>
      <c r="BT11" s="66">
        <f t="shared" si="3"/>
        <v>205555.55</v>
      </c>
      <c r="BU11" s="66">
        <f t="shared" ref="BU11:CC11" si="4">+BU21+BU12+BU24</f>
        <v>205555.55</v>
      </c>
      <c r="BV11" s="66">
        <f t="shared" si="4"/>
        <v>205555.55</v>
      </c>
      <c r="BW11" s="66">
        <f t="shared" si="4"/>
        <v>205555.55</v>
      </c>
      <c r="BX11" s="66">
        <f t="shared" si="4"/>
        <v>205555.55</v>
      </c>
      <c r="BY11" s="66">
        <f t="shared" si="4"/>
        <v>205555.55</v>
      </c>
      <c r="BZ11" s="66">
        <f t="shared" si="4"/>
        <v>205555.55</v>
      </c>
      <c r="CA11" s="66">
        <f t="shared" si="4"/>
        <v>205555.55</v>
      </c>
      <c r="CB11" s="66">
        <f t="shared" si="4"/>
        <v>205555.55</v>
      </c>
      <c r="CC11" s="65">
        <f t="shared" si="4"/>
        <v>22162805.899999999</v>
      </c>
      <c r="CD11"/>
    </row>
    <row r="12" spans="2:82" x14ac:dyDescent="0.75">
      <c r="B12" s="68" t="s">
        <v>36</v>
      </c>
      <c r="C12" s="457" t="s">
        <v>37</v>
      </c>
      <c r="D12" s="486"/>
      <c r="E12" s="486"/>
      <c r="F12" s="487"/>
      <c r="G12" s="246">
        <f t="shared" si="2"/>
        <v>87310000</v>
      </c>
      <c r="H12" s="69">
        <f>+H28</f>
        <v>0</v>
      </c>
      <c r="I12" s="70">
        <f t="shared" ref="I12:BS12" si="5">+I28</f>
        <v>0</v>
      </c>
      <c r="J12" s="69">
        <f t="shared" si="5"/>
        <v>152083.32999999999</v>
      </c>
      <c r="K12" s="71">
        <f t="shared" si="5"/>
        <v>152083.32999999999</v>
      </c>
      <c r="L12" s="71">
        <f t="shared" si="5"/>
        <v>152083.32999999999</v>
      </c>
      <c r="M12" s="71">
        <f t="shared" si="5"/>
        <v>152083.32999999999</v>
      </c>
      <c r="N12" s="71">
        <f t="shared" si="5"/>
        <v>152083.32999999999</v>
      </c>
      <c r="O12" s="71">
        <f t="shared" si="5"/>
        <v>152083.32999999999</v>
      </c>
      <c r="P12" s="71">
        <f t="shared" si="5"/>
        <v>152083.32999999999</v>
      </c>
      <c r="Q12" s="71">
        <f t="shared" si="5"/>
        <v>152083.32999999999</v>
      </c>
      <c r="R12" s="71">
        <f t="shared" si="5"/>
        <v>152083.32999999999</v>
      </c>
      <c r="S12" s="71">
        <f t="shared" si="5"/>
        <v>152083.32999999999</v>
      </c>
      <c r="T12" s="71">
        <f t="shared" si="5"/>
        <v>152083.32999999999</v>
      </c>
      <c r="U12" s="70">
        <f t="shared" si="5"/>
        <v>14228750</v>
      </c>
      <c r="V12" s="69">
        <f t="shared" si="5"/>
        <v>152083.32999999999</v>
      </c>
      <c r="W12" s="71">
        <f t="shared" si="5"/>
        <v>152083.32999999999</v>
      </c>
      <c r="X12" s="71">
        <f t="shared" si="5"/>
        <v>152083.32999999999</v>
      </c>
      <c r="Y12" s="71">
        <f t="shared" si="5"/>
        <v>152083.32999999999</v>
      </c>
      <c r="Z12" s="71">
        <f t="shared" si="5"/>
        <v>152083.32999999999</v>
      </c>
      <c r="AA12" s="71">
        <f t="shared" si="5"/>
        <v>152083.32999999999</v>
      </c>
      <c r="AB12" s="71">
        <f t="shared" si="5"/>
        <v>152083.32999999999</v>
      </c>
      <c r="AC12" s="71">
        <f t="shared" si="5"/>
        <v>152083.32999999999</v>
      </c>
      <c r="AD12" s="71">
        <f t="shared" si="5"/>
        <v>152083.32999999999</v>
      </c>
      <c r="AE12" s="71">
        <f t="shared" si="5"/>
        <v>152083.32999999999</v>
      </c>
      <c r="AF12" s="71">
        <f t="shared" si="5"/>
        <v>152083.32999999999</v>
      </c>
      <c r="AG12" s="70">
        <f t="shared" si="5"/>
        <v>13328750</v>
      </c>
      <c r="AH12" s="72">
        <f t="shared" si="5"/>
        <v>152083.32999999999</v>
      </c>
      <c r="AI12" s="71">
        <f t="shared" si="5"/>
        <v>152083.32999999999</v>
      </c>
      <c r="AJ12" s="71">
        <f t="shared" si="5"/>
        <v>152083.32999999999</v>
      </c>
      <c r="AK12" s="71">
        <f t="shared" si="5"/>
        <v>152083.32999999999</v>
      </c>
      <c r="AL12" s="71">
        <f t="shared" si="5"/>
        <v>152083.32999999999</v>
      </c>
      <c r="AM12" s="71">
        <f t="shared" si="5"/>
        <v>152083.32999999999</v>
      </c>
      <c r="AN12" s="71">
        <f t="shared" si="5"/>
        <v>152083.32999999999</v>
      </c>
      <c r="AO12" s="71">
        <f t="shared" si="5"/>
        <v>152083.32999999999</v>
      </c>
      <c r="AP12" s="71">
        <f t="shared" si="5"/>
        <v>152083.32999999999</v>
      </c>
      <c r="AQ12" s="71">
        <f t="shared" si="5"/>
        <v>152083.32999999999</v>
      </c>
      <c r="AR12" s="71">
        <f t="shared" si="5"/>
        <v>152083.32999999999</v>
      </c>
      <c r="AS12" s="70">
        <f t="shared" si="5"/>
        <v>12428750</v>
      </c>
      <c r="AT12" s="72">
        <f t="shared" si="5"/>
        <v>152083.32999999999</v>
      </c>
      <c r="AU12" s="71">
        <f t="shared" si="5"/>
        <v>152083.32999999999</v>
      </c>
      <c r="AV12" s="71">
        <f t="shared" si="5"/>
        <v>152083.32999999999</v>
      </c>
      <c r="AW12" s="71">
        <f t="shared" si="5"/>
        <v>152083.32999999999</v>
      </c>
      <c r="AX12" s="71">
        <f t="shared" si="5"/>
        <v>152083.32999999999</v>
      </c>
      <c r="AY12" s="71">
        <f t="shared" si="5"/>
        <v>152083.32999999999</v>
      </c>
      <c r="AZ12" s="71">
        <f t="shared" si="5"/>
        <v>152083.32999999999</v>
      </c>
      <c r="BA12" s="71">
        <f t="shared" si="5"/>
        <v>152083.32999999999</v>
      </c>
      <c r="BB12" s="71">
        <f t="shared" si="5"/>
        <v>152083.32999999999</v>
      </c>
      <c r="BC12" s="71">
        <f t="shared" si="5"/>
        <v>152083.32999999999</v>
      </c>
      <c r="BD12" s="71">
        <f t="shared" si="5"/>
        <v>152083.32999999999</v>
      </c>
      <c r="BE12" s="70">
        <f t="shared" si="5"/>
        <v>12428750</v>
      </c>
      <c r="BF12" s="72">
        <f t="shared" si="5"/>
        <v>152083.32999999999</v>
      </c>
      <c r="BG12" s="71">
        <f t="shared" si="5"/>
        <v>152083.32999999999</v>
      </c>
      <c r="BH12" s="71">
        <f t="shared" si="5"/>
        <v>152083.32999999999</v>
      </c>
      <c r="BI12" s="71">
        <f t="shared" si="5"/>
        <v>152083.32999999999</v>
      </c>
      <c r="BJ12" s="71">
        <f t="shared" si="5"/>
        <v>152083.32999999999</v>
      </c>
      <c r="BK12" s="71">
        <f t="shared" si="5"/>
        <v>152083.32999999999</v>
      </c>
      <c r="BL12" s="71">
        <f t="shared" si="5"/>
        <v>152083.32999999999</v>
      </c>
      <c r="BM12" s="71">
        <f t="shared" si="5"/>
        <v>152083.32999999999</v>
      </c>
      <c r="BN12" s="71">
        <f t="shared" si="5"/>
        <v>152083.32999999999</v>
      </c>
      <c r="BO12" s="71">
        <f t="shared" si="5"/>
        <v>152083.32999999999</v>
      </c>
      <c r="BP12" s="71">
        <f t="shared" si="5"/>
        <v>152083.32999999999</v>
      </c>
      <c r="BQ12" s="70">
        <f t="shared" si="5"/>
        <v>12428750</v>
      </c>
      <c r="BR12" s="72">
        <f t="shared" si="5"/>
        <v>152083.32999999999</v>
      </c>
      <c r="BS12" s="71">
        <f t="shared" si="5"/>
        <v>152083.32999999999</v>
      </c>
      <c r="BT12" s="71">
        <f>+BT28</f>
        <v>152083.32999999999</v>
      </c>
      <c r="BU12" s="71">
        <f t="shared" ref="BU12:CC12" si="6">+BU28</f>
        <v>152083.32999999999</v>
      </c>
      <c r="BV12" s="71">
        <f t="shared" si="6"/>
        <v>152083.32999999999</v>
      </c>
      <c r="BW12" s="71">
        <f t="shared" si="6"/>
        <v>152083.32999999999</v>
      </c>
      <c r="BX12" s="71">
        <f t="shared" si="6"/>
        <v>152083.32999999999</v>
      </c>
      <c r="BY12" s="71">
        <f t="shared" si="6"/>
        <v>152083.32999999999</v>
      </c>
      <c r="BZ12" s="71">
        <f t="shared" si="6"/>
        <v>152083.32999999999</v>
      </c>
      <c r="CA12" s="71">
        <f t="shared" si="6"/>
        <v>152083.32999999999</v>
      </c>
      <c r="CB12" s="71">
        <f t="shared" si="6"/>
        <v>152083.32999999999</v>
      </c>
      <c r="CC12" s="70">
        <f t="shared" si="6"/>
        <v>12428750.220000001</v>
      </c>
      <c r="CD12" s="284" t="b">
        <f>G12=G28</f>
        <v>1</v>
      </c>
    </row>
    <row r="13" spans="2:82" x14ac:dyDescent="0.75">
      <c r="B13" s="73"/>
      <c r="C13" s="447" t="s">
        <v>38</v>
      </c>
      <c r="D13" s="449"/>
      <c r="E13" s="449"/>
      <c r="F13" s="450"/>
      <c r="G13" s="74">
        <f t="shared" si="2"/>
        <v>10950000</v>
      </c>
      <c r="H13" s="75">
        <f>+H12-SUM(H14:H15)</f>
        <v>0</v>
      </c>
      <c r="I13" s="76">
        <f t="shared" ref="I13:BT13" si="7">+I12-SUM(I14:I15)</f>
        <v>0</v>
      </c>
      <c r="J13" s="75">
        <f t="shared" si="7"/>
        <v>152083.32999999999</v>
      </c>
      <c r="K13" s="77">
        <f t="shared" si="7"/>
        <v>152083.32999999999</v>
      </c>
      <c r="L13" s="77">
        <f t="shared" si="7"/>
        <v>152083.32999999999</v>
      </c>
      <c r="M13" s="77">
        <f t="shared" si="7"/>
        <v>152083.32999999999</v>
      </c>
      <c r="N13" s="77">
        <f t="shared" si="7"/>
        <v>152083.32999999999</v>
      </c>
      <c r="O13" s="77">
        <f t="shared" si="7"/>
        <v>152083.32999999999</v>
      </c>
      <c r="P13" s="77">
        <f t="shared" si="7"/>
        <v>152083.32999999999</v>
      </c>
      <c r="Q13" s="77">
        <f t="shared" si="7"/>
        <v>152083.32999999999</v>
      </c>
      <c r="R13" s="77">
        <f t="shared" si="7"/>
        <v>152083.32999999999</v>
      </c>
      <c r="S13" s="77">
        <f t="shared" si="7"/>
        <v>152083.32999999999</v>
      </c>
      <c r="T13" s="77">
        <f t="shared" si="7"/>
        <v>152083.32999999999</v>
      </c>
      <c r="U13" s="76">
        <f t="shared" si="7"/>
        <v>152083.32999999999</v>
      </c>
      <c r="V13" s="75">
        <f t="shared" si="7"/>
        <v>152083.32999999999</v>
      </c>
      <c r="W13" s="77">
        <f t="shared" si="7"/>
        <v>152083.32999999999</v>
      </c>
      <c r="X13" s="77">
        <f t="shared" si="7"/>
        <v>152083.32999999999</v>
      </c>
      <c r="Y13" s="77">
        <f t="shared" si="7"/>
        <v>152083.32999999999</v>
      </c>
      <c r="Z13" s="77">
        <f t="shared" si="7"/>
        <v>152083.32999999999</v>
      </c>
      <c r="AA13" s="77">
        <f t="shared" si="7"/>
        <v>152083.32999999999</v>
      </c>
      <c r="AB13" s="77">
        <f t="shared" si="7"/>
        <v>152083.32999999999</v>
      </c>
      <c r="AC13" s="77">
        <f t="shared" si="7"/>
        <v>152083.32999999999</v>
      </c>
      <c r="AD13" s="77">
        <f t="shared" si="7"/>
        <v>152083.32999999999</v>
      </c>
      <c r="AE13" s="77">
        <f t="shared" si="7"/>
        <v>152083.32999999999</v>
      </c>
      <c r="AF13" s="77">
        <f t="shared" si="7"/>
        <v>152083.32999999999</v>
      </c>
      <c r="AG13" s="76">
        <f t="shared" si="7"/>
        <v>152083.32999999999</v>
      </c>
      <c r="AH13" s="78">
        <f t="shared" si="7"/>
        <v>152083.32999999999</v>
      </c>
      <c r="AI13" s="77">
        <f t="shared" si="7"/>
        <v>152083.32999999999</v>
      </c>
      <c r="AJ13" s="77">
        <f t="shared" si="7"/>
        <v>152083.32999999999</v>
      </c>
      <c r="AK13" s="77">
        <f t="shared" si="7"/>
        <v>152083.32999999999</v>
      </c>
      <c r="AL13" s="77">
        <f t="shared" si="7"/>
        <v>152083.32999999999</v>
      </c>
      <c r="AM13" s="77">
        <f t="shared" si="7"/>
        <v>152083.32999999999</v>
      </c>
      <c r="AN13" s="77">
        <f t="shared" si="7"/>
        <v>152083.32999999999</v>
      </c>
      <c r="AO13" s="77">
        <f t="shared" si="7"/>
        <v>152083.32999999999</v>
      </c>
      <c r="AP13" s="77">
        <f t="shared" si="7"/>
        <v>152083.32999999999</v>
      </c>
      <c r="AQ13" s="77">
        <f t="shared" si="7"/>
        <v>152083.32999999999</v>
      </c>
      <c r="AR13" s="77">
        <f t="shared" si="7"/>
        <v>152083.32999999999</v>
      </c>
      <c r="AS13" s="76">
        <f t="shared" si="7"/>
        <v>152083.32999999999</v>
      </c>
      <c r="AT13" s="78">
        <f t="shared" si="7"/>
        <v>152083.32999999999</v>
      </c>
      <c r="AU13" s="77">
        <f t="shared" si="7"/>
        <v>152083.32999999999</v>
      </c>
      <c r="AV13" s="77">
        <f t="shared" si="7"/>
        <v>152083.32999999999</v>
      </c>
      <c r="AW13" s="77">
        <f t="shared" si="7"/>
        <v>152083.32999999999</v>
      </c>
      <c r="AX13" s="77">
        <f t="shared" si="7"/>
        <v>152083.32999999999</v>
      </c>
      <c r="AY13" s="77">
        <f t="shared" si="7"/>
        <v>152083.32999999999</v>
      </c>
      <c r="AZ13" s="77">
        <f t="shared" si="7"/>
        <v>152083.32999999999</v>
      </c>
      <c r="BA13" s="77">
        <f t="shared" si="7"/>
        <v>152083.32999999999</v>
      </c>
      <c r="BB13" s="77">
        <f t="shared" si="7"/>
        <v>152083.32999999999</v>
      </c>
      <c r="BC13" s="77">
        <f t="shared" si="7"/>
        <v>152083.32999999999</v>
      </c>
      <c r="BD13" s="77">
        <f t="shared" si="7"/>
        <v>152083.32999999999</v>
      </c>
      <c r="BE13" s="76">
        <f t="shared" si="7"/>
        <v>152083.32999999999</v>
      </c>
      <c r="BF13" s="78">
        <f t="shared" si="7"/>
        <v>152083.32999999999</v>
      </c>
      <c r="BG13" s="77">
        <f t="shared" si="7"/>
        <v>152083.32999999999</v>
      </c>
      <c r="BH13" s="77">
        <f t="shared" si="7"/>
        <v>152083.32999999999</v>
      </c>
      <c r="BI13" s="77">
        <f t="shared" si="7"/>
        <v>152083.32999999999</v>
      </c>
      <c r="BJ13" s="77">
        <f t="shared" si="7"/>
        <v>152083.32999999999</v>
      </c>
      <c r="BK13" s="77">
        <f t="shared" si="7"/>
        <v>152083.32999999999</v>
      </c>
      <c r="BL13" s="77">
        <f t="shared" si="7"/>
        <v>152083.32999999999</v>
      </c>
      <c r="BM13" s="77">
        <f t="shared" si="7"/>
        <v>152083.32999999999</v>
      </c>
      <c r="BN13" s="77">
        <f t="shared" si="7"/>
        <v>152083.32999999999</v>
      </c>
      <c r="BO13" s="77">
        <f t="shared" si="7"/>
        <v>152083.32999999999</v>
      </c>
      <c r="BP13" s="77">
        <f t="shared" si="7"/>
        <v>152083.32999999999</v>
      </c>
      <c r="BQ13" s="76">
        <f t="shared" si="7"/>
        <v>152083.32999999999</v>
      </c>
      <c r="BR13" s="78">
        <f t="shared" si="7"/>
        <v>152083.32999999999</v>
      </c>
      <c r="BS13" s="77">
        <f t="shared" si="7"/>
        <v>152083.32999999999</v>
      </c>
      <c r="BT13" s="77">
        <f t="shared" si="7"/>
        <v>152083.32999999999</v>
      </c>
      <c r="BU13" s="77">
        <f t="shared" ref="BU13:CC13" si="8">+BU12-SUM(BU14:BU15)</f>
        <v>152083.32999999999</v>
      </c>
      <c r="BV13" s="77">
        <f t="shared" si="8"/>
        <v>152083.32999999999</v>
      </c>
      <c r="BW13" s="77">
        <f t="shared" si="8"/>
        <v>152083.32999999999</v>
      </c>
      <c r="BX13" s="77">
        <f t="shared" si="8"/>
        <v>152083.32999999999</v>
      </c>
      <c r="BY13" s="77">
        <f t="shared" si="8"/>
        <v>152083.32999999999</v>
      </c>
      <c r="BZ13" s="77">
        <f t="shared" si="8"/>
        <v>152083.32999999999</v>
      </c>
      <c r="CA13" s="77">
        <f t="shared" si="8"/>
        <v>152083.32999999999</v>
      </c>
      <c r="CB13" s="77">
        <f t="shared" si="8"/>
        <v>152083.32999999999</v>
      </c>
      <c r="CC13" s="76">
        <f t="shared" si="8"/>
        <v>152083.57</v>
      </c>
      <c r="CD13"/>
    </row>
    <row r="14" spans="2:82" x14ac:dyDescent="0.75">
      <c r="B14" s="73"/>
      <c r="C14" s="447" t="s">
        <v>39</v>
      </c>
      <c r="D14" s="449"/>
      <c r="E14" s="449"/>
      <c r="F14" s="450"/>
      <c r="G14" s="247">
        <f t="shared" si="2"/>
        <v>76360000</v>
      </c>
      <c r="H14" s="79">
        <f>+H169</f>
        <v>0</v>
      </c>
      <c r="I14" s="80">
        <f t="shared" ref="I14:BT14" si="9">+I169</f>
        <v>0</v>
      </c>
      <c r="J14" s="79">
        <f t="shared" si="9"/>
        <v>0</v>
      </c>
      <c r="K14" s="81">
        <f t="shared" si="9"/>
        <v>0</v>
      </c>
      <c r="L14" s="81">
        <f t="shared" si="9"/>
        <v>0</v>
      </c>
      <c r="M14" s="81">
        <f t="shared" si="9"/>
        <v>0</v>
      </c>
      <c r="N14" s="81">
        <f t="shared" si="9"/>
        <v>0</v>
      </c>
      <c r="O14" s="81">
        <f t="shared" si="9"/>
        <v>0</v>
      </c>
      <c r="P14" s="81">
        <f t="shared" si="9"/>
        <v>0</v>
      </c>
      <c r="Q14" s="81">
        <f t="shared" si="9"/>
        <v>0</v>
      </c>
      <c r="R14" s="81">
        <f t="shared" si="9"/>
        <v>0</v>
      </c>
      <c r="S14" s="81">
        <f t="shared" si="9"/>
        <v>0</v>
      </c>
      <c r="T14" s="81">
        <f t="shared" si="9"/>
        <v>0</v>
      </c>
      <c r="U14" s="80">
        <f t="shared" si="9"/>
        <v>14076666.67</v>
      </c>
      <c r="V14" s="79">
        <f t="shared" si="9"/>
        <v>0</v>
      </c>
      <c r="W14" s="81">
        <f t="shared" si="9"/>
        <v>0</v>
      </c>
      <c r="X14" s="81">
        <f t="shared" si="9"/>
        <v>0</v>
      </c>
      <c r="Y14" s="81">
        <f t="shared" si="9"/>
        <v>0</v>
      </c>
      <c r="Z14" s="81">
        <f t="shared" si="9"/>
        <v>0</v>
      </c>
      <c r="AA14" s="81">
        <f t="shared" si="9"/>
        <v>0</v>
      </c>
      <c r="AB14" s="81">
        <f t="shared" si="9"/>
        <v>0</v>
      </c>
      <c r="AC14" s="81">
        <f t="shared" si="9"/>
        <v>0</v>
      </c>
      <c r="AD14" s="81">
        <f t="shared" si="9"/>
        <v>0</v>
      </c>
      <c r="AE14" s="81">
        <f t="shared" si="9"/>
        <v>0</v>
      </c>
      <c r="AF14" s="81">
        <f t="shared" si="9"/>
        <v>0</v>
      </c>
      <c r="AG14" s="80">
        <f t="shared" si="9"/>
        <v>13176666.67</v>
      </c>
      <c r="AH14" s="82">
        <f t="shared" si="9"/>
        <v>0</v>
      </c>
      <c r="AI14" s="81">
        <f t="shared" si="9"/>
        <v>0</v>
      </c>
      <c r="AJ14" s="81">
        <f t="shared" si="9"/>
        <v>0</v>
      </c>
      <c r="AK14" s="81">
        <f t="shared" si="9"/>
        <v>0</v>
      </c>
      <c r="AL14" s="81">
        <f t="shared" si="9"/>
        <v>0</v>
      </c>
      <c r="AM14" s="81">
        <f t="shared" si="9"/>
        <v>0</v>
      </c>
      <c r="AN14" s="81">
        <f t="shared" si="9"/>
        <v>0</v>
      </c>
      <c r="AO14" s="81">
        <f t="shared" si="9"/>
        <v>0</v>
      </c>
      <c r="AP14" s="81">
        <f t="shared" si="9"/>
        <v>0</v>
      </c>
      <c r="AQ14" s="81">
        <f t="shared" si="9"/>
        <v>0</v>
      </c>
      <c r="AR14" s="81">
        <f t="shared" si="9"/>
        <v>0</v>
      </c>
      <c r="AS14" s="80">
        <f t="shared" si="9"/>
        <v>12276666.67</v>
      </c>
      <c r="AT14" s="82">
        <f t="shared" si="9"/>
        <v>0</v>
      </c>
      <c r="AU14" s="81">
        <f t="shared" si="9"/>
        <v>0</v>
      </c>
      <c r="AV14" s="81">
        <f t="shared" si="9"/>
        <v>0</v>
      </c>
      <c r="AW14" s="81">
        <f t="shared" si="9"/>
        <v>0</v>
      </c>
      <c r="AX14" s="81">
        <f t="shared" si="9"/>
        <v>0</v>
      </c>
      <c r="AY14" s="81">
        <f t="shared" si="9"/>
        <v>0</v>
      </c>
      <c r="AZ14" s="81">
        <f t="shared" si="9"/>
        <v>0</v>
      </c>
      <c r="BA14" s="81">
        <f t="shared" si="9"/>
        <v>0</v>
      </c>
      <c r="BB14" s="81">
        <f t="shared" si="9"/>
        <v>0</v>
      </c>
      <c r="BC14" s="81">
        <f t="shared" si="9"/>
        <v>0</v>
      </c>
      <c r="BD14" s="81">
        <f t="shared" si="9"/>
        <v>0</v>
      </c>
      <c r="BE14" s="80">
        <f t="shared" si="9"/>
        <v>12276666.67</v>
      </c>
      <c r="BF14" s="82">
        <f t="shared" si="9"/>
        <v>0</v>
      </c>
      <c r="BG14" s="81">
        <f t="shared" si="9"/>
        <v>0</v>
      </c>
      <c r="BH14" s="81">
        <f t="shared" si="9"/>
        <v>0</v>
      </c>
      <c r="BI14" s="81">
        <f t="shared" si="9"/>
        <v>0</v>
      </c>
      <c r="BJ14" s="81">
        <f t="shared" si="9"/>
        <v>0</v>
      </c>
      <c r="BK14" s="81">
        <f t="shared" si="9"/>
        <v>0</v>
      </c>
      <c r="BL14" s="81">
        <f t="shared" si="9"/>
        <v>0</v>
      </c>
      <c r="BM14" s="81">
        <f t="shared" si="9"/>
        <v>0</v>
      </c>
      <c r="BN14" s="81">
        <f t="shared" si="9"/>
        <v>0</v>
      </c>
      <c r="BO14" s="81">
        <f t="shared" si="9"/>
        <v>0</v>
      </c>
      <c r="BP14" s="81">
        <f t="shared" si="9"/>
        <v>0</v>
      </c>
      <c r="BQ14" s="80">
        <f t="shared" si="9"/>
        <v>12276666.67</v>
      </c>
      <c r="BR14" s="82">
        <f t="shared" si="9"/>
        <v>0</v>
      </c>
      <c r="BS14" s="81">
        <f t="shared" si="9"/>
        <v>0</v>
      </c>
      <c r="BT14" s="81">
        <f t="shared" si="9"/>
        <v>0</v>
      </c>
      <c r="BU14" s="81">
        <f t="shared" ref="BU14:CC14" si="10">+BU169</f>
        <v>0</v>
      </c>
      <c r="BV14" s="81">
        <f t="shared" si="10"/>
        <v>0</v>
      </c>
      <c r="BW14" s="81">
        <f t="shared" si="10"/>
        <v>0</v>
      </c>
      <c r="BX14" s="81">
        <f t="shared" si="10"/>
        <v>0</v>
      </c>
      <c r="BY14" s="81">
        <f t="shared" si="10"/>
        <v>0</v>
      </c>
      <c r="BZ14" s="81">
        <f t="shared" si="10"/>
        <v>0</v>
      </c>
      <c r="CA14" s="81">
        <f t="shared" si="10"/>
        <v>0</v>
      </c>
      <c r="CB14" s="81">
        <f t="shared" si="10"/>
        <v>0</v>
      </c>
      <c r="CC14" s="80">
        <f t="shared" si="10"/>
        <v>12276666.65</v>
      </c>
      <c r="CD14"/>
    </row>
    <row r="15" spans="2:82" x14ac:dyDescent="0.75">
      <c r="B15" s="73"/>
      <c r="C15" s="447" t="s">
        <v>40</v>
      </c>
      <c r="D15" s="449"/>
      <c r="E15" s="449"/>
      <c r="F15" s="450"/>
      <c r="G15" s="248">
        <f t="shared" si="2"/>
        <v>0</v>
      </c>
      <c r="H15" s="83">
        <f t="shared" ref="H15" si="11">+SUM(H16:H19)</f>
        <v>0</v>
      </c>
      <c r="I15" s="84">
        <f t="shared" ref="I15:BT15" si="12">+SUM(I16:I19)</f>
        <v>0</v>
      </c>
      <c r="J15" s="83">
        <f t="shared" si="12"/>
        <v>0</v>
      </c>
      <c r="K15" s="85">
        <f t="shared" si="12"/>
        <v>0</v>
      </c>
      <c r="L15" s="85">
        <f t="shared" si="12"/>
        <v>0</v>
      </c>
      <c r="M15" s="85">
        <f t="shared" si="12"/>
        <v>0</v>
      </c>
      <c r="N15" s="85">
        <f t="shared" si="12"/>
        <v>0</v>
      </c>
      <c r="O15" s="85">
        <f t="shared" si="12"/>
        <v>0</v>
      </c>
      <c r="P15" s="85">
        <f t="shared" si="12"/>
        <v>0</v>
      </c>
      <c r="Q15" s="85">
        <f t="shared" si="12"/>
        <v>0</v>
      </c>
      <c r="R15" s="85">
        <f t="shared" si="12"/>
        <v>0</v>
      </c>
      <c r="S15" s="85">
        <f t="shared" si="12"/>
        <v>0</v>
      </c>
      <c r="T15" s="85">
        <f t="shared" si="12"/>
        <v>0</v>
      </c>
      <c r="U15" s="84">
        <f t="shared" si="12"/>
        <v>0</v>
      </c>
      <c r="V15" s="83">
        <f t="shared" si="12"/>
        <v>0</v>
      </c>
      <c r="W15" s="85">
        <f t="shared" si="12"/>
        <v>0</v>
      </c>
      <c r="X15" s="85">
        <f t="shared" si="12"/>
        <v>0</v>
      </c>
      <c r="Y15" s="85">
        <f t="shared" si="12"/>
        <v>0</v>
      </c>
      <c r="Z15" s="85">
        <f t="shared" si="12"/>
        <v>0</v>
      </c>
      <c r="AA15" s="85">
        <f t="shared" si="12"/>
        <v>0</v>
      </c>
      <c r="AB15" s="85">
        <f t="shared" si="12"/>
        <v>0</v>
      </c>
      <c r="AC15" s="85">
        <f t="shared" si="12"/>
        <v>0</v>
      </c>
      <c r="AD15" s="85">
        <f t="shared" si="12"/>
        <v>0</v>
      </c>
      <c r="AE15" s="85">
        <f t="shared" si="12"/>
        <v>0</v>
      </c>
      <c r="AF15" s="85">
        <f t="shared" si="12"/>
        <v>0</v>
      </c>
      <c r="AG15" s="84">
        <f t="shared" si="12"/>
        <v>0</v>
      </c>
      <c r="AH15" s="86">
        <f t="shared" si="12"/>
        <v>0</v>
      </c>
      <c r="AI15" s="85">
        <f t="shared" si="12"/>
        <v>0</v>
      </c>
      <c r="AJ15" s="85">
        <f t="shared" si="12"/>
        <v>0</v>
      </c>
      <c r="AK15" s="85">
        <f t="shared" si="12"/>
        <v>0</v>
      </c>
      <c r="AL15" s="85">
        <f t="shared" si="12"/>
        <v>0</v>
      </c>
      <c r="AM15" s="85">
        <f t="shared" si="12"/>
        <v>0</v>
      </c>
      <c r="AN15" s="85">
        <f t="shared" si="12"/>
        <v>0</v>
      </c>
      <c r="AO15" s="85">
        <f t="shared" si="12"/>
        <v>0</v>
      </c>
      <c r="AP15" s="85">
        <f t="shared" si="12"/>
        <v>0</v>
      </c>
      <c r="AQ15" s="85">
        <f t="shared" si="12"/>
        <v>0</v>
      </c>
      <c r="AR15" s="85">
        <f t="shared" si="12"/>
        <v>0</v>
      </c>
      <c r="AS15" s="84">
        <f t="shared" si="12"/>
        <v>0</v>
      </c>
      <c r="AT15" s="86">
        <f t="shared" si="12"/>
        <v>0</v>
      </c>
      <c r="AU15" s="85">
        <f t="shared" si="12"/>
        <v>0</v>
      </c>
      <c r="AV15" s="85">
        <f t="shared" si="12"/>
        <v>0</v>
      </c>
      <c r="AW15" s="85">
        <f t="shared" si="12"/>
        <v>0</v>
      </c>
      <c r="AX15" s="85">
        <f t="shared" si="12"/>
        <v>0</v>
      </c>
      <c r="AY15" s="85">
        <f t="shared" si="12"/>
        <v>0</v>
      </c>
      <c r="AZ15" s="85">
        <f t="shared" si="12"/>
        <v>0</v>
      </c>
      <c r="BA15" s="85">
        <f t="shared" si="12"/>
        <v>0</v>
      </c>
      <c r="BB15" s="85">
        <f t="shared" si="12"/>
        <v>0</v>
      </c>
      <c r="BC15" s="85">
        <f t="shared" si="12"/>
        <v>0</v>
      </c>
      <c r="BD15" s="85">
        <f t="shared" si="12"/>
        <v>0</v>
      </c>
      <c r="BE15" s="84">
        <f t="shared" si="12"/>
        <v>0</v>
      </c>
      <c r="BF15" s="86">
        <f t="shared" si="12"/>
        <v>0</v>
      </c>
      <c r="BG15" s="85">
        <f t="shared" si="12"/>
        <v>0</v>
      </c>
      <c r="BH15" s="85">
        <f t="shared" si="12"/>
        <v>0</v>
      </c>
      <c r="BI15" s="85">
        <f t="shared" si="12"/>
        <v>0</v>
      </c>
      <c r="BJ15" s="85">
        <f t="shared" si="12"/>
        <v>0</v>
      </c>
      <c r="BK15" s="85">
        <f t="shared" si="12"/>
        <v>0</v>
      </c>
      <c r="BL15" s="85">
        <f t="shared" si="12"/>
        <v>0</v>
      </c>
      <c r="BM15" s="85">
        <f t="shared" si="12"/>
        <v>0</v>
      </c>
      <c r="BN15" s="85">
        <f t="shared" si="12"/>
        <v>0</v>
      </c>
      <c r="BO15" s="85">
        <f t="shared" si="12"/>
        <v>0</v>
      </c>
      <c r="BP15" s="85">
        <f t="shared" si="12"/>
        <v>0</v>
      </c>
      <c r="BQ15" s="84">
        <f t="shared" si="12"/>
        <v>0</v>
      </c>
      <c r="BR15" s="86">
        <f t="shared" si="12"/>
        <v>0</v>
      </c>
      <c r="BS15" s="85">
        <f t="shared" si="12"/>
        <v>0</v>
      </c>
      <c r="BT15" s="85">
        <f t="shared" si="12"/>
        <v>0</v>
      </c>
      <c r="BU15" s="85">
        <f t="shared" ref="BU15:CC15" si="13">+SUM(BU16:BU19)</f>
        <v>0</v>
      </c>
      <c r="BV15" s="85">
        <f t="shared" si="13"/>
        <v>0</v>
      </c>
      <c r="BW15" s="85">
        <f t="shared" si="13"/>
        <v>0</v>
      </c>
      <c r="BX15" s="85">
        <f t="shared" si="13"/>
        <v>0</v>
      </c>
      <c r="BY15" s="85">
        <f t="shared" si="13"/>
        <v>0</v>
      </c>
      <c r="BZ15" s="85">
        <f t="shared" si="13"/>
        <v>0</v>
      </c>
      <c r="CA15" s="85">
        <f t="shared" si="13"/>
        <v>0</v>
      </c>
      <c r="CB15" s="85">
        <f t="shared" si="13"/>
        <v>0</v>
      </c>
      <c r="CC15" s="84">
        <f t="shared" si="13"/>
        <v>0</v>
      </c>
      <c r="CD15"/>
    </row>
    <row r="16" spans="2:82" x14ac:dyDescent="0.75">
      <c r="B16" s="73"/>
      <c r="C16" s="87" t="s">
        <v>7</v>
      </c>
      <c r="D16" s="130" t="s">
        <v>58</v>
      </c>
      <c r="E16" s="292">
        <v>72</v>
      </c>
      <c r="F16" s="223"/>
      <c r="G16" s="74">
        <f t="shared" si="2"/>
        <v>0</v>
      </c>
      <c r="H16" s="75"/>
      <c r="I16" s="76"/>
      <c r="J16" s="219"/>
      <c r="K16" s="220"/>
      <c r="L16" s="220"/>
      <c r="M16" s="220"/>
      <c r="N16" s="220"/>
      <c r="O16" s="220"/>
      <c r="P16" s="220"/>
      <c r="Q16" s="220"/>
      <c r="R16" s="220"/>
      <c r="S16" s="220"/>
      <c r="T16" s="220"/>
      <c r="U16" s="218"/>
      <c r="V16" s="219"/>
      <c r="W16" s="220"/>
      <c r="X16" s="220"/>
      <c r="Y16" s="220"/>
      <c r="Z16" s="220"/>
      <c r="AA16" s="220"/>
      <c r="AB16" s="220"/>
      <c r="AC16" s="220"/>
      <c r="AD16" s="220"/>
      <c r="AE16" s="220"/>
      <c r="AF16" s="220"/>
      <c r="AG16" s="218"/>
      <c r="AH16" s="221"/>
      <c r="AI16" s="220"/>
      <c r="AJ16" s="220"/>
      <c r="AK16" s="220"/>
      <c r="AL16" s="220"/>
      <c r="AM16" s="220"/>
      <c r="AN16" s="220"/>
      <c r="AO16" s="220"/>
      <c r="AP16" s="220"/>
      <c r="AQ16" s="220"/>
      <c r="AR16" s="220"/>
      <c r="AS16" s="218"/>
      <c r="AT16" s="221"/>
      <c r="AU16" s="220"/>
      <c r="AV16" s="220"/>
      <c r="AW16" s="220"/>
      <c r="AX16" s="220"/>
      <c r="AY16" s="220"/>
      <c r="AZ16" s="220"/>
      <c r="BA16" s="220"/>
      <c r="BB16" s="220"/>
      <c r="BC16" s="220"/>
      <c r="BD16" s="220"/>
      <c r="BE16" s="218"/>
      <c r="BF16" s="221"/>
      <c r="BG16" s="220"/>
      <c r="BH16" s="220"/>
      <c r="BI16" s="220"/>
      <c r="BJ16" s="220"/>
      <c r="BK16" s="220"/>
      <c r="BL16" s="220"/>
      <c r="BM16" s="220"/>
      <c r="BN16" s="220"/>
      <c r="BO16" s="220"/>
      <c r="BP16" s="220"/>
      <c r="BQ16" s="218"/>
      <c r="BR16" s="221"/>
      <c r="BS16" s="220"/>
      <c r="BT16" s="220"/>
      <c r="BU16" s="220"/>
      <c r="BV16" s="220"/>
      <c r="BW16" s="220"/>
      <c r="BX16" s="220"/>
      <c r="BY16" s="220"/>
      <c r="BZ16" s="220"/>
      <c r="CA16" s="220"/>
      <c r="CB16" s="220"/>
      <c r="CC16" s="218"/>
      <c r="CD16" t="s">
        <v>48</v>
      </c>
    </row>
    <row r="17" spans="1:82" x14ac:dyDescent="0.75">
      <c r="A17" s="39"/>
      <c r="B17" s="73"/>
      <c r="C17" s="87" t="s">
        <v>8</v>
      </c>
      <c r="D17" s="130" t="s">
        <v>58</v>
      </c>
      <c r="E17" s="292">
        <v>72</v>
      </c>
      <c r="F17" s="223"/>
      <c r="G17" s="74">
        <f t="shared" si="2"/>
        <v>0</v>
      </c>
      <c r="H17" s="75"/>
      <c r="I17" s="76"/>
      <c r="J17" s="219"/>
      <c r="K17" s="220"/>
      <c r="L17" s="220"/>
      <c r="M17" s="220"/>
      <c r="N17" s="220"/>
      <c r="O17" s="220"/>
      <c r="P17" s="220"/>
      <c r="Q17" s="220"/>
      <c r="R17" s="220"/>
      <c r="S17" s="220"/>
      <c r="T17" s="220"/>
      <c r="U17" s="218"/>
      <c r="V17" s="219"/>
      <c r="W17" s="220"/>
      <c r="X17" s="220"/>
      <c r="Y17" s="220"/>
      <c r="Z17" s="220"/>
      <c r="AA17" s="220"/>
      <c r="AB17" s="220"/>
      <c r="AC17" s="220"/>
      <c r="AD17" s="220"/>
      <c r="AE17" s="220"/>
      <c r="AF17" s="220"/>
      <c r="AG17" s="218"/>
      <c r="AH17" s="221"/>
      <c r="AI17" s="220"/>
      <c r="AJ17" s="220"/>
      <c r="AK17" s="220"/>
      <c r="AL17" s="220"/>
      <c r="AM17" s="220"/>
      <c r="AN17" s="220"/>
      <c r="AO17" s="220"/>
      <c r="AP17" s="220"/>
      <c r="AQ17" s="220"/>
      <c r="AR17" s="220"/>
      <c r="AS17" s="218"/>
      <c r="AT17" s="221"/>
      <c r="AU17" s="220"/>
      <c r="AV17" s="220"/>
      <c r="AW17" s="220"/>
      <c r="AX17" s="220"/>
      <c r="AY17" s="220"/>
      <c r="AZ17" s="220"/>
      <c r="BA17" s="220"/>
      <c r="BB17" s="220"/>
      <c r="BC17" s="220"/>
      <c r="BD17" s="220"/>
      <c r="BE17" s="218"/>
      <c r="BF17" s="221"/>
      <c r="BG17" s="220"/>
      <c r="BH17" s="220"/>
      <c r="BI17" s="220"/>
      <c r="BJ17" s="220"/>
      <c r="BK17" s="220"/>
      <c r="BL17" s="220"/>
      <c r="BM17" s="220"/>
      <c r="BN17" s="220"/>
      <c r="BO17" s="220"/>
      <c r="BP17" s="220"/>
      <c r="BQ17" s="218"/>
      <c r="BR17" s="221"/>
      <c r="BS17" s="220"/>
      <c r="BT17" s="220"/>
      <c r="BU17" s="220"/>
      <c r="BV17" s="220"/>
      <c r="BW17" s="220"/>
      <c r="BX17" s="220"/>
      <c r="BY17" s="220"/>
      <c r="BZ17" s="220"/>
      <c r="CA17" s="220"/>
      <c r="CB17" s="220"/>
      <c r="CC17" s="218"/>
      <c r="CD17" t="s">
        <v>48</v>
      </c>
    </row>
    <row r="18" spans="1:82" x14ac:dyDescent="0.75">
      <c r="A18" s="39"/>
      <c r="B18" s="73"/>
      <c r="C18" s="87" t="s">
        <v>9</v>
      </c>
      <c r="D18" s="130" t="s">
        <v>58</v>
      </c>
      <c r="E18" s="292">
        <v>72</v>
      </c>
      <c r="F18" s="223"/>
      <c r="G18" s="74">
        <f t="shared" si="2"/>
        <v>0</v>
      </c>
      <c r="H18" s="75"/>
      <c r="I18" s="76"/>
      <c r="J18" s="219"/>
      <c r="K18" s="220"/>
      <c r="L18" s="220"/>
      <c r="M18" s="220"/>
      <c r="N18" s="220"/>
      <c r="O18" s="220"/>
      <c r="P18" s="220"/>
      <c r="Q18" s="220"/>
      <c r="R18" s="220"/>
      <c r="S18" s="220"/>
      <c r="T18" s="220"/>
      <c r="U18" s="218"/>
      <c r="V18" s="219"/>
      <c r="W18" s="220"/>
      <c r="X18" s="220"/>
      <c r="Y18" s="220"/>
      <c r="Z18" s="220"/>
      <c r="AA18" s="220"/>
      <c r="AB18" s="220"/>
      <c r="AC18" s="220"/>
      <c r="AD18" s="220"/>
      <c r="AE18" s="220"/>
      <c r="AF18" s="220"/>
      <c r="AG18" s="218"/>
      <c r="AH18" s="221"/>
      <c r="AI18" s="220"/>
      <c r="AJ18" s="220"/>
      <c r="AK18" s="220"/>
      <c r="AL18" s="220"/>
      <c r="AM18" s="220"/>
      <c r="AN18" s="220"/>
      <c r="AO18" s="220"/>
      <c r="AP18" s="220"/>
      <c r="AQ18" s="220"/>
      <c r="AR18" s="220"/>
      <c r="AS18" s="218"/>
      <c r="AT18" s="221"/>
      <c r="AU18" s="220"/>
      <c r="AV18" s="220"/>
      <c r="AW18" s="220"/>
      <c r="AX18" s="220"/>
      <c r="AY18" s="220"/>
      <c r="AZ18" s="220"/>
      <c r="BA18" s="220"/>
      <c r="BB18" s="220"/>
      <c r="BC18" s="220"/>
      <c r="BD18" s="220"/>
      <c r="BE18" s="218"/>
      <c r="BF18" s="221"/>
      <c r="BG18" s="220"/>
      <c r="BH18" s="220"/>
      <c r="BI18" s="220"/>
      <c r="BJ18" s="220"/>
      <c r="BK18" s="220"/>
      <c r="BL18" s="220"/>
      <c r="BM18" s="220"/>
      <c r="BN18" s="220"/>
      <c r="BO18" s="220"/>
      <c r="BP18" s="220"/>
      <c r="BQ18" s="218"/>
      <c r="BR18" s="221"/>
      <c r="BS18" s="220"/>
      <c r="BT18" s="220"/>
      <c r="BU18" s="220"/>
      <c r="BV18" s="220"/>
      <c r="BW18" s="220"/>
      <c r="BX18" s="220"/>
      <c r="BY18" s="220"/>
      <c r="BZ18" s="220"/>
      <c r="CA18" s="220"/>
      <c r="CB18" s="220"/>
      <c r="CC18" s="218"/>
      <c r="CD18" t="s">
        <v>48</v>
      </c>
    </row>
    <row r="19" spans="1:82" x14ac:dyDescent="0.75">
      <c r="A19" s="39"/>
      <c r="B19" s="73"/>
      <c r="C19" s="87" t="s">
        <v>10</v>
      </c>
      <c r="D19" s="130" t="s">
        <v>58</v>
      </c>
      <c r="E19" s="292">
        <v>72</v>
      </c>
      <c r="F19" s="223"/>
      <c r="G19" s="74">
        <f t="shared" si="2"/>
        <v>0</v>
      </c>
      <c r="H19" s="75"/>
      <c r="I19" s="76"/>
      <c r="J19" s="219"/>
      <c r="K19" s="220"/>
      <c r="L19" s="220"/>
      <c r="M19" s="220"/>
      <c r="N19" s="220"/>
      <c r="O19" s="220"/>
      <c r="P19" s="220"/>
      <c r="Q19" s="220"/>
      <c r="R19" s="220"/>
      <c r="S19" s="220"/>
      <c r="T19" s="220"/>
      <c r="U19" s="218"/>
      <c r="V19" s="219"/>
      <c r="W19" s="220"/>
      <c r="X19" s="220"/>
      <c r="Y19" s="220"/>
      <c r="Z19" s="220"/>
      <c r="AA19" s="220"/>
      <c r="AB19" s="220"/>
      <c r="AC19" s="220"/>
      <c r="AD19" s="220"/>
      <c r="AE19" s="220"/>
      <c r="AF19" s="220"/>
      <c r="AG19" s="218"/>
      <c r="AH19" s="221"/>
      <c r="AI19" s="220"/>
      <c r="AJ19" s="220"/>
      <c r="AK19" s="220"/>
      <c r="AL19" s="220"/>
      <c r="AM19" s="220"/>
      <c r="AN19" s="220"/>
      <c r="AO19" s="220"/>
      <c r="AP19" s="220"/>
      <c r="AQ19" s="220"/>
      <c r="AR19" s="220"/>
      <c r="AS19" s="218"/>
      <c r="AT19" s="221"/>
      <c r="AU19" s="220"/>
      <c r="AV19" s="220"/>
      <c r="AW19" s="220"/>
      <c r="AX19" s="220"/>
      <c r="AY19" s="220"/>
      <c r="AZ19" s="220"/>
      <c r="BA19" s="220"/>
      <c r="BB19" s="220"/>
      <c r="BC19" s="220"/>
      <c r="BD19" s="220"/>
      <c r="BE19" s="218"/>
      <c r="BF19" s="221"/>
      <c r="BG19" s="220"/>
      <c r="BH19" s="220"/>
      <c r="BI19" s="220"/>
      <c r="BJ19" s="220"/>
      <c r="BK19" s="220"/>
      <c r="BL19" s="220"/>
      <c r="BM19" s="220"/>
      <c r="BN19" s="220"/>
      <c r="BO19" s="220"/>
      <c r="BP19" s="220"/>
      <c r="BQ19" s="218"/>
      <c r="BR19" s="221"/>
      <c r="BS19" s="220"/>
      <c r="BT19" s="220"/>
      <c r="BU19" s="220"/>
      <c r="BV19" s="220"/>
      <c r="BW19" s="220"/>
      <c r="BX19" s="220"/>
      <c r="BY19" s="220"/>
      <c r="BZ19" s="220"/>
      <c r="CA19" s="220"/>
      <c r="CB19" s="220"/>
      <c r="CC19" s="218"/>
      <c r="CD19" t="s">
        <v>48</v>
      </c>
    </row>
    <row r="20" spans="1:82" x14ac:dyDescent="0.75">
      <c r="A20" s="39"/>
      <c r="B20" s="89"/>
      <c r="C20" s="446"/>
      <c r="D20" s="482"/>
      <c r="E20" s="482"/>
      <c r="F20" s="483"/>
      <c r="G20" s="90">
        <f t="shared" ref="G20:AL20" si="14">IF(SUM(G16:G19)=0,0,IF(AND((SUM(G16:G19)/G12)&gt;0.4,G169=0),0.4,(SUM(G16:G19)/G12)))</f>
        <v>0</v>
      </c>
      <c r="H20" s="91">
        <f t="shared" si="14"/>
        <v>0</v>
      </c>
      <c r="I20" s="92">
        <f t="shared" si="14"/>
        <v>0</v>
      </c>
      <c r="J20" s="91">
        <f t="shared" si="14"/>
        <v>0</v>
      </c>
      <c r="K20" s="93">
        <f t="shared" si="14"/>
        <v>0</v>
      </c>
      <c r="L20" s="93">
        <f t="shared" si="14"/>
        <v>0</v>
      </c>
      <c r="M20" s="93">
        <f t="shared" si="14"/>
        <v>0</v>
      </c>
      <c r="N20" s="93">
        <f t="shared" si="14"/>
        <v>0</v>
      </c>
      <c r="O20" s="93">
        <f t="shared" si="14"/>
        <v>0</v>
      </c>
      <c r="P20" s="93">
        <f t="shared" si="14"/>
        <v>0</v>
      </c>
      <c r="Q20" s="93">
        <f t="shared" si="14"/>
        <v>0</v>
      </c>
      <c r="R20" s="93">
        <f t="shared" si="14"/>
        <v>0</v>
      </c>
      <c r="S20" s="93">
        <f t="shared" si="14"/>
        <v>0</v>
      </c>
      <c r="T20" s="93">
        <f t="shared" si="14"/>
        <v>0</v>
      </c>
      <c r="U20" s="92">
        <f t="shared" si="14"/>
        <v>0</v>
      </c>
      <c r="V20" s="91">
        <f t="shared" si="14"/>
        <v>0</v>
      </c>
      <c r="W20" s="93">
        <f t="shared" si="14"/>
        <v>0</v>
      </c>
      <c r="X20" s="93">
        <f t="shared" si="14"/>
        <v>0</v>
      </c>
      <c r="Y20" s="93">
        <f t="shared" si="14"/>
        <v>0</v>
      </c>
      <c r="Z20" s="93">
        <f t="shared" si="14"/>
        <v>0</v>
      </c>
      <c r="AA20" s="93">
        <f t="shared" si="14"/>
        <v>0</v>
      </c>
      <c r="AB20" s="93">
        <f t="shared" si="14"/>
        <v>0</v>
      </c>
      <c r="AC20" s="93">
        <f t="shared" si="14"/>
        <v>0</v>
      </c>
      <c r="AD20" s="93">
        <f t="shared" si="14"/>
        <v>0</v>
      </c>
      <c r="AE20" s="93">
        <f t="shared" si="14"/>
        <v>0</v>
      </c>
      <c r="AF20" s="93">
        <f t="shared" si="14"/>
        <v>0</v>
      </c>
      <c r="AG20" s="92">
        <f t="shared" si="14"/>
        <v>0</v>
      </c>
      <c r="AH20" s="94">
        <f t="shared" si="14"/>
        <v>0</v>
      </c>
      <c r="AI20" s="93">
        <f t="shared" si="14"/>
        <v>0</v>
      </c>
      <c r="AJ20" s="93">
        <f t="shared" si="14"/>
        <v>0</v>
      </c>
      <c r="AK20" s="93">
        <f t="shared" si="14"/>
        <v>0</v>
      </c>
      <c r="AL20" s="93">
        <f t="shared" si="14"/>
        <v>0</v>
      </c>
      <c r="AM20" s="93">
        <f t="shared" ref="AM20:BR20" si="15">IF(SUM(AM16:AM19)=0,0,IF(AND((SUM(AM16:AM19)/AM12)&gt;0.4,AM169=0),0.4,(SUM(AM16:AM19)/AM12)))</f>
        <v>0</v>
      </c>
      <c r="AN20" s="93">
        <f t="shared" si="15"/>
        <v>0</v>
      </c>
      <c r="AO20" s="93">
        <f t="shared" si="15"/>
        <v>0</v>
      </c>
      <c r="AP20" s="93">
        <f t="shared" si="15"/>
        <v>0</v>
      </c>
      <c r="AQ20" s="93">
        <f t="shared" si="15"/>
        <v>0</v>
      </c>
      <c r="AR20" s="93">
        <f t="shared" si="15"/>
        <v>0</v>
      </c>
      <c r="AS20" s="92">
        <f t="shared" si="15"/>
        <v>0</v>
      </c>
      <c r="AT20" s="94">
        <f t="shared" si="15"/>
        <v>0</v>
      </c>
      <c r="AU20" s="93">
        <f t="shared" si="15"/>
        <v>0</v>
      </c>
      <c r="AV20" s="93">
        <f t="shared" si="15"/>
        <v>0</v>
      </c>
      <c r="AW20" s="93">
        <f t="shared" si="15"/>
        <v>0</v>
      </c>
      <c r="AX20" s="93">
        <f t="shared" si="15"/>
        <v>0</v>
      </c>
      <c r="AY20" s="93">
        <f t="shared" si="15"/>
        <v>0</v>
      </c>
      <c r="AZ20" s="93">
        <f t="shared" si="15"/>
        <v>0</v>
      </c>
      <c r="BA20" s="93">
        <f t="shared" si="15"/>
        <v>0</v>
      </c>
      <c r="BB20" s="93">
        <f t="shared" si="15"/>
        <v>0</v>
      </c>
      <c r="BC20" s="93">
        <f t="shared" si="15"/>
        <v>0</v>
      </c>
      <c r="BD20" s="93">
        <f t="shared" si="15"/>
        <v>0</v>
      </c>
      <c r="BE20" s="92">
        <f t="shared" si="15"/>
        <v>0</v>
      </c>
      <c r="BF20" s="94">
        <f t="shared" si="15"/>
        <v>0</v>
      </c>
      <c r="BG20" s="93">
        <f t="shared" si="15"/>
        <v>0</v>
      </c>
      <c r="BH20" s="93">
        <f t="shared" si="15"/>
        <v>0</v>
      </c>
      <c r="BI20" s="93">
        <f t="shared" si="15"/>
        <v>0</v>
      </c>
      <c r="BJ20" s="93">
        <f t="shared" si="15"/>
        <v>0</v>
      </c>
      <c r="BK20" s="93">
        <f t="shared" si="15"/>
        <v>0</v>
      </c>
      <c r="BL20" s="93">
        <f t="shared" si="15"/>
        <v>0</v>
      </c>
      <c r="BM20" s="93">
        <f t="shared" si="15"/>
        <v>0</v>
      </c>
      <c r="BN20" s="93">
        <f t="shared" si="15"/>
        <v>0</v>
      </c>
      <c r="BO20" s="93">
        <f t="shared" si="15"/>
        <v>0</v>
      </c>
      <c r="BP20" s="93">
        <f t="shared" si="15"/>
        <v>0</v>
      </c>
      <c r="BQ20" s="92">
        <f t="shared" si="15"/>
        <v>0</v>
      </c>
      <c r="BR20" s="94">
        <f t="shared" si="15"/>
        <v>0</v>
      </c>
      <c r="BS20" s="93">
        <f t="shared" ref="BS20:CC20" si="16">IF(SUM(BS16:BS19)=0,0,IF(AND((SUM(BS16:BS19)/BS12)&gt;0.4,BS169=0),0.4,(SUM(BS16:BS19)/BS12)))</f>
        <v>0</v>
      </c>
      <c r="BT20" s="93">
        <f t="shared" si="16"/>
        <v>0</v>
      </c>
      <c r="BU20" s="93">
        <f t="shared" si="16"/>
        <v>0</v>
      </c>
      <c r="BV20" s="93">
        <f t="shared" si="16"/>
        <v>0</v>
      </c>
      <c r="BW20" s="93">
        <f t="shared" si="16"/>
        <v>0</v>
      </c>
      <c r="BX20" s="93">
        <f t="shared" si="16"/>
        <v>0</v>
      </c>
      <c r="BY20" s="93">
        <f t="shared" si="16"/>
        <v>0</v>
      </c>
      <c r="BZ20" s="93">
        <f t="shared" si="16"/>
        <v>0</v>
      </c>
      <c r="CA20" s="93">
        <f t="shared" si="16"/>
        <v>0</v>
      </c>
      <c r="CB20" s="93">
        <f t="shared" si="16"/>
        <v>0</v>
      </c>
      <c r="CC20" s="92">
        <f t="shared" si="16"/>
        <v>0</v>
      </c>
      <c r="CD20"/>
    </row>
    <row r="21" spans="1:82" x14ac:dyDescent="0.75">
      <c r="A21" s="39"/>
      <c r="B21" s="95" t="s">
        <v>42</v>
      </c>
      <c r="C21" s="454" t="s">
        <v>43</v>
      </c>
      <c r="D21" s="455"/>
      <c r="E21" s="455"/>
      <c r="F21" s="456"/>
      <c r="G21" s="96">
        <f t="shared" ref="G21:G26" si="17">+SUM(H21:CC21)</f>
        <v>80630000</v>
      </c>
      <c r="H21" s="97">
        <f>+H199</f>
        <v>0</v>
      </c>
      <c r="I21" s="98">
        <f t="shared" ref="I21:BT21" si="18">+I199</f>
        <v>0</v>
      </c>
      <c r="J21" s="97">
        <f t="shared" si="18"/>
        <v>53472.22</v>
      </c>
      <c r="K21" s="99">
        <f t="shared" si="18"/>
        <v>53472.22</v>
      </c>
      <c r="L21" s="99">
        <f t="shared" si="18"/>
        <v>53472.22</v>
      </c>
      <c r="M21" s="99">
        <f t="shared" si="18"/>
        <v>53472.22</v>
      </c>
      <c r="N21" s="99">
        <f t="shared" si="18"/>
        <v>53472.22</v>
      </c>
      <c r="O21" s="99">
        <f t="shared" si="18"/>
        <v>53472.22</v>
      </c>
      <c r="P21" s="99">
        <f t="shared" si="18"/>
        <v>53472.22</v>
      </c>
      <c r="Q21" s="99">
        <f t="shared" si="18"/>
        <v>53472.22</v>
      </c>
      <c r="R21" s="99">
        <f t="shared" si="18"/>
        <v>53472.22</v>
      </c>
      <c r="S21" s="99">
        <f t="shared" si="18"/>
        <v>53472.22</v>
      </c>
      <c r="T21" s="99">
        <f t="shared" si="18"/>
        <v>53472.22</v>
      </c>
      <c r="U21" s="98">
        <f t="shared" si="18"/>
        <v>18750138.879999999</v>
      </c>
      <c r="V21" s="97">
        <f t="shared" si="18"/>
        <v>53472.22</v>
      </c>
      <c r="W21" s="99">
        <f t="shared" si="18"/>
        <v>53472.22</v>
      </c>
      <c r="X21" s="99">
        <f t="shared" si="18"/>
        <v>53472.22</v>
      </c>
      <c r="Y21" s="99">
        <f t="shared" si="18"/>
        <v>53472.22</v>
      </c>
      <c r="Z21" s="99">
        <f t="shared" si="18"/>
        <v>53472.22</v>
      </c>
      <c r="AA21" s="99">
        <f t="shared" si="18"/>
        <v>53472.22</v>
      </c>
      <c r="AB21" s="99">
        <f t="shared" si="18"/>
        <v>53472.22</v>
      </c>
      <c r="AC21" s="99">
        <f t="shared" si="18"/>
        <v>53472.22</v>
      </c>
      <c r="AD21" s="99">
        <f t="shared" si="18"/>
        <v>53472.22</v>
      </c>
      <c r="AE21" s="99">
        <f t="shared" si="18"/>
        <v>53472.22</v>
      </c>
      <c r="AF21" s="99">
        <f t="shared" si="18"/>
        <v>53472.22</v>
      </c>
      <c r="AG21" s="98">
        <f t="shared" si="18"/>
        <v>13083472.220000001</v>
      </c>
      <c r="AH21" s="100">
        <f t="shared" si="18"/>
        <v>53472.22</v>
      </c>
      <c r="AI21" s="99">
        <f t="shared" si="18"/>
        <v>53472.22</v>
      </c>
      <c r="AJ21" s="99">
        <f t="shared" si="18"/>
        <v>53472.22</v>
      </c>
      <c r="AK21" s="99">
        <f t="shared" si="18"/>
        <v>53472.22</v>
      </c>
      <c r="AL21" s="99">
        <f t="shared" si="18"/>
        <v>53472.22</v>
      </c>
      <c r="AM21" s="99">
        <f t="shared" si="18"/>
        <v>53472.22</v>
      </c>
      <c r="AN21" s="99">
        <f t="shared" si="18"/>
        <v>540972.22</v>
      </c>
      <c r="AO21" s="99">
        <f t="shared" si="18"/>
        <v>540972.22</v>
      </c>
      <c r="AP21" s="99">
        <f t="shared" si="18"/>
        <v>540972.22</v>
      </c>
      <c r="AQ21" s="99">
        <f t="shared" si="18"/>
        <v>540972.22</v>
      </c>
      <c r="AR21" s="99">
        <f t="shared" si="18"/>
        <v>540972.22</v>
      </c>
      <c r="AS21" s="98">
        <f t="shared" si="18"/>
        <v>7904305.5499999998</v>
      </c>
      <c r="AT21" s="100">
        <f t="shared" si="18"/>
        <v>540972.22</v>
      </c>
      <c r="AU21" s="99">
        <f t="shared" si="18"/>
        <v>540972.22</v>
      </c>
      <c r="AV21" s="99">
        <f t="shared" si="18"/>
        <v>540972.22</v>
      </c>
      <c r="AW21" s="99">
        <f t="shared" si="18"/>
        <v>540972.22</v>
      </c>
      <c r="AX21" s="99">
        <f t="shared" si="18"/>
        <v>540972.22</v>
      </c>
      <c r="AY21" s="99">
        <f t="shared" si="18"/>
        <v>540972.22</v>
      </c>
      <c r="AZ21" s="99">
        <f t="shared" si="18"/>
        <v>540972.22</v>
      </c>
      <c r="BA21" s="99">
        <f t="shared" si="18"/>
        <v>540972.22</v>
      </c>
      <c r="BB21" s="99">
        <f t="shared" si="18"/>
        <v>540972.22</v>
      </c>
      <c r="BC21" s="99">
        <f t="shared" si="18"/>
        <v>540972.22</v>
      </c>
      <c r="BD21" s="99">
        <f t="shared" si="18"/>
        <v>540972.22</v>
      </c>
      <c r="BE21" s="98">
        <f t="shared" si="18"/>
        <v>7904305.5499999998</v>
      </c>
      <c r="BF21" s="100">
        <f t="shared" si="18"/>
        <v>540972.22</v>
      </c>
      <c r="BG21" s="99">
        <f t="shared" si="18"/>
        <v>540972.22</v>
      </c>
      <c r="BH21" s="99">
        <f t="shared" si="18"/>
        <v>540972.22</v>
      </c>
      <c r="BI21" s="99">
        <f t="shared" si="18"/>
        <v>540972.22</v>
      </c>
      <c r="BJ21" s="99">
        <f t="shared" si="18"/>
        <v>540972.22</v>
      </c>
      <c r="BK21" s="99">
        <f t="shared" si="18"/>
        <v>540972.22</v>
      </c>
      <c r="BL21" s="99">
        <f t="shared" si="18"/>
        <v>540972.22</v>
      </c>
      <c r="BM21" s="99">
        <f t="shared" si="18"/>
        <v>540972.22</v>
      </c>
      <c r="BN21" s="99">
        <f t="shared" si="18"/>
        <v>540972.22</v>
      </c>
      <c r="BO21" s="99">
        <f t="shared" si="18"/>
        <v>540972.22</v>
      </c>
      <c r="BP21" s="99">
        <f t="shared" si="18"/>
        <v>540972.22</v>
      </c>
      <c r="BQ21" s="98">
        <f t="shared" si="18"/>
        <v>7904305.5499999998</v>
      </c>
      <c r="BR21" s="100">
        <f t="shared" si="18"/>
        <v>53472.22</v>
      </c>
      <c r="BS21" s="99">
        <f t="shared" si="18"/>
        <v>53472.22</v>
      </c>
      <c r="BT21" s="99">
        <f t="shared" si="18"/>
        <v>53472.22</v>
      </c>
      <c r="BU21" s="99">
        <f t="shared" ref="BU21:CC21" si="19">+BU199</f>
        <v>53472.22</v>
      </c>
      <c r="BV21" s="99">
        <f t="shared" si="19"/>
        <v>53472.22</v>
      </c>
      <c r="BW21" s="99">
        <f t="shared" si="19"/>
        <v>53472.22</v>
      </c>
      <c r="BX21" s="99">
        <f t="shared" si="19"/>
        <v>53472.22</v>
      </c>
      <c r="BY21" s="99">
        <f t="shared" si="19"/>
        <v>53472.22</v>
      </c>
      <c r="BZ21" s="99">
        <f t="shared" si="19"/>
        <v>53472.22</v>
      </c>
      <c r="CA21" s="99">
        <f t="shared" si="19"/>
        <v>53472.22</v>
      </c>
      <c r="CB21" s="99">
        <f t="shared" si="19"/>
        <v>53472.22</v>
      </c>
      <c r="CC21" s="98">
        <f t="shared" si="19"/>
        <v>8391805.7300000004</v>
      </c>
      <c r="CD21" s="284" t="b">
        <f>G21=G199</f>
        <v>1</v>
      </c>
    </row>
    <row r="22" spans="1:82" x14ac:dyDescent="0.75">
      <c r="A22" s="39"/>
      <c r="B22" s="101"/>
      <c r="C22" s="447" t="s">
        <v>38</v>
      </c>
      <c r="D22" s="449"/>
      <c r="E22" s="449"/>
      <c r="F22" s="450"/>
      <c r="G22" s="74">
        <f t="shared" si="17"/>
        <v>2250000</v>
      </c>
      <c r="H22" s="102">
        <f t="shared" ref="H22:BS22" si="20">+H21-H23</f>
        <v>0</v>
      </c>
      <c r="I22" s="103">
        <f t="shared" si="20"/>
        <v>0</v>
      </c>
      <c r="J22" s="102">
        <f t="shared" si="20"/>
        <v>31250</v>
      </c>
      <c r="K22" s="77">
        <f t="shared" si="20"/>
        <v>31250</v>
      </c>
      <c r="L22" s="77">
        <f t="shared" si="20"/>
        <v>31250</v>
      </c>
      <c r="M22" s="77">
        <f t="shared" si="20"/>
        <v>31250</v>
      </c>
      <c r="N22" s="77">
        <f t="shared" si="20"/>
        <v>31250</v>
      </c>
      <c r="O22" s="77">
        <f t="shared" si="20"/>
        <v>31250</v>
      </c>
      <c r="P22" s="77">
        <f t="shared" si="20"/>
        <v>31250</v>
      </c>
      <c r="Q22" s="77">
        <f t="shared" si="20"/>
        <v>31250</v>
      </c>
      <c r="R22" s="77">
        <f t="shared" si="20"/>
        <v>31250</v>
      </c>
      <c r="S22" s="77">
        <f t="shared" si="20"/>
        <v>31250</v>
      </c>
      <c r="T22" s="77">
        <f t="shared" si="20"/>
        <v>31250</v>
      </c>
      <c r="U22" s="103">
        <f t="shared" si="20"/>
        <v>31250</v>
      </c>
      <c r="V22" s="102">
        <f t="shared" si="20"/>
        <v>31250</v>
      </c>
      <c r="W22" s="77">
        <f t="shared" si="20"/>
        <v>31250</v>
      </c>
      <c r="X22" s="77">
        <f t="shared" si="20"/>
        <v>31250</v>
      </c>
      <c r="Y22" s="77">
        <f t="shared" si="20"/>
        <v>31250</v>
      </c>
      <c r="Z22" s="77">
        <f t="shared" si="20"/>
        <v>31250</v>
      </c>
      <c r="AA22" s="77">
        <f t="shared" si="20"/>
        <v>31250</v>
      </c>
      <c r="AB22" s="77">
        <f t="shared" si="20"/>
        <v>31250</v>
      </c>
      <c r="AC22" s="77">
        <f t="shared" si="20"/>
        <v>31250</v>
      </c>
      <c r="AD22" s="77">
        <f t="shared" si="20"/>
        <v>31250</v>
      </c>
      <c r="AE22" s="77">
        <f t="shared" si="20"/>
        <v>31250</v>
      </c>
      <c r="AF22" s="77">
        <f t="shared" si="20"/>
        <v>31250</v>
      </c>
      <c r="AG22" s="103">
        <f t="shared" si="20"/>
        <v>31250</v>
      </c>
      <c r="AH22" s="104">
        <f t="shared" si="20"/>
        <v>31250</v>
      </c>
      <c r="AI22" s="77">
        <f t="shared" si="20"/>
        <v>31250</v>
      </c>
      <c r="AJ22" s="77">
        <f t="shared" si="20"/>
        <v>31250</v>
      </c>
      <c r="AK22" s="77">
        <f t="shared" si="20"/>
        <v>31250</v>
      </c>
      <c r="AL22" s="77">
        <f t="shared" si="20"/>
        <v>31250</v>
      </c>
      <c r="AM22" s="77">
        <f t="shared" si="20"/>
        <v>31250</v>
      </c>
      <c r="AN22" s="77">
        <f t="shared" si="20"/>
        <v>31250</v>
      </c>
      <c r="AO22" s="77">
        <f t="shared" si="20"/>
        <v>31250</v>
      </c>
      <c r="AP22" s="77">
        <f t="shared" si="20"/>
        <v>31250</v>
      </c>
      <c r="AQ22" s="77">
        <f t="shared" si="20"/>
        <v>31250</v>
      </c>
      <c r="AR22" s="77">
        <f t="shared" si="20"/>
        <v>31250</v>
      </c>
      <c r="AS22" s="103">
        <f t="shared" si="20"/>
        <v>31250</v>
      </c>
      <c r="AT22" s="104">
        <f t="shared" si="20"/>
        <v>31250</v>
      </c>
      <c r="AU22" s="77">
        <f t="shared" si="20"/>
        <v>31250</v>
      </c>
      <c r="AV22" s="77">
        <f t="shared" si="20"/>
        <v>31250</v>
      </c>
      <c r="AW22" s="77">
        <f t="shared" si="20"/>
        <v>31250</v>
      </c>
      <c r="AX22" s="77">
        <f t="shared" si="20"/>
        <v>31250</v>
      </c>
      <c r="AY22" s="77">
        <f t="shared" si="20"/>
        <v>31250</v>
      </c>
      <c r="AZ22" s="77">
        <f t="shared" si="20"/>
        <v>31250</v>
      </c>
      <c r="BA22" s="77">
        <f t="shared" si="20"/>
        <v>31250</v>
      </c>
      <c r="BB22" s="77">
        <f t="shared" si="20"/>
        <v>31250</v>
      </c>
      <c r="BC22" s="77">
        <f t="shared" si="20"/>
        <v>31250</v>
      </c>
      <c r="BD22" s="77">
        <f t="shared" si="20"/>
        <v>31250</v>
      </c>
      <c r="BE22" s="103">
        <f t="shared" si="20"/>
        <v>31250</v>
      </c>
      <c r="BF22" s="104">
        <f t="shared" si="20"/>
        <v>31250</v>
      </c>
      <c r="BG22" s="77">
        <f t="shared" si="20"/>
        <v>31250</v>
      </c>
      <c r="BH22" s="77">
        <f t="shared" si="20"/>
        <v>31250</v>
      </c>
      <c r="BI22" s="77">
        <f t="shared" si="20"/>
        <v>31250</v>
      </c>
      <c r="BJ22" s="77">
        <f t="shared" si="20"/>
        <v>31250</v>
      </c>
      <c r="BK22" s="77">
        <f t="shared" si="20"/>
        <v>31250</v>
      </c>
      <c r="BL22" s="77">
        <f t="shared" si="20"/>
        <v>31250</v>
      </c>
      <c r="BM22" s="77">
        <f t="shared" si="20"/>
        <v>31250</v>
      </c>
      <c r="BN22" s="77">
        <f t="shared" si="20"/>
        <v>31250</v>
      </c>
      <c r="BO22" s="77">
        <f t="shared" si="20"/>
        <v>31250</v>
      </c>
      <c r="BP22" s="77">
        <f t="shared" si="20"/>
        <v>31250</v>
      </c>
      <c r="BQ22" s="103">
        <f t="shared" si="20"/>
        <v>31250</v>
      </c>
      <c r="BR22" s="104">
        <f t="shared" si="20"/>
        <v>31250</v>
      </c>
      <c r="BS22" s="77">
        <f t="shared" si="20"/>
        <v>31250</v>
      </c>
      <c r="BT22" s="77">
        <f t="shared" ref="BT22:CC22" si="21">+BT21-BT23</f>
        <v>31250</v>
      </c>
      <c r="BU22" s="77">
        <f t="shared" si="21"/>
        <v>31250</v>
      </c>
      <c r="BV22" s="77">
        <f t="shared" si="21"/>
        <v>31250</v>
      </c>
      <c r="BW22" s="77">
        <f t="shared" si="21"/>
        <v>31250</v>
      </c>
      <c r="BX22" s="77">
        <f t="shared" si="21"/>
        <v>31250</v>
      </c>
      <c r="BY22" s="77">
        <f t="shared" si="21"/>
        <v>31250</v>
      </c>
      <c r="BZ22" s="77">
        <f t="shared" si="21"/>
        <v>31250</v>
      </c>
      <c r="CA22" s="77">
        <f t="shared" si="21"/>
        <v>31250</v>
      </c>
      <c r="CB22" s="77">
        <f t="shared" si="21"/>
        <v>31250</v>
      </c>
      <c r="CC22" s="103">
        <f t="shared" si="21"/>
        <v>31250</v>
      </c>
      <c r="CD22"/>
    </row>
    <row r="23" spans="1:82" x14ac:dyDescent="0.75">
      <c r="A23" s="39"/>
      <c r="B23" s="105"/>
      <c r="C23" s="451" t="s">
        <v>39</v>
      </c>
      <c r="D23" s="452"/>
      <c r="E23" s="452"/>
      <c r="F23" s="453"/>
      <c r="G23" s="106">
        <f t="shared" si="17"/>
        <v>78380000</v>
      </c>
      <c r="H23" s="107">
        <f>+H412</f>
        <v>0</v>
      </c>
      <c r="I23" s="108">
        <f t="shared" ref="I23:BT23" si="22">+I412</f>
        <v>0</v>
      </c>
      <c r="J23" s="107">
        <f t="shared" si="22"/>
        <v>22222.22</v>
      </c>
      <c r="K23" s="109">
        <f t="shared" si="22"/>
        <v>22222.22</v>
      </c>
      <c r="L23" s="109">
        <f t="shared" si="22"/>
        <v>22222.22</v>
      </c>
      <c r="M23" s="109">
        <f t="shared" si="22"/>
        <v>22222.22</v>
      </c>
      <c r="N23" s="109">
        <f t="shared" si="22"/>
        <v>22222.22</v>
      </c>
      <c r="O23" s="109">
        <f t="shared" si="22"/>
        <v>22222.22</v>
      </c>
      <c r="P23" s="109">
        <f t="shared" si="22"/>
        <v>22222.22</v>
      </c>
      <c r="Q23" s="109">
        <f t="shared" si="22"/>
        <v>22222.22</v>
      </c>
      <c r="R23" s="109">
        <f t="shared" si="22"/>
        <v>22222.22</v>
      </c>
      <c r="S23" s="109">
        <f t="shared" si="22"/>
        <v>22222.22</v>
      </c>
      <c r="T23" s="109">
        <f t="shared" si="22"/>
        <v>22222.22</v>
      </c>
      <c r="U23" s="108">
        <f t="shared" si="22"/>
        <v>18718888.879999999</v>
      </c>
      <c r="V23" s="110">
        <f t="shared" si="22"/>
        <v>22222.22</v>
      </c>
      <c r="W23" s="109">
        <f t="shared" si="22"/>
        <v>22222.22</v>
      </c>
      <c r="X23" s="109">
        <f t="shared" si="22"/>
        <v>22222.22</v>
      </c>
      <c r="Y23" s="109">
        <f t="shared" si="22"/>
        <v>22222.22</v>
      </c>
      <c r="Z23" s="109">
        <f t="shared" si="22"/>
        <v>22222.22</v>
      </c>
      <c r="AA23" s="109">
        <f t="shared" si="22"/>
        <v>22222.22</v>
      </c>
      <c r="AB23" s="109">
        <f t="shared" si="22"/>
        <v>22222.22</v>
      </c>
      <c r="AC23" s="109">
        <f t="shared" si="22"/>
        <v>22222.22</v>
      </c>
      <c r="AD23" s="109">
        <f t="shared" si="22"/>
        <v>22222.22</v>
      </c>
      <c r="AE23" s="109">
        <f t="shared" si="22"/>
        <v>22222.22</v>
      </c>
      <c r="AF23" s="109">
        <f t="shared" si="22"/>
        <v>22222.22</v>
      </c>
      <c r="AG23" s="108">
        <f t="shared" si="22"/>
        <v>13052222.220000001</v>
      </c>
      <c r="AH23" s="110">
        <f t="shared" si="22"/>
        <v>22222.22</v>
      </c>
      <c r="AI23" s="109">
        <f t="shared" si="22"/>
        <v>22222.22</v>
      </c>
      <c r="AJ23" s="109">
        <f t="shared" si="22"/>
        <v>22222.22</v>
      </c>
      <c r="AK23" s="109">
        <f t="shared" si="22"/>
        <v>22222.22</v>
      </c>
      <c r="AL23" s="109">
        <f t="shared" si="22"/>
        <v>22222.22</v>
      </c>
      <c r="AM23" s="109">
        <f t="shared" si="22"/>
        <v>22222.22</v>
      </c>
      <c r="AN23" s="109">
        <f t="shared" si="22"/>
        <v>509722.22</v>
      </c>
      <c r="AO23" s="109">
        <f t="shared" si="22"/>
        <v>509722.22</v>
      </c>
      <c r="AP23" s="109">
        <f t="shared" si="22"/>
        <v>509722.22</v>
      </c>
      <c r="AQ23" s="109">
        <f t="shared" si="22"/>
        <v>509722.22</v>
      </c>
      <c r="AR23" s="109">
        <f t="shared" si="22"/>
        <v>509722.22</v>
      </c>
      <c r="AS23" s="108">
        <f t="shared" si="22"/>
        <v>7873055.5499999998</v>
      </c>
      <c r="AT23" s="110">
        <f t="shared" si="22"/>
        <v>509722.22</v>
      </c>
      <c r="AU23" s="109">
        <f t="shared" si="22"/>
        <v>509722.22</v>
      </c>
      <c r="AV23" s="109">
        <f t="shared" si="22"/>
        <v>509722.22</v>
      </c>
      <c r="AW23" s="109">
        <f t="shared" si="22"/>
        <v>509722.22</v>
      </c>
      <c r="AX23" s="109">
        <f t="shared" si="22"/>
        <v>509722.22</v>
      </c>
      <c r="AY23" s="109">
        <f t="shared" si="22"/>
        <v>509722.22</v>
      </c>
      <c r="AZ23" s="109">
        <f t="shared" si="22"/>
        <v>509722.22</v>
      </c>
      <c r="BA23" s="109">
        <f t="shared" si="22"/>
        <v>509722.22</v>
      </c>
      <c r="BB23" s="109">
        <f t="shared" si="22"/>
        <v>509722.22</v>
      </c>
      <c r="BC23" s="109">
        <f t="shared" si="22"/>
        <v>509722.22</v>
      </c>
      <c r="BD23" s="109">
        <f t="shared" si="22"/>
        <v>509722.22</v>
      </c>
      <c r="BE23" s="108">
        <f t="shared" si="22"/>
        <v>7873055.5499999998</v>
      </c>
      <c r="BF23" s="110">
        <f t="shared" si="22"/>
        <v>509722.22</v>
      </c>
      <c r="BG23" s="109">
        <f t="shared" si="22"/>
        <v>509722.22</v>
      </c>
      <c r="BH23" s="109">
        <f t="shared" si="22"/>
        <v>509722.22</v>
      </c>
      <c r="BI23" s="109">
        <f t="shared" si="22"/>
        <v>509722.22</v>
      </c>
      <c r="BJ23" s="109">
        <f t="shared" si="22"/>
        <v>509722.22</v>
      </c>
      <c r="BK23" s="109">
        <f t="shared" si="22"/>
        <v>509722.22</v>
      </c>
      <c r="BL23" s="109">
        <f t="shared" si="22"/>
        <v>509722.22</v>
      </c>
      <c r="BM23" s="109">
        <f t="shared" si="22"/>
        <v>509722.22</v>
      </c>
      <c r="BN23" s="109">
        <f t="shared" si="22"/>
        <v>509722.22</v>
      </c>
      <c r="BO23" s="109">
        <f t="shared" si="22"/>
        <v>509722.22</v>
      </c>
      <c r="BP23" s="109">
        <f t="shared" si="22"/>
        <v>509722.22</v>
      </c>
      <c r="BQ23" s="108">
        <f t="shared" si="22"/>
        <v>7873055.5499999998</v>
      </c>
      <c r="BR23" s="110">
        <f t="shared" si="22"/>
        <v>22222.22</v>
      </c>
      <c r="BS23" s="109">
        <f t="shared" si="22"/>
        <v>22222.22</v>
      </c>
      <c r="BT23" s="109">
        <f t="shared" si="22"/>
        <v>22222.22</v>
      </c>
      <c r="BU23" s="109">
        <f t="shared" ref="BU23:CC23" si="23">+BU412</f>
        <v>22222.22</v>
      </c>
      <c r="BV23" s="109">
        <f t="shared" si="23"/>
        <v>22222.22</v>
      </c>
      <c r="BW23" s="109">
        <f t="shared" si="23"/>
        <v>22222.22</v>
      </c>
      <c r="BX23" s="109">
        <f t="shared" si="23"/>
        <v>22222.22</v>
      </c>
      <c r="BY23" s="109">
        <f t="shared" si="23"/>
        <v>22222.22</v>
      </c>
      <c r="BZ23" s="109">
        <f t="shared" si="23"/>
        <v>22222.22</v>
      </c>
      <c r="CA23" s="109">
        <f t="shared" si="23"/>
        <v>22222.22</v>
      </c>
      <c r="CB23" s="109">
        <f t="shared" si="23"/>
        <v>22222.22</v>
      </c>
      <c r="CC23" s="108">
        <f t="shared" si="23"/>
        <v>8360555.7300000004</v>
      </c>
      <c r="CD23"/>
    </row>
    <row r="24" spans="1:82" x14ac:dyDescent="0.75">
      <c r="A24" s="39"/>
      <c r="B24" s="95" t="s">
        <v>44</v>
      </c>
      <c r="C24" s="454" t="s">
        <v>45</v>
      </c>
      <c r="D24" s="455"/>
      <c r="E24" s="455"/>
      <c r="F24" s="456"/>
      <c r="G24" s="96">
        <f t="shared" si="17"/>
        <v>8053500</v>
      </c>
      <c r="H24" s="97">
        <f t="shared" ref="H24:BS24" si="24">+H454</f>
        <v>0</v>
      </c>
      <c r="I24" s="98">
        <f t="shared" si="24"/>
        <v>0</v>
      </c>
      <c r="J24" s="97">
        <f t="shared" si="24"/>
        <v>0</v>
      </c>
      <c r="K24" s="99">
        <f t="shared" si="24"/>
        <v>0</v>
      </c>
      <c r="L24" s="99">
        <f t="shared" si="24"/>
        <v>0</v>
      </c>
      <c r="M24" s="99">
        <f t="shared" si="24"/>
        <v>0</v>
      </c>
      <c r="N24" s="99">
        <f t="shared" si="24"/>
        <v>0</v>
      </c>
      <c r="O24" s="99">
        <f t="shared" si="24"/>
        <v>0</v>
      </c>
      <c r="P24" s="99">
        <f t="shared" si="24"/>
        <v>0</v>
      </c>
      <c r="Q24" s="99">
        <f t="shared" si="24"/>
        <v>0</v>
      </c>
      <c r="R24" s="99">
        <f t="shared" si="24"/>
        <v>0</v>
      </c>
      <c r="S24" s="99">
        <f t="shared" si="24"/>
        <v>0</v>
      </c>
      <c r="T24" s="99">
        <f t="shared" si="24"/>
        <v>0</v>
      </c>
      <c r="U24" s="98">
        <f t="shared" si="24"/>
        <v>1342250.01</v>
      </c>
      <c r="V24" s="97">
        <f t="shared" si="24"/>
        <v>0</v>
      </c>
      <c r="W24" s="99">
        <f t="shared" si="24"/>
        <v>0</v>
      </c>
      <c r="X24" s="99">
        <f t="shared" si="24"/>
        <v>0</v>
      </c>
      <c r="Y24" s="99">
        <f t="shared" si="24"/>
        <v>0</v>
      </c>
      <c r="Z24" s="99">
        <f t="shared" si="24"/>
        <v>0</v>
      </c>
      <c r="AA24" s="99">
        <f t="shared" si="24"/>
        <v>0</v>
      </c>
      <c r="AB24" s="99">
        <f t="shared" si="24"/>
        <v>0</v>
      </c>
      <c r="AC24" s="99">
        <f t="shared" si="24"/>
        <v>0</v>
      </c>
      <c r="AD24" s="99">
        <f t="shared" si="24"/>
        <v>0</v>
      </c>
      <c r="AE24" s="99">
        <f t="shared" si="24"/>
        <v>0</v>
      </c>
      <c r="AF24" s="99">
        <f t="shared" si="24"/>
        <v>0</v>
      </c>
      <c r="AG24" s="98">
        <f t="shared" si="24"/>
        <v>1342250.01</v>
      </c>
      <c r="AH24" s="100">
        <f t="shared" si="24"/>
        <v>0</v>
      </c>
      <c r="AI24" s="99">
        <f t="shared" si="24"/>
        <v>0</v>
      </c>
      <c r="AJ24" s="99">
        <f t="shared" si="24"/>
        <v>0</v>
      </c>
      <c r="AK24" s="99">
        <f t="shared" si="24"/>
        <v>0</v>
      </c>
      <c r="AL24" s="99">
        <f t="shared" si="24"/>
        <v>0</v>
      </c>
      <c r="AM24" s="99">
        <f t="shared" si="24"/>
        <v>0</v>
      </c>
      <c r="AN24" s="99">
        <f t="shared" si="24"/>
        <v>0</v>
      </c>
      <c r="AO24" s="99">
        <f t="shared" si="24"/>
        <v>0</v>
      </c>
      <c r="AP24" s="99">
        <f t="shared" si="24"/>
        <v>0</v>
      </c>
      <c r="AQ24" s="99">
        <f t="shared" si="24"/>
        <v>0</v>
      </c>
      <c r="AR24" s="99">
        <f t="shared" si="24"/>
        <v>0</v>
      </c>
      <c r="AS24" s="98">
        <f t="shared" si="24"/>
        <v>1342250.01</v>
      </c>
      <c r="AT24" s="100">
        <f t="shared" si="24"/>
        <v>0</v>
      </c>
      <c r="AU24" s="99">
        <f t="shared" si="24"/>
        <v>0</v>
      </c>
      <c r="AV24" s="99">
        <f t="shared" si="24"/>
        <v>0</v>
      </c>
      <c r="AW24" s="99">
        <f t="shared" si="24"/>
        <v>0</v>
      </c>
      <c r="AX24" s="99">
        <f t="shared" si="24"/>
        <v>0</v>
      </c>
      <c r="AY24" s="99">
        <f t="shared" si="24"/>
        <v>0</v>
      </c>
      <c r="AZ24" s="99">
        <f t="shared" si="24"/>
        <v>0</v>
      </c>
      <c r="BA24" s="99">
        <f t="shared" si="24"/>
        <v>0</v>
      </c>
      <c r="BB24" s="99">
        <f t="shared" si="24"/>
        <v>0</v>
      </c>
      <c r="BC24" s="99">
        <f t="shared" si="24"/>
        <v>0</v>
      </c>
      <c r="BD24" s="99">
        <f t="shared" si="24"/>
        <v>0</v>
      </c>
      <c r="BE24" s="98">
        <f t="shared" si="24"/>
        <v>1342250.01</v>
      </c>
      <c r="BF24" s="100">
        <f t="shared" si="24"/>
        <v>0</v>
      </c>
      <c r="BG24" s="99">
        <f t="shared" si="24"/>
        <v>0</v>
      </c>
      <c r="BH24" s="99">
        <f t="shared" si="24"/>
        <v>0</v>
      </c>
      <c r="BI24" s="99">
        <f t="shared" si="24"/>
        <v>0</v>
      </c>
      <c r="BJ24" s="99">
        <f t="shared" si="24"/>
        <v>0</v>
      </c>
      <c r="BK24" s="99">
        <f t="shared" si="24"/>
        <v>0</v>
      </c>
      <c r="BL24" s="99">
        <f t="shared" si="24"/>
        <v>0</v>
      </c>
      <c r="BM24" s="99">
        <f t="shared" si="24"/>
        <v>0</v>
      </c>
      <c r="BN24" s="99">
        <f t="shared" si="24"/>
        <v>0</v>
      </c>
      <c r="BO24" s="99">
        <f t="shared" si="24"/>
        <v>0</v>
      </c>
      <c r="BP24" s="99">
        <f t="shared" si="24"/>
        <v>0</v>
      </c>
      <c r="BQ24" s="98">
        <f t="shared" si="24"/>
        <v>1342250.01</v>
      </c>
      <c r="BR24" s="100">
        <f t="shared" si="24"/>
        <v>0</v>
      </c>
      <c r="BS24" s="99">
        <f t="shared" si="24"/>
        <v>0</v>
      </c>
      <c r="BT24" s="99">
        <f t="shared" ref="BT24" si="25">+BT454</f>
        <v>0</v>
      </c>
      <c r="BU24" s="99">
        <f>+BU454</f>
        <v>0</v>
      </c>
      <c r="BV24" s="99">
        <f t="shared" ref="BV24:CC24" si="26">+BV454</f>
        <v>0</v>
      </c>
      <c r="BW24" s="99">
        <f t="shared" si="26"/>
        <v>0</v>
      </c>
      <c r="BX24" s="99">
        <f t="shared" si="26"/>
        <v>0</v>
      </c>
      <c r="BY24" s="99">
        <f t="shared" si="26"/>
        <v>0</v>
      </c>
      <c r="BZ24" s="99">
        <f t="shared" si="26"/>
        <v>0</v>
      </c>
      <c r="CA24" s="99">
        <f t="shared" si="26"/>
        <v>0</v>
      </c>
      <c r="CB24" s="99">
        <f t="shared" si="26"/>
        <v>0</v>
      </c>
      <c r="CC24" s="98">
        <f t="shared" si="26"/>
        <v>1342249.95</v>
      </c>
      <c r="CD24" s="284" t="b">
        <f>G24=G454</f>
        <v>1</v>
      </c>
    </row>
    <row r="25" spans="1:82" x14ac:dyDescent="0.75">
      <c r="A25" s="39"/>
      <c r="B25" s="101"/>
      <c r="C25" s="447" t="s">
        <v>38</v>
      </c>
      <c r="D25" s="449"/>
      <c r="E25" s="449"/>
      <c r="F25" s="450"/>
      <c r="G25" s="74">
        <f t="shared" si="17"/>
        <v>0</v>
      </c>
      <c r="H25" s="102">
        <f>H24-H26</f>
        <v>0</v>
      </c>
      <c r="I25" s="103">
        <f t="shared" ref="I25:BT25" si="27">I24-I26</f>
        <v>0</v>
      </c>
      <c r="J25" s="102">
        <f t="shared" si="27"/>
        <v>0</v>
      </c>
      <c r="K25" s="77">
        <f t="shared" si="27"/>
        <v>0</v>
      </c>
      <c r="L25" s="77">
        <f t="shared" si="27"/>
        <v>0</v>
      </c>
      <c r="M25" s="77">
        <f t="shared" si="27"/>
        <v>0</v>
      </c>
      <c r="N25" s="77">
        <f t="shared" si="27"/>
        <v>0</v>
      </c>
      <c r="O25" s="77">
        <f t="shared" si="27"/>
        <v>0</v>
      </c>
      <c r="P25" s="77">
        <f t="shared" si="27"/>
        <v>0</v>
      </c>
      <c r="Q25" s="77">
        <f t="shared" si="27"/>
        <v>0</v>
      </c>
      <c r="R25" s="77">
        <f t="shared" si="27"/>
        <v>0</v>
      </c>
      <c r="S25" s="77">
        <f t="shared" si="27"/>
        <v>0</v>
      </c>
      <c r="T25" s="77">
        <f t="shared" si="27"/>
        <v>0</v>
      </c>
      <c r="U25" s="103">
        <f t="shared" si="27"/>
        <v>0</v>
      </c>
      <c r="V25" s="102">
        <f t="shared" si="27"/>
        <v>0</v>
      </c>
      <c r="W25" s="77">
        <f t="shared" si="27"/>
        <v>0</v>
      </c>
      <c r="X25" s="77">
        <f t="shared" si="27"/>
        <v>0</v>
      </c>
      <c r="Y25" s="77">
        <f t="shared" si="27"/>
        <v>0</v>
      </c>
      <c r="Z25" s="77">
        <f t="shared" si="27"/>
        <v>0</v>
      </c>
      <c r="AA25" s="77">
        <f t="shared" si="27"/>
        <v>0</v>
      </c>
      <c r="AB25" s="77">
        <f t="shared" si="27"/>
        <v>0</v>
      </c>
      <c r="AC25" s="77">
        <f t="shared" si="27"/>
        <v>0</v>
      </c>
      <c r="AD25" s="77">
        <f t="shared" si="27"/>
        <v>0</v>
      </c>
      <c r="AE25" s="77">
        <f t="shared" si="27"/>
        <v>0</v>
      </c>
      <c r="AF25" s="77">
        <f t="shared" si="27"/>
        <v>0</v>
      </c>
      <c r="AG25" s="103">
        <f t="shared" si="27"/>
        <v>0</v>
      </c>
      <c r="AH25" s="104">
        <f t="shared" si="27"/>
        <v>0</v>
      </c>
      <c r="AI25" s="77">
        <f t="shared" si="27"/>
        <v>0</v>
      </c>
      <c r="AJ25" s="77">
        <f t="shared" si="27"/>
        <v>0</v>
      </c>
      <c r="AK25" s="77">
        <f t="shared" si="27"/>
        <v>0</v>
      </c>
      <c r="AL25" s="77">
        <f t="shared" si="27"/>
        <v>0</v>
      </c>
      <c r="AM25" s="77">
        <f t="shared" si="27"/>
        <v>0</v>
      </c>
      <c r="AN25" s="77">
        <f t="shared" si="27"/>
        <v>0</v>
      </c>
      <c r="AO25" s="77">
        <f t="shared" si="27"/>
        <v>0</v>
      </c>
      <c r="AP25" s="77">
        <f t="shared" si="27"/>
        <v>0</v>
      </c>
      <c r="AQ25" s="77">
        <f t="shared" si="27"/>
        <v>0</v>
      </c>
      <c r="AR25" s="77">
        <f t="shared" si="27"/>
        <v>0</v>
      </c>
      <c r="AS25" s="103">
        <f t="shared" si="27"/>
        <v>0</v>
      </c>
      <c r="AT25" s="104">
        <f t="shared" si="27"/>
        <v>0</v>
      </c>
      <c r="AU25" s="77">
        <f t="shared" si="27"/>
        <v>0</v>
      </c>
      <c r="AV25" s="77">
        <f t="shared" si="27"/>
        <v>0</v>
      </c>
      <c r="AW25" s="77">
        <f t="shared" si="27"/>
        <v>0</v>
      </c>
      <c r="AX25" s="77">
        <f t="shared" si="27"/>
        <v>0</v>
      </c>
      <c r="AY25" s="77">
        <f t="shared" si="27"/>
        <v>0</v>
      </c>
      <c r="AZ25" s="77">
        <f t="shared" si="27"/>
        <v>0</v>
      </c>
      <c r="BA25" s="77">
        <f t="shared" si="27"/>
        <v>0</v>
      </c>
      <c r="BB25" s="77">
        <f t="shared" si="27"/>
        <v>0</v>
      </c>
      <c r="BC25" s="77">
        <f t="shared" si="27"/>
        <v>0</v>
      </c>
      <c r="BD25" s="77">
        <f t="shared" si="27"/>
        <v>0</v>
      </c>
      <c r="BE25" s="103">
        <f t="shared" si="27"/>
        <v>0</v>
      </c>
      <c r="BF25" s="104">
        <f t="shared" si="27"/>
        <v>0</v>
      </c>
      <c r="BG25" s="77">
        <f t="shared" si="27"/>
        <v>0</v>
      </c>
      <c r="BH25" s="77">
        <f t="shared" si="27"/>
        <v>0</v>
      </c>
      <c r="BI25" s="77">
        <f t="shared" si="27"/>
        <v>0</v>
      </c>
      <c r="BJ25" s="77">
        <f t="shared" si="27"/>
        <v>0</v>
      </c>
      <c r="BK25" s="77">
        <f t="shared" si="27"/>
        <v>0</v>
      </c>
      <c r="BL25" s="77">
        <f t="shared" si="27"/>
        <v>0</v>
      </c>
      <c r="BM25" s="77">
        <f t="shared" si="27"/>
        <v>0</v>
      </c>
      <c r="BN25" s="77">
        <f t="shared" si="27"/>
        <v>0</v>
      </c>
      <c r="BO25" s="77">
        <f t="shared" si="27"/>
        <v>0</v>
      </c>
      <c r="BP25" s="77">
        <f t="shared" si="27"/>
        <v>0</v>
      </c>
      <c r="BQ25" s="103">
        <f t="shared" si="27"/>
        <v>0</v>
      </c>
      <c r="BR25" s="104">
        <f t="shared" si="27"/>
        <v>0</v>
      </c>
      <c r="BS25" s="77">
        <f t="shared" si="27"/>
        <v>0</v>
      </c>
      <c r="BT25" s="77">
        <f t="shared" si="27"/>
        <v>0</v>
      </c>
      <c r="BU25" s="77">
        <f t="shared" ref="BU25:CC25" si="28">BU24-BU26</f>
        <v>0</v>
      </c>
      <c r="BV25" s="77">
        <f t="shared" si="28"/>
        <v>0</v>
      </c>
      <c r="BW25" s="77">
        <f t="shared" si="28"/>
        <v>0</v>
      </c>
      <c r="BX25" s="77">
        <f t="shared" si="28"/>
        <v>0</v>
      </c>
      <c r="BY25" s="77">
        <f t="shared" si="28"/>
        <v>0</v>
      </c>
      <c r="BZ25" s="77">
        <f t="shared" si="28"/>
        <v>0</v>
      </c>
      <c r="CA25" s="77">
        <f t="shared" si="28"/>
        <v>0</v>
      </c>
      <c r="CB25" s="77">
        <f t="shared" si="28"/>
        <v>0</v>
      </c>
      <c r="CC25" s="103">
        <f t="shared" si="28"/>
        <v>0</v>
      </c>
      <c r="CD25"/>
    </row>
    <row r="26" spans="1:82" x14ac:dyDescent="0.75">
      <c r="A26" s="39"/>
      <c r="B26" s="105"/>
      <c r="C26" s="451" t="s">
        <v>39</v>
      </c>
      <c r="D26" s="452"/>
      <c r="E26" s="452"/>
      <c r="F26" s="453"/>
      <c r="G26" s="106">
        <f t="shared" si="17"/>
        <v>8053500</v>
      </c>
      <c r="H26" s="107">
        <f>SUM(H455,H457,H458,H471:H472,H478:H481,H483,H485,H487:H488)</f>
        <v>0</v>
      </c>
      <c r="I26" s="108">
        <f>SUM(I455,I457,I458,I471:I472,I478:I481,I483,I485,I487:I488)</f>
        <v>0</v>
      </c>
      <c r="J26" s="107">
        <f>SUM(J455,J457,J458,J471:J472,J478:J481,J483,J485,J487:J488)</f>
        <v>0</v>
      </c>
      <c r="K26" s="109">
        <f t="shared" ref="K26:BV26" si="29">SUM(K455,K457,K458,K471:K472,K478:K481,K483,K485,K487:K488)</f>
        <v>0</v>
      </c>
      <c r="L26" s="109">
        <f t="shared" si="29"/>
        <v>0</v>
      </c>
      <c r="M26" s="109">
        <f t="shared" si="29"/>
        <v>0</v>
      </c>
      <c r="N26" s="109">
        <f t="shared" si="29"/>
        <v>0</v>
      </c>
      <c r="O26" s="109">
        <f t="shared" si="29"/>
        <v>0</v>
      </c>
      <c r="P26" s="109">
        <f t="shared" si="29"/>
        <v>0</v>
      </c>
      <c r="Q26" s="109">
        <f t="shared" si="29"/>
        <v>0</v>
      </c>
      <c r="R26" s="109">
        <f t="shared" si="29"/>
        <v>0</v>
      </c>
      <c r="S26" s="109">
        <f t="shared" si="29"/>
        <v>0</v>
      </c>
      <c r="T26" s="109">
        <f t="shared" si="29"/>
        <v>0</v>
      </c>
      <c r="U26" s="108">
        <f t="shared" si="29"/>
        <v>1342250.01</v>
      </c>
      <c r="V26" s="107">
        <f t="shared" si="29"/>
        <v>0</v>
      </c>
      <c r="W26" s="109">
        <f t="shared" si="29"/>
        <v>0</v>
      </c>
      <c r="X26" s="109">
        <f t="shared" si="29"/>
        <v>0</v>
      </c>
      <c r="Y26" s="109">
        <f t="shared" si="29"/>
        <v>0</v>
      </c>
      <c r="Z26" s="109">
        <f t="shared" si="29"/>
        <v>0</v>
      </c>
      <c r="AA26" s="109">
        <f t="shared" si="29"/>
        <v>0</v>
      </c>
      <c r="AB26" s="109">
        <f t="shared" si="29"/>
        <v>0</v>
      </c>
      <c r="AC26" s="109">
        <f t="shared" si="29"/>
        <v>0</v>
      </c>
      <c r="AD26" s="109">
        <f t="shared" si="29"/>
        <v>0</v>
      </c>
      <c r="AE26" s="109">
        <f t="shared" si="29"/>
        <v>0</v>
      </c>
      <c r="AF26" s="109">
        <f t="shared" si="29"/>
        <v>0</v>
      </c>
      <c r="AG26" s="108">
        <f t="shared" si="29"/>
        <v>1342250.01</v>
      </c>
      <c r="AH26" s="110">
        <f t="shared" si="29"/>
        <v>0</v>
      </c>
      <c r="AI26" s="109">
        <f t="shared" si="29"/>
        <v>0</v>
      </c>
      <c r="AJ26" s="109">
        <f t="shared" si="29"/>
        <v>0</v>
      </c>
      <c r="AK26" s="109">
        <f t="shared" si="29"/>
        <v>0</v>
      </c>
      <c r="AL26" s="109">
        <f t="shared" si="29"/>
        <v>0</v>
      </c>
      <c r="AM26" s="109">
        <f t="shared" si="29"/>
        <v>0</v>
      </c>
      <c r="AN26" s="109">
        <f t="shared" si="29"/>
        <v>0</v>
      </c>
      <c r="AO26" s="109">
        <f t="shared" si="29"/>
        <v>0</v>
      </c>
      <c r="AP26" s="109">
        <f t="shared" si="29"/>
        <v>0</v>
      </c>
      <c r="AQ26" s="109">
        <f t="shared" si="29"/>
        <v>0</v>
      </c>
      <c r="AR26" s="109">
        <f t="shared" si="29"/>
        <v>0</v>
      </c>
      <c r="AS26" s="108">
        <f t="shared" si="29"/>
        <v>1342250.01</v>
      </c>
      <c r="AT26" s="110">
        <f t="shared" si="29"/>
        <v>0</v>
      </c>
      <c r="AU26" s="109">
        <f t="shared" si="29"/>
        <v>0</v>
      </c>
      <c r="AV26" s="109">
        <f t="shared" si="29"/>
        <v>0</v>
      </c>
      <c r="AW26" s="109">
        <f t="shared" si="29"/>
        <v>0</v>
      </c>
      <c r="AX26" s="109">
        <f t="shared" si="29"/>
        <v>0</v>
      </c>
      <c r="AY26" s="109">
        <f t="shared" si="29"/>
        <v>0</v>
      </c>
      <c r="AZ26" s="109">
        <f t="shared" si="29"/>
        <v>0</v>
      </c>
      <c r="BA26" s="109">
        <f t="shared" si="29"/>
        <v>0</v>
      </c>
      <c r="BB26" s="109">
        <f t="shared" si="29"/>
        <v>0</v>
      </c>
      <c r="BC26" s="109">
        <f t="shared" si="29"/>
        <v>0</v>
      </c>
      <c r="BD26" s="109">
        <f t="shared" si="29"/>
        <v>0</v>
      </c>
      <c r="BE26" s="108">
        <f t="shared" si="29"/>
        <v>1342250.01</v>
      </c>
      <c r="BF26" s="110">
        <f t="shared" si="29"/>
        <v>0</v>
      </c>
      <c r="BG26" s="109">
        <f t="shared" si="29"/>
        <v>0</v>
      </c>
      <c r="BH26" s="109">
        <f t="shared" si="29"/>
        <v>0</v>
      </c>
      <c r="BI26" s="109">
        <f t="shared" si="29"/>
        <v>0</v>
      </c>
      <c r="BJ26" s="109">
        <f t="shared" si="29"/>
        <v>0</v>
      </c>
      <c r="BK26" s="109">
        <f t="shared" si="29"/>
        <v>0</v>
      </c>
      <c r="BL26" s="109">
        <f t="shared" si="29"/>
        <v>0</v>
      </c>
      <c r="BM26" s="109">
        <f t="shared" si="29"/>
        <v>0</v>
      </c>
      <c r="BN26" s="109">
        <f t="shared" si="29"/>
        <v>0</v>
      </c>
      <c r="BO26" s="109">
        <f t="shared" si="29"/>
        <v>0</v>
      </c>
      <c r="BP26" s="109">
        <f t="shared" si="29"/>
        <v>0</v>
      </c>
      <c r="BQ26" s="108">
        <f t="shared" si="29"/>
        <v>1342250.01</v>
      </c>
      <c r="BR26" s="110">
        <f t="shared" si="29"/>
        <v>0</v>
      </c>
      <c r="BS26" s="109">
        <f t="shared" si="29"/>
        <v>0</v>
      </c>
      <c r="BT26" s="109">
        <f t="shared" si="29"/>
        <v>0</v>
      </c>
      <c r="BU26" s="109">
        <f t="shared" si="29"/>
        <v>0</v>
      </c>
      <c r="BV26" s="109">
        <f t="shared" si="29"/>
        <v>0</v>
      </c>
      <c r="BW26" s="109">
        <f t="shared" ref="BW26:CC26" si="30">SUM(BW455,BW457,BW458,BW471:BW472,BW478:BW481,BW483,BW485,BW487:BW488)</f>
        <v>0</v>
      </c>
      <c r="BX26" s="109">
        <f t="shared" si="30"/>
        <v>0</v>
      </c>
      <c r="BY26" s="109">
        <f t="shared" si="30"/>
        <v>0</v>
      </c>
      <c r="BZ26" s="109">
        <f t="shared" si="30"/>
        <v>0</v>
      </c>
      <c r="CA26" s="109">
        <f t="shared" si="30"/>
        <v>0</v>
      </c>
      <c r="CB26" s="109">
        <f t="shared" si="30"/>
        <v>0</v>
      </c>
      <c r="CC26" s="108">
        <f t="shared" si="30"/>
        <v>1342249.95</v>
      </c>
      <c r="CD26"/>
    </row>
    <row r="27" spans="1:82" x14ac:dyDescent="0.75">
      <c r="A27" s="39"/>
      <c r="B27" s="54"/>
      <c r="C27" s="40"/>
      <c r="D27" s="41"/>
      <c r="E27" s="288"/>
      <c r="F27" s="287"/>
      <c r="G27" s="41"/>
      <c r="H27" s="41"/>
      <c r="I27" s="111"/>
      <c r="J27" s="111"/>
      <c r="K27" s="111"/>
      <c r="L27" s="111"/>
      <c r="M27" s="111"/>
      <c r="N27" s="111"/>
      <c r="O27" s="111"/>
      <c r="P27" s="111"/>
      <c r="Q27" s="111"/>
      <c r="R27" s="111"/>
      <c r="S27" s="111"/>
      <c r="T27" s="111"/>
      <c r="U27" s="111"/>
      <c r="V27" s="111"/>
      <c r="W27" s="111"/>
      <c r="X27" s="111"/>
      <c r="Y27" s="111"/>
      <c r="Z27" s="111"/>
      <c r="AA27" s="111"/>
      <c r="AB27" s="111"/>
      <c r="AC27" s="111"/>
      <c r="AD27" s="111"/>
      <c r="AE27" s="111"/>
      <c r="AF27" s="111"/>
      <c r="AG27" s="111"/>
      <c r="AH27" s="111"/>
      <c r="AI27" s="111"/>
      <c r="AJ27" s="111"/>
      <c r="AK27" s="111"/>
      <c r="AL27" s="111"/>
      <c r="AM27" s="111"/>
      <c r="AN27" s="111"/>
      <c r="AO27" s="111"/>
      <c r="AP27" s="111"/>
      <c r="AQ27" s="111"/>
      <c r="AR27" s="111"/>
      <c r="AS27" s="111"/>
      <c r="AT27" s="111"/>
      <c r="AU27" s="111"/>
      <c r="AV27" s="111"/>
      <c r="AW27" s="111"/>
      <c r="AX27" s="111"/>
      <c r="AY27" s="111"/>
      <c r="AZ27" s="111"/>
      <c r="BA27" s="111"/>
      <c r="BB27" s="111"/>
      <c r="BC27" s="111"/>
      <c r="BD27" s="111"/>
      <c r="BE27" s="111"/>
      <c r="BF27" s="111"/>
      <c r="BG27" s="111"/>
      <c r="BH27" s="111"/>
      <c r="BI27" s="111"/>
      <c r="BJ27" s="111"/>
      <c r="BK27" s="111"/>
      <c r="BL27" s="111"/>
      <c r="BM27" s="111"/>
      <c r="BN27" s="111"/>
      <c r="BO27" s="111"/>
      <c r="BP27" s="111"/>
      <c r="BQ27" s="111"/>
      <c r="BR27" s="111"/>
      <c r="BS27" s="111"/>
      <c r="BT27" s="111"/>
      <c r="BU27" s="111"/>
      <c r="BV27" s="111"/>
      <c r="BW27" s="111"/>
      <c r="BX27" s="111"/>
      <c r="BY27" s="111"/>
      <c r="BZ27" s="111"/>
      <c r="CA27" s="111"/>
      <c r="CB27" s="111"/>
      <c r="CC27" s="112"/>
      <c r="CD27" s="39"/>
    </row>
    <row r="28" spans="1:82" x14ac:dyDescent="0.75">
      <c r="A28" s="39"/>
      <c r="B28" s="113" t="s">
        <v>46</v>
      </c>
      <c r="C28" s="114" t="s">
        <v>47</v>
      </c>
      <c r="D28" s="115"/>
      <c r="E28" s="293"/>
      <c r="F28" s="251"/>
      <c r="G28" s="116">
        <f t="shared" ref="G28:AL28" si="31">+SUM(G29,G55,G93,G103,G116,G148,G152,G164,G167,G169)</f>
        <v>87310000</v>
      </c>
      <c r="H28" s="117">
        <f t="shared" si="31"/>
        <v>0</v>
      </c>
      <c r="I28" s="118">
        <f t="shared" si="31"/>
        <v>0</v>
      </c>
      <c r="J28" s="117">
        <f t="shared" si="31"/>
        <v>152083.32999999999</v>
      </c>
      <c r="K28" s="119">
        <f t="shared" si="31"/>
        <v>152083.32999999999</v>
      </c>
      <c r="L28" s="119">
        <f t="shared" si="31"/>
        <v>152083.32999999999</v>
      </c>
      <c r="M28" s="119">
        <f t="shared" si="31"/>
        <v>152083.32999999999</v>
      </c>
      <c r="N28" s="119">
        <f t="shared" si="31"/>
        <v>152083.32999999999</v>
      </c>
      <c r="O28" s="119">
        <f t="shared" si="31"/>
        <v>152083.32999999999</v>
      </c>
      <c r="P28" s="119">
        <f t="shared" si="31"/>
        <v>152083.32999999999</v>
      </c>
      <c r="Q28" s="119">
        <f t="shared" si="31"/>
        <v>152083.32999999999</v>
      </c>
      <c r="R28" s="119">
        <f t="shared" si="31"/>
        <v>152083.32999999999</v>
      </c>
      <c r="S28" s="119">
        <f t="shared" si="31"/>
        <v>152083.32999999999</v>
      </c>
      <c r="T28" s="119">
        <f t="shared" si="31"/>
        <v>152083.32999999999</v>
      </c>
      <c r="U28" s="118">
        <f t="shared" si="31"/>
        <v>14228750</v>
      </c>
      <c r="V28" s="117">
        <f t="shared" si="31"/>
        <v>152083.32999999999</v>
      </c>
      <c r="W28" s="119">
        <f t="shared" si="31"/>
        <v>152083.32999999999</v>
      </c>
      <c r="X28" s="119">
        <f t="shared" si="31"/>
        <v>152083.32999999999</v>
      </c>
      <c r="Y28" s="119">
        <f t="shared" si="31"/>
        <v>152083.32999999999</v>
      </c>
      <c r="Z28" s="119">
        <f t="shared" si="31"/>
        <v>152083.32999999999</v>
      </c>
      <c r="AA28" s="119">
        <f t="shared" si="31"/>
        <v>152083.32999999999</v>
      </c>
      <c r="AB28" s="119">
        <f t="shared" si="31"/>
        <v>152083.32999999999</v>
      </c>
      <c r="AC28" s="119">
        <f t="shared" si="31"/>
        <v>152083.32999999999</v>
      </c>
      <c r="AD28" s="119">
        <f t="shared" si="31"/>
        <v>152083.32999999999</v>
      </c>
      <c r="AE28" s="119">
        <f t="shared" si="31"/>
        <v>152083.32999999999</v>
      </c>
      <c r="AF28" s="119">
        <f t="shared" si="31"/>
        <v>152083.32999999999</v>
      </c>
      <c r="AG28" s="118">
        <f t="shared" si="31"/>
        <v>13328750</v>
      </c>
      <c r="AH28" s="120">
        <f t="shared" si="31"/>
        <v>152083.32999999999</v>
      </c>
      <c r="AI28" s="119">
        <f t="shared" si="31"/>
        <v>152083.32999999999</v>
      </c>
      <c r="AJ28" s="119">
        <f t="shared" si="31"/>
        <v>152083.32999999999</v>
      </c>
      <c r="AK28" s="119">
        <f t="shared" si="31"/>
        <v>152083.32999999999</v>
      </c>
      <c r="AL28" s="119">
        <f t="shared" si="31"/>
        <v>152083.32999999999</v>
      </c>
      <c r="AM28" s="119">
        <f t="shared" ref="AM28:BR28" si="32">+SUM(AM29,AM55,AM93,AM103,AM116,AM148,AM152,AM164,AM167,AM169)</f>
        <v>152083.32999999999</v>
      </c>
      <c r="AN28" s="119">
        <f t="shared" si="32"/>
        <v>152083.32999999999</v>
      </c>
      <c r="AO28" s="119">
        <f t="shared" si="32"/>
        <v>152083.32999999999</v>
      </c>
      <c r="AP28" s="119">
        <f t="shared" si="32"/>
        <v>152083.32999999999</v>
      </c>
      <c r="AQ28" s="119">
        <f t="shared" si="32"/>
        <v>152083.32999999999</v>
      </c>
      <c r="AR28" s="119">
        <f t="shared" si="32"/>
        <v>152083.32999999999</v>
      </c>
      <c r="AS28" s="118">
        <f t="shared" si="32"/>
        <v>12428750</v>
      </c>
      <c r="AT28" s="120">
        <f t="shared" si="32"/>
        <v>152083.32999999999</v>
      </c>
      <c r="AU28" s="119">
        <f t="shared" si="32"/>
        <v>152083.32999999999</v>
      </c>
      <c r="AV28" s="119">
        <f t="shared" si="32"/>
        <v>152083.32999999999</v>
      </c>
      <c r="AW28" s="119">
        <f t="shared" si="32"/>
        <v>152083.32999999999</v>
      </c>
      <c r="AX28" s="119">
        <f t="shared" si="32"/>
        <v>152083.32999999999</v>
      </c>
      <c r="AY28" s="119">
        <f t="shared" si="32"/>
        <v>152083.32999999999</v>
      </c>
      <c r="AZ28" s="119">
        <f t="shared" si="32"/>
        <v>152083.32999999999</v>
      </c>
      <c r="BA28" s="119">
        <f t="shared" si="32"/>
        <v>152083.32999999999</v>
      </c>
      <c r="BB28" s="119">
        <f t="shared" si="32"/>
        <v>152083.32999999999</v>
      </c>
      <c r="BC28" s="119">
        <f t="shared" si="32"/>
        <v>152083.32999999999</v>
      </c>
      <c r="BD28" s="119">
        <f t="shared" si="32"/>
        <v>152083.32999999999</v>
      </c>
      <c r="BE28" s="118">
        <f t="shared" si="32"/>
        <v>12428750</v>
      </c>
      <c r="BF28" s="120">
        <f t="shared" si="32"/>
        <v>152083.32999999999</v>
      </c>
      <c r="BG28" s="119">
        <f t="shared" si="32"/>
        <v>152083.32999999999</v>
      </c>
      <c r="BH28" s="119">
        <f t="shared" si="32"/>
        <v>152083.32999999999</v>
      </c>
      <c r="BI28" s="119">
        <f t="shared" si="32"/>
        <v>152083.32999999999</v>
      </c>
      <c r="BJ28" s="119">
        <f t="shared" si="32"/>
        <v>152083.32999999999</v>
      </c>
      <c r="BK28" s="119">
        <f t="shared" si="32"/>
        <v>152083.32999999999</v>
      </c>
      <c r="BL28" s="119">
        <f t="shared" si="32"/>
        <v>152083.32999999999</v>
      </c>
      <c r="BM28" s="119">
        <f t="shared" si="32"/>
        <v>152083.32999999999</v>
      </c>
      <c r="BN28" s="119">
        <f t="shared" si="32"/>
        <v>152083.32999999999</v>
      </c>
      <c r="BO28" s="119">
        <f t="shared" si="32"/>
        <v>152083.32999999999</v>
      </c>
      <c r="BP28" s="119">
        <f t="shared" si="32"/>
        <v>152083.32999999999</v>
      </c>
      <c r="BQ28" s="118">
        <f t="shared" si="32"/>
        <v>12428750</v>
      </c>
      <c r="BR28" s="120">
        <f t="shared" si="32"/>
        <v>152083.32999999999</v>
      </c>
      <c r="BS28" s="119">
        <f t="shared" ref="BS28:CC28" si="33">+SUM(BS29,BS55,BS93,BS103,BS116,BS148,BS152,BS164,BS167,BS169)</f>
        <v>152083.32999999999</v>
      </c>
      <c r="BT28" s="119">
        <f t="shared" si="33"/>
        <v>152083.32999999999</v>
      </c>
      <c r="BU28" s="119">
        <f t="shared" si="33"/>
        <v>152083.32999999999</v>
      </c>
      <c r="BV28" s="119">
        <f t="shared" si="33"/>
        <v>152083.32999999999</v>
      </c>
      <c r="BW28" s="119">
        <f t="shared" si="33"/>
        <v>152083.32999999999</v>
      </c>
      <c r="BX28" s="119">
        <f t="shared" si="33"/>
        <v>152083.32999999999</v>
      </c>
      <c r="BY28" s="119">
        <f t="shared" si="33"/>
        <v>152083.32999999999</v>
      </c>
      <c r="BZ28" s="119">
        <f t="shared" si="33"/>
        <v>152083.32999999999</v>
      </c>
      <c r="CA28" s="119">
        <f t="shared" si="33"/>
        <v>152083.32999999999</v>
      </c>
      <c r="CB28" s="119">
        <f t="shared" si="33"/>
        <v>152083.32999999999</v>
      </c>
      <c r="CC28" s="118">
        <f t="shared" si="33"/>
        <v>12428750.220000001</v>
      </c>
      <c r="CD28" s="368"/>
    </row>
    <row r="29" spans="1:82" x14ac:dyDescent="0.75">
      <c r="A29" s="39"/>
      <c r="B29" s="121" t="s">
        <v>49</v>
      </c>
      <c r="C29" s="122" t="s">
        <v>50</v>
      </c>
      <c r="D29" s="123"/>
      <c r="E29" s="294"/>
      <c r="F29" s="249"/>
      <c r="G29" s="124">
        <f>SUM(G30:G54)</f>
        <v>0</v>
      </c>
      <c r="H29" s="125">
        <f t="shared" ref="H29:BS29" si="34">SUM(H30:H54)</f>
        <v>0</v>
      </c>
      <c r="I29" s="126">
        <f t="shared" si="34"/>
        <v>0</v>
      </c>
      <c r="J29" s="125">
        <f t="shared" si="34"/>
        <v>0</v>
      </c>
      <c r="K29" s="127">
        <f t="shared" si="34"/>
        <v>0</v>
      </c>
      <c r="L29" s="127">
        <f t="shared" si="34"/>
        <v>0</v>
      </c>
      <c r="M29" s="127">
        <f t="shared" si="34"/>
        <v>0</v>
      </c>
      <c r="N29" s="127">
        <f t="shared" si="34"/>
        <v>0</v>
      </c>
      <c r="O29" s="127">
        <f t="shared" si="34"/>
        <v>0</v>
      </c>
      <c r="P29" s="127">
        <f t="shared" si="34"/>
        <v>0</v>
      </c>
      <c r="Q29" s="127">
        <f t="shared" si="34"/>
        <v>0</v>
      </c>
      <c r="R29" s="127">
        <f t="shared" si="34"/>
        <v>0</v>
      </c>
      <c r="S29" s="127">
        <f t="shared" si="34"/>
        <v>0</v>
      </c>
      <c r="T29" s="127">
        <f t="shared" si="34"/>
        <v>0</v>
      </c>
      <c r="U29" s="126">
        <f t="shared" si="34"/>
        <v>0</v>
      </c>
      <c r="V29" s="125">
        <f t="shared" si="34"/>
        <v>0</v>
      </c>
      <c r="W29" s="127">
        <f t="shared" si="34"/>
        <v>0</v>
      </c>
      <c r="X29" s="127">
        <f t="shared" si="34"/>
        <v>0</v>
      </c>
      <c r="Y29" s="127">
        <f t="shared" si="34"/>
        <v>0</v>
      </c>
      <c r="Z29" s="127">
        <f t="shared" si="34"/>
        <v>0</v>
      </c>
      <c r="AA29" s="127">
        <f t="shared" si="34"/>
        <v>0</v>
      </c>
      <c r="AB29" s="127">
        <f t="shared" si="34"/>
        <v>0</v>
      </c>
      <c r="AC29" s="127">
        <f t="shared" si="34"/>
        <v>0</v>
      </c>
      <c r="AD29" s="127">
        <f t="shared" si="34"/>
        <v>0</v>
      </c>
      <c r="AE29" s="127">
        <f t="shared" si="34"/>
        <v>0</v>
      </c>
      <c r="AF29" s="127">
        <f t="shared" si="34"/>
        <v>0</v>
      </c>
      <c r="AG29" s="126">
        <f t="shared" si="34"/>
        <v>0</v>
      </c>
      <c r="AH29" s="128">
        <f t="shared" si="34"/>
        <v>0</v>
      </c>
      <c r="AI29" s="127">
        <f t="shared" si="34"/>
        <v>0</v>
      </c>
      <c r="AJ29" s="127">
        <f t="shared" si="34"/>
        <v>0</v>
      </c>
      <c r="AK29" s="127">
        <f t="shared" si="34"/>
        <v>0</v>
      </c>
      <c r="AL29" s="127">
        <f t="shared" si="34"/>
        <v>0</v>
      </c>
      <c r="AM29" s="127">
        <f t="shared" si="34"/>
        <v>0</v>
      </c>
      <c r="AN29" s="127">
        <f t="shared" si="34"/>
        <v>0</v>
      </c>
      <c r="AO29" s="127">
        <f t="shared" si="34"/>
        <v>0</v>
      </c>
      <c r="AP29" s="127">
        <f t="shared" si="34"/>
        <v>0</v>
      </c>
      <c r="AQ29" s="127">
        <f t="shared" si="34"/>
        <v>0</v>
      </c>
      <c r="AR29" s="127">
        <f t="shared" si="34"/>
        <v>0</v>
      </c>
      <c r="AS29" s="126">
        <f t="shared" si="34"/>
        <v>0</v>
      </c>
      <c r="AT29" s="128">
        <f t="shared" si="34"/>
        <v>0</v>
      </c>
      <c r="AU29" s="127">
        <f t="shared" si="34"/>
        <v>0</v>
      </c>
      <c r="AV29" s="127">
        <f t="shared" si="34"/>
        <v>0</v>
      </c>
      <c r="AW29" s="127">
        <f t="shared" si="34"/>
        <v>0</v>
      </c>
      <c r="AX29" s="127">
        <f t="shared" si="34"/>
        <v>0</v>
      </c>
      <c r="AY29" s="127">
        <f t="shared" si="34"/>
        <v>0</v>
      </c>
      <c r="AZ29" s="127">
        <f t="shared" si="34"/>
        <v>0</v>
      </c>
      <c r="BA29" s="127">
        <f t="shared" si="34"/>
        <v>0</v>
      </c>
      <c r="BB29" s="127">
        <f t="shared" si="34"/>
        <v>0</v>
      </c>
      <c r="BC29" s="127">
        <f t="shared" si="34"/>
        <v>0</v>
      </c>
      <c r="BD29" s="127">
        <f t="shared" si="34"/>
        <v>0</v>
      </c>
      <c r="BE29" s="126">
        <f t="shared" si="34"/>
        <v>0</v>
      </c>
      <c r="BF29" s="128">
        <f t="shared" si="34"/>
        <v>0</v>
      </c>
      <c r="BG29" s="127">
        <f t="shared" si="34"/>
        <v>0</v>
      </c>
      <c r="BH29" s="127">
        <f t="shared" si="34"/>
        <v>0</v>
      </c>
      <c r="BI29" s="127">
        <f t="shared" si="34"/>
        <v>0</v>
      </c>
      <c r="BJ29" s="127">
        <f t="shared" si="34"/>
        <v>0</v>
      </c>
      <c r="BK29" s="127">
        <f t="shared" si="34"/>
        <v>0</v>
      </c>
      <c r="BL29" s="127">
        <f t="shared" si="34"/>
        <v>0</v>
      </c>
      <c r="BM29" s="127">
        <f t="shared" si="34"/>
        <v>0</v>
      </c>
      <c r="BN29" s="127">
        <f t="shared" si="34"/>
        <v>0</v>
      </c>
      <c r="BO29" s="127">
        <f t="shared" si="34"/>
        <v>0</v>
      </c>
      <c r="BP29" s="127">
        <f t="shared" si="34"/>
        <v>0</v>
      </c>
      <c r="BQ29" s="126">
        <f t="shared" si="34"/>
        <v>0</v>
      </c>
      <c r="BR29" s="128">
        <f t="shared" si="34"/>
        <v>0</v>
      </c>
      <c r="BS29" s="127">
        <f t="shared" si="34"/>
        <v>0</v>
      </c>
      <c r="BT29" s="127">
        <f t="shared" ref="BT29:CC29" si="35">SUM(BT30:BT54)</f>
        <v>0</v>
      </c>
      <c r="BU29" s="127">
        <f t="shared" si="35"/>
        <v>0</v>
      </c>
      <c r="BV29" s="127">
        <f t="shared" si="35"/>
        <v>0</v>
      </c>
      <c r="BW29" s="127">
        <f t="shared" si="35"/>
        <v>0</v>
      </c>
      <c r="BX29" s="127">
        <f t="shared" si="35"/>
        <v>0</v>
      </c>
      <c r="BY29" s="127">
        <f t="shared" si="35"/>
        <v>0</v>
      </c>
      <c r="BZ29" s="127">
        <f t="shared" si="35"/>
        <v>0</v>
      </c>
      <c r="CA29" s="127">
        <f t="shared" si="35"/>
        <v>0</v>
      </c>
      <c r="CB29" s="127">
        <f t="shared" si="35"/>
        <v>0</v>
      </c>
      <c r="CC29" s="126">
        <f t="shared" si="35"/>
        <v>0</v>
      </c>
      <c r="CD29" s="368"/>
    </row>
    <row r="30" spans="1:82" x14ac:dyDescent="0.75">
      <c r="A30" s="39"/>
      <c r="B30" s="73" t="s">
        <v>51</v>
      </c>
      <c r="C30" s="129" t="s">
        <v>52</v>
      </c>
      <c r="D30" s="130"/>
      <c r="E30" s="255"/>
      <c r="F30" s="224"/>
      <c r="G30" s="217"/>
      <c r="H30" s="75"/>
      <c r="I30" s="76"/>
      <c r="J30" s="230"/>
      <c r="K30" s="231"/>
      <c r="L30" s="231"/>
      <c r="M30" s="231"/>
      <c r="N30" s="231"/>
      <c r="O30" s="231"/>
      <c r="P30" s="231"/>
      <c r="Q30" s="231"/>
      <c r="R30" s="231"/>
      <c r="S30" s="231"/>
      <c r="T30" s="231"/>
      <c r="U30" s="232"/>
      <c r="V30" s="230"/>
      <c r="W30" s="231"/>
      <c r="X30" s="231"/>
      <c r="Y30" s="231"/>
      <c r="Z30" s="231"/>
      <c r="AA30" s="231"/>
      <c r="AB30" s="231"/>
      <c r="AC30" s="231"/>
      <c r="AD30" s="231"/>
      <c r="AE30" s="231"/>
      <c r="AF30" s="231"/>
      <c r="AG30" s="232"/>
      <c r="AH30" s="233"/>
      <c r="AI30" s="231"/>
      <c r="AJ30" s="231"/>
      <c r="AK30" s="231"/>
      <c r="AL30" s="231"/>
      <c r="AM30" s="231"/>
      <c r="AN30" s="231"/>
      <c r="AO30" s="231"/>
      <c r="AP30" s="231"/>
      <c r="AQ30" s="231"/>
      <c r="AR30" s="231"/>
      <c r="AS30" s="232"/>
      <c r="AT30" s="233"/>
      <c r="AU30" s="231"/>
      <c r="AV30" s="231"/>
      <c r="AW30" s="231"/>
      <c r="AX30" s="231"/>
      <c r="AY30" s="231"/>
      <c r="AZ30" s="231"/>
      <c r="BA30" s="231"/>
      <c r="BB30" s="231"/>
      <c r="BC30" s="231"/>
      <c r="BD30" s="231"/>
      <c r="BE30" s="232"/>
      <c r="BF30" s="233"/>
      <c r="BG30" s="231"/>
      <c r="BH30" s="231"/>
      <c r="BI30" s="231"/>
      <c r="BJ30" s="231"/>
      <c r="BK30" s="231"/>
      <c r="BL30" s="231"/>
      <c r="BM30" s="231"/>
      <c r="BN30" s="231"/>
      <c r="BO30" s="231"/>
      <c r="BP30" s="231"/>
      <c r="BQ30" s="232"/>
      <c r="BR30" s="233"/>
      <c r="BS30" s="231"/>
      <c r="BT30" s="231"/>
      <c r="BU30" s="231"/>
      <c r="BV30" s="231"/>
      <c r="BW30" s="231"/>
      <c r="BX30" s="231"/>
      <c r="BY30" s="231"/>
      <c r="BZ30" s="231"/>
      <c r="CA30" s="231"/>
      <c r="CB30" s="231"/>
      <c r="CC30" s="232"/>
      <c r="CD30" s="368"/>
    </row>
    <row r="31" spans="1:82" ht="27" x14ac:dyDescent="0.75">
      <c r="A31" s="39"/>
      <c r="B31" s="73" t="s">
        <v>53</v>
      </c>
      <c r="C31" s="129" t="s">
        <v>54</v>
      </c>
      <c r="D31" s="130" t="s">
        <v>55</v>
      </c>
      <c r="E31" s="255">
        <v>6</v>
      </c>
      <c r="F31" s="224"/>
      <c r="G31" s="74">
        <f t="shared" ref="G31:G35" si="36">+SUM(H31:CC31)</f>
        <v>0</v>
      </c>
      <c r="H31" s="219"/>
      <c r="I31" s="218"/>
      <c r="J31" s="75"/>
      <c r="K31" s="77"/>
      <c r="L31" s="77"/>
      <c r="M31" s="77"/>
      <c r="N31" s="77"/>
      <c r="O31" s="77"/>
      <c r="P31" s="77"/>
      <c r="Q31" s="77"/>
      <c r="R31" s="77"/>
      <c r="S31" s="77"/>
      <c r="T31" s="77"/>
      <c r="U31" s="76"/>
      <c r="V31" s="75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6"/>
      <c r="AH31" s="78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6"/>
      <c r="AT31" s="78"/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6"/>
      <c r="BF31" s="78"/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6"/>
      <c r="BR31" s="78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6"/>
      <c r="CD31" s="368"/>
    </row>
    <row r="32" spans="1:82" ht="27" x14ac:dyDescent="0.75">
      <c r="A32" s="39"/>
      <c r="B32" s="73" t="s">
        <v>56</v>
      </c>
      <c r="C32" s="129" t="s">
        <v>57</v>
      </c>
      <c r="D32" s="130" t="s">
        <v>58</v>
      </c>
      <c r="E32" s="255">
        <v>48</v>
      </c>
      <c r="F32" s="224"/>
      <c r="G32" s="74">
        <f t="shared" si="36"/>
        <v>0</v>
      </c>
      <c r="H32" s="75"/>
      <c r="I32" s="76"/>
      <c r="J32" s="219"/>
      <c r="K32" s="220"/>
      <c r="L32" s="220"/>
      <c r="M32" s="220"/>
      <c r="N32" s="220"/>
      <c r="O32" s="220"/>
      <c r="P32" s="220"/>
      <c r="Q32" s="220"/>
      <c r="R32" s="220"/>
      <c r="S32" s="220"/>
      <c r="T32" s="220"/>
      <c r="U32" s="218"/>
      <c r="V32" s="219"/>
      <c r="W32" s="220"/>
      <c r="X32" s="220"/>
      <c r="Y32" s="220"/>
      <c r="Z32" s="220"/>
      <c r="AA32" s="220"/>
      <c r="AB32" s="220"/>
      <c r="AC32" s="220"/>
      <c r="AD32" s="220"/>
      <c r="AE32" s="220"/>
      <c r="AF32" s="220"/>
      <c r="AG32" s="218"/>
      <c r="AH32" s="221"/>
      <c r="AI32" s="220"/>
      <c r="AJ32" s="220"/>
      <c r="AK32" s="220"/>
      <c r="AL32" s="220"/>
      <c r="AM32" s="220"/>
      <c r="AN32" s="220"/>
      <c r="AO32" s="220"/>
      <c r="AP32" s="220"/>
      <c r="AQ32" s="220"/>
      <c r="AR32" s="220"/>
      <c r="AS32" s="218"/>
      <c r="AT32" s="221"/>
      <c r="AU32" s="220"/>
      <c r="AV32" s="220"/>
      <c r="AW32" s="220"/>
      <c r="AX32" s="220"/>
      <c r="AY32" s="220"/>
      <c r="AZ32" s="220"/>
      <c r="BA32" s="220"/>
      <c r="BB32" s="220"/>
      <c r="BC32" s="220"/>
      <c r="BD32" s="220"/>
      <c r="BE32" s="218"/>
      <c r="BF32" s="78"/>
      <c r="BG32" s="77"/>
      <c r="BH32" s="77"/>
      <c r="BI32" s="77"/>
      <c r="BJ32" s="77"/>
      <c r="BK32" s="77"/>
      <c r="BL32" s="77"/>
      <c r="BM32" s="77"/>
      <c r="BN32" s="77"/>
      <c r="BO32" s="77"/>
      <c r="BP32" s="77"/>
      <c r="BQ32" s="76"/>
      <c r="BR32" s="78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6"/>
      <c r="CD32" s="368"/>
    </row>
    <row r="33" spans="1:82" ht="27" x14ac:dyDescent="0.75">
      <c r="A33" s="39"/>
      <c r="B33" s="73" t="s">
        <v>59</v>
      </c>
      <c r="C33" s="129" t="s">
        <v>60</v>
      </c>
      <c r="D33" s="130" t="s">
        <v>58</v>
      </c>
      <c r="E33" s="255">
        <v>12</v>
      </c>
      <c r="F33" s="224"/>
      <c r="G33" s="74">
        <f t="shared" si="36"/>
        <v>0</v>
      </c>
      <c r="H33" s="75"/>
      <c r="I33" s="76"/>
      <c r="J33" s="75"/>
      <c r="K33" s="77"/>
      <c r="L33" s="77"/>
      <c r="M33" s="77"/>
      <c r="N33" s="77"/>
      <c r="O33" s="77"/>
      <c r="P33" s="77"/>
      <c r="Q33" s="77"/>
      <c r="R33" s="77"/>
      <c r="S33" s="77"/>
      <c r="T33" s="77"/>
      <c r="U33" s="76"/>
      <c r="V33" s="75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6"/>
      <c r="AH33" s="75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6"/>
      <c r="AT33" s="75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6"/>
      <c r="BF33" s="221"/>
      <c r="BG33" s="220"/>
      <c r="BH33" s="220"/>
      <c r="BI33" s="220"/>
      <c r="BJ33" s="220"/>
      <c r="BK33" s="220"/>
      <c r="BL33" s="220"/>
      <c r="BM33" s="220"/>
      <c r="BN33" s="220"/>
      <c r="BO33" s="220"/>
      <c r="BP33" s="220"/>
      <c r="BQ33" s="218"/>
      <c r="BR33" s="78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6"/>
      <c r="CD33" s="368"/>
    </row>
    <row r="34" spans="1:82" x14ac:dyDescent="0.75">
      <c r="A34" s="39"/>
      <c r="B34" s="73" t="s">
        <v>61</v>
      </c>
      <c r="C34" s="129" t="s">
        <v>62</v>
      </c>
      <c r="D34" s="130" t="s">
        <v>58</v>
      </c>
      <c r="E34" s="255">
        <v>6</v>
      </c>
      <c r="F34" s="224"/>
      <c r="G34" s="74">
        <f t="shared" si="36"/>
        <v>0</v>
      </c>
      <c r="H34" s="75"/>
      <c r="I34" s="76"/>
      <c r="J34" s="75"/>
      <c r="K34" s="77"/>
      <c r="L34" s="77"/>
      <c r="M34" s="77"/>
      <c r="N34" s="77"/>
      <c r="O34" s="77"/>
      <c r="P34" s="77"/>
      <c r="Q34" s="77"/>
      <c r="R34" s="77"/>
      <c r="S34" s="77"/>
      <c r="T34" s="77"/>
      <c r="U34" s="76"/>
      <c r="V34" s="75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6"/>
      <c r="AH34" s="78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6"/>
      <c r="AT34" s="78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6"/>
      <c r="BF34" s="78"/>
      <c r="BG34" s="227"/>
      <c r="BH34" s="227"/>
      <c r="BI34" s="227"/>
      <c r="BJ34" s="227"/>
      <c r="BK34" s="227"/>
      <c r="BL34" s="227"/>
      <c r="BM34" s="227"/>
      <c r="BN34" s="227"/>
      <c r="BO34" s="227"/>
      <c r="BP34" s="227"/>
      <c r="BQ34" s="226"/>
      <c r="BR34" s="221"/>
      <c r="BS34" s="220"/>
      <c r="BT34" s="220"/>
      <c r="BU34" s="220"/>
      <c r="BV34" s="220"/>
      <c r="BW34" s="220"/>
      <c r="BX34" s="77"/>
      <c r="BY34" s="77"/>
      <c r="BZ34" s="77"/>
      <c r="CA34" s="77"/>
      <c r="CB34" s="77"/>
      <c r="CC34" s="76"/>
      <c r="CD34" s="368"/>
    </row>
    <row r="35" spans="1:82" ht="27" x14ac:dyDescent="0.75">
      <c r="A35" s="175"/>
      <c r="B35" s="73" t="s">
        <v>63</v>
      </c>
      <c r="C35" s="129" t="s">
        <v>64</v>
      </c>
      <c r="D35" s="130" t="s">
        <v>58</v>
      </c>
      <c r="E35" s="255">
        <v>6</v>
      </c>
      <c r="F35" s="229"/>
      <c r="G35" s="74">
        <f t="shared" si="36"/>
        <v>0</v>
      </c>
      <c r="H35" s="225"/>
      <c r="I35" s="226"/>
      <c r="J35" s="225"/>
      <c r="K35" s="227"/>
      <c r="L35" s="227"/>
      <c r="M35" s="227"/>
      <c r="N35" s="227"/>
      <c r="O35" s="227"/>
      <c r="P35" s="227"/>
      <c r="Q35" s="227"/>
      <c r="R35" s="227"/>
      <c r="S35" s="227"/>
      <c r="T35" s="227"/>
      <c r="U35" s="226"/>
      <c r="V35" s="225"/>
      <c r="W35" s="227"/>
      <c r="X35" s="227"/>
      <c r="Y35" s="227"/>
      <c r="Z35" s="227"/>
      <c r="AA35" s="227"/>
      <c r="AB35" s="227"/>
      <c r="AC35" s="227"/>
      <c r="AD35" s="227"/>
      <c r="AE35" s="227"/>
      <c r="AF35" s="227"/>
      <c r="AG35" s="226"/>
      <c r="AH35" s="228"/>
      <c r="AI35" s="227"/>
      <c r="AJ35" s="227"/>
      <c r="AK35" s="227"/>
      <c r="AL35" s="227"/>
      <c r="AM35" s="227"/>
      <c r="AN35" s="227"/>
      <c r="AO35" s="227"/>
      <c r="AP35" s="227"/>
      <c r="AQ35" s="227"/>
      <c r="AR35" s="227"/>
      <c r="AS35" s="226"/>
      <c r="AT35" s="228"/>
      <c r="AU35" s="227"/>
      <c r="AV35" s="227"/>
      <c r="AW35" s="227"/>
      <c r="AX35" s="227"/>
      <c r="AY35" s="227"/>
      <c r="AZ35" s="227"/>
      <c r="BA35" s="227"/>
      <c r="BB35" s="227"/>
      <c r="BC35" s="227"/>
      <c r="BD35" s="227"/>
      <c r="BE35" s="226"/>
      <c r="BF35" s="228"/>
      <c r="BG35" s="227"/>
      <c r="BH35" s="227"/>
      <c r="BI35" s="227"/>
      <c r="BJ35" s="227"/>
      <c r="BK35" s="227"/>
      <c r="BL35" s="227"/>
      <c r="BM35" s="227"/>
      <c r="BN35" s="227"/>
      <c r="BO35" s="227"/>
      <c r="BP35" s="227"/>
      <c r="BQ35" s="226"/>
      <c r="BR35" s="228"/>
      <c r="BS35" s="77"/>
      <c r="BT35" s="77"/>
      <c r="BU35" s="77"/>
      <c r="BV35" s="77"/>
      <c r="BW35" s="77"/>
      <c r="BX35" s="220"/>
      <c r="BY35" s="220"/>
      <c r="BZ35" s="220"/>
      <c r="CA35" s="220"/>
      <c r="CB35" s="220"/>
      <c r="CC35" s="218"/>
      <c r="CD35" s="368"/>
    </row>
    <row r="36" spans="1:82" x14ac:dyDescent="0.75">
      <c r="A36" s="39"/>
      <c r="B36" s="73" t="s">
        <v>65</v>
      </c>
      <c r="C36" s="129" t="s">
        <v>66</v>
      </c>
      <c r="D36" s="130" t="s">
        <v>603</v>
      </c>
      <c r="E36" s="255">
        <v>6</v>
      </c>
      <c r="F36" s="224"/>
      <c r="G36" s="74">
        <f t="shared" ref="G36:G92" si="37">+SUM(H36:CC36)</f>
        <v>0</v>
      </c>
      <c r="H36" s="75"/>
      <c r="I36" s="76"/>
      <c r="J36" s="283"/>
      <c r="K36" s="77"/>
      <c r="L36" s="77"/>
      <c r="M36" s="77"/>
      <c r="N36" s="77"/>
      <c r="O36" s="77"/>
      <c r="P36" s="77"/>
      <c r="Q36" s="77"/>
      <c r="R36" s="77"/>
      <c r="S36" s="77"/>
      <c r="T36" s="77"/>
      <c r="U36" s="76"/>
      <c r="V36" s="283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6"/>
      <c r="AH36" s="283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6"/>
      <c r="AT36" s="283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6"/>
      <c r="BF36" s="283"/>
      <c r="BG36" s="77"/>
      <c r="BH36" s="77"/>
      <c r="BI36" s="77"/>
      <c r="BJ36" s="77"/>
      <c r="BK36" s="77"/>
      <c r="BL36" s="77"/>
      <c r="BM36" s="77"/>
      <c r="BN36" s="77"/>
      <c r="BO36" s="77"/>
      <c r="BP36" s="77"/>
      <c r="BQ36" s="76"/>
      <c r="BR36" s="283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6"/>
      <c r="CD36" s="368"/>
    </row>
    <row r="37" spans="1:82" x14ac:dyDescent="0.75">
      <c r="A37" s="39"/>
      <c r="B37" s="73" t="s">
        <v>68</v>
      </c>
      <c r="C37" s="129" t="s">
        <v>69</v>
      </c>
      <c r="D37" s="130" t="s">
        <v>58</v>
      </c>
      <c r="E37" s="255">
        <v>72</v>
      </c>
      <c r="F37" s="224"/>
      <c r="G37" s="74">
        <f t="shared" si="37"/>
        <v>0</v>
      </c>
      <c r="H37" s="75"/>
      <c r="I37" s="76"/>
      <c r="J37" s="219"/>
      <c r="K37" s="220"/>
      <c r="L37" s="220"/>
      <c r="M37" s="220"/>
      <c r="N37" s="220"/>
      <c r="O37" s="220"/>
      <c r="P37" s="220"/>
      <c r="Q37" s="220"/>
      <c r="R37" s="220"/>
      <c r="S37" s="220"/>
      <c r="T37" s="220"/>
      <c r="U37" s="218"/>
      <c r="V37" s="219"/>
      <c r="W37" s="220"/>
      <c r="X37" s="220"/>
      <c r="Y37" s="220"/>
      <c r="Z37" s="220"/>
      <c r="AA37" s="220"/>
      <c r="AB37" s="220"/>
      <c r="AC37" s="220"/>
      <c r="AD37" s="220"/>
      <c r="AE37" s="220"/>
      <c r="AF37" s="220"/>
      <c r="AG37" s="218"/>
      <c r="AH37" s="221"/>
      <c r="AI37" s="220"/>
      <c r="AJ37" s="220"/>
      <c r="AK37" s="220"/>
      <c r="AL37" s="220"/>
      <c r="AM37" s="220"/>
      <c r="AN37" s="220"/>
      <c r="AO37" s="220"/>
      <c r="AP37" s="220"/>
      <c r="AQ37" s="220"/>
      <c r="AR37" s="220"/>
      <c r="AS37" s="218"/>
      <c r="AT37" s="221"/>
      <c r="AU37" s="220"/>
      <c r="AV37" s="220"/>
      <c r="AW37" s="220"/>
      <c r="AX37" s="220"/>
      <c r="AY37" s="220"/>
      <c r="AZ37" s="220"/>
      <c r="BA37" s="220"/>
      <c r="BB37" s="220"/>
      <c r="BC37" s="220"/>
      <c r="BD37" s="220"/>
      <c r="BE37" s="218"/>
      <c r="BF37" s="221"/>
      <c r="BG37" s="220"/>
      <c r="BH37" s="220"/>
      <c r="BI37" s="220"/>
      <c r="BJ37" s="220"/>
      <c r="BK37" s="220"/>
      <c r="BL37" s="220"/>
      <c r="BM37" s="220"/>
      <c r="BN37" s="220"/>
      <c r="BO37" s="220"/>
      <c r="BP37" s="220"/>
      <c r="BQ37" s="218"/>
      <c r="BR37" s="221"/>
      <c r="BS37" s="220"/>
      <c r="BT37" s="220"/>
      <c r="BU37" s="220"/>
      <c r="BV37" s="220"/>
      <c r="BW37" s="220"/>
      <c r="BX37" s="220"/>
      <c r="BY37" s="220"/>
      <c r="BZ37" s="220"/>
      <c r="CA37" s="220"/>
      <c r="CB37" s="220"/>
      <c r="CC37" s="218"/>
      <c r="CD37" s="368"/>
    </row>
    <row r="38" spans="1:82" x14ac:dyDescent="0.75">
      <c r="A38" s="39"/>
      <c r="B38" s="73" t="s">
        <v>70</v>
      </c>
      <c r="C38" s="129" t="s">
        <v>71</v>
      </c>
      <c r="D38" s="130" t="s">
        <v>58</v>
      </c>
      <c r="E38" s="255">
        <v>72</v>
      </c>
      <c r="F38" s="224"/>
      <c r="G38" s="74">
        <f t="shared" si="37"/>
        <v>0</v>
      </c>
      <c r="H38" s="75"/>
      <c r="I38" s="76"/>
      <c r="J38" s="219"/>
      <c r="K38" s="220"/>
      <c r="L38" s="220"/>
      <c r="M38" s="220"/>
      <c r="N38" s="220"/>
      <c r="O38" s="220"/>
      <c r="P38" s="220"/>
      <c r="Q38" s="220"/>
      <c r="R38" s="220"/>
      <c r="S38" s="220"/>
      <c r="T38" s="220"/>
      <c r="U38" s="218"/>
      <c r="V38" s="219"/>
      <c r="W38" s="220"/>
      <c r="X38" s="220"/>
      <c r="Y38" s="220"/>
      <c r="Z38" s="220"/>
      <c r="AA38" s="220"/>
      <c r="AB38" s="220"/>
      <c r="AC38" s="220"/>
      <c r="AD38" s="220"/>
      <c r="AE38" s="220"/>
      <c r="AF38" s="220"/>
      <c r="AG38" s="218"/>
      <c r="AH38" s="221"/>
      <c r="AI38" s="220"/>
      <c r="AJ38" s="220"/>
      <c r="AK38" s="220"/>
      <c r="AL38" s="220"/>
      <c r="AM38" s="220"/>
      <c r="AN38" s="220"/>
      <c r="AO38" s="220"/>
      <c r="AP38" s="220"/>
      <c r="AQ38" s="220"/>
      <c r="AR38" s="220"/>
      <c r="AS38" s="218"/>
      <c r="AT38" s="221"/>
      <c r="AU38" s="220"/>
      <c r="AV38" s="220"/>
      <c r="AW38" s="220"/>
      <c r="AX38" s="220"/>
      <c r="AY38" s="220"/>
      <c r="AZ38" s="220"/>
      <c r="BA38" s="220"/>
      <c r="BB38" s="220"/>
      <c r="BC38" s="220"/>
      <c r="BD38" s="220"/>
      <c r="BE38" s="218"/>
      <c r="BF38" s="221"/>
      <c r="BG38" s="220"/>
      <c r="BH38" s="220"/>
      <c r="BI38" s="220"/>
      <c r="BJ38" s="220"/>
      <c r="BK38" s="220"/>
      <c r="BL38" s="220"/>
      <c r="BM38" s="220"/>
      <c r="BN38" s="220"/>
      <c r="BO38" s="220"/>
      <c r="BP38" s="220"/>
      <c r="BQ38" s="218"/>
      <c r="BR38" s="221"/>
      <c r="BS38" s="220"/>
      <c r="BT38" s="220"/>
      <c r="BU38" s="220"/>
      <c r="BV38" s="220"/>
      <c r="BW38" s="220"/>
      <c r="BX38" s="220"/>
      <c r="BY38" s="220"/>
      <c r="BZ38" s="220"/>
      <c r="CA38" s="220"/>
      <c r="CB38" s="220"/>
      <c r="CC38" s="218"/>
      <c r="CD38" s="368"/>
    </row>
    <row r="39" spans="1:82" x14ac:dyDescent="0.75">
      <c r="A39" s="39"/>
      <c r="B39" s="73" t="s">
        <v>72</v>
      </c>
      <c r="C39" s="129" t="s">
        <v>73</v>
      </c>
      <c r="D39" s="130" t="s">
        <v>58</v>
      </c>
      <c r="E39" s="255">
        <v>72</v>
      </c>
      <c r="F39" s="224"/>
      <c r="G39" s="74">
        <f t="shared" si="37"/>
        <v>0</v>
      </c>
      <c r="H39" s="75"/>
      <c r="I39" s="76"/>
      <c r="J39" s="219"/>
      <c r="K39" s="220"/>
      <c r="L39" s="220"/>
      <c r="M39" s="220"/>
      <c r="N39" s="220"/>
      <c r="O39" s="220"/>
      <c r="P39" s="220"/>
      <c r="Q39" s="220"/>
      <c r="R39" s="220"/>
      <c r="S39" s="220"/>
      <c r="T39" s="220"/>
      <c r="U39" s="218"/>
      <c r="V39" s="219"/>
      <c r="W39" s="220"/>
      <c r="X39" s="220"/>
      <c r="Y39" s="220"/>
      <c r="Z39" s="220"/>
      <c r="AA39" s="220"/>
      <c r="AB39" s="220"/>
      <c r="AC39" s="220"/>
      <c r="AD39" s="220"/>
      <c r="AE39" s="220"/>
      <c r="AF39" s="220"/>
      <c r="AG39" s="218"/>
      <c r="AH39" s="221"/>
      <c r="AI39" s="220"/>
      <c r="AJ39" s="220"/>
      <c r="AK39" s="220"/>
      <c r="AL39" s="220"/>
      <c r="AM39" s="220"/>
      <c r="AN39" s="220"/>
      <c r="AO39" s="220"/>
      <c r="AP39" s="220"/>
      <c r="AQ39" s="220"/>
      <c r="AR39" s="220"/>
      <c r="AS39" s="218"/>
      <c r="AT39" s="221"/>
      <c r="AU39" s="220"/>
      <c r="AV39" s="220"/>
      <c r="AW39" s="220"/>
      <c r="AX39" s="220"/>
      <c r="AY39" s="220"/>
      <c r="AZ39" s="220"/>
      <c r="BA39" s="220"/>
      <c r="BB39" s="220"/>
      <c r="BC39" s="220"/>
      <c r="BD39" s="220"/>
      <c r="BE39" s="218"/>
      <c r="BF39" s="221"/>
      <c r="BG39" s="220"/>
      <c r="BH39" s="220"/>
      <c r="BI39" s="220"/>
      <c r="BJ39" s="220"/>
      <c r="BK39" s="220"/>
      <c r="BL39" s="220"/>
      <c r="BM39" s="220"/>
      <c r="BN39" s="220"/>
      <c r="BO39" s="220"/>
      <c r="BP39" s="220"/>
      <c r="BQ39" s="218"/>
      <c r="BR39" s="221"/>
      <c r="BS39" s="220"/>
      <c r="BT39" s="220"/>
      <c r="BU39" s="220"/>
      <c r="BV39" s="220"/>
      <c r="BW39" s="220"/>
      <c r="BX39" s="220"/>
      <c r="BY39" s="220"/>
      <c r="BZ39" s="220"/>
      <c r="CA39" s="220"/>
      <c r="CB39" s="220"/>
      <c r="CC39" s="218"/>
      <c r="CD39" s="368"/>
    </row>
    <row r="40" spans="1:82" x14ac:dyDescent="0.75">
      <c r="A40" s="39"/>
      <c r="B40" s="73" t="s">
        <v>74</v>
      </c>
      <c r="C40" s="129" t="s">
        <v>75</v>
      </c>
      <c r="D40" s="130" t="s">
        <v>58</v>
      </c>
      <c r="E40" s="255">
        <v>72</v>
      </c>
      <c r="F40" s="224"/>
      <c r="G40" s="74">
        <f t="shared" si="37"/>
        <v>0</v>
      </c>
      <c r="H40" s="75"/>
      <c r="I40" s="76"/>
      <c r="J40" s="219"/>
      <c r="K40" s="220"/>
      <c r="L40" s="220"/>
      <c r="M40" s="220"/>
      <c r="N40" s="220"/>
      <c r="O40" s="220"/>
      <c r="P40" s="220"/>
      <c r="Q40" s="220"/>
      <c r="R40" s="220"/>
      <c r="S40" s="220"/>
      <c r="T40" s="220"/>
      <c r="U40" s="218"/>
      <c r="V40" s="219"/>
      <c r="W40" s="220"/>
      <c r="X40" s="220"/>
      <c r="Y40" s="220"/>
      <c r="Z40" s="220"/>
      <c r="AA40" s="220"/>
      <c r="AB40" s="220"/>
      <c r="AC40" s="220"/>
      <c r="AD40" s="220"/>
      <c r="AE40" s="220"/>
      <c r="AF40" s="220"/>
      <c r="AG40" s="218"/>
      <c r="AH40" s="221"/>
      <c r="AI40" s="220"/>
      <c r="AJ40" s="220"/>
      <c r="AK40" s="220"/>
      <c r="AL40" s="220"/>
      <c r="AM40" s="220"/>
      <c r="AN40" s="220"/>
      <c r="AO40" s="220"/>
      <c r="AP40" s="220"/>
      <c r="AQ40" s="220"/>
      <c r="AR40" s="220"/>
      <c r="AS40" s="218"/>
      <c r="AT40" s="221"/>
      <c r="AU40" s="220"/>
      <c r="AV40" s="220"/>
      <c r="AW40" s="220"/>
      <c r="AX40" s="220"/>
      <c r="AY40" s="220"/>
      <c r="AZ40" s="220"/>
      <c r="BA40" s="220"/>
      <c r="BB40" s="220"/>
      <c r="BC40" s="220"/>
      <c r="BD40" s="220"/>
      <c r="BE40" s="218"/>
      <c r="BF40" s="221"/>
      <c r="BG40" s="220"/>
      <c r="BH40" s="220"/>
      <c r="BI40" s="220"/>
      <c r="BJ40" s="220"/>
      <c r="BK40" s="220"/>
      <c r="BL40" s="220"/>
      <c r="BM40" s="220"/>
      <c r="BN40" s="220"/>
      <c r="BO40" s="220"/>
      <c r="BP40" s="220"/>
      <c r="BQ40" s="218"/>
      <c r="BR40" s="221"/>
      <c r="BS40" s="220"/>
      <c r="BT40" s="220"/>
      <c r="BU40" s="220"/>
      <c r="BV40" s="220"/>
      <c r="BW40" s="220"/>
      <c r="BX40" s="220"/>
      <c r="BY40" s="220"/>
      <c r="BZ40" s="220"/>
      <c r="CA40" s="220"/>
      <c r="CB40" s="220"/>
      <c r="CC40" s="218"/>
      <c r="CD40" s="368"/>
    </row>
    <row r="41" spans="1:82" x14ac:dyDescent="0.75">
      <c r="A41" s="39"/>
      <c r="B41" s="73" t="s">
        <v>76</v>
      </c>
      <c r="C41" s="129" t="s">
        <v>77</v>
      </c>
      <c r="D41" s="130" t="s">
        <v>58</v>
      </c>
      <c r="E41" s="255">
        <v>72</v>
      </c>
      <c r="F41" s="224"/>
      <c r="G41" s="74">
        <f t="shared" si="37"/>
        <v>0</v>
      </c>
      <c r="H41" s="75"/>
      <c r="I41" s="76"/>
      <c r="J41" s="219"/>
      <c r="K41" s="220"/>
      <c r="L41" s="220"/>
      <c r="M41" s="220"/>
      <c r="N41" s="220"/>
      <c r="O41" s="220"/>
      <c r="P41" s="220"/>
      <c r="Q41" s="220"/>
      <c r="R41" s="220"/>
      <c r="S41" s="220"/>
      <c r="T41" s="220"/>
      <c r="U41" s="218"/>
      <c r="V41" s="219"/>
      <c r="W41" s="220"/>
      <c r="X41" s="220"/>
      <c r="Y41" s="220"/>
      <c r="Z41" s="220"/>
      <c r="AA41" s="220"/>
      <c r="AB41" s="220"/>
      <c r="AC41" s="220"/>
      <c r="AD41" s="220"/>
      <c r="AE41" s="220"/>
      <c r="AF41" s="220"/>
      <c r="AG41" s="218"/>
      <c r="AH41" s="221"/>
      <c r="AI41" s="220"/>
      <c r="AJ41" s="220"/>
      <c r="AK41" s="220"/>
      <c r="AL41" s="220"/>
      <c r="AM41" s="220"/>
      <c r="AN41" s="220"/>
      <c r="AO41" s="220"/>
      <c r="AP41" s="220"/>
      <c r="AQ41" s="220"/>
      <c r="AR41" s="220"/>
      <c r="AS41" s="218"/>
      <c r="AT41" s="221"/>
      <c r="AU41" s="220"/>
      <c r="AV41" s="220"/>
      <c r="AW41" s="220"/>
      <c r="AX41" s="220"/>
      <c r="AY41" s="220"/>
      <c r="AZ41" s="220"/>
      <c r="BA41" s="220"/>
      <c r="BB41" s="220"/>
      <c r="BC41" s="220"/>
      <c r="BD41" s="220"/>
      <c r="BE41" s="218"/>
      <c r="BF41" s="221"/>
      <c r="BG41" s="220"/>
      <c r="BH41" s="220"/>
      <c r="BI41" s="220"/>
      <c r="BJ41" s="220"/>
      <c r="BK41" s="220"/>
      <c r="BL41" s="220"/>
      <c r="BM41" s="220"/>
      <c r="BN41" s="220"/>
      <c r="BO41" s="220"/>
      <c r="BP41" s="220"/>
      <c r="BQ41" s="218"/>
      <c r="BR41" s="221"/>
      <c r="BS41" s="220"/>
      <c r="BT41" s="220"/>
      <c r="BU41" s="220"/>
      <c r="BV41" s="220"/>
      <c r="BW41" s="220"/>
      <c r="BX41" s="220"/>
      <c r="BY41" s="220"/>
      <c r="BZ41" s="220"/>
      <c r="CA41" s="220"/>
      <c r="CB41" s="220"/>
      <c r="CC41" s="218"/>
      <c r="CD41" s="368"/>
    </row>
    <row r="42" spans="1:82" x14ac:dyDescent="0.75">
      <c r="A42" s="39"/>
      <c r="B42" s="73" t="s">
        <v>78</v>
      </c>
      <c r="C42" s="129" t="s">
        <v>79</v>
      </c>
      <c r="D42" s="130" t="s">
        <v>58</v>
      </c>
      <c r="E42" s="255">
        <v>72</v>
      </c>
      <c r="F42" s="224"/>
      <c r="G42" s="74">
        <f t="shared" si="37"/>
        <v>0</v>
      </c>
      <c r="H42" s="75"/>
      <c r="I42" s="76"/>
      <c r="J42" s="219"/>
      <c r="K42" s="220"/>
      <c r="L42" s="220"/>
      <c r="M42" s="220"/>
      <c r="N42" s="220"/>
      <c r="O42" s="220"/>
      <c r="P42" s="220"/>
      <c r="Q42" s="220"/>
      <c r="R42" s="220"/>
      <c r="S42" s="220"/>
      <c r="T42" s="220"/>
      <c r="U42" s="218"/>
      <c r="V42" s="219"/>
      <c r="W42" s="220"/>
      <c r="X42" s="220"/>
      <c r="Y42" s="220"/>
      <c r="Z42" s="220"/>
      <c r="AA42" s="220"/>
      <c r="AB42" s="220"/>
      <c r="AC42" s="220"/>
      <c r="AD42" s="220"/>
      <c r="AE42" s="220"/>
      <c r="AF42" s="220"/>
      <c r="AG42" s="218"/>
      <c r="AH42" s="221"/>
      <c r="AI42" s="220"/>
      <c r="AJ42" s="220"/>
      <c r="AK42" s="220"/>
      <c r="AL42" s="220"/>
      <c r="AM42" s="220"/>
      <c r="AN42" s="220"/>
      <c r="AO42" s="220"/>
      <c r="AP42" s="220"/>
      <c r="AQ42" s="220"/>
      <c r="AR42" s="220"/>
      <c r="AS42" s="218"/>
      <c r="AT42" s="221"/>
      <c r="AU42" s="220"/>
      <c r="AV42" s="220"/>
      <c r="AW42" s="220"/>
      <c r="AX42" s="220"/>
      <c r="AY42" s="220"/>
      <c r="AZ42" s="220"/>
      <c r="BA42" s="220"/>
      <c r="BB42" s="220"/>
      <c r="BC42" s="220"/>
      <c r="BD42" s="220"/>
      <c r="BE42" s="218"/>
      <c r="BF42" s="221"/>
      <c r="BG42" s="220"/>
      <c r="BH42" s="220"/>
      <c r="BI42" s="220"/>
      <c r="BJ42" s="220"/>
      <c r="BK42" s="220"/>
      <c r="BL42" s="220"/>
      <c r="BM42" s="220"/>
      <c r="BN42" s="220"/>
      <c r="BO42" s="220"/>
      <c r="BP42" s="220"/>
      <c r="BQ42" s="218"/>
      <c r="BR42" s="221"/>
      <c r="BS42" s="220"/>
      <c r="BT42" s="220"/>
      <c r="BU42" s="220"/>
      <c r="BV42" s="220"/>
      <c r="BW42" s="220"/>
      <c r="BX42" s="220"/>
      <c r="BY42" s="220"/>
      <c r="BZ42" s="220"/>
      <c r="CA42" s="220"/>
      <c r="CB42" s="220"/>
      <c r="CC42" s="218"/>
      <c r="CD42" s="368"/>
    </row>
    <row r="43" spans="1:82" x14ac:dyDescent="0.75">
      <c r="A43" s="39"/>
      <c r="B43" s="73" t="s">
        <v>80</v>
      </c>
      <c r="C43" s="129" t="s">
        <v>81</v>
      </c>
      <c r="D43" s="130" t="s">
        <v>58</v>
      </c>
      <c r="E43" s="255">
        <v>72</v>
      </c>
      <c r="F43" s="224"/>
      <c r="G43" s="74">
        <f t="shared" si="37"/>
        <v>0</v>
      </c>
      <c r="H43" s="75"/>
      <c r="I43" s="76"/>
      <c r="J43" s="219"/>
      <c r="K43" s="220"/>
      <c r="L43" s="220"/>
      <c r="M43" s="220"/>
      <c r="N43" s="220"/>
      <c r="O43" s="220"/>
      <c r="P43" s="220"/>
      <c r="Q43" s="220"/>
      <c r="R43" s="220"/>
      <c r="S43" s="220"/>
      <c r="T43" s="220"/>
      <c r="U43" s="218"/>
      <c r="V43" s="219"/>
      <c r="W43" s="220"/>
      <c r="X43" s="220"/>
      <c r="Y43" s="220"/>
      <c r="Z43" s="220"/>
      <c r="AA43" s="220"/>
      <c r="AB43" s="220"/>
      <c r="AC43" s="220"/>
      <c r="AD43" s="220"/>
      <c r="AE43" s="220"/>
      <c r="AF43" s="220"/>
      <c r="AG43" s="218"/>
      <c r="AH43" s="221"/>
      <c r="AI43" s="220"/>
      <c r="AJ43" s="220"/>
      <c r="AK43" s="220"/>
      <c r="AL43" s="220"/>
      <c r="AM43" s="220"/>
      <c r="AN43" s="220"/>
      <c r="AO43" s="220"/>
      <c r="AP43" s="220"/>
      <c r="AQ43" s="220"/>
      <c r="AR43" s="220"/>
      <c r="AS43" s="218"/>
      <c r="AT43" s="221"/>
      <c r="AU43" s="220"/>
      <c r="AV43" s="220"/>
      <c r="AW43" s="220"/>
      <c r="AX43" s="220"/>
      <c r="AY43" s="220"/>
      <c r="AZ43" s="220"/>
      <c r="BA43" s="220"/>
      <c r="BB43" s="220"/>
      <c r="BC43" s="220"/>
      <c r="BD43" s="220"/>
      <c r="BE43" s="218"/>
      <c r="BF43" s="221"/>
      <c r="BG43" s="220"/>
      <c r="BH43" s="220"/>
      <c r="BI43" s="220"/>
      <c r="BJ43" s="220"/>
      <c r="BK43" s="220"/>
      <c r="BL43" s="220"/>
      <c r="BM43" s="220"/>
      <c r="BN43" s="220"/>
      <c r="BO43" s="220"/>
      <c r="BP43" s="220"/>
      <c r="BQ43" s="218"/>
      <c r="BR43" s="221"/>
      <c r="BS43" s="220"/>
      <c r="BT43" s="220"/>
      <c r="BU43" s="220"/>
      <c r="BV43" s="220"/>
      <c r="BW43" s="220"/>
      <c r="BX43" s="220"/>
      <c r="BY43" s="220"/>
      <c r="BZ43" s="220"/>
      <c r="CA43" s="220"/>
      <c r="CB43" s="220"/>
      <c r="CC43" s="218"/>
      <c r="CD43" s="368"/>
    </row>
    <row r="44" spans="1:82" x14ac:dyDescent="0.75">
      <c r="A44" s="39"/>
      <c r="B44" s="73" t="s">
        <v>82</v>
      </c>
      <c r="C44" s="129" t="s">
        <v>83</v>
      </c>
      <c r="D44" s="130" t="s">
        <v>58</v>
      </c>
      <c r="E44" s="255">
        <v>72</v>
      </c>
      <c r="F44" s="224"/>
      <c r="G44" s="74">
        <f t="shared" si="37"/>
        <v>0</v>
      </c>
      <c r="H44" s="75"/>
      <c r="I44" s="76"/>
      <c r="J44" s="219"/>
      <c r="K44" s="220"/>
      <c r="L44" s="220"/>
      <c r="M44" s="220"/>
      <c r="N44" s="220"/>
      <c r="O44" s="220"/>
      <c r="P44" s="220"/>
      <c r="Q44" s="220"/>
      <c r="R44" s="220"/>
      <c r="S44" s="220"/>
      <c r="T44" s="220"/>
      <c r="U44" s="218"/>
      <c r="V44" s="219"/>
      <c r="W44" s="220"/>
      <c r="X44" s="220"/>
      <c r="Y44" s="220"/>
      <c r="Z44" s="220"/>
      <c r="AA44" s="220"/>
      <c r="AB44" s="220"/>
      <c r="AC44" s="220"/>
      <c r="AD44" s="220"/>
      <c r="AE44" s="220"/>
      <c r="AF44" s="220"/>
      <c r="AG44" s="218"/>
      <c r="AH44" s="221"/>
      <c r="AI44" s="220"/>
      <c r="AJ44" s="220"/>
      <c r="AK44" s="220"/>
      <c r="AL44" s="220"/>
      <c r="AM44" s="220"/>
      <c r="AN44" s="220"/>
      <c r="AO44" s="220"/>
      <c r="AP44" s="220"/>
      <c r="AQ44" s="220"/>
      <c r="AR44" s="220"/>
      <c r="AS44" s="218"/>
      <c r="AT44" s="221"/>
      <c r="AU44" s="220"/>
      <c r="AV44" s="220"/>
      <c r="AW44" s="220"/>
      <c r="AX44" s="220"/>
      <c r="AY44" s="220"/>
      <c r="AZ44" s="220"/>
      <c r="BA44" s="220"/>
      <c r="BB44" s="220"/>
      <c r="BC44" s="220"/>
      <c r="BD44" s="220"/>
      <c r="BE44" s="218"/>
      <c r="BF44" s="221"/>
      <c r="BG44" s="220"/>
      <c r="BH44" s="220"/>
      <c r="BI44" s="220"/>
      <c r="BJ44" s="220"/>
      <c r="BK44" s="220"/>
      <c r="BL44" s="220"/>
      <c r="BM44" s="220"/>
      <c r="BN44" s="220"/>
      <c r="BO44" s="220"/>
      <c r="BP44" s="220"/>
      <c r="BQ44" s="218"/>
      <c r="BR44" s="221"/>
      <c r="BS44" s="220"/>
      <c r="BT44" s="220"/>
      <c r="BU44" s="220"/>
      <c r="BV44" s="220"/>
      <c r="BW44" s="220"/>
      <c r="BX44" s="220"/>
      <c r="BY44" s="220"/>
      <c r="BZ44" s="220"/>
      <c r="CA44" s="220"/>
      <c r="CB44" s="220"/>
      <c r="CC44" s="218"/>
      <c r="CD44" s="368"/>
    </row>
    <row r="45" spans="1:82" x14ac:dyDescent="0.75">
      <c r="A45" s="39"/>
      <c r="B45" s="73" t="s">
        <v>84</v>
      </c>
      <c r="C45" s="129" t="s">
        <v>85</v>
      </c>
      <c r="D45" s="130" t="s">
        <v>86</v>
      </c>
      <c r="E45" s="255">
        <v>1</v>
      </c>
      <c r="F45" s="216"/>
      <c r="G45" s="74">
        <f>+E45*F45</f>
        <v>0</v>
      </c>
      <c r="H45" s="75"/>
      <c r="I45" s="76"/>
      <c r="J45" s="75"/>
      <c r="K45" s="77"/>
      <c r="L45" s="77"/>
      <c r="M45" s="77"/>
      <c r="N45" s="77"/>
      <c r="O45" s="77"/>
      <c r="P45" s="77"/>
      <c r="Q45" s="77"/>
      <c r="R45" s="77"/>
      <c r="S45" s="77"/>
      <c r="T45" s="77"/>
      <c r="U45" s="76"/>
      <c r="V45" s="75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6"/>
      <c r="AH45" s="78"/>
      <c r="AI45" s="77"/>
      <c r="AJ45" s="77"/>
      <c r="AK45" s="77"/>
      <c r="AL45" s="77"/>
      <c r="AM45" s="77"/>
      <c r="AN45" s="77"/>
      <c r="AO45" s="77"/>
      <c r="AP45" s="77"/>
      <c r="AQ45" s="77"/>
      <c r="AR45" s="77"/>
      <c r="AS45" s="76"/>
      <c r="AT45" s="78"/>
      <c r="AU45" s="77"/>
      <c r="AV45" s="77"/>
      <c r="AW45" s="77"/>
      <c r="AX45" s="77"/>
      <c r="AY45" s="77"/>
      <c r="AZ45" s="77"/>
      <c r="BA45" s="77"/>
      <c r="BB45" s="77"/>
      <c r="BC45" s="77"/>
      <c r="BD45" s="77"/>
      <c r="BE45" s="76"/>
      <c r="BF45" s="78"/>
      <c r="BG45" s="77"/>
      <c r="BH45" s="77"/>
      <c r="BI45" s="77"/>
      <c r="BJ45" s="77"/>
      <c r="BK45" s="77"/>
      <c r="BL45" s="77"/>
      <c r="BM45" s="77"/>
      <c r="BN45" s="77"/>
      <c r="BO45" s="77"/>
      <c r="BP45" s="77"/>
      <c r="BQ45" s="76"/>
      <c r="BR45" s="78"/>
      <c r="BS45" s="77"/>
      <c r="BT45" s="77"/>
      <c r="BU45" s="77"/>
      <c r="BV45" s="77"/>
      <c r="BW45" s="77"/>
      <c r="BX45" s="77"/>
      <c r="BY45" s="77"/>
      <c r="BZ45" s="77"/>
      <c r="CA45" s="77"/>
      <c r="CB45" s="77"/>
      <c r="CC45" s="76">
        <f>G45</f>
        <v>0</v>
      </c>
      <c r="CD45" s="368"/>
    </row>
    <row r="46" spans="1:82" x14ac:dyDescent="0.75">
      <c r="A46" s="39"/>
      <c r="B46" s="73" t="s">
        <v>87</v>
      </c>
      <c r="C46" s="129" t="s">
        <v>88</v>
      </c>
      <c r="D46" s="130" t="s">
        <v>86</v>
      </c>
      <c r="E46" s="255">
        <v>1</v>
      </c>
      <c r="F46" s="216"/>
      <c r="G46" s="74">
        <f>+E46*F46</f>
        <v>0</v>
      </c>
      <c r="H46" s="75"/>
      <c r="I46" s="76"/>
      <c r="J46" s="75"/>
      <c r="K46" s="77"/>
      <c r="L46" s="77"/>
      <c r="M46" s="77"/>
      <c r="N46" s="77"/>
      <c r="O46" s="77"/>
      <c r="P46" s="77"/>
      <c r="Q46" s="77"/>
      <c r="R46" s="77"/>
      <c r="S46" s="77"/>
      <c r="T46" s="77"/>
      <c r="U46" s="76">
        <f>G46/6</f>
        <v>0</v>
      </c>
      <c r="V46" s="75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6">
        <f>G46/6</f>
        <v>0</v>
      </c>
      <c r="AH46" s="78"/>
      <c r="AI46" s="77"/>
      <c r="AJ46" s="77"/>
      <c r="AK46" s="77"/>
      <c r="AL46" s="77"/>
      <c r="AM46" s="77"/>
      <c r="AN46" s="77"/>
      <c r="AO46" s="77"/>
      <c r="AP46" s="77"/>
      <c r="AQ46" s="77"/>
      <c r="AR46" s="77"/>
      <c r="AS46" s="76">
        <f>G46/6</f>
        <v>0</v>
      </c>
      <c r="AT46" s="78"/>
      <c r="AU46" s="77"/>
      <c r="AV46" s="77"/>
      <c r="AW46" s="77"/>
      <c r="AX46" s="77"/>
      <c r="AY46" s="77"/>
      <c r="AZ46" s="77"/>
      <c r="BA46" s="77"/>
      <c r="BB46" s="77"/>
      <c r="BC46" s="77"/>
      <c r="BD46" s="77"/>
      <c r="BE46" s="76">
        <f>G46/6</f>
        <v>0</v>
      </c>
      <c r="BF46" s="78"/>
      <c r="BG46" s="77"/>
      <c r="BH46" s="77"/>
      <c r="BI46" s="77"/>
      <c r="BJ46" s="77"/>
      <c r="BK46" s="77"/>
      <c r="BL46" s="77"/>
      <c r="BM46" s="77"/>
      <c r="BN46" s="77"/>
      <c r="BO46" s="77"/>
      <c r="BP46" s="77"/>
      <c r="BQ46" s="76">
        <f>G46/6</f>
        <v>0</v>
      </c>
      <c r="BR46" s="78"/>
      <c r="BS46" s="77"/>
      <c r="BT46" s="77"/>
      <c r="BU46" s="77"/>
      <c r="BV46" s="77"/>
      <c r="BW46" s="77"/>
      <c r="BX46" s="77"/>
      <c r="BY46" s="77"/>
      <c r="BZ46" s="77"/>
      <c r="CA46" s="77"/>
      <c r="CB46" s="77"/>
      <c r="CC46" s="76">
        <f>G46-SUM(J46:CB46)</f>
        <v>0</v>
      </c>
      <c r="CD46" s="368"/>
    </row>
    <row r="47" spans="1:82" x14ac:dyDescent="0.75">
      <c r="A47" s="39"/>
      <c r="B47" s="73" t="s">
        <v>89</v>
      </c>
      <c r="C47" s="129" t="s">
        <v>90</v>
      </c>
      <c r="D47" s="130" t="s">
        <v>58</v>
      </c>
      <c r="E47" s="255">
        <v>72</v>
      </c>
      <c r="F47" s="224"/>
      <c r="G47" s="74">
        <f t="shared" si="37"/>
        <v>0</v>
      </c>
      <c r="H47" s="75"/>
      <c r="I47" s="76"/>
      <c r="J47" s="219"/>
      <c r="K47" s="220"/>
      <c r="L47" s="220"/>
      <c r="M47" s="220"/>
      <c r="N47" s="220"/>
      <c r="O47" s="220"/>
      <c r="P47" s="220"/>
      <c r="Q47" s="220"/>
      <c r="R47" s="220"/>
      <c r="S47" s="220"/>
      <c r="T47" s="220"/>
      <c r="U47" s="218"/>
      <c r="V47" s="219"/>
      <c r="W47" s="220"/>
      <c r="X47" s="220"/>
      <c r="Y47" s="220"/>
      <c r="Z47" s="220"/>
      <c r="AA47" s="220"/>
      <c r="AB47" s="220"/>
      <c r="AC47" s="220"/>
      <c r="AD47" s="220"/>
      <c r="AE47" s="220"/>
      <c r="AF47" s="220"/>
      <c r="AG47" s="218"/>
      <c r="AH47" s="221"/>
      <c r="AI47" s="220"/>
      <c r="AJ47" s="220"/>
      <c r="AK47" s="220"/>
      <c r="AL47" s="220"/>
      <c r="AM47" s="220"/>
      <c r="AN47" s="220"/>
      <c r="AO47" s="220"/>
      <c r="AP47" s="220"/>
      <c r="AQ47" s="220"/>
      <c r="AR47" s="220"/>
      <c r="AS47" s="218"/>
      <c r="AT47" s="221"/>
      <c r="AU47" s="220"/>
      <c r="AV47" s="220"/>
      <c r="AW47" s="220"/>
      <c r="AX47" s="220"/>
      <c r="AY47" s="220"/>
      <c r="AZ47" s="220"/>
      <c r="BA47" s="220"/>
      <c r="BB47" s="220"/>
      <c r="BC47" s="220"/>
      <c r="BD47" s="220"/>
      <c r="BE47" s="218"/>
      <c r="BF47" s="221"/>
      <c r="BG47" s="220"/>
      <c r="BH47" s="220"/>
      <c r="BI47" s="220"/>
      <c r="BJ47" s="220"/>
      <c r="BK47" s="220"/>
      <c r="BL47" s="220"/>
      <c r="BM47" s="220"/>
      <c r="BN47" s="220"/>
      <c r="BO47" s="220"/>
      <c r="BP47" s="220"/>
      <c r="BQ47" s="218"/>
      <c r="BR47" s="221"/>
      <c r="BS47" s="220"/>
      <c r="BT47" s="220"/>
      <c r="BU47" s="220"/>
      <c r="BV47" s="220"/>
      <c r="BW47" s="220"/>
      <c r="BX47" s="220"/>
      <c r="BY47" s="220"/>
      <c r="BZ47" s="220"/>
      <c r="CA47" s="220"/>
      <c r="CB47" s="220"/>
      <c r="CC47" s="218"/>
      <c r="CD47" s="368"/>
    </row>
    <row r="48" spans="1:82" x14ac:dyDescent="0.75">
      <c r="A48" s="39"/>
      <c r="B48" s="73" t="s">
        <v>91</v>
      </c>
      <c r="C48" s="129" t="s">
        <v>92</v>
      </c>
      <c r="D48" s="130" t="s">
        <v>58</v>
      </c>
      <c r="E48" s="255">
        <v>72</v>
      </c>
      <c r="F48" s="224"/>
      <c r="G48" s="74">
        <f t="shared" si="37"/>
        <v>0</v>
      </c>
      <c r="H48" s="75"/>
      <c r="I48" s="76"/>
      <c r="J48" s="219"/>
      <c r="K48" s="220"/>
      <c r="L48" s="220"/>
      <c r="M48" s="220"/>
      <c r="N48" s="220"/>
      <c r="O48" s="220"/>
      <c r="P48" s="220"/>
      <c r="Q48" s="220"/>
      <c r="R48" s="220"/>
      <c r="S48" s="220"/>
      <c r="T48" s="220"/>
      <c r="U48" s="218"/>
      <c r="V48" s="219"/>
      <c r="W48" s="220"/>
      <c r="X48" s="220"/>
      <c r="Y48" s="220"/>
      <c r="Z48" s="220"/>
      <c r="AA48" s="220"/>
      <c r="AB48" s="220"/>
      <c r="AC48" s="220"/>
      <c r="AD48" s="220"/>
      <c r="AE48" s="220"/>
      <c r="AF48" s="220"/>
      <c r="AG48" s="218"/>
      <c r="AH48" s="221"/>
      <c r="AI48" s="220"/>
      <c r="AJ48" s="220"/>
      <c r="AK48" s="220"/>
      <c r="AL48" s="220"/>
      <c r="AM48" s="220"/>
      <c r="AN48" s="220"/>
      <c r="AO48" s="220"/>
      <c r="AP48" s="220"/>
      <c r="AQ48" s="220"/>
      <c r="AR48" s="220"/>
      <c r="AS48" s="218"/>
      <c r="AT48" s="221"/>
      <c r="AU48" s="220"/>
      <c r="AV48" s="220"/>
      <c r="AW48" s="220"/>
      <c r="AX48" s="220"/>
      <c r="AY48" s="220"/>
      <c r="AZ48" s="220"/>
      <c r="BA48" s="220"/>
      <c r="BB48" s="220"/>
      <c r="BC48" s="220"/>
      <c r="BD48" s="220"/>
      <c r="BE48" s="218"/>
      <c r="BF48" s="221"/>
      <c r="BG48" s="220"/>
      <c r="BH48" s="220"/>
      <c r="BI48" s="220"/>
      <c r="BJ48" s="220"/>
      <c r="BK48" s="220"/>
      <c r="BL48" s="220"/>
      <c r="BM48" s="220"/>
      <c r="BN48" s="220"/>
      <c r="BO48" s="220"/>
      <c r="BP48" s="220"/>
      <c r="BQ48" s="218"/>
      <c r="BR48" s="221"/>
      <c r="BS48" s="220"/>
      <c r="BT48" s="220"/>
      <c r="BU48" s="220"/>
      <c r="BV48" s="220"/>
      <c r="BW48" s="220"/>
      <c r="BX48" s="220"/>
      <c r="BY48" s="220"/>
      <c r="BZ48" s="220"/>
      <c r="CA48" s="220"/>
      <c r="CB48" s="220"/>
      <c r="CC48" s="218"/>
      <c r="CD48" s="368"/>
    </row>
    <row r="49" spans="1:82" x14ac:dyDescent="0.75">
      <c r="A49" s="39"/>
      <c r="B49" s="73" t="s">
        <v>93</v>
      </c>
      <c r="C49" s="129" t="s">
        <v>94</v>
      </c>
      <c r="D49" s="130" t="s">
        <v>58</v>
      </c>
      <c r="E49" s="255">
        <v>72</v>
      </c>
      <c r="F49" s="224"/>
      <c r="G49" s="74">
        <f t="shared" si="37"/>
        <v>0</v>
      </c>
      <c r="H49" s="75"/>
      <c r="I49" s="76"/>
      <c r="J49" s="219"/>
      <c r="K49" s="220"/>
      <c r="L49" s="220"/>
      <c r="M49" s="220"/>
      <c r="N49" s="220"/>
      <c r="O49" s="220"/>
      <c r="P49" s="220"/>
      <c r="Q49" s="220"/>
      <c r="R49" s="220"/>
      <c r="S49" s="220"/>
      <c r="T49" s="220"/>
      <c r="U49" s="218"/>
      <c r="V49" s="219"/>
      <c r="W49" s="220"/>
      <c r="X49" s="220"/>
      <c r="Y49" s="220"/>
      <c r="Z49" s="220"/>
      <c r="AA49" s="220"/>
      <c r="AB49" s="220"/>
      <c r="AC49" s="220"/>
      <c r="AD49" s="220"/>
      <c r="AE49" s="220"/>
      <c r="AF49" s="220"/>
      <c r="AG49" s="218"/>
      <c r="AH49" s="221"/>
      <c r="AI49" s="220"/>
      <c r="AJ49" s="220"/>
      <c r="AK49" s="220"/>
      <c r="AL49" s="220"/>
      <c r="AM49" s="220"/>
      <c r="AN49" s="220"/>
      <c r="AO49" s="220"/>
      <c r="AP49" s="220"/>
      <c r="AQ49" s="220"/>
      <c r="AR49" s="220"/>
      <c r="AS49" s="218"/>
      <c r="AT49" s="221"/>
      <c r="AU49" s="220"/>
      <c r="AV49" s="220"/>
      <c r="AW49" s="220"/>
      <c r="AX49" s="220"/>
      <c r="AY49" s="220"/>
      <c r="AZ49" s="220"/>
      <c r="BA49" s="220"/>
      <c r="BB49" s="220"/>
      <c r="BC49" s="220"/>
      <c r="BD49" s="220"/>
      <c r="BE49" s="218"/>
      <c r="BF49" s="221"/>
      <c r="BG49" s="220"/>
      <c r="BH49" s="220"/>
      <c r="BI49" s="220"/>
      <c r="BJ49" s="220"/>
      <c r="BK49" s="220"/>
      <c r="BL49" s="220"/>
      <c r="BM49" s="220"/>
      <c r="BN49" s="220"/>
      <c r="BO49" s="220"/>
      <c r="BP49" s="220"/>
      <c r="BQ49" s="218"/>
      <c r="BR49" s="221"/>
      <c r="BS49" s="220"/>
      <c r="BT49" s="220"/>
      <c r="BU49" s="220"/>
      <c r="BV49" s="220"/>
      <c r="BW49" s="220"/>
      <c r="BX49" s="220"/>
      <c r="BY49" s="220"/>
      <c r="BZ49" s="220"/>
      <c r="CA49" s="220"/>
      <c r="CB49" s="220"/>
      <c r="CC49" s="218"/>
      <c r="CD49" s="368"/>
    </row>
    <row r="50" spans="1:82" x14ac:dyDescent="0.75">
      <c r="A50" s="39"/>
      <c r="B50" s="73" t="s">
        <v>95</v>
      </c>
      <c r="C50" s="129" t="s">
        <v>96</v>
      </c>
      <c r="D50" s="130"/>
      <c r="E50" s="255"/>
      <c r="F50" s="224"/>
      <c r="G50" s="74"/>
      <c r="H50" s="75"/>
      <c r="I50" s="76"/>
      <c r="J50" s="75"/>
      <c r="K50" s="77"/>
      <c r="L50" s="77"/>
      <c r="M50" s="77"/>
      <c r="N50" s="77"/>
      <c r="O50" s="77"/>
      <c r="P50" s="77"/>
      <c r="Q50" s="77"/>
      <c r="R50" s="77"/>
      <c r="S50" s="77"/>
      <c r="T50" s="77"/>
      <c r="U50" s="76"/>
      <c r="V50" s="75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6"/>
      <c r="AH50" s="78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6"/>
      <c r="AT50" s="78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6"/>
      <c r="BF50" s="78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6"/>
      <c r="BR50" s="78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6"/>
      <c r="CD50" s="368"/>
    </row>
    <row r="51" spans="1:82" x14ac:dyDescent="0.75">
      <c r="A51" s="39"/>
      <c r="B51" s="73" t="s">
        <v>97</v>
      </c>
      <c r="C51" s="129" t="s">
        <v>98</v>
      </c>
      <c r="D51" s="130" t="s">
        <v>58</v>
      </c>
      <c r="E51" s="255">
        <v>12</v>
      </c>
      <c r="F51" s="224"/>
      <c r="G51" s="74">
        <f t="shared" si="37"/>
        <v>0</v>
      </c>
      <c r="H51" s="75"/>
      <c r="I51" s="76"/>
      <c r="J51" s="219"/>
      <c r="K51" s="220"/>
      <c r="L51" s="220"/>
      <c r="M51" s="220"/>
      <c r="N51" s="220"/>
      <c r="O51" s="220"/>
      <c r="P51" s="220"/>
      <c r="Q51" s="220"/>
      <c r="R51" s="220"/>
      <c r="S51" s="220"/>
      <c r="T51" s="220"/>
      <c r="U51" s="218"/>
      <c r="V51" s="75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6"/>
      <c r="AH51" s="78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6"/>
      <c r="AT51" s="78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6"/>
      <c r="BF51" s="78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6"/>
      <c r="BR51" s="78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6"/>
      <c r="CD51" s="368"/>
    </row>
    <row r="52" spans="1:82" x14ac:dyDescent="0.75">
      <c r="A52" s="39"/>
      <c r="B52" s="73" t="s">
        <v>99</v>
      </c>
      <c r="C52" s="129" t="s">
        <v>100</v>
      </c>
      <c r="D52" s="130" t="s">
        <v>58</v>
      </c>
      <c r="E52" s="255">
        <v>60</v>
      </c>
      <c r="F52" s="224"/>
      <c r="G52" s="74">
        <f t="shared" si="37"/>
        <v>0</v>
      </c>
      <c r="H52" s="75"/>
      <c r="I52" s="76"/>
      <c r="J52" s="75"/>
      <c r="K52" s="77"/>
      <c r="L52" s="77"/>
      <c r="M52" s="77"/>
      <c r="N52" s="77"/>
      <c r="O52" s="77"/>
      <c r="P52" s="77"/>
      <c r="Q52" s="77"/>
      <c r="R52" s="77"/>
      <c r="S52" s="77"/>
      <c r="T52" s="77"/>
      <c r="U52" s="76"/>
      <c r="V52" s="219"/>
      <c r="W52" s="220"/>
      <c r="X52" s="220"/>
      <c r="Y52" s="220"/>
      <c r="Z52" s="220"/>
      <c r="AA52" s="220"/>
      <c r="AB52" s="220"/>
      <c r="AC52" s="220"/>
      <c r="AD52" s="220"/>
      <c r="AE52" s="220"/>
      <c r="AF52" s="220"/>
      <c r="AG52" s="218"/>
      <c r="AH52" s="221"/>
      <c r="AI52" s="220"/>
      <c r="AJ52" s="220"/>
      <c r="AK52" s="220"/>
      <c r="AL52" s="220"/>
      <c r="AM52" s="220"/>
      <c r="AN52" s="220"/>
      <c r="AO52" s="220"/>
      <c r="AP52" s="220"/>
      <c r="AQ52" s="220"/>
      <c r="AR52" s="220"/>
      <c r="AS52" s="218"/>
      <c r="AT52" s="221"/>
      <c r="AU52" s="220"/>
      <c r="AV52" s="220"/>
      <c r="AW52" s="220"/>
      <c r="AX52" s="220"/>
      <c r="AY52" s="220"/>
      <c r="AZ52" s="220"/>
      <c r="BA52" s="220"/>
      <c r="BB52" s="220"/>
      <c r="BC52" s="220"/>
      <c r="BD52" s="220"/>
      <c r="BE52" s="218"/>
      <c r="BF52" s="221"/>
      <c r="BG52" s="220"/>
      <c r="BH52" s="220"/>
      <c r="BI52" s="220"/>
      <c r="BJ52" s="220"/>
      <c r="BK52" s="220"/>
      <c r="BL52" s="220"/>
      <c r="BM52" s="220"/>
      <c r="BN52" s="220"/>
      <c r="BO52" s="220"/>
      <c r="BP52" s="220"/>
      <c r="BQ52" s="218"/>
      <c r="BR52" s="221"/>
      <c r="BS52" s="220"/>
      <c r="BT52" s="220"/>
      <c r="BU52" s="220"/>
      <c r="BV52" s="220"/>
      <c r="BW52" s="220"/>
      <c r="BX52" s="220"/>
      <c r="BY52" s="220"/>
      <c r="BZ52" s="220"/>
      <c r="CA52" s="220"/>
      <c r="CB52" s="220"/>
      <c r="CC52" s="218"/>
      <c r="CD52" s="368"/>
    </row>
    <row r="53" spans="1:82" x14ac:dyDescent="0.75">
      <c r="A53" s="39"/>
      <c r="B53" s="73" t="s">
        <v>101</v>
      </c>
      <c r="C53" s="129" t="s">
        <v>102</v>
      </c>
      <c r="D53" s="130" t="s">
        <v>58</v>
      </c>
      <c r="E53" s="255">
        <v>72</v>
      </c>
      <c r="F53" s="224"/>
      <c r="G53" s="74">
        <f t="shared" ref="G53" si="38">+SUM(H53:CC53)</f>
        <v>0</v>
      </c>
      <c r="H53" s="75"/>
      <c r="I53" s="76"/>
      <c r="J53" s="219"/>
      <c r="K53" s="220"/>
      <c r="L53" s="220"/>
      <c r="M53" s="220"/>
      <c r="N53" s="220"/>
      <c r="O53" s="220"/>
      <c r="P53" s="220"/>
      <c r="Q53" s="220"/>
      <c r="R53" s="220"/>
      <c r="S53" s="220"/>
      <c r="T53" s="220"/>
      <c r="U53" s="218"/>
      <c r="V53" s="219"/>
      <c r="W53" s="220"/>
      <c r="X53" s="220"/>
      <c r="Y53" s="220"/>
      <c r="Z53" s="220"/>
      <c r="AA53" s="220"/>
      <c r="AB53" s="220"/>
      <c r="AC53" s="220"/>
      <c r="AD53" s="220"/>
      <c r="AE53" s="220"/>
      <c r="AF53" s="220"/>
      <c r="AG53" s="218"/>
      <c r="AH53" s="221"/>
      <c r="AI53" s="220"/>
      <c r="AJ53" s="220"/>
      <c r="AK53" s="220"/>
      <c r="AL53" s="220"/>
      <c r="AM53" s="220"/>
      <c r="AN53" s="220"/>
      <c r="AO53" s="220"/>
      <c r="AP53" s="220"/>
      <c r="AQ53" s="220"/>
      <c r="AR53" s="220"/>
      <c r="AS53" s="218"/>
      <c r="AT53" s="221"/>
      <c r="AU53" s="220"/>
      <c r="AV53" s="220"/>
      <c r="AW53" s="220"/>
      <c r="AX53" s="220"/>
      <c r="AY53" s="220"/>
      <c r="AZ53" s="220"/>
      <c r="BA53" s="220"/>
      <c r="BB53" s="220"/>
      <c r="BC53" s="220"/>
      <c r="BD53" s="220"/>
      <c r="BE53" s="218"/>
      <c r="BF53" s="221"/>
      <c r="BG53" s="220"/>
      <c r="BH53" s="220"/>
      <c r="BI53" s="220"/>
      <c r="BJ53" s="220"/>
      <c r="BK53" s="220"/>
      <c r="BL53" s="220"/>
      <c r="BM53" s="220"/>
      <c r="BN53" s="220"/>
      <c r="BO53" s="220"/>
      <c r="BP53" s="220"/>
      <c r="BQ53" s="218"/>
      <c r="BR53" s="221"/>
      <c r="BS53" s="220"/>
      <c r="BT53" s="220"/>
      <c r="BU53" s="220"/>
      <c r="BV53" s="220"/>
      <c r="BW53" s="220"/>
      <c r="BX53" s="220"/>
      <c r="BY53" s="220"/>
      <c r="BZ53" s="220"/>
      <c r="CA53" s="220"/>
      <c r="CB53" s="220"/>
      <c r="CC53" s="218"/>
      <c r="CD53" s="368"/>
    </row>
    <row r="54" spans="1:82" x14ac:dyDescent="0.75">
      <c r="A54" s="39"/>
      <c r="B54" s="328" t="s">
        <v>897</v>
      </c>
      <c r="C54" s="129" t="s">
        <v>898</v>
      </c>
      <c r="D54" s="130" t="s">
        <v>58</v>
      </c>
      <c r="E54" s="255">
        <v>18</v>
      </c>
      <c r="F54" s="224"/>
      <c r="G54" s="74">
        <f t="shared" ref="G54" si="39">+SUM(H54:CC54)</f>
        <v>0</v>
      </c>
      <c r="H54" s="230"/>
      <c r="I54" s="232"/>
      <c r="J54" s="371"/>
      <c r="K54" s="372"/>
      <c r="L54" s="372"/>
      <c r="M54" s="372"/>
      <c r="N54" s="372"/>
      <c r="O54" s="372"/>
      <c r="P54" s="372"/>
      <c r="Q54" s="372"/>
      <c r="R54" s="372"/>
      <c r="S54" s="372"/>
      <c r="T54" s="372"/>
      <c r="U54" s="373"/>
      <c r="V54" s="371"/>
      <c r="W54" s="372"/>
      <c r="X54" s="372"/>
      <c r="Y54" s="372"/>
      <c r="Z54" s="372"/>
      <c r="AA54" s="372"/>
      <c r="AB54" s="77"/>
      <c r="AC54" s="77"/>
      <c r="AD54" s="77"/>
      <c r="AE54" s="77"/>
      <c r="AF54" s="77"/>
      <c r="AG54" s="76"/>
      <c r="AH54" s="78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6"/>
      <c r="AT54" s="78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6"/>
      <c r="BF54" s="78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6"/>
      <c r="BR54" s="78"/>
      <c r="BS54" s="77"/>
      <c r="BT54" s="77"/>
      <c r="BU54" s="77"/>
      <c r="BV54" s="77"/>
      <c r="BW54" s="77"/>
      <c r="BX54" s="77"/>
      <c r="BY54" s="77"/>
      <c r="BZ54" s="77"/>
      <c r="CA54" s="77"/>
      <c r="CB54" s="77"/>
      <c r="CC54" s="76"/>
      <c r="CD54" s="368"/>
    </row>
    <row r="55" spans="1:82" x14ac:dyDescent="0.75">
      <c r="A55" s="39"/>
      <c r="B55" s="121" t="s">
        <v>103</v>
      </c>
      <c r="C55" s="122" t="s">
        <v>104</v>
      </c>
      <c r="D55" s="123"/>
      <c r="E55" s="294"/>
      <c r="F55" s="249"/>
      <c r="G55" s="124">
        <f>SUM(G56:G92)</f>
        <v>0</v>
      </c>
      <c r="H55" s="125">
        <f>SUM(H56:H92)</f>
        <v>0</v>
      </c>
      <c r="I55" s="126">
        <f t="shared" ref="I55:BT55" si="40">SUM(I56:I92)</f>
        <v>0</v>
      </c>
      <c r="J55" s="125">
        <f t="shared" si="40"/>
        <v>0</v>
      </c>
      <c r="K55" s="127">
        <f t="shared" si="40"/>
        <v>0</v>
      </c>
      <c r="L55" s="127">
        <f t="shared" si="40"/>
        <v>0</v>
      </c>
      <c r="M55" s="127">
        <f t="shared" si="40"/>
        <v>0</v>
      </c>
      <c r="N55" s="127">
        <f t="shared" si="40"/>
        <v>0</v>
      </c>
      <c r="O55" s="127">
        <f t="shared" si="40"/>
        <v>0</v>
      </c>
      <c r="P55" s="127">
        <f t="shared" si="40"/>
        <v>0</v>
      </c>
      <c r="Q55" s="127">
        <f t="shared" si="40"/>
        <v>0</v>
      </c>
      <c r="R55" s="127">
        <f>SUM(R56:R92)</f>
        <v>0</v>
      </c>
      <c r="S55" s="127">
        <f t="shared" si="40"/>
        <v>0</v>
      </c>
      <c r="T55" s="127">
        <f t="shared" si="40"/>
        <v>0</v>
      </c>
      <c r="U55" s="126">
        <f t="shared" si="40"/>
        <v>0</v>
      </c>
      <c r="V55" s="125">
        <f t="shared" si="40"/>
        <v>0</v>
      </c>
      <c r="W55" s="127">
        <f t="shared" si="40"/>
        <v>0</v>
      </c>
      <c r="X55" s="127">
        <f t="shared" si="40"/>
        <v>0</v>
      </c>
      <c r="Y55" s="127">
        <f t="shared" si="40"/>
        <v>0</v>
      </c>
      <c r="Z55" s="127">
        <f t="shared" si="40"/>
        <v>0</v>
      </c>
      <c r="AA55" s="127">
        <f t="shared" si="40"/>
        <v>0</v>
      </c>
      <c r="AB55" s="127">
        <f t="shared" si="40"/>
        <v>0</v>
      </c>
      <c r="AC55" s="127">
        <f t="shared" si="40"/>
        <v>0</v>
      </c>
      <c r="AD55" s="127">
        <f t="shared" si="40"/>
        <v>0</v>
      </c>
      <c r="AE55" s="127">
        <f t="shared" si="40"/>
        <v>0</v>
      </c>
      <c r="AF55" s="127">
        <f t="shared" si="40"/>
        <v>0</v>
      </c>
      <c r="AG55" s="126">
        <f t="shared" si="40"/>
        <v>0</v>
      </c>
      <c r="AH55" s="128">
        <f t="shared" si="40"/>
        <v>0</v>
      </c>
      <c r="AI55" s="127">
        <f t="shared" si="40"/>
        <v>0</v>
      </c>
      <c r="AJ55" s="127">
        <f t="shared" si="40"/>
        <v>0</v>
      </c>
      <c r="AK55" s="127">
        <f t="shared" si="40"/>
        <v>0</v>
      </c>
      <c r="AL55" s="127">
        <f t="shared" si="40"/>
        <v>0</v>
      </c>
      <c r="AM55" s="127">
        <f t="shared" si="40"/>
        <v>0</v>
      </c>
      <c r="AN55" s="127">
        <f t="shared" si="40"/>
        <v>0</v>
      </c>
      <c r="AO55" s="127">
        <f t="shared" si="40"/>
        <v>0</v>
      </c>
      <c r="AP55" s="127">
        <f t="shared" si="40"/>
        <v>0</v>
      </c>
      <c r="AQ55" s="127">
        <f t="shared" si="40"/>
        <v>0</v>
      </c>
      <c r="AR55" s="127">
        <f t="shared" si="40"/>
        <v>0</v>
      </c>
      <c r="AS55" s="126">
        <f t="shared" si="40"/>
        <v>0</v>
      </c>
      <c r="AT55" s="128">
        <f t="shared" si="40"/>
        <v>0</v>
      </c>
      <c r="AU55" s="127">
        <f t="shared" si="40"/>
        <v>0</v>
      </c>
      <c r="AV55" s="127">
        <f t="shared" si="40"/>
        <v>0</v>
      </c>
      <c r="AW55" s="127">
        <f t="shared" si="40"/>
        <v>0</v>
      </c>
      <c r="AX55" s="127">
        <f t="shared" si="40"/>
        <v>0</v>
      </c>
      <c r="AY55" s="127">
        <f t="shared" si="40"/>
        <v>0</v>
      </c>
      <c r="AZ55" s="127">
        <f t="shared" si="40"/>
        <v>0</v>
      </c>
      <c r="BA55" s="127">
        <f t="shared" si="40"/>
        <v>0</v>
      </c>
      <c r="BB55" s="127">
        <f t="shared" si="40"/>
        <v>0</v>
      </c>
      <c r="BC55" s="127">
        <f t="shared" si="40"/>
        <v>0</v>
      </c>
      <c r="BD55" s="127">
        <f t="shared" si="40"/>
        <v>0</v>
      </c>
      <c r="BE55" s="126">
        <f t="shared" si="40"/>
        <v>0</v>
      </c>
      <c r="BF55" s="128">
        <f t="shared" si="40"/>
        <v>0</v>
      </c>
      <c r="BG55" s="127">
        <f t="shared" si="40"/>
        <v>0</v>
      </c>
      <c r="BH55" s="127">
        <f t="shared" si="40"/>
        <v>0</v>
      </c>
      <c r="BI55" s="127">
        <f t="shared" si="40"/>
        <v>0</v>
      </c>
      <c r="BJ55" s="127">
        <f t="shared" si="40"/>
        <v>0</v>
      </c>
      <c r="BK55" s="127">
        <f t="shared" si="40"/>
        <v>0</v>
      </c>
      <c r="BL55" s="127">
        <f t="shared" si="40"/>
        <v>0</v>
      </c>
      <c r="BM55" s="127">
        <f t="shared" si="40"/>
        <v>0</v>
      </c>
      <c r="BN55" s="127">
        <f t="shared" si="40"/>
        <v>0</v>
      </c>
      <c r="BO55" s="127">
        <f t="shared" si="40"/>
        <v>0</v>
      </c>
      <c r="BP55" s="127">
        <f t="shared" si="40"/>
        <v>0</v>
      </c>
      <c r="BQ55" s="126">
        <f t="shared" si="40"/>
        <v>0</v>
      </c>
      <c r="BR55" s="128">
        <f t="shared" si="40"/>
        <v>0</v>
      </c>
      <c r="BS55" s="127">
        <f t="shared" si="40"/>
        <v>0</v>
      </c>
      <c r="BT55" s="127">
        <f t="shared" si="40"/>
        <v>0</v>
      </c>
      <c r="BU55" s="127">
        <f t="shared" ref="BU55:CC55" si="41">SUM(BU56:BU92)</f>
        <v>0</v>
      </c>
      <c r="BV55" s="127">
        <f t="shared" si="41"/>
        <v>0</v>
      </c>
      <c r="BW55" s="127">
        <f t="shared" si="41"/>
        <v>0</v>
      </c>
      <c r="BX55" s="127">
        <f t="shared" si="41"/>
        <v>0</v>
      </c>
      <c r="BY55" s="127">
        <f t="shared" si="41"/>
        <v>0</v>
      </c>
      <c r="BZ55" s="127">
        <f t="shared" si="41"/>
        <v>0</v>
      </c>
      <c r="CA55" s="127">
        <f t="shared" si="41"/>
        <v>0</v>
      </c>
      <c r="CB55" s="127">
        <f t="shared" si="41"/>
        <v>0</v>
      </c>
      <c r="CC55" s="126">
        <f t="shared" si="41"/>
        <v>0</v>
      </c>
      <c r="CD55" s="368"/>
    </row>
    <row r="56" spans="1:82" x14ac:dyDescent="0.75">
      <c r="A56" s="39"/>
      <c r="B56" s="73" t="s">
        <v>105</v>
      </c>
      <c r="C56" s="129" t="s">
        <v>106</v>
      </c>
      <c r="D56" s="130" t="s">
        <v>58</v>
      </c>
      <c r="E56" s="255">
        <v>72</v>
      </c>
      <c r="F56" s="224"/>
      <c r="G56" s="74">
        <f t="shared" si="37"/>
        <v>0</v>
      </c>
      <c r="H56" s="230"/>
      <c r="I56" s="232"/>
      <c r="J56" s="219"/>
      <c r="K56" s="220"/>
      <c r="L56" s="220"/>
      <c r="M56" s="220"/>
      <c r="N56" s="220"/>
      <c r="O56" s="220"/>
      <c r="P56" s="220"/>
      <c r="Q56" s="220"/>
      <c r="R56" s="220"/>
      <c r="S56" s="220"/>
      <c r="T56" s="220"/>
      <c r="U56" s="218"/>
      <c r="V56" s="219"/>
      <c r="W56" s="220"/>
      <c r="X56" s="220"/>
      <c r="Y56" s="220"/>
      <c r="Z56" s="220"/>
      <c r="AA56" s="220"/>
      <c r="AB56" s="220"/>
      <c r="AC56" s="220"/>
      <c r="AD56" s="220"/>
      <c r="AE56" s="220"/>
      <c r="AF56" s="220"/>
      <c r="AG56" s="218"/>
      <c r="AH56" s="221"/>
      <c r="AI56" s="220"/>
      <c r="AJ56" s="220"/>
      <c r="AK56" s="220"/>
      <c r="AL56" s="220"/>
      <c r="AM56" s="220"/>
      <c r="AN56" s="220"/>
      <c r="AO56" s="220"/>
      <c r="AP56" s="220"/>
      <c r="AQ56" s="220"/>
      <c r="AR56" s="220"/>
      <c r="AS56" s="218"/>
      <c r="AT56" s="221"/>
      <c r="AU56" s="220"/>
      <c r="AV56" s="220"/>
      <c r="AW56" s="220"/>
      <c r="AX56" s="220"/>
      <c r="AY56" s="220"/>
      <c r="AZ56" s="220"/>
      <c r="BA56" s="220"/>
      <c r="BB56" s="220"/>
      <c r="BC56" s="220"/>
      <c r="BD56" s="220"/>
      <c r="BE56" s="218"/>
      <c r="BF56" s="221"/>
      <c r="BG56" s="220"/>
      <c r="BH56" s="220"/>
      <c r="BI56" s="220"/>
      <c r="BJ56" s="220"/>
      <c r="BK56" s="220"/>
      <c r="BL56" s="220"/>
      <c r="BM56" s="220"/>
      <c r="BN56" s="220"/>
      <c r="BO56" s="220"/>
      <c r="BP56" s="220"/>
      <c r="BQ56" s="218"/>
      <c r="BR56" s="221"/>
      <c r="BS56" s="220"/>
      <c r="BT56" s="220"/>
      <c r="BU56" s="220"/>
      <c r="BV56" s="220"/>
      <c r="BW56" s="220"/>
      <c r="BX56" s="220"/>
      <c r="BY56" s="220"/>
      <c r="BZ56" s="220"/>
      <c r="CA56" s="220"/>
      <c r="CB56" s="220"/>
      <c r="CC56" s="218"/>
      <c r="CD56" s="368"/>
    </row>
    <row r="57" spans="1:82" x14ac:dyDescent="0.75">
      <c r="A57" s="39"/>
      <c r="B57" s="73" t="s">
        <v>107</v>
      </c>
      <c r="C57" s="129" t="s">
        <v>108</v>
      </c>
      <c r="D57" s="130" t="s">
        <v>58</v>
      </c>
      <c r="E57" s="255">
        <v>72</v>
      </c>
      <c r="F57" s="224"/>
      <c r="G57" s="74">
        <f t="shared" si="37"/>
        <v>0</v>
      </c>
      <c r="H57" s="230"/>
      <c r="I57" s="232"/>
      <c r="J57" s="219"/>
      <c r="K57" s="220"/>
      <c r="L57" s="220"/>
      <c r="M57" s="220"/>
      <c r="N57" s="220"/>
      <c r="O57" s="220"/>
      <c r="P57" s="220"/>
      <c r="Q57" s="220"/>
      <c r="R57" s="220"/>
      <c r="S57" s="220"/>
      <c r="T57" s="220"/>
      <c r="U57" s="218"/>
      <c r="V57" s="219"/>
      <c r="W57" s="220"/>
      <c r="X57" s="220"/>
      <c r="Y57" s="220"/>
      <c r="Z57" s="220"/>
      <c r="AA57" s="220"/>
      <c r="AB57" s="220"/>
      <c r="AC57" s="220"/>
      <c r="AD57" s="220"/>
      <c r="AE57" s="220"/>
      <c r="AF57" s="220"/>
      <c r="AG57" s="218"/>
      <c r="AH57" s="221"/>
      <c r="AI57" s="220"/>
      <c r="AJ57" s="220"/>
      <c r="AK57" s="220"/>
      <c r="AL57" s="220"/>
      <c r="AM57" s="220"/>
      <c r="AN57" s="220"/>
      <c r="AO57" s="220"/>
      <c r="AP57" s="220"/>
      <c r="AQ57" s="220"/>
      <c r="AR57" s="220"/>
      <c r="AS57" s="218"/>
      <c r="AT57" s="221"/>
      <c r="AU57" s="220"/>
      <c r="AV57" s="220"/>
      <c r="AW57" s="220"/>
      <c r="AX57" s="220"/>
      <c r="AY57" s="220"/>
      <c r="AZ57" s="220"/>
      <c r="BA57" s="220"/>
      <c r="BB57" s="220"/>
      <c r="BC57" s="220"/>
      <c r="BD57" s="220"/>
      <c r="BE57" s="218"/>
      <c r="BF57" s="221"/>
      <c r="BG57" s="220"/>
      <c r="BH57" s="220"/>
      <c r="BI57" s="220"/>
      <c r="BJ57" s="220"/>
      <c r="BK57" s="220"/>
      <c r="BL57" s="220"/>
      <c r="BM57" s="220"/>
      <c r="BN57" s="220"/>
      <c r="BO57" s="220"/>
      <c r="BP57" s="220"/>
      <c r="BQ57" s="218"/>
      <c r="BR57" s="221"/>
      <c r="BS57" s="220"/>
      <c r="BT57" s="220"/>
      <c r="BU57" s="220"/>
      <c r="BV57" s="220"/>
      <c r="BW57" s="220"/>
      <c r="BX57" s="220"/>
      <c r="BY57" s="220"/>
      <c r="BZ57" s="220"/>
      <c r="CA57" s="220"/>
      <c r="CB57" s="220"/>
      <c r="CC57" s="218"/>
      <c r="CD57" s="368"/>
    </row>
    <row r="58" spans="1:82" x14ac:dyDescent="0.75">
      <c r="A58" s="39"/>
      <c r="B58" s="73" t="s">
        <v>109</v>
      </c>
      <c r="C58" s="129" t="s">
        <v>110</v>
      </c>
      <c r="D58" s="130" t="s">
        <v>58</v>
      </c>
      <c r="E58" s="255">
        <v>72</v>
      </c>
      <c r="F58" s="224"/>
      <c r="G58" s="74">
        <f t="shared" si="37"/>
        <v>0</v>
      </c>
      <c r="H58" s="230"/>
      <c r="I58" s="232"/>
      <c r="J58" s="219"/>
      <c r="K58" s="220"/>
      <c r="L58" s="220"/>
      <c r="M58" s="220"/>
      <c r="N58" s="220"/>
      <c r="O58" s="220"/>
      <c r="P58" s="220"/>
      <c r="Q58" s="220"/>
      <c r="R58" s="220"/>
      <c r="S58" s="220"/>
      <c r="T58" s="220"/>
      <c r="U58" s="218"/>
      <c r="V58" s="219"/>
      <c r="W58" s="220"/>
      <c r="X58" s="220"/>
      <c r="Y58" s="220"/>
      <c r="Z58" s="220"/>
      <c r="AA58" s="220"/>
      <c r="AB58" s="220"/>
      <c r="AC58" s="220"/>
      <c r="AD58" s="220"/>
      <c r="AE58" s="220"/>
      <c r="AF58" s="220"/>
      <c r="AG58" s="218"/>
      <c r="AH58" s="221"/>
      <c r="AI58" s="220"/>
      <c r="AJ58" s="220"/>
      <c r="AK58" s="220"/>
      <c r="AL58" s="220"/>
      <c r="AM58" s="220"/>
      <c r="AN58" s="220"/>
      <c r="AO58" s="220"/>
      <c r="AP58" s="220"/>
      <c r="AQ58" s="220"/>
      <c r="AR58" s="220"/>
      <c r="AS58" s="218"/>
      <c r="AT58" s="221"/>
      <c r="AU58" s="220"/>
      <c r="AV58" s="220"/>
      <c r="AW58" s="220"/>
      <c r="AX58" s="220"/>
      <c r="AY58" s="220"/>
      <c r="AZ58" s="220"/>
      <c r="BA58" s="220"/>
      <c r="BB58" s="220"/>
      <c r="BC58" s="220"/>
      <c r="BD58" s="220"/>
      <c r="BE58" s="218"/>
      <c r="BF58" s="221"/>
      <c r="BG58" s="220"/>
      <c r="BH58" s="220"/>
      <c r="BI58" s="220"/>
      <c r="BJ58" s="220"/>
      <c r="BK58" s="220"/>
      <c r="BL58" s="220"/>
      <c r="BM58" s="220"/>
      <c r="BN58" s="220"/>
      <c r="BO58" s="220"/>
      <c r="BP58" s="220"/>
      <c r="BQ58" s="218"/>
      <c r="BR58" s="221"/>
      <c r="BS58" s="220"/>
      <c r="BT58" s="220"/>
      <c r="BU58" s="220"/>
      <c r="BV58" s="220"/>
      <c r="BW58" s="220"/>
      <c r="BX58" s="220"/>
      <c r="BY58" s="220"/>
      <c r="BZ58" s="220"/>
      <c r="CA58" s="220"/>
      <c r="CB58" s="220"/>
      <c r="CC58" s="218"/>
      <c r="CD58" s="368"/>
    </row>
    <row r="59" spans="1:82" x14ac:dyDescent="0.75">
      <c r="A59" s="39"/>
      <c r="B59" s="73" t="s">
        <v>111</v>
      </c>
      <c r="C59" s="129" t="s">
        <v>112</v>
      </c>
      <c r="D59" s="130" t="s">
        <v>58</v>
      </c>
      <c r="E59" s="255">
        <v>72</v>
      </c>
      <c r="F59" s="224"/>
      <c r="G59" s="74">
        <f t="shared" si="37"/>
        <v>0</v>
      </c>
      <c r="H59" s="230"/>
      <c r="I59" s="232"/>
      <c r="J59" s="219"/>
      <c r="K59" s="220"/>
      <c r="L59" s="220"/>
      <c r="M59" s="220"/>
      <c r="N59" s="220"/>
      <c r="O59" s="220"/>
      <c r="P59" s="220"/>
      <c r="Q59" s="220"/>
      <c r="R59" s="220"/>
      <c r="S59" s="220"/>
      <c r="T59" s="220"/>
      <c r="U59" s="218"/>
      <c r="V59" s="219"/>
      <c r="W59" s="220"/>
      <c r="X59" s="220"/>
      <c r="Y59" s="220"/>
      <c r="Z59" s="220"/>
      <c r="AA59" s="220"/>
      <c r="AB59" s="220"/>
      <c r="AC59" s="220"/>
      <c r="AD59" s="220"/>
      <c r="AE59" s="220"/>
      <c r="AF59" s="220"/>
      <c r="AG59" s="218"/>
      <c r="AH59" s="221"/>
      <c r="AI59" s="220"/>
      <c r="AJ59" s="220"/>
      <c r="AK59" s="220"/>
      <c r="AL59" s="220"/>
      <c r="AM59" s="220"/>
      <c r="AN59" s="220"/>
      <c r="AO59" s="220"/>
      <c r="AP59" s="220"/>
      <c r="AQ59" s="220"/>
      <c r="AR59" s="220"/>
      <c r="AS59" s="218"/>
      <c r="AT59" s="221"/>
      <c r="AU59" s="220"/>
      <c r="AV59" s="220"/>
      <c r="AW59" s="220"/>
      <c r="AX59" s="220"/>
      <c r="AY59" s="220"/>
      <c r="AZ59" s="220"/>
      <c r="BA59" s="220"/>
      <c r="BB59" s="220"/>
      <c r="BC59" s="220"/>
      <c r="BD59" s="220"/>
      <c r="BE59" s="218"/>
      <c r="BF59" s="221"/>
      <c r="BG59" s="220"/>
      <c r="BH59" s="220"/>
      <c r="BI59" s="220"/>
      <c r="BJ59" s="220"/>
      <c r="BK59" s="220"/>
      <c r="BL59" s="220"/>
      <c r="BM59" s="220"/>
      <c r="BN59" s="220"/>
      <c r="BO59" s="220"/>
      <c r="BP59" s="220"/>
      <c r="BQ59" s="218"/>
      <c r="BR59" s="221"/>
      <c r="BS59" s="220"/>
      <c r="BT59" s="220"/>
      <c r="BU59" s="220"/>
      <c r="BV59" s="220"/>
      <c r="BW59" s="220"/>
      <c r="BX59" s="220"/>
      <c r="BY59" s="220"/>
      <c r="BZ59" s="220"/>
      <c r="CA59" s="220"/>
      <c r="CB59" s="220"/>
      <c r="CC59" s="218"/>
      <c r="CD59" s="368"/>
    </row>
    <row r="60" spans="1:82" x14ac:dyDescent="0.75">
      <c r="A60" s="39"/>
      <c r="B60" s="73" t="s">
        <v>113</v>
      </c>
      <c r="C60" s="129" t="s">
        <v>114</v>
      </c>
      <c r="D60" s="130" t="s">
        <v>58</v>
      </c>
      <c r="E60" s="255">
        <v>72</v>
      </c>
      <c r="F60" s="224"/>
      <c r="G60" s="74">
        <f t="shared" si="37"/>
        <v>0</v>
      </c>
      <c r="H60" s="230"/>
      <c r="I60" s="232"/>
      <c r="J60" s="219"/>
      <c r="K60" s="220"/>
      <c r="L60" s="220"/>
      <c r="M60" s="220"/>
      <c r="N60" s="220"/>
      <c r="O60" s="220"/>
      <c r="P60" s="220"/>
      <c r="Q60" s="220"/>
      <c r="R60" s="220"/>
      <c r="S60" s="220"/>
      <c r="T60" s="220"/>
      <c r="U60" s="218"/>
      <c r="V60" s="219"/>
      <c r="W60" s="220"/>
      <c r="X60" s="220"/>
      <c r="Y60" s="220"/>
      <c r="Z60" s="220"/>
      <c r="AA60" s="220"/>
      <c r="AB60" s="220"/>
      <c r="AC60" s="220"/>
      <c r="AD60" s="220"/>
      <c r="AE60" s="220"/>
      <c r="AF60" s="220"/>
      <c r="AG60" s="218"/>
      <c r="AH60" s="221"/>
      <c r="AI60" s="220"/>
      <c r="AJ60" s="220"/>
      <c r="AK60" s="220"/>
      <c r="AL60" s="220"/>
      <c r="AM60" s="220"/>
      <c r="AN60" s="220"/>
      <c r="AO60" s="220"/>
      <c r="AP60" s="220"/>
      <c r="AQ60" s="220"/>
      <c r="AR60" s="220"/>
      <c r="AS60" s="218"/>
      <c r="AT60" s="221"/>
      <c r="AU60" s="220"/>
      <c r="AV60" s="220"/>
      <c r="AW60" s="220"/>
      <c r="AX60" s="220"/>
      <c r="AY60" s="220"/>
      <c r="AZ60" s="220"/>
      <c r="BA60" s="220"/>
      <c r="BB60" s="220"/>
      <c r="BC60" s="220"/>
      <c r="BD60" s="220"/>
      <c r="BE60" s="218"/>
      <c r="BF60" s="221"/>
      <c r="BG60" s="220"/>
      <c r="BH60" s="220"/>
      <c r="BI60" s="220"/>
      <c r="BJ60" s="220"/>
      <c r="BK60" s="220"/>
      <c r="BL60" s="220"/>
      <c r="BM60" s="220"/>
      <c r="BN60" s="220"/>
      <c r="BO60" s="220"/>
      <c r="BP60" s="220"/>
      <c r="BQ60" s="218"/>
      <c r="BR60" s="221"/>
      <c r="BS60" s="220"/>
      <c r="BT60" s="220"/>
      <c r="BU60" s="220"/>
      <c r="BV60" s="220"/>
      <c r="BW60" s="220"/>
      <c r="BX60" s="220"/>
      <c r="BY60" s="220"/>
      <c r="BZ60" s="220"/>
      <c r="CA60" s="220"/>
      <c r="CB60" s="220"/>
      <c r="CC60" s="218"/>
      <c r="CD60" s="368"/>
    </row>
    <row r="61" spans="1:82" x14ac:dyDescent="0.75">
      <c r="A61" s="39"/>
      <c r="B61" s="73" t="s">
        <v>115</v>
      </c>
      <c r="C61" s="129" t="s">
        <v>116</v>
      </c>
      <c r="D61" s="130" t="s">
        <v>58</v>
      </c>
      <c r="E61" s="255">
        <v>72</v>
      </c>
      <c r="F61" s="224"/>
      <c r="G61" s="74">
        <f t="shared" si="37"/>
        <v>0</v>
      </c>
      <c r="H61" s="230"/>
      <c r="I61" s="232"/>
      <c r="J61" s="219"/>
      <c r="K61" s="220"/>
      <c r="L61" s="220"/>
      <c r="M61" s="220"/>
      <c r="N61" s="220"/>
      <c r="O61" s="220"/>
      <c r="P61" s="220"/>
      <c r="Q61" s="220"/>
      <c r="R61" s="220"/>
      <c r="S61" s="220"/>
      <c r="T61" s="220"/>
      <c r="U61" s="218"/>
      <c r="V61" s="219"/>
      <c r="W61" s="220"/>
      <c r="X61" s="220"/>
      <c r="Y61" s="220"/>
      <c r="Z61" s="220"/>
      <c r="AA61" s="220"/>
      <c r="AB61" s="220"/>
      <c r="AC61" s="220"/>
      <c r="AD61" s="220"/>
      <c r="AE61" s="220"/>
      <c r="AF61" s="220"/>
      <c r="AG61" s="218"/>
      <c r="AH61" s="221"/>
      <c r="AI61" s="220"/>
      <c r="AJ61" s="220"/>
      <c r="AK61" s="220"/>
      <c r="AL61" s="220"/>
      <c r="AM61" s="220"/>
      <c r="AN61" s="220"/>
      <c r="AO61" s="220"/>
      <c r="AP61" s="220"/>
      <c r="AQ61" s="220"/>
      <c r="AR61" s="220"/>
      <c r="AS61" s="218"/>
      <c r="AT61" s="221"/>
      <c r="AU61" s="220"/>
      <c r="AV61" s="220"/>
      <c r="AW61" s="220"/>
      <c r="AX61" s="220"/>
      <c r="AY61" s="220"/>
      <c r="AZ61" s="220"/>
      <c r="BA61" s="220"/>
      <c r="BB61" s="220"/>
      <c r="BC61" s="220"/>
      <c r="BD61" s="220"/>
      <c r="BE61" s="218"/>
      <c r="BF61" s="221"/>
      <c r="BG61" s="220"/>
      <c r="BH61" s="220"/>
      <c r="BI61" s="220"/>
      <c r="BJ61" s="220"/>
      <c r="BK61" s="220"/>
      <c r="BL61" s="220"/>
      <c r="BM61" s="220"/>
      <c r="BN61" s="220"/>
      <c r="BO61" s="220"/>
      <c r="BP61" s="220"/>
      <c r="BQ61" s="218"/>
      <c r="BR61" s="221"/>
      <c r="BS61" s="220"/>
      <c r="BT61" s="220"/>
      <c r="BU61" s="220"/>
      <c r="BV61" s="220"/>
      <c r="BW61" s="220"/>
      <c r="BX61" s="220"/>
      <c r="BY61" s="220"/>
      <c r="BZ61" s="220"/>
      <c r="CA61" s="220"/>
      <c r="CB61" s="220"/>
      <c r="CC61" s="218"/>
      <c r="CD61" s="368"/>
    </row>
    <row r="62" spans="1:82" x14ac:dyDescent="0.75">
      <c r="A62" s="39"/>
      <c r="B62" s="73" t="s">
        <v>117</v>
      </c>
      <c r="C62" s="129" t="s">
        <v>118</v>
      </c>
      <c r="D62" s="130" t="s">
        <v>58</v>
      </c>
      <c r="E62" s="255">
        <v>72</v>
      </c>
      <c r="F62" s="224"/>
      <c r="G62" s="74">
        <f t="shared" si="37"/>
        <v>0</v>
      </c>
      <c r="H62" s="230"/>
      <c r="I62" s="232"/>
      <c r="J62" s="219"/>
      <c r="K62" s="220"/>
      <c r="L62" s="220"/>
      <c r="M62" s="220"/>
      <c r="N62" s="220"/>
      <c r="O62" s="220"/>
      <c r="P62" s="220"/>
      <c r="Q62" s="220"/>
      <c r="R62" s="220"/>
      <c r="S62" s="220"/>
      <c r="T62" s="220"/>
      <c r="U62" s="218"/>
      <c r="V62" s="219"/>
      <c r="W62" s="220"/>
      <c r="X62" s="220"/>
      <c r="Y62" s="220"/>
      <c r="Z62" s="220"/>
      <c r="AA62" s="220"/>
      <c r="AB62" s="220"/>
      <c r="AC62" s="220"/>
      <c r="AD62" s="220"/>
      <c r="AE62" s="220"/>
      <c r="AF62" s="220"/>
      <c r="AG62" s="218"/>
      <c r="AH62" s="221"/>
      <c r="AI62" s="220"/>
      <c r="AJ62" s="220"/>
      <c r="AK62" s="220"/>
      <c r="AL62" s="220"/>
      <c r="AM62" s="220"/>
      <c r="AN62" s="220"/>
      <c r="AO62" s="220"/>
      <c r="AP62" s="220"/>
      <c r="AQ62" s="220"/>
      <c r="AR62" s="220"/>
      <c r="AS62" s="218"/>
      <c r="AT62" s="221"/>
      <c r="AU62" s="220"/>
      <c r="AV62" s="220"/>
      <c r="AW62" s="220"/>
      <c r="AX62" s="220"/>
      <c r="AY62" s="220"/>
      <c r="AZ62" s="220"/>
      <c r="BA62" s="220"/>
      <c r="BB62" s="220"/>
      <c r="BC62" s="220"/>
      <c r="BD62" s="220"/>
      <c r="BE62" s="218"/>
      <c r="BF62" s="221"/>
      <c r="BG62" s="220"/>
      <c r="BH62" s="220"/>
      <c r="BI62" s="220"/>
      <c r="BJ62" s="220"/>
      <c r="BK62" s="220"/>
      <c r="BL62" s="220"/>
      <c r="BM62" s="220"/>
      <c r="BN62" s="220"/>
      <c r="BO62" s="220"/>
      <c r="BP62" s="220"/>
      <c r="BQ62" s="218"/>
      <c r="BR62" s="221"/>
      <c r="BS62" s="220"/>
      <c r="BT62" s="220"/>
      <c r="BU62" s="220"/>
      <c r="BV62" s="220"/>
      <c r="BW62" s="220"/>
      <c r="BX62" s="220"/>
      <c r="BY62" s="220"/>
      <c r="BZ62" s="220"/>
      <c r="CA62" s="220"/>
      <c r="CB62" s="220"/>
      <c r="CC62" s="218"/>
      <c r="CD62" s="368"/>
    </row>
    <row r="63" spans="1:82" x14ac:dyDescent="0.75">
      <c r="A63" s="39"/>
      <c r="B63" s="73" t="s">
        <v>119</v>
      </c>
      <c r="C63" s="129" t="s">
        <v>120</v>
      </c>
      <c r="D63" s="130" t="s">
        <v>58</v>
      </c>
      <c r="E63" s="255">
        <v>72</v>
      </c>
      <c r="F63" s="224"/>
      <c r="G63" s="74">
        <f t="shared" si="37"/>
        <v>0</v>
      </c>
      <c r="H63" s="230"/>
      <c r="I63" s="232"/>
      <c r="J63" s="219"/>
      <c r="K63" s="220"/>
      <c r="L63" s="220"/>
      <c r="M63" s="220"/>
      <c r="N63" s="220"/>
      <c r="O63" s="220"/>
      <c r="P63" s="220"/>
      <c r="Q63" s="220"/>
      <c r="R63" s="220"/>
      <c r="S63" s="220"/>
      <c r="T63" s="220"/>
      <c r="U63" s="218"/>
      <c r="V63" s="219"/>
      <c r="W63" s="220"/>
      <c r="X63" s="220"/>
      <c r="Y63" s="220"/>
      <c r="Z63" s="220"/>
      <c r="AA63" s="220"/>
      <c r="AB63" s="220"/>
      <c r="AC63" s="220"/>
      <c r="AD63" s="220"/>
      <c r="AE63" s="220"/>
      <c r="AF63" s="220"/>
      <c r="AG63" s="218"/>
      <c r="AH63" s="221"/>
      <c r="AI63" s="220"/>
      <c r="AJ63" s="220"/>
      <c r="AK63" s="220"/>
      <c r="AL63" s="220"/>
      <c r="AM63" s="220"/>
      <c r="AN63" s="220"/>
      <c r="AO63" s="220"/>
      <c r="AP63" s="220"/>
      <c r="AQ63" s="220"/>
      <c r="AR63" s="220"/>
      <c r="AS63" s="218"/>
      <c r="AT63" s="221"/>
      <c r="AU63" s="220"/>
      <c r="AV63" s="220"/>
      <c r="AW63" s="220"/>
      <c r="AX63" s="220"/>
      <c r="AY63" s="220"/>
      <c r="AZ63" s="220"/>
      <c r="BA63" s="220"/>
      <c r="BB63" s="220"/>
      <c r="BC63" s="220"/>
      <c r="BD63" s="220"/>
      <c r="BE63" s="218"/>
      <c r="BF63" s="221"/>
      <c r="BG63" s="220"/>
      <c r="BH63" s="220"/>
      <c r="BI63" s="220"/>
      <c r="BJ63" s="220"/>
      <c r="BK63" s="220"/>
      <c r="BL63" s="220"/>
      <c r="BM63" s="220"/>
      <c r="BN63" s="220"/>
      <c r="BO63" s="220"/>
      <c r="BP63" s="220"/>
      <c r="BQ63" s="218"/>
      <c r="BR63" s="221"/>
      <c r="BS63" s="220"/>
      <c r="BT63" s="220"/>
      <c r="BU63" s="220"/>
      <c r="BV63" s="220"/>
      <c r="BW63" s="220"/>
      <c r="BX63" s="220"/>
      <c r="BY63" s="220"/>
      <c r="BZ63" s="220"/>
      <c r="CA63" s="220"/>
      <c r="CB63" s="220"/>
      <c r="CC63" s="218"/>
      <c r="CD63" s="368"/>
    </row>
    <row r="64" spans="1:82" x14ac:dyDescent="0.75">
      <c r="A64" s="39"/>
      <c r="B64" s="73" t="s">
        <v>121</v>
      </c>
      <c r="C64" s="129" t="s">
        <v>122</v>
      </c>
      <c r="D64" s="130" t="s">
        <v>58</v>
      </c>
      <c r="E64" s="255">
        <v>72</v>
      </c>
      <c r="F64" s="224"/>
      <c r="G64" s="74">
        <f t="shared" si="37"/>
        <v>0</v>
      </c>
      <c r="H64" s="230"/>
      <c r="I64" s="232"/>
      <c r="J64" s="219"/>
      <c r="K64" s="220"/>
      <c r="L64" s="220"/>
      <c r="M64" s="220"/>
      <c r="N64" s="220"/>
      <c r="O64" s="220"/>
      <c r="P64" s="220"/>
      <c r="Q64" s="220"/>
      <c r="R64" s="220"/>
      <c r="S64" s="220"/>
      <c r="T64" s="220"/>
      <c r="U64" s="218"/>
      <c r="V64" s="219"/>
      <c r="W64" s="220"/>
      <c r="X64" s="220"/>
      <c r="Y64" s="220"/>
      <c r="Z64" s="220"/>
      <c r="AA64" s="220"/>
      <c r="AB64" s="220"/>
      <c r="AC64" s="220"/>
      <c r="AD64" s="220"/>
      <c r="AE64" s="220"/>
      <c r="AF64" s="220"/>
      <c r="AG64" s="218"/>
      <c r="AH64" s="221"/>
      <c r="AI64" s="220"/>
      <c r="AJ64" s="220"/>
      <c r="AK64" s="220"/>
      <c r="AL64" s="220"/>
      <c r="AM64" s="220"/>
      <c r="AN64" s="220"/>
      <c r="AO64" s="220"/>
      <c r="AP64" s="220"/>
      <c r="AQ64" s="220"/>
      <c r="AR64" s="220"/>
      <c r="AS64" s="218"/>
      <c r="AT64" s="221"/>
      <c r="AU64" s="220"/>
      <c r="AV64" s="220"/>
      <c r="AW64" s="220"/>
      <c r="AX64" s="220"/>
      <c r="AY64" s="220"/>
      <c r="AZ64" s="220"/>
      <c r="BA64" s="220"/>
      <c r="BB64" s="220"/>
      <c r="BC64" s="220"/>
      <c r="BD64" s="220"/>
      <c r="BE64" s="218"/>
      <c r="BF64" s="221"/>
      <c r="BG64" s="220"/>
      <c r="BH64" s="220"/>
      <c r="BI64" s="220"/>
      <c r="BJ64" s="220"/>
      <c r="BK64" s="220"/>
      <c r="BL64" s="220"/>
      <c r="BM64" s="220"/>
      <c r="BN64" s="220"/>
      <c r="BO64" s="220"/>
      <c r="BP64" s="220"/>
      <c r="BQ64" s="218"/>
      <c r="BR64" s="221"/>
      <c r="BS64" s="220"/>
      <c r="BT64" s="220"/>
      <c r="BU64" s="220"/>
      <c r="BV64" s="220"/>
      <c r="BW64" s="220"/>
      <c r="BX64" s="220"/>
      <c r="BY64" s="220"/>
      <c r="BZ64" s="220"/>
      <c r="CA64" s="220"/>
      <c r="CB64" s="220"/>
      <c r="CC64" s="218"/>
      <c r="CD64" s="368"/>
    </row>
    <row r="65" spans="1:82" x14ac:dyDescent="0.75">
      <c r="A65" s="39"/>
      <c r="B65" s="73" t="s">
        <v>123</v>
      </c>
      <c r="C65" s="129" t="s">
        <v>124</v>
      </c>
      <c r="D65" s="130" t="s">
        <v>58</v>
      </c>
      <c r="E65" s="255">
        <v>72</v>
      </c>
      <c r="F65" s="224"/>
      <c r="G65" s="74">
        <f t="shared" si="37"/>
        <v>0</v>
      </c>
      <c r="H65" s="230"/>
      <c r="I65" s="232"/>
      <c r="J65" s="219"/>
      <c r="K65" s="220"/>
      <c r="L65" s="220"/>
      <c r="M65" s="220"/>
      <c r="N65" s="220"/>
      <c r="O65" s="220"/>
      <c r="P65" s="220"/>
      <c r="Q65" s="220"/>
      <c r="R65" s="220"/>
      <c r="S65" s="220"/>
      <c r="T65" s="220"/>
      <c r="U65" s="218"/>
      <c r="V65" s="219"/>
      <c r="W65" s="220"/>
      <c r="X65" s="220"/>
      <c r="Y65" s="220"/>
      <c r="Z65" s="220"/>
      <c r="AA65" s="220"/>
      <c r="AB65" s="220"/>
      <c r="AC65" s="220"/>
      <c r="AD65" s="220"/>
      <c r="AE65" s="220"/>
      <c r="AF65" s="220"/>
      <c r="AG65" s="218"/>
      <c r="AH65" s="221"/>
      <c r="AI65" s="220"/>
      <c r="AJ65" s="220"/>
      <c r="AK65" s="220"/>
      <c r="AL65" s="220"/>
      <c r="AM65" s="220"/>
      <c r="AN65" s="220"/>
      <c r="AO65" s="220"/>
      <c r="AP65" s="220"/>
      <c r="AQ65" s="220"/>
      <c r="AR65" s="220"/>
      <c r="AS65" s="218"/>
      <c r="AT65" s="221"/>
      <c r="AU65" s="220"/>
      <c r="AV65" s="220"/>
      <c r="AW65" s="220"/>
      <c r="AX65" s="220"/>
      <c r="AY65" s="220"/>
      <c r="AZ65" s="220"/>
      <c r="BA65" s="220"/>
      <c r="BB65" s="220"/>
      <c r="BC65" s="220"/>
      <c r="BD65" s="220"/>
      <c r="BE65" s="218"/>
      <c r="BF65" s="221"/>
      <c r="BG65" s="220"/>
      <c r="BH65" s="220"/>
      <c r="BI65" s="220"/>
      <c r="BJ65" s="220"/>
      <c r="BK65" s="220"/>
      <c r="BL65" s="220"/>
      <c r="BM65" s="220"/>
      <c r="BN65" s="220"/>
      <c r="BO65" s="220"/>
      <c r="BP65" s="220"/>
      <c r="BQ65" s="218"/>
      <c r="BR65" s="221"/>
      <c r="BS65" s="220"/>
      <c r="BT65" s="220"/>
      <c r="BU65" s="220"/>
      <c r="BV65" s="220"/>
      <c r="BW65" s="220"/>
      <c r="BX65" s="220"/>
      <c r="BY65" s="220"/>
      <c r="BZ65" s="220"/>
      <c r="CA65" s="220"/>
      <c r="CB65" s="220"/>
      <c r="CC65" s="218"/>
      <c r="CD65" s="368"/>
    </row>
    <row r="66" spans="1:82" x14ac:dyDescent="0.75">
      <c r="A66" s="39"/>
      <c r="B66" s="101" t="s">
        <v>125</v>
      </c>
      <c r="C66" s="273" t="s">
        <v>126</v>
      </c>
      <c r="D66" s="130"/>
      <c r="E66" s="255"/>
      <c r="F66" s="224"/>
      <c r="G66" s="74"/>
      <c r="H66" s="230"/>
      <c r="I66" s="232"/>
      <c r="J66" s="225"/>
      <c r="K66" s="227"/>
      <c r="L66" s="227"/>
      <c r="M66" s="227"/>
      <c r="N66" s="227"/>
      <c r="O66" s="227"/>
      <c r="P66" s="227"/>
      <c r="Q66" s="227"/>
      <c r="R66" s="227"/>
      <c r="S66" s="227"/>
      <c r="T66" s="227"/>
      <c r="U66" s="226"/>
      <c r="V66" s="225"/>
      <c r="W66" s="227"/>
      <c r="X66" s="227"/>
      <c r="Y66" s="227"/>
      <c r="Z66" s="227"/>
      <c r="AA66" s="227"/>
      <c r="AB66" s="227"/>
      <c r="AC66" s="227"/>
      <c r="AD66" s="227"/>
      <c r="AE66" s="227"/>
      <c r="AF66" s="227"/>
      <c r="AG66" s="226"/>
      <c r="AH66" s="228"/>
      <c r="AI66" s="227"/>
      <c r="AJ66" s="227"/>
      <c r="AK66" s="227"/>
      <c r="AL66" s="227"/>
      <c r="AM66" s="227"/>
      <c r="AN66" s="227"/>
      <c r="AO66" s="227"/>
      <c r="AP66" s="227"/>
      <c r="AQ66" s="227"/>
      <c r="AR66" s="227"/>
      <c r="AS66" s="226"/>
      <c r="AT66" s="228"/>
      <c r="AU66" s="227"/>
      <c r="AV66" s="227"/>
      <c r="AW66" s="227"/>
      <c r="AX66" s="227"/>
      <c r="AY66" s="227"/>
      <c r="AZ66" s="227"/>
      <c r="BA66" s="227"/>
      <c r="BB66" s="227"/>
      <c r="BC66" s="227"/>
      <c r="BD66" s="227"/>
      <c r="BE66" s="226"/>
      <c r="BF66" s="228"/>
      <c r="BG66" s="227"/>
      <c r="BH66" s="227"/>
      <c r="BI66" s="227"/>
      <c r="BJ66" s="227"/>
      <c r="BK66" s="227"/>
      <c r="BL66" s="227"/>
      <c r="BM66" s="227"/>
      <c r="BN66" s="227"/>
      <c r="BO66" s="227"/>
      <c r="BP66" s="227"/>
      <c r="BQ66" s="226"/>
      <c r="BR66" s="228"/>
      <c r="BS66" s="227"/>
      <c r="BT66" s="227"/>
      <c r="BU66" s="227"/>
      <c r="BV66" s="227"/>
      <c r="BW66" s="227"/>
      <c r="BX66" s="227"/>
      <c r="BY66" s="227"/>
      <c r="BZ66" s="227"/>
      <c r="CA66" s="227"/>
      <c r="CB66" s="227"/>
      <c r="CC66" s="226"/>
      <c r="CD66" s="368"/>
    </row>
    <row r="67" spans="1:82" ht="27" x14ac:dyDescent="0.75">
      <c r="A67" s="39"/>
      <c r="B67" s="73" t="s">
        <v>127</v>
      </c>
      <c r="C67" s="129" t="s">
        <v>593</v>
      </c>
      <c r="D67" s="130" t="s">
        <v>58</v>
      </c>
      <c r="E67" s="255">
        <v>24</v>
      </c>
      <c r="F67" s="224"/>
      <c r="G67" s="74">
        <f>+SUM(H67:CC67)</f>
        <v>0</v>
      </c>
      <c r="H67" s="75"/>
      <c r="I67" s="76"/>
      <c r="J67" s="225"/>
      <c r="K67" s="227"/>
      <c r="L67" s="227"/>
      <c r="M67" s="227"/>
      <c r="N67" s="227"/>
      <c r="O67" s="227"/>
      <c r="P67" s="227"/>
      <c r="Q67" s="227"/>
      <c r="R67" s="227"/>
      <c r="S67" s="227"/>
      <c r="T67" s="227"/>
      <c r="U67" s="226"/>
      <c r="V67" s="225"/>
      <c r="W67" s="227"/>
      <c r="X67" s="227"/>
      <c r="Y67" s="227"/>
      <c r="Z67" s="227"/>
      <c r="AA67" s="227"/>
      <c r="AB67" s="227"/>
      <c r="AC67" s="227"/>
      <c r="AD67" s="227"/>
      <c r="AE67" s="227"/>
      <c r="AF67" s="227"/>
      <c r="AG67" s="226"/>
      <c r="AH67" s="228"/>
      <c r="AI67" s="227"/>
      <c r="AJ67" s="227"/>
      <c r="AK67" s="227"/>
      <c r="AL67" s="227"/>
      <c r="AM67" s="227"/>
      <c r="AN67" s="227"/>
      <c r="AO67" s="227"/>
      <c r="AP67" s="227"/>
      <c r="AQ67" s="227"/>
      <c r="AR67" s="227"/>
      <c r="AS67" s="226"/>
      <c r="AT67" s="228"/>
      <c r="AU67" s="227"/>
      <c r="AV67" s="227"/>
      <c r="AW67" s="227"/>
      <c r="AX67" s="227"/>
      <c r="AY67" s="227"/>
      <c r="AZ67" s="227"/>
      <c r="BA67" s="227"/>
      <c r="BB67" s="227"/>
      <c r="BC67" s="227"/>
      <c r="BD67" s="227"/>
      <c r="BE67" s="226"/>
      <c r="BF67" s="221"/>
      <c r="BG67" s="220"/>
      <c r="BH67" s="220"/>
      <c r="BI67" s="220"/>
      <c r="BJ67" s="220"/>
      <c r="BK67" s="220"/>
      <c r="BL67" s="220"/>
      <c r="BM67" s="220"/>
      <c r="BN67" s="220"/>
      <c r="BO67" s="220"/>
      <c r="BP67" s="220"/>
      <c r="BQ67" s="218"/>
      <c r="BR67" s="221"/>
      <c r="BS67" s="220"/>
      <c r="BT67" s="220"/>
      <c r="BU67" s="220"/>
      <c r="BV67" s="220"/>
      <c r="BW67" s="220"/>
      <c r="BX67" s="220"/>
      <c r="BY67" s="220"/>
      <c r="BZ67" s="220"/>
      <c r="CA67" s="220"/>
      <c r="CB67" s="220"/>
      <c r="CC67" s="218"/>
      <c r="CD67" s="368"/>
    </row>
    <row r="68" spans="1:82" ht="27" x14ac:dyDescent="0.75">
      <c r="A68" s="39"/>
      <c r="B68" s="73" t="s">
        <v>128</v>
      </c>
      <c r="C68" s="129" t="s">
        <v>594</v>
      </c>
      <c r="D68" s="130" t="s">
        <v>58</v>
      </c>
      <c r="E68" s="255" t="s">
        <v>423</v>
      </c>
      <c r="F68" s="275"/>
      <c r="G68" s="74">
        <f>+SUM(H68:CC68)</f>
        <v>0</v>
      </c>
      <c r="H68" s="75"/>
      <c r="I68" s="76"/>
      <c r="J68" s="225"/>
      <c r="K68" s="227"/>
      <c r="L68" s="227"/>
      <c r="M68" s="227"/>
      <c r="N68" s="227"/>
      <c r="O68" s="227"/>
      <c r="P68" s="227"/>
      <c r="Q68" s="227"/>
      <c r="R68" s="227"/>
      <c r="S68" s="227"/>
      <c r="T68" s="227"/>
      <c r="U68" s="226"/>
      <c r="V68" s="225"/>
      <c r="W68" s="227"/>
      <c r="X68" s="227"/>
      <c r="Y68" s="227"/>
      <c r="Z68" s="227"/>
      <c r="AA68" s="227"/>
      <c r="AB68" s="227"/>
      <c r="AC68" s="227"/>
      <c r="AD68" s="227"/>
      <c r="AE68" s="227"/>
      <c r="AF68" s="227"/>
      <c r="AG68" s="226"/>
      <c r="AH68" s="228"/>
      <c r="AI68" s="227"/>
      <c r="AJ68" s="227"/>
      <c r="AK68" s="227"/>
      <c r="AL68" s="227"/>
      <c r="AM68" s="227"/>
      <c r="AN68" s="227"/>
      <c r="AO68" s="227"/>
      <c r="AP68" s="227"/>
      <c r="AQ68" s="227"/>
      <c r="AR68" s="227"/>
      <c r="AS68" s="226"/>
      <c r="AT68" s="228"/>
      <c r="AU68" s="227"/>
      <c r="AV68" s="227"/>
      <c r="AW68" s="227"/>
      <c r="AX68" s="227"/>
      <c r="AY68" s="227"/>
      <c r="AZ68" s="227"/>
      <c r="BA68" s="227"/>
      <c r="BB68" s="227"/>
      <c r="BC68" s="227"/>
      <c r="BD68" s="227"/>
      <c r="BE68" s="226"/>
      <c r="BF68" s="228"/>
      <c r="BG68" s="227"/>
      <c r="BH68" s="227"/>
      <c r="BI68" s="227"/>
      <c r="BJ68" s="227"/>
      <c r="BK68" s="227"/>
      <c r="BL68" s="227"/>
      <c r="BM68" s="227"/>
      <c r="BN68" s="227"/>
      <c r="BO68" s="227"/>
      <c r="BP68" s="227"/>
      <c r="BQ68" s="226"/>
      <c r="BR68" s="228"/>
      <c r="BS68" s="227"/>
      <c r="BT68" s="227"/>
      <c r="BU68" s="227"/>
      <c r="BV68" s="227"/>
      <c r="BW68" s="227"/>
      <c r="BX68" s="227"/>
      <c r="BY68" s="227"/>
      <c r="BZ68" s="227"/>
      <c r="CA68" s="227"/>
      <c r="CB68" s="227"/>
      <c r="CC68" s="226"/>
      <c r="CD68" s="368"/>
    </row>
    <row r="69" spans="1:82" ht="27" x14ac:dyDescent="0.75">
      <c r="A69" s="39"/>
      <c r="B69" s="73" t="s">
        <v>129</v>
      </c>
      <c r="C69" s="129" t="s">
        <v>130</v>
      </c>
      <c r="D69" s="130" t="s">
        <v>58</v>
      </c>
      <c r="E69" s="255" t="s">
        <v>423</v>
      </c>
      <c r="F69" s="275"/>
      <c r="G69" s="74">
        <f t="shared" ref="G69:G70" si="42">+SUM(H69:CC69)</f>
        <v>0</v>
      </c>
      <c r="H69" s="75"/>
      <c r="I69" s="76"/>
      <c r="J69" s="225"/>
      <c r="K69" s="227"/>
      <c r="L69" s="227"/>
      <c r="M69" s="227"/>
      <c r="N69" s="227"/>
      <c r="O69" s="227"/>
      <c r="P69" s="227"/>
      <c r="Q69" s="227"/>
      <c r="R69" s="227"/>
      <c r="S69" s="227"/>
      <c r="T69" s="227"/>
      <c r="U69" s="226"/>
      <c r="V69" s="225"/>
      <c r="W69" s="227"/>
      <c r="X69" s="227"/>
      <c r="Y69" s="227"/>
      <c r="Z69" s="227"/>
      <c r="AA69" s="227"/>
      <c r="AB69" s="227"/>
      <c r="AC69" s="227"/>
      <c r="AD69" s="227"/>
      <c r="AE69" s="227"/>
      <c r="AF69" s="227"/>
      <c r="AG69" s="226"/>
      <c r="AH69" s="228"/>
      <c r="AI69" s="227"/>
      <c r="AJ69" s="227"/>
      <c r="AK69" s="227"/>
      <c r="AL69" s="227"/>
      <c r="AM69" s="227"/>
      <c r="AN69" s="227"/>
      <c r="AO69" s="227"/>
      <c r="AP69" s="227"/>
      <c r="AQ69" s="227"/>
      <c r="AR69" s="227"/>
      <c r="AS69" s="226"/>
      <c r="AT69" s="228"/>
      <c r="AU69" s="227"/>
      <c r="AV69" s="227"/>
      <c r="AW69" s="227"/>
      <c r="AX69" s="227"/>
      <c r="AY69" s="227"/>
      <c r="AZ69" s="227"/>
      <c r="BA69" s="227"/>
      <c r="BB69" s="227"/>
      <c r="BC69" s="227"/>
      <c r="BD69" s="227"/>
      <c r="BE69" s="226"/>
      <c r="BF69" s="228"/>
      <c r="BG69" s="227"/>
      <c r="BH69" s="227"/>
      <c r="BI69" s="227"/>
      <c r="BJ69" s="227"/>
      <c r="BK69" s="227"/>
      <c r="BL69" s="227"/>
      <c r="BM69" s="227"/>
      <c r="BN69" s="227"/>
      <c r="BO69" s="227"/>
      <c r="BP69" s="227"/>
      <c r="BQ69" s="226"/>
      <c r="BR69" s="228"/>
      <c r="BS69" s="227"/>
      <c r="BT69" s="227"/>
      <c r="BU69" s="227"/>
      <c r="BV69" s="227"/>
      <c r="BW69" s="227"/>
      <c r="BX69" s="227"/>
      <c r="BY69" s="227"/>
      <c r="BZ69" s="227"/>
      <c r="CA69" s="227"/>
      <c r="CB69" s="227"/>
      <c r="CC69" s="226"/>
      <c r="CD69" s="368"/>
    </row>
    <row r="70" spans="1:82" ht="27" x14ac:dyDescent="0.75">
      <c r="A70" s="39"/>
      <c r="B70" s="73" t="s">
        <v>131</v>
      </c>
      <c r="C70" s="129" t="s">
        <v>595</v>
      </c>
      <c r="D70" s="130" t="s">
        <v>58</v>
      </c>
      <c r="E70" s="255" t="s">
        <v>423</v>
      </c>
      <c r="F70" s="275"/>
      <c r="G70" s="74">
        <f t="shared" si="42"/>
        <v>0</v>
      </c>
      <c r="H70" s="230"/>
      <c r="I70" s="232"/>
      <c r="J70" s="225"/>
      <c r="K70" s="227"/>
      <c r="L70" s="227"/>
      <c r="M70" s="227"/>
      <c r="N70" s="227"/>
      <c r="O70" s="227"/>
      <c r="P70" s="227"/>
      <c r="Q70" s="227"/>
      <c r="R70" s="227"/>
      <c r="S70" s="227"/>
      <c r="T70" s="227"/>
      <c r="U70" s="226"/>
      <c r="V70" s="225"/>
      <c r="W70" s="227"/>
      <c r="X70" s="227"/>
      <c r="Y70" s="227"/>
      <c r="Z70" s="227"/>
      <c r="AA70" s="227"/>
      <c r="AB70" s="227"/>
      <c r="AC70" s="227"/>
      <c r="AD70" s="227"/>
      <c r="AE70" s="227"/>
      <c r="AF70" s="227"/>
      <c r="AG70" s="226"/>
      <c r="AH70" s="228"/>
      <c r="AI70" s="227"/>
      <c r="AJ70" s="227"/>
      <c r="AK70" s="227"/>
      <c r="AL70" s="227"/>
      <c r="AM70" s="227"/>
      <c r="AN70" s="227"/>
      <c r="AO70" s="227"/>
      <c r="AP70" s="227"/>
      <c r="AQ70" s="227"/>
      <c r="AR70" s="227"/>
      <c r="AS70" s="226"/>
      <c r="AT70" s="228"/>
      <c r="AU70" s="227"/>
      <c r="AV70" s="227"/>
      <c r="AW70" s="227"/>
      <c r="AX70" s="227"/>
      <c r="AY70" s="227"/>
      <c r="AZ70" s="227"/>
      <c r="BA70" s="227"/>
      <c r="BB70" s="227"/>
      <c r="BC70" s="227"/>
      <c r="BD70" s="227"/>
      <c r="BE70" s="226"/>
      <c r="BF70" s="228"/>
      <c r="BG70" s="227"/>
      <c r="BH70" s="227"/>
      <c r="BI70" s="227"/>
      <c r="BJ70" s="227"/>
      <c r="BK70" s="227"/>
      <c r="BL70" s="227"/>
      <c r="BM70" s="227"/>
      <c r="BN70" s="227"/>
      <c r="BO70" s="227"/>
      <c r="BP70" s="227"/>
      <c r="BQ70" s="226"/>
      <c r="BR70" s="228"/>
      <c r="BS70" s="227"/>
      <c r="BT70" s="227"/>
      <c r="BU70" s="227"/>
      <c r="BV70" s="227"/>
      <c r="BW70" s="227"/>
      <c r="BX70" s="227"/>
      <c r="BY70" s="227"/>
      <c r="BZ70" s="227"/>
      <c r="CA70" s="227"/>
      <c r="CB70" s="227"/>
      <c r="CC70" s="226"/>
      <c r="CD70" s="368"/>
    </row>
    <row r="71" spans="1:82" ht="27" x14ac:dyDescent="0.75">
      <c r="A71" s="39"/>
      <c r="B71" s="73" t="s">
        <v>132</v>
      </c>
      <c r="C71" s="129" t="s">
        <v>133</v>
      </c>
      <c r="D71" s="130" t="s">
        <v>58</v>
      </c>
      <c r="E71" s="255">
        <v>72</v>
      </c>
      <c r="F71" s="224"/>
      <c r="G71" s="74">
        <f t="shared" ref="G71" si="43">+SUM(H71:CC71)</f>
        <v>0</v>
      </c>
      <c r="H71" s="230"/>
      <c r="I71" s="232"/>
      <c r="J71" s="219"/>
      <c r="K71" s="220"/>
      <c r="L71" s="220"/>
      <c r="M71" s="220"/>
      <c r="N71" s="220"/>
      <c r="O71" s="220"/>
      <c r="P71" s="220"/>
      <c r="Q71" s="220"/>
      <c r="R71" s="220"/>
      <c r="S71" s="220"/>
      <c r="T71" s="220"/>
      <c r="U71" s="218"/>
      <c r="V71" s="219"/>
      <c r="W71" s="220"/>
      <c r="X71" s="220"/>
      <c r="Y71" s="220"/>
      <c r="Z71" s="220"/>
      <c r="AA71" s="220"/>
      <c r="AB71" s="220"/>
      <c r="AC71" s="220"/>
      <c r="AD71" s="220"/>
      <c r="AE71" s="220"/>
      <c r="AF71" s="220"/>
      <c r="AG71" s="218"/>
      <c r="AH71" s="221"/>
      <c r="AI71" s="220"/>
      <c r="AJ71" s="220"/>
      <c r="AK71" s="220"/>
      <c r="AL71" s="220"/>
      <c r="AM71" s="220"/>
      <c r="AN71" s="220"/>
      <c r="AO71" s="220"/>
      <c r="AP71" s="220"/>
      <c r="AQ71" s="220"/>
      <c r="AR71" s="220"/>
      <c r="AS71" s="218"/>
      <c r="AT71" s="221"/>
      <c r="AU71" s="220"/>
      <c r="AV71" s="220"/>
      <c r="AW71" s="220"/>
      <c r="AX71" s="220"/>
      <c r="AY71" s="220"/>
      <c r="AZ71" s="220"/>
      <c r="BA71" s="220"/>
      <c r="BB71" s="220"/>
      <c r="BC71" s="220"/>
      <c r="BD71" s="220"/>
      <c r="BE71" s="218"/>
      <c r="BF71" s="221"/>
      <c r="BG71" s="220"/>
      <c r="BH71" s="220"/>
      <c r="BI71" s="220"/>
      <c r="BJ71" s="220"/>
      <c r="BK71" s="220"/>
      <c r="BL71" s="220"/>
      <c r="BM71" s="220"/>
      <c r="BN71" s="220"/>
      <c r="BO71" s="220"/>
      <c r="BP71" s="220"/>
      <c r="BQ71" s="218"/>
      <c r="BR71" s="221"/>
      <c r="BS71" s="220"/>
      <c r="BT71" s="220"/>
      <c r="BU71" s="220"/>
      <c r="BV71" s="220"/>
      <c r="BW71" s="220"/>
      <c r="BX71" s="220"/>
      <c r="BY71" s="220"/>
      <c r="BZ71" s="220"/>
      <c r="CA71" s="220"/>
      <c r="CB71" s="220"/>
      <c r="CC71" s="218"/>
      <c r="CD71" s="368"/>
    </row>
    <row r="72" spans="1:82" ht="27" x14ac:dyDescent="0.75">
      <c r="A72" s="39"/>
      <c r="B72" s="101" t="s">
        <v>134</v>
      </c>
      <c r="C72" s="273" t="s">
        <v>135</v>
      </c>
      <c r="D72" s="130"/>
      <c r="E72" s="255"/>
      <c r="F72" s="224"/>
      <c r="G72" s="74"/>
      <c r="H72" s="230"/>
      <c r="I72" s="232"/>
      <c r="J72" s="225"/>
      <c r="K72" s="227"/>
      <c r="L72" s="227"/>
      <c r="M72" s="227"/>
      <c r="N72" s="227"/>
      <c r="O72" s="227"/>
      <c r="P72" s="227"/>
      <c r="Q72" s="227"/>
      <c r="R72" s="227"/>
      <c r="S72" s="227"/>
      <c r="T72" s="227"/>
      <c r="U72" s="226"/>
      <c r="V72" s="225"/>
      <c r="W72" s="227"/>
      <c r="X72" s="227"/>
      <c r="Y72" s="227"/>
      <c r="Z72" s="227"/>
      <c r="AA72" s="227"/>
      <c r="AB72" s="227"/>
      <c r="AC72" s="227"/>
      <c r="AD72" s="227"/>
      <c r="AE72" s="227"/>
      <c r="AF72" s="227"/>
      <c r="AG72" s="226"/>
      <c r="AH72" s="228"/>
      <c r="AI72" s="227"/>
      <c r="AJ72" s="227"/>
      <c r="AK72" s="227"/>
      <c r="AL72" s="227"/>
      <c r="AM72" s="227"/>
      <c r="AN72" s="227"/>
      <c r="AO72" s="227"/>
      <c r="AP72" s="227"/>
      <c r="AQ72" s="227"/>
      <c r="AR72" s="227"/>
      <c r="AS72" s="226"/>
      <c r="AT72" s="228"/>
      <c r="AU72" s="227"/>
      <c r="AV72" s="227"/>
      <c r="AW72" s="227"/>
      <c r="AX72" s="227"/>
      <c r="AY72" s="227"/>
      <c r="AZ72" s="227"/>
      <c r="BA72" s="227"/>
      <c r="BB72" s="227"/>
      <c r="BC72" s="227"/>
      <c r="BD72" s="227"/>
      <c r="BE72" s="226"/>
      <c r="BF72" s="228"/>
      <c r="BG72" s="227"/>
      <c r="BH72" s="227"/>
      <c r="BI72" s="227"/>
      <c r="BJ72" s="227"/>
      <c r="BK72" s="227"/>
      <c r="BL72" s="227"/>
      <c r="BM72" s="227"/>
      <c r="BN72" s="227"/>
      <c r="BO72" s="227"/>
      <c r="BP72" s="227"/>
      <c r="BQ72" s="226"/>
      <c r="BR72" s="228"/>
      <c r="BS72" s="227"/>
      <c r="BT72" s="227"/>
      <c r="BU72" s="227"/>
      <c r="BV72" s="227"/>
      <c r="BW72" s="227"/>
      <c r="BX72" s="227"/>
      <c r="BY72" s="227"/>
      <c r="BZ72" s="227"/>
      <c r="CA72" s="227"/>
      <c r="CB72" s="227"/>
      <c r="CC72" s="226"/>
      <c r="CD72" s="368"/>
    </row>
    <row r="73" spans="1:82" x14ac:dyDescent="0.75">
      <c r="A73" s="39"/>
      <c r="B73" s="73" t="s">
        <v>136</v>
      </c>
      <c r="C73" s="129" t="s">
        <v>596</v>
      </c>
      <c r="D73" s="130" t="s">
        <v>58</v>
      </c>
      <c r="E73" s="255">
        <v>72</v>
      </c>
      <c r="F73" s="224"/>
      <c r="G73" s="74">
        <f t="shared" si="37"/>
        <v>0</v>
      </c>
      <c r="H73" s="230"/>
      <c r="I73" s="232"/>
      <c r="J73" s="219"/>
      <c r="K73" s="220"/>
      <c r="L73" s="220"/>
      <c r="M73" s="220"/>
      <c r="N73" s="220"/>
      <c r="O73" s="220"/>
      <c r="P73" s="220"/>
      <c r="Q73" s="220"/>
      <c r="R73" s="220"/>
      <c r="S73" s="220"/>
      <c r="T73" s="220"/>
      <c r="U73" s="218"/>
      <c r="V73" s="219"/>
      <c r="W73" s="220"/>
      <c r="X73" s="220"/>
      <c r="Y73" s="220"/>
      <c r="Z73" s="220"/>
      <c r="AA73" s="220"/>
      <c r="AB73" s="220"/>
      <c r="AC73" s="220"/>
      <c r="AD73" s="220"/>
      <c r="AE73" s="220"/>
      <c r="AF73" s="220"/>
      <c r="AG73" s="218"/>
      <c r="AH73" s="221"/>
      <c r="AI73" s="220"/>
      <c r="AJ73" s="220"/>
      <c r="AK73" s="220"/>
      <c r="AL73" s="220"/>
      <c r="AM73" s="220"/>
      <c r="AN73" s="220"/>
      <c r="AO73" s="220"/>
      <c r="AP73" s="220"/>
      <c r="AQ73" s="220"/>
      <c r="AR73" s="220"/>
      <c r="AS73" s="218"/>
      <c r="AT73" s="221"/>
      <c r="AU73" s="220"/>
      <c r="AV73" s="220"/>
      <c r="AW73" s="220"/>
      <c r="AX73" s="220"/>
      <c r="AY73" s="220"/>
      <c r="AZ73" s="220"/>
      <c r="BA73" s="220"/>
      <c r="BB73" s="220"/>
      <c r="BC73" s="220"/>
      <c r="BD73" s="220"/>
      <c r="BE73" s="218"/>
      <c r="BF73" s="221"/>
      <c r="BG73" s="220"/>
      <c r="BH73" s="220"/>
      <c r="BI73" s="220"/>
      <c r="BJ73" s="220"/>
      <c r="BK73" s="220"/>
      <c r="BL73" s="220"/>
      <c r="BM73" s="220"/>
      <c r="BN73" s="220"/>
      <c r="BO73" s="220"/>
      <c r="BP73" s="220"/>
      <c r="BQ73" s="218"/>
      <c r="BR73" s="221"/>
      <c r="BS73" s="220"/>
      <c r="BT73" s="220"/>
      <c r="BU73" s="220"/>
      <c r="BV73" s="220"/>
      <c r="BW73" s="220"/>
      <c r="BX73" s="220"/>
      <c r="BY73" s="220"/>
      <c r="BZ73" s="220"/>
      <c r="CA73" s="220"/>
      <c r="CB73" s="220"/>
      <c r="CC73" s="218"/>
      <c r="CD73" s="368"/>
    </row>
    <row r="74" spans="1:82" x14ac:dyDescent="0.75">
      <c r="A74" s="39"/>
      <c r="B74" s="73" t="s">
        <v>137</v>
      </c>
      <c r="C74" s="129" t="s">
        <v>138</v>
      </c>
      <c r="D74" s="130" t="s">
        <v>58</v>
      </c>
      <c r="E74" s="255">
        <v>72</v>
      </c>
      <c r="F74" s="224"/>
      <c r="G74" s="74">
        <f t="shared" si="37"/>
        <v>0</v>
      </c>
      <c r="H74" s="230"/>
      <c r="I74" s="232"/>
      <c r="J74" s="219"/>
      <c r="K74" s="220"/>
      <c r="L74" s="220"/>
      <c r="M74" s="220"/>
      <c r="N74" s="220"/>
      <c r="O74" s="220"/>
      <c r="P74" s="220"/>
      <c r="Q74" s="220"/>
      <c r="R74" s="220"/>
      <c r="S74" s="220"/>
      <c r="T74" s="220"/>
      <c r="U74" s="218"/>
      <c r="V74" s="219"/>
      <c r="W74" s="220"/>
      <c r="X74" s="220"/>
      <c r="Y74" s="220"/>
      <c r="Z74" s="220"/>
      <c r="AA74" s="220"/>
      <c r="AB74" s="220"/>
      <c r="AC74" s="220"/>
      <c r="AD74" s="220"/>
      <c r="AE74" s="220"/>
      <c r="AF74" s="220"/>
      <c r="AG74" s="218"/>
      <c r="AH74" s="221"/>
      <c r="AI74" s="220"/>
      <c r="AJ74" s="220"/>
      <c r="AK74" s="220"/>
      <c r="AL74" s="220"/>
      <c r="AM74" s="220"/>
      <c r="AN74" s="220"/>
      <c r="AO74" s="220"/>
      <c r="AP74" s="220"/>
      <c r="AQ74" s="220"/>
      <c r="AR74" s="220"/>
      <c r="AS74" s="218"/>
      <c r="AT74" s="221"/>
      <c r="AU74" s="220"/>
      <c r="AV74" s="220"/>
      <c r="AW74" s="220"/>
      <c r="AX74" s="220"/>
      <c r="AY74" s="220"/>
      <c r="AZ74" s="220"/>
      <c r="BA74" s="220"/>
      <c r="BB74" s="220"/>
      <c r="BC74" s="220"/>
      <c r="BD74" s="220"/>
      <c r="BE74" s="218"/>
      <c r="BF74" s="221"/>
      <c r="BG74" s="220"/>
      <c r="BH74" s="220"/>
      <c r="BI74" s="220"/>
      <c r="BJ74" s="220"/>
      <c r="BK74" s="220"/>
      <c r="BL74" s="220"/>
      <c r="BM74" s="220"/>
      <c r="BN74" s="220"/>
      <c r="BO74" s="220"/>
      <c r="BP74" s="220"/>
      <c r="BQ74" s="218"/>
      <c r="BR74" s="221"/>
      <c r="BS74" s="220"/>
      <c r="BT74" s="220"/>
      <c r="BU74" s="220"/>
      <c r="BV74" s="220"/>
      <c r="BW74" s="220"/>
      <c r="BX74" s="220"/>
      <c r="BY74" s="220"/>
      <c r="BZ74" s="220"/>
      <c r="CA74" s="220"/>
      <c r="CB74" s="220"/>
      <c r="CC74" s="218"/>
      <c r="CD74" s="368"/>
    </row>
    <row r="75" spans="1:82" ht="40.5" x14ac:dyDescent="0.75">
      <c r="A75" s="39"/>
      <c r="B75" s="101" t="s">
        <v>139</v>
      </c>
      <c r="C75" s="273" t="s">
        <v>140</v>
      </c>
      <c r="D75" s="130"/>
      <c r="E75" s="255"/>
      <c r="F75" s="224"/>
      <c r="G75" s="74"/>
      <c r="H75" s="230"/>
      <c r="I75" s="232"/>
      <c r="J75" s="225"/>
      <c r="K75" s="227"/>
      <c r="L75" s="227"/>
      <c r="M75" s="227"/>
      <c r="N75" s="227"/>
      <c r="O75" s="227"/>
      <c r="P75" s="227"/>
      <c r="Q75" s="227"/>
      <c r="R75" s="227"/>
      <c r="S75" s="227"/>
      <c r="T75" s="227"/>
      <c r="U75" s="226"/>
      <c r="V75" s="225"/>
      <c r="W75" s="227"/>
      <c r="X75" s="227"/>
      <c r="Y75" s="227"/>
      <c r="Z75" s="227"/>
      <c r="AA75" s="227"/>
      <c r="AB75" s="227"/>
      <c r="AC75" s="227"/>
      <c r="AD75" s="227"/>
      <c r="AE75" s="227"/>
      <c r="AF75" s="227"/>
      <c r="AG75" s="226"/>
      <c r="AH75" s="228"/>
      <c r="AI75" s="227"/>
      <c r="AJ75" s="227"/>
      <c r="AK75" s="227"/>
      <c r="AL75" s="227"/>
      <c r="AM75" s="227"/>
      <c r="AN75" s="227"/>
      <c r="AO75" s="227"/>
      <c r="AP75" s="227"/>
      <c r="AQ75" s="227"/>
      <c r="AR75" s="227"/>
      <c r="AS75" s="226"/>
      <c r="AT75" s="228"/>
      <c r="AU75" s="227"/>
      <c r="AV75" s="227"/>
      <c r="AW75" s="227"/>
      <c r="AX75" s="227"/>
      <c r="AY75" s="227"/>
      <c r="AZ75" s="227"/>
      <c r="BA75" s="227"/>
      <c r="BB75" s="227"/>
      <c r="BC75" s="227"/>
      <c r="BD75" s="227"/>
      <c r="BE75" s="226"/>
      <c r="BF75" s="228"/>
      <c r="BG75" s="227"/>
      <c r="BH75" s="227"/>
      <c r="BI75" s="227"/>
      <c r="BJ75" s="227"/>
      <c r="BK75" s="227"/>
      <c r="BL75" s="227"/>
      <c r="BM75" s="227"/>
      <c r="BN75" s="227"/>
      <c r="BO75" s="227"/>
      <c r="BP75" s="227"/>
      <c r="BQ75" s="226"/>
      <c r="BR75" s="228"/>
      <c r="BS75" s="227"/>
      <c r="BT75" s="227"/>
      <c r="BU75" s="227"/>
      <c r="BV75" s="227"/>
      <c r="BW75" s="227"/>
      <c r="BX75" s="227"/>
      <c r="BY75" s="227"/>
      <c r="BZ75" s="227"/>
      <c r="CA75" s="227"/>
      <c r="CB75" s="227"/>
      <c r="CC75" s="226"/>
      <c r="CD75" s="368"/>
    </row>
    <row r="76" spans="1:82" x14ac:dyDescent="0.75">
      <c r="A76" s="39"/>
      <c r="B76" s="73" t="s">
        <v>141</v>
      </c>
      <c r="C76" s="129" t="s">
        <v>142</v>
      </c>
      <c r="D76" s="130" t="s">
        <v>58</v>
      </c>
      <c r="E76" s="255">
        <v>72</v>
      </c>
      <c r="F76" s="224"/>
      <c r="G76" s="74">
        <f t="shared" si="37"/>
        <v>0</v>
      </c>
      <c r="H76" s="230"/>
      <c r="I76" s="232"/>
      <c r="J76" s="219"/>
      <c r="K76" s="220"/>
      <c r="L76" s="220"/>
      <c r="M76" s="220"/>
      <c r="N76" s="220"/>
      <c r="O76" s="220"/>
      <c r="P76" s="220"/>
      <c r="Q76" s="220"/>
      <c r="R76" s="220"/>
      <c r="S76" s="220"/>
      <c r="T76" s="220"/>
      <c r="U76" s="218"/>
      <c r="V76" s="219"/>
      <c r="W76" s="220"/>
      <c r="X76" s="220"/>
      <c r="Y76" s="220"/>
      <c r="Z76" s="220"/>
      <c r="AA76" s="220"/>
      <c r="AB76" s="220"/>
      <c r="AC76" s="220"/>
      <c r="AD76" s="220"/>
      <c r="AE76" s="220"/>
      <c r="AF76" s="220"/>
      <c r="AG76" s="218"/>
      <c r="AH76" s="221"/>
      <c r="AI76" s="220"/>
      <c r="AJ76" s="220"/>
      <c r="AK76" s="220"/>
      <c r="AL76" s="220"/>
      <c r="AM76" s="220"/>
      <c r="AN76" s="220"/>
      <c r="AO76" s="220"/>
      <c r="AP76" s="220"/>
      <c r="AQ76" s="220"/>
      <c r="AR76" s="220"/>
      <c r="AS76" s="218"/>
      <c r="AT76" s="221"/>
      <c r="AU76" s="220"/>
      <c r="AV76" s="220"/>
      <c r="AW76" s="220"/>
      <c r="AX76" s="220"/>
      <c r="AY76" s="220"/>
      <c r="AZ76" s="220"/>
      <c r="BA76" s="220"/>
      <c r="BB76" s="220"/>
      <c r="BC76" s="220"/>
      <c r="BD76" s="220"/>
      <c r="BE76" s="218"/>
      <c r="BF76" s="221"/>
      <c r="BG76" s="220"/>
      <c r="BH76" s="220"/>
      <c r="BI76" s="220"/>
      <c r="BJ76" s="220"/>
      <c r="BK76" s="220"/>
      <c r="BL76" s="220"/>
      <c r="BM76" s="220"/>
      <c r="BN76" s="220"/>
      <c r="BO76" s="220"/>
      <c r="BP76" s="220"/>
      <c r="BQ76" s="218"/>
      <c r="BR76" s="221"/>
      <c r="BS76" s="220"/>
      <c r="BT76" s="220"/>
      <c r="BU76" s="220"/>
      <c r="BV76" s="220"/>
      <c r="BW76" s="220"/>
      <c r="BX76" s="220"/>
      <c r="BY76" s="220"/>
      <c r="BZ76" s="220"/>
      <c r="CA76" s="220"/>
      <c r="CB76" s="220"/>
      <c r="CC76" s="218"/>
      <c r="CD76" s="368"/>
    </row>
    <row r="77" spans="1:82" x14ac:dyDescent="0.75">
      <c r="A77" s="39"/>
      <c r="B77" s="73" t="s">
        <v>143</v>
      </c>
      <c r="C77" s="129" t="s">
        <v>144</v>
      </c>
      <c r="D77" s="130" t="s">
        <v>58</v>
      </c>
      <c r="E77" s="255">
        <v>72</v>
      </c>
      <c r="F77" s="224"/>
      <c r="G77" s="74">
        <f t="shared" si="37"/>
        <v>0</v>
      </c>
      <c r="H77" s="230"/>
      <c r="I77" s="232"/>
      <c r="J77" s="219"/>
      <c r="K77" s="220"/>
      <c r="L77" s="220"/>
      <c r="M77" s="220"/>
      <c r="N77" s="220"/>
      <c r="O77" s="220"/>
      <c r="P77" s="220"/>
      <c r="Q77" s="220"/>
      <c r="R77" s="220"/>
      <c r="S77" s="220"/>
      <c r="T77" s="220"/>
      <c r="U77" s="218"/>
      <c r="V77" s="219"/>
      <c r="W77" s="220"/>
      <c r="X77" s="220"/>
      <c r="Y77" s="220"/>
      <c r="Z77" s="220"/>
      <c r="AA77" s="220"/>
      <c r="AB77" s="220"/>
      <c r="AC77" s="220"/>
      <c r="AD77" s="220"/>
      <c r="AE77" s="220"/>
      <c r="AF77" s="220"/>
      <c r="AG77" s="218"/>
      <c r="AH77" s="221"/>
      <c r="AI77" s="220"/>
      <c r="AJ77" s="220"/>
      <c r="AK77" s="220"/>
      <c r="AL77" s="220"/>
      <c r="AM77" s="220"/>
      <c r="AN77" s="220"/>
      <c r="AO77" s="220"/>
      <c r="AP77" s="220"/>
      <c r="AQ77" s="220"/>
      <c r="AR77" s="220"/>
      <c r="AS77" s="218"/>
      <c r="AT77" s="221"/>
      <c r="AU77" s="220"/>
      <c r="AV77" s="220"/>
      <c r="AW77" s="220"/>
      <c r="AX77" s="220"/>
      <c r="AY77" s="220"/>
      <c r="AZ77" s="220"/>
      <c r="BA77" s="220"/>
      <c r="BB77" s="220"/>
      <c r="BC77" s="220"/>
      <c r="BD77" s="220"/>
      <c r="BE77" s="218"/>
      <c r="BF77" s="221"/>
      <c r="BG77" s="220"/>
      <c r="BH77" s="220"/>
      <c r="BI77" s="220"/>
      <c r="BJ77" s="220"/>
      <c r="BK77" s="220"/>
      <c r="BL77" s="220"/>
      <c r="BM77" s="220"/>
      <c r="BN77" s="220"/>
      <c r="BO77" s="220"/>
      <c r="BP77" s="220"/>
      <c r="BQ77" s="218"/>
      <c r="BR77" s="221"/>
      <c r="BS77" s="220"/>
      <c r="BT77" s="220"/>
      <c r="BU77" s="220"/>
      <c r="BV77" s="220"/>
      <c r="BW77" s="220"/>
      <c r="BX77" s="220"/>
      <c r="BY77" s="220"/>
      <c r="BZ77" s="220"/>
      <c r="CA77" s="220"/>
      <c r="CB77" s="220"/>
      <c r="CC77" s="218"/>
      <c r="CD77" s="368"/>
    </row>
    <row r="78" spans="1:82" x14ac:dyDescent="0.75">
      <c r="A78" s="39"/>
      <c r="B78" s="73" t="s">
        <v>145</v>
      </c>
      <c r="C78" s="129" t="s">
        <v>146</v>
      </c>
      <c r="D78" s="130" t="s">
        <v>58</v>
      </c>
      <c r="E78" s="255">
        <v>72</v>
      </c>
      <c r="F78" s="224"/>
      <c r="G78" s="74">
        <f t="shared" si="37"/>
        <v>0</v>
      </c>
      <c r="H78" s="230"/>
      <c r="I78" s="232"/>
      <c r="J78" s="219"/>
      <c r="K78" s="220"/>
      <c r="L78" s="220"/>
      <c r="M78" s="220"/>
      <c r="N78" s="220"/>
      <c r="O78" s="220"/>
      <c r="P78" s="220"/>
      <c r="Q78" s="220"/>
      <c r="R78" s="220"/>
      <c r="S78" s="220"/>
      <c r="T78" s="220"/>
      <c r="U78" s="218"/>
      <c r="V78" s="219"/>
      <c r="W78" s="220"/>
      <c r="X78" s="220"/>
      <c r="Y78" s="220"/>
      <c r="Z78" s="220"/>
      <c r="AA78" s="220"/>
      <c r="AB78" s="220"/>
      <c r="AC78" s="220"/>
      <c r="AD78" s="220"/>
      <c r="AE78" s="220"/>
      <c r="AF78" s="220"/>
      <c r="AG78" s="218"/>
      <c r="AH78" s="221"/>
      <c r="AI78" s="220"/>
      <c r="AJ78" s="220"/>
      <c r="AK78" s="220"/>
      <c r="AL78" s="220"/>
      <c r="AM78" s="220"/>
      <c r="AN78" s="220"/>
      <c r="AO78" s="220"/>
      <c r="AP78" s="220"/>
      <c r="AQ78" s="220"/>
      <c r="AR78" s="220"/>
      <c r="AS78" s="218"/>
      <c r="AT78" s="221"/>
      <c r="AU78" s="220"/>
      <c r="AV78" s="220"/>
      <c r="AW78" s="220"/>
      <c r="AX78" s="220"/>
      <c r="AY78" s="220"/>
      <c r="AZ78" s="220"/>
      <c r="BA78" s="220"/>
      <c r="BB78" s="220"/>
      <c r="BC78" s="220"/>
      <c r="BD78" s="220"/>
      <c r="BE78" s="218"/>
      <c r="BF78" s="221"/>
      <c r="BG78" s="220"/>
      <c r="BH78" s="220"/>
      <c r="BI78" s="220"/>
      <c r="BJ78" s="220"/>
      <c r="BK78" s="220"/>
      <c r="BL78" s="220"/>
      <c r="BM78" s="220"/>
      <c r="BN78" s="220"/>
      <c r="BO78" s="220"/>
      <c r="BP78" s="220"/>
      <c r="BQ78" s="218"/>
      <c r="BR78" s="221"/>
      <c r="BS78" s="220"/>
      <c r="BT78" s="220"/>
      <c r="BU78" s="220"/>
      <c r="BV78" s="220"/>
      <c r="BW78" s="220"/>
      <c r="BX78" s="220"/>
      <c r="BY78" s="220"/>
      <c r="BZ78" s="220"/>
      <c r="CA78" s="220"/>
      <c r="CB78" s="220"/>
      <c r="CC78" s="218"/>
      <c r="CD78" s="368"/>
    </row>
    <row r="79" spans="1:82" x14ac:dyDescent="0.75">
      <c r="A79" s="39"/>
      <c r="B79" s="73" t="s">
        <v>147</v>
      </c>
      <c r="C79" s="129" t="s">
        <v>148</v>
      </c>
      <c r="D79" s="130" t="s">
        <v>58</v>
      </c>
      <c r="E79" s="255">
        <v>72</v>
      </c>
      <c r="F79" s="224"/>
      <c r="G79" s="74">
        <f t="shared" si="37"/>
        <v>0</v>
      </c>
      <c r="H79" s="75"/>
      <c r="I79" s="76"/>
      <c r="J79" s="219"/>
      <c r="K79" s="220"/>
      <c r="L79" s="220"/>
      <c r="M79" s="220"/>
      <c r="N79" s="220"/>
      <c r="O79" s="220"/>
      <c r="P79" s="220"/>
      <c r="Q79" s="220"/>
      <c r="R79" s="220"/>
      <c r="S79" s="220"/>
      <c r="T79" s="220"/>
      <c r="U79" s="218"/>
      <c r="V79" s="219"/>
      <c r="W79" s="220"/>
      <c r="X79" s="220"/>
      <c r="Y79" s="220"/>
      <c r="Z79" s="220"/>
      <c r="AA79" s="220"/>
      <c r="AB79" s="220"/>
      <c r="AC79" s="220"/>
      <c r="AD79" s="220"/>
      <c r="AE79" s="220"/>
      <c r="AF79" s="220"/>
      <c r="AG79" s="218"/>
      <c r="AH79" s="221"/>
      <c r="AI79" s="220"/>
      <c r="AJ79" s="220"/>
      <c r="AK79" s="220"/>
      <c r="AL79" s="220"/>
      <c r="AM79" s="220"/>
      <c r="AN79" s="220"/>
      <c r="AO79" s="220"/>
      <c r="AP79" s="220"/>
      <c r="AQ79" s="220"/>
      <c r="AR79" s="220"/>
      <c r="AS79" s="218"/>
      <c r="AT79" s="221"/>
      <c r="AU79" s="220"/>
      <c r="AV79" s="220"/>
      <c r="AW79" s="220"/>
      <c r="AX79" s="220"/>
      <c r="AY79" s="220"/>
      <c r="AZ79" s="220"/>
      <c r="BA79" s="220"/>
      <c r="BB79" s="220"/>
      <c r="BC79" s="220"/>
      <c r="BD79" s="220"/>
      <c r="BE79" s="218"/>
      <c r="BF79" s="221"/>
      <c r="BG79" s="220"/>
      <c r="BH79" s="220"/>
      <c r="BI79" s="220"/>
      <c r="BJ79" s="220"/>
      <c r="BK79" s="220"/>
      <c r="BL79" s="220"/>
      <c r="BM79" s="220"/>
      <c r="BN79" s="220"/>
      <c r="BO79" s="220"/>
      <c r="BP79" s="220"/>
      <c r="BQ79" s="218"/>
      <c r="BR79" s="221"/>
      <c r="BS79" s="220"/>
      <c r="BT79" s="220"/>
      <c r="BU79" s="220"/>
      <c r="BV79" s="220"/>
      <c r="BW79" s="220"/>
      <c r="BX79" s="220"/>
      <c r="BY79" s="220"/>
      <c r="BZ79" s="220"/>
      <c r="CA79" s="220"/>
      <c r="CB79" s="220"/>
      <c r="CC79" s="218"/>
      <c r="CD79" s="368"/>
    </row>
    <row r="80" spans="1:82" x14ac:dyDescent="0.75">
      <c r="A80" s="39"/>
      <c r="B80" s="73" t="s">
        <v>149</v>
      </c>
      <c r="C80" s="129" t="s">
        <v>150</v>
      </c>
      <c r="D80" s="130" t="s">
        <v>58</v>
      </c>
      <c r="E80" s="255">
        <v>72</v>
      </c>
      <c r="F80" s="224"/>
      <c r="G80" s="74">
        <f t="shared" si="37"/>
        <v>0</v>
      </c>
      <c r="H80" s="75"/>
      <c r="I80" s="76"/>
      <c r="J80" s="219"/>
      <c r="K80" s="220"/>
      <c r="L80" s="220"/>
      <c r="M80" s="220"/>
      <c r="N80" s="220"/>
      <c r="O80" s="220"/>
      <c r="P80" s="220"/>
      <c r="Q80" s="220"/>
      <c r="R80" s="220"/>
      <c r="S80" s="220"/>
      <c r="T80" s="220"/>
      <c r="U80" s="218"/>
      <c r="V80" s="219"/>
      <c r="W80" s="220"/>
      <c r="X80" s="220"/>
      <c r="Y80" s="220"/>
      <c r="Z80" s="220"/>
      <c r="AA80" s="220"/>
      <c r="AB80" s="220"/>
      <c r="AC80" s="220"/>
      <c r="AD80" s="220"/>
      <c r="AE80" s="220"/>
      <c r="AF80" s="220"/>
      <c r="AG80" s="218"/>
      <c r="AH80" s="221"/>
      <c r="AI80" s="220"/>
      <c r="AJ80" s="220"/>
      <c r="AK80" s="220"/>
      <c r="AL80" s="220"/>
      <c r="AM80" s="220"/>
      <c r="AN80" s="220"/>
      <c r="AO80" s="220"/>
      <c r="AP80" s="220"/>
      <c r="AQ80" s="220"/>
      <c r="AR80" s="220"/>
      <c r="AS80" s="218"/>
      <c r="AT80" s="221"/>
      <c r="AU80" s="220"/>
      <c r="AV80" s="220"/>
      <c r="AW80" s="220"/>
      <c r="AX80" s="220"/>
      <c r="AY80" s="220"/>
      <c r="AZ80" s="220"/>
      <c r="BA80" s="220"/>
      <c r="BB80" s="220"/>
      <c r="BC80" s="220"/>
      <c r="BD80" s="220"/>
      <c r="BE80" s="218"/>
      <c r="BF80" s="221"/>
      <c r="BG80" s="220"/>
      <c r="BH80" s="220"/>
      <c r="BI80" s="220"/>
      <c r="BJ80" s="220"/>
      <c r="BK80" s="220"/>
      <c r="BL80" s="220"/>
      <c r="BM80" s="220"/>
      <c r="BN80" s="220"/>
      <c r="BO80" s="220"/>
      <c r="BP80" s="220"/>
      <c r="BQ80" s="218"/>
      <c r="BR80" s="221"/>
      <c r="BS80" s="220"/>
      <c r="BT80" s="220"/>
      <c r="BU80" s="220"/>
      <c r="BV80" s="220"/>
      <c r="BW80" s="220"/>
      <c r="BX80" s="220"/>
      <c r="BY80" s="220"/>
      <c r="BZ80" s="220"/>
      <c r="CA80" s="220"/>
      <c r="CB80" s="220"/>
      <c r="CC80" s="218"/>
      <c r="CD80" s="368"/>
    </row>
    <row r="81" spans="1:82" ht="27" x14ac:dyDescent="0.75">
      <c r="A81" s="39"/>
      <c r="B81" s="101" t="s">
        <v>151</v>
      </c>
      <c r="C81" s="273" t="s">
        <v>152</v>
      </c>
      <c r="D81" s="130"/>
      <c r="E81" s="255"/>
      <c r="F81" s="224"/>
      <c r="G81" s="74"/>
      <c r="H81" s="75"/>
      <c r="I81" s="76"/>
      <c r="J81" s="225"/>
      <c r="K81" s="227"/>
      <c r="L81" s="227"/>
      <c r="M81" s="227"/>
      <c r="N81" s="227"/>
      <c r="O81" s="227"/>
      <c r="P81" s="227"/>
      <c r="Q81" s="227"/>
      <c r="R81" s="227"/>
      <c r="S81" s="227"/>
      <c r="T81" s="227"/>
      <c r="U81" s="226"/>
      <c r="V81" s="225"/>
      <c r="W81" s="227"/>
      <c r="X81" s="227"/>
      <c r="Y81" s="227"/>
      <c r="Z81" s="227"/>
      <c r="AA81" s="227"/>
      <c r="AB81" s="227"/>
      <c r="AC81" s="227"/>
      <c r="AD81" s="227"/>
      <c r="AE81" s="227"/>
      <c r="AF81" s="227"/>
      <c r="AG81" s="226"/>
      <c r="AH81" s="228"/>
      <c r="AI81" s="227"/>
      <c r="AJ81" s="227"/>
      <c r="AK81" s="227"/>
      <c r="AL81" s="227"/>
      <c r="AM81" s="227"/>
      <c r="AN81" s="227"/>
      <c r="AO81" s="227"/>
      <c r="AP81" s="227"/>
      <c r="AQ81" s="227"/>
      <c r="AR81" s="227"/>
      <c r="AS81" s="226"/>
      <c r="AT81" s="228"/>
      <c r="AU81" s="227"/>
      <c r="AV81" s="227"/>
      <c r="AW81" s="227"/>
      <c r="AX81" s="227"/>
      <c r="AY81" s="227"/>
      <c r="AZ81" s="227"/>
      <c r="BA81" s="227"/>
      <c r="BB81" s="227"/>
      <c r="BC81" s="227"/>
      <c r="BD81" s="227"/>
      <c r="BE81" s="226"/>
      <c r="BF81" s="228"/>
      <c r="BG81" s="227"/>
      <c r="BH81" s="227"/>
      <c r="BI81" s="227"/>
      <c r="BJ81" s="227"/>
      <c r="BK81" s="227"/>
      <c r="BL81" s="227"/>
      <c r="BM81" s="227"/>
      <c r="BN81" s="227"/>
      <c r="BO81" s="227"/>
      <c r="BP81" s="227"/>
      <c r="BQ81" s="226"/>
      <c r="BR81" s="228"/>
      <c r="BS81" s="227"/>
      <c r="BT81" s="227"/>
      <c r="BU81" s="227"/>
      <c r="BV81" s="227"/>
      <c r="BW81" s="227"/>
      <c r="BX81" s="227"/>
      <c r="BY81" s="227"/>
      <c r="BZ81" s="227"/>
      <c r="CA81" s="227"/>
      <c r="CB81" s="227"/>
      <c r="CC81" s="226"/>
      <c r="CD81" s="368"/>
    </row>
    <row r="82" spans="1:82" ht="27" x14ac:dyDescent="0.75">
      <c r="A82" s="39"/>
      <c r="B82" s="73" t="s">
        <v>153</v>
      </c>
      <c r="C82" s="129" t="s">
        <v>889</v>
      </c>
      <c r="D82" s="130" t="s">
        <v>58</v>
      </c>
      <c r="E82" s="255">
        <v>72</v>
      </c>
      <c r="F82" s="224"/>
      <c r="G82" s="74">
        <f t="shared" si="37"/>
        <v>0</v>
      </c>
      <c r="H82" s="75"/>
      <c r="I82" s="76"/>
      <c r="J82" s="219"/>
      <c r="K82" s="220"/>
      <c r="L82" s="220"/>
      <c r="M82" s="220"/>
      <c r="N82" s="220"/>
      <c r="O82" s="220"/>
      <c r="P82" s="220"/>
      <c r="Q82" s="220"/>
      <c r="R82" s="220"/>
      <c r="S82" s="220"/>
      <c r="T82" s="220"/>
      <c r="U82" s="218"/>
      <c r="V82" s="219"/>
      <c r="W82" s="220"/>
      <c r="X82" s="220"/>
      <c r="Y82" s="220"/>
      <c r="Z82" s="220"/>
      <c r="AA82" s="220"/>
      <c r="AB82" s="220"/>
      <c r="AC82" s="220"/>
      <c r="AD82" s="220"/>
      <c r="AE82" s="220"/>
      <c r="AF82" s="220"/>
      <c r="AG82" s="218"/>
      <c r="AH82" s="221"/>
      <c r="AI82" s="220"/>
      <c r="AJ82" s="220"/>
      <c r="AK82" s="220"/>
      <c r="AL82" s="220"/>
      <c r="AM82" s="220"/>
      <c r="AN82" s="220"/>
      <c r="AO82" s="220"/>
      <c r="AP82" s="220"/>
      <c r="AQ82" s="220"/>
      <c r="AR82" s="220"/>
      <c r="AS82" s="218"/>
      <c r="AT82" s="221"/>
      <c r="AU82" s="220"/>
      <c r="AV82" s="220"/>
      <c r="AW82" s="220"/>
      <c r="AX82" s="220"/>
      <c r="AY82" s="220"/>
      <c r="AZ82" s="220"/>
      <c r="BA82" s="220"/>
      <c r="BB82" s="220"/>
      <c r="BC82" s="220"/>
      <c r="BD82" s="220"/>
      <c r="BE82" s="218"/>
      <c r="BF82" s="221"/>
      <c r="BG82" s="220"/>
      <c r="BH82" s="220"/>
      <c r="BI82" s="220"/>
      <c r="BJ82" s="220"/>
      <c r="BK82" s="220"/>
      <c r="BL82" s="220"/>
      <c r="BM82" s="220"/>
      <c r="BN82" s="220"/>
      <c r="BO82" s="220"/>
      <c r="BP82" s="220"/>
      <c r="BQ82" s="218"/>
      <c r="BR82" s="221"/>
      <c r="BS82" s="220"/>
      <c r="BT82" s="220"/>
      <c r="BU82" s="220"/>
      <c r="BV82" s="220"/>
      <c r="BW82" s="220"/>
      <c r="BX82" s="220"/>
      <c r="BY82" s="220"/>
      <c r="BZ82" s="220"/>
      <c r="CA82" s="220"/>
      <c r="CB82" s="220"/>
      <c r="CC82" s="218"/>
      <c r="CD82" s="368"/>
    </row>
    <row r="83" spans="1:82" ht="27" x14ac:dyDescent="0.75">
      <c r="A83" s="39"/>
      <c r="B83" s="73" t="s">
        <v>154</v>
      </c>
      <c r="C83" s="129" t="s">
        <v>610</v>
      </c>
      <c r="D83" s="130" t="s">
        <v>58</v>
      </c>
      <c r="E83" s="255">
        <v>72</v>
      </c>
      <c r="F83" s="224"/>
      <c r="G83" s="74">
        <f t="shared" si="37"/>
        <v>0</v>
      </c>
      <c r="H83" s="75"/>
      <c r="I83" s="76"/>
      <c r="J83" s="219"/>
      <c r="K83" s="220"/>
      <c r="L83" s="220"/>
      <c r="M83" s="220"/>
      <c r="N83" s="220"/>
      <c r="O83" s="220"/>
      <c r="P83" s="220"/>
      <c r="Q83" s="220"/>
      <c r="R83" s="220"/>
      <c r="S83" s="220"/>
      <c r="T83" s="220"/>
      <c r="U83" s="218"/>
      <c r="V83" s="219"/>
      <c r="W83" s="220"/>
      <c r="X83" s="220"/>
      <c r="Y83" s="220"/>
      <c r="Z83" s="220"/>
      <c r="AA83" s="220"/>
      <c r="AB83" s="220"/>
      <c r="AC83" s="220"/>
      <c r="AD83" s="220"/>
      <c r="AE83" s="220"/>
      <c r="AF83" s="220"/>
      <c r="AG83" s="218"/>
      <c r="AH83" s="221"/>
      <c r="AI83" s="220"/>
      <c r="AJ83" s="220"/>
      <c r="AK83" s="220"/>
      <c r="AL83" s="220"/>
      <c r="AM83" s="220"/>
      <c r="AN83" s="220"/>
      <c r="AO83" s="220"/>
      <c r="AP83" s="220"/>
      <c r="AQ83" s="220"/>
      <c r="AR83" s="220"/>
      <c r="AS83" s="218"/>
      <c r="AT83" s="221"/>
      <c r="AU83" s="220"/>
      <c r="AV83" s="220"/>
      <c r="AW83" s="220"/>
      <c r="AX83" s="220"/>
      <c r="AY83" s="220"/>
      <c r="AZ83" s="220"/>
      <c r="BA83" s="220"/>
      <c r="BB83" s="220"/>
      <c r="BC83" s="220"/>
      <c r="BD83" s="220"/>
      <c r="BE83" s="218"/>
      <c r="BF83" s="221"/>
      <c r="BG83" s="220"/>
      <c r="BH83" s="220"/>
      <c r="BI83" s="220"/>
      <c r="BJ83" s="220"/>
      <c r="BK83" s="220"/>
      <c r="BL83" s="220"/>
      <c r="BM83" s="220"/>
      <c r="BN83" s="220"/>
      <c r="BO83" s="220"/>
      <c r="BP83" s="220"/>
      <c r="BQ83" s="218"/>
      <c r="BR83" s="221"/>
      <c r="BS83" s="220"/>
      <c r="BT83" s="220"/>
      <c r="BU83" s="220"/>
      <c r="BV83" s="220"/>
      <c r="BW83" s="220"/>
      <c r="BX83" s="220"/>
      <c r="BY83" s="220"/>
      <c r="BZ83" s="220"/>
      <c r="CA83" s="220"/>
      <c r="CB83" s="220"/>
      <c r="CC83" s="218"/>
      <c r="CD83" s="368"/>
    </row>
    <row r="84" spans="1:82" ht="27" x14ac:dyDescent="0.75">
      <c r="A84" s="39"/>
      <c r="B84" s="73" t="s">
        <v>155</v>
      </c>
      <c r="C84" s="129" t="s">
        <v>611</v>
      </c>
      <c r="D84" s="130" t="s">
        <v>58</v>
      </c>
      <c r="E84" s="255">
        <v>72</v>
      </c>
      <c r="F84" s="224"/>
      <c r="G84" s="74">
        <f t="shared" si="37"/>
        <v>0</v>
      </c>
      <c r="H84" s="75"/>
      <c r="I84" s="76"/>
      <c r="J84" s="219"/>
      <c r="K84" s="220"/>
      <c r="L84" s="220"/>
      <c r="M84" s="220"/>
      <c r="N84" s="220"/>
      <c r="O84" s="220"/>
      <c r="P84" s="220"/>
      <c r="Q84" s="220"/>
      <c r="R84" s="220"/>
      <c r="S84" s="220"/>
      <c r="T84" s="220"/>
      <c r="U84" s="218"/>
      <c r="V84" s="219"/>
      <c r="W84" s="220"/>
      <c r="X84" s="220"/>
      <c r="Y84" s="220"/>
      <c r="Z84" s="220"/>
      <c r="AA84" s="220"/>
      <c r="AB84" s="220"/>
      <c r="AC84" s="220"/>
      <c r="AD84" s="220"/>
      <c r="AE84" s="220"/>
      <c r="AF84" s="220"/>
      <c r="AG84" s="218"/>
      <c r="AH84" s="221"/>
      <c r="AI84" s="220"/>
      <c r="AJ84" s="220"/>
      <c r="AK84" s="220"/>
      <c r="AL84" s="220"/>
      <c r="AM84" s="220"/>
      <c r="AN84" s="220"/>
      <c r="AO84" s="220"/>
      <c r="AP84" s="220"/>
      <c r="AQ84" s="220"/>
      <c r="AR84" s="220"/>
      <c r="AS84" s="218"/>
      <c r="AT84" s="221"/>
      <c r="AU84" s="220"/>
      <c r="AV84" s="220"/>
      <c r="AW84" s="220"/>
      <c r="AX84" s="220"/>
      <c r="AY84" s="220"/>
      <c r="AZ84" s="220"/>
      <c r="BA84" s="220"/>
      <c r="BB84" s="220"/>
      <c r="BC84" s="220"/>
      <c r="BD84" s="220"/>
      <c r="BE84" s="218"/>
      <c r="BF84" s="221"/>
      <c r="BG84" s="220"/>
      <c r="BH84" s="220"/>
      <c r="BI84" s="220"/>
      <c r="BJ84" s="220"/>
      <c r="BK84" s="220"/>
      <c r="BL84" s="220"/>
      <c r="BM84" s="220"/>
      <c r="BN84" s="220"/>
      <c r="BO84" s="220"/>
      <c r="BP84" s="220"/>
      <c r="BQ84" s="218"/>
      <c r="BR84" s="221"/>
      <c r="BS84" s="220"/>
      <c r="BT84" s="220"/>
      <c r="BU84" s="220"/>
      <c r="BV84" s="220"/>
      <c r="BW84" s="220"/>
      <c r="BX84" s="220"/>
      <c r="BY84" s="220"/>
      <c r="BZ84" s="220"/>
      <c r="CA84" s="220"/>
      <c r="CB84" s="220"/>
      <c r="CC84" s="218"/>
      <c r="CD84" s="368"/>
    </row>
    <row r="85" spans="1:82" x14ac:dyDescent="0.75">
      <c r="A85" s="175"/>
      <c r="B85" s="176" t="s">
        <v>156</v>
      </c>
      <c r="C85" s="177" t="s">
        <v>157</v>
      </c>
      <c r="D85" s="178" t="s">
        <v>58</v>
      </c>
      <c r="E85" s="300">
        <v>0</v>
      </c>
      <c r="F85" s="224"/>
      <c r="G85" s="174">
        <f>+E85*F85</f>
        <v>0</v>
      </c>
      <c r="H85" s="225"/>
      <c r="I85" s="226"/>
      <c r="J85" s="225"/>
      <c r="K85" s="227"/>
      <c r="L85" s="227"/>
      <c r="M85" s="227"/>
      <c r="N85" s="227"/>
      <c r="O85" s="227"/>
      <c r="P85" s="227"/>
      <c r="Q85" s="227"/>
      <c r="R85" s="227"/>
      <c r="S85" s="227"/>
      <c r="T85" s="227"/>
      <c r="U85" s="226"/>
      <c r="V85" s="225"/>
      <c r="W85" s="227"/>
      <c r="X85" s="227"/>
      <c r="Y85" s="227"/>
      <c r="Z85" s="227"/>
      <c r="AA85" s="227"/>
      <c r="AB85" s="227"/>
      <c r="AC85" s="227"/>
      <c r="AD85" s="227"/>
      <c r="AE85" s="227"/>
      <c r="AF85" s="227"/>
      <c r="AG85" s="226"/>
      <c r="AH85" s="228"/>
      <c r="AI85" s="227"/>
      <c r="AJ85" s="227"/>
      <c r="AK85" s="227"/>
      <c r="AL85" s="227"/>
      <c r="AM85" s="227"/>
      <c r="AN85" s="227"/>
      <c r="AO85" s="227"/>
      <c r="AP85" s="227"/>
      <c r="AQ85" s="227"/>
      <c r="AR85" s="227"/>
      <c r="AS85" s="226"/>
      <c r="AT85" s="228"/>
      <c r="AU85" s="227"/>
      <c r="AV85" s="227"/>
      <c r="AW85" s="227"/>
      <c r="AX85" s="227"/>
      <c r="AY85" s="227"/>
      <c r="AZ85" s="227"/>
      <c r="BA85" s="227"/>
      <c r="BB85" s="227"/>
      <c r="BC85" s="227"/>
      <c r="BD85" s="227"/>
      <c r="BE85" s="226"/>
      <c r="BF85" s="228"/>
      <c r="BG85" s="227"/>
      <c r="BH85" s="227"/>
      <c r="BI85" s="227"/>
      <c r="BJ85" s="227"/>
      <c r="BK85" s="227"/>
      <c r="BL85" s="227"/>
      <c r="BM85" s="227"/>
      <c r="BN85" s="227"/>
      <c r="BO85" s="227"/>
      <c r="BP85" s="227"/>
      <c r="BQ85" s="226"/>
      <c r="BR85" s="228"/>
      <c r="BS85" s="227"/>
      <c r="BT85" s="227"/>
      <c r="BU85" s="227"/>
      <c r="BV85" s="227"/>
      <c r="BW85" s="227"/>
      <c r="BX85" s="227"/>
      <c r="BY85" s="227"/>
      <c r="BZ85" s="227"/>
      <c r="CA85" s="227"/>
      <c r="CB85" s="227"/>
      <c r="CC85" s="226"/>
      <c r="CD85" s="368"/>
    </row>
    <row r="86" spans="1:82" x14ac:dyDescent="0.75">
      <c r="A86" s="39"/>
      <c r="B86" s="73" t="s">
        <v>158</v>
      </c>
      <c r="C86" s="129" t="s">
        <v>159</v>
      </c>
      <c r="D86" s="130" t="s">
        <v>58</v>
      </c>
      <c r="E86" s="255">
        <v>72</v>
      </c>
      <c r="F86" s="224"/>
      <c r="G86" s="74">
        <f t="shared" si="37"/>
        <v>0</v>
      </c>
      <c r="H86" s="75"/>
      <c r="I86" s="76"/>
      <c r="J86" s="219"/>
      <c r="K86" s="220"/>
      <c r="L86" s="220"/>
      <c r="M86" s="220"/>
      <c r="N86" s="220"/>
      <c r="O86" s="220"/>
      <c r="P86" s="220"/>
      <c r="Q86" s="220"/>
      <c r="R86" s="220"/>
      <c r="S86" s="220"/>
      <c r="T86" s="220"/>
      <c r="U86" s="218"/>
      <c r="V86" s="219"/>
      <c r="W86" s="220"/>
      <c r="X86" s="220"/>
      <c r="Y86" s="220"/>
      <c r="Z86" s="220"/>
      <c r="AA86" s="220"/>
      <c r="AB86" s="220"/>
      <c r="AC86" s="220"/>
      <c r="AD86" s="220"/>
      <c r="AE86" s="220"/>
      <c r="AF86" s="220"/>
      <c r="AG86" s="218"/>
      <c r="AH86" s="221"/>
      <c r="AI86" s="220"/>
      <c r="AJ86" s="220"/>
      <c r="AK86" s="220"/>
      <c r="AL86" s="220"/>
      <c r="AM86" s="220"/>
      <c r="AN86" s="220"/>
      <c r="AO86" s="220"/>
      <c r="AP86" s="220"/>
      <c r="AQ86" s="220"/>
      <c r="AR86" s="220"/>
      <c r="AS86" s="218"/>
      <c r="AT86" s="221"/>
      <c r="AU86" s="220"/>
      <c r="AV86" s="220"/>
      <c r="AW86" s="220"/>
      <c r="AX86" s="220"/>
      <c r="AY86" s="220"/>
      <c r="AZ86" s="220"/>
      <c r="BA86" s="220"/>
      <c r="BB86" s="220"/>
      <c r="BC86" s="220"/>
      <c r="BD86" s="220"/>
      <c r="BE86" s="218"/>
      <c r="BF86" s="221"/>
      <c r="BG86" s="220"/>
      <c r="BH86" s="220"/>
      <c r="BI86" s="220"/>
      <c r="BJ86" s="220"/>
      <c r="BK86" s="220"/>
      <c r="BL86" s="220"/>
      <c r="BM86" s="220"/>
      <c r="BN86" s="220"/>
      <c r="BO86" s="220"/>
      <c r="BP86" s="220"/>
      <c r="BQ86" s="218"/>
      <c r="BR86" s="221"/>
      <c r="BS86" s="220"/>
      <c r="BT86" s="220"/>
      <c r="BU86" s="220"/>
      <c r="BV86" s="220"/>
      <c r="BW86" s="220"/>
      <c r="BX86" s="220"/>
      <c r="BY86" s="220"/>
      <c r="BZ86" s="220"/>
      <c r="CA86" s="220"/>
      <c r="CB86" s="220"/>
      <c r="CC86" s="218"/>
      <c r="CD86" s="368"/>
    </row>
    <row r="87" spans="1:82" x14ac:dyDescent="0.75">
      <c r="A87" s="175"/>
      <c r="B87" s="176" t="s">
        <v>160</v>
      </c>
      <c r="C87" s="177" t="s">
        <v>161</v>
      </c>
      <c r="D87" s="178" t="s">
        <v>58</v>
      </c>
      <c r="E87" s="300">
        <v>0</v>
      </c>
      <c r="F87" s="229"/>
      <c r="G87" s="174">
        <f>+E87*F87</f>
        <v>0</v>
      </c>
      <c r="H87" s="225"/>
      <c r="I87" s="226"/>
      <c r="J87" s="225"/>
      <c r="K87" s="227"/>
      <c r="L87" s="227"/>
      <c r="M87" s="227"/>
      <c r="N87" s="227"/>
      <c r="O87" s="227"/>
      <c r="P87" s="227"/>
      <c r="Q87" s="227"/>
      <c r="R87" s="227"/>
      <c r="S87" s="227"/>
      <c r="T87" s="227"/>
      <c r="U87" s="226"/>
      <c r="V87" s="225"/>
      <c r="W87" s="227"/>
      <c r="X87" s="227"/>
      <c r="Y87" s="227"/>
      <c r="Z87" s="227"/>
      <c r="AA87" s="227"/>
      <c r="AB87" s="227"/>
      <c r="AC87" s="227"/>
      <c r="AD87" s="227"/>
      <c r="AE87" s="227"/>
      <c r="AF87" s="227"/>
      <c r="AG87" s="226"/>
      <c r="AH87" s="228"/>
      <c r="AI87" s="227"/>
      <c r="AJ87" s="227"/>
      <c r="AK87" s="227"/>
      <c r="AL87" s="227"/>
      <c r="AM87" s="227"/>
      <c r="AN87" s="227"/>
      <c r="AO87" s="227"/>
      <c r="AP87" s="227"/>
      <c r="AQ87" s="227"/>
      <c r="AR87" s="227"/>
      <c r="AS87" s="226"/>
      <c r="AT87" s="228"/>
      <c r="AU87" s="227"/>
      <c r="AV87" s="227"/>
      <c r="AW87" s="227"/>
      <c r="AX87" s="227"/>
      <c r="AY87" s="227"/>
      <c r="AZ87" s="227"/>
      <c r="BA87" s="227"/>
      <c r="BB87" s="227"/>
      <c r="BC87" s="227"/>
      <c r="BD87" s="227"/>
      <c r="BE87" s="226"/>
      <c r="BF87" s="228"/>
      <c r="BG87" s="227"/>
      <c r="BH87" s="227"/>
      <c r="BI87" s="227"/>
      <c r="BJ87" s="227"/>
      <c r="BK87" s="227"/>
      <c r="BL87" s="227"/>
      <c r="BM87" s="227"/>
      <c r="BN87" s="227"/>
      <c r="BO87" s="227"/>
      <c r="BP87" s="227"/>
      <c r="BQ87" s="226"/>
      <c r="BR87" s="228"/>
      <c r="BS87" s="227"/>
      <c r="BT87" s="227"/>
      <c r="BU87" s="227"/>
      <c r="BV87" s="227"/>
      <c r="BW87" s="227"/>
      <c r="BX87" s="227"/>
      <c r="BY87" s="227"/>
      <c r="BZ87" s="227"/>
      <c r="CA87" s="227"/>
      <c r="CB87" s="227"/>
      <c r="CC87" s="226"/>
      <c r="CD87" s="368"/>
    </row>
    <row r="88" spans="1:82" x14ac:dyDescent="0.75">
      <c r="A88" s="175"/>
      <c r="B88" s="176" t="s">
        <v>162</v>
      </c>
      <c r="C88" s="177" t="s">
        <v>163</v>
      </c>
      <c r="D88" s="178" t="s">
        <v>58</v>
      </c>
      <c r="E88" s="300">
        <v>0</v>
      </c>
      <c r="F88" s="229"/>
      <c r="G88" s="174">
        <f>+E88*F88</f>
        <v>0</v>
      </c>
      <c r="H88" s="225"/>
      <c r="I88" s="226"/>
      <c r="J88" s="225"/>
      <c r="K88" s="227"/>
      <c r="L88" s="227"/>
      <c r="M88" s="227"/>
      <c r="N88" s="227"/>
      <c r="O88" s="227"/>
      <c r="P88" s="227"/>
      <c r="Q88" s="227"/>
      <c r="R88" s="227"/>
      <c r="S88" s="227"/>
      <c r="T88" s="227"/>
      <c r="U88" s="226"/>
      <c r="V88" s="225"/>
      <c r="W88" s="227"/>
      <c r="X88" s="227"/>
      <c r="Y88" s="227"/>
      <c r="Z88" s="227"/>
      <c r="AA88" s="227"/>
      <c r="AB88" s="227"/>
      <c r="AC88" s="227"/>
      <c r="AD88" s="227"/>
      <c r="AE88" s="227"/>
      <c r="AF88" s="227"/>
      <c r="AG88" s="226"/>
      <c r="AH88" s="228"/>
      <c r="AI88" s="227"/>
      <c r="AJ88" s="227"/>
      <c r="AK88" s="227"/>
      <c r="AL88" s="227"/>
      <c r="AM88" s="227"/>
      <c r="AN88" s="227"/>
      <c r="AO88" s="227"/>
      <c r="AP88" s="227"/>
      <c r="AQ88" s="227"/>
      <c r="AR88" s="227"/>
      <c r="AS88" s="226"/>
      <c r="AT88" s="228"/>
      <c r="AU88" s="227"/>
      <c r="AV88" s="227"/>
      <c r="AW88" s="227"/>
      <c r="AX88" s="227"/>
      <c r="AY88" s="227"/>
      <c r="AZ88" s="227"/>
      <c r="BA88" s="227"/>
      <c r="BB88" s="227"/>
      <c r="BC88" s="227"/>
      <c r="BD88" s="227"/>
      <c r="BE88" s="226"/>
      <c r="BF88" s="228"/>
      <c r="BG88" s="227"/>
      <c r="BH88" s="227"/>
      <c r="BI88" s="227"/>
      <c r="BJ88" s="227"/>
      <c r="BK88" s="227"/>
      <c r="BL88" s="227"/>
      <c r="BM88" s="227"/>
      <c r="BN88" s="227"/>
      <c r="BO88" s="227"/>
      <c r="BP88" s="227"/>
      <c r="BQ88" s="226"/>
      <c r="BR88" s="228"/>
      <c r="BS88" s="227"/>
      <c r="BT88" s="227"/>
      <c r="BU88" s="227"/>
      <c r="BV88" s="227"/>
      <c r="BW88" s="227"/>
      <c r="BX88" s="227"/>
      <c r="BY88" s="227"/>
      <c r="BZ88" s="227"/>
      <c r="CA88" s="227"/>
      <c r="CB88" s="227"/>
      <c r="CC88" s="226"/>
      <c r="CD88" s="368"/>
    </row>
    <row r="89" spans="1:82" x14ac:dyDescent="0.75">
      <c r="A89" s="175"/>
      <c r="B89" s="176" t="s">
        <v>164</v>
      </c>
      <c r="C89" s="177" t="s">
        <v>165</v>
      </c>
      <c r="D89" s="178" t="s">
        <v>58</v>
      </c>
      <c r="E89" s="300">
        <v>0</v>
      </c>
      <c r="F89" s="229"/>
      <c r="G89" s="174">
        <f>+E89*F89</f>
        <v>0</v>
      </c>
      <c r="H89" s="225"/>
      <c r="I89" s="226"/>
      <c r="J89" s="225"/>
      <c r="K89" s="227"/>
      <c r="L89" s="227"/>
      <c r="M89" s="227"/>
      <c r="N89" s="227"/>
      <c r="O89" s="227"/>
      <c r="P89" s="227"/>
      <c r="Q89" s="227"/>
      <c r="R89" s="227"/>
      <c r="S89" s="227"/>
      <c r="T89" s="227"/>
      <c r="U89" s="226"/>
      <c r="V89" s="225"/>
      <c r="W89" s="227"/>
      <c r="X89" s="227"/>
      <c r="Y89" s="227"/>
      <c r="Z89" s="227"/>
      <c r="AA89" s="227"/>
      <c r="AB89" s="227"/>
      <c r="AC89" s="227"/>
      <c r="AD89" s="227"/>
      <c r="AE89" s="227"/>
      <c r="AF89" s="227"/>
      <c r="AG89" s="226"/>
      <c r="AH89" s="228"/>
      <c r="AI89" s="227"/>
      <c r="AJ89" s="227"/>
      <c r="AK89" s="227"/>
      <c r="AL89" s="227"/>
      <c r="AM89" s="227"/>
      <c r="AN89" s="227"/>
      <c r="AO89" s="227"/>
      <c r="AP89" s="227"/>
      <c r="AQ89" s="227"/>
      <c r="AR89" s="227"/>
      <c r="AS89" s="226"/>
      <c r="AT89" s="228"/>
      <c r="AU89" s="227"/>
      <c r="AV89" s="227"/>
      <c r="AW89" s="227"/>
      <c r="AX89" s="227"/>
      <c r="AY89" s="227"/>
      <c r="AZ89" s="227"/>
      <c r="BA89" s="227"/>
      <c r="BB89" s="227"/>
      <c r="BC89" s="227"/>
      <c r="BD89" s="227"/>
      <c r="BE89" s="226"/>
      <c r="BF89" s="228"/>
      <c r="BG89" s="227"/>
      <c r="BH89" s="227"/>
      <c r="BI89" s="227"/>
      <c r="BJ89" s="227"/>
      <c r="BK89" s="227"/>
      <c r="BL89" s="227"/>
      <c r="BM89" s="227"/>
      <c r="BN89" s="227"/>
      <c r="BO89" s="227"/>
      <c r="BP89" s="227"/>
      <c r="BQ89" s="226"/>
      <c r="BR89" s="228"/>
      <c r="BS89" s="227"/>
      <c r="BT89" s="227"/>
      <c r="BU89" s="227"/>
      <c r="BV89" s="227"/>
      <c r="BW89" s="227"/>
      <c r="BX89" s="227"/>
      <c r="BY89" s="227"/>
      <c r="BZ89" s="227"/>
      <c r="CA89" s="227"/>
      <c r="CB89" s="227"/>
      <c r="CC89" s="226"/>
      <c r="CD89" s="368"/>
    </row>
    <row r="90" spans="1:82" x14ac:dyDescent="0.75">
      <c r="A90" s="175"/>
      <c r="B90" s="176" t="s">
        <v>166</v>
      </c>
      <c r="C90" s="177" t="s">
        <v>167</v>
      </c>
      <c r="D90" s="178" t="s">
        <v>58</v>
      </c>
      <c r="E90" s="300">
        <v>0</v>
      </c>
      <c r="F90" s="229"/>
      <c r="G90" s="174">
        <f>+E90*F90</f>
        <v>0</v>
      </c>
      <c r="H90" s="225"/>
      <c r="I90" s="226"/>
      <c r="J90" s="225"/>
      <c r="K90" s="227"/>
      <c r="L90" s="227"/>
      <c r="M90" s="227"/>
      <c r="N90" s="227"/>
      <c r="O90" s="227"/>
      <c r="P90" s="227"/>
      <c r="Q90" s="227"/>
      <c r="R90" s="227"/>
      <c r="S90" s="227"/>
      <c r="T90" s="227"/>
      <c r="U90" s="226"/>
      <c r="V90" s="225"/>
      <c r="W90" s="227"/>
      <c r="X90" s="227"/>
      <c r="Y90" s="227"/>
      <c r="Z90" s="227"/>
      <c r="AA90" s="227"/>
      <c r="AB90" s="227"/>
      <c r="AC90" s="227"/>
      <c r="AD90" s="227"/>
      <c r="AE90" s="227"/>
      <c r="AF90" s="227"/>
      <c r="AG90" s="226"/>
      <c r="AH90" s="228"/>
      <c r="AI90" s="227"/>
      <c r="AJ90" s="227"/>
      <c r="AK90" s="227"/>
      <c r="AL90" s="227"/>
      <c r="AM90" s="227"/>
      <c r="AN90" s="227"/>
      <c r="AO90" s="227"/>
      <c r="AP90" s="227"/>
      <c r="AQ90" s="227"/>
      <c r="AR90" s="227"/>
      <c r="AS90" s="226"/>
      <c r="AT90" s="228"/>
      <c r="AU90" s="227"/>
      <c r="AV90" s="227"/>
      <c r="AW90" s="227"/>
      <c r="AX90" s="227"/>
      <c r="AY90" s="227"/>
      <c r="AZ90" s="227"/>
      <c r="BA90" s="227"/>
      <c r="BB90" s="227"/>
      <c r="BC90" s="227"/>
      <c r="BD90" s="227"/>
      <c r="BE90" s="226"/>
      <c r="BF90" s="228"/>
      <c r="BG90" s="227"/>
      <c r="BH90" s="227"/>
      <c r="BI90" s="227"/>
      <c r="BJ90" s="227"/>
      <c r="BK90" s="227"/>
      <c r="BL90" s="227"/>
      <c r="BM90" s="227"/>
      <c r="BN90" s="227"/>
      <c r="BO90" s="227"/>
      <c r="BP90" s="227"/>
      <c r="BQ90" s="226"/>
      <c r="BR90" s="228"/>
      <c r="BS90" s="227"/>
      <c r="BT90" s="227"/>
      <c r="BU90" s="227"/>
      <c r="BV90" s="227"/>
      <c r="BW90" s="227"/>
      <c r="BX90" s="227"/>
      <c r="BY90" s="227"/>
      <c r="BZ90" s="227"/>
      <c r="CA90" s="227"/>
      <c r="CB90" s="227"/>
      <c r="CC90" s="226"/>
      <c r="CD90" s="368"/>
    </row>
    <row r="91" spans="1:82" x14ac:dyDescent="0.75">
      <c r="A91" s="39"/>
      <c r="B91" s="73" t="s">
        <v>168</v>
      </c>
      <c r="C91" s="129" t="s">
        <v>169</v>
      </c>
      <c r="D91" s="130" t="s">
        <v>58</v>
      </c>
      <c r="E91" s="255">
        <v>72</v>
      </c>
      <c r="F91" s="224"/>
      <c r="G91" s="74">
        <f t="shared" ref="G91" si="44">+SUM(H91:CC91)</f>
        <v>0</v>
      </c>
      <c r="H91" s="230"/>
      <c r="I91" s="232"/>
      <c r="J91" s="219"/>
      <c r="K91" s="220"/>
      <c r="L91" s="220"/>
      <c r="M91" s="220"/>
      <c r="N91" s="220"/>
      <c r="O91" s="220"/>
      <c r="P91" s="220"/>
      <c r="Q91" s="220"/>
      <c r="R91" s="220"/>
      <c r="S91" s="220"/>
      <c r="T91" s="220"/>
      <c r="U91" s="218"/>
      <c r="V91" s="219"/>
      <c r="W91" s="220"/>
      <c r="X91" s="220"/>
      <c r="Y91" s="220"/>
      <c r="Z91" s="220"/>
      <c r="AA91" s="220"/>
      <c r="AB91" s="220"/>
      <c r="AC91" s="220"/>
      <c r="AD91" s="220"/>
      <c r="AE91" s="220"/>
      <c r="AF91" s="220"/>
      <c r="AG91" s="218"/>
      <c r="AH91" s="221"/>
      <c r="AI91" s="220"/>
      <c r="AJ91" s="220"/>
      <c r="AK91" s="220"/>
      <c r="AL91" s="220"/>
      <c r="AM91" s="220"/>
      <c r="AN91" s="220"/>
      <c r="AO91" s="220"/>
      <c r="AP91" s="220"/>
      <c r="AQ91" s="220"/>
      <c r="AR91" s="220"/>
      <c r="AS91" s="218"/>
      <c r="AT91" s="221"/>
      <c r="AU91" s="220"/>
      <c r="AV91" s="220"/>
      <c r="AW91" s="220"/>
      <c r="AX91" s="220"/>
      <c r="AY91" s="220"/>
      <c r="AZ91" s="220"/>
      <c r="BA91" s="220"/>
      <c r="BB91" s="220"/>
      <c r="BC91" s="220"/>
      <c r="BD91" s="220"/>
      <c r="BE91" s="218"/>
      <c r="BF91" s="221"/>
      <c r="BG91" s="220"/>
      <c r="BH91" s="220"/>
      <c r="BI91" s="220"/>
      <c r="BJ91" s="220"/>
      <c r="BK91" s="220"/>
      <c r="BL91" s="220"/>
      <c r="BM91" s="220"/>
      <c r="BN91" s="220"/>
      <c r="BO91" s="220"/>
      <c r="BP91" s="220"/>
      <c r="BQ91" s="218"/>
      <c r="BR91" s="221"/>
      <c r="BS91" s="220"/>
      <c r="BT91" s="220"/>
      <c r="BU91" s="220"/>
      <c r="BV91" s="220"/>
      <c r="BW91" s="220"/>
      <c r="BX91" s="220"/>
      <c r="BY91" s="220"/>
      <c r="BZ91" s="220"/>
      <c r="CA91" s="220"/>
      <c r="CB91" s="220"/>
      <c r="CC91" s="218"/>
      <c r="CD91" s="368"/>
    </row>
    <row r="92" spans="1:82" x14ac:dyDescent="0.75">
      <c r="A92" s="39"/>
      <c r="B92" s="73" t="s">
        <v>170</v>
      </c>
      <c r="C92" s="129" t="s">
        <v>171</v>
      </c>
      <c r="D92" s="130" t="s">
        <v>58</v>
      </c>
      <c r="E92" s="255">
        <v>72</v>
      </c>
      <c r="F92" s="224"/>
      <c r="G92" s="74">
        <f t="shared" si="37"/>
        <v>0</v>
      </c>
      <c r="H92" s="230"/>
      <c r="I92" s="232"/>
      <c r="J92" s="219"/>
      <c r="K92" s="220"/>
      <c r="L92" s="220"/>
      <c r="M92" s="220"/>
      <c r="N92" s="220"/>
      <c r="O92" s="220"/>
      <c r="P92" s="220"/>
      <c r="Q92" s="220"/>
      <c r="R92" s="220"/>
      <c r="S92" s="220"/>
      <c r="T92" s="220"/>
      <c r="U92" s="218"/>
      <c r="V92" s="219"/>
      <c r="W92" s="220"/>
      <c r="X92" s="220"/>
      <c r="Y92" s="220"/>
      <c r="Z92" s="220"/>
      <c r="AA92" s="220"/>
      <c r="AB92" s="220"/>
      <c r="AC92" s="220"/>
      <c r="AD92" s="220"/>
      <c r="AE92" s="220"/>
      <c r="AF92" s="220"/>
      <c r="AG92" s="218"/>
      <c r="AH92" s="221"/>
      <c r="AI92" s="220"/>
      <c r="AJ92" s="220"/>
      <c r="AK92" s="220"/>
      <c r="AL92" s="220"/>
      <c r="AM92" s="220"/>
      <c r="AN92" s="220"/>
      <c r="AO92" s="220"/>
      <c r="AP92" s="220"/>
      <c r="AQ92" s="220"/>
      <c r="AR92" s="220"/>
      <c r="AS92" s="218"/>
      <c r="AT92" s="221"/>
      <c r="AU92" s="220"/>
      <c r="AV92" s="220"/>
      <c r="AW92" s="220"/>
      <c r="AX92" s="220"/>
      <c r="AY92" s="220"/>
      <c r="AZ92" s="220"/>
      <c r="BA92" s="220"/>
      <c r="BB92" s="220"/>
      <c r="BC92" s="220"/>
      <c r="BD92" s="220"/>
      <c r="BE92" s="218"/>
      <c r="BF92" s="221"/>
      <c r="BG92" s="220"/>
      <c r="BH92" s="220"/>
      <c r="BI92" s="220"/>
      <c r="BJ92" s="220"/>
      <c r="BK92" s="220"/>
      <c r="BL92" s="220"/>
      <c r="BM92" s="220"/>
      <c r="BN92" s="220"/>
      <c r="BO92" s="220"/>
      <c r="BP92" s="220"/>
      <c r="BQ92" s="218"/>
      <c r="BR92" s="221"/>
      <c r="BS92" s="220"/>
      <c r="BT92" s="220"/>
      <c r="BU92" s="220"/>
      <c r="BV92" s="220"/>
      <c r="BW92" s="220"/>
      <c r="BX92" s="220"/>
      <c r="BY92" s="220"/>
      <c r="BZ92" s="220"/>
      <c r="CA92" s="220"/>
      <c r="CB92" s="220"/>
      <c r="CC92" s="218"/>
      <c r="CD92" s="368"/>
    </row>
    <row r="93" spans="1:82" x14ac:dyDescent="0.75">
      <c r="A93" s="39"/>
      <c r="B93" s="121" t="s">
        <v>172</v>
      </c>
      <c r="C93" s="122" t="s">
        <v>173</v>
      </c>
      <c r="D93" s="123"/>
      <c r="E93" s="294"/>
      <c r="F93" s="249"/>
      <c r="G93" s="124">
        <f>SUM(G94:G102)</f>
        <v>0</v>
      </c>
      <c r="H93" s="125">
        <f>SUM(H94:H102)</f>
        <v>0</v>
      </c>
      <c r="I93" s="126">
        <f t="shared" ref="I93:BT93" si="45">SUM(I94:I102)</f>
        <v>0</v>
      </c>
      <c r="J93" s="125">
        <f t="shared" si="45"/>
        <v>0</v>
      </c>
      <c r="K93" s="127">
        <f t="shared" si="45"/>
        <v>0</v>
      </c>
      <c r="L93" s="127">
        <f t="shared" si="45"/>
        <v>0</v>
      </c>
      <c r="M93" s="127">
        <f t="shared" si="45"/>
        <v>0</v>
      </c>
      <c r="N93" s="127">
        <f t="shared" si="45"/>
        <v>0</v>
      </c>
      <c r="O93" s="127">
        <f t="shared" si="45"/>
        <v>0</v>
      </c>
      <c r="P93" s="127">
        <f t="shared" si="45"/>
        <v>0</v>
      </c>
      <c r="Q93" s="127">
        <f t="shared" si="45"/>
        <v>0</v>
      </c>
      <c r="R93" s="127">
        <f>SUM(R94:R102)</f>
        <v>0</v>
      </c>
      <c r="S93" s="127">
        <f t="shared" si="45"/>
        <v>0</v>
      </c>
      <c r="T93" s="127">
        <f t="shared" si="45"/>
        <v>0</v>
      </c>
      <c r="U93" s="126">
        <f t="shared" si="45"/>
        <v>0</v>
      </c>
      <c r="V93" s="125">
        <f t="shared" si="45"/>
        <v>0</v>
      </c>
      <c r="W93" s="127">
        <f t="shared" si="45"/>
        <v>0</v>
      </c>
      <c r="X93" s="127">
        <f t="shared" si="45"/>
        <v>0</v>
      </c>
      <c r="Y93" s="127">
        <f t="shared" si="45"/>
        <v>0</v>
      </c>
      <c r="Z93" s="127">
        <f t="shared" si="45"/>
        <v>0</v>
      </c>
      <c r="AA93" s="127">
        <f t="shared" si="45"/>
        <v>0</v>
      </c>
      <c r="AB93" s="127">
        <f t="shared" si="45"/>
        <v>0</v>
      </c>
      <c r="AC93" s="127">
        <f t="shared" si="45"/>
        <v>0</v>
      </c>
      <c r="AD93" s="127">
        <f t="shared" si="45"/>
        <v>0</v>
      </c>
      <c r="AE93" s="127">
        <f t="shared" si="45"/>
        <v>0</v>
      </c>
      <c r="AF93" s="127">
        <f t="shared" si="45"/>
        <v>0</v>
      </c>
      <c r="AG93" s="126">
        <f t="shared" si="45"/>
        <v>0</v>
      </c>
      <c r="AH93" s="128">
        <f t="shared" si="45"/>
        <v>0</v>
      </c>
      <c r="AI93" s="127">
        <f t="shared" si="45"/>
        <v>0</v>
      </c>
      <c r="AJ93" s="127">
        <f t="shared" si="45"/>
        <v>0</v>
      </c>
      <c r="AK93" s="127">
        <f t="shared" si="45"/>
        <v>0</v>
      </c>
      <c r="AL93" s="127">
        <f t="shared" si="45"/>
        <v>0</v>
      </c>
      <c r="AM93" s="127">
        <f t="shared" si="45"/>
        <v>0</v>
      </c>
      <c r="AN93" s="127">
        <f t="shared" si="45"/>
        <v>0</v>
      </c>
      <c r="AO93" s="127">
        <f t="shared" si="45"/>
        <v>0</v>
      </c>
      <c r="AP93" s="127">
        <f t="shared" si="45"/>
        <v>0</v>
      </c>
      <c r="AQ93" s="127">
        <f t="shared" si="45"/>
        <v>0</v>
      </c>
      <c r="AR93" s="127">
        <f t="shared" si="45"/>
        <v>0</v>
      </c>
      <c r="AS93" s="126">
        <f t="shared" si="45"/>
        <v>0</v>
      </c>
      <c r="AT93" s="128">
        <f t="shared" si="45"/>
        <v>0</v>
      </c>
      <c r="AU93" s="127">
        <f t="shared" si="45"/>
        <v>0</v>
      </c>
      <c r="AV93" s="127">
        <f t="shared" si="45"/>
        <v>0</v>
      </c>
      <c r="AW93" s="127">
        <f t="shared" si="45"/>
        <v>0</v>
      </c>
      <c r="AX93" s="127">
        <f t="shared" si="45"/>
        <v>0</v>
      </c>
      <c r="AY93" s="127">
        <f t="shared" si="45"/>
        <v>0</v>
      </c>
      <c r="AZ93" s="127">
        <f t="shared" si="45"/>
        <v>0</v>
      </c>
      <c r="BA93" s="127">
        <f t="shared" si="45"/>
        <v>0</v>
      </c>
      <c r="BB93" s="127">
        <f t="shared" si="45"/>
        <v>0</v>
      </c>
      <c r="BC93" s="127">
        <f t="shared" si="45"/>
        <v>0</v>
      </c>
      <c r="BD93" s="127">
        <f t="shared" si="45"/>
        <v>0</v>
      </c>
      <c r="BE93" s="126">
        <f t="shared" si="45"/>
        <v>0</v>
      </c>
      <c r="BF93" s="128">
        <f t="shared" si="45"/>
        <v>0</v>
      </c>
      <c r="BG93" s="127">
        <f t="shared" si="45"/>
        <v>0</v>
      </c>
      <c r="BH93" s="127">
        <f t="shared" si="45"/>
        <v>0</v>
      </c>
      <c r="BI93" s="127">
        <f t="shared" si="45"/>
        <v>0</v>
      </c>
      <c r="BJ93" s="127">
        <f t="shared" si="45"/>
        <v>0</v>
      </c>
      <c r="BK93" s="127">
        <f t="shared" si="45"/>
        <v>0</v>
      </c>
      <c r="BL93" s="127">
        <f t="shared" si="45"/>
        <v>0</v>
      </c>
      <c r="BM93" s="127">
        <f t="shared" si="45"/>
        <v>0</v>
      </c>
      <c r="BN93" s="127">
        <f t="shared" si="45"/>
        <v>0</v>
      </c>
      <c r="BO93" s="127">
        <f t="shared" si="45"/>
        <v>0</v>
      </c>
      <c r="BP93" s="127">
        <f t="shared" si="45"/>
        <v>0</v>
      </c>
      <c r="BQ93" s="126">
        <f t="shared" si="45"/>
        <v>0</v>
      </c>
      <c r="BR93" s="128">
        <f t="shared" si="45"/>
        <v>0</v>
      </c>
      <c r="BS93" s="127">
        <f t="shared" si="45"/>
        <v>0</v>
      </c>
      <c r="BT93" s="127">
        <f t="shared" si="45"/>
        <v>0</v>
      </c>
      <c r="BU93" s="127">
        <f t="shared" ref="BU93:CC93" si="46">SUM(BU94:BU102)</f>
        <v>0</v>
      </c>
      <c r="BV93" s="127">
        <f t="shared" si="46"/>
        <v>0</v>
      </c>
      <c r="BW93" s="127">
        <f t="shared" si="46"/>
        <v>0</v>
      </c>
      <c r="BX93" s="127">
        <f t="shared" si="46"/>
        <v>0</v>
      </c>
      <c r="BY93" s="127">
        <f t="shared" si="46"/>
        <v>0</v>
      </c>
      <c r="BZ93" s="127">
        <f t="shared" si="46"/>
        <v>0</v>
      </c>
      <c r="CA93" s="127">
        <f t="shared" si="46"/>
        <v>0</v>
      </c>
      <c r="CB93" s="127">
        <f t="shared" si="46"/>
        <v>0</v>
      </c>
      <c r="CC93" s="126">
        <f t="shared" si="46"/>
        <v>0</v>
      </c>
      <c r="CD93" s="368"/>
    </row>
    <row r="94" spans="1:82" x14ac:dyDescent="0.75">
      <c r="A94" s="39"/>
      <c r="B94" s="73" t="s">
        <v>174</v>
      </c>
      <c r="C94" s="129" t="s">
        <v>175</v>
      </c>
      <c r="D94" s="130" t="s">
        <v>58</v>
      </c>
      <c r="E94" s="255">
        <v>72</v>
      </c>
      <c r="F94" s="224"/>
      <c r="G94" s="74">
        <f t="shared" ref="G94:G102" si="47">+SUM(H94:CC94)</f>
        <v>0</v>
      </c>
      <c r="H94" s="230"/>
      <c r="I94" s="232"/>
      <c r="J94" s="219"/>
      <c r="K94" s="220"/>
      <c r="L94" s="220"/>
      <c r="M94" s="220"/>
      <c r="N94" s="220"/>
      <c r="O94" s="220"/>
      <c r="P94" s="220"/>
      <c r="Q94" s="220"/>
      <c r="R94" s="220"/>
      <c r="S94" s="220"/>
      <c r="T94" s="220"/>
      <c r="U94" s="218"/>
      <c r="V94" s="219"/>
      <c r="W94" s="220"/>
      <c r="X94" s="220"/>
      <c r="Y94" s="220"/>
      <c r="Z94" s="220"/>
      <c r="AA94" s="220"/>
      <c r="AB94" s="220"/>
      <c r="AC94" s="220"/>
      <c r="AD94" s="220"/>
      <c r="AE94" s="220"/>
      <c r="AF94" s="220"/>
      <c r="AG94" s="218"/>
      <c r="AH94" s="221"/>
      <c r="AI94" s="220"/>
      <c r="AJ94" s="220"/>
      <c r="AK94" s="220"/>
      <c r="AL94" s="220"/>
      <c r="AM94" s="220"/>
      <c r="AN94" s="220"/>
      <c r="AO94" s="220"/>
      <c r="AP94" s="220"/>
      <c r="AQ94" s="220"/>
      <c r="AR94" s="220"/>
      <c r="AS94" s="218"/>
      <c r="AT94" s="221"/>
      <c r="AU94" s="220"/>
      <c r="AV94" s="220"/>
      <c r="AW94" s="220"/>
      <c r="AX94" s="220"/>
      <c r="AY94" s="220"/>
      <c r="AZ94" s="220"/>
      <c r="BA94" s="220"/>
      <c r="BB94" s="220"/>
      <c r="BC94" s="220"/>
      <c r="BD94" s="220"/>
      <c r="BE94" s="218"/>
      <c r="BF94" s="221"/>
      <c r="BG94" s="220"/>
      <c r="BH94" s="220"/>
      <c r="BI94" s="220"/>
      <c r="BJ94" s="220"/>
      <c r="BK94" s="220"/>
      <c r="BL94" s="220"/>
      <c r="BM94" s="220"/>
      <c r="BN94" s="220"/>
      <c r="BO94" s="220"/>
      <c r="BP94" s="220"/>
      <c r="BQ94" s="218"/>
      <c r="BR94" s="221"/>
      <c r="BS94" s="220"/>
      <c r="BT94" s="220"/>
      <c r="BU94" s="220"/>
      <c r="BV94" s="220"/>
      <c r="BW94" s="220"/>
      <c r="BX94" s="220"/>
      <c r="BY94" s="220"/>
      <c r="BZ94" s="220"/>
      <c r="CA94" s="220"/>
      <c r="CB94" s="220"/>
      <c r="CC94" s="218"/>
      <c r="CD94" s="368"/>
    </row>
    <row r="95" spans="1:82" x14ac:dyDescent="0.75">
      <c r="A95" s="39"/>
      <c r="B95" s="73" t="s">
        <v>176</v>
      </c>
      <c r="C95" s="129" t="s">
        <v>177</v>
      </c>
      <c r="D95" s="130" t="s">
        <v>58</v>
      </c>
      <c r="E95" s="255">
        <v>72</v>
      </c>
      <c r="F95" s="224"/>
      <c r="G95" s="74">
        <f t="shared" si="47"/>
        <v>0</v>
      </c>
      <c r="H95" s="230"/>
      <c r="I95" s="232"/>
      <c r="J95" s="219"/>
      <c r="K95" s="220"/>
      <c r="L95" s="220"/>
      <c r="M95" s="220"/>
      <c r="N95" s="220"/>
      <c r="O95" s="220"/>
      <c r="P95" s="220"/>
      <c r="Q95" s="220"/>
      <c r="R95" s="220"/>
      <c r="S95" s="220"/>
      <c r="T95" s="220"/>
      <c r="U95" s="218"/>
      <c r="V95" s="219"/>
      <c r="W95" s="220"/>
      <c r="X95" s="220"/>
      <c r="Y95" s="220"/>
      <c r="Z95" s="220"/>
      <c r="AA95" s="220"/>
      <c r="AB95" s="220"/>
      <c r="AC95" s="220"/>
      <c r="AD95" s="220"/>
      <c r="AE95" s="220"/>
      <c r="AF95" s="220"/>
      <c r="AG95" s="218"/>
      <c r="AH95" s="221"/>
      <c r="AI95" s="220"/>
      <c r="AJ95" s="220"/>
      <c r="AK95" s="220"/>
      <c r="AL95" s="220"/>
      <c r="AM95" s="220"/>
      <c r="AN95" s="220"/>
      <c r="AO95" s="220"/>
      <c r="AP95" s="220"/>
      <c r="AQ95" s="220"/>
      <c r="AR95" s="220"/>
      <c r="AS95" s="218"/>
      <c r="AT95" s="221"/>
      <c r="AU95" s="220"/>
      <c r="AV95" s="220"/>
      <c r="AW95" s="220"/>
      <c r="AX95" s="220"/>
      <c r="AY95" s="220"/>
      <c r="AZ95" s="220"/>
      <c r="BA95" s="220"/>
      <c r="BB95" s="220"/>
      <c r="BC95" s="220"/>
      <c r="BD95" s="220"/>
      <c r="BE95" s="218"/>
      <c r="BF95" s="221"/>
      <c r="BG95" s="220"/>
      <c r="BH95" s="220"/>
      <c r="BI95" s="220"/>
      <c r="BJ95" s="220"/>
      <c r="BK95" s="220"/>
      <c r="BL95" s="220"/>
      <c r="BM95" s="220"/>
      <c r="BN95" s="220"/>
      <c r="BO95" s="220"/>
      <c r="BP95" s="220"/>
      <c r="BQ95" s="218"/>
      <c r="BR95" s="221"/>
      <c r="BS95" s="220"/>
      <c r="BT95" s="220"/>
      <c r="BU95" s="220"/>
      <c r="BV95" s="220"/>
      <c r="BW95" s="220"/>
      <c r="BX95" s="220"/>
      <c r="BY95" s="220"/>
      <c r="BZ95" s="220"/>
      <c r="CA95" s="220"/>
      <c r="CB95" s="220"/>
      <c r="CC95" s="218"/>
      <c r="CD95" s="368"/>
    </row>
    <row r="96" spans="1:82" x14ac:dyDescent="0.75">
      <c r="A96" s="39"/>
      <c r="B96" s="73" t="s">
        <v>178</v>
      </c>
      <c r="C96" s="129" t="s">
        <v>179</v>
      </c>
      <c r="D96" s="130" t="s">
        <v>58</v>
      </c>
      <c r="E96" s="255">
        <v>72</v>
      </c>
      <c r="F96" s="224"/>
      <c r="G96" s="74">
        <f t="shared" si="47"/>
        <v>0</v>
      </c>
      <c r="H96" s="230"/>
      <c r="I96" s="232"/>
      <c r="J96" s="219"/>
      <c r="K96" s="220"/>
      <c r="L96" s="220"/>
      <c r="M96" s="220"/>
      <c r="N96" s="220"/>
      <c r="O96" s="220"/>
      <c r="P96" s="220"/>
      <c r="Q96" s="220"/>
      <c r="R96" s="220"/>
      <c r="S96" s="220"/>
      <c r="T96" s="220"/>
      <c r="U96" s="218"/>
      <c r="V96" s="219"/>
      <c r="W96" s="220"/>
      <c r="X96" s="220"/>
      <c r="Y96" s="220"/>
      <c r="Z96" s="220"/>
      <c r="AA96" s="220"/>
      <c r="AB96" s="220"/>
      <c r="AC96" s="220"/>
      <c r="AD96" s="220"/>
      <c r="AE96" s="220"/>
      <c r="AF96" s="220"/>
      <c r="AG96" s="218"/>
      <c r="AH96" s="221"/>
      <c r="AI96" s="220"/>
      <c r="AJ96" s="220"/>
      <c r="AK96" s="220"/>
      <c r="AL96" s="220"/>
      <c r="AM96" s="220"/>
      <c r="AN96" s="220"/>
      <c r="AO96" s="220"/>
      <c r="AP96" s="220"/>
      <c r="AQ96" s="220"/>
      <c r="AR96" s="220"/>
      <c r="AS96" s="218"/>
      <c r="AT96" s="221"/>
      <c r="AU96" s="220"/>
      <c r="AV96" s="220"/>
      <c r="AW96" s="220"/>
      <c r="AX96" s="220"/>
      <c r="AY96" s="220"/>
      <c r="AZ96" s="220"/>
      <c r="BA96" s="220"/>
      <c r="BB96" s="220"/>
      <c r="BC96" s="220"/>
      <c r="BD96" s="220"/>
      <c r="BE96" s="218"/>
      <c r="BF96" s="221"/>
      <c r="BG96" s="220"/>
      <c r="BH96" s="220"/>
      <c r="BI96" s="220"/>
      <c r="BJ96" s="220"/>
      <c r="BK96" s="220"/>
      <c r="BL96" s="220"/>
      <c r="BM96" s="220"/>
      <c r="BN96" s="220"/>
      <c r="BO96" s="220"/>
      <c r="BP96" s="220"/>
      <c r="BQ96" s="218"/>
      <c r="BR96" s="221"/>
      <c r="BS96" s="220"/>
      <c r="BT96" s="220"/>
      <c r="BU96" s="220"/>
      <c r="BV96" s="220"/>
      <c r="BW96" s="220"/>
      <c r="BX96" s="220"/>
      <c r="BY96" s="220"/>
      <c r="BZ96" s="220"/>
      <c r="CA96" s="220"/>
      <c r="CB96" s="220"/>
      <c r="CC96" s="218"/>
      <c r="CD96" s="368"/>
    </row>
    <row r="97" spans="1:82" x14ac:dyDescent="0.75">
      <c r="A97" s="39"/>
      <c r="B97" s="129" t="s">
        <v>180</v>
      </c>
      <c r="C97" s="129" t="s">
        <v>181</v>
      </c>
      <c r="D97" s="130" t="s">
        <v>58</v>
      </c>
      <c r="E97" s="255">
        <v>72</v>
      </c>
      <c r="F97" s="224"/>
      <c r="G97" s="74">
        <f t="shared" si="47"/>
        <v>0</v>
      </c>
      <c r="H97" s="75"/>
      <c r="I97" s="76"/>
      <c r="J97" s="219"/>
      <c r="K97" s="220"/>
      <c r="L97" s="220"/>
      <c r="M97" s="220"/>
      <c r="N97" s="220"/>
      <c r="O97" s="220"/>
      <c r="P97" s="220"/>
      <c r="Q97" s="220"/>
      <c r="R97" s="220"/>
      <c r="S97" s="220"/>
      <c r="T97" s="220"/>
      <c r="U97" s="218"/>
      <c r="V97" s="219"/>
      <c r="W97" s="220"/>
      <c r="X97" s="220"/>
      <c r="Y97" s="220"/>
      <c r="Z97" s="220"/>
      <c r="AA97" s="220"/>
      <c r="AB97" s="220"/>
      <c r="AC97" s="220"/>
      <c r="AD97" s="220"/>
      <c r="AE97" s="220"/>
      <c r="AF97" s="220"/>
      <c r="AG97" s="218"/>
      <c r="AH97" s="221"/>
      <c r="AI97" s="220"/>
      <c r="AJ97" s="220"/>
      <c r="AK97" s="220"/>
      <c r="AL97" s="220"/>
      <c r="AM97" s="220"/>
      <c r="AN97" s="220"/>
      <c r="AO97" s="220"/>
      <c r="AP97" s="220"/>
      <c r="AQ97" s="220"/>
      <c r="AR97" s="220"/>
      <c r="AS97" s="218"/>
      <c r="AT97" s="221"/>
      <c r="AU97" s="220"/>
      <c r="AV97" s="220"/>
      <c r="AW97" s="220"/>
      <c r="AX97" s="220"/>
      <c r="AY97" s="220"/>
      <c r="AZ97" s="220"/>
      <c r="BA97" s="220"/>
      <c r="BB97" s="220"/>
      <c r="BC97" s="220"/>
      <c r="BD97" s="220"/>
      <c r="BE97" s="218"/>
      <c r="BF97" s="221"/>
      <c r="BG97" s="220"/>
      <c r="BH97" s="220"/>
      <c r="BI97" s="220"/>
      <c r="BJ97" s="220"/>
      <c r="BK97" s="220"/>
      <c r="BL97" s="220"/>
      <c r="BM97" s="220"/>
      <c r="BN97" s="220"/>
      <c r="BO97" s="220"/>
      <c r="BP97" s="220"/>
      <c r="BQ97" s="218"/>
      <c r="BR97" s="221"/>
      <c r="BS97" s="220"/>
      <c r="BT97" s="220"/>
      <c r="BU97" s="220"/>
      <c r="BV97" s="220"/>
      <c r="BW97" s="220"/>
      <c r="BX97" s="220"/>
      <c r="BY97" s="220"/>
      <c r="BZ97" s="220"/>
      <c r="CA97" s="220"/>
      <c r="CB97" s="220"/>
      <c r="CC97" s="218"/>
      <c r="CD97" s="368"/>
    </row>
    <row r="98" spans="1:82" x14ac:dyDescent="0.75">
      <c r="A98" s="39"/>
      <c r="B98" s="129" t="s">
        <v>182</v>
      </c>
      <c r="C98" s="129" t="s">
        <v>183</v>
      </c>
      <c r="D98" s="130" t="s">
        <v>58</v>
      </c>
      <c r="E98" s="255">
        <v>72</v>
      </c>
      <c r="F98" s="224"/>
      <c r="G98" s="74">
        <f t="shared" si="47"/>
        <v>0</v>
      </c>
      <c r="H98" s="75"/>
      <c r="I98" s="76"/>
      <c r="J98" s="219"/>
      <c r="K98" s="220"/>
      <c r="L98" s="220"/>
      <c r="M98" s="220"/>
      <c r="N98" s="220"/>
      <c r="O98" s="220"/>
      <c r="P98" s="220"/>
      <c r="Q98" s="220"/>
      <c r="R98" s="220"/>
      <c r="S98" s="220"/>
      <c r="T98" s="220"/>
      <c r="U98" s="218"/>
      <c r="V98" s="219"/>
      <c r="W98" s="220"/>
      <c r="X98" s="220"/>
      <c r="Y98" s="220"/>
      <c r="Z98" s="220"/>
      <c r="AA98" s="220"/>
      <c r="AB98" s="220"/>
      <c r="AC98" s="220"/>
      <c r="AD98" s="220"/>
      <c r="AE98" s="220"/>
      <c r="AF98" s="220"/>
      <c r="AG98" s="218"/>
      <c r="AH98" s="221"/>
      <c r="AI98" s="220"/>
      <c r="AJ98" s="220"/>
      <c r="AK98" s="220"/>
      <c r="AL98" s="220"/>
      <c r="AM98" s="220"/>
      <c r="AN98" s="220"/>
      <c r="AO98" s="220"/>
      <c r="AP98" s="220"/>
      <c r="AQ98" s="220"/>
      <c r="AR98" s="220"/>
      <c r="AS98" s="218"/>
      <c r="AT98" s="221"/>
      <c r="AU98" s="220"/>
      <c r="AV98" s="220"/>
      <c r="AW98" s="220"/>
      <c r="AX98" s="220"/>
      <c r="AY98" s="220"/>
      <c r="AZ98" s="220"/>
      <c r="BA98" s="220"/>
      <c r="BB98" s="220"/>
      <c r="BC98" s="220"/>
      <c r="BD98" s="220"/>
      <c r="BE98" s="218"/>
      <c r="BF98" s="221"/>
      <c r="BG98" s="220"/>
      <c r="BH98" s="220"/>
      <c r="BI98" s="220"/>
      <c r="BJ98" s="220"/>
      <c r="BK98" s="220"/>
      <c r="BL98" s="220"/>
      <c r="BM98" s="220"/>
      <c r="BN98" s="220"/>
      <c r="BO98" s="220"/>
      <c r="BP98" s="220"/>
      <c r="BQ98" s="218"/>
      <c r="BR98" s="221"/>
      <c r="BS98" s="220"/>
      <c r="BT98" s="220"/>
      <c r="BU98" s="220"/>
      <c r="BV98" s="220"/>
      <c r="BW98" s="220"/>
      <c r="BX98" s="220"/>
      <c r="BY98" s="220"/>
      <c r="BZ98" s="220"/>
      <c r="CA98" s="220"/>
      <c r="CB98" s="220"/>
      <c r="CC98" s="218"/>
      <c r="CD98" s="368"/>
    </row>
    <row r="99" spans="1:82" x14ac:dyDescent="0.75">
      <c r="A99" s="39"/>
      <c r="B99" s="129" t="s">
        <v>184</v>
      </c>
      <c r="C99" s="222" t="s">
        <v>185</v>
      </c>
      <c r="D99" s="130" t="s">
        <v>58</v>
      </c>
      <c r="E99" s="255">
        <v>72</v>
      </c>
      <c r="F99" s="224"/>
      <c r="G99" s="74">
        <f t="shared" si="47"/>
        <v>0</v>
      </c>
      <c r="H99" s="230"/>
      <c r="I99" s="232"/>
      <c r="J99" s="219"/>
      <c r="K99" s="220"/>
      <c r="L99" s="220"/>
      <c r="M99" s="220"/>
      <c r="N99" s="220"/>
      <c r="O99" s="220"/>
      <c r="P99" s="220"/>
      <c r="Q99" s="220"/>
      <c r="R99" s="220"/>
      <c r="S99" s="220"/>
      <c r="T99" s="220"/>
      <c r="U99" s="218"/>
      <c r="V99" s="219"/>
      <c r="W99" s="220"/>
      <c r="X99" s="220"/>
      <c r="Y99" s="220"/>
      <c r="Z99" s="220"/>
      <c r="AA99" s="220"/>
      <c r="AB99" s="220"/>
      <c r="AC99" s="220"/>
      <c r="AD99" s="220"/>
      <c r="AE99" s="220"/>
      <c r="AF99" s="220"/>
      <c r="AG99" s="218"/>
      <c r="AH99" s="221"/>
      <c r="AI99" s="220"/>
      <c r="AJ99" s="220"/>
      <c r="AK99" s="220"/>
      <c r="AL99" s="220"/>
      <c r="AM99" s="220"/>
      <c r="AN99" s="220"/>
      <c r="AO99" s="220"/>
      <c r="AP99" s="220"/>
      <c r="AQ99" s="220"/>
      <c r="AR99" s="220"/>
      <c r="AS99" s="218"/>
      <c r="AT99" s="221"/>
      <c r="AU99" s="220"/>
      <c r="AV99" s="220"/>
      <c r="AW99" s="220"/>
      <c r="AX99" s="220"/>
      <c r="AY99" s="220"/>
      <c r="AZ99" s="220"/>
      <c r="BA99" s="220"/>
      <c r="BB99" s="220"/>
      <c r="BC99" s="220"/>
      <c r="BD99" s="220"/>
      <c r="BE99" s="218"/>
      <c r="BF99" s="221"/>
      <c r="BG99" s="220"/>
      <c r="BH99" s="220"/>
      <c r="BI99" s="220"/>
      <c r="BJ99" s="220"/>
      <c r="BK99" s="220"/>
      <c r="BL99" s="220"/>
      <c r="BM99" s="220"/>
      <c r="BN99" s="220"/>
      <c r="BO99" s="220"/>
      <c r="BP99" s="220"/>
      <c r="BQ99" s="218"/>
      <c r="BR99" s="221"/>
      <c r="BS99" s="220"/>
      <c r="BT99" s="220"/>
      <c r="BU99" s="220"/>
      <c r="BV99" s="220"/>
      <c r="BW99" s="220"/>
      <c r="BX99" s="220"/>
      <c r="BY99" s="220"/>
      <c r="BZ99" s="220"/>
      <c r="CA99" s="220"/>
      <c r="CB99" s="220"/>
      <c r="CC99" s="218"/>
      <c r="CD99" s="368"/>
    </row>
    <row r="100" spans="1:82" x14ac:dyDescent="0.75">
      <c r="A100" s="39"/>
      <c r="B100" s="129" t="s">
        <v>186</v>
      </c>
      <c r="C100" s="222" t="s">
        <v>187</v>
      </c>
      <c r="D100" s="130" t="s">
        <v>58</v>
      </c>
      <c r="E100" s="255">
        <v>72</v>
      </c>
      <c r="F100" s="224"/>
      <c r="G100" s="74">
        <f t="shared" si="47"/>
        <v>0</v>
      </c>
      <c r="H100" s="75"/>
      <c r="I100" s="76"/>
      <c r="J100" s="219"/>
      <c r="K100" s="220"/>
      <c r="L100" s="220"/>
      <c r="M100" s="220"/>
      <c r="N100" s="220"/>
      <c r="O100" s="220"/>
      <c r="P100" s="220"/>
      <c r="Q100" s="220"/>
      <c r="R100" s="220"/>
      <c r="S100" s="220"/>
      <c r="T100" s="220"/>
      <c r="U100" s="218"/>
      <c r="V100" s="219"/>
      <c r="W100" s="220"/>
      <c r="X100" s="220"/>
      <c r="Y100" s="220"/>
      <c r="Z100" s="220"/>
      <c r="AA100" s="220"/>
      <c r="AB100" s="220"/>
      <c r="AC100" s="220"/>
      <c r="AD100" s="220"/>
      <c r="AE100" s="220"/>
      <c r="AF100" s="220"/>
      <c r="AG100" s="218"/>
      <c r="AH100" s="221"/>
      <c r="AI100" s="220"/>
      <c r="AJ100" s="220"/>
      <c r="AK100" s="220"/>
      <c r="AL100" s="220"/>
      <c r="AM100" s="220"/>
      <c r="AN100" s="220"/>
      <c r="AO100" s="220"/>
      <c r="AP100" s="220"/>
      <c r="AQ100" s="220"/>
      <c r="AR100" s="220"/>
      <c r="AS100" s="218"/>
      <c r="AT100" s="221"/>
      <c r="AU100" s="220"/>
      <c r="AV100" s="220"/>
      <c r="AW100" s="220"/>
      <c r="AX100" s="220"/>
      <c r="AY100" s="220"/>
      <c r="AZ100" s="220"/>
      <c r="BA100" s="220"/>
      <c r="BB100" s="220"/>
      <c r="BC100" s="220"/>
      <c r="BD100" s="220"/>
      <c r="BE100" s="218"/>
      <c r="BF100" s="221"/>
      <c r="BG100" s="220"/>
      <c r="BH100" s="220"/>
      <c r="BI100" s="220"/>
      <c r="BJ100" s="220"/>
      <c r="BK100" s="220"/>
      <c r="BL100" s="220"/>
      <c r="BM100" s="220"/>
      <c r="BN100" s="220"/>
      <c r="BO100" s="220"/>
      <c r="BP100" s="220"/>
      <c r="BQ100" s="218"/>
      <c r="BR100" s="221"/>
      <c r="BS100" s="220"/>
      <c r="BT100" s="220"/>
      <c r="BU100" s="220"/>
      <c r="BV100" s="220"/>
      <c r="BW100" s="220"/>
      <c r="BX100" s="220"/>
      <c r="BY100" s="220"/>
      <c r="BZ100" s="220"/>
      <c r="CA100" s="220"/>
      <c r="CB100" s="220"/>
      <c r="CC100" s="218"/>
      <c r="CD100" s="368"/>
    </row>
    <row r="101" spans="1:82" x14ac:dyDescent="0.75">
      <c r="A101" s="39"/>
      <c r="B101" s="129" t="s">
        <v>188</v>
      </c>
      <c r="C101" s="129" t="s">
        <v>189</v>
      </c>
      <c r="D101" s="130" t="s">
        <v>58</v>
      </c>
      <c r="E101" s="255">
        <v>72</v>
      </c>
      <c r="F101" s="224"/>
      <c r="G101" s="74">
        <f t="shared" si="47"/>
        <v>0</v>
      </c>
      <c r="H101" s="75"/>
      <c r="I101" s="76"/>
      <c r="J101" s="219"/>
      <c r="K101" s="220"/>
      <c r="L101" s="220"/>
      <c r="M101" s="220"/>
      <c r="N101" s="220"/>
      <c r="O101" s="220"/>
      <c r="P101" s="220"/>
      <c r="Q101" s="220"/>
      <c r="R101" s="220"/>
      <c r="S101" s="220"/>
      <c r="T101" s="220"/>
      <c r="U101" s="218"/>
      <c r="V101" s="219"/>
      <c r="W101" s="220"/>
      <c r="X101" s="220"/>
      <c r="Y101" s="220"/>
      <c r="Z101" s="220"/>
      <c r="AA101" s="220"/>
      <c r="AB101" s="220"/>
      <c r="AC101" s="220"/>
      <c r="AD101" s="220"/>
      <c r="AE101" s="220"/>
      <c r="AF101" s="220"/>
      <c r="AG101" s="218"/>
      <c r="AH101" s="221"/>
      <c r="AI101" s="220"/>
      <c r="AJ101" s="220"/>
      <c r="AK101" s="220"/>
      <c r="AL101" s="220"/>
      <c r="AM101" s="220"/>
      <c r="AN101" s="220"/>
      <c r="AO101" s="220"/>
      <c r="AP101" s="220"/>
      <c r="AQ101" s="220"/>
      <c r="AR101" s="220"/>
      <c r="AS101" s="218"/>
      <c r="AT101" s="221"/>
      <c r="AU101" s="220"/>
      <c r="AV101" s="220"/>
      <c r="AW101" s="220"/>
      <c r="AX101" s="220"/>
      <c r="AY101" s="220"/>
      <c r="AZ101" s="220"/>
      <c r="BA101" s="220"/>
      <c r="BB101" s="220"/>
      <c r="BC101" s="220"/>
      <c r="BD101" s="220"/>
      <c r="BE101" s="218"/>
      <c r="BF101" s="221"/>
      <c r="BG101" s="220"/>
      <c r="BH101" s="220"/>
      <c r="BI101" s="220"/>
      <c r="BJ101" s="220"/>
      <c r="BK101" s="220"/>
      <c r="BL101" s="220"/>
      <c r="BM101" s="220"/>
      <c r="BN101" s="220"/>
      <c r="BO101" s="220"/>
      <c r="BP101" s="220"/>
      <c r="BQ101" s="218"/>
      <c r="BR101" s="221"/>
      <c r="BS101" s="220"/>
      <c r="BT101" s="220"/>
      <c r="BU101" s="220"/>
      <c r="BV101" s="220"/>
      <c r="BW101" s="220"/>
      <c r="BX101" s="220"/>
      <c r="BY101" s="220"/>
      <c r="BZ101" s="220"/>
      <c r="CA101" s="220"/>
      <c r="CB101" s="220"/>
      <c r="CC101" s="218"/>
      <c r="CD101" s="368"/>
    </row>
    <row r="102" spans="1:82" x14ac:dyDescent="0.75">
      <c r="A102" s="39"/>
      <c r="B102" s="129" t="s">
        <v>190</v>
      </c>
      <c r="C102" s="129" t="s">
        <v>191</v>
      </c>
      <c r="D102" s="130" t="s">
        <v>58</v>
      </c>
      <c r="E102" s="255">
        <v>72</v>
      </c>
      <c r="F102" s="224"/>
      <c r="G102" s="74">
        <f t="shared" si="47"/>
        <v>0</v>
      </c>
      <c r="H102" s="230"/>
      <c r="I102" s="232"/>
      <c r="J102" s="219"/>
      <c r="K102" s="220"/>
      <c r="L102" s="220"/>
      <c r="M102" s="220"/>
      <c r="N102" s="220"/>
      <c r="O102" s="220"/>
      <c r="P102" s="220"/>
      <c r="Q102" s="220"/>
      <c r="R102" s="220"/>
      <c r="S102" s="220"/>
      <c r="T102" s="220"/>
      <c r="U102" s="218"/>
      <c r="V102" s="219"/>
      <c r="W102" s="220"/>
      <c r="X102" s="220"/>
      <c r="Y102" s="220"/>
      <c r="Z102" s="220"/>
      <c r="AA102" s="220"/>
      <c r="AB102" s="220"/>
      <c r="AC102" s="220"/>
      <c r="AD102" s="220"/>
      <c r="AE102" s="220"/>
      <c r="AF102" s="220"/>
      <c r="AG102" s="218"/>
      <c r="AH102" s="221"/>
      <c r="AI102" s="220"/>
      <c r="AJ102" s="220"/>
      <c r="AK102" s="220"/>
      <c r="AL102" s="220"/>
      <c r="AM102" s="220"/>
      <c r="AN102" s="220"/>
      <c r="AO102" s="220"/>
      <c r="AP102" s="220"/>
      <c r="AQ102" s="220"/>
      <c r="AR102" s="220"/>
      <c r="AS102" s="218"/>
      <c r="AT102" s="221"/>
      <c r="AU102" s="220"/>
      <c r="AV102" s="220"/>
      <c r="AW102" s="220"/>
      <c r="AX102" s="220"/>
      <c r="AY102" s="220"/>
      <c r="AZ102" s="220"/>
      <c r="BA102" s="220"/>
      <c r="BB102" s="220"/>
      <c r="BC102" s="220"/>
      <c r="BD102" s="220"/>
      <c r="BE102" s="218"/>
      <c r="BF102" s="221"/>
      <c r="BG102" s="220"/>
      <c r="BH102" s="220"/>
      <c r="BI102" s="220"/>
      <c r="BJ102" s="220"/>
      <c r="BK102" s="220"/>
      <c r="BL102" s="220"/>
      <c r="BM102" s="220"/>
      <c r="BN102" s="220"/>
      <c r="BO102" s="220"/>
      <c r="BP102" s="220"/>
      <c r="BQ102" s="218"/>
      <c r="BR102" s="221"/>
      <c r="BS102" s="220"/>
      <c r="BT102" s="220"/>
      <c r="BU102" s="220"/>
      <c r="BV102" s="220"/>
      <c r="BW102" s="220"/>
      <c r="BX102" s="220"/>
      <c r="BY102" s="220"/>
      <c r="BZ102" s="220"/>
      <c r="CA102" s="220"/>
      <c r="CB102" s="220"/>
      <c r="CC102" s="218"/>
      <c r="CD102" s="368"/>
    </row>
    <row r="103" spans="1:82" x14ac:dyDescent="0.75">
      <c r="A103" s="39"/>
      <c r="B103" s="121" t="s">
        <v>192</v>
      </c>
      <c r="C103" s="122" t="s">
        <v>193</v>
      </c>
      <c r="D103" s="123"/>
      <c r="E103" s="294"/>
      <c r="F103" s="249"/>
      <c r="G103" s="124">
        <f t="shared" ref="G103:AL103" si="48">SUM(G104:G115)</f>
        <v>10950000</v>
      </c>
      <c r="H103" s="125">
        <f t="shared" si="48"/>
        <v>0</v>
      </c>
      <c r="I103" s="126">
        <f t="shared" si="48"/>
        <v>0</v>
      </c>
      <c r="J103" s="125">
        <f t="shared" si="48"/>
        <v>152083.32999999999</v>
      </c>
      <c r="K103" s="127">
        <f t="shared" si="48"/>
        <v>152083.32999999999</v>
      </c>
      <c r="L103" s="127">
        <f t="shared" si="48"/>
        <v>152083.32999999999</v>
      </c>
      <c r="M103" s="127">
        <f t="shared" si="48"/>
        <v>152083.32999999999</v>
      </c>
      <c r="N103" s="127">
        <f t="shared" si="48"/>
        <v>152083.32999999999</v>
      </c>
      <c r="O103" s="127">
        <f t="shared" si="48"/>
        <v>152083.32999999999</v>
      </c>
      <c r="P103" s="127">
        <f t="shared" si="48"/>
        <v>152083.32999999999</v>
      </c>
      <c r="Q103" s="127">
        <f t="shared" si="48"/>
        <v>152083.32999999999</v>
      </c>
      <c r="R103" s="127">
        <f t="shared" si="48"/>
        <v>152083.32999999999</v>
      </c>
      <c r="S103" s="127">
        <f t="shared" si="48"/>
        <v>152083.32999999999</v>
      </c>
      <c r="T103" s="127">
        <f t="shared" si="48"/>
        <v>152083.32999999999</v>
      </c>
      <c r="U103" s="126">
        <f t="shared" si="48"/>
        <v>152083.32999999999</v>
      </c>
      <c r="V103" s="125">
        <f t="shared" si="48"/>
        <v>152083.32999999999</v>
      </c>
      <c r="W103" s="127">
        <f t="shared" si="48"/>
        <v>152083.32999999999</v>
      </c>
      <c r="X103" s="127">
        <f t="shared" si="48"/>
        <v>152083.32999999999</v>
      </c>
      <c r="Y103" s="127">
        <f t="shared" si="48"/>
        <v>152083.32999999999</v>
      </c>
      <c r="Z103" s="127">
        <f t="shared" si="48"/>
        <v>152083.32999999999</v>
      </c>
      <c r="AA103" s="127">
        <f t="shared" si="48"/>
        <v>152083.32999999999</v>
      </c>
      <c r="AB103" s="127">
        <f t="shared" si="48"/>
        <v>152083.32999999999</v>
      </c>
      <c r="AC103" s="127">
        <f t="shared" si="48"/>
        <v>152083.32999999999</v>
      </c>
      <c r="AD103" s="127">
        <f t="shared" si="48"/>
        <v>152083.32999999999</v>
      </c>
      <c r="AE103" s="127">
        <f t="shared" si="48"/>
        <v>152083.32999999999</v>
      </c>
      <c r="AF103" s="127">
        <f t="shared" si="48"/>
        <v>152083.32999999999</v>
      </c>
      <c r="AG103" s="126">
        <f t="shared" si="48"/>
        <v>152083.32999999999</v>
      </c>
      <c r="AH103" s="128">
        <f t="shared" si="48"/>
        <v>152083.32999999999</v>
      </c>
      <c r="AI103" s="127">
        <f t="shared" si="48"/>
        <v>152083.32999999999</v>
      </c>
      <c r="AJ103" s="127">
        <f t="shared" si="48"/>
        <v>152083.32999999999</v>
      </c>
      <c r="AK103" s="127">
        <f t="shared" si="48"/>
        <v>152083.32999999999</v>
      </c>
      <c r="AL103" s="127">
        <f t="shared" si="48"/>
        <v>152083.32999999999</v>
      </c>
      <c r="AM103" s="127">
        <f t="shared" ref="AM103:BR103" si="49">SUM(AM104:AM115)</f>
        <v>152083.32999999999</v>
      </c>
      <c r="AN103" s="127">
        <f t="shared" si="49"/>
        <v>152083.32999999999</v>
      </c>
      <c r="AO103" s="127">
        <f t="shared" si="49"/>
        <v>152083.32999999999</v>
      </c>
      <c r="AP103" s="127">
        <f t="shared" si="49"/>
        <v>152083.32999999999</v>
      </c>
      <c r="AQ103" s="127">
        <f t="shared" si="49"/>
        <v>152083.32999999999</v>
      </c>
      <c r="AR103" s="127">
        <f t="shared" si="49"/>
        <v>152083.32999999999</v>
      </c>
      <c r="AS103" s="126">
        <f t="shared" si="49"/>
        <v>152083.32999999999</v>
      </c>
      <c r="AT103" s="128">
        <f t="shared" si="49"/>
        <v>152083.32999999999</v>
      </c>
      <c r="AU103" s="127">
        <f t="shared" si="49"/>
        <v>152083.32999999999</v>
      </c>
      <c r="AV103" s="127">
        <f t="shared" si="49"/>
        <v>152083.32999999999</v>
      </c>
      <c r="AW103" s="127">
        <f t="shared" si="49"/>
        <v>152083.32999999999</v>
      </c>
      <c r="AX103" s="127">
        <f t="shared" si="49"/>
        <v>152083.32999999999</v>
      </c>
      <c r="AY103" s="127">
        <f t="shared" si="49"/>
        <v>152083.32999999999</v>
      </c>
      <c r="AZ103" s="127">
        <f t="shared" si="49"/>
        <v>152083.32999999999</v>
      </c>
      <c r="BA103" s="127">
        <f t="shared" si="49"/>
        <v>152083.32999999999</v>
      </c>
      <c r="BB103" s="127">
        <f t="shared" si="49"/>
        <v>152083.32999999999</v>
      </c>
      <c r="BC103" s="127">
        <f t="shared" si="49"/>
        <v>152083.32999999999</v>
      </c>
      <c r="BD103" s="127">
        <f t="shared" si="49"/>
        <v>152083.32999999999</v>
      </c>
      <c r="BE103" s="126">
        <f t="shared" si="49"/>
        <v>152083.32999999999</v>
      </c>
      <c r="BF103" s="128">
        <f t="shared" si="49"/>
        <v>152083.32999999999</v>
      </c>
      <c r="BG103" s="127">
        <f t="shared" si="49"/>
        <v>152083.32999999999</v>
      </c>
      <c r="BH103" s="127">
        <f t="shared" si="49"/>
        <v>152083.32999999999</v>
      </c>
      <c r="BI103" s="127">
        <f t="shared" si="49"/>
        <v>152083.32999999999</v>
      </c>
      <c r="BJ103" s="127">
        <f t="shared" si="49"/>
        <v>152083.32999999999</v>
      </c>
      <c r="BK103" s="127">
        <f t="shared" si="49"/>
        <v>152083.32999999999</v>
      </c>
      <c r="BL103" s="127">
        <f t="shared" si="49"/>
        <v>152083.32999999999</v>
      </c>
      <c r="BM103" s="127">
        <f t="shared" si="49"/>
        <v>152083.32999999999</v>
      </c>
      <c r="BN103" s="127">
        <f t="shared" si="49"/>
        <v>152083.32999999999</v>
      </c>
      <c r="BO103" s="127">
        <f t="shared" si="49"/>
        <v>152083.32999999999</v>
      </c>
      <c r="BP103" s="127">
        <f t="shared" si="49"/>
        <v>152083.32999999999</v>
      </c>
      <c r="BQ103" s="126">
        <f t="shared" si="49"/>
        <v>152083.32999999999</v>
      </c>
      <c r="BR103" s="128">
        <f t="shared" si="49"/>
        <v>152083.32999999999</v>
      </c>
      <c r="BS103" s="127">
        <f t="shared" ref="BS103:CC103" si="50">SUM(BS104:BS115)</f>
        <v>152083.32999999999</v>
      </c>
      <c r="BT103" s="127">
        <f t="shared" si="50"/>
        <v>152083.32999999999</v>
      </c>
      <c r="BU103" s="127">
        <f t="shared" si="50"/>
        <v>152083.32999999999</v>
      </c>
      <c r="BV103" s="127">
        <f t="shared" si="50"/>
        <v>152083.32999999999</v>
      </c>
      <c r="BW103" s="127">
        <f t="shared" si="50"/>
        <v>152083.32999999999</v>
      </c>
      <c r="BX103" s="127">
        <f t="shared" si="50"/>
        <v>152083.32999999999</v>
      </c>
      <c r="BY103" s="127">
        <f t="shared" si="50"/>
        <v>152083.32999999999</v>
      </c>
      <c r="BZ103" s="127">
        <f t="shared" si="50"/>
        <v>152083.32999999999</v>
      </c>
      <c r="CA103" s="127">
        <f t="shared" si="50"/>
        <v>152083.32999999999</v>
      </c>
      <c r="CB103" s="127">
        <f t="shared" si="50"/>
        <v>152083.32999999999</v>
      </c>
      <c r="CC103" s="126">
        <f t="shared" si="50"/>
        <v>152083.57</v>
      </c>
      <c r="CD103" s="368"/>
    </row>
    <row r="104" spans="1:82" x14ac:dyDescent="0.75">
      <c r="A104" s="39"/>
      <c r="B104" s="129" t="s">
        <v>607</v>
      </c>
      <c r="C104" s="129" t="s">
        <v>194</v>
      </c>
      <c r="D104" s="130" t="s">
        <v>58</v>
      </c>
      <c r="E104" s="255">
        <v>72</v>
      </c>
      <c r="F104" s="224"/>
      <c r="G104" s="74">
        <f t="shared" ref="G104:G106" si="51">+SUM(H104:CC104)</f>
        <v>6900000</v>
      </c>
      <c r="H104" s="230"/>
      <c r="I104" s="232"/>
      <c r="J104" s="75">
        <f>6900000/72</f>
        <v>95833.33</v>
      </c>
      <c r="K104" s="77">
        <f t="shared" ref="K104:BV104" si="52">6900000/72</f>
        <v>95833.33</v>
      </c>
      <c r="L104" s="77">
        <f t="shared" si="52"/>
        <v>95833.33</v>
      </c>
      <c r="M104" s="77">
        <f t="shared" si="52"/>
        <v>95833.33</v>
      </c>
      <c r="N104" s="77">
        <f t="shared" si="52"/>
        <v>95833.33</v>
      </c>
      <c r="O104" s="77">
        <f t="shared" si="52"/>
        <v>95833.33</v>
      </c>
      <c r="P104" s="77">
        <f t="shared" si="52"/>
        <v>95833.33</v>
      </c>
      <c r="Q104" s="77">
        <f t="shared" si="52"/>
        <v>95833.33</v>
      </c>
      <c r="R104" s="77">
        <f t="shared" si="52"/>
        <v>95833.33</v>
      </c>
      <c r="S104" s="77">
        <f t="shared" si="52"/>
        <v>95833.33</v>
      </c>
      <c r="T104" s="77">
        <f t="shared" si="52"/>
        <v>95833.33</v>
      </c>
      <c r="U104" s="76">
        <f t="shared" si="52"/>
        <v>95833.33</v>
      </c>
      <c r="V104" s="75">
        <f t="shared" si="52"/>
        <v>95833.33</v>
      </c>
      <c r="W104" s="77">
        <f t="shared" si="52"/>
        <v>95833.33</v>
      </c>
      <c r="X104" s="77">
        <f t="shared" si="52"/>
        <v>95833.33</v>
      </c>
      <c r="Y104" s="77">
        <f t="shared" si="52"/>
        <v>95833.33</v>
      </c>
      <c r="Z104" s="77">
        <f t="shared" si="52"/>
        <v>95833.33</v>
      </c>
      <c r="AA104" s="77">
        <f t="shared" si="52"/>
        <v>95833.33</v>
      </c>
      <c r="AB104" s="77">
        <f t="shared" si="52"/>
        <v>95833.33</v>
      </c>
      <c r="AC104" s="77">
        <f t="shared" si="52"/>
        <v>95833.33</v>
      </c>
      <c r="AD104" s="77">
        <f t="shared" si="52"/>
        <v>95833.33</v>
      </c>
      <c r="AE104" s="77">
        <f t="shared" si="52"/>
        <v>95833.33</v>
      </c>
      <c r="AF104" s="77">
        <f t="shared" si="52"/>
        <v>95833.33</v>
      </c>
      <c r="AG104" s="76">
        <f t="shared" si="52"/>
        <v>95833.33</v>
      </c>
      <c r="AH104" s="78">
        <f t="shared" si="52"/>
        <v>95833.33</v>
      </c>
      <c r="AI104" s="77">
        <f t="shared" si="52"/>
        <v>95833.33</v>
      </c>
      <c r="AJ104" s="77">
        <f t="shared" si="52"/>
        <v>95833.33</v>
      </c>
      <c r="AK104" s="77">
        <f t="shared" si="52"/>
        <v>95833.33</v>
      </c>
      <c r="AL104" s="77">
        <f t="shared" si="52"/>
        <v>95833.33</v>
      </c>
      <c r="AM104" s="77">
        <f t="shared" si="52"/>
        <v>95833.33</v>
      </c>
      <c r="AN104" s="77">
        <f t="shared" si="52"/>
        <v>95833.33</v>
      </c>
      <c r="AO104" s="77">
        <f t="shared" si="52"/>
        <v>95833.33</v>
      </c>
      <c r="AP104" s="77">
        <f t="shared" si="52"/>
        <v>95833.33</v>
      </c>
      <c r="AQ104" s="77">
        <f t="shared" si="52"/>
        <v>95833.33</v>
      </c>
      <c r="AR104" s="77">
        <f t="shared" si="52"/>
        <v>95833.33</v>
      </c>
      <c r="AS104" s="76">
        <f t="shared" si="52"/>
        <v>95833.33</v>
      </c>
      <c r="AT104" s="78">
        <f t="shared" si="52"/>
        <v>95833.33</v>
      </c>
      <c r="AU104" s="77">
        <f t="shared" si="52"/>
        <v>95833.33</v>
      </c>
      <c r="AV104" s="77">
        <f t="shared" si="52"/>
        <v>95833.33</v>
      </c>
      <c r="AW104" s="77">
        <f t="shared" si="52"/>
        <v>95833.33</v>
      </c>
      <c r="AX104" s="77">
        <f t="shared" si="52"/>
        <v>95833.33</v>
      </c>
      <c r="AY104" s="77">
        <f t="shared" si="52"/>
        <v>95833.33</v>
      </c>
      <c r="AZ104" s="77">
        <f t="shared" si="52"/>
        <v>95833.33</v>
      </c>
      <c r="BA104" s="77">
        <f t="shared" si="52"/>
        <v>95833.33</v>
      </c>
      <c r="BB104" s="77">
        <f t="shared" si="52"/>
        <v>95833.33</v>
      </c>
      <c r="BC104" s="77">
        <f t="shared" si="52"/>
        <v>95833.33</v>
      </c>
      <c r="BD104" s="77">
        <f t="shared" si="52"/>
        <v>95833.33</v>
      </c>
      <c r="BE104" s="76">
        <f t="shared" si="52"/>
        <v>95833.33</v>
      </c>
      <c r="BF104" s="78">
        <f t="shared" si="52"/>
        <v>95833.33</v>
      </c>
      <c r="BG104" s="77">
        <f t="shared" si="52"/>
        <v>95833.33</v>
      </c>
      <c r="BH104" s="77">
        <f t="shared" si="52"/>
        <v>95833.33</v>
      </c>
      <c r="BI104" s="77">
        <f t="shared" si="52"/>
        <v>95833.33</v>
      </c>
      <c r="BJ104" s="77">
        <f t="shared" si="52"/>
        <v>95833.33</v>
      </c>
      <c r="BK104" s="77">
        <f t="shared" si="52"/>
        <v>95833.33</v>
      </c>
      <c r="BL104" s="77">
        <f t="shared" si="52"/>
        <v>95833.33</v>
      </c>
      <c r="BM104" s="77">
        <f t="shared" si="52"/>
        <v>95833.33</v>
      </c>
      <c r="BN104" s="77">
        <f t="shared" si="52"/>
        <v>95833.33</v>
      </c>
      <c r="BO104" s="77">
        <f t="shared" si="52"/>
        <v>95833.33</v>
      </c>
      <c r="BP104" s="77">
        <f t="shared" si="52"/>
        <v>95833.33</v>
      </c>
      <c r="BQ104" s="76">
        <f t="shared" si="52"/>
        <v>95833.33</v>
      </c>
      <c r="BR104" s="78">
        <f t="shared" si="52"/>
        <v>95833.33</v>
      </c>
      <c r="BS104" s="77">
        <f t="shared" si="52"/>
        <v>95833.33</v>
      </c>
      <c r="BT104" s="77">
        <f t="shared" si="52"/>
        <v>95833.33</v>
      </c>
      <c r="BU104" s="77">
        <f t="shared" si="52"/>
        <v>95833.33</v>
      </c>
      <c r="BV104" s="77">
        <f t="shared" si="52"/>
        <v>95833.33</v>
      </c>
      <c r="BW104" s="77">
        <f t="shared" ref="BW104:CB104" si="53">6900000/72</f>
        <v>95833.33</v>
      </c>
      <c r="BX104" s="77">
        <f t="shared" si="53"/>
        <v>95833.33</v>
      </c>
      <c r="BY104" s="77">
        <f t="shared" si="53"/>
        <v>95833.33</v>
      </c>
      <c r="BZ104" s="77">
        <f t="shared" si="53"/>
        <v>95833.33</v>
      </c>
      <c r="CA104" s="77">
        <f t="shared" si="53"/>
        <v>95833.33</v>
      </c>
      <c r="CB104" s="77">
        <f t="shared" si="53"/>
        <v>95833.33</v>
      </c>
      <c r="CC104" s="76">
        <f>6900000/72+0.24</f>
        <v>95833.57</v>
      </c>
      <c r="CD104" s="368"/>
    </row>
    <row r="105" spans="1:82" x14ac:dyDescent="0.75">
      <c r="A105" s="39"/>
      <c r="B105" s="145" t="s">
        <v>605</v>
      </c>
      <c r="C105" s="146" t="str">
        <f>"Provision for overhead charges + profit in respect to A-4001-a"</f>
        <v>Provision for overhead charges + profit in respect to A-4001-a</v>
      </c>
      <c r="D105" s="147" t="s">
        <v>320</v>
      </c>
      <c r="E105" s="317">
        <f>+G104</f>
        <v>6900000</v>
      </c>
      <c r="F105" s="318"/>
      <c r="G105" s="74">
        <f>+E105*F105</f>
        <v>0</v>
      </c>
      <c r="H105" s="234"/>
      <c r="I105" s="235"/>
      <c r="J105" s="230">
        <f>J104*$F$105</f>
        <v>0</v>
      </c>
      <c r="K105" s="231">
        <f t="shared" ref="K105:BV105" si="54">K104*$F$105</f>
        <v>0</v>
      </c>
      <c r="L105" s="231">
        <f t="shared" si="54"/>
        <v>0</v>
      </c>
      <c r="M105" s="231">
        <f t="shared" si="54"/>
        <v>0</v>
      </c>
      <c r="N105" s="231">
        <f t="shared" si="54"/>
        <v>0</v>
      </c>
      <c r="O105" s="231">
        <f t="shared" si="54"/>
        <v>0</v>
      </c>
      <c r="P105" s="231">
        <f t="shared" si="54"/>
        <v>0</v>
      </c>
      <c r="Q105" s="231">
        <f t="shared" si="54"/>
        <v>0</v>
      </c>
      <c r="R105" s="231">
        <f t="shared" si="54"/>
        <v>0</v>
      </c>
      <c r="S105" s="231">
        <f t="shared" si="54"/>
        <v>0</v>
      </c>
      <c r="T105" s="231">
        <f t="shared" si="54"/>
        <v>0</v>
      </c>
      <c r="U105" s="232">
        <f t="shared" si="54"/>
        <v>0</v>
      </c>
      <c r="V105" s="230">
        <f t="shared" si="54"/>
        <v>0</v>
      </c>
      <c r="W105" s="231">
        <f t="shared" si="54"/>
        <v>0</v>
      </c>
      <c r="X105" s="231">
        <f t="shared" si="54"/>
        <v>0</v>
      </c>
      <c r="Y105" s="231">
        <f t="shared" si="54"/>
        <v>0</v>
      </c>
      <c r="Z105" s="231">
        <f t="shared" si="54"/>
        <v>0</v>
      </c>
      <c r="AA105" s="231">
        <f t="shared" si="54"/>
        <v>0</v>
      </c>
      <c r="AB105" s="231">
        <f t="shared" si="54"/>
        <v>0</v>
      </c>
      <c r="AC105" s="231">
        <f t="shared" si="54"/>
        <v>0</v>
      </c>
      <c r="AD105" s="231">
        <f t="shared" si="54"/>
        <v>0</v>
      </c>
      <c r="AE105" s="231">
        <f t="shared" si="54"/>
        <v>0</v>
      </c>
      <c r="AF105" s="231">
        <f t="shared" si="54"/>
        <v>0</v>
      </c>
      <c r="AG105" s="232">
        <f t="shared" si="54"/>
        <v>0</v>
      </c>
      <c r="AH105" s="233">
        <f t="shared" si="54"/>
        <v>0</v>
      </c>
      <c r="AI105" s="231">
        <f t="shared" si="54"/>
        <v>0</v>
      </c>
      <c r="AJ105" s="231">
        <f t="shared" si="54"/>
        <v>0</v>
      </c>
      <c r="AK105" s="231">
        <f t="shared" si="54"/>
        <v>0</v>
      </c>
      <c r="AL105" s="231">
        <f t="shared" si="54"/>
        <v>0</v>
      </c>
      <c r="AM105" s="231">
        <f t="shared" si="54"/>
        <v>0</v>
      </c>
      <c r="AN105" s="231">
        <f t="shared" si="54"/>
        <v>0</v>
      </c>
      <c r="AO105" s="231">
        <f t="shared" si="54"/>
        <v>0</v>
      </c>
      <c r="AP105" s="231">
        <f t="shared" si="54"/>
        <v>0</v>
      </c>
      <c r="AQ105" s="231">
        <f t="shared" si="54"/>
        <v>0</v>
      </c>
      <c r="AR105" s="231">
        <f t="shared" si="54"/>
        <v>0</v>
      </c>
      <c r="AS105" s="232">
        <f t="shared" si="54"/>
        <v>0</v>
      </c>
      <c r="AT105" s="233">
        <f t="shared" si="54"/>
        <v>0</v>
      </c>
      <c r="AU105" s="231">
        <f t="shared" si="54"/>
        <v>0</v>
      </c>
      <c r="AV105" s="231">
        <f t="shared" si="54"/>
        <v>0</v>
      </c>
      <c r="AW105" s="231">
        <f t="shared" si="54"/>
        <v>0</v>
      </c>
      <c r="AX105" s="231">
        <f t="shared" si="54"/>
        <v>0</v>
      </c>
      <c r="AY105" s="231">
        <f t="shared" si="54"/>
        <v>0</v>
      </c>
      <c r="AZ105" s="231">
        <f t="shared" si="54"/>
        <v>0</v>
      </c>
      <c r="BA105" s="231">
        <f t="shared" si="54"/>
        <v>0</v>
      </c>
      <c r="BB105" s="231">
        <f t="shared" si="54"/>
        <v>0</v>
      </c>
      <c r="BC105" s="231">
        <f t="shared" si="54"/>
        <v>0</v>
      </c>
      <c r="BD105" s="231">
        <f t="shared" si="54"/>
        <v>0</v>
      </c>
      <c r="BE105" s="232">
        <f t="shared" si="54"/>
        <v>0</v>
      </c>
      <c r="BF105" s="233">
        <f t="shared" si="54"/>
        <v>0</v>
      </c>
      <c r="BG105" s="231">
        <f t="shared" si="54"/>
        <v>0</v>
      </c>
      <c r="BH105" s="231">
        <f t="shared" si="54"/>
        <v>0</v>
      </c>
      <c r="BI105" s="231">
        <f t="shared" si="54"/>
        <v>0</v>
      </c>
      <c r="BJ105" s="231">
        <f t="shared" si="54"/>
        <v>0</v>
      </c>
      <c r="BK105" s="231">
        <f t="shared" si="54"/>
        <v>0</v>
      </c>
      <c r="BL105" s="231">
        <f t="shared" si="54"/>
        <v>0</v>
      </c>
      <c r="BM105" s="231">
        <f t="shared" si="54"/>
        <v>0</v>
      </c>
      <c r="BN105" s="231">
        <f t="shared" si="54"/>
        <v>0</v>
      </c>
      <c r="BO105" s="231">
        <f t="shared" si="54"/>
        <v>0</v>
      </c>
      <c r="BP105" s="231">
        <f t="shared" si="54"/>
        <v>0</v>
      </c>
      <c r="BQ105" s="232">
        <f t="shared" si="54"/>
        <v>0</v>
      </c>
      <c r="BR105" s="233">
        <f t="shared" si="54"/>
        <v>0</v>
      </c>
      <c r="BS105" s="231">
        <f t="shared" si="54"/>
        <v>0</v>
      </c>
      <c r="BT105" s="231">
        <f t="shared" si="54"/>
        <v>0</v>
      </c>
      <c r="BU105" s="231">
        <f t="shared" si="54"/>
        <v>0</v>
      </c>
      <c r="BV105" s="231">
        <f t="shared" si="54"/>
        <v>0</v>
      </c>
      <c r="BW105" s="231">
        <f t="shared" ref="BW105:CB105" si="55">BW104*$F$105</f>
        <v>0</v>
      </c>
      <c r="BX105" s="231">
        <f t="shared" si="55"/>
        <v>0</v>
      </c>
      <c r="BY105" s="231">
        <f t="shared" si="55"/>
        <v>0</v>
      </c>
      <c r="BZ105" s="231">
        <f t="shared" si="55"/>
        <v>0</v>
      </c>
      <c r="CA105" s="231">
        <f t="shared" si="55"/>
        <v>0</v>
      </c>
      <c r="CB105" s="231">
        <f t="shared" si="55"/>
        <v>0</v>
      </c>
      <c r="CC105" s="232">
        <f>G105-SUM(H105:CB105)</f>
        <v>0</v>
      </c>
      <c r="CD105" s="368"/>
    </row>
    <row r="106" spans="1:82" x14ac:dyDescent="0.75">
      <c r="A106" s="39"/>
      <c r="B106" s="129" t="s">
        <v>608</v>
      </c>
      <c r="C106" s="129" t="s">
        <v>195</v>
      </c>
      <c r="D106" s="130" t="s">
        <v>58</v>
      </c>
      <c r="E106" s="255">
        <v>72</v>
      </c>
      <c r="F106" s="224"/>
      <c r="G106" s="74">
        <f t="shared" si="51"/>
        <v>4050000</v>
      </c>
      <c r="H106" s="230"/>
      <c r="I106" s="232"/>
      <c r="J106" s="75">
        <f t="shared" ref="J106:BU106" si="56">4050000/72</f>
        <v>56250</v>
      </c>
      <c r="K106" s="77">
        <f t="shared" si="56"/>
        <v>56250</v>
      </c>
      <c r="L106" s="77">
        <f t="shared" si="56"/>
        <v>56250</v>
      </c>
      <c r="M106" s="77">
        <f t="shared" si="56"/>
        <v>56250</v>
      </c>
      <c r="N106" s="77">
        <f t="shared" si="56"/>
        <v>56250</v>
      </c>
      <c r="O106" s="77">
        <f t="shared" si="56"/>
        <v>56250</v>
      </c>
      <c r="P106" s="77">
        <f t="shared" si="56"/>
        <v>56250</v>
      </c>
      <c r="Q106" s="77">
        <f t="shared" si="56"/>
        <v>56250</v>
      </c>
      <c r="R106" s="77">
        <f t="shared" si="56"/>
        <v>56250</v>
      </c>
      <c r="S106" s="77">
        <f t="shared" si="56"/>
        <v>56250</v>
      </c>
      <c r="T106" s="77">
        <f t="shared" si="56"/>
        <v>56250</v>
      </c>
      <c r="U106" s="76">
        <f t="shared" si="56"/>
        <v>56250</v>
      </c>
      <c r="V106" s="75">
        <f t="shared" si="56"/>
        <v>56250</v>
      </c>
      <c r="W106" s="77">
        <f t="shared" si="56"/>
        <v>56250</v>
      </c>
      <c r="X106" s="77">
        <f t="shared" si="56"/>
        <v>56250</v>
      </c>
      <c r="Y106" s="77">
        <f t="shared" si="56"/>
        <v>56250</v>
      </c>
      <c r="Z106" s="77">
        <f t="shared" si="56"/>
        <v>56250</v>
      </c>
      <c r="AA106" s="77">
        <f t="shared" si="56"/>
        <v>56250</v>
      </c>
      <c r="AB106" s="77">
        <f t="shared" si="56"/>
        <v>56250</v>
      </c>
      <c r="AC106" s="77">
        <f t="shared" si="56"/>
        <v>56250</v>
      </c>
      <c r="AD106" s="77">
        <f t="shared" si="56"/>
        <v>56250</v>
      </c>
      <c r="AE106" s="77">
        <f t="shared" si="56"/>
        <v>56250</v>
      </c>
      <c r="AF106" s="77">
        <f t="shared" si="56"/>
        <v>56250</v>
      </c>
      <c r="AG106" s="76">
        <f t="shared" si="56"/>
        <v>56250</v>
      </c>
      <c r="AH106" s="78">
        <f t="shared" si="56"/>
        <v>56250</v>
      </c>
      <c r="AI106" s="77">
        <f t="shared" si="56"/>
        <v>56250</v>
      </c>
      <c r="AJ106" s="77">
        <f t="shared" si="56"/>
        <v>56250</v>
      </c>
      <c r="AK106" s="77">
        <f t="shared" si="56"/>
        <v>56250</v>
      </c>
      <c r="AL106" s="77">
        <f t="shared" si="56"/>
        <v>56250</v>
      </c>
      <c r="AM106" s="77">
        <f t="shared" si="56"/>
        <v>56250</v>
      </c>
      <c r="AN106" s="77">
        <f t="shared" si="56"/>
        <v>56250</v>
      </c>
      <c r="AO106" s="77">
        <f t="shared" si="56"/>
        <v>56250</v>
      </c>
      <c r="AP106" s="77">
        <f t="shared" si="56"/>
        <v>56250</v>
      </c>
      <c r="AQ106" s="77">
        <f t="shared" si="56"/>
        <v>56250</v>
      </c>
      <c r="AR106" s="77">
        <f t="shared" si="56"/>
        <v>56250</v>
      </c>
      <c r="AS106" s="76">
        <f t="shared" si="56"/>
        <v>56250</v>
      </c>
      <c r="AT106" s="78">
        <f t="shared" si="56"/>
        <v>56250</v>
      </c>
      <c r="AU106" s="77">
        <f t="shared" si="56"/>
        <v>56250</v>
      </c>
      <c r="AV106" s="77">
        <f t="shared" si="56"/>
        <v>56250</v>
      </c>
      <c r="AW106" s="77">
        <f t="shared" si="56"/>
        <v>56250</v>
      </c>
      <c r="AX106" s="77">
        <f t="shared" si="56"/>
        <v>56250</v>
      </c>
      <c r="AY106" s="77">
        <f t="shared" si="56"/>
        <v>56250</v>
      </c>
      <c r="AZ106" s="77">
        <f t="shared" si="56"/>
        <v>56250</v>
      </c>
      <c r="BA106" s="77">
        <f t="shared" si="56"/>
        <v>56250</v>
      </c>
      <c r="BB106" s="77">
        <f t="shared" si="56"/>
        <v>56250</v>
      </c>
      <c r="BC106" s="77">
        <f t="shared" si="56"/>
        <v>56250</v>
      </c>
      <c r="BD106" s="77">
        <f t="shared" si="56"/>
        <v>56250</v>
      </c>
      <c r="BE106" s="76">
        <f t="shared" si="56"/>
        <v>56250</v>
      </c>
      <c r="BF106" s="78">
        <f t="shared" si="56"/>
        <v>56250</v>
      </c>
      <c r="BG106" s="77">
        <f t="shared" si="56"/>
        <v>56250</v>
      </c>
      <c r="BH106" s="77">
        <f t="shared" si="56"/>
        <v>56250</v>
      </c>
      <c r="BI106" s="77">
        <f t="shared" si="56"/>
        <v>56250</v>
      </c>
      <c r="BJ106" s="77">
        <f t="shared" si="56"/>
        <v>56250</v>
      </c>
      <c r="BK106" s="77">
        <f t="shared" si="56"/>
        <v>56250</v>
      </c>
      <c r="BL106" s="77">
        <f t="shared" si="56"/>
        <v>56250</v>
      </c>
      <c r="BM106" s="77">
        <f t="shared" si="56"/>
        <v>56250</v>
      </c>
      <c r="BN106" s="77">
        <f t="shared" si="56"/>
        <v>56250</v>
      </c>
      <c r="BO106" s="77">
        <f t="shared" si="56"/>
        <v>56250</v>
      </c>
      <c r="BP106" s="77">
        <f t="shared" si="56"/>
        <v>56250</v>
      </c>
      <c r="BQ106" s="76">
        <f t="shared" si="56"/>
        <v>56250</v>
      </c>
      <c r="BR106" s="78">
        <f t="shared" si="56"/>
        <v>56250</v>
      </c>
      <c r="BS106" s="77">
        <f t="shared" si="56"/>
        <v>56250</v>
      </c>
      <c r="BT106" s="77">
        <f t="shared" si="56"/>
        <v>56250</v>
      </c>
      <c r="BU106" s="77">
        <f t="shared" si="56"/>
        <v>56250</v>
      </c>
      <c r="BV106" s="77">
        <f t="shared" ref="BV106:CB106" si="57">4050000/72</f>
        <v>56250</v>
      </c>
      <c r="BW106" s="77">
        <f t="shared" si="57"/>
        <v>56250</v>
      </c>
      <c r="BX106" s="77">
        <f t="shared" si="57"/>
        <v>56250</v>
      </c>
      <c r="BY106" s="77">
        <f t="shared" si="57"/>
        <v>56250</v>
      </c>
      <c r="BZ106" s="77">
        <f t="shared" si="57"/>
        <v>56250</v>
      </c>
      <c r="CA106" s="77">
        <f t="shared" si="57"/>
        <v>56250</v>
      </c>
      <c r="CB106" s="77">
        <f t="shared" si="57"/>
        <v>56250</v>
      </c>
      <c r="CC106" s="76">
        <f>4050000/72</f>
        <v>56250</v>
      </c>
      <c r="CD106" s="368"/>
    </row>
    <row r="107" spans="1:82" x14ac:dyDescent="0.75">
      <c r="A107" s="39"/>
      <c r="B107" s="145" t="s">
        <v>606</v>
      </c>
      <c r="C107" s="146" t="str">
        <f>"Provision for overhead charges + profit in respect to A-4002-a"</f>
        <v>Provision for overhead charges + profit in respect to A-4002-a</v>
      </c>
      <c r="D107" s="147" t="s">
        <v>320</v>
      </c>
      <c r="E107" s="317">
        <f>+G106</f>
        <v>4050000</v>
      </c>
      <c r="F107" s="318"/>
      <c r="G107" s="74">
        <f>+E107*F107</f>
        <v>0</v>
      </c>
      <c r="H107" s="234"/>
      <c r="I107" s="235"/>
      <c r="J107" s="230">
        <f>J106*$F$107</f>
        <v>0</v>
      </c>
      <c r="K107" s="231">
        <f t="shared" ref="K107:BV107" si="58">K106*$F$107</f>
        <v>0</v>
      </c>
      <c r="L107" s="231">
        <f t="shared" si="58"/>
        <v>0</v>
      </c>
      <c r="M107" s="231">
        <f t="shared" si="58"/>
        <v>0</v>
      </c>
      <c r="N107" s="231">
        <f t="shared" si="58"/>
        <v>0</v>
      </c>
      <c r="O107" s="231">
        <f t="shared" si="58"/>
        <v>0</v>
      </c>
      <c r="P107" s="231">
        <f t="shared" si="58"/>
        <v>0</v>
      </c>
      <c r="Q107" s="231">
        <f t="shared" si="58"/>
        <v>0</v>
      </c>
      <c r="R107" s="231">
        <f t="shared" si="58"/>
        <v>0</v>
      </c>
      <c r="S107" s="231">
        <f t="shared" si="58"/>
        <v>0</v>
      </c>
      <c r="T107" s="231">
        <f t="shared" si="58"/>
        <v>0</v>
      </c>
      <c r="U107" s="232">
        <f t="shared" si="58"/>
        <v>0</v>
      </c>
      <c r="V107" s="230">
        <f t="shared" si="58"/>
        <v>0</v>
      </c>
      <c r="W107" s="231">
        <f t="shared" si="58"/>
        <v>0</v>
      </c>
      <c r="X107" s="231">
        <f t="shared" si="58"/>
        <v>0</v>
      </c>
      <c r="Y107" s="231">
        <f t="shared" si="58"/>
        <v>0</v>
      </c>
      <c r="Z107" s="231">
        <f t="shared" si="58"/>
        <v>0</v>
      </c>
      <c r="AA107" s="231">
        <f t="shared" si="58"/>
        <v>0</v>
      </c>
      <c r="AB107" s="231">
        <f t="shared" si="58"/>
        <v>0</v>
      </c>
      <c r="AC107" s="231">
        <f t="shared" si="58"/>
        <v>0</v>
      </c>
      <c r="AD107" s="231">
        <f t="shared" si="58"/>
        <v>0</v>
      </c>
      <c r="AE107" s="231">
        <f t="shared" si="58"/>
        <v>0</v>
      </c>
      <c r="AF107" s="231">
        <f t="shared" si="58"/>
        <v>0</v>
      </c>
      <c r="AG107" s="232">
        <f t="shared" si="58"/>
        <v>0</v>
      </c>
      <c r="AH107" s="233">
        <f t="shared" si="58"/>
        <v>0</v>
      </c>
      <c r="AI107" s="231">
        <f t="shared" si="58"/>
        <v>0</v>
      </c>
      <c r="AJ107" s="231">
        <f t="shared" si="58"/>
        <v>0</v>
      </c>
      <c r="AK107" s="231">
        <f t="shared" si="58"/>
        <v>0</v>
      </c>
      <c r="AL107" s="231">
        <f t="shared" si="58"/>
        <v>0</v>
      </c>
      <c r="AM107" s="231">
        <f t="shared" si="58"/>
        <v>0</v>
      </c>
      <c r="AN107" s="231">
        <f t="shared" si="58"/>
        <v>0</v>
      </c>
      <c r="AO107" s="231">
        <f t="shared" si="58"/>
        <v>0</v>
      </c>
      <c r="AP107" s="231">
        <f t="shared" si="58"/>
        <v>0</v>
      </c>
      <c r="AQ107" s="231">
        <f t="shared" si="58"/>
        <v>0</v>
      </c>
      <c r="AR107" s="231">
        <f t="shared" si="58"/>
        <v>0</v>
      </c>
      <c r="AS107" s="232">
        <f t="shared" si="58"/>
        <v>0</v>
      </c>
      <c r="AT107" s="233">
        <f t="shared" si="58"/>
        <v>0</v>
      </c>
      <c r="AU107" s="231">
        <f t="shared" si="58"/>
        <v>0</v>
      </c>
      <c r="AV107" s="231">
        <f t="shared" si="58"/>
        <v>0</v>
      </c>
      <c r="AW107" s="231">
        <f t="shared" si="58"/>
        <v>0</v>
      </c>
      <c r="AX107" s="231">
        <f t="shared" si="58"/>
        <v>0</v>
      </c>
      <c r="AY107" s="231">
        <f t="shared" si="58"/>
        <v>0</v>
      </c>
      <c r="AZ107" s="231">
        <f t="shared" si="58"/>
        <v>0</v>
      </c>
      <c r="BA107" s="231">
        <f t="shared" si="58"/>
        <v>0</v>
      </c>
      <c r="BB107" s="231">
        <f t="shared" si="58"/>
        <v>0</v>
      </c>
      <c r="BC107" s="231">
        <f t="shared" si="58"/>
        <v>0</v>
      </c>
      <c r="BD107" s="231">
        <f t="shared" si="58"/>
        <v>0</v>
      </c>
      <c r="BE107" s="232">
        <f t="shared" si="58"/>
        <v>0</v>
      </c>
      <c r="BF107" s="233">
        <f t="shared" si="58"/>
        <v>0</v>
      </c>
      <c r="BG107" s="231">
        <f t="shared" si="58"/>
        <v>0</v>
      </c>
      <c r="BH107" s="231">
        <f t="shared" si="58"/>
        <v>0</v>
      </c>
      <c r="BI107" s="231">
        <f t="shared" si="58"/>
        <v>0</v>
      </c>
      <c r="BJ107" s="231">
        <f t="shared" si="58"/>
        <v>0</v>
      </c>
      <c r="BK107" s="231">
        <f t="shared" si="58"/>
        <v>0</v>
      </c>
      <c r="BL107" s="231">
        <f t="shared" si="58"/>
        <v>0</v>
      </c>
      <c r="BM107" s="231">
        <f t="shared" si="58"/>
        <v>0</v>
      </c>
      <c r="BN107" s="231">
        <f t="shared" si="58"/>
        <v>0</v>
      </c>
      <c r="BO107" s="231">
        <f t="shared" si="58"/>
        <v>0</v>
      </c>
      <c r="BP107" s="231">
        <f t="shared" si="58"/>
        <v>0</v>
      </c>
      <c r="BQ107" s="232">
        <f t="shared" si="58"/>
        <v>0</v>
      </c>
      <c r="BR107" s="233">
        <f t="shared" si="58"/>
        <v>0</v>
      </c>
      <c r="BS107" s="231">
        <f t="shared" si="58"/>
        <v>0</v>
      </c>
      <c r="BT107" s="231">
        <f t="shared" si="58"/>
        <v>0</v>
      </c>
      <c r="BU107" s="231">
        <f t="shared" si="58"/>
        <v>0</v>
      </c>
      <c r="BV107" s="231">
        <f t="shared" si="58"/>
        <v>0</v>
      </c>
      <c r="BW107" s="231">
        <f t="shared" ref="BW107:CB107" si="59">BW106*$F$107</f>
        <v>0</v>
      </c>
      <c r="BX107" s="231">
        <f t="shared" si="59"/>
        <v>0</v>
      </c>
      <c r="BY107" s="231">
        <f t="shared" si="59"/>
        <v>0</v>
      </c>
      <c r="BZ107" s="231">
        <f t="shared" si="59"/>
        <v>0</v>
      </c>
      <c r="CA107" s="231">
        <f t="shared" si="59"/>
        <v>0</v>
      </c>
      <c r="CB107" s="231">
        <f t="shared" si="59"/>
        <v>0</v>
      </c>
      <c r="CC107" s="232">
        <f>G107-SUM(H107:CB107)</f>
        <v>0</v>
      </c>
      <c r="CD107" s="368"/>
    </row>
    <row r="108" spans="1:82" x14ac:dyDescent="0.75">
      <c r="A108" s="39"/>
      <c r="B108" s="73" t="s">
        <v>196</v>
      </c>
      <c r="C108" s="129" t="s">
        <v>197</v>
      </c>
      <c r="D108" s="130" t="s">
        <v>58</v>
      </c>
      <c r="E108" s="255">
        <v>72</v>
      </c>
      <c r="F108" s="224"/>
      <c r="G108" s="74">
        <f t="shared" ref="G108:G115" si="60">+SUM(H108:CC108)</f>
        <v>0</v>
      </c>
      <c r="H108" s="230"/>
      <c r="I108" s="232"/>
      <c r="J108" s="219"/>
      <c r="K108" s="220"/>
      <c r="L108" s="220"/>
      <c r="M108" s="220"/>
      <c r="N108" s="220"/>
      <c r="O108" s="220"/>
      <c r="P108" s="220"/>
      <c r="Q108" s="220"/>
      <c r="R108" s="220"/>
      <c r="S108" s="220"/>
      <c r="T108" s="220"/>
      <c r="U108" s="218"/>
      <c r="V108" s="219"/>
      <c r="W108" s="220"/>
      <c r="X108" s="220"/>
      <c r="Y108" s="220"/>
      <c r="Z108" s="220"/>
      <c r="AA108" s="220"/>
      <c r="AB108" s="220"/>
      <c r="AC108" s="220"/>
      <c r="AD108" s="220"/>
      <c r="AE108" s="220"/>
      <c r="AF108" s="220"/>
      <c r="AG108" s="218"/>
      <c r="AH108" s="221"/>
      <c r="AI108" s="220"/>
      <c r="AJ108" s="220"/>
      <c r="AK108" s="220"/>
      <c r="AL108" s="220"/>
      <c r="AM108" s="220"/>
      <c r="AN108" s="220"/>
      <c r="AO108" s="220"/>
      <c r="AP108" s="220"/>
      <c r="AQ108" s="220"/>
      <c r="AR108" s="220"/>
      <c r="AS108" s="218"/>
      <c r="AT108" s="221"/>
      <c r="AU108" s="220"/>
      <c r="AV108" s="220"/>
      <c r="AW108" s="220"/>
      <c r="AX108" s="220"/>
      <c r="AY108" s="220"/>
      <c r="AZ108" s="220"/>
      <c r="BA108" s="220"/>
      <c r="BB108" s="220"/>
      <c r="BC108" s="220"/>
      <c r="BD108" s="220"/>
      <c r="BE108" s="218"/>
      <c r="BF108" s="221"/>
      <c r="BG108" s="220"/>
      <c r="BH108" s="220"/>
      <c r="BI108" s="220"/>
      <c r="BJ108" s="220"/>
      <c r="BK108" s="220"/>
      <c r="BL108" s="220"/>
      <c r="BM108" s="220"/>
      <c r="BN108" s="220"/>
      <c r="BO108" s="220"/>
      <c r="BP108" s="220"/>
      <c r="BQ108" s="218"/>
      <c r="BR108" s="221"/>
      <c r="BS108" s="220"/>
      <c r="BT108" s="220"/>
      <c r="BU108" s="220"/>
      <c r="BV108" s="220"/>
      <c r="BW108" s="220"/>
      <c r="BX108" s="220"/>
      <c r="BY108" s="220"/>
      <c r="BZ108" s="220"/>
      <c r="CA108" s="220"/>
      <c r="CB108" s="220"/>
      <c r="CC108" s="218"/>
      <c r="CD108" s="368"/>
    </row>
    <row r="109" spans="1:82" x14ac:dyDescent="0.75">
      <c r="A109" s="39"/>
      <c r="B109" s="73" t="s">
        <v>198</v>
      </c>
      <c r="C109" s="129" t="s">
        <v>199</v>
      </c>
      <c r="D109" s="130" t="s">
        <v>58</v>
      </c>
      <c r="E109" s="255">
        <v>72</v>
      </c>
      <c r="F109" s="224"/>
      <c r="G109" s="74">
        <f t="shared" si="60"/>
        <v>0</v>
      </c>
      <c r="H109" s="230"/>
      <c r="I109" s="232"/>
      <c r="J109" s="219"/>
      <c r="K109" s="220"/>
      <c r="L109" s="220"/>
      <c r="M109" s="220"/>
      <c r="N109" s="220"/>
      <c r="O109" s="220"/>
      <c r="P109" s="220"/>
      <c r="Q109" s="220"/>
      <c r="R109" s="220"/>
      <c r="S109" s="220"/>
      <c r="T109" s="220"/>
      <c r="U109" s="218"/>
      <c r="V109" s="219"/>
      <c r="W109" s="220"/>
      <c r="X109" s="220"/>
      <c r="Y109" s="220"/>
      <c r="Z109" s="220"/>
      <c r="AA109" s="220"/>
      <c r="AB109" s="220"/>
      <c r="AC109" s="220"/>
      <c r="AD109" s="220"/>
      <c r="AE109" s="220"/>
      <c r="AF109" s="220"/>
      <c r="AG109" s="218"/>
      <c r="AH109" s="221"/>
      <c r="AI109" s="220"/>
      <c r="AJ109" s="220"/>
      <c r="AK109" s="220"/>
      <c r="AL109" s="220"/>
      <c r="AM109" s="220"/>
      <c r="AN109" s="220"/>
      <c r="AO109" s="220"/>
      <c r="AP109" s="220"/>
      <c r="AQ109" s="220"/>
      <c r="AR109" s="220"/>
      <c r="AS109" s="218"/>
      <c r="AT109" s="221"/>
      <c r="AU109" s="220"/>
      <c r="AV109" s="220"/>
      <c r="AW109" s="220"/>
      <c r="AX109" s="220"/>
      <c r="AY109" s="220"/>
      <c r="AZ109" s="220"/>
      <c r="BA109" s="220"/>
      <c r="BB109" s="220"/>
      <c r="BC109" s="220"/>
      <c r="BD109" s="220"/>
      <c r="BE109" s="218"/>
      <c r="BF109" s="221"/>
      <c r="BG109" s="220"/>
      <c r="BH109" s="220"/>
      <c r="BI109" s="220"/>
      <c r="BJ109" s="220"/>
      <c r="BK109" s="220"/>
      <c r="BL109" s="220"/>
      <c r="BM109" s="220"/>
      <c r="BN109" s="220"/>
      <c r="BO109" s="220"/>
      <c r="BP109" s="220"/>
      <c r="BQ109" s="218"/>
      <c r="BR109" s="221"/>
      <c r="BS109" s="220"/>
      <c r="BT109" s="220"/>
      <c r="BU109" s="220"/>
      <c r="BV109" s="220"/>
      <c r="BW109" s="220"/>
      <c r="BX109" s="220"/>
      <c r="BY109" s="220"/>
      <c r="BZ109" s="220"/>
      <c r="CA109" s="220"/>
      <c r="CB109" s="220"/>
      <c r="CC109" s="218"/>
      <c r="CD109" s="368"/>
    </row>
    <row r="110" spans="1:82" x14ac:dyDescent="0.75">
      <c r="A110" s="39"/>
      <c r="B110" s="73" t="s">
        <v>200</v>
      </c>
      <c r="C110" s="129" t="s">
        <v>201</v>
      </c>
      <c r="D110" s="130" t="s">
        <v>58</v>
      </c>
      <c r="E110" s="255">
        <v>72</v>
      </c>
      <c r="F110" s="224"/>
      <c r="G110" s="74">
        <f t="shared" si="60"/>
        <v>0</v>
      </c>
      <c r="H110" s="230"/>
      <c r="I110" s="232"/>
      <c r="J110" s="219"/>
      <c r="K110" s="220"/>
      <c r="L110" s="220"/>
      <c r="M110" s="220"/>
      <c r="N110" s="220"/>
      <c r="O110" s="220"/>
      <c r="P110" s="220"/>
      <c r="Q110" s="220"/>
      <c r="R110" s="220"/>
      <c r="S110" s="220"/>
      <c r="T110" s="220"/>
      <c r="U110" s="218"/>
      <c r="V110" s="219"/>
      <c r="W110" s="220"/>
      <c r="X110" s="220"/>
      <c r="Y110" s="220"/>
      <c r="Z110" s="220"/>
      <c r="AA110" s="220"/>
      <c r="AB110" s="220"/>
      <c r="AC110" s="220"/>
      <c r="AD110" s="220"/>
      <c r="AE110" s="220"/>
      <c r="AF110" s="220"/>
      <c r="AG110" s="218"/>
      <c r="AH110" s="221"/>
      <c r="AI110" s="220"/>
      <c r="AJ110" s="220"/>
      <c r="AK110" s="220"/>
      <c r="AL110" s="220"/>
      <c r="AM110" s="220"/>
      <c r="AN110" s="220"/>
      <c r="AO110" s="220"/>
      <c r="AP110" s="220"/>
      <c r="AQ110" s="220"/>
      <c r="AR110" s="220"/>
      <c r="AS110" s="218"/>
      <c r="AT110" s="221"/>
      <c r="AU110" s="220"/>
      <c r="AV110" s="220"/>
      <c r="AW110" s="220"/>
      <c r="AX110" s="220"/>
      <c r="AY110" s="220"/>
      <c r="AZ110" s="220"/>
      <c r="BA110" s="220"/>
      <c r="BB110" s="220"/>
      <c r="BC110" s="220"/>
      <c r="BD110" s="220"/>
      <c r="BE110" s="218"/>
      <c r="BF110" s="221"/>
      <c r="BG110" s="220"/>
      <c r="BH110" s="220"/>
      <c r="BI110" s="220"/>
      <c r="BJ110" s="220"/>
      <c r="BK110" s="220"/>
      <c r="BL110" s="220"/>
      <c r="BM110" s="220"/>
      <c r="BN110" s="220"/>
      <c r="BO110" s="220"/>
      <c r="BP110" s="220"/>
      <c r="BQ110" s="218"/>
      <c r="BR110" s="221"/>
      <c r="BS110" s="220"/>
      <c r="BT110" s="220"/>
      <c r="BU110" s="220"/>
      <c r="BV110" s="220"/>
      <c r="BW110" s="220"/>
      <c r="BX110" s="220"/>
      <c r="BY110" s="220"/>
      <c r="BZ110" s="220"/>
      <c r="CA110" s="220"/>
      <c r="CB110" s="220"/>
      <c r="CC110" s="218"/>
      <c r="CD110" s="368"/>
    </row>
    <row r="111" spans="1:82" x14ac:dyDescent="0.75">
      <c r="A111" s="39"/>
      <c r="B111" s="73" t="s">
        <v>202</v>
      </c>
      <c r="C111" s="129" t="s">
        <v>203</v>
      </c>
      <c r="D111" s="130" t="s">
        <v>58</v>
      </c>
      <c r="E111" s="255">
        <v>72</v>
      </c>
      <c r="F111" s="224"/>
      <c r="G111" s="74">
        <f t="shared" si="60"/>
        <v>0</v>
      </c>
      <c r="H111" s="75"/>
      <c r="I111" s="76"/>
      <c r="J111" s="219"/>
      <c r="K111" s="220"/>
      <c r="L111" s="220"/>
      <c r="M111" s="220"/>
      <c r="N111" s="220"/>
      <c r="O111" s="220"/>
      <c r="P111" s="220"/>
      <c r="Q111" s="220"/>
      <c r="R111" s="220"/>
      <c r="S111" s="220"/>
      <c r="T111" s="220"/>
      <c r="U111" s="218"/>
      <c r="V111" s="219"/>
      <c r="W111" s="220"/>
      <c r="X111" s="220"/>
      <c r="Y111" s="220"/>
      <c r="Z111" s="220"/>
      <c r="AA111" s="220"/>
      <c r="AB111" s="220"/>
      <c r="AC111" s="220"/>
      <c r="AD111" s="220"/>
      <c r="AE111" s="220"/>
      <c r="AF111" s="220"/>
      <c r="AG111" s="218"/>
      <c r="AH111" s="221"/>
      <c r="AI111" s="220"/>
      <c r="AJ111" s="220"/>
      <c r="AK111" s="220"/>
      <c r="AL111" s="220"/>
      <c r="AM111" s="220"/>
      <c r="AN111" s="220"/>
      <c r="AO111" s="220"/>
      <c r="AP111" s="220"/>
      <c r="AQ111" s="220"/>
      <c r="AR111" s="220"/>
      <c r="AS111" s="218"/>
      <c r="AT111" s="221"/>
      <c r="AU111" s="220"/>
      <c r="AV111" s="220"/>
      <c r="AW111" s="220"/>
      <c r="AX111" s="220"/>
      <c r="AY111" s="220"/>
      <c r="AZ111" s="220"/>
      <c r="BA111" s="220"/>
      <c r="BB111" s="220"/>
      <c r="BC111" s="220"/>
      <c r="BD111" s="220"/>
      <c r="BE111" s="218"/>
      <c r="BF111" s="221"/>
      <c r="BG111" s="220"/>
      <c r="BH111" s="220"/>
      <c r="BI111" s="220"/>
      <c r="BJ111" s="220"/>
      <c r="BK111" s="220"/>
      <c r="BL111" s="220"/>
      <c r="BM111" s="220"/>
      <c r="BN111" s="220"/>
      <c r="BO111" s="220"/>
      <c r="BP111" s="220"/>
      <c r="BQ111" s="218"/>
      <c r="BR111" s="221"/>
      <c r="BS111" s="220"/>
      <c r="BT111" s="220"/>
      <c r="BU111" s="220"/>
      <c r="BV111" s="220"/>
      <c r="BW111" s="220"/>
      <c r="BX111" s="220"/>
      <c r="BY111" s="220"/>
      <c r="BZ111" s="220"/>
      <c r="CA111" s="220"/>
      <c r="CB111" s="220"/>
      <c r="CC111" s="218"/>
      <c r="CD111" s="368"/>
    </row>
    <row r="112" spans="1:82" x14ac:dyDescent="0.75">
      <c r="A112" s="39"/>
      <c r="B112" s="73" t="s">
        <v>204</v>
      </c>
      <c r="C112" s="129" t="s">
        <v>205</v>
      </c>
      <c r="D112" s="130" t="s">
        <v>58</v>
      </c>
      <c r="E112" s="255">
        <v>72</v>
      </c>
      <c r="F112" s="224"/>
      <c r="G112" s="74">
        <f t="shared" si="60"/>
        <v>0</v>
      </c>
      <c r="H112" s="75"/>
      <c r="I112" s="76"/>
      <c r="J112" s="219"/>
      <c r="K112" s="220"/>
      <c r="L112" s="220"/>
      <c r="M112" s="220"/>
      <c r="N112" s="220"/>
      <c r="O112" s="220"/>
      <c r="P112" s="220"/>
      <c r="Q112" s="220"/>
      <c r="R112" s="220"/>
      <c r="S112" s="220"/>
      <c r="T112" s="220"/>
      <c r="U112" s="218"/>
      <c r="V112" s="219"/>
      <c r="W112" s="220"/>
      <c r="X112" s="220"/>
      <c r="Y112" s="220"/>
      <c r="Z112" s="220"/>
      <c r="AA112" s="220"/>
      <c r="AB112" s="220"/>
      <c r="AC112" s="220"/>
      <c r="AD112" s="220"/>
      <c r="AE112" s="220"/>
      <c r="AF112" s="220"/>
      <c r="AG112" s="218"/>
      <c r="AH112" s="221"/>
      <c r="AI112" s="220"/>
      <c r="AJ112" s="220"/>
      <c r="AK112" s="220"/>
      <c r="AL112" s="220"/>
      <c r="AM112" s="220"/>
      <c r="AN112" s="220"/>
      <c r="AO112" s="220"/>
      <c r="AP112" s="220"/>
      <c r="AQ112" s="220"/>
      <c r="AR112" s="220"/>
      <c r="AS112" s="218"/>
      <c r="AT112" s="221"/>
      <c r="AU112" s="220"/>
      <c r="AV112" s="220"/>
      <c r="AW112" s="220"/>
      <c r="AX112" s="220"/>
      <c r="AY112" s="220"/>
      <c r="AZ112" s="220"/>
      <c r="BA112" s="220"/>
      <c r="BB112" s="220"/>
      <c r="BC112" s="220"/>
      <c r="BD112" s="220"/>
      <c r="BE112" s="218"/>
      <c r="BF112" s="221"/>
      <c r="BG112" s="220"/>
      <c r="BH112" s="220"/>
      <c r="BI112" s="220"/>
      <c r="BJ112" s="220"/>
      <c r="BK112" s="220"/>
      <c r="BL112" s="220"/>
      <c r="BM112" s="220"/>
      <c r="BN112" s="220"/>
      <c r="BO112" s="220"/>
      <c r="BP112" s="220"/>
      <c r="BQ112" s="218"/>
      <c r="BR112" s="221"/>
      <c r="BS112" s="220"/>
      <c r="BT112" s="220"/>
      <c r="BU112" s="220"/>
      <c r="BV112" s="220"/>
      <c r="BW112" s="220"/>
      <c r="BX112" s="220"/>
      <c r="BY112" s="220"/>
      <c r="BZ112" s="220"/>
      <c r="CA112" s="220"/>
      <c r="CB112" s="220"/>
      <c r="CC112" s="218"/>
      <c r="CD112" s="368"/>
    </row>
    <row r="113" spans="1:82" x14ac:dyDescent="0.75">
      <c r="A113" s="39"/>
      <c r="B113" s="73" t="s">
        <v>206</v>
      </c>
      <c r="C113" s="129" t="s">
        <v>207</v>
      </c>
      <c r="D113" s="130" t="s">
        <v>58</v>
      </c>
      <c r="E113" s="255">
        <v>72</v>
      </c>
      <c r="F113" s="224"/>
      <c r="G113" s="74">
        <f t="shared" si="60"/>
        <v>0</v>
      </c>
      <c r="H113" s="75"/>
      <c r="I113" s="76"/>
      <c r="J113" s="219"/>
      <c r="K113" s="220"/>
      <c r="L113" s="220"/>
      <c r="M113" s="220"/>
      <c r="N113" s="220"/>
      <c r="O113" s="220"/>
      <c r="P113" s="220"/>
      <c r="Q113" s="220"/>
      <c r="R113" s="220"/>
      <c r="S113" s="220"/>
      <c r="T113" s="220"/>
      <c r="U113" s="218"/>
      <c r="V113" s="219"/>
      <c r="W113" s="220"/>
      <c r="X113" s="220"/>
      <c r="Y113" s="220"/>
      <c r="Z113" s="220"/>
      <c r="AA113" s="220"/>
      <c r="AB113" s="220"/>
      <c r="AC113" s="220"/>
      <c r="AD113" s="220"/>
      <c r="AE113" s="220"/>
      <c r="AF113" s="220"/>
      <c r="AG113" s="218"/>
      <c r="AH113" s="221"/>
      <c r="AI113" s="220"/>
      <c r="AJ113" s="220"/>
      <c r="AK113" s="220"/>
      <c r="AL113" s="220"/>
      <c r="AM113" s="220"/>
      <c r="AN113" s="220"/>
      <c r="AO113" s="220"/>
      <c r="AP113" s="220"/>
      <c r="AQ113" s="220"/>
      <c r="AR113" s="220"/>
      <c r="AS113" s="218"/>
      <c r="AT113" s="221"/>
      <c r="AU113" s="220"/>
      <c r="AV113" s="220"/>
      <c r="AW113" s="220"/>
      <c r="AX113" s="220"/>
      <c r="AY113" s="220"/>
      <c r="AZ113" s="220"/>
      <c r="BA113" s="220"/>
      <c r="BB113" s="220"/>
      <c r="BC113" s="220"/>
      <c r="BD113" s="220"/>
      <c r="BE113" s="218"/>
      <c r="BF113" s="221"/>
      <c r="BG113" s="220"/>
      <c r="BH113" s="220"/>
      <c r="BI113" s="220"/>
      <c r="BJ113" s="220"/>
      <c r="BK113" s="220"/>
      <c r="BL113" s="220"/>
      <c r="BM113" s="220"/>
      <c r="BN113" s="220"/>
      <c r="BO113" s="220"/>
      <c r="BP113" s="220"/>
      <c r="BQ113" s="218"/>
      <c r="BR113" s="221"/>
      <c r="BS113" s="220"/>
      <c r="BT113" s="220"/>
      <c r="BU113" s="220"/>
      <c r="BV113" s="220"/>
      <c r="BW113" s="220"/>
      <c r="BX113" s="220"/>
      <c r="BY113" s="220"/>
      <c r="BZ113" s="220"/>
      <c r="CA113" s="220"/>
      <c r="CB113" s="220"/>
      <c r="CC113" s="218"/>
      <c r="CD113" s="368"/>
    </row>
    <row r="114" spans="1:82" x14ac:dyDescent="0.75">
      <c r="A114" s="39"/>
      <c r="B114" s="73" t="s">
        <v>208</v>
      </c>
      <c r="C114" s="129" t="s">
        <v>209</v>
      </c>
      <c r="D114" s="130" t="s">
        <v>58</v>
      </c>
      <c r="E114" s="255">
        <v>72</v>
      </c>
      <c r="F114" s="224"/>
      <c r="G114" s="74">
        <f t="shared" si="60"/>
        <v>0</v>
      </c>
      <c r="H114" s="75"/>
      <c r="I114" s="76"/>
      <c r="J114" s="219"/>
      <c r="K114" s="220"/>
      <c r="L114" s="220"/>
      <c r="M114" s="220"/>
      <c r="N114" s="220"/>
      <c r="O114" s="220"/>
      <c r="P114" s="220"/>
      <c r="Q114" s="220"/>
      <c r="R114" s="220"/>
      <c r="S114" s="220"/>
      <c r="T114" s="220"/>
      <c r="U114" s="218"/>
      <c r="V114" s="219"/>
      <c r="W114" s="220"/>
      <c r="X114" s="220"/>
      <c r="Y114" s="220"/>
      <c r="Z114" s="220"/>
      <c r="AA114" s="220"/>
      <c r="AB114" s="220"/>
      <c r="AC114" s="220"/>
      <c r="AD114" s="220"/>
      <c r="AE114" s="220"/>
      <c r="AF114" s="220"/>
      <c r="AG114" s="218"/>
      <c r="AH114" s="221"/>
      <c r="AI114" s="220"/>
      <c r="AJ114" s="220"/>
      <c r="AK114" s="220"/>
      <c r="AL114" s="220"/>
      <c r="AM114" s="220"/>
      <c r="AN114" s="220"/>
      <c r="AO114" s="220"/>
      <c r="AP114" s="220"/>
      <c r="AQ114" s="220"/>
      <c r="AR114" s="220"/>
      <c r="AS114" s="218"/>
      <c r="AT114" s="221"/>
      <c r="AU114" s="220"/>
      <c r="AV114" s="220"/>
      <c r="AW114" s="220"/>
      <c r="AX114" s="220"/>
      <c r="AY114" s="220"/>
      <c r="AZ114" s="220"/>
      <c r="BA114" s="220"/>
      <c r="BB114" s="220"/>
      <c r="BC114" s="220"/>
      <c r="BD114" s="220"/>
      <c r="BE114" s="218"/>
      <c r="BF114" s="221"/>
      <c r="BG114" s="220"/>
      <c r="BH114" s="220"/>
      <c r="BI114" s="220"/>
      <c r="BJ114" s="220"/>
      <c r="BK114" s="220"/>
      <c r="BL114" s="220"/>
      <c r="BM114" s="220"/>
      <c r="BN114" s="220"/>
      <c r="BO114" s="220"/>
      <c r="BP114" s="220"/>
      <c r="BQ114" s="218"/>
      <c r="BR114" s="221"/>
      <c r="BS114" s="220"/>
      <c r="BT114" s="220"/>
      <c r="BU114" s="220"/>
      <c r="BV114" s="220"/>
      <c r="BW114" s="220"/>
      <c r="BX114" s="220"/>
      <c r="BY114" s="220"/>
      <c r="BZ114" s="220"/>
      <c r="CA114" s="220"/>
      <c r="CB114" s="220"/>
      <c r="CC114" s="218"/>
      <c r="CD114" s="368"/>
    </row>
    <row r="115" spans="1:82" ht="27" x14ac:dyDescent="0.75">
      <c r="A115" s="39"/>
      <c r="B115" s="73" t="s">
        <v>210</v>
      </c>
      <c r="C115" s="129" t="s">
        <v>211</v>
      </c>
      <c r="D115" s="130" t="s">
        <v>58</v>
      </c>
      <c r="E115" s="255">
        <v>72</v>
      </c>
      <c r="F115" s="224"/>
      <c r="G115" s="74">
        <f t="shared" si="60"/>
        <v>0</v>
      </c>
      <c r="H115" s="230"/>
      <c r="I115" s="232"/>
      <c r="J115" s="219"/>
      <c r="K115" s="220"/>
      <c r="L115" s="220"/>
      <c r="M115" s="220"/>
      <c r="N115" s="220"/>
      <c r="O115" s="220"/>
      <c r="P115" s="220"/>
      <c r="Q115" s="220"/>
      <c r="R115" s="220"/>
      <c r="S115" s="220"/>
      <c r="T115" s="220"/>
      <c r="U115" s="218"/>
      <c r="V115" s="219"/>
      <c r="W115" s="220"/>
      <c r="X115" s="220"/>
      <c r="Y115" s="220"/>
      <c r="Z115" s="220"/>
      <c r="AA115" s="220"/>
      <c r="AB115" s="220"/>
      <c r="AC115" s="220"/>
      <c r="AD115" s="220"/>
      <c r="AE115" s="220"/>
      <c r="AF115" s="220"/>
      <c r="AG115" s="218"/>
      <c r="AH115" s="221"/>
      <c r="AI115" s="220"/>
      <c r="AJ115" s="220"/>
      <c r="AK115" s="220"/>
      <c r="AL115" s="220"/>
      <c r="AM115" s="220"/>
      <c r="AN115" s="220"/>
      <c r="AO115" s="220"/>
      <c r="AP115" s="220"/>
      <c r="AQ115" s="220"/>
      <c r="AR115" s="220"/>
      <c r="AS115" s="218"/>
      <c r="AT115" s="221"/>
      <c r="AU115" s="220"/>
      <c r="AV115" s="220"/>
      <c r="AW115" s="220"/>
      <c r="AX115" s="220"/>
      <c r="AY115" s="220"/>
      <c r="AZ115" s="220"/>
      <c r="BA115" s="220"/>
      <c r="BB115" s="220"/>
      <c r="BC115" s="220"/>
      <c r="BD115" s="220"/>
      <c r="BE115" s="218"/>
      <c r="BF115" s="221"/>
      <c r="BG115" s="220"/>
      <c r="BH115" s="220"/>
      <c r="BI115" s="220"/>
      <c r="BJ115" s="220"/>
      <c r="BK115" s="220"/>
      <c r="BL115" s="220"/>
      <c r="BM115" s="220"/>
      <c r="BN115" s="220"/>
      <c r="BO115" s="220"/>
      <c r="BP115" s="220"/>
      <c r="BQ115" s="218"/>
      <c r="BR115" s="221"/>
      <c r="BS115" s="220"/>
      <c r="BT115" s="220"/>
      <c r="BU115" s="220"/>
      <c r="BV115" s="220"/>
      <c r="BW115" s="220"/>
      <c r="BX115" s="220"/>
      <c r="BY115" s="220"/>
      <c r="BZ115" s="220"/>
      <c r="CA115" s="220"/>
      <c r="CB115" s="220"/>
      <c r="CC115" s="218"/>
      <c r="CD115" s="368"/>
    </row>
    <row r="116" spans="1:82" x14ac:dyDescent="0.75">
      <c r="A116" s="39"/>
      <c r="B116" s="121" t="s">
        <v>212</v>
      </c>
      <c r="C116" s="122" t="s">
        <v>213</v>
      </c>
      <c r="D116" s="123"/>
      <c r="E116" s="294"/>
      <c r="F116" s="249"/>
      <c r="G116" s="124">
        <f t="shared" ref="G116:AL116" si="61">+G117+G128+G138</f>
        <v>0</v>
      </c>
      <c r="H116" s="125">
        <f t="shared" si="61"/>
        <v>0</v>
      </c>
      <c r="I116" s="126">
        <f t="shared" si="61"/>
        <v>0</v>
      </c>
      <c r="J116" s="125">
        <f t="shared" si="61"/>
        <v>0</v>
      </c>
      <c r="K116" s="127">
        <f t="shared" si="61"/>
        <v>0</v>
      </c>
      <c r="L116" s="127">
        <f t="shared" si="61"/>
        <v>0</v>
      </c>
      <c r="M116" s="127">
        <f t="shared" si="61"/>
        <v>0</v>
      </c>
      <c r="N116" s="127">
        <f t="shared" si="61"/>
        <v>0</v>
      </c>
      <c r="O116" s="127">
        <f t="shared" si="61"/>
        <v>0</v>
      </c>
      <c r="P116" s="127">
        <f t="shared" si="61"/>
        <v>0</v>
      </c>
      <c r="Q116" s="127">
        <f t="shared" si="61"/>
        <v>0</v>
      </c>
      <c r="R116" s="127">
        <f t="shared" si="61"/>
        <v>0</v>
      </c>
      <c r="S116" s="127">
        <f t="shared" si="61"/>
        <v>0</v>
      </c>
      <c r="T116" s="127">
        <f t="shared" si="61"/>
        <v>0</v>
      </c>
      <c r="U116" s="126">
        <f t="shared" si="61"/>
        <v>0</v>
      </c>
      <c r="V116" s="125">
        <f t="shared" si="61"/>
        <v>0</v>
      </c>
      <c r="W116" s="127">
        <f t="shared" si="61"/>
        <v>0</v>
      </c>
      <c r="X116" s="127">
        <f t="shared" si="61"/>
        <v>0</v>
      </c>
      <c r="Y116" s="127">
        <f t="shared" si="61"/>
        <v>0</v>
      </c>
      <c r="Z116" s="127">
        <f t="shared" si="61"/>
        <v>0</v>
      </c>
      <c r="AA116" s="127">
        <f t="shared" si="61"/>
        <v>0</v>
      </c>
      <c r="AB116" s="127">
        <f t="shared" si="61"/>
        <v>0</v>
      </c>
      <c r="AC116" s="127">
        <f t="shared" si="61"/>
        <v>0</v>
      </c>
      <c r="AD116" s="127">
        <f t="shared" si="61"/>
        <v>0</v>
      </c>
      <c r="AE116" s="127">
        <f t="shared" si="61"/>
        <v>0</v>
      </c>
      <c r="AF116" s="127">
        <f t="shared" si="61"/>
        <v>0</v>
      </c>
      <c r="AG116" s="126">
        <f t="shared" si="61"/>
        <v>0</v>
      </c>
      <c r="AH116" s="128">
        <f t="shared" si="61"/>
        <v>0</v>
      </c>
      <c r="AI116" s="127">
        <f t="shared" si="61"/>
        <v>0</v>
      </c>
      <c r="AJ116" s="127">
        <f t="shared" si="61"/>
        <v>0</v>
      </c>
      <c r="AK116" s="127">
        <f t="shared" si="61"/>
        <v>0</v>
      </c>
      <c r="AL116" s="127">
        <f t="shared" si="61"/>
        <v>0</v>
      </c>
      <c r="AM116" s="127">
        <f t="shared" ref="AM116:BR116" si="62">+AM117+AM128+AM138</f>
        <v>0</v>
      </c>
      <c r="AN116" s="127">
        <f t="shared" si="62"/>
        <v>0</v>
      </c>
      <c r="AO116" s="127">
        <f t="shared" si="62"/>
        <v>0</v>
      </c>
      <c r="AP116" s="127">
        <f t="shared" si="62"/>
        <v>0</v>
      </c>
      <c r="AQ116" s="127">
        <f t="shared" si="62"/>
        <v>0</v>
      </c>
      <c r="AR116" s="127">
        <f t="shared" si="62"/>
        <v>0</v>
      </c>
      <c r="AS116" s="126">
        <f t="shared" si="62"/>
        <v>0</v>
      </c>
      <c r="AT116" s="128">
        <f t="shared" si="62"/>
        <v>0</v>
      </c>
      <c r="AU116" s="127">
        <f t="shared" si="62"/>
        <v>0</v>
      </c>
      <c r="AV116" s="127">
        <f t="shared" si="62"/>
        <v>0</v>
      </c>
      <c r="AW116" s="127">
        <f t="shared" si="62"/>
        <v>0</v>
      </c>
      <c r="AX116" s="127">
        <f t="shared" si="62"/>
        <v>0</v>
      </c>
      <c r="AY116" s="127">
        <f t="shared" si="62"/>
        <v>0</v>
      </c>
      <c r="AZ116" s="127">
        <f t="shared" si="62"/>
        <v>0</v>
      </c>
      <c r="BA116" s="127">
        <f t="shared" si="62"/>
        <v>0</v>
      </c>
      <c r="BB116" s="127">
        <f t="shared" si="62"/>
        <v>0</v>
      </c>
      <c r="BC116" s="127">
        <f t="shared" si="62"/>
        <v>0</v>
      </c>
      <c r="BD116" s="127">
        <f t="shared" si="62"/>
        <v>0</v>
      </c>
      <c r="BE116" s="126">
        <f t="shared" si="62"/>
        <v>0</v>
      </c>
      <c r="BF116" s="128">
        <f t="shared" si="62"/>
        <v>0</v>
      </c>
      <c r="BG116" s="127">
        <f t="shared" si="62"/>
        <v>0</v>
      </c>
      <c r="BH116" s="127">
        <f t="shared" si="62"/>
        <v>0</v>
      </c>
      <c r="BI116" s="127">
        <f t="shared" si="62"/>
        <v>0</v>
      </c>
      <c r="BJ116" s="127">
        <f t="shared" si="62"/>
        <v>0</v>
      </c>
      <c r="BK116" s="127">
        <f t="shared" si="62"/>
        <v>0</v>
      </c>
      <c r="BL116" s="127">
        <f t="shared" si="62"/>
        <v>0</v>
      </c>
      <c r="BM116" s="127">
        <f t="shared" si="62"/>
        <v>0</v>
      </c>
      <c r="BN116" s="127">
        <f t="shared" si="62"/>
        <v>0</v>
      </c>
      <c r="BO116" s="127">
        <f t="shared" si="62"/>
        <v>0</v>
      </c>
      <c r="BP116" s="127">
        <f t="shared" si="62"/>
        <v>0</v>
      </c>
      <c r="BQ116" s="126">
        <f t="shared" si="62"/>
        <v>0</v>
      </c>
      <c r="BR116" s="128">
        <f t="shared" si="62"/>
        <v>0</v>
      </c>
      <c r="BS116" s="127">
        <f t="shared" ref="BS116:CC116" si="63">+BS117+BS128+BS138</f>
        <v>0</v>
      </c>
      <c r="BT116" s="127">
        <f t="shared" si="63"/>
        <v>0</v>
      </c>
      <c r="BU116" s="127">
        <f t="shared" si="63"/>
        <v>0</v>
      </c>
      <c r="BV116" s="127">
        <f t="shared" si="63"/>
        <v>0</v>
      </c>
      <c r="BW116" s="127">
        <f t="shared" si="63"/>
        <v>0</v>
      </c>
      <c r="BX116" s="127">
        <f t="shared" si="63"/>
        <v>0</v>
      </c>
      <c r="BY116" s="127">
        <f t="shared" si="63"/>
        <v>0</v>
      </c>
      <c r="BZ116" s="127">
        <f t="shared" si="63"/>
        <v>0</v>
      </c>
      <c r="CA116" s="127">
        <f t="shared" si="63"/>
        <v>0</v>
      </c>
      <c r="CB116" s="127">
        <f t="shared" si="63"/>
        <v>0</v>
      </c>
      <c r="CC116" s="126">
        <f t="shared" si="63"/>
        <v>0</v>
      </c>
      <c r="CD116" s="368"/>
    </row>
    <row r="117" spans="1:82" x14ac:dyDescent="0.75">
      <c r="A117" s="39"/>
      <c r="B117" s="131" t="s">
        <v>214</v>
      </c>
      <c r="C117" s="132" t="s">
        <v>215</v>
      </c>
      <c r="D117" s="133"/>
      <c r="E117" s="296"/>
      <c r="F117" s="250"/>
      <c r="G117" s="134">
        <f t="shared" ref="G117:AL117" si="64">SUM(G118:G127)</f>
        <v>0</v>
      </c>
      <c r="H117" s="135">
        <f t="shared" si="64"/>
        <v>0</v>
      </c>
      <c r="I117" s="136">
        <f t="shared" si="64"/>
        <v>0</v>
      </c>
      <c r="J117" s="135">
        <f t="shared" si="64"/>
        <v>0</v>
      </c>
      <c r="K117" s="137">
        <f t="shared" si="64"/>
        <v>0</v>
      </c>
      <c r="L117" s="137">
        <f t="shared" si="64"/>
        <v>0</v>
      </c>
      <c r="M117" s="137">
        <f t="shared" si="64"/>
        <v>0</v>
      </c>
      <c r="N117" s="137">
        <f t="shared" si="64"/>
        <v>0</v>
      </c>
      <c r="O117" s="137">
        <f t="shared" si="64"/>
        <v>0</v>
      </c>
      <c r="P117" s="137">
        <f t="shared" si="64"/>
        <v>0</v>
      </c>
      <c r="Q117" s="137">
        <f t="shared" si="64"/>
        <v>0</v>
      </c>
      <c r="R117" s="137">
        <f t="shared" si="64"/>
        <v>0</v>
      </c>
      <c r="S117" s="137">
        <f t="shared" si="64"/>
        <v>0</v>
      </c>
      <c r="T117" s="137">
        <f t="shared" si="64"/>
        <v>0</v>
      </c>
      <c r="U117" s="136">
        <f t="shared" si="64"/>
        <v>0</v>
      </c>
      <c r="V117" s="135">
        <f t="shared" si="64"/>
        <v>0</v>
      </c>
      <c r="W117" s="137">
        <f t="shared" si="64"/>
        <v>0</v>
      </c>
      <c r="X117" s="137">
        <f t="shared" si="64"/>
        <v>0</v>
      </c>
      <c r="Y117" s="137">
        <f t="shared" si="64"/>
        <v>0</v>
      </c>
      <c r="Z117" s="137">
        <f t="shared" si="64"/>
        <v>0</v>
      </c>
      <c r="AA117" s="137">
        <f t="shared" si="64"/>
        <v>0</v>
      </c>
      <c r="AB117" s="137">
        <f t="shared" si="64"/>
        <v>0</v>
      </c>
      <c r="AC117" s="137">
        <f t="shared" si="64"/>
        <v>0</v>
      </c>
      <c r="AD117" s="137">
        <f t="shared" si="64"/>
        <v>0</v>
      </c>
      <c r="AE117" s="137">
        <f t="shared" si="64"/>
        <v>0</v>
      </c>
      <c r="AF117" s="137">
        <f t="shared" si="64"/>
        <v>0</v>
      </c>
      <c r="AG117" s="136">
        <f t="shared" si="64"/>
        <v>0</v>
      </c>
      <c r="AH117" s="138">
        <f t="shared" si="64"/>
        <v>0</v>
      </c>
      <c r="AI117" s="137">
        <f t="shared" si="64"/>
        <v>0</v>
      </c>
      <c r="AJ117" s="137">
        <f t="shared" si="64"/>
        <v>0</v>
      </c>
      <c r="AK117" s="137">
        <f t="shared" si="64"/>
        <v>0</v>
      </c>
      <c r="AL117" s="137">
        <f t="shared" si="64"/>
        <v>0</v>
      </c>
      <c r="AM117" s="137">
        <f t="shared" ref="AM117:BR117" si="65">SUM(AM118:AM127)</f>
        <v>0</v>
      </c>
      <c r="AN117" s="137">
        <f t="shared" si="65"/>
        <v>0</v>
      </c>
      <c r="AO117" s="137">
        <f t="shared" si="65"/>
        <v>0</v>
      </c>
      <c r="AP117" s="137">
        <f t="shared" si="65"/>
        <v>0</v>
      </c>
      <c r="AQ117" s="137">
        <f t="shared" si="65"/>
        <v>0</v>
      </c>
      <c r="AR117" s="137">
        <f t="shared" si="65"/>
        <v>0</v>
      </c>
      <c r="AS117" s="136">
        <f t="shared" si="65"/>
        <v>0</v>
      </c>
      <c r="AT117" s="138">
        <f t="shared" si="65"/>
        <v>0</v>
      </c>
      <c r="AU117" s="137">
        <f t="shared" si="65"/>
        <v>0</v>
      </c>
      <c r="AV117" s="137">
        <f t="shared" si="65"/>
        <v>0</v>
      </c>
      <c r="AW117" s="137">
        <f t="shared" si="65"/>
        <v>0</v>
      </c>
      <c r="AX117" s="137">
        <f t="shared" si="65"/>
        <v>0</v>
      </c>
      <c r="AY117" s="137">
        <f t="shared" si="65"/>
        <v>0</v>
      </c>
      <c r="AZ117" s="137">
        <f t="shared" si="65"/>
        <v>0</v>
      </c>
      <c r="BA117" s="137">
        <f t="shared" si="65"/>
        <v>0</v>
      </c>
      <c r="BB117" s="137">
        <f t="shared" si="65"/>
        <v>0</v>
      </c>
      <c r="BC117" s="137">
        <f t="shared" si="65"/>
        <v>0</v>
      </c>
      <c r="BD117" s="137">
        <f t="shared" si="65"/>
        <v>0</v>
      </c>
      <c r="BE117" s="136">
        <f t="shared" si="65"/>
        <v>0</v>
      </c>
      <c r="BF117" s="138">
        <f t="shared" si="65"/>
        <v>0</v>
      </c>
      <c r="BG117" s="137">
        <f t="shared" si="65"/>
        <v>0</v>
      </c>
      <c r="BH117" s="137">
        <f t="shared" si="65"/>
        <v>0</v>
      </c>
      <c r="BI117" s="137">
        <f t="shared" si="65"/>
        <v>0</v>
      </c>
      <c r="BJ117" s="137">
        <f t="shared" si="65"/>
        <v>0</v>
      </c>
      <c r="BK117" s="137">
        <f t="shared" si="65"/>
        <v>0</v>
      </c>
      <c r="BL117" s="137">
        <f t="shared" si="65"/>
        <v>0</v>
      </c>
      <c r="BM117" s="137">
        <f t="shared" si="65"/>
        <v>0</v>
      </c>
      <c r="BN117" s="137">
        <f t="shared" si="65"/>
        <v>0</v>
      </c>
      <c r="BO117" s="137">
        <f t="shared" si="65"/>
        <v>0</v>
      </c>
      <c r="BP117" s="137">
        <f t="shared" si="65"/>
        <v>0</v>
      </c>
      <c r="BQ117" s="136">
        <f t="shared" si="65"/>
        <v>0</v>
      </c>
      <c r="BR117" s="138">
        <f t="shared" si="65"/>
        <v>0</v>
      </c>
      <c r="BS117" s="137">
        <f t="shared" ref="BS117:CC117" si="66">SUM(BS118:BS127)</f>
        <v>0</v>
      </c>
      <c r="BT117" s="137">
        <f t="shared" si="66"/>
        <v>0</v>
      </c>
      <c r="BU117" s="137">
        <f t="shared" si="66"/>
        <v>0</v>
      </c>
      <c r="BV117" s="137">
        <f t="shared" si="66"/>
        <v>0</v>
      </c>
      <c r="BW117" s="137">
        <f t="shared" si="66"/>
        <v>0</v>
      </c>
      <c r="BX117" s="137">
        <f t="shared" si="66"/>
        <v>0</v>
      </c>
      <c r="BY117" s="137">
        <f t="shared" si="66"/>
        <v>0</v>
      </c>
      <c r="BZ117" s="137">
        <f t="shared" si="66"/>
        <v>0</v>
      </c>
      <c r="CA117" s="137">
        <f t="shared" si="66"/>
        <v>0</v>
      </c>
      <c r="CB117" s="137">
        <f t="shared" si="66"/>
        <v>0</v>
      </c>
      <c r="CC117" s="136">
        <f t="shared" si="66"/>
        <v>0</v>
      </c>
      <c r="CD117" s="368"/>
    </row>
    <row r="118" spans="1:82" x14ac:dyDescent="0.75">
      <c r="A118" s="39"/>
      <c r="B118" s="73" t="s">
        <v>216</v>
      </c>
      <c r="C118" s="129" t="s">
        <v>217</v>
      </c>
      <c r="D118" s="130" t="s">
        <v>58</v>
      </c>
      <c r="E118" s="255">
        <v>72</v>
      </c>
      <c r="F118" s="224"/>
      <c r="G118" s="74">
        <f t="shared" ref="G118:G126" si="67">+SUM(H118:CC118)</f>
        <v>0</v>
      </c>
      <c r="H118" s="230"/>
      <c r="I118" s="232"/>
      <c r="J118" s="219"/>
      <c r="K118" s="220"/>
      <c r="L118" s="220"/>
      <c r="M118" s="220"/>
      <c r="N118" s="220"/>
      <c r="O118" s="220"/>
      <c r="P118" s="220"/>
      <c r="Q118" s="220"/>
      <c r="R118" s="220"/>
      <c r="S118" s="220"/>
      <c r="T118" s="220"/>
      <c r="U118" s="218"/>
      <c r="V118" s="219"/>
      <c r="W118" s="220"/>
      <c r="X118" s="220"/>
      <c r="Y118" s="220"/>
      <c r="Z118" s="220"/>
      <c r="AA118" s="220"/>
      <c r="AB118" s="220"/>
      <c r="AC118" s="220"/>
      <c r="AD118" s="220"/>
      <c r="AE118" s="220"/>
      <c r="AF118" s="220"/>
      <c r="AG118" s="218"/>
      <c r="AH118" s="221"/>
      <c r="AI118" s="220"/>
      <c r="AJ118" s="220"/>
      <c r="AK118" s="220"/>
      <c r="AL118" s="220"/>
      <c r="AM118" s="220"/>
      <c r="AN118" s="220"/>
      <c r="AO118" s="220"/>
      <c r="AP118" s="220"/>
      <c r="AQ118" s="220"/>
      <c r="AR118" s="220"/>
      <c r="AS118" s="218"/>
      <c r="AT118" s="221"/>
      <c r="AU118" s="220"/>
      <c r="AV118" s="220"/>
      <c r="AW118" s="220"/>
      <c r="AX118" s="220"/>
      <c r="AY118" s="220"/>
      <c r="AZ118" s="220"/>
      <c r="BA118" s="220"/>
      <c r="BB118" s="220"/>
      <c r="BC118" s="220"/>
      <c r="BD118" s="220"/>
      <c r="BE118" s="218"/>
      <c r="BF118" s="221"/>
      <c r="BG118" s="220"/>
      <c r="BH118" s="220"/>
      <c r="BI118" s="220"/>
      <c r="BJ118" s="220"/>
      <c r="BK118" s="220"/>
      <c r="BL118" s="220"/>
      <c r="BM118" s="220"/>
      <c r="BN118" s="220"/>
      <c r="BO118" s="220"/>
      <c r="BP118" s="220"/>
      <c r="BQ118" s="218"/>
      <c r="BR118" s="221"/>
      <c r="BS118" s="220"/>
      <c r="BT118" s="220"/>
      <c r="BU118" s="220"/>
      <c r="BV118" s="220"/>
      <c r="BW118" s="220"/>
      <c r="BX118" s="220"/>
      <c r="BY118" s="220"/>
      <c r="BZ118" s="220"/>
      <c r="CA118" s="220"/>
      <c r="CB118" s="220"/>
      <c r="CC118" s="218"/>
      <c r="CD118" s="368"/>
    </row>
    <row r="119" spans="1:82" x14ac:dyDescent="0.75">
      <c r="A119" s="39"/>
      <c r="B119" s="73" t="s">
        <v>218</v>
      </c>
      <c r="C119" s="129" t="s">
        <v>219</v>
      </c>
      <c r="D119" s="130" t="s">
        <v>58</v>
      </c>
      <c r="E119" s="255">
        <v>72</v>
      </c>
      <c r="F119" s="224"/>
      <c r="G119" s="74">
        <f t="shared" si="67"/>
        <v>0</v>
      </c>
      <c r="H119" s="230"/>
      <c r="I119" s="232"/>
      <c r="J119" s="219"/>
      <c r="K119" s="220"/>
      <c r="L119" s="220"/>
      <c r="M119" s="220"/>
      <c r="N119" s="220"/>
      <c r="O119" s="220"/>
      <c r="P119" s="220"/>
      <c r="Q119" s="220"/>
      <c r="R119" s="220"/>
      <c r="S119" s="220"/>
      <c r="T119" s="220"/>
      <c r="U119" s="218"/>
      <c r="V119" s="219"/>
      <c r="W119" s="220"/>
      <c r="X119" s="220"/>
      <c r="Y119" s="220"/>
      <c r="Z119" s="220"/>
      <c r="AA119" s="220"/>
      <c r="AB119" s="220"/>
      <c r="AC119" s="220"/>
      <c r="AD119" s="220"/>
      <c r="AE119" s="220"/>
      <c r="AF119" s="220"/>
      <c r="AG119" s="218"/>
      <c r="AH119" s="221"/>
      <c r="AI119" s="220"/>
      <c r="AJ119" s="220"/>
      <c r="AK119" s="220"/>
      <c r="AL119" s="220"/>
      <c r="AM119" s="220"/>
      <c r="AN119" s="220"/>
      <c r="AO119" s="220"/>
      <c r="AP119" s="220"/>
      <c r="AQ119" s="220"/>
      <c r="AR119" s="220"/>
      <c r="AS119" s="218"/>
      <c r="AT119" s="221"/>
      <c r="AU119" s="220"/>
      <c r="AV119" s="220"/>
      <c r="AW119" s="220"/>
      <c r="AX119" s="220"/>
      <c r="AY119" s="220"/>
      <c r="AZ119" s="220"/>
      <c r="BA119" s="220"/>
      <c r="BB119" s="220"/>
      <c r="BC119" s="220"/>
      <c r="BD119" s="220"/>
      <c r="BE119" s="218"/>
      <c r="BF119" s="221"/>
      <c r="BG119" s="220"/>
      <c r="BH119" s="220"/>
      <c r="BI119" s="220"/>
      <c r="BJ119" s="220"/>
      <c r="BK119" s="220"/>
      <c r="BL119" s="220"/>
      <c r="BM119" s="220"/>
      <c r="BN119" s="220"/>
      <c r="BO119" s="220"/>
      <c r="BP119" s="220"/>
      <c r="BQ119" s="218"/>
      <c r="BR119" s="221"/>
      <c r="BS119" s="220"/>
      <c r="BT119" s="220"/>
      <c r="BU119" s="220"/>
      <c r="BV119" s="220"/>
      <c r="BW119" s="220"/>
      <c r="BX119" s="220"/>
      <c r="BY119" s="220"/>
      <c r="BZ119" s="220"/>
      <c r="CA119" s="220"/>
      <c r="CB119" s="220"/>
      <c r="CC119" s="218"/>
      <c r="CD119" s="368"/>
    </row>
    <row r="120" spans="1:82" x14ac:dyDescent="0.75">
      <c r="A120" s="39"/>
      <c r="B120" s="73" t="s">
        <v>220</v>
      </c>
      <c r="C120" s="129" t="s">
        <v>221</v>
      </c>
      <c r="D120" s="130" t="s">
        <v>58</v>
      </c>
      <c r="E120" s="255">
        <v>72</v>
      </c>
      <c r="F120" s="224"/>
      <c r="G120" s="74">
        <f t="shared" si="67"/>
        <v>0</v>
      </c>
      <c r="H120" s="230"/>
      <c r="I120" s="232"/>
      <c r="J120" s="219"/>
      <c r="K120" s="220"/>
      <c r="L120" s="220"/>
      <c r="M120" s="220"/>
      <c r="N120" s="220"/>
      <c r="O120" s="220"/>
      <c r="P120" s="220"/>
      <c r="Q120" s="220"/>
      <c r="R120" s="220"/>
      <c r="S120" s="220"/>
      <c r="T120" s="220"/>
      <c r="U120" s="218"/>
      <c r="V120" s="219"/>
      <c r="W120" s="220"/>
      <c r="X120" s="220"/>
      <c r="Y120" s="220"/>
      <c r="Z120" s="220"/>
      <c r="AA120" s="220"/>
      <c r="AB120" s="220"/>
      <c r="AC120" s="220"/>
      <c r="AD120" s="220"/>
      <c r="AE120" s="220"/>
      <c r="AF120" s="220"/>
      <c r="AG120" s="218"/>
      <c r="AH120" s="221"/>
      <c r="AI120" s="220"/>
      <c r="AJ120" s="220"/>
      <c r="AK120" s="220"/>
      <c r="AL120" s="220"/>
      <c r="AM120" s="220"/>
      <c r="AN120" s="220"/>
      <c r="AO120" s="220"/>
      <c r="AP120" s="220"/>
      <c r="AQ120" s="220"/>
      <c r="AR120" s="220"/>
      <c r="AS120" s="218"/>
      <c r="AT120" s="221"/>
      <c r="AU120" s="220"/>
      <c r="AV120" s="220"/>
      <c r="AW120" s="220"/>
      <c r="AX120" s="220"/>
      <c r="AY120" s="220"/>
      <c r="AZ120" s="220"/>
      <c r="BA120" s="220"/>
      <c r="BB120" s="220"/>
      <c r="BC120" s="220"/>
      <c r="BD120" s="220"/>
      <c r="BE120" s="218"/>
      <c r="BF120" s="221"/>
      <c r="BG120" s="220"/>
      <c r="BH120" s="220"/>
      <c r="BI120" s="220"/>
      <c r="BJ120" s="220"/>
      <c r="BK120" s="220"/>
      <c r="BL120" s="220"/>
      <c r="BM120" s="220"/>
      <c r="BN120" s="220"/>
      <c r="BO120" s="220"/>
      <c r="BP120" s="220"/>
      <c r="BQ120" s="218"/>
      <c r="BR120" s="221"/>
      <c r="BS120" s="220"/>
      <c r="BT120" s="220"/>
      <c r="BU120" s="220"/>
      <c r="BV120" s="220"/>
      <c r="BW120" s="220"/>
      <c r="BX120" s="220"/>
      <c r="BY120" s="220"/>
      <c r="BZ120" s="220"/>
      <c r="CA120" s="220"/>
      <c r="CB120" s="220"/>
      <c r="CC120" s="218"/>
      <c r="CD120" s="368"/>
    </row>
    <row r="121" spans="1:82" x14ac:dyDescent="0.75">
      <c r="A121" s="39"/>
      <c r="B121" s="73" t="s">
        <v>222</v>
      </c>
      <c r="C121" s="129" t="s">
        <v>223</v>
      </c>
      <c r="D121" s="130" t="s">
        <v>58</v>
      </c>
      <c r="E121" s="255">
        <v>72</v>
      </c>
      <c r="F121" s="224"/>
      <c r="G121" s="74">
        <f t="shared" si="67"/>
        <v>0</v>
      </c>
      <c r="H121" s="230"/>
      <c r="I121" s="232"/>
      <c r="J121" s="219"/>
      <c r="K121" s="220"/>
      <c r="L121" s="220"/>
      <c r="M121" s="220"/>
      <c r="N121" s="220"/>
      <c r="O121" s="220"/>
      <c r="P121" s="220"/>
      <c r="Q121" s="220"/>
      <c r="R121" s="220"/>
      <c r="S121" s="220"/>
      <c r="T121" s="220"/>
      <c r="U121" s="218"/>
      <c r="V121" s="219"/>
      <c r="W121" s="220"/>
      <c r="X121" s="220"/>
      <c r="Y121" s="220"/>
      <c r="Z121" s="220"/>
      <c r="AA121" s="220"/>
      <c r="AB121" s="220"/>
      <c r="AC121" s="220"/>
      <c r="AD121" s="220"/>
      <c r="AE121" s="220"/>
      <c r="AF121" s="220"/>
      <c r="AG121" s="218"/>
      <c r="AH121" s="221"/>
      <c r="AI121" s="220"/>
      <c r="AJ121" s="220"/>
      <c r="AK121" s="220"/>
      <c r="AL121" s="220"/>
      <c r="AM121" s="220"/>
      <c r="AN121" s="220"/>
      <c r="AO121" s="220"/>
      <c r="AP121" s="220"/>
      <c r="AQ121" s="220"/>
      <c r="AR121" s="220"/>
      <c r="AS121" s="218"/>
      <c r="AT121" s="221"/>
      <c r="AU121" s="220"/>
      <c r="AV121" s="220"/>
      <c r="AW121" s="220"/>
      <c r="AX121" s="220"/>
      <c r="AY121" s="220"/>
      <c r="AZ121" s="220"/>
      <c r="BA121" s="220"/>
      <c r="BB121" s="220"/>
      <c r="BC121" s="220"/>
      <c r="BD121" s="220"/>
      <c r="BE121" s="218"/>
      <c r="BF121" s="221"/>
      <c r="BG121" s="220"/>
      <c r="BH121" s="220"/>
      <c r="BI121" s="220"/>
      <c r="BJ121" s="220"/>
      <c r="BK121" s="220"/>
      <c r="BL121" s="220"/>
      <c r="BM121" s="220"/>
      <c r="BN121" s="220"/>
      <c r="BO121" s="220"/>
      <c r="BP121" s="220"/>
      <c r="BQ121" s="218"/>
      <c r="BR121" s="221"/>
      <c r="BS121" s="220"/>
      <c r="BT121" s="220"/>
      <c r="BU121" s="220"/>
      <c r="BV121" s="220"/>
      <c r="BW121" s="220"/>
      <c r="BX121" s="220"/>
      <c r="BY121" s="220"/>
      <c r="BZ121" s="220"/>
      <c r="CA121" s="220"/>
      <c r="CB121" s="220"/>
      <c r="CC121" s="218"/>
      <c r="CD121" s="368"/>
    </row>
    <row r="122" spans="1:82" x14ac:dyDescent="0.75">
      <c r="A122" s="39"/>
      <c r="B122" s="73" t="s">
        <v>224</v>
      </c>
      <c r="C122" s="129" t="s">
        <v>609</v>
      </c>
      <c r="D122" s="130" t="s">
        <v>58</v>
      </c>
      <c r="E122" s="255">
        <v>72</v>
      </c>
      <c r="F122" s="224"/>
      <c r="G122" s="74">
        <f t="shared" si="67"/>
        <v>0</v>
      </c>
      <c r="H122" s="75"/>
      <c r="I122" s="76"/>
      <c r="J122" s="219"/>
      <c r="K122" s="220"/>
      <c r="L122" s="220"/>
      <c r="M122" s="220"/>
      <c r="N122" s="220"/>
      <c r="O122" s="220"/>
      <c r="P122" s="220"/>
      <c r="Q122" s="220"/>
      <c r="R122" s="220"/>
      <c r="S122" s="220"/>
      <c r="T122" s="220"/>
      <c r="U122" s="218"/>
      <c r="V122" s="219"/>
      <c r="W122" s="220"/>
      <c r="X122" s="220"/>
      <c r="Y122" s="220"/>
      <c r="Z122" s="220"/>
      <c r="AA122" s="220"/>
      <c r="AB122" s="220"/>
      <c r="AC122" s="220"/>
      <c r="AD122" s="220"/>
      <c r="AE122" s="220"/>
      <c r="AF122" s="220"/>
      <c r="AG122" s="218"/>
      <c r="AH122" s="221"/>
      <c r="AI122" s="220"/>
      <c r="AJ122" s="220"/>
      <c r="AK122" s="220"/>
      <c r="AL122" s="220"/>
      <c r="AM122" s="220"/>
      <c r="AN122" s="220"/>
      <c r="AO122" s="220"/>
      <c r="AP122" s="220"/>
      <c r="AQ122" s="220"/>
      <c r="AR122" s="220"/>
      <c r="AS122" s="218"/>
      <c r="AT122" s="221"/>
      <c r="AU122" s="220"/>
      <c r="AV122" s="220"/>
      <c r="AW122" s="220"/>
      <c r="AX122" s="220"/>
      <c r="AY122" s="220"/>
      <c r="AZ122" s="220"/>
      <c r="BA122" s="220"/>
      <c r="BB122" s="220"/>
      <c r="BC122" s="220"/>
      <c r="BD122" s="220"/>
      <c r="BE122" s="218"/>
      <c r="BF122" s="221"/>
      <c r="BG122" s="220"/>
      <c r="BH122" s="220"/>
      <c r="BI122" s="220"/>
      <c r="BJ122" s="220"/>
      <c r="BK122" s="220"/>
      <c r="BL122" s="220"/>
      <c r="BM122" s="220"/>
      <c r="BN122" s="220"/>
      <c r="BO122" s="220"/>
      <c r="BP122" s="220"/>
      <c r="BQ122" s="218"/>
      <c r="BR122" s="221"/>
      <c r="BS122" s="220"/>
      <c r="BT122" s="220"/>
      <c r="BU122" s="220"/>
      <c r="BV122" s="220"/>
      <c r="BW122" s="220"/>
      <c r="BX122" s="220"/>
      <c r="BY122" s="220"/>
      <c r="BZ122" s="220"/>
      <c r="CA122" s="220"/>
      <c r="CB122" s="220"/>
      <c r="CC122" s="218"/>
      <c r="CD122" s="368"/>
    </row>
    <row r="123" spans="1:82" x14ac:dyDescent="0.75">
      <c r="A123" s="39"/>
      <c r="B123" s="73" t="s">
        <v>225</v>
      </c>
      <c r="C123" s="129" t="s">
        <v>911</v>
      </c>
      <c r="D123" s="130" t="s">
        <v>226</v>
      </c>
      <c r="E123" s="255">
        <v>4</v>
      </c>
      <c r="F123" s="275"/>
      <c r="G123" s="74">
        <f>+E123*F123</f>
        <v>0</v>
      </c>
      <c r="H123" s="75"/>
      <c r="I123" s="76"/>
      <c r="J123" s="230"/>
      <c r="K123" s="227"/>
      <c r="L123" s="231"/>
      <c r="M123" s="231"/>
      <c r="N123" s="231"/>
      <c r="O123" s="231"/>
      <c r="P123" s="231"/>
      <c r="Q123" s="231"/>
      <c r="R123" s="231"/>
      <c r="S123" s="231"/>
      <c r="T123" s="231"/>
      <c r="U123" s="232">
        <f>G123/6</f>
        <v>0</v>
      </c>
      <c r="V123" s="230"/>
      <c r="W123" s="231"/>
      <c r="X123" s="231"/>
      <c r="Y123" s="231"/>
      <c r="Z123" s="231"/>
      <c r="AA123" s="231"/>
      <c r="AB123" s="231"/>
      <c r="AC123" s="231"/>
      <c r="AD123" s="231"/>
      <c r="AE123" s="231"/>
      <c r="AF123" s="231"/>
      <c r="AG123" s="232">
        <f>G123/6</f>
        <v>0</v>
      </c>
      <c r="AH123" s="233"/>
      <c r="AI123" s="231"/>
      <c r="AJ123" s="231"/>
      <c r="AK123" s="231"/>
      <c r="AL123" s="231"/>
      <c r="AM123" s="231"/>
      <c r="AN123" s="231"/>
      <c r="AO123" s="231"/>
      <c r="AP123" s="231"/>
      <c r="AQ123" s="231"/>
      <c r="AR123" s="231"/>
      <c r="AS123" s="232">
        <f>G123/6</f>
        <v>0</v>
      </c>
      <c r="AT123" s="233"/>
      <c r="AU123" s="231"/>
      <c r="AV123" s="231"/>
      <c r="AW123" s="231"/>
      <c r="AX123" s="231"/>
      <c r="AY123" s="231"/>
      <c r="AZ123" s="231"/>
      <c r="BA123" s="231"/>
      <c r="BB123" s="231"/>
      <c r="BC123" s="231"/>
      <c r="BD123" s="231"/>
      <c r="BE123" s="232">
        <f>G123/6</f>
        <v>0</v>
      </c>
      <c r="BF123" s="233"/>
      <c r="BG123" s="231"/>
      <c r="BH123" s="231"/>
      <c r="BI123" s="231"/>
      <c r="BJ123" s="231"/>
      <c r="BK123" s="231"/>
      <c r="BL123" s="231"/>
      <c r="BM123" s="231"/>
      <c r="BN123" s="231"/>
      <c r="BO123" s="231"/>
      <c r="BP123" s="231"/>
      <c r="BQ123" s="232">
        <f>G123/6</f>
        <v>0</v>
      </c>
      <c r="BR123" s="233"/>
      <c r="BS123" s="231"/>
      <c r="BT123" s="231"/>
      <c r="BU123" s="231"/>
      <c r="BV123" s="231"/>
      <c r="BW123" s="231"/>
      <c r="BX123" s="231"/>
      <c r="BY123" s="231"/>
      <c r="BZ123" s="231"/>
      <c r="CA123" s="231"/>
      <c r="CB123" s="231"/>
      <c r="CC123" s="232">
        <f>G123-SUM(H123:CB123)</f>
        <v>0</v>
      </c>
      <c r="CD123" s="368"/>
    </row>
    <row r="124" spans="1:82" x14ac:dyDescent="0.75">
      <c r="A124" s="39"/>
      <c r="B124" s="73" t="s">
        <v>227</v>
      </c>
      <c r="C124" s="129" t="s">
        <v>228</v>
      </c>
      <c r="D124" s="130" t="s">
        <v>58</v>
      </c>
      <c r="E124" s="255">
        <v>72</v>
      </c>
      <c r="F124" s="224"/>
      <c r="G124" s="74">
        <f t="shared" si="67"/>
        <v>0</v>
      </c>
      <c r="H124" s="75"/>
      <c r="I124" s="76"/>
      <c r="J124" s="219"/>
      <c r="K124" s="220"/>
      <c r="L124" s="220"/>
      <c r="M124" s="220"/>
      <c r="N124" s="220"/>
      <c r="O124" s="220"/>
      <c r="P124" s="220"/>
      <c r="Q124" s="220"/>
      <c r="R124" s="220"/>
      <c r="S124" s="220"/>
      <c r="T124" s="220"/>
      <c r="U124" s="218"/>
      <c r="V124" s="219"/>
      <c r="W124" s="220"/>
      <c r="X124" s="220"/>
      <c r="Y124" s="220"/>
      <c r="Z124" s="220"/>
      <c r="AA124" s="220"/>
      <c r="AB124" s="220"/>
      <c r="AC124" s="220"/>
      <c r="AD124" s="220"/>
      <c r="AE124" s="220"/>
      <c r="AF124" s="220"/>
      <c r="AG124" s="218"/>
      <c r="AH124" s="221"/>
      <c r="AI124" s="220"/>
      <c r="AJ124" s="220"/>
      <c r="AK124" s="220"/>
      <c r="AL124" s="220"/>
      <c r="AM124" s="220"/>
      <c r="AN124" s="220"/>
      <c r="AO124" s="220"/>
      <c r="AP124" s="220"/>
      <c r="AQ124" s="220"/>
      <c r="AR124" s="220"/>
      <c r="AS124" s="218"/>
      <c r="AT124" s="221"/>
      <c r="AU124" s="220"/>
      <c r="AV124" s="220"/>
      <c r="AW124" s="220"/>
      <c r="AX124" s="220"/>
      <c r="AY124" s="220"/>
      <c r="AZ124" s="220"/>
      <c r="BA124" s="220"/>
      <c r="BB124" s="220"/>
      <c r="BC124" s="220"/>
      <c r="BD124" s="220"/>
      <c r="BE124" s="218"/>
      <c r="BF124" s="221"/>
      <c r="BG124" s="220"/>
      <c r="BH124" s="220"/>
      <c r="BI124" s="220"/>
      <c r="BJ124" s="220"/>
      <c r="BK124" s="220"/>
      <c r="BL124" s="220"/>
      <c r="BM124" s="220"/>
      <c r="BN124" s="220"/>
      <c r="BO124" s="220"/>
      <c r="BP124" s="220"/>
      <c r="BQ124" s="218"/>
      <c r="BR124" s="221"/>
      <c r="BS124" s="220"/>
      <c r="BT124" s="220"/>
      <c r="BU124" s="220"/>
      <c r="BV124" s="220"/>
      <c r="BW124" s="220"/>
      <c r="BX124" s="220"/>
      <c r="BY124" s="220"/>
      <c r="BZ124" s="220"/>
      <c r="CA124" s="220"/>
      <c r="CB124" s="220"/>
      <c r="CC124" s="218"/>
      <c r="CD124" s="368"/>
    </row>
    <row r="125" spans="1:82" x14ac:dyDescent="0.75">
      <c r="A125" s="39"/>
      <c r="B125" s="73" t="s">
        <v>229</v>
      </c>
      <c r="C125" s="129" t="s">
        <v>230</v>
      </c>
      <c r="D125" s="130" t="s">
        <v>479</v>
      </c>
      <c r="E125" s="255">
        <v>60</v>
      </c>
      <c r="F125" s="275"/>
      <c r="G125" s="74">
        <f>+E125*F125</f>
        <v>0</v>
      </c>
      <c r="H125" s="75"/>
      <c r="I125" s="76"/>
      <c r="J125" s="230"/>
      <c r="K125" s="227"/>
      <c r="L125" s="231"/>
      <c r="M125" s="231"/>
      <c r="N125" s="231"/>
      <c r="O125" s="231"/>
      <c r="P125" s="231"/>
      <c r="Q125" s="231"/>
      <c r="R125" s="231"/>
      <c r="S125" s="231"/>
      <c r="T125" s="231"/>
      <c r="U125" s="232">
        <f>G125/6</f>
        <v>0</v>
      </c>
      <c r="V125" s="230"/>
      <c r="W125" s="231"/>
      <c r="X125" s="231"/>
      <c r="Y125" s="231"/>
      <c r="Z125" s="231"/>
      <c r="AA125" s="231"/>
      <c r="AB125" s="231"/>
      <c r="AC125" s="231"/>
      <c r="AD125" s="231"/>
      <c r="AE125" s="231"/>
      <c r="AF125" s="231"/>
      <c r="AG125" s="232">
        <f>G125/6</f>
        <v>0</v>
      </c>
      <c r="AH125" s="233"/>
      <c r="AI125" s="231"/>
      <c r="AJ125" s="231"/>
      <c r="AK125" s="231"/>
      <c r="AL125" s="231"/>
      <c r="AM125" s="231"/>
      <c r="AN125" s="231"/>
      <c r="AO125" s="231"/>
      <c r="AP125" s="231"/>
      <c r="AQ125" s="231"/>
      <c r="AR125" s="231"/>
      <c r="AS125" s="232">
        <f>G125/6</f>
        <v>0</v>
      </c>
      <c r="AT125" s="233"/>
      <c r="AU125" s="231"/>
      <c r="AV125" s="231"/>
      <c r="AW125" s="231"/>
      <c r="AX125" s="231"/>
      <c r="AY125" s="231"/>
      <c r="AZ125" s="231"/>
      <c r="BA125" s="231"/>
      <c r="BB125" s="231"/>
      <c r="BC125" s="231"/>
      <c r="BD125" s="231"/>
      <c r="BE125" s="232">
        <f>G125/6</f>
        <v>0</v>
      </c>
      <c r="BF125" s="233"/>
      <c r="BG125" s="231"/>
      <c r="BH125" s="231"/>
      <c r="BI125" s="231"/>
      <c r="BJ125" s="231"/>
      <c r="BK125" s="231"/>
      <c r="BL125" s="231"/>
      <c r="BM125" s="231"/>
      <c r="BN125" s="231"/>
      <c r="BO125" s="231"/>
      <c r="BP125" s="231"/>
      <c r="BQ125" s="232">
        <f>G125/6</f>
        <v>0</v>
      </c>
      <c r="BR125" s="233"/>
      <c r="BS125" s="231"/>
      <c r="BT125" s="231"/>
      <c r="BU125" s="231"/>
      <c r="BV125" s="231"/>
      <c r="BW125" s="231"/>
      <c r="BX125" s="231"/>
      <c r="BY125" s="231"/>
      <c r="BZ125" s="231"/>
      <c r="CA125" s="231"/>
      <c r="CB125" s="231"/>
      <c r="CC125" s="232">
        <f>G125-SUM(H125:CB125)</f>
        <v>0</v>
      </c>
      <c r="CD125" s="368"/>
    </row>
    <row r="126" spans="1:82" x14ac:dyDescent="0.75">
      <c r="A126" s="39"/>
      <c r="B126" s="73" t="s">
        <v>232</v>
      </c>
      <c r="C126" s="129" t="s">
        <v>233</v>
      </c>
      <c r="D126" s="130" t="s">
        <v>58</v>
      </c>
      <c r="E126" s="255">
        <v>72</v>
      </c>
      <c r="F126" s="224"/>
      <c r="G126" s="74">
        <f t="shared" si="67"/>
        <v>0</v>
      </c>
      <c r="H126" s="230"/>
      <c r="I126" s="232"/>
      <c r="J126" s="219"/>
      <c r="K126" s="220"/>
      <c r="L126" s="220"/>
      <c r="M126" s="220"/>
      <c r="N126" s="220"/>
      <c r="O126" s="220"/>
      <c r="P126" s="220"/>
      <c r="Q126" s="220"/>
      <c r="R126" s="220"/>
      <c r="S126" s="220"/>
      <c r="T126" s="220"/>
      <c r="U126" s="218"/>
      <c r="V126" s="219"/>
      <c r="W126" s="220"/>
      <c r="X126" s="220"/>
      <c r="Y126" s="220"/>
      <c r="Z126" s="220"/>
      <c r="AA126" s="220"/>
      <c r="AB126" s="220"/>
      <c r="AC126" s="220"/>
      <c r="AD126" s="220"/>
      <c r="AE126" s="220"/>
      <c r="AF126" s="220"/>
      <c r="AG126" s="218"/>
      <c r="AH126" s="221"/>
      <c r="AI126" s="220"/>
      <c r="AJ126" s="220"/>
      <c r="AK126" s="220"/>
      <c r="AL126" s="220"/>
      <c r="AM126" s="220"/>
      <c r="AN126" s="220"/>
      <c r="AO126" s="220"/>
      <c r="AP126" s="220"/>
      <c r="AQ126" s="220"/>
      <c r="AR126" s="220"/>
      <c r="AS126" s="218"/>
      <c r="AT126" s="221"/>
      <c r="AU126" s="220"/>
      <c r="AV126" s="220"/>
      <c r="AW126" s="220"/>
      <c r="AX126" s="220"/>
      <c r="AY126" s="220"/>
      <c r="AZ126" s="220"/>
      <c r="BA126" s="220"/>
      <c r="BB126" s="220"/>
      <c r="BC126" s="220"/>
      <c r="BD126" s="220"/>
      <c r="BE126" s="218"/>
      <c r="BF126" s="221"/>
      <c r="BG126" s="220"/>
      <c r="BH126" s="220"/>
      <c r="BI126" s="220"/>
      <c r="BJ126" s="220"/>
      <c r="BK126" s="220"/>
      <c r="BL126" s="220"/>
      <c r="BM126" s="220"/>
      <c r="BN126" s="220"/>
      <c r="BO126" s="220"/>
      <c r="BP126" s="220"/>
      <c r="BQ126" s="218"/>
      <c r="BR126" s="221"/>
      <c r="BS126" s="220"/>
      <c r="BT126" s="220"/>
      <c r="BU126" s="220"/>
      <c r="BV126" s="220"/>
      <c r="BW126" s="220"/>
      <c r="BX126" s="220"/>
      <c r="BY126" s="220"/>
      <c r="BZ126" s="220"/>
      <c r="CA126" s="220"/>
      <c r="CB126" s="220"/>
      <c r="CC126" s="218"/>
      <c r="CD126" s="368"/>
    </row>
    <row r="127" spans="1:82" x14ac:dyDescent="0.75">
      <c r="A127" s="39"/>
      <c r="B127" s="73" t="s">
        <v>234</v>
      </c>
      <c r="C127" s="129" t="s">
        <v>235</v>
      </c>
      <c r="D127" s="130" t="s">
        <v>86</v>
      </c>
      <c r="E127" s="255">
        <v>1</v>
      </c>
      <c r="F127" s="216"/>
      <c r="G127" s="74">
        <f>+E127*F127</f>
        <v>0</v>
      </c>
      <c r="H127" s="230"/>
      <c r="I127" s="232"/>
      <c r="J127" s="230"/>
      <c r="K127" s="227"/>
      <c r="L127" s="231"/>
      <c r="M127" s="231"/>
      <c r="N127" s="231"/>
      <c r="O127" s="231"/>
      <c r="P127" s="231"/>
      <c r="Q127" s="231"/>
      <c r="R127" s="231"/>
      <c r="S127" s="231"/>
      <c r="T127" s="231"/>
      <c r="U127" s="232">
        <f>G127/6</f>
        <v>0</v>
      </c>
      <c r="V127" s="230"/>
      <c r="W127" s="231"/>
      <c r="X127" s="231"/>
      <c r="Y127" s="231"/>
      <c r="Z127" s="231"/>
      <c r="AA127" s="231"/>
      <c r="AB127" s="231"/>
      <c r="AC127" s="231"/>
      <c r="AD127" s="231"/>
      <c r="AE127" s="231"/>
      <c r="AF127" s="231"/>
      <c r="AG127" s="232">
        <f>G127/6</f>
        <v>0</v>
      </c>
      <c r="AH127" s="233"/>
      <c r="AI127" s="231"/>
      <c r="AJ127" s="231"/>
      <c r="AK127" s="231"/>
      <c r="AL127" s="231"/>
      <c r="AM127" s="231"/>
      <c r="AN127" s="231"/>
      <c r="AO127" s="231"/>
      <c r="AP127" s="231"/>
      <c r="AQ127" s="231"/>
      <c r="AR127" s="231"/>
      <c r="AS127" s="232">
        <f>G127/6</f>
        <v>0</v>
      </c>
      <c r="AT127" s="233"/>
      <c r="AU127" s="231"/>
      <c r="AV127" s="231"/>
      <c r="AW127" s="231"/>
      <c r="AX127" s="231"/>
      <c r="AY127" s="231"/>
      <c r="AZ127" s="231"/>
      <c r="BA127" s="231"/>
      <c r="BB127" s="231"/>
      <c r="BC127" s="231"/>
      <c r="BD127" s="231"/>
      <c r="BE127" s="232">
        <f>G127/6</f>
        <v>0</v>
      </c>
      <c r="BF127" s="233"/>
      <c r="BG127" s="231"/>
      <c r="BH127" s="231"/>
      <c r="BI127" s="231"/>
      <c r="BJ127" s="231"/>
      <c r="BK127" s="231"/>
      <c r="BL127" s="231"/>
      <c r="BM127" s="231"/>
      <c r="BN127" s="231"/>
      <c r="BO127" s="231"/>
      <c r="BP127" s="231"/>
      <c r="BQ127" s="232">
        <f>G127/6</f>
        <v>0</v>
      </c>
      <c r="BR127" s="233"/>
      <c r="BS127" s="231"/>
      <c r="BT127" s="231"/>
      <c r="BU127" s="231"/>
      <c r="BV127" s="231"/>
      <c r="BW127" s="231"/>
      <c r="BX127" s="231"/>
      <c r="BY127" s="231"/>
      <c r="BZ127" s="231"/>
      <c r="CA127" s="231"/>
      <c r="CB127" s="231"/>
      <c r="CC127" s="232">
        <f>G127-SUM(J127:CB127)</f>
        <v>0</v>
      </c>
      <c r="CD127" s="368"/>
    </row>
    <row r="128" spans="1:82" x14ac:dyDescent="0.75">
      <c r="A128" s="39"/>
      <c r="B128" s="131" t="s">
        <v>236</v>
      </c>
      <c r="C128" s="132" t="s">
        <v>237</v>
      </c>
      <c r="D128" s="133"/>
      <c r="E128" s="296"/>
      <c r="F128" s="250"/>
      <c r="G128" s="134">
        <f t="shared" ref="G128:AL128" si="68">SUM(G129:G137)</f>
        <v>0</v>
      </c>
      <c r="H128" s="135">
        <f t="shared" si="68"/>
        <v>0</v>
      </c>
      <c r="I128" s="136">
        <f t="shared" si="68"/>
        <v>0</v>
      </c>
      <c r="J128" s="135">
        <f t="shared" si="68"/>
        <v>0</v>
      </c>
      <c r="K128" s="137">
        <f t="shared" si="68"/>
        <v>0</v>
      </c>
      <c r="L128" s="137">
        <f t="shared" si="68"/>
        <v>0</v>
      </c>
      <c r="M128" s="137">
        <f t="shared" si="68"/>
        <v>0</v>
      </c>
      <c r="N128" s="137">
        <f t="shared" si="68"/>
        <v>0</v>
      </c>
      <c r="O128" s="137">
        <f t="shared" si="68"/>
        <v>0</v>
      </c>
      <c r="P128" s="137">
        <f t="shared" si="68"/>
        <v>0</v>
      </c>
      <c r="Q128" s="137">
        <f t="shared" si="68"/>
        <v>0</v>
      </c>
      <c r="R128" s="137">
        <f t="shared" si="68"/>
        <v>0</v>
      </c>
      <c r="S128" s="137">
        <f t="shared" si="68"/>
        <v>0</v>
      </c>
      <c r="T128" s="137">
        <f t="shared" si="68"/>
        <v>0</v>
      </c>
      <c r="U128" s="136">
        <f t="shared" si="68"/>
        <v>0</v>
      </c>
      <c r="V128" s="135">
        <f t="shared" si="68"/>
        <v>0</v>
      </c>
      <c r="W128" s="137">
        <f t="shared" si="68"/>
        <v>0</v>
      </c>
      <c r="X128" s="137">
        <f t="shared" si="68"/>
        <v>0</v>
      </c>
      <c r="Y128" s="137">
        <f t="shared" si="68"/>
        <v>0</v>
      </c>
      <c r="Z128" s="137">
        <f t="shared" si="68"/>
        <v>0</v>
      </c>
      <c r="AA128" s="137">
        <f t="shared" si="68"/>
        <v>0</v>
      </c>
      <c r="AB128" s="137">
        <f t="shared" si="68"/>
        <v>0</v>
      </c>
      <c r="AC128" s="137">
        <f t="shared" si="68"/>
        <v>0</v>
      </c>
      <c r="AD128" s="137">
        <f t="shared" si="68"/>
        <v>0</v>
      </c>
      <c r="AE128" s="137">
        <f t="shared" si="68"/>
        <v>0</v>
      </c>
      <c r="AF128" s="137">
        <f t="shared" si="68"/>
        <v>0</v>
      </c>
      <c r="AG128" s="136">
        <f t="shared" si="68"/>
        <v>0</v>
      </c>
      <c r="AH128" s="138">
        <f t="shared" si="68"/>
        <v>0</v>
      </c>
      <c r="AI128" s="137">
        <f t="shared" si="68"/>
        <v>0</v>
      </c>
      <c r="AJ128" s="137">
        <f t="shared" si="68"/>
        <v>0</v>
      </c>
      <c r="AK128" s="137">
        <f t="shared" si="68"/>
        <v>0</v>
      </c>
      <c r="AL128" s="137">
        <f t="shared" si="68"/>
        <v>0</v>
      </c>
      <c r="AM128" s="137">
        <f t="shared" ref="AM128:BR128" si="69">SUM(AM129:AM137)</f>
        <v>0</v>
      </c>
      <c r="AN128" s="137">
        <f t="shared" si="69"/>
        <v>0</v>
      </c>
      <c r="AO128" s="137">
        <f t="shared" si="69"/>
        <v>0</v>
      </c>
      <c r="AP128" s="137">
        <f t="shared" si="69"/>
        <v>0</v>
      </c>
      <c r="AQ128" s="137">
        <f t="shared" si="69"/>
        <v>0</v>
      </c>
      <c r="AR128" s="137">
        <f t="shared" si="69"/>
        <v>0</v>
      </c>
      <c r="AS128" s="136">
        <f t="shared" si="69"/>
        <v>0</v>
      </c>
      <c r="AT128" s="138">
        <f t="shared" si="69"/>
        <v>0</v>
      </c>
      <c r="AU128" s="137">
        <f t="shared" si="69"/>
        <v>0</v>
      </c>
      <c r="AV128" s="137">
        <f t="shared" si="69"/>
        <v>0</v>
      </c>
      <c r="AW128" s="137">
        <f t="shared" si="69"/>
        <v>0</v>
      </c>
      <c r="AX128" s="137">
        <f t="shared" si="69"/>
        <v>0</v>
      </c>
      <c r="AY128" s="137">
        <f t="shared" si="69"/>
        <v>0</v>
      </c>
      <c r="AZ128" s="137">
        <f t="shared" si="69"/>
        <v>0</v>
      </c>
      <c r="BA128" s="137">
        <f t="shared" si="69"/>
        <v>0</v>
      </c>
      <c r="BB128" s="137">
        <f t="shared" si="69"/>
        <v>0</v>
      </c>
      <c r="BC128" s="137">
        <f t="shared" si="69"/>
        <v>0</v>
      </c>
      <c r="BD128" s="137">
        <f t="shared" si="69"/>
        <v>0</v>
      </c>
      <c r="BE128" s="136">
        <f t="shared" si="69"/>
        <v>0</v>
      </c>
      <c r="BF128" s="138">
        <f t="shared" si="69"/>
        <v>0</v>
      </c>
      <c r="BG128" s="137">
        <f t="shared" si="69"/>
        <v>0</v>
      </c>
      <c r="BH128" s="137">
        <f t="shared" si="69"/>
        <v>0</v>
      </c>
      <c r="BI128" s="137">
        <f t="shared" si="69"/>
        <v>0</v>
      </c>
      <c r="BJ128" s="137">
        <f t="shared" si="69"/>
        <v>0</v>
      </c>
      <c r="BK128" s="137">
        <f t="shared" si="69"/>
        <v>0</v>
      </c>
      <c r="BL128" s="137">
        <f t="shared" si="69"/>
        <v>0</v>
      </c>
      <c r="BM128" s="137">
        <f t="shared" si="69"/>
        <v>0</v>
      </c>
      <c r="BN128" s="137">
        <f t="shared" si="69"/>
        <v>0</v>
      </c>
      <c r="BO128" s="137">
        <f t="shared" si="69"/>
        <v>0</v>
      </c>
      <c r="BP128" s="137">
        <f t="shared" si="69"/>
        <v>0</v>
      </c>
      <c r="BQ128" s="136">
        <f t="shared" si="69"/>
        <v>0</v>
      </c>
      <c r="BR128" s="138">
        <f t="shared" si="69"/>
        <v>0</v>
      </c>
      <c r="BS128" s="137">
        <f t="shared" ref="BS128:CC128" si="70">SUM(BS129:BS137)</f>
        <v>0</v>
      </c>
      <c r="BT128" s="137">
        <f t="shared" si="70"/>
        <v>0</v>
      </c>
      <c r="BU128" s="137">
        <f t="shared" si="70"/>
        <v>0</v>
      </c>
      <c r="BV128" s="137">
        <f t="shared" si="70"/>
        <v>0</v>
      </c>
      <c r="BW128" s="137">
        <f t="shared" si="70"/>
        <v>0</v>
      </c>
      <c r="BX128" s="137">
        <f t="shared" si="70"/>
        <v>0</v>
      </c>
      <c r="BY128" s="137">
        <f t="shared" si="70"/>
        <v>0</v>
      </c>
      <c r="BZ128" s="137">
        <f t="shared" si="70"/>
        <v>0</v>
      </c>
      <c r="CA128" s="137">
        <f t="shared" si="70"/>
        <v>0</v>
      </c>
      <c r="CB128" s="137">
        <f t="shared" si="70"/>
        <v>0</v>
      </c>
      <c r="CC128" s="136">
        <f t="shared" si="70"/>
        <v>0</v>
      </c>
      <c r="CD128" s="368"/>
    </row>
    <row r="129" spans="1:82" x14ac:dyDescent="0.75">
      <c r="A129" s="39"/>
      <c r="B129" s="73" t="s">
        <v>238</v>
      </c>
      <c r="C129" s="129" t="s">
        <v>239</v>
      </c>
      <c r="D129" s="139" t="s">
        <v>58</v>
      </c>
      <c r="E129" s="255">
        <v>72</v>
      </c>
      <c r="F129" s="224"/>
      <c r="G129" s="74">
        <f t="shared" ref="G129:G137" si="71">+SUM(H129:CC129)</f>
        <v>0</v>
      </c>
      <c r="H129" s="230"/>
      <c r="I129" s="232"/>
      <c r="J129" s="219"/>
      <c r="K129" s="220"/>
      <c r="L129" s="220"/>
      <c r="M129" s="220"/>
      <c r="N129" s="220"/>
      <c r="O129" s="220"/>
      <c r="P129" s="220"/>
      <c r="Q129" s="220"/>
      <c r="R129" s="220"/>
      <c r="S129" s="220"/>
      <c r="T129" s="220"/>
      <c r="U129" s="218"/>
      <c r="V129" s="219"/>
      <c r="W129" s="220"/>
      <c r="X129" s="220"/>
      <c r="Y129" s="220"/>
      <c r="Z129" s="220"/>
      <c r="AA129" s="220"/>
      <c r="AB129" s="220"/>
      <c r="AC129" s="220"/>
      <c r="AD129" s="220"/>
      <c r="AE129" s="220"/>
      <c r="AF129" s="220"/>
      <c r="AG129" s="218"/>
      <c r="AH129" s="221"/>
      <c r="AI129" s="220"/>
      <c r="AJ129" s="220"/>
      <c r="AK129" s="220"/>
      <c r="AL129" s="220"/>
      <c r="AM129" s="220"/>
      <c r="AN129" s="220"/>
      <c r="AO129" s="220"/>
      <c r="AP129" s="220"/>
      <c r="AQ129" s="220"/>
      <c r="AR129" s="220"/>
      <c r="AS129" s="218"/>
      <c r="AT129" s="221"/>
      <c r="AU129" s="220"/>
      <c r="AV129" s="220"/>
      <c r="AW129" s="220"/>
      <c r="AX129" s="220"/>
      <c r="AY129" s="220"/>
      <c r="AZ129" s="220"/>
      <c r="BA129" s="220"/>
      <c r="BB129" s="220"/>
      <c r="BC129" s="220"/>
      <c r="BD129" s="220"/>
      <c r="BE129" s="218"/>
      <c r="BF129" s="221"/>
      <c r="BG129" s="220"/>
      <c r="BH129" s="220"/>
      <c r="BI129" s="220"/>
      <c r="BJ129" s="220"/>
      <c r="BK129" s="220"/>
      <c r="BL129" s="220"/>
      <c r="BM129" s="220"/>
      <c r="BN129" s="220"/>
      <c r="BO129" s="220"/>
      <c r="BP129" s="220"/>
      <c r="BQ129" s="218"/>
      <c r="BR129" s="221"/>
      <c r="BS129" s="220"/>
      <c r="BT129" s="220"/>
      <c r="BU129" s="220"/>
      <c r="BV129" s="220"/>
      <c r="BW129" s="220"/>
      <c r="BX129" s="220"/>
      <c r="BY129" s="220"/>
      <c r="BZ129" s="220"/>
      <c r="CA129" s="220"/>
      <c r="CB129" s="220"/>
      <c r="CC129" s="218"/>
      <c r="CD129" s="368"/>
    </row>
    <row r="130" spans="1:82" x14ac:dyDescent="0.75">
      <c r="A130" s="39"/>
      <c r="B130" s="73" t="s">
        <v>240</v>
      </c>
      <c r="C130" s="129" t="s">
        <v>241</v>
      </c>
      <c r="D130" s="139" t="s">
        <v>58</v>
      </c>
      <c r="E130" s="255">
        <v>72</v>
      </c>
      <c r="F130" s="224"/>
      <c r="G130" s="74">
        <f t="shared" si="71"/>
        <v>0</v>
      </c>
      <c r="H130" s="230"/>
      <c r="I130" s="232"/>
      <c r="J130" s="219"/>
      <c r="K130" s="220"/>
      <c r="L130" s="220"/>
      <c r="M130" s="220"/>
      <c r="N130" s="220"/>
      <c r="O130" s="220"/>
      <c r="P130" s="220"/>
      <c r="Q130" s="220"/>
      <c r="R130" s="220"/>
      <c r="S130" s="220"/>
      <c r="T130" s="220"/>
      <c r="U130" s="218"/>
      <c r="V130" s="219"/>
      <c r="W130" s="220"/>
      <c r="X130" s="220"/>
      <c r="Y130" s="220"/>
      <c r="Z130" s="220"/>
      <c r="AA130" s="220"/>
      <c r="AB130" s="220"/>
      <c r="AC130" s="220"/>
      <c r="AD130" s="220"/>
      <c r="AE130" s="220"/>
      <c r="AF130" s="220"/>
      <c r="AG130" s="218"/>
      <c r="AH130" s="221"/>
      <c r="AI130" s="220"/>
      <c r="AJ130" s="220"/>
      <c r="AK130" s="220"/>
      <c r="AL130" s="220"/>
      <c r="AM130" s="220"/>
      <c r="AN130" s="220"/>
      <c r="AO130" s="220"/>
      <c r="AP130" s="220"/>
      <c r="AQ130" s="220"/>
      <c r="AR130" s="220"/>
      <c r="AS130" s="218"/>
      <c r="AT130" s="221"/>
      <c r="AU130" s="220"/>
      <c r="AV130" s="220"/>
      <c r="AW130" s="220"/>
      <c r="AX130" s="220"/>
      <c r="AY130" s="220"/>
      <c r="AZ130" s="220"/>
      <c r="BA130" s="220"/>
      <c r="BB130" s="220"/>
      <c r="BC130" s="220"/>
      <c r="BD130" s="220"/>
      <c r="BE130" s="218"/>
      <c r="BF130" s="221"/>
      <c r="BG130" s="220"/>
      <c r="BH130" s="220"/>
      <c r="BI130" s="220"/>
      <c r="BJ130" s="220"/>
      <c r="BK130" s="220"/>
      <c r="BL130" s="220"/>
      <c r="BM130" s="220"/>
      <c r="BN130" s="220"/>
      <c r="BO130" s="220"/>
      <c r="BP130" s="220"/>
      <c r="BQ130" s="218"/>
      <c r="BR130" s="221"/>
      <c r="BS130" s="220"/>
      <c r="BT130" s="220"/>
      <c r="BU130" s="220"/>
      <c r="BV130" s="220"/>
      <c r="BW130" s="220"/>
      <c r="BX130" s="220"/>
      <c r="BY130" s="220"/>
      <c r="BZ130" s="220"/>
      <c r="CA130" s="220"/>
      <c r="CB130" s="220"/>
      <c r="CC130" s="218"/>
      <c r="CD130" s="368"/>
    </row>
    <row r="131" spans="1:82" x14ac:dyDescent="0.75">
      <c r="A131" s="39"/>
      <c r="B131" s="73" t="s">
        <v>242</v>
      </c>
      <c r="C131" s="129" t="s">
        <v>243</v>
      </c>
      <c r="D131" s="139" t="s">
        <v>58</v>
      </c>
      <c r="E131" s="255">
        <v>72</v>
      </c>
      <c r="F131" s="224"/>
      <c r="G131" s="74">
        <f t="shared" si="71"/>
        <v>0</v>
      </c>
      <c r="H131" s="230"/>
      <c r="I131" s="232"/>
      <c r="J131" s="219"/>
      <c r="K131" s="220"/>
      <c r="L131" s="220"/>
      <c r="M131" s="220"/>
      <c r="N131" s="220"/>
      <c r="O131" s="220"/>
      <c r="P131" s="220"/>
      <c r="Q131" s="220"/>
      <c r="R131" s="220"/>
      <c r="S131" s="220"/>
      <c r="T131" s="220"/>
      <c r="U131" s="218"/>
      <c r="V131" s="219"/>
      <c r="W131" s="220"/>
      <c r="X131" s="220"/>
      <c r="Y131" s="220"/>
      <c r="Z131" s="220"/>
      <c r="AA131" s="220"/>
      <c r="AB131" s="220"/>
      <c r="AC131" s="220"/>
      <c r="AD131" s="220"/>
      <c r="AE131" s="220"/>
      <c r="AF131" s="220"/>
      <c r="AG131" s="218"/>
      <c r="AH131" s="221"/>
      <c r="AI131" s="220"/>
      <c r="AJ131" s="220"/>
      <c r="AK131" s="220"/>
      <c r="AL131" s="220"/>
      <c r="AM131" s="220"/>
      <c r="AN131" s="220"/>
      <c r="AO131" s="220"/>
      <c r="AP131" s="220"/>
      <c r="AQ131" s="220"/>
      <c r="AR131" s="220"/>
      <c r="AS131" s="218"/>
      <c r="AT131" s="221"/>
      <c r="AU131" s="220"/>
      <c r="AV131" s="220"/>
      <c r="AW131" s="220"/>
      <c r="AX131" s="220"/>
      <c r="AY131" s="220"/>
      <c r="AZ131" s="220"/>
      <c r="BA131" s="220"/>
      <c r="BB131" s="220"/>
      <c r="BC131" s="220"/>
      <c r="BD131" s="220"/>
      <c r="BE131" s="218"/>
      <c r="BF131" s="221"/>
      <c r="BG131" s="220"/>
      <c r="BH131" s="220"/>
      <c r="BI131" s="220"/>
      <c r="BJ131" s="220"/>
      <c r="BK131" s="220"/>
      <c r="BL131" s="220"/>
      <c r="BM131" s="220"/>
      <c r="BN131" s="220"/>
      <c r="BO131" s="220"/>
      <c r="BP131" s="220"/>
      <c r="BQ131" s="218"/>
      <c r="BR131" s="221"/>
      <c r="BS131" s="220"/>
      <c r="BT131" s="220"/>
      <c r="BU131" s="220"/>
      <c r="BV131" s="220"/>
      <c r="BW131" s="220"/>
      <c r="BX131" s="220"/>
      <c r="BY131" s="220"/>
      <c r="BZ131" s="220"/>
      <c r="CA131" s="220"/>
      <c r="CB131" s="220"/>
      <c r="CC131" s="218"/>
      <c r="CD131" s="368"/>
    </row>
    <row r="132" spans="1:82" x14ac:dyDescent="0.75">
      <c r="A132" s="39"/>
      <c r="B132" s="73" t="s">
        <v>244</v>
      </c>
      <c r="C132" s="129" t="s">
        <v>245</v>
      </c>
      <c r="D132" s="139" t="s">
        <v>58</v>
      </c>
      <c r="E132" s="255">
        <v>72</v>
      </c>
      <c r="F132" s="224"/>
      <c r="G132" s="74">
        <f t="shared" si="71"/>
        <v>0</v>
      </c>
      <c r="H132" s="230"/>
      <c r="I132" s="232"/>
      <c r="J132" s="219"/>
      <c r="K132" s="220"/>
      <c r="L132" s="220"/>
      <c r="M132" s="220"/>
      <c r="N132" s="220"/>
      <c r="O132" s="220"/>
      <c r="P132" s="220"/>
      <c r="Q132" s="220"/>
      <c r="R132" s="220"/>
      <c r="S132" s="220"/>
      <c r="T132" s="220"/>
      <c r="U132" s="218"/>
      <c r="V132" s="219"/>
      <c r="W132" s="220"/>
      <c r="X132" s="220"/>
      <c r="Y132" s="220"/>
      <c r="Z132" s="220"/>
      <c r="AA132" s="220"/>
      <c r="AB132" s="220"/>
      <c r="AC132" s="220"/>
      <c r="AD132" s="220"/>
      <c r="AE132" s="220"/>
      <c r="AF132" s="220"/>
      <c r="AG132" s="218"/>
      <c r="AH132" s="221"/>
      <c r="AI132" s="220"/>
      <c r="AJ132" s="220"/>
      <c r="AK132" s="220"/>
      <c r="AL132" s="220"/>
      <c r="AM132" s="220"/>
      <c r="AN132" s="220"/>
      <c r="AO132" s="220"/>
      <c r="AP132" s="220"/>
      <c r="AQ132" s="220"/>
      <c r="AR132" s="220"/>
      <c r="AS132" s="218"/>
      <c r="AT132" s="221"/>
      <c r="AU132" s="220"/>
      <c r="AV132" s="220"/>
      <c r="AW132" s="220"/>
      <c r="AX132" s="220"/>
      <c r="AY132" s="220"/>
      <c r="AZ132" s="220"/>
      <c r="BA132" s="220"/>
      <c r="BB132" s="220"/>
      <c r="BC132" s="220"/>
      <c r="BD132" s="220"/>
      <c r="BE132" s="218"/>
      <c r="BF132" s="221"/>
      <c r="BG132" s="220"/>
      <c r="BH132" s="220"/>
      <c r="BI132" s="220"/>
      <c r="BJ132" s="220"/>
      <c r="BK132" s="220"/>
      <c r="BL132" s="220"/>
      <c r="BM132" s="220"/>
      <c r="BN132" s="220"/>
      <c r="BO132" s="220"/>
      <c r="BP132" s="220"/>
      <c r="BQ132" s="218"/>
      <c r="BR132" s="221"/>
      <c r="BS132" s="220"/>
      <c r="BT132" s="220"/>
      <c r="BU132" s="220"/>
      <c r="BV132" s="220"/>
      <c r="BW132" s="220"/>
      <c r="BX132" s="220"/>
      <c r="BY132" s="220"/>
      <c r="BZ132" s="220"/>
      <c r="CA132" s="220"/>
      <c r="CB132" s="220"/>
      <c r="CC132" s="218"/>
      <c r="CD132" s="368"/>
    </row>
    <row r="133" spans="1:82" x14ac:dyDescent="0.75">
      <c r="A133" s="39"/>
      <c r="B133" s="73" t="s">
        <v>246</v>
      </c>
      <c r="C133" s="129" t="s">
        <v>247</v>
      </c>
      <c r="D133" s="139" t="s">
        <v>58</v>
      </c>
      <c r="E133" s="255">
        <v>72</v>
      </c>
      <c r="F133" s="224"/>
      <c r="G133" s="74">
        <f t="shared" si="71"/>
        <v>0</v>
      </c>
      <c r="H133" s="230"/>
      <c r="I133" s="232"/>
      <c r="J133" s="219"/>
      <c r="K133" s="220"/>
      <c r="L133" s="220"/>
      <c r="M133" s="220"/>
      <c r="N133" s="220"/>
      <c r="O133" s="220"/>
      <c r="P133" s="220"/>
      <c r="Q133" s="220"/>
      <c r="R133" s="220"/>
      <c r="S133" s="220"/>
      <c r="T133" s="220"/>
      <c r="U133" s="218"/>
      <c r="V133" s="219"/>
      <c r="W133" s="220"/>
      <c r="X133" s="220"/>
      <c r="Y133" s="220"/>
      <c r="Z133" s="220"/>
      <c r="AA133" s="220"/>
      <c r="AB133" s="220"/>
      <c r="AC133" s="220"/>
      <c r="AD133" s="220"/>
      <c r="AE133" s="220"/>
      <c r="AF133" s="220"/>
      <c r="AG133" s="218"/>
      <c r="AH133" s="221"/>
      <c r="AI133" s="220"/>
      <c r="AJ133" s="220"/>
      <c r="AK133" s="220"/>
      <c r="AL133" s="220"/>
      <c r="AM133" s="220"/>
      <c r="AN133" s="220"/>
      <c r="AO133" s="220"/>
      <c r="AP133" s="220"/>
      <c r="AQ133" s="220"/>
      <c r="AR133" s="220"/>
      <c r="AS133" s="218"/>
      <c r="AT133" s="221"/>
      <c r="AU133" s="220"/>
      <c r="AV133" s="220"/>
      <c r="AW133" s="220"/>
      <c r="AX133" s="220"/>
      <c r="AY133" s="220"/>
      <c r="AZ133" s="220"/>
      <c r="BA133" s="220"/>
      <c r="BB133" s="220"/>
      <c r="BC133" s="220"/>
      <c r="BD133" s="220"/>
      <c r="BE133" s="218"/>
      <c r="BF133" s="221"/>
      <c r="BG133" s="220"/>
      <c r="BH133" s="220"/>
      <c r="BI133" s="220"/>
      <c r="BJ133" s="220"/>
      <c r="BK133" s="220"/>
      <c r="BL133" s="220"/>
      <c r="BM133" s="220"/>
      <c r="BN133" s="220"/>
      <c r="BO133" s="220"/>
      <c r="BP133" s="220"/>
      <c r="BQ133" s="218"/>
      <c r="BR133" s="221"/>
      <c r="BS133" s="220"/>
      <c r="BT133" s="220"/>
      <c r="BU133" s="220"/>
      <c r="BV133" s="220"/>
      <c r="BW133" s="220"/>
      <c r="BX133" s="220"/>
      <c r="BY133" s="220"/>
      <c r="BZ133" s="220"/>
      <c r="CA133" s="220"/>
      <c r="CB133" s="220"/>
      <c r="CC133" s="218"/>
      <c r="CD133" s="368"/>
    </row>
    <row r="134" spans="1:82" x14ac:dyDescent="0.75">
      <c r="A134" s="39"/>
      <c r="B134" s="73" t="s">
        <v>248</v>
      </c>
      <c r="C134" s="129" t="s">
        <v>249</v>
      </c>
      <c r="D134" s="139" t="s">
        <v>58</v>
      </c>
      <c r="E134" s="255">
        <v>72</v>
      </c>
      <c r="F134" s="224"/>
      <c r="G134" s="74">
        <f t="shared" si="71"/>
        <v>0</v>
      </c>
      <c r="H134" s="230"/>
      <c r="I134" s="232"/>
      <c r="J134" s="219"/>
      <c r="K134" s="220"/>
      <c r="L134" s="220"/>
      <c r="M134" s="220"/>
      <c r="N134" s="220"/>
      <c r="O134" s="220"/>
      <c r="P134" s="220"/>
      <c r="Q134" s="220"/>
      <c r="R134" s="220"/>
      <c r="S134" s="220"/>
      <c r="T134" s="220"/>
      <c r="U134" s="218"/>
      <c r="V134" s="219"/>
      <c r="W134" s="220"/>
      <c r="X134" s="220"/>
      <c r="Y134" s="220"/>
      <c r="Z134" s="220"/>
      <c r="AA134" s="220"/>
      <c r="AB134" s="220"/>
      <c r="AC134" s="220"/>
      <c r="AD134" s="220"/>
      <c r="AE134" s="220"/>
      <c r="AF134" s="220"/>
      <c r="AG134" s="218"/>
      <c r="AH134" s="221"/>
      <c r="AI134" s="220"/>
      <c r="AJ134" s="220"/>
      <c r="AK134" s="220"/>
      <c r="AL134" s="220"/>
      <c r="AM134" s="220"/>
      <c r="AN134" s="220"/>
      <c r="AO134" s="220"/>
      <c r="AP134" s="220"/>
      <c r="AQ134" s="220"/>
      <c r="AR134" s="220"/>
      <c r="AS134" s="218"/>
      <c r="AT134" s="221"/>
      <c r="AU134" s="220"/>
      <c r="AV134" s="220"/>
      <c r="AW134" s="220"/>
      <c r="AX134" s="220"/>
      <c r="AY134" s="220"/>
      <c r="AZ134" s="220"/>
      <c r="BA134" s="220"/>
      <c r="BB134" s="220"/>
      <c r="BC134" s="220"/>
      <c r="BD134" s="220"/>
      <c r="BE134" s="218"/>
      <c r="BF134" s="221"/>
      <c r="BG134" s="220"/>
      <c r="BH134" s="220"/>
      <c r="BI134" s="220"/>
      <c r="BJ134" s="220"/>
      <c r="BK134" s="220"/>
      <c r="BL134" s="220"/>
      <c r="BM134" s="220"/>
      <c r="BN134" s="220"/>
      <c r="BO134" s="220"/>
      <c r="BP134" s="220"/>
      <c r="BQ134" s="218"/>
      <c r="BR134" s="221"/>
      <c r="BS134" s="220"/>
      <c r="BT134" s="220"/>
      <c r="BU134" s="220"/>
      <c r="BV134" s="220"/>
      <c r="BW134" s="220"/>
      <c r="BX134" s="220"/>
      <c r="BY134" s="220"/>
      <c r="BZ134" s="220"/>
      <c r="CA134" s="220"/>
      <c r="CB134" s="220"/>
      <c r="CC134" s="218"/>
      <c r="CD134" s="368"/>
    </row>
    <row r="135" spans="1:82" x14ac:dyDescent="0.75">
      <c r="A135" s="39"/>
      <c r="B135" s="73" t="s">
        <v>250</v>
      </c>
      <c r="C135" s="129" t="s">
        <v>251</v>
      </c>
      <c r="D135" s="139" t="s">
        <v>58</v>
      </c>
      <c r="E135" s="255">
        <v>72</v>
      </c>
      <c r="F135" s="224"/>
      <c r="G135" s="74">
        <f t="shared" si="71"/>
        <v>0</v>
      </c>
      <c r="H135" s="230"/>
      <c r="I135" s="232"/>
      <c r="J135" s="219"/>
      <c r="K135" s="220"/>
      <c r="L135" s="220"/>
      <c r="M135" s="220"/>
      <c r="N135" s="220"/>
      <c r="O135" s="220"/>
      <c r="P135" s="220"/>
      <c r="Q135" s="220"/>
      <c r="R135" s="220"/>
      <c r="S135" s="220"/>
      <c r="T135" s="220"/>
      <c r="U135" s="218"/>
      <c r="V135" s="219"/>
      <c r="W135" s="220"/>
      <c r="X135" s="220"/>
      <c r="Y135" s="220"/>
      <c r="Z135" s="220"/>
      <c r="AA135" s="220"/>
      <c r="AB135" s="220"/>
      <c r="AC135" s="220"/>
      <c r="AD135" s="220"/>
      <c r="AE135" s="220"/>
      <c r="AF135" s="220"/>
      <c r="AG135" s="218"/>
      <c r="AH135" s="221"/>
      <c r="AI135" s="220"/>
      <c r="AJ135" s="220"/>
      <c r="AK135" s="220"/>
      <c r="AL135" s="220"/>
      <c r="AM135" s="220"/>
      <c r="AN135" s="220"/>
      <c r="AO135" s="220"/>
      <c r="AP135" s="220"/>
      <c r="AQ135" s="220"/>
      <c r="AR135" s="220"/>
      <c r="AS135" s="218"/>
      <c r="AT135" s="221"/>
      <c r="AU135" s="220"/>
      <c r="AV135" s="220"/>
      <c r="AW135" s="220"/>
      <c r="AX135" s="220"/>
      <c r="AY135" s="220"/>
      <c r="AZ135" s="220"/>
      <c r="BA135" s="220"/>
      <c r="BB135" s="220"/>
      <c r="BC135" s="220"/>
      <c r="BD135" s="220"/>
      <c r="BE135" s="218"/>
      <c r="BF135" s="221"/>
      <c r="BG135" s="220"/>
      <c r="BH135" s="220"/>
      <c r="BI135" s="220"/>
      <c r="BJ135" s="220"/>
      <c r="BK135" s="220"/>
      <c r="BL135" s="220"/>
      <c r="BM135" s="220"/>
      <c r="BN135" s="220"/>
      <c r="BO135" s="220"/>
      <c r="BP135" s="220"/>
      <c r="BQ135" s="218"/>
      <c r="BR135" s="221"/>
      <c r="BS135" s="220"/>
      <c r="BT135" s="220"/>
      <c r="BU135" s="220"/>
      <c r="BV135" s="220"/>
      <c r="BW135" s="220"/>
      <c r="BX135" s="220"/>
      <c r="BY135" s="220"/>
      <c r="BZ135" s="220"/>
      <c r="CA135" s="220"/>
      <c r="CB135" s="220"/>
      <c r="CC135" s="218"/>
      <c r="CD135" s="368"/>
    </row>
    <row r="136" spans="1:82" x14ac:dyDescent="0.75">
      <c r="A136" s="39"/>
      <c r="B136" s="73" t="s">
        <v>252</v>
      </c>
      <c r="C136" s="129" t="s">
        <v>253</v>
      </c>
      <c r="D136" s="130" t="s">
        <v>58</v>
      </c>
      <c r="E136" s="255">
        <v>72</v>
      </c>
      <c r="F136" s="224"/>
      <c r="G136" s="74">
        <f t="shared" si="71"/>
        <v>0</v>
      </c>
      <c r="H136" s="230"/>
      <c r="I136" s="232"/>
      <c r="J136" s="219"/>
      <c r="K136" s="220"/>
      <c r="L136" s="220"/>
      <c r="M136" s="220"/>
      <c r="N136" s="220"/>
      <c r="O136" s="220"/>
      <c r="P136" s="220"/>
      <c r="Q136" s="220"/>
      <c r="R136" s="220"/>
      <c r="S136" s="220"/>
      <c r="T136" s="220"/>
      <c r="U136" s="218"/>
      <c r="V136" s="219"/>
      <c r="W136" s="220"/>
      <c r="X136" s="220"/>
      <c r="Y136" s="220"/>
      <c r="Z136" s="220"/>
      <c r="AA136" s="220"/>
      <c r="AB136" s="220"/>
      <c r="AC136" s="220"/>
      <c r="AD136" s="220"/>
      <c r="AE136" s="220"/>
      <c r="AF136" s="220"/>
      <c r="AG136" s="218"/>
      <c r="AH136" s="221"/>
      <c r="AI136" s="220"/>
      <c r="AJ136" s="220"/>
      <c r="AK136" s="220"/>
      <c r="AL136" s="220"/>
      <c r="AM136" s="220"/>
      <c r="AN136" s="220"/>
      <c r="AO136" s="220"/>
      <c r="AP136" s="220"/>
      <c r="AQ136" s="220"/>
      <c r="AR136" s="220"/>
      <c r="AS136" s="218"/>
      <c r="AT136" s="221"/>
      <c r="AU136" s="220"/>
      <c r="AV136" s="220"/>
      <c r="AW136" s="220"/>
      <c r="AX136" s="220"/>
      <c r="AY136" s="220"/>
      <c r="AZ136" s="220"/>
      <c r="BA136" s="220"/>
      <c r="BB136" s="220"/>
      <c r="BC136" s="220"/>
      <c r="BD136" s="220"/>
      <c r="BE136" s="218"/>
      <c r="BF136" s="221"/>
      <c r="BG136" s="220"/>
      <c r="BH136" s="220"/>
      <c r="BI136" s="220"/>
      <c r="BJ136" s="220"/>
      <c r="BK136" s="220"/>
      <c r="BL136" s="220"/>
      <c r="BM136" s="220"/>
      <c r="BN136" s="220"/>
      <c r="BO136" s="220"/>
      <c r="BP136" s="220"/>
      <c r="BQ136" s="218"/>
      <c r="BR136" s="221"/>
      <c r="BS136" s="220"/>
      <c r="BT136" s="220"/>
      <c r="BU136" s="220"/>
      <c r="BV136" s="220"/>
      <c r="BW136" s="220"/>
      <c r="BX136" s="220"/>
      <c r="BY136" s="220"/>
      <c r="BZ136" s="220"/>
      <c r="CA136" s="220"/>
      <c r="CB136" s="220"/>
      <c r="CC136" s="218"/>
      <c r="CD136" s="368"/>
    </row>
    <row r="137" spans="1:82" ht="27" x14ac:dyDescent="0.75">
      <c r="A137" s="39"/>
      <c r="B137" s="73" t="s">
        <v>254</v>
      </c>
      <c r="C137" s="129" t="s">
        <v>255</v>
      </c>
      <c r="D137" s="139" t="s">
        <v>58</v>
      </c>
      <c r="E137" s="255">
        <v>72</v>
      </c>
      <c r="F137" s="224"/>
      <c r="G137" s="74">
        <f t="shared" si="71"/>
        <v>0</v>
      </c>
      <c r="H137" s="230"/>
      <c r="I137" s="232"/>
      <c r="J137" s="219"/>
      <c r="K137" s="220"/>
      <c r="L137" s="220"/>
      <c r="M137" s="220"/>
      <c r="N137" s="220"/>
      <c r="O137" s="220"/>
      <c r="P137" s="220"/>
      <c r="Q137" s="220"/>
      <c r="R137" s="220"/>
      <c r="S137" s="220"/>
      <c r="T137" s="220"/>
      <c r="U137" s="218"/>
      <c r="V137" s="219"/>
      <c r="W137" s="220"/>
      <c r="X137" s="220"/>
      <c r="Y137" s="220"/>
      <c r="Z137" s="220"/>
      <c r="AA137" s="220"/>
      <c r="AB137" s="220"/>
      <c r="AC137" s="220"/>
      <c r="AD137" s="220"/>
      <c r="AE137" s="220"/>
      <c r="AF137" s="220"/>
      <c r="AG137" s="218"/>
      <c r="AH137" s="221"/>
      <c r="AI137" s="220"/>
      <c r="AJ137" s="220"/>
      <c r="AK137" s="220"/>
      <c r="AL137" s="220"/>
      <c r="AM137" s="220"/>
      <c r="AN137" s="220"/>
      <c r="AO137" s="220"/>
      <c r="AP137" s="220"/>
      <c r="AQ137" s="220"/>
      <c r="AR137" s="220"/>
      <c r="AS137" s="218"/>
      <c r="AT137" s="221"/>
      <c r="AU137" s="220"/>
      <c r="AV137" s="220"/>
      <c r="AW137" s="220"/>
      <c r="AX137" s="220"/>
      <c r="AY137" s="220"/>
      <c r="AZ137" s="220"/>
      <c r="BA137" s="220"/>
      <c r="BB137" s="220"/>
      <c r="BC137" s="220"/>
      <c r="BD137" s="220"/>
      <c r="BE137" s="218"/>
      <c r="BF137" s="221"/>
      <c r="BG137" s="220"/>
      <c r="BH137" s="220"/>
      <c r="BI137" s="220"/>
      <c r="BJ137" s="220"/>
      <c r="BK137" s="220"/>
      <c r="BL137" s="220"/>
      <c r="BM137" s="220"/>
      <c r="BN137" s="220"/>
      <c r="BO137" s="220"/>
      <c r="BP137" s="220"/>
      <c r="BQ137" s="218"/>
      <c r="BR137" s="221"/>
      <c r="BS137" s="220"/>
      <c r="BT137" s="220"/>
      <c r="BU137" s="220"/>
      <c r="BV137" s="220"/>
      <c r="BW137" s="220"/>
      <c r="BX137" s="220"/>
      <c r="BY137" s="220"/>
      <c r="BZ137" s="220"/>
      <c r="CA137" s="220"/>
      <c r="CB137" s="220"/>
      <c r="CC137" s="218"/>
      <c r="CD137" s="368"/>
    </row>
    <row r="138" spans="1:82" x14ac:dyDescent="0.75">
      <c r="A138" s="175"/>
      <c r="B138" s="131" t="s">
        <v>256</v>
      </c>
      <c r="C138" s="132" t="s">
        <v>257</v>
      </c>
      <c r="D138" s="133"/>
      <c r="E138" s="296"/>
      <c r="F138" s="250"/>
      <c r="G138" s="134">
        <f t="shared" ref="G138:AL138" si="72">SUM(G139:G147)</f>
        <v>0</v>
      </c>
      <c r="H138" s="135">
        <f t="shared" si="72"/>
        <v>0</v>
      </c>
      <c r="I138" s="136">
        <f t="shared" si="72"/>
        <v>0</v>
      </c>
      <c r="J138" s="135">
        <f t="shared" si="72"/>
        <v>0</v>
      </c>
      <c r="K138" s="137">
        <f t="shared" si="72"/>
        <v>0</v>
      </c>
      <c r="L138" s="137">
        <f t="shared" si="72"/>
        <v>0</v>
      </c>
      <c r="M138" s="137">
        <f t="shared" si="72"/>
        <v>0</v>
      </c>
      <c r="N138" s="137">
        <f t="shared" si="72"/>
        <v>0</v>
      </c>
      <c r="O138" s="137">
        <f t="shared" si="72"/>
        <v>0</v>
      </c>
      <c r="P138" s="137">
        <f t="shared" si="72"/>
        <v>0</v>
      </c>
      <c r="Q138" s="137">
        <f t="shared" si="72"/>
        <v>0</v>
      </c>
      <c r="R138" s="137">
        <f t="shared" si="72"/>
        <v>0</v>
      </c>
      <c r="S138" s="137">
        <f t="shared" si="72"/>
        <v>0</v>
      </c>
      <c r="T138" s="137">
        <f t="shared" si="72"/>
        <v>0</v>
      </c>
      <c r="U138" s="136">
        <f t="shared" si="72"/>
        <v>0</v>
      </c>
      <c r="V138" s="135">
        <f t="shared" si="72"/>
        <v>0</v>
      </c>
      <c r="W138" s="137">
        <f t="shared" si="72"/>
        <v>0</v>
      </c>
      <c r="X138" s="137">
        <f t="shared" si="72"/>
        <v>0</v>
      </c>
      <c r="Y138" s="137">
        <f t="shared" si="72"/>
        <v>0</v>
      </c>
      <c r="Z138" s="137">
        <f t="shared" si="72"/>
        <v>0</v>
      </c>
      <c r="AA138" s="137">
        <f t="shared" si="72"/>
        <v>0</v>
      </c>
      <c r="AB138" s="137">
        <f t="shared" si="72"/>
        <v>0</v>
      </c>
      <c r="AC138" s="137">
        <f t="shared" si="72"/>
        <v>0</v>
      </c>
      <c r="AD138" s="137">
        <f t="shared" si="72"/>
        <v>0</v>
      </c>
      <c r="AE138" s="137">
        <f t="shared" si="72"/>
        <v>0</v>
      </c>
      <c r="AF138" s="137">
        <f t="shared" si="72"/>
        <v>0</v>
      </c>
      <c r="AG138" s="136">
        <f t="shared" si="72"/>
        <v>0</v>
      </c>
      <c r="AH138" s="138">
        <f t="shared" si="72"/>
        <v>0</v>
      </c>
      <c r="AI138" s="137">
        <f t="shared" si="72"/>
        <v>0</v>
      </c>
      <c r="AJ138" s="137">
        <f t="shared" si="72"/>
        <v>0</v>
      </c>
      <c r="AK138" s="137">
        <f t="shared" si="72"/>
        <v>0</v>
      </c>
      <c r="AL138" s="137">
        <f t="shared" si="72"/>
        <v>0</v>
      </c>
      <c r="AM138" s="137">
        <f t="shared" ref="AM138:BR138" si="73">SUM(AM139:AM147)</f>
        <v>0</v>
      </c>
      <c r="AN138" s="137">
        <f t="shared" si="73"/>
        <v>0</v>
      </c>
      <c r="AO138" s="137">
        <f t="shared" si="73"/>
        <v>0</v>
      </c>
      <c r="AP138" s="137">
        <f t="shared" si="73"/>
        <v>0</v>
      </c>
      <c r="AQ138" s="137">
        <f t="shared" si="73"/>
        <v>0</v>
      </c>
      <c r="AR138" s="137">
        <f t="shared" si="73"/>
        <v>0</v>
      </c>
      <c r="AS138" s="136">
        <f t="shared" si="73"/>
        <v>0</v>
      </c>
      <c r="AT138" s="138">
        <f t="shared" si="73"/>
        <v>0</v>
      </c>
      <c r="AU138" s="137">
        <f t="shared" si="73"/>
        <v>0</v>
      </c>
      <c r="AV138" s="137">
        <f t="shared" si="73"/>
        <v>0</v>
      </c>
      <c r="AW138" s="137">
        <f t="shared" si="73"/>
        <v>0</v>
      </c>
      <c r="AX138" s="137">
        <f t="shared" si="73"/>
        <v>0</v>
      </c>
      <c r="AY138" s="137">
        <f t="shared" si="73"/>
        <v>0</v>
      </c>
      <c r="AZ138" s="137">
        <f t="shared" si="73"/>
        <v>0</v>
      </c>
      <c r="BA138" s="137">
        <f t="shared" si="73"/>
        <v>0</v>
      </c>
      <c r="BB138" s="137">
        <f t="shared" si="73"/>
        <v>0</v>
      </c>
      <c r="BC138" s="137">
        <f t="shared" si="73"/>
        <v>0</v>
      </c>
      <c r="BD138" s="137">
        <f t="shared" si="73"/>
        <v>0</v>
      </c>
      <c r="BE138" s="136">
        <f t="shared" si="73"/>
        <v>0</v>
      </c>
      <c r="BF138" s="138">
        <f t="shared" si="73"/>
        <v>0</v>
      </c>
      <c r="BG138" s="137">
        <f t="shared" si="73"/>
        <v>0</v>
      </c>
      <c r="BH138" s="137">
        <f t="shared" si="73"/>
        <v>0</v>
      </c>
      <c r="BI138" s="137">
        <f t="shared" si="73"/>
        <v>0</v>
      </c>
      <c r="BJ138" s="137">
        <f t="shared" si="73"/>
        <v>0</v>
      </c>
      <c r="BK138" s="137">
        <f t="shared" si="73"/>
        <v>0</v>
      </c>
      <c r="BL138" s="137">
        <f t="shared" si="73"/>
        <v>0</v>
      </c>
      <c r="BM138" s="137">
        <f t="shared" si="73"/>
        <v>0</v>
      </c>
      <c r="BN138" s="137">
        <f t="shared" si="73"/>
        <v>0</v>
      </c>
      <c r="BO138" s="137">
        <f t="shared" si="73"/>
        <v>0</v>
      </c>
      <c r="BP138" s="137">
        <f t="shared" si="73"/>
        <v>0</v>
      </c>
      <c r="BQ138" s="136">
        <f t="shared" si="73"/>
        <v>0</v>
      </c>
      <c r="BR138" s="138">
        <f t="shared" si="73"/>
        <v>0</v>
      </c>
      <c r="BS138" s="137">
        <f t="shared" ref="BS138:CC138" si="74">SUM(BS139:BS147)</f>
        <v>0</v>
      </c>
      <c r="BT138" s="137">
        <f t="shared" si="74"/>
        <v>0</v>
      </c>
      <c r="BU138" s="137">
        <f t="shared" si="74"/>
        <v>0</v>
      </c>
      <c r="BV138" s="137">
        <f t="shared" si="74"/>
        <v>0</v>
      </c>
      <c r="BW138" s="137">
        <f t="shared" si="74"/>
        <v>0</v>
      </c>
      <c r="BX138" s="137">
        <f t="shared" si="74"/>
        <v>0</v>
      </c>
      <c r="BY138" s="137">
        <f t="shared" si="74"/>
        <v>0</v>
      </c>
      <c r="BZ138" s="137">
        <f t="shared" si="74"/>
        <v>0</v>
      </c>
      <c r="CA138" s="137">
        <f t="shared" si="74"/>
        <v>0</v>
      </c>
      <c r="CB138" s="137">
        <f t="shared" si="74"/>
        <v>0</v>
      </c>
      <c r="CC138" s="136">
        <f t="shared" si="74"/>
        <v>0</v>
      </c>
      <c r="CD138" s="368"/>
    </row>
    <row r="139" spans="1:82" x14ac:dyDescent="0.75">
      <c r="A139" s="175"/>
      <c r="B139" s="176" t="s">
        <v>258</v>
      </c>
      <c r="C139" s="177" t="s">
        <v>259</v>
      </c>
      <c r="D139" s="178" t="s">
        <v>58</v>
      </c>
      <c r="E139" s="300">
        <v>0</v>
      </c>
      <c r="F139" s="229"/>
      <c r="G139" s="183">
        <f>+E139*F139</f>
        <v>0</v>
      </c>
      <c r="H139" s="225"/>
      <c r="I139" s="226"/>
      <c r="J139" s="225"/>
      <c r="K139" s="227"/>
      <c r="L139" s="227"/>
      <c r="M139" s="227"/>
      <c r="N139" s="227"/>
      <c r="O139" s="227"/>
      <c r="P139" s="227"/>
      <c r="Q139" s="227"/>
      <c r="R139" s="227"/>
      <c r="S139" s="227"/>
      <c r="T139" s="227"/>
      <c r="U139" s="226"/>
      <c r="V139" s="225"/>
      <c r="W139" s="227"/>
      <c r="X139" s="227"/>
      <c r="Y139" s="227"/>
      <c r="Z139" s="227"/>
      <c r="AA139" s="227"/>
      <c r="AB139" s="227"/>
      <c r="AC139" s="227"/>
      <c r="AD139" s="227"/>
      <c r="AE139" s="227"/>
      <c r="AF139" s="227"/>
      <c r="AG139" s="226"/>
      <c r="AH139" s="228"/>
      <c r="AI139" s="227"/>
      <c r="AJ139" s="227"/>
      <c r="AK139" s="227"/>
      <c r="AL139" s="227"/>
      <c r="AM139" s="227"/>
      <c r="AN139" s="227"/>
      <c r="AO139" s="227"/>
      <c r="AP139" s="227"/>
      <c r="AQ139" s="227"/>
      <c r="AR139" s="227"/>
      <c r="AS139" s="226"/>
      <c r="AT139" s="228"/>
      <c r="AU139" s="227"/>
      <c r="AV139" s="227"/>
      <c r="AW139" s="227"/>
      <c r="AX139" s="227"/>
      <c r="AY139" s="227"/>
      <c r="AZ139" s="227"/>
      <c r="BA139" s="227"/>
      <c r="BB139" s="227"/>
      <c r="BC139" s="227"/>
      <c r="BD139" s="227"/>
      <c r="BE139" s="226"/>
      <c r="BF139" s="228"/>
      <c r="BG139" s="227"/>
      <c r="BH139" s="227"/>
      <c r="BI139" s="227"/>
      <c r="BJ139" s="227"/>
      <c r="BK139" s="227"/>
      <c r="BL139" s="227"/>
      <c r="BM139" s="227"/>
      <c r="BN139" s="227"/>
      <c r="BO139" s="227"/>
      <c r="BP139" s="227"/>
      <c r="BQ139" s="226"/>
      <c r="BR139" s="228"/>
      <c r="BS139" s="227"/>
      <c r="BT139" s="227"/>
      <c r="BU139" s="227"/>
      <c r="BV139" s="227"/>
      <c r="BW139" s="227"/>
      <c r="BX139" s="227"/>
      <c r="BY139" s="227"/>
      <c r="BZ139" s="227"/>
      <c r="CA139" s="227"/>
      <c r="CB139" s="227"/>
      <c r="CC139" s="226"/>
      <c r="CD139" s="368"/>
    </row>
    <row r="140" spans="1:82" x14ac:dyDescent="0.75">
      <c r="A140" s="175"/>
      <c r="B140" s="176" t="s">
        <v>260</v>
      </c>
      <c r="C140" s="177" t="s">
        <v>261</v>
      </c>
      <c r="D140" s="178" t="s">
        <v>58</v>
      </c>
      <c r="E140" s="300">
        <v>0</v>
      </c>
      <c r="F140" s="229"/>
      <c r="G140" s="183">
        <f>+E140*F140</f>
        <v>0</v>
      </c>
      <c r="H140" s="225"/>
      <c r="I140" s="226"/>
      <c r="J140" s="225"/>
      <c r="K140" s="227"/>
      <c r="L140" s="227"/>
      <c r="M140" s="227"/>
      <c r="N140" s="227"/>
      <c r="O140" s="227"/>
      <c r="P140" s="227"/>
      <c r="Q140" s="227"/>
      <c r="R140" s="227"/>
      <c r="S140" s="227"/>
      <c r="T140" s="227"/>
      <c r="U140" s="226"/>
      <c r="V140" s="225"/>
      <c r="W140" s="227"/>
      <c r="X140" s="227"/>
      <c r="Y140" s="227"/>
      <c r="Z140" s="227"/>
      <c r="AA140" s="227"/>
      <c r="AB140" s="227"/>
      <c r="AC140" s="227"/>
      <c r="AD140" s="227"/>
      <c r="AE140" s="227"/>
      <c r="AF140" s="227"/>
      <c r="AG140" s="226"/>
      <c r="AH140" s="228"/>
      <c r="AI140" s="227"/>
      <c r="AJ140" s="227"/>
      <c r="AK140" s="227"/>
      <c r="AL140" s="227"/>
      <c r="AM140" s="227"/>
      <c r="AN140" s="227"/>
      <c r="AO140" s="227"/>
      <c r="AP140" s="227"/>
      <c r="AQ140" s="227"/>
      <c r="AR140" s="227"/>
      <c r="AS140" s="226"/>
      <c r="AT140" s="228"/>
      <c r="AU140" s="227"/>
      <c r="AV140" s="227"/>
      <c r="AW140" s="227"/>
      <c r="AX140" s="227"/>
      <c r="AY140" s="227"/>
      <c r="AZ140" s="227"/>
      <c r="BA140" s="227"/>
      <c r="BB140" s="227"/>
      <c r="BC140" s="227"/>
      <c r="BD140" s="227"/>
      <c r="BE140" s="226"/>
      <c r="BF140" s="228"/>
      <c r="BG140" s="227"/>
      <c r="BH140" s="227"/>
      <c r="BI140" s="227"/>
      <c r="BJ140" s="227"/>
      <c r="BK140" s="227"/>
      <c r="BL140" s="227"/>
      <c r="BM140" s="227"/>
      <c r="BN140" s="227"/>
      <c r="BO140" s="227"/>
      <c r="BP140" s="227"/>
      <c r="BQ140" s="226"/>
      <c r="BR140" s="228"/>
      <c r="BS140" s="227"/>
      <c r="BT140" s="227"/>
      <c r="BU140" s="227"/>
      <c r="BV140" s="227"/>
      <c r="BW140" s="227"/>
      <c r="BX140" s="227"/>
      <c r="BY140" s="227"/>
      <c r="BZ140" s="227"/>
      <c r="CA140" s="227"/>
      <c r="CB140" s="227"/>
      <c r="CC140" s="226"/>
      <c r="CD140" s="368"/>
    </row>
    <row r="141" spans="1:82" x14ac:dyDescent="0.75">
      <c r="A141" s="39"/>
      <c r="B141" s="176" t="s">
        <v>262</v>
      </c>
      <c r="C141" s="177" t="s">
        <v>263</v>
      </c>
      <c r="D141" s="178" t="s">
        <v>58</v>
      </c>
      <c r="E141" s="300">
        <v>0</v>
      </c>
      <c r="F141" s="229"/>
      <c r="G141" s="183">
        <f>+E141*F141</f>
        <v>0</v>
      </c>
      <c r="H141" s="225"/>
      <c r="I141" s="226"/>
      <c r="J141" s="225"/>
      <c r="K141" s="227"/>
      <c r="L141" s="227"/>
      <c r="M141" s="227"/>
      <c r="N141" s="227"/>
      <c r="O141" s="227"/>
      <c r="P141" s="227"/>
      <c r="Q141" s="227"/>
      <c r="R141" s="227"/>
      <c r="S141" s="227"/>
      <c r="T141" s="227"/>
      <c r="U141" s="226"/>
      <c r="V141" s="225"/>
      <c r="W141" s="227"/>
      <c r="X141" s="227"/>
      <c r="Y141" s="227"/>
      <c r="Z141" s="227"/>
      <c r="AA141" s="227"/>
      <c r="AB141" s="227"/>
      <c r="AC141" s="227"/>
      <c r="AD141" s="227"/>
      <c r="AE141" s="227"/>
      <c r="AF141" s="227"/>
      <c r="AG141" s="226"/>
      <c r="AH141" s="228"/>
      <c r="AI141" s="227"/>
      <c r="AJ141" s="227"/>
      <c r="AK141" s="227"/>
      <c r="AL141" s="227"/>
      <c r="AM141" s="227"/>
      <c r="AN141" s="227"/>
      <c r="AO141" s="227"/>
      <c r="AP141" s="227"/>
      <c r="AQ141" s="227"/>
      <c r="AR141" s="227"/>
      <c r="AS141" s="226"/>
      <c r="AT141" s="228"/>
      <c r="AU141" s="227"/>
      <c r="AV141" s="227"/>
      <c r="AW141" s="227"/>
      <c r="AX141" s="227"/>
      <c r="AY141" s="227"/>
      <c r="AZ141" s="227"/>
      <c r="BA141" s="227"/>
      <c r="BB141" s="227"/>
      <c r="BC141" s="227"/>
      <c r="BD141" s="227"/>
      <c r="BE141" s="226"/>
      <c r="BF141" s="228"/>
      <c r="BG141" s="227"/>
      <c r="BH141" s="227"/>
      <c r="BI141" s="227"/>
      <c r="BJ141" s="227"/>
      <c r="BK141" s="227"/>
      <c r="BL141" s="227"/>
      <c r="BM141" s="227"/>
      <c r="BN141" s="227"/>
      <c r="BO141" s="227"/>
      <c r="BP141" s="227"/>
      <c r="BQ141" s="226"/>
      <c r="BR141" s="228"/>
      <c r="BS141" s="227"/>
      <c r="BT141" s="227"/>
      <c r="BU141" s="227"/>
      <c r="BV141" s="227"/>
      <c r="BW141" s="227"/>
      <c r="BX141" s="227"/>
      <c r="BY141" s="227"/>
      <c r="BZ141" s="227"/>
      <c r="CA141" s="227"/>
      <c r="CB141" s="227"/>
      <c r="CC141" s="226"/>
      <c r="CD141" s="368"/>
    </row>
    <row r="142" spans="1:82" x14ac:dyDescent="0.75">
      <c r="A142" s="39"/>
      <c r="B142" s="176" t="s">
        <v>264</v>
      </c>
      <c r="C142" s="177" t="s">
        <v>265</v>
      </c>
      <c r="D142" s="178" t="s">
        <v>58</v>
      </c>
      <c r="E142" s="300">
        <v>0</v>
      </c>
      <c r="F142" s="229"/>
      <c r="G142" s="183">
        <f>+E142*F142</f>
        <v>0</v>
      </c>
      <c r="H142" s="225"/>
      <c r="I142" s="226"/>
      <c r="J142" s="225"/>
      <c r="K142" s="227"/>
      <c r="L142" s="227"/>
      <c r="M142" s="227"/>
      <c r="N142" s="227"/>
      <c r="O142" s="227"/>
      <c r="P142" s="227"/>
      <c r="Q142" s="227"/>
      <c r="R142" s="227"/>
      <c r="S142" s="227"/>
      <c r="T142" s="227"/>
      <c r="U142" s="226"/>
      <c r="V142" s="225"/>
      <c r="W142" s="227"/>
      <c r="X142" s="227"/>
      <c r="Y142" s="227"/>
      <c r="Z142" s="227"/>
      <c r="AA142" s="227"/>
      <c r="AB142" s="227"/>
      <c r="AC142" s="227"/>
      <c r="AD142" s="227"/>
      <c r="AE142" s="227"/>
      <c r="AF142" s="227"/>
      <c r="AG142" s="226"/>
      <c r="AH142" s="228"/>
      <c r="AI142" s="227"/>
      <c r="AJ142" s="227"/>
      <c r="AK142" s="227"/>
      <c r="AL142" s="227"/>
      <c r="AM142" s="227"/>
      <c r="AN142" s="227"/>
      <c r="AO142" s="227"/>
      <c r="AP142" s="227"/>
      <c r="AQ142" s="227"/>
      <c r="AR142" s="227"/>
      <c r="AS142" s="226"/>
      <c r="AT142" s="228"/>
      <c r="AU142" s="227"/>
      <c r="AV142" s="227"/>
      <c r="AW142" s="227"/>
      <c r="AX142" s="227"/>
      <c r="AY142" s="227"/>
      <c r="AZ142" s="227"/>
      <c r="BA142" s="227"/>
      <c r="BB142" s="227"/>
      <c r="BC142" s="227"/>
      <c r="BD142" s="227"/>
      <c r="BE142" s="226"/>
      <c r="BF142" s="228"/>
      <c r="BG142" s="227"/>
      <c r="BH142" s="227"/>
      <c r="BI142" s="227"/>
      <c r="BJ142" s="227"/>
      <c r="BK142" s="227"/>
      <c r="BL142" s="227"/>
      <c r="BM142" s="227"/>
      <c r="BN142" s="227"/>
      <c r="BO142" s="227"/>
      <c r="BP142" s="227"/>
      <c r="BQ142" s="226"/>
      <c r="BR142" s="228"/>
      <c r="BS142" s="227"/>
      <c r="BT142" s="227"/>
      <c r="BU142" s="227"/>
      <c r="BV142" s="227"/>
      <c r="BW142" s="227"/>
      <c r="BX142" s="227"/>
      <c r="BY142" s="227"/>
      <c r="BZ142" s="227"/>
      <c r="CA142" s="227"/>
      <c r="CB142" s="227"/>
      <c r="CC142" s="226"/>
      <c r="CD142" s="368"/>
    </row>
    <row r="143" spans="1:82" x14ac:dyDescent="0.75">
      <c r="A143" s="175"/>
      <c r="B143" s="176" t="s">
        <v>266</v>
      </c>
      <c r="C143" s="177" t="s">
        <v>267</v>
      </c>
      <c r="D143" s="178" t="s">
        <v>58</v>
      </c>
      <c r="E143" s="300">
        <v>0</v>
      </c>
      <c r="F143" s="229"/>
      <c r="G143" s="183">
        <f>+E143*F143</f>
        <v>0</v>
      </c>
      <c r="H143" s="225"/>
      <c r="I143" s="226"/>
      <c r="J143" s="225"/>
      <c r="K143" s="227"/>
      <c r="L143" s="227"/>
      <c r="M143" s="227"/>
      <c r="N143" s="227"/>
      <c r="O143" s="227"/>
      <c r="P143" s="227"/>
      <c r="Q143" s="227"/>
      <c r="R143" s="227"/>
      <c r="S143" s="227"/>
      <c r="T143" s="227"/>
      <c r="U143" s="226"/>
      <c r="V143" s="225"/>
      <c r="W143" s="227"/>
      <c r="X143" s="227"/>
      <c r="Y143" s="227"/>
      <c r="Z143" s="227"/>
      <c r="AA143" s="227"/>
      <c r="AB143" s="227"/>
      <c r="AC143" s="227"/>
      <c r="AD143" s="227"/>
      <c r="AE143" s="227"/>
      <c r="AF143" s="227"/>
      <c r="AG143" s="226"/>
      <c r="AH143" s="228"/>
      <c r="AI143" s="227"/>
      <c r="AJ143" s="227"/>
      <c r="AK143" s="227"/>
      <c r="AL143" s="227"/>
      <c r="AM143" s="227"/>
      <c r="AN143" s="227"/>
      <c r="AO143" s="227"/>
      <c r="AP143" s="227"/>
      <c r="AQ143" s="227"/>
      <c r="AR143" s="227"/>
      <c r="AS143" s="226"/>
      <c r="AT143" s="228"/>
      <c r="AU143" s="227"/>
      <c r="AV143" s="227"/>
      <c r="AW143" s="227"/>
      <c r="AX143" s="227"/>
      <c r="AY143" s="227"/>
      <c r="AZ143" s="227"/>
      <c r="BA143" s="227"/>
      <c r="BB143" s="227"/>
      <c r="BC143" s="227"/>
      <c r="BD143" s="227"/>
      <c r="BE143" s="226"/>
      <c r="BF143" s="228"/>
      <c r="BG143" s="227"/>
      <c r="BH143" s="227"/>
      <c r="BI143" s="227"/>
      <c r="BJ143" s="227"/>
      <c r="BK143" s="227"/>
      <c r="BL143" s="227"/>
      <c r="BM143" s="227"/>
      <c r="BN143" s="227"/>
      <c r="BO143" s="227"/>
      <c r="BP143" s="227"/>
      <c r="BQ143" s="226"/>
      <c r="BR143" s="228"/>
      <c r="BS143" s="227"/>
      <c r="BT143" s="227"/>
      <c r="BU143" s="227"/>
      <c r="BV143" s="227"/>
      <c r="BW143" s="227"/>
      <c r="BX143" s="227"/>
      <c r="BY143" s="227"/>
      <c r="BZ143" s="227"/>
      <c r="CA143" s="227"/>
      <c r="CB143" s="227"/>
      <c r="CC143" s="226"/>
      <c r="CD143" s="368"/>
    </row>
    <row r="144" spans="1:82" x14ac:dyDescent="0.75">
      <c r="A144" s="39"/>
      <c r="B144" s="73" t="s">
        <v>268</v>
      </c>
      <c r="C144" s="129" t="s">
        <v>269</v>
      </c>
      <c r="D144" s="130" t="s">
        <v>58</v>
      </c>
      <c r="E144" s="255">
        <v>72</v>
      </c>
      <c r="F144" s="224"/>
      <c r="G144" s="74">
        <f t="shared" ref="G144:G145" si="75">+SUM(H144:CC144)</f>
        <v>0</v>
      </c>
      <c r="H144" s="230"/>
      <c r="I144" s="232"/>
      <c r="J144" s="219"/>
      <c r="K144" s="220"/>
      <c r="L144" s="220"/>
      <c r="M144" s="220"/>
      <c r="N144" s="220"/>
      <c r="O144" s="220"/>
      <c r="P144" s="220"/>
      <c r="Q144" s="220"/>
      <c r="R144" s="220"/>
      <c r="S144" s="220"/>
      <c r="T144" s="220"/>
      <c r="U144" s="218"/>
      <c r="V144" s="219"/>
      <c r="W144" s="220"/>
      <c r="X144" s="220"/>
      <c r="Y144" s="220"/>
      <c r="Z144" s="220"/>
      <c r="AA144" s="220"/>
      <c r="AB144" s="220"/>
      <c r="AC144" s="220"/>
      <c r="AD144" s="220"/>
      <c r="AE144" s="220"/>
      <c r="AF144" s="220"/>
      <c r="AG144" s="218"/>
      <c r="AH144" s="221"/>
      <c r="AI144" s="220"/>
      <c r="AJ144" s="220"/>
      <c r="AK144" s="220"/>
      <c r="AL144" s="220"/>
      <c r="AM144" s="220"/>
      <c r="AN144" s="220"/>
      <c r="AO144" s="220"/>
      <c r="AP144" s="220"/>
      <c r="AQ144" s="220"/>
      <c r="AR144" s="220"/>
      <c r="AS144" s="218"/>
      <c r="AT144" s="221"/>
      <c r="AU144" s="220"/>
      <c r="AV144" s="220"/>
      <c r="AW144" s="220"/>
      <c r="AX144" s="220"/>
      <c r="AY144" s="220"/>
      <c r="AZ144" s="220"/>
      <c r="BA144" s="220"/>
      <c r="BB144" s="220"/>
      <c r="BC144" s="220"/>
      <c r="BD144" s="220"/>
      <c r="BE144" s="218"/>
      <c r="BF144" s="221"/>
      <c r="BG144" s="220"/>
      <c r="BH144" s="220"/>
      <c r="BI144" s="220"/>
      <c r="BJ144" s="220"/>
      <c r="BK144" s="220"/>
      <c r="BL144" s="220"/>
      <c r="BM144" s="220"/>
      <c r="BN144" s="220"/>
      <c r="BO144" s="220"/>
      <c r="BP144" s="220"/>
      <c r="BQ144" s="218"/>
      <c r="BR144" s="221"/>
      <c r="BS144" s="220"/>
      <c r="BT144" s="220"/>
      <c r="BU144" s="220"/>
      <c r="BV144" s="220"/>
      <c r="BW144" s="220"/>
      <c r="BX144" s="220"/>
      <c r="BY144" s="220"/>
      <c r="BZ144" s="220"/>
      <c r="CA144" s="220"/>
      <c r="CB144" s="220"/>
      <c r="CC144" s="218"/>
      <c r="CD144" s="368"/>
    </row>
    <row r="145" spans="1:82" x14ac:dyDescent="0.75">
      <c r="A145" s="39"/>
      <c r="B145" s="73" t="s">
        <v>270</v>
      </c>
      <c r="C145" s="129" t="s">
        <v>271</v>
      </c>
      <c r="D145" s="130" t="s">
        <v>58</v>
      </c>
      <c r="E145" s="255">
        <v>72</v>
      </c>
      <c r="F145" s="224"/>
      <c r="G145" s="74">
        <f t="shared" si="75"/>
        <v>0</v>
      </c>
      <c r="H145" s="230"/>
      <c r="I145" s="232"/>
      <c r="J145" s="219"/>
      <c r="K145" s="220"/>
      <c r="L145" s="220"/>
      <c r="M145" s="220"/>
      <c r="N145" s="220"/>
      <c r="O145" s="220"/>
      <c r="P145" s="220"/>
      <c r="Q145" s="220"/>
      <c r="R145" s="220"/>
      <c r="S145" s="220"/>
      <c r="T145" s="220"/>
      <c r="U145" s="218"/>
      <c r="V145" s="219"/>
      <c r="W145" s="220"/>
      <c r="X145" s="220"/>
      <c r="Y145" s="220"/>
      <c r="Z145" s="220"/>
      <c r="AA145" s="220"/>
      <c r="AB145" s="220"/>
      <c r="AC145" s="220"/>
      <c r="AD145" s="220"/>
      <c r="AE145" s="220"/>
      <c r="AF145" s="220"/>
      <c r="AG145" s="218"/>
      <c r="AH145" s="221"/>
      <c r="AI145" s="220"/>
      <c r="AJ145" s="220"/>
      <c r="AK145" s="220"/>
      <c r="AL145" s="220"/>
      <c r="AM145" s="220"/>
      <c r="AN145" s="220"/>
      <c r="AO145" s="220"/>
      <c r="AP145" s="220"/>
      <c r="AQ145" s="220"/>
      <c r="AR145" s="220"/>
      <c r="AS145" s="218"/>
      <c r="AT145" s="221"/>
      <c r="AU145" s="220"/>
      <c r="AV145" s="220"/>
      <c r="AW145" s="220"/>
      <c r="AX145" s="220"/>
      <c r="AY145" s="220"/>
      <c r="AZ145" s="220"/>
      <c r="BA145" s="220"/>
      <c r="BB145" s="220"/>
      <c r="BC145" s="220"/>
      <c r="BD145" s="220"/>
      <c r="BE145" s="218"/>
      <c r="BF145" s="221"/>
      <c r="BG145" s="220"/>
      <c r="BH145" s="220"/>
      <c r="BI145" s="220"/>
      <c r="BJ145" s="220"/>
      <c r="BK145" s="220"/>
      <c r="BL145" s="220"/>
      <c r="BM145" s="220"/>
      <c r="BN145" s="220"/>
      <c r="BO145" s="220"/>
      <c r="BP145" s="220"/>
      <c r="BQ145" s="218"/>
      <c r="BR145" s="221"/>
      <c r="BS145" s="220"/>
      <c r="BT145" s="220"/>
      <c r="BU145" s="220"/>
      <c r="BV145" s="220"/>
      <c r="BW145" s="220"/>
      <c r="BX145" s="220"/>
      <c r="BY145" s="220"/>
      <c r="BZ145" s="220"/>
      <c r="CA145" s="220"/>
      <c r="CB145" s="220"/>
      <c r="CC145" s="218"/>
      <c r="CD145" s="368"/>
    </row>
    <row r="146" spans="1:82" x14ac:dyDescent="0.75">
      <c r="A146" s="175"/>
      <c r="B146" s="176" t="s">
        <v>272</v>
      </c>
      <c r="C146" s="177" t="s">
        <v>273</v>
      </c>
      <c r="D146" s="178" t="s">
        <v>86</v>
      </c>
      <c r="E146" s="300">
        <v>0</v>
      </c>
      <c r="F146" s="229"/>
      <c r="G146" s="183">
        <f>+E146*F146</f>
        <v>0</v>
      </c>
      <c r="H146" s="225"/>
      <c r="I146" s="226"/>
      <c r="J146" s="225"/>
      <c r="K146" s="227"/>
      <c r="L146" s="227"/>
      <c r="M146" s="227"/>
      <c r="N146" s="227"/>
      <c r="O146" s="227"/>
      <c r="P146" s="227"/>
      <c r="Q146" s="227"/>
      <c r="R146" s="227"/>
      <c r="S146" s="227"/>
      <c r="T146" s="227"/>
      <c r="U146" s="226">
        <f>G146/2.5</f>
        <v>0</v>
      </c>
      <c r="V146" s="225"/>
      <c r="W146" s="227"/>
      <c r="X146" s="227"/>
      <c r="Y146" s="227"/>
      <c r="Z146" s="227"/>
      <c r="AA146" s="227"/>
      <c r="AB146" s="227"/>
      <c r="AC146" s="227"/>
      <c r="AD146" s="227"/>
      <c r="AE146" s="227"/>
      <c r="AF146" s="227"/>
      <c r="AG146" s="226">
        <f>G146/2.5</f>
        <v>0</v>
      </c>
      <c r="AH146" s="228"/>
      <c r="AI146" s="227"/>
      <c r="AJ146" s="227"/>
      <c r="AK146" s="227"/>
      <c r="AL146" s="227"/>
      <c r="AM146" s="227">
        <f>G146-SUM(J146:AL146)</f>
        <v>0</v>
      </c>
      <c r="AN146" s="227"/>
      <c r="AO146" s="227"/>
      <c r="AP146" s="227"/>
      <c r="AQ146" s="227"/>
      <c r="AR146" s="227"/>
      <c r="AS146" s="226"/>
      <c r="AT146" s="228"/>
      <c r="AU146" s="227"/>
      <c r="AV146" s="227"/>
      <c r="AW146" s="227"/>
      <c r="AX146" s="227"/>
      <c r="AY146" s="227"/>
      <c r="AZ146" s="227"/>
      <c r="BA146" s="227"/>
      <c r="BB146" s="227"/>
      <c r="BC146" s="227"/>
      <c r="BD146" s="227"/>
      <c r="BE146" s="226"/>
      <c r="BF146" s="228"/>
      <c r="BG146" s="227"/>
      <c r="BH146" s="227"/>
      <c r="BI146" s="227"/>
      <c r="BJ146" s="227"/>
      <c r="BK146" s="227"/>
      <c r="BL146" s="227"/>
      <c r="BM146" s="227"/>
      <c r="BN146" s="227"/>
      <c r="BO146" s="227"/>
      <c r="BP146" s="227"/>
      <c r="BQ146" s="226"/>
      <c r="BR146" s="228"/>
      <c r="BS146" s="227"/>
      <c r="BT146" s="227"/>
      <c r="BU146" s="227"/>
      <c r="BV146" s="227"/>
      <c r="BW146" s="227"/>
      <c r="BX146" s="227"/>
      <c r="BY146" s="227"/>
      <c r="BZ146" s="227"/>
      <c r="CA146" s="227"/>
      <c r="CB146" s="227"/>
      <c r="CC146" s="226"/>
      <c r="CD146" s="368"/>
    </row>
    <row r="147" spans="1:82" x14ac:dyDescent="0.75">
      <c r="A147" s="39"/>
      <c r="B147" s="73" t="s">
        <v>274</v>
      </c>
      <c r="C147" s="129" t="s">
        <v>275</v>
      </c>
      <c r="D147" s="130" t="s">
        <v>86</v>
      </c>
      <c r="E147" s="255">
        <v>1</v>
      </c>
      <c r="F147" s="216"/>
      <c r="G147" s="74">
        <f>+E147*F147</f>
        <v>0</v>
      </c>
      <c r="H147" s="230"/>
      <c r="I147" s="232"/>
      <c r="J147" s="230"/>
      <c r="K147" s="227"/>
      <c r="L147" s="231"/>
      <c r="M147" s="231"/>
      <c r="N147" s="231"/>
      <c r="O147" s="231"/>
      <c r="P147" s="231"/>
      <c r="Q147" s="231"/>
      <c r="R147" s="231"/>
      <c r="S147" s="231"/>
      <c r="T147" s="231"/>
      <c r="U147" s="232"/>
      <c r="V147" s="230"/>
      <c r="W147" s="231"/>
      <c r="X147" s="231"/>
      <c r="Y147" s="231"/>
      <c r="Z147" s="231"/>
      <c r="AA147" s="231"/>
      <c r="AB147" s="231"/>
      <c r="AC147" s="231"/>
      <c r="AD147" s="231"/>
      <c r="AE147" s="231"/>
      <c r="AF147" s="231"/>
      <c r="AG147" s="232"/>
      <c r="AH147" s="233"/>
      <c r="AI147" s="231"/>
      <c r="AJ147" s="231"/>
      <c r="AK147" s="231"/>
      <c r="AL147" s="231"/>
      <c r="AM147" s="231"/>
      <c r="AN147" s="231"/>
      <c r="AO147" s="231"/>
      <c r="AP147" s="231"/>
      <c r="AQ147" s="231"/>
      <c r="AR147" s="231"/>
      <c r="AS147" s="232"/>
      <c r="AT147" s="233"/>
      <c r="AU147" s="231"/>
      <c r="AV147" s="231"/>
      <c r="AW147" s="231"/>
      <c r="AX147" s="231"/>
      <c r="AY147" s="231"/>
      <c r="AZ147" s="231"/>
      <c r="BA147" s="231"/>
      <c r="BB147" s="231"/>
      <c r="BC147" s="231"/>
      <c r="BD147" s="231"/>
      <c r="BE147" s="232"/>
      <c r="BF147" s="233"/>
      <c r="BG147" s="231"/>
      <c r="BH147" s="231"/>
      <c r="BI147" s="231"/>
      <c r="BJ147" s="231"/>
      <c r="BK147" s="231"/>
      <c r="BL147" s="231"/>
      <c r="BM147" s="231"/>
      <c r="BN147" s="231"/>
      <c r="BO147" s="231"/>
      <c r="BP147" s="231"/>
      <c r="BQ147" s="232"/>
      <c r="BR147" s="233"/>
      <c r="BS147" s="231"/>
      <c r="BT147" s="231"/>
      <c r="BU147" s="231"/>
      <c r="BV147" s="231"/>
      <c r="BW147" s="231"/>
      <c r="BX147" s="231"/>
      <c r="BY147" s="231"/>
      <c r="BZ147" s="231"/>
      <c r="CA147" s="231"/>
      <c r="CB147" s="231"/>
      <c r="CC147" s="232">
        <f>G147</f>
        <v>0</v>
      </c>
      <c r="CD147" s="368"/>
    </row>
    <row r="148" spans="1:82" x14ac:dyDescent="0.75">
      <c r="A148" s="39"/>
      <c r="B148" s="121" t="s">
        <v>276</v>
      </c>
      <c r="C148" s="122" t="s">
        <v>277</v>
      </c>
      <c r="D148" s="123"/>
      <c r="E148" s="294"/>
      <c r="F148" s="249"/>
      <c r="G148" s="124">
        <f>SUM(G149:G151)</f>
        <v>0</v>
      </c>
      <c r="H148" s="125">
        <f>SUM(H149:H151)</f>
        <v>0</v>
      </c>
      <c r="I148" s="126">
        <f t="shared" ref="I148:BT148" si="76">SUM(I149:I151)</f>
        <v>0</v>
      </c>
      <c r="J148" s="125">
        <f t="shared" si="76"/>
        <v>0</v>
      </c>
      <c r="K148" s="127">
        <f t="shared" si="76"/>
        <v>0</v>
      </c>
      <c r="L148" s="127">
        <f t="shared" si="76"/>
        <v>0</v>
      </c>
      <c r="M148" s="127">
        <f t="shared" si="76"/>
        <v>0</v>
      </c>
      <c r="N148" s="127">
        <f t="shared" si="76"/>
        <v>0</v>
      </c>
      <c r="O148" s="127">
        <f t="shared" si="76"/>
        <v>0</v>
      </c>
      <c r="P148" s="127">
        <f t="shared" si="76"/>
        <v>0</v>
      </c>
      <c r="Q148" s="127">
        <f t="shared" si="76"/>
        <v>0</v>
      </c>
      <c r="R148" s="127">
        <f>SUM(R149:R151)</f>
        <v>0</v>
      </c>
      <c r="S148" s="127">
        <f t="shared" si="76"/>
        <v>0</v>
      </c>
      <c r="T148" s="127">
        <f t="shared" si="76"/>
        <v>0</v>
      </c>
      <c r="U148" s="126">
        <f t="shared" si="76"/>
        <v>0</v>
      </c>
      <c r="V148" s="125">
        <f t="shared" si="76"/>
        <v>0</v>
      </c>
      <c r="W148" s="127">
        <f t="shared" si="76"/>
        <v>0</v>
      </c>
      <c r="X148" s="127">
        <f t="shared" si="76"/>
        <v>0</v>
      </c>
      <c r="Y148" s="127">
        <f t="shared" si="76"/>
        <v>0</v>
      </c>
      <c r="Z148" s="127">
        <f t="shared" si="76"/>
        <v>0</v>
      </c>
      <c r="AA148" s="127">
        <f t="shared" si="76"/>
        <v>0</v>
      </c>
      <c r="AB148" s="127">
        <f t="shared" si="76"/>
        <v>0</v>
      </c>
      <c r="AC148" s="127">
        <f t="shared" si="76"/>
        <v>0</v>
      </c>
      <c r="AD148" s="127">
        <f t="shared" si="76"/>
        <v>0</v>
      </c>
      <c r="AE148" s="127">
        <f t="shared" si="76"/>
        <v>0</v>
      </c>
      <c r="AF148" s="127">
        <f t="shared" si="76"/>
        <v>0</v>
      </c>
      <c r="AG148" s="126">
        <f t="shared" si="76"/>
        <v>0</v>
      </c>
      <c r="AH148" s="128">
        <f t="shared" si="76"/>
        <v>0</v>
      </c>
      <c r="AI148" s="127">
        <f t="shared" si="76"/>
        <v>0</v>
      </c>
      <c r="AJ148" s="127">
        <f t="shared" si="76"/>
        <v>0</v>
      </c>
      <c r="AK148" s="127">
        <f t="shared" si="76"/>
        <v>0</v>
      </c>
      <c r="AL148" s="127">
        <f t="shared" si="76"/>
        <v>0</v>
      </c>
      <c r="AM148" s="127">
        <f t="shared" si="76"/>
        <v>0</v>
      </c>
      <c r="AN148" s="127">
        <f t="shared" si="76"/>
        <v>0</v>
      </c>
      <c r="AO148" s="127">
        <f t="shared" si="76"/>
        <v>0</v>
      </c>
      <c r="AP148" s="127">
        <f t="shared" si="76"/>
        <v>0</v>
      </c>
      <c r="AQ148" s="127">
        <f t="shared" si="76"/>
        <v>0</v>
      </c>
      <c r="AR148" s="127">
        <f t="shared" si="76"/>
        <v>0</v>
      </c>
      <c r="AS148" s="126">
        <f t="shared" si="76"/>
        <v>0</v>
      </c>
      <c r="AT148" s="128">
        <f t="shared" si="76"/>
        <v>0</v>
      </c>
      <c r="AU148" s="127">
        <f t="shared" si="76"/>
        <v>0</v>
      </c>
      <c r="AV148" s="127">
        <f t="shared" si="76"/>
        <v>0</v>
      </c>
      <c r="AW148" s="127">
        <f t="shared" si="76"/>
        <v>0</v>
      </c>
      <c r="AX148" s="127">
        <f t="shared" si="76"/>
        <v>0</v>
      </c>
      <c r="AY148" s="127">
        <f t="shared" si="76"/>
        <v>0</v>
      </c>
      <c r="AZ148" s="127">
        <f t="shared" si="76"/>
        <v>0</v>
      </c>
      <c r="BA148" s="127">
        <f t="shared" si="76"/>
        <v>0</v>
      </c>
      <c r="BB148" s="127">
        <f t="shared" si="76"/>
        <v>0</v>
      </c>
      <c r="BC148" s="127">
        <f t="shared" si="76"/>
        <v>0</v>
      </c>
      <c r="BD148" s="127">
        <f t="shared" si="76"/>
        <v>0</v>
      </c>
      <c r="BE148" s="126">
        <f t="shared" si="76"/>
        <v>0</v>
      </c>
      <c r="BF148" s="128">
        <f t="shared" si="76"/>
        <v>0</v>
      </c>
      <c r="BG148" s="127">
        <f t="shared" si="76"/>
        <v>0</v>
      </c>
      <c r="BH148" s="127">
        <f t="shared" si="76"/>
        <v>0</v>
      </c>
      <c r="BI148" s="127">
        <f t="shared" si="76"/>
        <v>0</v>
      </c>
      <c r="BJ148" s="127">
        <f t="shared" si="76"/>
        <v>0</v>
      </c>
      <c r="BK148" s="127">
        <f t="shared" si="76"/>
        <v>0</v>
      </c>
      <c r="BL148" s="127">
        <f t="shared" si="76"/>
        <v>0</v>
      </c>
      <c r="BM148" s="127">
        <f t="shared" si="76"/>
        <v>0</v>
      </c>
      <c r="BN148" s="127">
        <f t="shared" si="76"/>
        <v>0</v>
      </c>
      <c r="BO148" s="127">
        <f t="shared" si="76"/>
        <v>0</v>
      </c>
      <c r="BP148" s="127">
        <f t="shared" si="76"/>
        <v>0</v>
      </c>
      <c r="BQ148" s="126">
        <f t="shared" si="76"/>
        <v>0</v>
      </c>
      <c r="BR148" s="128">
        <f t="shared" si="76"/>
        <v>0</v>
      </c>
      <c r="BS148" s="127">
        <f t="shared" si="76"/>
        <v>0</v>
      </c>
      <c r="BT148" s="127">
        <f t="shared" si="76"/>
        <v>0</v>
      </c>
      <c r="BU148" s="127">
        <f t="shared" ref="BU148:CC148" si="77">SUM(BU149:BU151)</f>
        <v>0</v>
      </c>
      <c r="BV148" s="127">
        <f t="shared" si="77"/>
        <v>0</v>
      </c>
      <c r="BW148" s="127">
        <f t="shared" si="77"/>
        <v>0</v>
      </c>
      <c r="BX148" s="127">
        <f t="shared" si="77"/>
        <v>0</v>
      </c>
      <c r="BY148" s="127">
        <f t="shared" si="77"/>
        <v>0</v>
      </c>
      <c r="BZ148" s="127">
        <f t="shared" si="77"/>
        <v>0</v>
      </c>
      <c r="CA148" s="127">
        <f t="shared" si="77"/>
        <v>0</v>
      </c>
      <c r="CB148" s="127">
        <f t="shared" si="77"/>
        <v>0</v>
      </c>
      <c r="CC148" s="126">
        <f t="shared" si="77"/>
        <v>0</v>
      </c>
      <c r="CD148" s="368"/>
    </row>
    <row r="149" spans="1:82" x14ac:dyDescent="0.75">
      <c r="A149" s="39"/>
      <c r="B149" s="73" t="s">
        <v>278</v>
      </c>
      <c r="C149" s="129" t="s">
        <v>279</v>
      </c>
      <c r="D149" s="139" t="s">
        <v>58</v>
      </c>
      <c r="E149" s="255">
        <v>72</v>
      </c>
      <c r="F149" s="224"/>
      <c r="G149" s="74">
        <f t="shared" ref="G149:G151" si="78">+SUM(H149:CC149)</f>
        <v>0</v>
      </c>
      <c r="H149" s="230"/>
      <c r="I149" s="232"/>
      <c r="J149" s="219"/>
      <c r="K149" s="220"/>
      <c r="L149" s="220"/>
      <c r="M149" s="220"/>
      <c r="N149" s="220"/>
      <c r="O149" s="220"/>
      <c r="P149" s="220"/>
      <c r="Q149" s="220"/>
      <c r="R149" s="220"/>
      <c r="S149" s="220"/>
      <c r="T149" s="220"/>
      <c r="U149" s="218"/>
      <c r="V149" s="219"/>
      <c r="W149" s="220"/>
      <c r="X149" s="220"/>
      <c r="Y149" s="220"/>
      <c r="Z149" s="220"/>
      <c r="AA149" s="220"/>
      <c r="AB149" s="220"/>
      <c r="AC149" s="220"/>
      <c r="AD149" s="220"/>
      <c r="AE149" s="220"/>
      <c r="AF149" s="220"/>
      <c r="AG149" s="218"/>
      <c r="AH149" s="221"/>
      <c r="AI149" s="220"/>
      <c r="AJ149" s="220"/>
      <c r="AK149" s="220"/>
      <c r="AL149" s="220"/>
      <c r="AM149" s="220"/>
      <c r="AN149" s="220"/>
      <c r="AO149" s="220"/>
      <c r="AP149" s="220"/>
      <c r="AQ149" s="220"/>
      <c r="AR149" s="220"/>
      <c r="AS149" s="218"/>
      <c r="AT149" s="221"/>
      <c r="AU149" s="220"/>
      <c r="AV149" s="220"/>
      <c r="AW149" s="220"/>
      <c r="AX149" s="220"/>
      <c r="AY149" s="220"/>
      <c r="AZ149" s="220"/>
      <c r="BA149" s="220"/>
      <c r="BB149" s="220"/>
      <c r="BC149" s="220"/>
      <c r="BD149" s="220"/>
      <c r="BE149" s="218"/>
      <c r="BF149" s="221"/>
      <c r="BG149" s="220"/>
      <c r="BH149" s="220"/>
      <c r="BI149" s="220"/>
      <c r="BJ149" s="220"/>
      <c r="BK149" s="220"/>
      <c r="BL149" s="220"/>
      <c r="BM149" s="220"/>
      <c r="BN149" s="220"/>
      <c r="BO149" s="220"/>
      <c r="BP149" s="220"/>
      <c r="BQ149" s="218"/>
      <c r="BR149" s="221"/>
      <c r="BS149" s="220"/>
      <c r="BT149" s="220"/>
      <c r="BU149" s="220"/>
      <c r="BV149" s="220"/>
      <c r="BW149" s="220"/>
      <c r="BX149" s="220"/>
      <c r="BY149" s="220"/>
      <c r="BZ149" s="220"/>
      <c r="CA149" s="220"/>
      <c r="CB149" s="220"/>
      <c r="CC149" s="218"/>
      <c r="CD149" s="368"/>
    </row>
    <row r="150" spans="1:82" x14ac:dyDescent="0.75">
      <c r="A150" s="39"/>
      <c r="B150" s="25" t="s">
        <v>280</v>
      </c>
      <c r="C150" s="140" t="s">
        <v>281</v>
      </c>
      <c r="D150" s="139" t="s">
        <v>58</v>
      </c>
      <c r="E150" s="255">
        <v>72</v>
      </c>
      <c r="F150" s="258"/>
      <c r="G150" s="74">
        <f t="shared" si="78"/>
        <v>0</v>
      </c>
      <c r="H150" s="230"/>
      <c r="I150" s="232"/>
      <c r="J150" s="219"/>
      <c r="K150" s="220"/>
      <c r="L150" s="220"/>
      <c r="M150" s="220"/>
      <c r="N150" s="220"/>
      <c r="O150" s="220"/>
      <c r="P150" s="220"/>
      <c r="Q150" s="220"/>
      <c r="R150" s="220"/>
      <c r="S150" s="220"/>
      <c r="T150" s="220"/>
      <c r="U150" s="218"/>
      <c r="V150" s="219"/>
      <c r="W150" s="220"/>
      <c r="X150" s="220"/>
      <c r="Y150" s="220"/>
      <c r="Z150" s="220"/>
      <c r="AA150" s="220"/>
      <c r="AB150" s="220"/>
      <c r="AC150" s="220"/>
      <c r="AD150" s="220"/>
      <c r="AE150" s="220"/>
      <c r="AF150" s="220"/>
      <c r="AG150" s="218"/>
      <c r="AH150" s="221"/>
      <c r="AI150" s="220"/>
      <c r="AJ150" s="220"/>
      <c r="AK150" s="220"/>
      <c r="AL150" s="220"/>
      <c r="AM150" s="220"/>
      <c r="AN150" s="220"/>
      <c r="AO150" s="220"/>
      <c r="AP150" s="220"/>
      <c r="AQ150" s="220"/>
      <c r="AR150" s="220"/>
      <c r="AS150" s="218"/>
      <c r="AT150" s="221"/>
      <c r="AU150" s="220"/>
      <c r="AV150" s="220"/>
      <c r="AW150" s="220"/>
      <c r="AX150" s="220"/>
      <c r="AY150" s="220"/>
      <c r="AZ150" s="220"/>
      <c r="BA150" s="220"/>
      <c r="BB150" s="220"/>
      <c r="BC150" s="220"/>
      <c r="BD150" s="220"/>
      <c r="BE150" s="218"/>
      <c r="BF150" s="221"/>
      <c r="BG150" s="220"/>
      <c r="BH150" s="220"/>
      <c r="BI150" s="220"/>
      <c r="BJ150" s="220"/>
      <c r="BK150" s="220"/>
      <c r="BL150" s="220"/>
      <c r="BM150" s="220"/>
      <c r="BN150" s="220"/>
      <c r="BO150" s="220"/>
      <c r="BP150" s="220"/>
      <c r="BQ150" s="218"/>
      <c r="BR150" s="221"/>
      <c r="BS150" s="220"/>
      <c r="BT150" s="220"/>
      <c r="BU150" s="220"/>
      <c r="BV150" s="220"/>
      <c r="BW150" s="220"/>
      <c r="BX150" s="220"/>
      <c r="BY150" s="220"/>
      <c r="BZ150" s="220"/>
      <c r="CA150" s="220"/>
      <c r="CB150" s="220"/>
      <c r="CC150" s="218"/>
      <c r="CD150" s="368"/>
    </row>
    <row r="151" spans="1:82" ht="27" x14ac:dyDescent="0.75">
      <c r="A151" s="39"/>
      <c r="B151" s="25" t="s">
        <v>282</v>
      </c>
      <c r="C151" s="140" t="s">
        <v>283</v>
      </c>
      <c r="D151" s="139" t="s">
        <v>58</v>
      </c>
      <c r="E151" s="255">
        <v>72</v>
      </c>
      <c r="F151" s="258"/>
      <c r="G151" s="74">
        <f t="shared" si="78"/>
        <v>0</v>
      </c>
      <c r="H151" s="230"/>
      <c r="I151" s="232"/>
      <c r="J151" s="219"/>
      <c r="K151" s="220"/>
      <c r="L151" s="220"/>
      <c r="M151" s="220"/>
      <c r="N151" s="220"/>
      <c r="O151" s="220"/>
      <c r="P151" s="220"/>
      <c r="Q151" s="220"/>
      <c r="R151" s="220"/>
      <c r="S151" s="220"/>
      <c r="T151" s="220"/>
      <c r="U151" s="218"/>
      <c r="V151" s="219"/>
      <c r="W151" s="220"/>
      <c r="X151" s="220"/>
      <c r="Y151" s="220"/>
      <c r="Z151" s="220"/>
      <c r="AA151" s="220"/>
      <c r="AB151" s="220"/>
      <c r="AC151" s="220"/>
      <c r="AD151" s="220"/>
      <c r="AE151" s="220"/>
      <c r="AF151" s="220"/>
      <c r="AG151" s="218"/>
      <c r="AH151" s="221"/>
      <c r="AI151" s="220"/>
      <c r="AJ151" s="220"/>
      <c r="AK151" s="220"/>
      <c r="AL151" s="220"/>
      <c r="AM151" s="220"/>
      <c r="AN151" s="220"/>
      <c r="AO151" s="220"/>
      <c r="AP151" s="220"/>
      <c r="AQ151" s="220"/>
      <c r="AR151" s="220"/>
      <c r="AS151" s="218"/>
      <c r="AT151" s="221"/>
      <c r="AU151" s="220"/>
      <c r="AV151" s="220"/>
      <c r="AW151" s="220"/>
      <c r="AX151" s="220"/>
      <c r="AY151" s="220"/>
      <c r="AZ151" s="220"/>
      <c r="BA151" s="220"/>
      <c r="BB151" s="220"/>
      <c r="BC151" s="220"/>
      <c r="BD151" s="220"/>
      <c r="BE151" s="218"/>
      <c r="BF151" s="221"/>
      <c r="BG151" s="220"/>
      <c r="BH151" s="220"/>
      <c r="BI151" s="220"/>
      <c r="BJ151" s="220"/>
      <c r="BK151" s="220"/>
      <c r="BL151" s="220"/>
      <c r="BM151" s="220"/>
      <c r="BN151" s="220"/>
      <c r="BO151" s="220"/>
      <c r="BP151" s="220"/>
      <c r="BQ151" s="218"/>
      <c r="BR151" s="221"/>
      <c r="BS151" s="220"/>
      <c r="BT151" s="220"/>
      <c r="BU151" s="220"/>
      <c r="BV151" s="220"/>
      <c r="BW151" s="220"/>
      <c r="BX151" s="220"/>
      <c r="BY151" s="220"/>
      <c r="BZ151" s="220"/>
      <c r="CA151" s="220"/>
      <c r="CB151" s="220"/>
      <c r="CC151" s="218"/>
      <c r="CD151" s="368"/>
    </row>
    <row r="152" spans="1:82" x14ac:dyDescent="0.75">
      <c r="A152" s="39"/>
      <c r="B152" s="121" t="s">
        <v>284</v>
      </c>
      <c r="C152" s="122" t="s">
        <v>285</v>
      </c>
      <c r="D152" s="123"/>
      <c r="E152" s="294"/>
      <c r="F152" s="249"/>
      <c r="G152" s="124">
        <f>SUM(G153:G163)</f>
        <v>0</v>
      </c>
      <c r="H152" s="125">
        <f t="shared" ref="H152:BS152" si="79">SUM(H153:H163)</f>
        <v>0</v>
      </c>
      <c r="I152" s="126">
        <f t="shared" si="79"/>
        <v>0</v>
      </c>
      <c r="J152" s="125">
        <f t="shared" si="79"/>
        <v>0</v>
      </c>
      <c r="K152" s="127">
        <f t="shared" si="79"/>
        <v>0</v>
      </c>
      <c r="L152" s="127">
        <f t="shared" si="79"/>
        <v>0</v>
      </c>
      <c r="M152" s="127">
        <f t="shared" si="79"/>
        <v>0</v>
      </c>
      <c r="N152" s="127">
        <f t="shared" si="79"/>
        <v>0</v>
      </c>
      <c r="O152" s="127">
        <f t="shared" si="79"/>
        <v>0</v>
      </c>
      <c r="P152" s="127">
        <f t="shared" si="79"/>
        <v>0</v>
      </c>
      <c r="Q152" s="127">
        <f t="shared" si="79"/>
        <v>0</v>
      </c>
      <c r="R152" s="127">
        <f t="shared" si="79"/>
        <v>0</v>
      </c>
      <c r="S152" s="127">
        <f t="shared" si="79"/>
        <v>0</v>
      </c>
      <c r="T152" s="127">
        <f t="shared" si="79"/>
        <v>0</v>
      </c>
      <c r="U152" s="126">
        <f t="shared" si="79"/>
        <v>0</v>
      </c>
      <c r="V152" s="125">
        <f t="shared" si="79"/>
        <v>0</v>
      </c>
      <c r="W152" s="127">
        <f t="shared" si="79"/>
        <v>0</v>
      </c>
      <c r="X152" s="127">
        <f t="shared" si="79"/>
        <v>0</v>
      </c>
      <c r="Y152" s="127">
        <f t="shared" si="79"/>
        <v>0</v>
      </c>
      <c r="Z152" s="127">
        <f t="shared" si="79"/>
        <v>0</v>
      </c>
      <c r="AA152" s="127">
        <f t="shared" si="79"/>
        <v>0</v>
      </c>
      <c r="AB152" s="127">
        <f t="shared" si="79"/>
        <v>0</v>
      </c>
      <c r="AC152" s="127">
        <f t="shared" si="79"/>
        <v>0</v>
      </c>
      <c r="AD152" s="127">
        <f t="shared" si="79"/>
        <v>0</v>
      </c>
      <c r="AE152" s="127">
        <f t="shared" si="79"/>
        <v>0</v>
      </c>
      <c r="AF152" s="127">
        <f t="shared" si="79"/>
        <v>0</v>
      </c>
      <c r="AG152" s="126">
        <f t="shared" si="79"/>
        <v>0</v>
      </c>
      <c r="AH152" s="128">
        <f t="shared" si="79"/>
        <v>0</v>
      </c>
      <c r="AI152" s="127">
        <f t="shared" si="79"/>
        <v>0</v>
      </c>
      <c r="AJ152" s="127">
        <f t="shared" si="79"/>
        <v>0</v>
      </c>
      <c r="AK152" s="127">
        <f t="shared" si="79"/>
        <v>0</v>
      </c>
      <c r="AL152" s="127">
        <f t="shared" si="79"/>
        <v>0</v>
      </c>
      <c r="AM152" s="127">
        <f t="shared" si="79"/>
        <v>0</v>
      </c>
      <c r="AN152" s="127">
        <f t="shared" si="79"/>
        <v>0</v>
      </c>
      <c r="AO152" s="127">
        <f t="shared" si="79"/>
        <v>0</v>
      </c>
      <c r="AP152" s="127">
        <f t="shared" si="79"/>
        <v>0</v>
      </c>
      <c r="AQ152" s="127">
        <f t="shared" si="79"/>
        <v>0</v>
      </c>
      <c r="AR152" s="127">
        <f t="shared" si="79"/>
        <v>0</v>
      </c>
      <c r="AS152" s="126">
        <f t="shared" si="79"/>
        <v>0</v>
      </c>
      <c r="AT152" s="128">
        <f t="shared" si="79"/>
        <v>0</v>
      </c>
      <c r="AU152" s="127">
        <f t="shared" si="79"/>
        <v>0</v>
      </c>
      <c r="AV152" s="127">
        <f t="shared" si="79"/>
        <v>0</v>
      </c>
      <c r="AW152" s="127">
        <f t="shared" si="79"/>
        <v>0</v>
      </c>
      <c r="AX152" s="127">
        <f t="shared" si="79"/>
        <v>0</v>
      </c>
      <c r="AY152" s="127">
        <f t="shared" si="79"/>
        <v>0</v>
      </c>
      <c r="AZ152" s="127">
        <f t="shared" si="79"/>
        <v>0</v>
      </c>
      <c r="BA152" s="127">
        <f t="shared" si="79"/>
        <v>0</v>
      </c>
      <c r="BB152" s="127">
        <f t="shared" si="79"/>
        <v>0</v>
      </c>
      <c r="BC152" s="127">
        <f t="shared" si="79"/>
        <v>0</v>
      </c>
      <c r="BD152" s="127">
        <f t="shared" si="79"/>
        <v>0</v>
      </c>
      <c r="BE152" s="126">
        <f t="shared" si="79"/>
        <v>0</v>
      </c>
      <c r="BF152" s="128">
        <f t="shared" si="79"/>
        <v>0</v>
      </c>
      <c r="BG152" s="127">
        <f t="shared" si="79"/>
        <v>0</v>
      </c>
      <c r="BH152" s="127">
        <f t="shared" si="79"/>
        <v>0</v>
      </c>
      <c r="BI152" s="127">
        <f t="shared" si="79"/>
        <v>0</v>
      </c>
      <c r="BJ152" s="127">
        <f t="shared" si="79"/>
        <v>0</v>
      </c>
      <c r="BK152" s="127">
        <f t="shared" si="79"/>
        <v>0</v>
      </c>
      <c r="BL152" s="127">
        <f t="shared" si="79"/>
        <v>0</v>
      </c>
      <c r="BM152" s="127">
        <f t="shared" si="79"/>
        <v>0</v>
      </c>
      <c r="BN152" s="127">
        <f t="shared" si="79"/>
        <v>0</v>
      </c>
      <c r="BO152" s="127">
        <f t="shared" si="79"/>
        <v>0</v>
      </c>
      <c r="BP152" s="127">
        <f t="shared" si="79"/>
        <v>0</v>
      </c>
      <c r="BQ152" s="126">
        <f t="shared" si="79"/>
        <v>0</v>
      </c>
      <c r="BR152" s="128">
        <f t="shared" si="79"/>
        <v>0</v>
      </c>
      <c r="BS152" s="127">
        <f t="shared" si="79"/>
        <v>0</v>
      </c>
      <c r="BT152" s="127">
        <f t="shared" ref="BT152:CC152" si="80">SUM(BT153:BT163)</f>
        <v>0</v>
      </c>
      <c r="BU152" s="127">
        <f t="shared" si="80"/>
        <v>0</v>
      </c>
      <c r="BV152" s="127">
        <f t="shared" si="80"/>
        <v>0</v>
      </c>
      <c r="BW152" s="127">
        <f t="shared" si="80"/>
        <v>0</v>
      </c>
      <c r="BX152" s="127">
        <f t="shared" si="80"/>
        <v>0</v>
      </c>
      <c r="BY152" s="127">
        <f t="shared" si="80"/>
        <v>0</v>
      </c>
      <c r="BZ152" s="127">
        <f t="shared" si="80"/>
        <v>0</v>
      </c>
      <c r="CA152" s="127">
        <f t="shared" si="80"/>
        <v>0</v>
      </c>
      <c r="CB152" s="127">
        <f t="shared" si="80"/>
        <v>0</v>
      </c>
      <c r="CC152" s="126">
        <f t="shared" si="80"/>
        <v>0</v>
      </c>
      <c r="CD152" s="368"/>
    </row>
    <row r="153" spans="1:82" ht="27" x14ac:dyDescent="0.75">
      <c r="A153" s="39"/>
      <c r="B153" s="73" t="s">
        <v>286</v>
      </c>
      <c r="C153" s="129" t="s">
        <v>287</v>
      </c>
      <c r="D153" s="139" t="s">
        <v>58</v>
      </c>
      <c r="E153" s="255">
        <v>72</v>
      </c>
      <c r="F153" s="224"/>
      <c r="G153" s="74">
        <f t="shared" ref="G153:G157" si="81">+SUM(H153:CC153)</f>
        <v>0</v>
      </c>
      <c r="H153" s="230"/>
      <c r="I153" s="232"/>
      <c r="J153" s="219"/>
      <c r="K153" s="220"/>
      <c r="L153" s="220"/>
      <c r="M153" s="220"/>
      <c r="N153" s="220"/>
      <c r="O153" s="220"/>
      <c r="P153" s="220"/>
      <c r="Q153" s="220"/>
      <c r="R153" s="220"/>
      <c r="S153" s="220"/>
      <c r="T153" s="220"/>
      <c r="U153" s="218"/>
      <c r="V153" s="219"/>
      <c r="W153" s="220"/>
      <c r="X153" s="220"/>
      <c r="Y153" s="220"/>
      <c r="Z153" s="220"/>
      <c r="AA153" s="220"/>
      <c r="AB153" s="220"/>
      <c r="AC153" s="220"/>
      <c r="AD153" s="220"/>
      <c r="AE153" s="220"/>
      <c r="AF153" s="220"/>
      <c r="AG153" s="218"/>
      <c r="AH153" s="221"/>
      <c r="AI153" s="220"/>
      <c r="AJ153" s="220"/>
      <c r="AK153" s="220"/>
      <c r="AL153" s="220"/>
      <c r="AM153" s="220"/>
      <c r="AN153" s="220"/>
      <c r="AO153" s="220"/>
      <c r="AP153" s="220"/>
      <c r="AQ153" s="220"/>
      <c r="AR153" s="220"/>
      <c r="AS153" s="218"/>
      <c r="AT153" s="221"/>
      <c r="AU153" s="220"/>
      <c r="AV153" s="220"/>
      <c r="AW153" s="220"/>
      <c r="AX153" s="220"/>
      <c r="AY153" s="220"/>
      <c r="AZ153" s="220"/>
      <c r="BA153" s="220"/>
      <c r="BB153" s="220"/>
      <c r="BC153" s="220"/>
      <c r="BD153" s="220"/>
      <c r="BE153" s="218"/>
      <c r="BF153" s="221"/>
      <c r="BG153" s="220"/>
      <c r="BH153" s="220"/>
      <c r="BI153" s="220"/>
      <c r="BJ153" s="220"/>
      <c r="BK153" s="220"/>
      <c r="BL153" s="220"/>
      <c r="BM153" s="220"/>
      <c r="BN153" s="220"/>
      <c r="BO153" s="220"/>
      <c r="BP153" s="220"/>
      <c r="BQ153" s="218"/>
      <c r="BR153" s="221"/>
      <c r="BS153" s="220"/>
      <c r="BT153" s="220"/>
      <c r="BU153" s="220"/>
      <c r="BV153" s="220"/>
      <c r="BW153" s="220"/>
      <c r="BX153" s="220"/>
      <c r="BY153" s="220"/>
      <c r="BZ153" s="220"/>
      <c r="CA153" s="220"/>
      <c r="CB153" s="220"/>
      <c r="CC153" s="218"/>
      <c r="CD153" s="368"/>
    </row>
    <row r="154" spans="1:82" ht="27" x14ac:dyDescent="0.75">
      <c r="A154" s="39"/>
      <c r="B154" s="73" t="s">
        <v>288</v>
      </c>
      <c r="C154" s="129" t="s">
        <v>289</v>
      </c>
      <c r="D154" s="139" t="s">
        <v>58</v>
      </c>
      <c r="E154" s="255">
        <v>72</v>
      </c>
      <c r="F154" s="224"/>
      <c r="G154" s="74">
        <f t="shared" si="81"/>
        <v>0</v>
      </c>
      <c r="H154" s="230"/>
      <c r="I154" s="232"/>
      <c r="J154" s="219"/>
      <c r="K154" s="220"/>
      <c r="L154" s="220"/>
      <c r="M154" s="220"/>
      <c r="N154" s="220"/>
      <c r="O154" s="220"/>
      <c r="P154" s="220"/>
      <c r="Q154" s="220"/>
      <c r="R154" s="220"/>
      <c r="S154" s="220"/>
      <c r="T154" s="220"/>
      <c r="U154" s="218"/>
      <c r="V154" s="219"/>
      <c r="W154" s="220"/>
      <c r="X154" s="220"/>
      <c r="Y154" s="220"/>
      <c r="Z154" s="220"/>
      <c r="AA154" s="220"/>
      <c r="AB154" s="220"/>
      <c r="AC154" s="220"/>
      <c r="AD154" s="220"/>
      <c r="AE154" s="220"/>
      <c r="AF154" s="220"/>
      <c r="AG154" s="218"/>
      <c r="AH154" s="221"/>
      <c r="AI154" s="220"/>
      <c r="AJ154" s="220"/>
      <c r="AK154" s="220"/>
      <c r="AL154" s="220"/>
      <c r="AM154" s="220"/>
      <c r="AN154" s="220"/>
      <c r="AO154" s="220"/>
      <c r="AP154" s="220"/>
      <c r="AQ154" s="220"/>
      <c r="AR154" s="220"/>
      <c r="AS154" s="218"/>
      <c r="AT154" s="221"/>
      <c r="AU154" s="220"/>
      <c r="AV154" s="220"/>
      <c r="AW154" s="220"/>
      <c r="AX154" s="220"/>
      <c r="AY154" s="220"/>
      <c r="AZ154" s="220"/>
      <c r="BA154" s="220"/>
      <c r="BB154" s="220"/>
      <c r="BC154" s="220"/>
      <c r="BD154" s="220"/>
      <c r="BE154" s="218"/>
      <c r="BF154" s="221"/>
      <c r="BG154" s="220"/>
      <c r="BH154" s="220"/>
      <c r="BI154" s="220"/>
      <c r="BJ154" s="220"/>
      <c r="BK154" s="220"/>
      <c r="BL154" s="220"/>
      <c r="BM154" s="220"/>
      <c r="BN154" s="220"/>
      <c r="BO154" s="220"/>
      <c r="BP154" s="220"/>
      <c r="BQ154" s="218"/>
      <c r="BR154" s="221"/>
      <c r="BS154" s="220"/>
      <c r="BT154" s="220"/>
      <c r="BU154" s="220"/>
      <c r="BV154" s="220"/>
      <c r="BW154" s="220"/>
      <c r="BX154" s="220"/>
      <c r="BY154" s="220"/>
      <c r="BZ154" s="220"/>
      <c r="CA154" s="220"/>
      <c r="CB154" s="220"/>
      <c r="CC154" s="218"/>
      <c r="CD154" s="368"/>
    </row>
    <row r="155" spans="1:82" ht="27" x14ac:dyDescent="0.75">
      <c r="A155" s="39"/>
      <c r="B155" s="73" t="s">
        <v>290</v>
      </c>
      <c r="C155" s="129" t="s">
        <v>291</v>
      </c>
      <c r="D155" s="130" t="s">
        <v>58</v>
      </c>
      <c r="E155" s="255">
        <v>72</v>
      </c>
      <c r="F155" s="224"/>
      <c r="G155" s="74">
        <f t="shared" si="81"/>
        <v>0</v>
      </c>
      <c r="H155" s="230"/>
      <c r="I155" s="232"/>
      <c r="J155" s="219"/>
      <c r="K155" s="220"/>
      <c r="L155" s="220"/>
      <c r="M155" s="220"/>
      <c r="N155" s="220"/>
      <c r="O155" s="220"/>
      <c r="P155" s="220"/>
      <c r="Q155" s="220"/>
      <c r="R155" s="220"/>
      <c r="S155" s="220"/>
      <c r="T155" s="220"/>
      <c r="U155" s="218"/>
      <c r="V155" s="219"/>
      <c r="W155" s="220"/>
      <c r="X155" s="220"/>
      <c r="Y155" s="220"/>
      <c r="Z155" s="220"/>
      <c r="AA155" s="220"/>
      <c r="AB155" s="220"/>
      <c r="AC155" s="220"/>
      <c r="AD155" s="220"/>
      <c r="AE155" s="220"/>
      <c r="AF155" s="220"/>
      <c r="AG155" s="218"/>
      <c r="AH155" s="221"/>
      <c r="AI155" s="220"/>
      <c r="AJ155" s="220"/>
      <c r="AK155" s="220"/>
      <c r="AL155" s="220"/>
      <c r="AM155" s="220"/>
      <c r="AN155" s="220"/>
      <c r="AO155" s="220"/>
      <c r="AP155" s="220"/>
      <c r="AQ155" s="220"/>
      <c r="AR155" s="220"/>
      <c r="AS155" s="218"/>
      <c r="AT155" s="221"/>
      <c r="AU155" s="220"/>
      <c r="AV155" s="220"/>
      <c r="AW155" s="220"/>
      <c r="AX155" s="220"/>
      <c r="AY155" s="220"/>
      <c r="AZ155" s="220"/>
      <c r="BA155" s="220"/>
      <c r="BB155" s="220"/>
      <c r="BC155" s="220"/>
      <c r="BD155" s="220"/>
      <c r="BE155" s="218"/>
      <c r="BF155" s="221"/>
      <c r="BG155" s="220"/>
      <c r="BH155" s="220"/>
      <c r="BI155" s="220"/>
      <c r="BJ155" s="220"/>
      <c r="BK155" s="220"/>
      <c r="BL155" s="220"/>
      <c r="BM155" s="220"/>
      <c r="BN155" s="220"/>
      <c r="BO155" s="220"/>
      <c r="BP155" s="220"/>
      <c r="BQ155" s="218"/>
      <c r="BR155" s="221"/>
      <c r="BS155" s="220"/>
      <c r="BT155" s="220"/>
      <c r="BU155" s="220"/>
      <c r="BV155" s="220"/>
      <c r="BW155" s="220"/>
      <c r="BX155" s="220"/>
      <c r="BY155" s="220"/>
      <c r="BZ155" s="220"/>
      <c r="CA155" s="220"/>
      <c r="CB155" s="220"/>
      <c r="CC155" s="218"/>
      <c r="CD155" s="368"/>
    </row>
    <row r="156" spans="1:82" x14ac:dyDescent="0.75">
      <c r="A156" s="39"/>
      <c r="B156" s="101" t="s">
        <v>292</v>
      </c>
      <c r="C156" s="273" t="s">
        <v>293</v>
      </c>
      <c r="D156" s="139"/>
      <c r="E156" s="255"/>
      <c r="F156" s="224"/>
      <c r="G156" s="74"/>
      <c r="H156" s="230"/>
      <c r="I156" s="232"/>
      <c r="J156" s="225"/>
      <c r="K156" s="227"/>
      <c r="L156" s="227"/>
      <c r="M156" s="227"/>
      <c r="N156" s="227"/>
      <c r="O156" s="227"/>
      <c r="P156" s="227"/>
      <c r="Q156" s="227"/>
      <c r="R156" s="227"/>
      <c r="S156" s="227"/>
      <c r="T156" s="227"/>
      <c r="U156" s="226"/>
      <c r="V156" s="225"/>
      <c r="W156" s="227"/>
      <c r="X156" s="227"/>
      <c r="Y156" s="227"/>
      <c r="Z156" s="227"/>
      <c r="AA156" s="227"/>
      <c r="AB156" s="227"/>
      <c r="AC156" s="227"/>
      <c r="AD156" s="227"/>
      <c r="AE156" s="227"/>
      <c r="AF156" s="227"/>
      <c r="AG156" s="226"/>
      <c r="AH156" s="228"/>
      <c r="AI156" s="227"/>
      <c r="AJ156" s="227"/>
      <c r="AK156" s="227"/>
      <c r="AL156" s="227"/>
      <c r="AM156" s="227"/>
      <c r="AN156" s="227"/>
      <c r="AO156" s="227"/>
      <c r="AP156" s="227"/>
      <c r="AQ156" s="227"/>
      <c r="AR156" s="227"/>
      <c r="AS156" s="226"/>
      <c r="AT156" s="228"/>
      <c r="AU156" s="227"/>
      <c r="AV156" s="227"/>
      <c r="AW156" s="227"/>
      <c r="AX156" s="227"/>
      <c r="AY156" s="227"/>
      <c r="AZ156" s="227"/>
      <c r="BA156" s="227"/>
      <c r="BB156" s="227"/>
      <c r="BC156" s="227"/>
      <c r="BD156" s="227"/>
      <c r="BE156" s="226"/>
      <c r="BF156" s="228"/>
      <c r="BG156" s="227"/>
      <c r="BH156" s="227"/>
      <c r="BI156" s="227"/>
      <c r="BJ156" s="227"/>
      <c r="BK156" s="227"/>
      <c r="BL156" s="227"/>
      <c r="BM156" s="227"/>
      <c r="BN156" s="227"/>
      <c r="BO156" s="227"/>
      <c r="BP156" s="227"/>
      <c r="BQ156" s="226"/>
      <c r="BR156" s="228"/>
      <c r="BS156" s="227"/>
      <c r="BT156" s="227"/>
      <c r="BU156" s="227"/>
      <c r="BV156" s="227"/>
      <c r="BW156" s="227"/>
      <c r="BX156" s="227"/>
      <c r="BY156" s="227"/>
      <c r="BZ156" s="227"/>
      <c r="CA156" s="227"/>
      <c r="CB156" s="227"/>
      <c r="CC156" s="226"/>
      <c r="CD156" s="368"/>
    </row>
    <row r="157" spans="1:82" x14ac:dyDescent="0.75">
      <c r="A157" s="39"/>
      <c r="B157" s="73" t="s">
        <v>294</v>
      </c>
      <c r="C157" s="129" t="s">
        <v>293</v>
      </c>
      <c r="D157" s="139" t="s">
        <v>58</v>
      </c>
      <c r="E157" s="255">
        <v>72</v>
      </c>
      <c r="F157" s="224"/>
      <c r="G157" s="74">
        <f t="shared" si="81"/>
        <v>0</v>
      </c>
      <c r="H157" s="230"/>
      <c r="I157" s="232"/>
      <c r="J157" s="219"/>
      <c r="K157" s="220"/>
      <c r="L157" s="220"/>
      <c r="M157" s="220"/>
      <c r="N157" s="220"/>
      <c r="O157" s="220"/>
      <c r="P157" s="220"/>
      <c r="Q157" s="220"/>
      <c r="R157" s="220"/>
      <c r="S157" s="220"/>
      <c r="T157" s="220"/>
      <c r="U157" s="218"/>
      <c r="V157" s="219"/>
      <c r="W157" s="220"/>
      <c r="X157" s="220"/>
      <c r="Y157" s="220"/>
      <c r="Z157" s="220"/>
      <c r="AA157" s="220"/>
      <c r="AB157" s="220"/>
      <c r="AC157" s="220"/>
      <c r="AD157" s="220"/>
      <c r="AE157" s="220"/>
      <c r="AF157" s="220"/>
      <c r="AG157" s="218"/>
      <c r="AH157" s="221"/>
      <c r="AI157" s="220"/>
      <c r="AJ157" s="220"/>
      <c r="AK157" s="220"/>
      <c r="AL157" s="220"/>
      <c r="AM157" s="220"/>
      <c r="AN157" s="220"/>
      <c r="AO157" s="220"/>
      <c r="AP157" s="220"/>
      <c r="AQ157" s="220"/>
      <c r="AR157" s="220"/>
      <c r="AS157" s="218"/>
      <c r="AT157" s="221"/>
      <c r="AU157" s="220"/>
      <c r="AV157" s="220"/>
      <c r="AW157" s="220"/>
      <c r="AX157" s="220"/>
      <c r="AY157" s="220"/>
      <c r="AZ157" s="220"/>
      <c r="BA157" s="220"/>
      <c r="BB157" s="220"/>
      <c r="BC157" s="220"/>
      <c r="BD157" s="220"/>
      <c r="BE157" s="218"/>
      <c r="BF157" s="221"/>
      <c r="BG157" s="220"/>
      <c r="BH157" s="220"/>
      <c r="BI157" s="220"/>
      <c r="BJ157" s="220"/>
      <c r="BK157" s="220"/>
      <c r="BL157" s="220"/>
      <c r="BM157" s="220"/>
      <c r="BN157" s="220"/>
      <c r="BO157" s="220"/>
      <c r="BP157" s="220"/>
      <c r="BQ157" s="218"/>
      <c r="BR157" s="221"/>
      <c r="BS157" s="220"/>
      <c r="BT157" s="220"/>
      <c r="BU157" s="220"/>
      <c r="BV157" s="220"/>
      <c r="BW157" s="220"/>
      <c r="BX157" s="220"/>
      <c r="BY157" s="220"/>
      <c r="BZ157" s="220"/>
      <c r="CA157" s="220"/>
      <c r="CB157" s="220"/>
      <c r="CC157" s="218"/>
      <c r="CD157" s="368"/>
    </row>
    <row r="158" spans="1:82" x14ac:dyDescent="0.75">
      <c r="A158" s="39"/>
      <c r="B158" s="73" t="s">
        <v>295</v>
      </c>
      <c r="C158" s="129" t="s">
        <v>296</v>
      </c>
      <c r="D158" s="130" t="s">
        <v>297</v>
      </c>
      <c r="E158" s="255">
        <v>672</v>
      </c>
      <c r="F158" s="275"/>
      <c r="G158" s="74">
        <f t="shared" ref="G158:G163" si="82">+E158*F158</f>
        <v>0</v>
      </c>
      <c r="H158" s="230"/>
      <c r="I158" s="232"/>
      <c r="J158" s="230"/>
      <c r="K158" s="231"/>
      <c r="L158" s="231"/>
      <c r="M158" s="231"/>
      <c r="N158" s="231"/>
      <c r="O158" s="231"/>
      <c r="P158" s="231"/>
      <c r="Q158" s="231"/>
      <c r="R158" s="231"/>
      <c r="S158" s="231"/>
      <c r="T158" s="231"/>
      <c r="U158" s="232">
        <f t="shared" ref="U158:U162" si="83">G158/6</f>
        <v>0</v>
      </c>
      <c r="V158" s="230"/>
      <c r="W158" s="231"/>
      <c r="X158" s="231"/>
      <c r="Y158" s="231"/>
      <c r="Z158" s="231"/>
      <c r="AA158" s="231"/>
      <c r="AB158" s="231"/>
      <c r="AC158" s="231"/>
      <c r="AD158" s="231"/>
      <c r="AE158" s="231"/>
      <c r="AF158" s="231"/>
      <c r="AG158" s="232">
        <f t="shared" ref="AG158:AG162" si="84">G158/6</f>
        <v>0</v>
      </c>
      <c r="AH158" s="233"/>
      <c r="AI158" s="231"/>
      <c r="AJ158" s="231"/>
      <c r="AK158" s="231"/>
      <c r="AL158" s="231"/>
      <c r="AM158" s="231"/>
      <c r="AN158" s="231"/>
      <c r="AO158" s="231"/>
      <c r="AP158" s="231"/>
      <c r="AQ158" s="231"/>
      <c r="AR158" s="231"/>
      <c r="AS158" s="232">
        <f t="shared" ref="AS158:AS162" si="85">G158/6</f>
        <v>0</v>
      </c>
      <c r="AT158" s="233"/>
      <c r="AU158" s="231"/>
      <c r="AV158" s="231"/>
      <c r="AW158" s="231"/>
      <c r="AX158" s="231"/>
      <c r="AY158" s="231"/>
      <c r="AZ158" s="231"/>
      <c r="BA158" s="231"/>
      <c r="BB158" s="231"/>
      <c r="BC158" s="231"/>
      <c r="BD158" s="231"/>
      <c r="BE158" s="232">
        <f t="shared" ref="BE158:BE162" si="86">G158/6</f>
        <v>0</v>
      </c>
      <c r="BF158" s="233"/>
      <c r="BG158" s="231"/>
      <c r="BH158" s="231"/>
      <c r="BI158" s="231"/>
      <c r="BJ158" s="231"/>
      <c r="BK158" s="231"/>
      <c r="BL158" s="231"/>
      <c r="BM158" s="231"/>
      <c r="BN158" s="231"/>
      <c r="BO158" s="231"/>
      <c r="BP158" s="231"/>
      <c r="BQ158" s="232">
        <f t="shared" ref="BQ158:BQ162" si="87">G158/6</f>
        <v>0</v>
      </c>
      <c r="BR158" s="233"/>
      <c r="BS158" s="231"/>
      <c r="BT158" s="231"/>
      <c r="BU158" s="231"/>
      <c r="BV158" s="231"/>
      <c r="BW158" s="231"/>
      <c r="BX158" s="231"/>
      <c r="BY158" s="231"/>
      <c r="BZ158" s="231"/>
      <c r="CA158" s="231"/>
      <c r="CB158" s="231"/>
      <c r="CC158" s="232">
        <f t="shared" ref="CC158:CC162" si="88">G158-SUM(H158:CB158)</f>
        <v>0</v>
      </c>
      <c r="CD158" s="368"/>
    </row>
    <row r="159" spans="1:82" x14ac:dyDescent="0.75">
      <c r="A159" s="39"/>
      <c r="B159" s="73" t="s">
        <v>298</v>
      </c>
      <c r="C159" s="129" t="s">
        <v>299</v>
      </c>
      <c r="D159" s="130" t="s">
        <v>297</v>
      </c>
      <c r="E159" s="255">
        <v>366</v>
      </c>
      <c r="F159" s="275"/>
      <c r="G159" s="74">
        <f t="shared" si="82"/>
        <v>0</v>
      </c>
      <c r="H159" s="230"/>
      <c r="I159" s="232"/>
      <c r="J159" s="230"/>
      <c r="K159" s="231"/>
      <c r="L159" s="231"/>
      <c r="M159" s="231"/>
      <c r="N159" s="231"/>
      <c r="O159" s="231"/>
      <c r="P159" s="231"/>
      <c r="Q159" s="231"/>
      <c r="R159" s="231"/>
      <c r="S159" s="231"/>
      <c r="T159" s="231"/>
      <c r="U159" s="232">
        <f t="shared" si="83"/>
        <v>0</v>
      </c>
      <c r="V159" s="230"/>
      <c r="W159" s="231"/>
      <c r="X159" s="231"/>
      <c r="Y159" s="231"/>
      <c r="Z159" s="231"/>
      <c r="AA159" s="231"/>
      <c r="AB159" s="231"/>
      <c r="AC159" s="231"/>
      <c r="AD159" s="231"/>
      <c r="AE159" s="231"/>
      <c r="AF159" s="231"/>
      <c r="AG159" s="232">
        <f t="shared" si="84"/>
        <v>0</v>
      </c>
      <c r="AH159" s="233"/>
      <c r="AI159" s="231"/>
      <c r="AJ159" s="231"/>
      <c r="AK159" s="231"/>
      <c r="AL159" s="231"/>
      <c r="AM159" s="231"/>
      <c r="AN159" s="231"/>
      <c r="AO159" s="231"/>
      <c r="AP159" s="231"/>
      <c r="AQ159" s="231"/>
      <c r="AR159" s="231"/>
      <c r="AS159" s="232">
        <f t="shared" si="85"/>
        <v>0</v>
      </c>
      <c r="AT159" s="233"/>
      <c r="AU159" s="231"/>
      <c r="AV159" s="231"/>
      <c r="AW159" s="231"/>
      <c r="AX159" s="231"/>
      <c r="AY159" s="231"/>
      <c r="AZ159" s="231"/>
      <c r="BA159" s="231"/>
      <c r="BB159" s="231"/>
      <c r="BC159" s="231"/>
      <c r="BD159" s="231"/>
      <c r="BE159" s="232">
        <f t="shared" si="86"/>
        <v>0</v>
      </c>
      <c r="BF159" s="233"/>
      <c r="BG159" s="231"/>
      <c r="BH159" s="231"/>
      <c r="BI159" s="231"/>
      <c r="BJ159" s="231"/>
      <c r="BK159" s="231"/>
      <c r="BL159" s="231"/>
      <c r="BM159" s="231"/>
      <c r="BN159" s="231"/>
      <c r="BO159" s="231"/>
      <c r="BP159" s="231"/>
      <c r="BQ159" s="232">
        <f t="shared" si="87"/>
        <v>0</v>
      </c>
      <c r="BR159" s="233"/>
      <c r="BS159" s="231"/>
      <c r="BT159" s="231"/>
      <c r="BU159" s="231"/>
      <c r="BV159" s="231"/>
      <c r="BW159" s="231"/>
      <c r="BX159" s="231"/>
      <c r="BY159" s="231"/>
      <c r="BZ159" s="231"/>
      <c r="CA159" s="231"/>
      <c r="CB159" s="231"/>
      <c r="CC159" s="232">
        <f t="shared" si="88"/>
        <v>0</v>
      </c>
      <c r="CD159" s="368"/>
    </row>
    <row r="160" spans="1:82" x14ac:dyDescent="0.75">
      <c r="A160" s="39"/>
      <c r="B160" s="73" t="s">
        <v>300</v>
      </c>
      <c r="C160" s="129" t="s">
        <v>301</v>
      </c>
      <c r="D160" s="130" t="s">
        <v>297</v>
      </c>
      <c r="E160" s="255">
        <v>180</v>
      </c>
      <c r="F160" s="275"/>
      <c r="G160" s="74">
        <f t="shared" si="82"/>
        <v>0</v>
      </c>
      <c r="H160" s="230"/>
      <c r="I160" s="232"/>
      <c r="J160" s="230"/>
      <c r="K160" s="231"/>
      <c r="L160" s="231"/>
      <c r="M160" s="231"/>
      <c r="N160" s="231"/>
      <c r="O160" s="231"/>
      <c r="P160" s="231"/>
      <c r="Q160" s="231"/>
      <c r="R160" s="231"/>
      <c r="S160" s="231"/>
      <c r="T160" s="231"/>
      <c r="U160" s="232">
        <f t="shared" si="83"/>
        <v>0</v>
      </c>
      <c r="V160" s="230"/>
      <c r="W160" s="231"/>
      <c r="X160" s="231"/>
      <c r="Y160" s="231"/>
      <c r="Z160" s="231"/>
      <c r="AA160" s="231"/>
      <c r="AB160" s="231"/>
      <c r="AC160" s="231"/>
      <c r="AD160" s="231"/>
      <c r="AE160" s="231"/>
      <c r="AF160" s="231"/>
      <c r="AG160" s="232">
        <f t="shared" si="84"/>
        <v>0</v>
      </c>
      <c r="AH160" s="233"/>
      <c r="AI160" s="231"/>
      <c r="AJ160" s="231"/>
      <c r="AK160" s="231"/>
      <c r="AL160" s="231"/>
      <c r="AM160" s="231"/>
      <c r="AN160" s="231"/>
      <c r="AO160" s="231"/>
      <c r="AP160" s="231"/>
      <c r="AQ160" s="231"/>
      <c r="AR160" s="231"/>
      <c r="AS160" s="232">
        <f t="shared" si="85"/>
        <v>0</v>
      </c>
      <c r="AT160" s="233"/>
      <c r="AU160" s="231"/>
      <c r="AV160" s="231"/>
      <c r="AW160" s="231"/>
      <c r="AX160" s="231"/>
      <c r="AY160" s="231"/>
      <c r="AZ160" s="231"/>
      <c r="BA160" s="231"/>
      <c r="BB160" s="231"/>
      <c r="BC160" s="231"/>
      <c r="BD160" s="231"/>
      <c r="BE160" s="232">
        <f t="shared" si="86"/>
        <v>0</v>
      </c>
      <c r="BF160" s="233"/>
      <c r="BG160" s="231"/>
      <c r="BH160" s="231"/>
      <c r="BI160" s="231"/>
      <c r="BJ160" s="231"/>
      <c r="BK160" s="231"/>
      <c r="BL160" s="231"/>
      <c r="BM160" s="231"/>
      <c r="BN160" s="231"/>
      <c r="BO160" s="231"/>
      <c r="BP160" s="231"/>
      <c r="BQ160" s="232">
        <f t="shared" si="87"/>
        <v>0</v>
      </c>
      <c r="BR160" s="233"/>
      <c r="BS160" s="231"/>
      <c r="BT160" s="231"/>
      <c r="BU160" s="231"/>
      <c r="BV160" s="231"/>
      <c r="BW160" s="231"/>
      <c r="BX160" s="231"/>
      <c r="BY160" s="231"/>
      <c r="BZ160" s="231"/>
      <c r="CA160" s="231"/>
      <c r="CB160" s="231"/>
      <c r="CC160" s="232">
        <f t="shared" si="88"/>
        <v>0</v>
      </c>
      <c r="CD160" s="368"/>
    </row>
    <row r="161" spans="1:82" x14ac:dyDescent="0.75">
      <c r="A161" s="39"/>
      <c r="B161" s="73" t="s">
        <v>302</v>
      </c>
      <c r="C161" s="129" t="s">
        <v>303</v>
      </c>
      <c r="D161" s="130" t="s">
        <v>297</v>
      </c>
      <c r="E161" s="255">
        <v>180</v>
      </c>
      <c r="F161" s="275"/>
      <c r="G161" s="74">
        <f t="shared" si="82"/>
        <v>0</v>
      </c>
      <c r="H161" s="230"/>
      <c r="I161" s="232"/>
      <c r="J161" s="230"/>
      <c r="K161" s="231"/>
      <c r="L161" s="231"/>
      <c r="M161" s="231"/>
      <c r="N161" s="231"/>
      <c r="O161" s="231"/>
      <c r="P161" s="231"/>
      <c r="Q161" s="231"/>
      <c r="R161" s="231"/>
      <c r="S161" s="231"/>
      <c r="T161" s="231"/>
      <c r="U161" s="232">
        <f t="shared" si="83"/>
        <v>0</v>
      </c>
      <c r="V161" s="230"/>
      <c r="W161" s="231"/>
      <c r="X161" s="231"/>
      <c r="Y161" s="231"/>
      <c r="Z161" s="231"/>
      <c r="AA161" s="231"/>
      <c r="AB161" s="231"/>
      <c r="AC161" s="231"/>
      <c r="AD161" s="231"/>
      <c r="AE161" s="231"/>
      <c r="AF161" s="231"/>
      <c r="AG161" s="232">
        <f t="shared" si="84"/>
        <v>0</v>
      </c>
      <c r="AH161" s="233"/>
      <c r="AI161" s="231"/>
      <c r="AJ161" s="231"/>
      <c r="AK161" s="231"/>
      <c r="AL161" s="231"/>
      <c r="AM161" s="231"/>
      <c r="AN161" s="231"/>
      <c r="AO161" s="231"/>
      <c r="AP161" s="231"/>
      <c r="AQ161" s="231"/>
      <c r="AR161" s="231"/>
      <c r="AS161" s="232">
        <f t="shared" si="85"/>
        <v>0</v>
      </c>
      <c r="AT161" s="233"/>
      <c r="AU161" s="231"/>
      <c r="AV161" s="231"/>
      <c r="AW161" s="231"/>
      <c r="AX161" s="231"/>
      <c r="AY161" s="231"/>
      <c r="AZ161" s="231"/>
      <c r="BA161" s="231"/>
      <c r="BB161" s="231"/>
      <c r="BC161" s="231"/>
      <c r="BD161" s="231"/>
      <c r="BE161" s="232">
        <f t="shared" si="86"/>
        <v>0</v>
      </c>
      <c r="BF161" s="233"/>
      <c r="BG161" s="231"/>
      <c r="BH161" s="231"/>
      <c r="BI161" s="231"/>
      <c r="BJ161" s="231"/>
      <c r="BK161" s="231"/>
      <c r="BL161" s="231"/>
      <c r="BM161" s="231"/>
      <c r="BN161" s="231"/>
      <c r="BO161" s="231"/>
      <c r="BP161" s="231"/>
      <c r="BQ161" s="232">
        <f t="shared" si="87"/>
        <v>0</v>
      </c>
      <c r="BR161" s="233"/>
      <c r="BS161" s="231"/>
      <c r="BT161" s="231"/>
      <c r="BU161" s="231"/>
      <c r="BV161" s="231"/>
      <c r="BW161" s="231"/>
      <c r="BX161" s="231"/>
      <c r="BY161" s="231"/>
      <c r="BZ161" s="231"/>
      <c r="CA161" s="231"/>
      <c r="CB161" s="231"/>
      <c r="CC161" s="232">
        <f t="shared" si="88"/>
        <v>0</v>
      </c>
      <c r="CD161" s="368"/>
    </row>
    <row r="162" spans="1:82" x14ac:dyDescent="0.75">
      <c r="A162" s="39"/>
      <c r="B162" s="73" t="s">
        <v>304</v>
      </c>
      <c r="C162" s="129" t="s">
        <v>305</v>
      </c>
      <c r="D162" s="130" t="s">
        <v>297</v>
      </c>
      <c r="E162" s="255">
        <v>180</v>
      </c>
      <c r="F162" s="275"/>
      <c r="G162" s="74">
        <f t="shared" si="82"/>
        <v>0</v>
      </c>
      <c r="H162" s="230"/>
      <c r="I162" s="232"/>
      <c r="J162" s="230"/>
      <c r="K162" s="231"/>
      <c r="L162" s="231"/>
      <c r="M162" s="231"/>
      <c r="N162" s="231"/>
      <c r="O162" s="231"/>
      <c r="P162" s="231"/>
      <c r="Q162" s="231"/>
      <c r="R162" s="231"/>
      <c r="S162" s="231"/>
      <c r="T162" s="231"/>
      <c r="U162" s="232">
        <f t="shared" si="83"/>
        <v>0</v>
      </c>
      <c r="V162" s="230"/>
      <c r="W162" s="231"/>
      <c r="X162" s="231"/>
      <c r="Y162" s="231"/>
      <c r="Z162" s="231"/>
      <c r="AA162" s="231"/>
      <c r="AB162" s="231"/>
      <c r="AC162" s="231"/>
      <c r="AD162" s="231"/>
      <c r="AE162" s="231"/>
      <c r="AF162" s="231"/>
      <c r="AG162" s="232">
        <f t="shared" si="84"/>
        <v>0</v>
      </c>
      <c r="AH162" s="233"/>
      <c r="AI162" s="231"/>
      <c r="AJ162" s="231"/>
      <c r="AK162" s="231"/>
      <c r="AL162" s="231"/>
      <c r="AM162" s="231"/>
      <c r="AN162" s="231"/>
      <c r="AO162" s="231"/>
      <c r="AP162" s="231"/>
      <c r="AQ162" s="231"/>
      <c r="AR162" s="231"/>
      <c r="AS162" s="232">
        <f t="shared" si="85"/>
        <v>0</v>
      </c>
      <c r="AT162" s="233"/>
      <c r="AU162" s="231"/>
      <c r="AV162" s="231"/>
      <c r="AW162" s="231"/>
      <c r="AX162" s="231"/>
      <c r="AY162" s="231"/>
      <c r="AZ162" s="231"/>
      <c r="BA162" s="231"/>
      <c r="BB162" s="231"/>
      <c r="BC162" s="231"/>
      <c r="BD162" s="231"/>
      <c r="BE162" s="232">
        <f t="shared" si="86"/>
        <v>0</v>
      </c>
      <c r="BF162" s="233"/>
      <c r="BG162" s="231"/>
      <c r="BH162" s="231"/>
      <c r="BI162" s="231"/>
      <c r="BJ162" s="231"/>
      <c r="BK162" s="231"/>
      <c r="BL162" s="231"/>
      <c r="BM162" s="231"/>
      <c r="BN162" s="231"/>
      <c r="BO162" s="231"/>
      <c r="BP162" s="231"/>
      <c r="BQ162" s="232">
        <f t="shared" si="87"/>
        <v>0</v>
      </c>
      <c r="BR162" s="233"/>
      <c r="BS162" s="231"/>
      <c r="BT162" s="231"/>
      <c r="BU162" s="231"/>
      <c r="BV162" s="231"/>
      <c r="BW162" s="231"/>
      <c r="BX162" s="231"/>
      <c r="BY162" s="231"/>
      <c r="BZ162" s="231"/>
      <c r="CA162" s="231"/>
      <c r="CB162" s="231"/>
      <c r="CC162" s="232">
        <f t="shared" si="88"/>
        <v>0</v>
      </c>
      <c r="CD162" s="368"/>
    </row>
    <row r="163" spans="1:82" s="39" customFormat="1" ht="13.5" x14ac:dyDescent="0.75">
      <c r="B163" s="345" t="s">
        <v>612</v>
      </c>
      <c r="C163" s="346" t="s">
        <v>306</v>
      </c>
      <c r="D163" s="139" t="s">
        <v>297</v>
      </c>
      <c r="E163" s="139">
        <v>180</v>
      </c>
      <c r="F163" s="347"/>
      <c r="G163" s="348">
        <f t="shared" si="82"/>
        <v>0</v>
      </c>
      <c r="H163" s="349"/>
      <c r="I163" s="265"/>
      <c r="J163" s="264">
        <f>$G163/72</f>
        <v>0</v>
      </c>
      <c r="K163" s="231">
        <f t="shared" ref="K163:BV163" si="89">$G163/72</f>
        <v>0</v>
      </c>
      <c r="L163" s="231">
        <f t="shared" si="89"/>
        <v>0</v>
      </c>
      <c r="M163" s="231">
        <f t="shared" si="89"/>
        <v>0</v>
      </c>
      <c r="N163" s="231">
        <f t="shared" si="89"/>
        <v>0</v>
      </c>
      <c r="O163" s="231">
        <f t="shared" si="89"/>
        <v>0</v>
      </c>
      <c r="P163" s="231">
        <f t="shared" si="89"/>
        <v>0</v>
      </c>
      <c r="Q163" s="231">
        <f t="shared" si="89"/>
        <v>0</v>
      </c>
      <c r="R163" s="350">
        <f t="shared" si="89"/>
        <v>0</v>
      </c>
      <c r="S163" s="350">
        <f t="shared" si="89"/>
        <v>0</v>
      </c>
      <c r="T163" s="350">
        <f t="shared" si="89"/>
        <v>0</v>
      </c>
      <c r="U163" s="351">
        <f t="shared" si="89"/>
        <v>0</v>
      </c>
      <c r="V163" s="352">
        <f t="shared" si="89"/>
        <v>0</v>
      </c>
      <c r="W163" s="350">
        <f t="shared" si="89"/>
        <v>0</v>
      </c>
      <c r="X163" s="350">
        <f t="shared" si="89"/>
        <v>0</v>
      </c>
      <c r="Y163" s="350">
        <f t="shared" si="89"/>
        <v>0</v>
      </c>
      <c r="Z163" s="350">
        <f t="shared" si="89"/>
        <v>0</v>
      </c>
      <c r="AA163" s="350">
        <f t="shared" si="89"/>
        <v>0</v>
      </c>
      <c r="AB163" s="350">
        <f t="shared" si="89"/>
        <v>0</v>
      </c>
      <c r="AC163" s="350">
        <f t="shared" si="89"/>
        <v>0</v>
      </c>
      <c r="AD163" s="350">
        <f t="shared" si="89"/>
        <v>0</v>
      </c>
      <c r="AE163" s="350">
        <f t="shared" si="89"/>
        <v>0</v>
      </c>
      <c r="AF163" s="350">
        <f t="shared" si="89"/>
        <v>0</v>
      </c>
      <c r="AG163" s="351">
        <f t="shared" si="89"/>
        <v>0</v>
      </c>
      <c r="AH163" s="352">
        <f t="shared" si="89"/>
        <v>0</v>
      </c>
      <c r="AI163" s="350">
        <f t="shared" si="89"/>
        <v>0</v>
      </c>
      <c r="AJ163" s="350">
        <f t="shared" si="89"/>
        <v>0</v>
      </c>
      <c r="AK163" s="350">
        <f t="shared" si="89"/>
        <v>0</v>
      </c>
      <c r="AL163" s="350">
        <f t="shared" si="89"/>
        <v>0</v>
      </c>
      <c r="AM163" s="350">
        <f t="shared" si="89"/>
        <v>0</v>
      </c>
      <c r="AN163" s="350">
        <f t="shared" si="89"/>
        <v>0</v>
      </c>
      <c r="AO163" s="350">
        <f t="shared" si="89"/>
        <v>0</v>
      </c>
      <c r="AP163" s="350">
        <f t="shared" si="89"/>
        <v>0</v>
      </c>
      <c r="AQ163" s="350">
        <f t="shared" si="89"/>
        <v>0</v>
      </c>
      <c r="AR163" s="350">
        <f t="shared" si="89"/>
        <v>0</v>
      </c>
      <c r="AS163" s="351">
        <f t="shared" si="89"/>
        <v>0</v>
      </c>
      <c r="AT163" s="352">
        <f t="shared" si="89"/>
        <v>0</v>
      </c>
      <c r="AU163" s="350">
        <f t="shared" si="89"/>
        <v>0</v>
      </c>
      <c r="AV163" s="350">
        <f t="shared" si="89"/>
        <v>0</v>
      </c>
      <c r="AW163" s="350">
        <f t="shared" si="89"/>
        <v>0</v>
      </c>
      <c r="AX163" s="350">
        <f t="shared" si="89"/>
        <v>0</v>
      </c>
      <c r="AY163" s="350">
        <f t="shared" si="89"/>
        <v>0</v>
      </c>
      <c r="AZ163" s="350">
        <f t="shared" si="89"/>
        <v>0</v>
      </c>
      <c r="BA163" s="350">
        <f t="shared" si="89"/>
        <v>0</v>
      </c>
      <c r="BB163" s="350">
        <f t="shared" si="89"/>
        <v>0</v>
      </c>
      <c r="BC163" s="350">
        <f t="shared" si="89"/>
        <v>0</v>
      </c>
      <c r="BD163" s="350">
        <f t="shared" si="89"/>
        <v>0</v>
      </c>
      <c r="BE163" s="351">
        <f t="shared" si="89"/>
        <v>0</v>
      </c>
      <c r="BF163" s="352">
        <f t="shared" si="89"/>
        <v>0</v>
      </c>
      <c r="BG163" s="350">
        <f t="shared" si="89"/>
        <v>0</v>
      </c>
      <c r="BH163" s="350">
        <f t="shared" si="89"/>
        <v>0</v>
      </c>
      <c r="BI163" s="350">
        <f t="shared" si="89"/>
        <v>0</v>
      </c>
      <c r="BJ163" s="350">
        <f t="shared" si="89"/>
        <v>0</v>
      </c>
      <c r="BK163" s="350">
        <f t="shared" si="89"/>
        <v>0</v>
      </c>
      <c r="BL163" s="350">
        <f t="shared" si="89"/>
        <v>0</v>
      </c>
      <c r="BM163" s="350">
        <f t="shared" si="89"/>
        <v>0</v>
      </c>
      <c r="BN163" s="350">
        <f t="shared" si="89"/>
        <v>0</v>
      </c>
      <c r="BO163" s="350">
        <f t="shared" si="89"/>
        <v>0</v>
      </c>
      <c r="BP163" s="350">
        <f t="shared" si="89"/>
        <v>0</v>
      </c>
      <c r="BQ163" s="351">
        <f t="shared" si="89"/>
        <v>0</v>
      </c>
      <c r="BR163" s="352">
        <f t="shared" si="89"/>
        <v>0</v>
      </c>
      <c r="BS163" s="350">
        <f t="shared" si="89"/>
        <v>0</v>
      </c>
      <c r="BT163" s="350">
        <f t="shared" si="89"/>
        <v>0</v>
      </c>
      <c r="BU163" s="350">
        <f t="shared" si="89"/>
        <v>0</v>
      </c>
      <c r="BV163" s="350">
        <f t="shared" si="89"/>
        <v>0</v>
      </c>
      <c r="BW163" s="350">
        <f t="shared" ref="BW163:CB163" si="90">$G163/72</f>
        <v>0</v>
      </c>
      <c r="BX163" s="350">
        <f t="shared" si="90"/>
        <v>0</v>
      </c>
      <c r="BY163" s="350">
        <f t="shared" si="90"/>
        <v>0</v>
      </c>
      <c r="BZ163" s="350">
        <f t="shared" si="90"/>
        <v>0</v>
      </c>
      <c r="CA163" s="350">
        <f t="shared" si="90"/>
        <v>0</v>
      </c>
      <c r="CB163" s="350">
        <f t="shared" si="90"/>
        <v>0</v>
      </c>
      <c r="CC163" s="351">
        <f t="shared" ref="CC163" si="91">G163-SUM(J163:CB163)</f>
        <v>0</v>
      </c>
      <c r="CD163" s="368"/>
    </row>
    <row r="164" spans="1:82" x14ac:dyDescent="0.75">
      <c r="A164" s="39"/>
      <c r="B164" s="121" t="s">
        <v>307</v>
      </c>
      <c r="C164" s="122" t="s">
        <v>308</v>
      </c>
      <c r="D164" s="123"/>
      <c r="E164" s="294"/>
      <c r="F164" s="249"/>
      <c r="G164" s="124">
        <f>SUM(G165:G166)</f>
        <v>0</v>
      </c>
      <c r="H164" s="125">
        <f>SUM(H165:H166)</f>
        <v>0</v>
      </c>
      <c r="I164" s="126">
        <f t="shared" ref="I164:BT164" si="92">SUM(I165:I166)</f>
        <v>0</v>
      </c>
      <c r="J164" s="125">
        <f t="shared" si="92"/>
        <v>0</v>
      </c>
      <c r="K164" s="127">
        <f t="shared" si="92"/>
        <v>0</v>
      </c>
      <c r="L164" s="127">
        <f t="shared" si="92"/>
        <v>0</v>
      </c>
      <c r="M164" s="127">
        <f t="shared" si="92"/>
        <v>0</v>
      </c>
      <c r="N164" s="127">
        <f t="shared" si="92"/>
        <v>0</v>
      </c>
      <c r="O164" s="127">
        <f t="shared" si="92"/>
        <v>0</v>
      </c>
      <c r="P164" s="127">
        <f t="shared" si="92"/>
        <v>0</v>
      </c>
      <c r="Q164" s="127">
        <f t="shared" si="92"/>
        <v>0</v>
      </c>
      <c r="R164" s="127">
        <f t="shared" si="92"/>
        <v>0</v>
      </c>
      <c r="S164" s="127">
        <f t="shared" si="92"/>
        <v>0</v>
      </c>
      <c r="T164" s="127">
        <f t="shared" si="92"/>
        <v>0</v>
      </c>
      <c r="U164" s="126">
        <f t="shared" si="92"/>
        <v>0</v>
      </c>
      <c r="V164" s="125">
        <f t="shared" si="92"/>
        <v>0</v>
      </c>
      <c r="W164" s="127">
        <f t="shared" si="92"/>
        <v>0</v>
      </c>
      <c r="X164" s="127">
        <f t="shared" si="92"/>
        <v>0</v>
      </c>
      <c r="Y164" s="127">
        <f t="shared" si="92"/>
        <v>0</v>
      </c>
      <c r="Z164" s="127">
        <f t="shared" si="92"/>
        <v>0</v>
      </c>
      <c r="AA164" s="127">
        <f t="shared" si="92"/>
        <v>0</v>
      </c>
      <c r="AB164" s="127">
        <f t="shared" si="92"/>
        <v>0</v>
      </c>
      <c r="AC164" s="127">
        <f t="shared" si="92"/>
        <v>0</v>
      </c>
      <c r="AD164" s="127">
        <f t="shared" si="92"/>
        <v>0</v>
      </c>
      <c r="AE164" s="127">
        <f t="shared" si="92"/>
        <v>0</v>
      </c>
      <c r="AF164" s="127">
        <f t="shared" si="92"/>
        <v>0</v>
      </c>
      <c r="AG164" s="126">
        <f t="shared" si="92"/>
        <v>0</v>
      </c>
      <c r="AH164" s="128">
        <f t="shared" si="92"/>
        <v>0</v>
      </c>
      <c r="AI164" s="127">
        <f t="shared" si="92"/>
        <v>0</v>
      </c>
      <c r="AJ164" s="127">
        <f t="shared" si="92"/>
        <v>0</v>
      </c>
      <c r="AK164" s="127">
        <f t="shared" si="92"/>
        <v>0</v>
      </c>
      <c r="AL164" s="127">
        <f t="shared" si="92"/>
        <v>0</v>
      </c>
      <c r="AM164" s="127">
        <f t="shared" si="92"/>
        <v>0</v>
      </c>
      <c r="AN164" s="127">
        <f t="shared" si="92"/>
        <v>0</v>
      </c>
      <c r="AO164" s="127">
        <f t="shared" si="92"/>
        <v>0</v>
      </c>
      <c r="AP164" s="127">
        <f t="shared" si="92"/>
        <v>0</v>
      </c>
      <c r="AQ164" s="127">
        <f t="shared" si="92"/>
        <v>0</v>
      </c>
      <c r="AR164" s="127">
        <f t="shared" si="92"/>
        <v>0</v>
      </c>
      <c r="AS164" s="126">
        <f t="shared" si="92"/>
        <v>0</v>
      </c>
      <c r="AT164" s="128">
        <f t="shared" si="92"/>
        <v>0</v>
      </c>
      <c r="AU164" s="127">
        <f t="shared" si="92"/>
        <v>0</v>
      </c>
      <c r="AV164" s="127">
        <f t="shared" si="92"/>
        <v>0</v>
      </c>
      <c r="AW164" s="127">
        <f t="shared" si="92"/>
        <v>0</v>
      </c>
      <c r="AX164" s="127">
        <f t="shared" si="92"/>
        <v>0</v>
      </c>
      <c r="AY164" s="127">
        <f t="shared" si="92"/>
        <v>0</v>
      </c>
      <c r="AZ164" s="127">
        <f t="shared" si="92"/>
        <v>0</v>
      </c>
      <c r="BA164" s="127">
        <f t="shared" si="92"/>
        <v>0</v>
      </c>
      <c r="BB164" s="127">
        <f t="shared" si="92"/>
        <v>0</v>
      </c>
      <c r="BC164" s="127">
        <f t="shared" si="92"/>
        <v>0</v>
      </c>
      <c r="BD164" s="127">
        <f t="shared" si="92"/>
        <v>0</v>
      </c>
      <c r="BE164" s="126">
        <f t="shared" si="92"/>
        <v>0</v>
      </c>
      <c r="BF164" s="128">
        <f t="shared" si="92"/>
        <v>0</v>
      </c>
      <c r="BG164" s="127">
        <f t="shared" si="92"/>
        <v>0</v>
      </c>
      <c r="BH164" s="127">
        <f t="shared" si="92"/>
        <v>0</v>
      </c>
      <c r="BI164" s="127">
        <f t="shared" si="92"/>
        <v>0</v>
      </c>
      <c r="BJ164" s="127">
        <f t="shared" si="92"/>
        <v>0</v>
      </c>
      <c r="BK164" s="127">
        <f t="shared" si="92"/>
        <v>0</v>
      </c>
      <c r="BL164" s="127">
        <f t="shared" si="92"/>
        <v>0</v>
      </c>
      <c r="BM164" s="127">
        <f t="shared" si="92"/>
        <v>0</v>
      </c>
      <c r="BN164" s="127">
        <f t="shared" si="92"/>
        <v>0</v>
      </c>
      <c r="BO164" s="127">
        <f t="shared" si="92"/>
        <v>0</v>
      </c>
      <c r="BP164" s="127">
        <f t="shared" si="92"/>
        <v>0</v>
      </c>
      <c r="BQ164" s="126">
        <f t="shared" si="92"/>
        <v>0</v>
      </c>
      <c r="BR164" s="128">
        <f t="shared" si="92"/>
        <v>0</v>
      </c>
      <c r="BS164" s="127">
        <f t="shared" si="92"/>
        <v>0</v>
      </c>
      <c r="BT164" s="127">
        <f t="shared" si="92"/>
        <v>0</v>
      </c>
      <c r="BU164" s="127">
        <f t="shared" ref="BU164:CC164" si="93">SUM(BU165:BU166)</f>
        <v>0</v>
      </c>
      <c r="BV164" s="127">
        <f t="shared" si="93"/>
        <v>0</v>
      </c>
      <c r="BW164" s="127">
        <f t="shared" si="93"/>
        <v>0</v>
      </c>
      <c r="BX164" s="127">
        <f t="shared" si="93"/>
        <v>0</v>
      </c>
      <c r="BY164" s="127">
        <f t="shared" si="93"/>
        <v>0</v>
      </c>
      <c r="BZ164" s="127">
        <f t="shared" si="93"/>
        <v>0</v>
      </c>
      <c r="CA164" s="127">
        <f t="shared" si="93"/>
        <v>0</v>
      </c>
      <c r="CB164" s="127">
        <f t="shared" si="93"/>
        <v>0</v>
      </c>
      <c r="CC164" s="126">
        <f t="shared" si="93"/>
        <v>0</v>
      </c>
      <c r="CD164" s="368"/>
    </row>
    <row r="165" spans="1:82" x14ac:dyDescent="0.75">
      <c r="A165" s="39"/>
      <c r="B165" s="73" t="s">
        <v>309</v>
      </c>
      <c r="C165" s="129" t="s">
        <v>310</v>
      </c>
      <c r="D165" s="130" t="s">
        <v>86</v>
      </c>
      <c r="E165" s="255">
        <v>1</v>
      </c>
      <c r="F165" s="216"/>
      <c r="G165" s="74">
        <f>+E165*F165</f>
        <v>0</v>
      </c>
      <c r="H165" s="230"/>
      <c r="I165" s="232"/>
      <c r="J165" s="230"/>
      <c r="K165" s="231"/>
      <c r="L165" s="231"/>
      <c r="M165" s="231"/>
      <c r="N165" s="231"/>
      <c r="O165" s="231"/>
      <c r="P165" s="231"/>
      <c r="Q165" s="231"/>
      <c r="R165" s="231"/>
      <c r="S165" s="231"/>
      <c r="T165" s="231"/>
      <c r="U165" s="232">
        <f>G165/2.5</f>
        <v>0</v>
      </c>
      <c r="V165" s="230"/>
      <c r="W165" s="231"/>
      <c r="X165" s="231"/>
      <c r="Y165" s="231"/>
      <c r="Z165" s="231"/>
      <c r="AA165" s="231"/>
      <c r="AB165" s="231"/>
      <c r="AC165" s="231"/>
      <c r="AD165" s="231"/>
      <c r="AE165" s="231"/>
      <c r="AF165" s="231"/>
      <c r="AG165" s="232">
        <f>G165/2.5</f>
        <v>0</v>
      </c>
      <c r="AH165" s="233"/>
      <c r="AI165" s="231"/>
      <c r="AJ165" s="231"/>
      <c r="AK165" s="231"/>
      <c r="AL165" s="231"/>
      <c r="AM165" s="231">
        <f>G165-SUM(J165:AL165)</f>
        <v>0</v>
      </c>
      <c r="AN165" s="231"/>
      <c r="AO165" s="231"/>
      <c r="AP165" s="231"/>
      <c r="AQ165" s="231"/>
      <c r="AR165" s="231"/>
      <c r="AS165" s="232"/>
      <c r="AT165" s="233"/>
      <c r="AU165" s="231"/>
      <c r="AV165" s="231"/>
      <c r="AW165" s="231"/>
      <c r="AX165" s="231"/>
      <c r="AY165" s="231"/>
      <c r="AZ165" s="231"/>
      <c r="BA165" s="231"/>
      <c r="BB165" s="231"/>
      <c r="BC165" s="231"/>
      <c r="BD165" s="231"/>
      <c r="BE165" s="232"/>
      <c r="BF165" s="233"/>
      <c r="BG165" s="231"/>
      <c r="BH165" s="231"/>
      <c r="BI165" s="231"/>
      <c r="BJ165" s="231"/>
      <c r="BK165" s="231"/>
      <c r="BL165" s="231"/>
      <c r="BM165" s="231"/>
      <c r="BN165" s="231"/>
      <c r="BO165" s="231"/>
      <c r="BP165" s="231"/>
      <c r="BQ165" s="232"/>
      <c r="BR165" s="233"/>
      <c r="BS165" s="231"/>
      <c r="BT165" s="231"/>
      <c r="BU165" s="231"/>
      <c r="BV165" s="231"/>
      <c r="BW165" s="231"/>
      <c r="BX165" s="231"/>
      <c r="BY165" s="231"/>
      <c r="BZ165" s="231"/>
      <c r="CA165" s="231"/>
      <c r="CB165" s="231"/>
      <c r="CC165" s="232"/>
      <c r="CD165" s="368"/>
    </row>
    <row r="166" spans="1:82" x14ac:dyDescent="0.75">
      <c r="A166" s="148"/>
      <c r="B166" s="141" t="s">
        <v>311</v>
      </c>
      <c r="C166" s="142" t="s">
        <v>312</v>
      </c>
      <c r="D166" s="139" t="s">
        <v>58</v>
      </c>
      <c r="E166" s="255">
        <v>72</v>
      </c>
      <c r="F166" s="259"/>
      <c r="G166" s="74">
        <f t="shared" ref="G166" si="94">+SUM(H166:CC166)</f>
        <v>0</v>
      </c>
      <c r="H166" s="230"/>
      <c r="I166" s="232"/>
      <c r="J166" s="219"/>
      <c r="K166" s="220"/>
      <c r="L166" s="220"/>
      <c r="M166" s="220"/>
      <c r="N166" s="220"/>
      <c r="O166" s="220"/>
      <c r="P166" s="220"/>
      <c r="Q166" s="220"/>
      <c r="R166" s="220"/>
      <c r="S166" s="220"/>
      <c r="T166" s="220"/>
      <c r="U166" s="218"/>
      <c r="V166" s="219"/>
      <c r="W166" s="220"/>
      <c r="X166" s="220"/>
      <c r="Y166" s="220"/>
      <c r="Z166" s="220"/>
      <c r="AA166" s="220"/>
      <c r="AB166" s="220"/>
      <c r="AC166" s="220"/>
      <c r="AD166" s="220"/>
      <c r="AE166" s="220"/>
      <c r="AF166" s="220"/>
      <c r="AG166" s="218"/>
      <c r="AH166" s="221"/>
      <c r="AI166" s="220"/>
      <c r="AJ166" s="220"/>
      <c r="AK166" s="220"/>
      <c r="AL166" s="220"/>
      <c r="AM166" s="220"/>
      <c r="AN166" s="220"/>
      <c r="AO166" s="220"/>
      <c r="AP166" s="220"/>
      <c r="AQ166" s="220"/>
      <c r="AR166" s="220"/>
      <c r="AS166" s="218"/>
      <c r="AT166" s="221"/>
      <c r="AU166" s="220"/>
      <c r="AV166" s="220"/>
      <c r="AW166" s="220"/>
      <c r="AX166" s="220"/>
      <c r="AY166" s="220"/>
      <c r="AZ166" s="220"/>
      <c r="BA166" s="220"/>
      <c r="BB166" s="220"/>
      <c r="BC166" s="220"/>
      <c r="BD166" s="220"/>
      <c r="BE166" s="218"/>
      <c r="BF166" s="221"/>
      <c r="BG166" s="220"/>
      <c r="BH166" s="220"/>
      <c r="BI166" s="220"/>
      <c r="BJ166" s="220"/>
      <c r="BK166" s="220"/>
      <c r="BL166" s="220"/>
      <c r="BM166" s="220"/>
      <c r="BN166" s="220"/>
      <c r="BO166" s="220"/>
      <c r="BP166" s="220"/>
      <c r="BQ166" s="218"/>
      <c r="BR166" s="221"/>
      <c r="BS166" s="220"/>
      <c r="BT166" s="220"/>
      <c r="BU166" s="220"/>
      <c r="BV166" s="220"/>
      <c r="BW166" s="220"/>
      <c r="BX166" s="220"/>
      <c r="BY166" s="220"/>
      <c r="BZ166" s="220"/>
      <c r="CA166" s="220"/>
      <c r="CB166" s="220"/>
      <c r="CC166" s="218"/>
      <c r="CD166" s="368"/>
    </row>
    <row r="167" spans="1:82" x14ac:dyDescent="0.75">
      <c r="A167" s="39"/>
      <c r="B167" s="121" t="s">
        <v>313</v>
      </c>
      <c r="C167" s="122" t="s">
        <v>314</v>
      </c>
      <c r="D167" s="123"/>
      <c r="E167" s="294"/>
      <c r="F167" s="249"/>
      <c r="G167" s="124">
        <f>G168</f>
        <v>0</v>
      </c>
      <c r="H167" s="125">
        <f>H168</f>
        <v>0</v>
      </c>
      <c r="I167" s="126">
        <f t="shared" ref="I167:BT167" si="95">I168</f>
        <v>0</v>
      </c>
      <c r="J167" s="125">
        <f t="shared" si="95"/>
        <v>0</v>
      </c>
      <c r="K167" s="127">
        <f t="shared" si="95"/>
        <v>0</v>
      </c>
      <c r="L167" s="127">
        <f t="shared" si="95"/>
        <v>0</v>
      </c>
      <c r="M167" s="127">
        <f t="shared" si="95"/>
        <v>0</v>
      </c>
      <c r="N167" s="127">
        <f t="shared" si="95"/>
        <v>0</v>
      </c>
      <c r="O167" s="127">
        <f t="shared" si="95"/>
        <v>0</v>
      </c>
      <c r="P167" s="127">
        <f t="shared" si="95"/>
        <v>0</v>
      </c>
      <c r="Q167" s="127">
        <f t="shared" si="95"/>
        <v>0</v>
      </c>
      <c r="R167" s="127">
        <f t="shared" si="95"/>
        <v>0</v>
      </c>
      <c r="S167" s="127">
        <f t="shared" si="95"/>
        <v>0</v>
      </c>
      <c r="T167" s="127">
        <f t="shared" si="95"/>
        <v>0</v>
      </c>
      <c r="U167" s="126">
        <f t="shared" si="95"/>
        <v>0</v>
      </c>
      <c r="V167" s="125">
        <f t="shared" si="95"/>
        <v>0</v>
      </c>
      <c r="W167" s="127">
        <f t="shared" si="95"/>
        <v>0</v>
      </c>
      <c r="X167" s="127">
        <f t="shared" si="95"/>
        <v>0</v>
      </c>
      <c r="Y167" s="127">
        <f t="shared" si="95"/>
        <v>0</v>
      </c>
      <c r="Z167" s="127">
        <f t="shared" si="95"/>
        <v>0</v>
      </c>
      <c r="AA167" s="127">
        <f t="shared" si="95"/>
        <v>0</v>
      </c>
      <c r="AB167" s="127">
        <f t="shared" si="95"/>
        <v>0</v>
      </c>
      <c r="AC167" s="127">
        <f t="shared" si="95"/>
        <v>0</v>
      </c>
      <c r="AD167" s="127">
        <f t="shared" si="95"/>
        <v>0</v>
      </c>
      <c r="AE167" s="127">
        <f t="shared" si="95"/>
        <v>0</v>
      </c>
      <c r="AF167" s="127">
        <f t="shared" si="95"/>
        <v>0</v>
      </c>
      <c r="AG167" s="126">
        <f t="shared" si="95"/>
        <v>0</v>
      </c>
      <c r="AH167" s="128">
        <f t="shared" si="95"/>
        <v>0</v>
      </c>
      <c r="AI167" s="127">
        <f t="shared" si="95"/>
        <v>0</v>
      </c>
      <c r="AJ167" s="127">
        <f t="shared" si="95"/>
        <v>0</v>
      </c>
      <c r="AK167" s="127">
        <f t="shared" si="95"/>
        <v>0</v>
      </c>
      <c r="AL167" s="127">
        <f t="shared" si="95"/>
        <v>0</v>
      </c>
      <c r="AM167" s="127">
        <f t="shared" si="95"/>
        <v>0</v>
      </c>
      <c r="AN167" s="127">
        <f t="shared" si="95"/>
        <v>0</v>
      </c>
      <c r="AO167" s="127">
        <f t="shared" si="95"/>
        <v>0</v>
      </c>
      <c r="AP167" s="127">
        <f t="shared" si="95"/>
        <v>0</v>
      </c>
      <c r="AQ167" s="127">
        <f t="shared" si="95"/>
        <v>0</v>
      </c>
      <c r="AR167" s="127">
        <f t="shared" si="95"/>
        <v>0</v>
      </c>
      <c r="AS167" s="126">
        <f t="shared" si="95"/>
        <v>0</v>
      </c>
      <c r="AT167" s="128">
        <f t="shared" si="95"/>
        <v>0</v>
      </c>
      <c r="AU167" s="127">
        <f t="shared" si="95"/>
        <v>0</v>
      </c>
      <c r="AV167" s="127">
        <f t="shared" si="95"/>
        <v>0</v>
      </c>
      <c r="AW167" s="127">
        <f t="shared" si="95"/>
        <v>0</v>
      </c>
      <c r="AX167" s="127">
        <f t="shared" si="95"/>
        <v>0</v>
      </c>
      <c r="AY167" s="127">
        <f t="shared" si="95"/>
        <v>0</v>
      </c>
      <c r="AZ167" s="127">
        <f t="shared" si="95"/>
        <v>0</v>
      </c>
      <c r="BA167" s="127">
        <f t="shared" si="95"/>
        <v>0</v>
      </c>
      <c r="BB167" s="127">
        <f t="shared" si="95"/>
        <v>0</v>
      </c>
      <c r="BC167" s="127">
        <f t="shared" si="95"/>
        <v>0</v>
      </c>
      <c r="BD167" s="127">
        <f t="shared" si="95"/>
        <v>0</v>
      </c>
      <c r="BE167" s="126">
        <f t="shared" si="95"/>
        <v>0</v>
      </c>
      <c r="BF167" s="128">
        <f t="shared" si="95"/>
        <v>0</v>
      </c>
      <c r="BG167" s="127">
        <f t="shared" si="95"/>
        <v>0</v>
      </c>
      <c r="BH167" s="127">
        <f t="shared" si="95"/>
        <v>0</v>
      </c>
      <c r="BI167" s="127">
        <f t="shared" si="95"/>
        <v>0</v>
      </c>
      <c r="BJ167" s="127">
        <f t="shared" si="95"/>
        <v>0</v>
      </c>
      <c r="BK167" s="127">
        <f t="shared" si="95"/>
        <v>0</v>
      </c>
      <c r="BL167" s="127">
        <f t="shared" si="95"/>
        <v>0</v>
      </c>
      <c r="BM167" s="127">
        <f t="shared" si="95"/>
        <v>0</v>
      </c>
      <c r="BN167" s="127">
        <f t="shared" si="95"/>
        <v>0</v>
      </c>
      <c r="BO167" s="127">
        <f t="shared" si="95"/>
        <v>0</v>
      </c>
      <c r="BP167" s="127">
        <f t="shared" si="95"/>
        <v>0</v>
      </c>
      <c r="BQ167" s="126">
        <f t="shared" si="95"/>
        <v>0</v>
      </c>
      <c r="BR167" s="128">
        <f t="shared" si="95"/>
        <v>0</v>
      </c>
      <c r="BS167" s="127">
        <f t="shared" si="95"/>
        <v>0</v>
      </c>
      <c r="BT167" s="127">
        <f t="shared" si="95"/>
        <v>0</v>
      </c>
      <c r="BU167" s="127">
        <f t="shared" ref="BU167:CC167" si="96">BU168</f>
        <v>0</v>
      </c>
      <c r="BV167" s="127">
        <f t="shared" si="96"/>
        <v>0</v>
      </c>
      <c r="BW167" s="127">
        <f t="shared" si="96"/>
        <v>0</v>
      </c>
      <c r="BX167" s="127">
        <f t="shared" si="96"/>
        <v>0</v>
      </c>
      <c r="BY167" s="127">
        <f t="shared" si="96"/>
        <v>0</v>
      </c>
      <c r="BZ167" s="127">
        <f t="shared" si="96"/>
        <v>0</v>
      </c>
      <c r="CA167" s="127">
        <f t="shared" si="96"/>
        <v>0</v>
      </c>
      <c r="CB167" s="127">
        <f t="shared" si="96"/>
        <v>0</v>
      </c>
      <c r="CC167" s="126">
        <f t="shared" si="96"/>
        <v>0</v>
      </c>
      <c r="CD167" s="368"/>
    </row>
    <row r="168" spans="1:82" x14ac:dyDescent="0.75">
      <c r="A168" s="148"/>
      <c r="B168" s="141" t="s">
        <v>315</v>
      </c>
      <c r="C168" s="142" t="s">
        <v>314</v>
      </c>
      <c r="D168" s="139" t="s">
        <v>58</v>
      </c>
      <c r="E168" s="255">
        <v>72</v>
      </c>
      <c r="F168" s="260"/>
      <c r="G168" s="74">
        <f>+SUM(H168:CC168)</f>
        <v>0</v>
      </c>
      <c r="H168" s="230"/>
      <c r="I168" s="232"/>
      <c r="J168" s="219"/>
      <c r="K168" s="220"/>
      <c r="L168" s="220"/>
      <c r="M168" s="220"/>
      <c r="N168" s="220"/>
      <c r="O168" s="220"/>
      <c r="P168" s="220"/>
      <c r="Q168" s="220"/>
      <c r="R168" s="220"/>
      <c r="S168" s="220"/>
      <c r="T168" s="220"/>
      <c r="U168" s="218"/>
      <c r="V168" s="219"/>
      <c r="W168" s="220"/>
      <c r="X168" s="220"/>
      <c r="Y168" s="220"/>
      <c r="Z168" s="220"/>
      <c r="AA168" s="220"/>
      <c r="AB168" s="220"/>
      <c r="AC168" s="220"/>
      <c r="AD168" s="220"/>
      <c r="AE168" s="220"/>
      <c r="AF168" s="220"/>
      <c r="AG168" s="218"/>
      <c r="AH168" s="221"/>
      <c r="AI168" s="220"/>
      <c r="AJ168" s="220"/>
      <c r="AK168" s="220"/>
      <c r="AL168" s="220"/>
      <c r="AM168" s="220"/>
      <c r="AN168" s="220"/>
      <c r="AO168" s="220"/>
      <c r="AP168" s="220"/>
      <c r="AQ168" s="220"/>
      <c r="AR168" s="220"/>
      <c r="AS168" s="218"/>
      <c r="AT168" s="221"/>
      <c r="AU168" s="220"/>
      <c r="AV168" s="220"/>
      <c r="AW168" s="220"/>
      <c r="AX168" s="220"/>
      <c r="AY168" s="220"/>
      <c r="AZ168" s="220"/>
      <c r="BA168" s="220"/>
      <c r="BB168" s="220"/>
      <c r="BC168" s="220"/>
      <c r="BD168" s="220"/>
      <c r="BE168" s="218"/>
      <c r="BF168" s="221"/>
      <c r="BG168" s="220"/>
      <c r="BH168" s="220"/>
      <c r="BI168" s="220"/>
      <c r="BJ168" s="220"/>
      <c r="BK168" s="220"/>
      <c r="BL168" s="220"/>
      <c r="BM168" s="220"/>
      <c r="BN168" s="220"/>
      <c r="BO168" s="220"/>
      <c r="BP168" s="220"/>
      <c r="BQ168" s="218"/>
      <c r="BR168" s="221"/>
      <c r="BS168" s="220"/>
      <c r="BT168" s="220"/>
      <c r="BU168" s="220"/>
      <c r="BV168" s="220"/>
      <c r="BW168" s="220"/>
      <c r="BX168" s="220"/>
      <c r="BY168" s="220"/>
      <c r="BZ168" s="220"/>
      <c r="CA168" s="220"/>
      <c r="CB168" s="220"/>
      <c r="CC168" s="218"/>
      <c r="CD168" s="368"/>
    </row>
    <row r="169" spans="1:82" x14ac:dyDescent="0.75">
      <c r="A169" s="39"/>
      <c r="B169" s="121" t="s">
        <v>316</v>
      </c>
      <c r="C169" s="122" t="s">
        <v>39</v>
      </c>
      <c r="D169" s="123"/>
      <c r="E169" s="294"/>
      <c r="F169" s="249"/>
      <c r="G169" s="124">
        <f>SUM(G170:G198)</f>
        <v>76360000</v>
      </c>
      <c r="H169" s="125">
        <f t="shared" ref="H169:BS169" si="97">SUM(H170:H198)</f>
        <v>0</v>
      </c>
      <c r="I169" s="126">
        <f t="shared" si="97"/>
        <v>0</v>
      </c>
      <c r="J169" s="125">
        <f t="shared" si="97"/>
        <v>0</v>
      </c>
      <c r="K169" s="127">
        <f t="shared" si="97"/>
        <v>0</v>
      </c>
      <c r="L169" s="127">
        <f t="shared" si="97"/>
        <v>0</v>
      </c>
      <c r="M169" s="127">
        <f t="shared" si="97"/>
        <v>0</v>
      </c>
      <c r="N169" s="127">
        <f t="shared" si="97"/>
        <v>0</v>
      </c>
      <c r="O169" s="127">
        <f t="shared" si="97"/>
        <v>0</v>
      </c>
      <c r="P169" s="127">
        <f t="shared" si="97"/>
        <v>0</v>
      </c>
      <c r="Q169" s="127">
        <f t="shared" si="97"/>
        <v>0</v>
      </c>
      <c r="R169" s="127">
        <f t="shared" si="97"/>
        <v>0</v>
      </c>
      <c r="S169" s="127">
        <f t="shared" si="97"/>
        <v>0</v>
      </c>
      <c r="T169" s="127">
        <f t="shared" si="97"/>
        <v>0</v>
      </c>
      <c r="U169" s="126">
        <f t="shared" si="97"/>
        <v>14076666.67</v>
      </c>
      <c r="V169" s="125">
        <f t="shared" si="97"/>
        <v>0</v>
      </c>
      <c r="W169" s="127">
        <f t="shared" si="97"/>
        <v>0</v>
      </c>
      <c r="X169" s="127">
        <f t="shared" si="97"/>
        <v>0</v>
      </c>
      <c r="Y169" s="127">
        <f t="shared" si="97"/>
        <v>0</v>
      </c>
      <c r="Z169" s="127">
        <f t="shared" si="97"/>
        <v>0</v>
      </c>
      <c r="AA169" s="127">
        <f t="shared" si="97"/>
        <v>0</v>
      </c>
      <c r="AB169" s="127">
        <f t="shared" si="97"/>
        <v>0</v>
      </c>
      <c r="AC169" s="127">
        <f t="shared" si="97"/>
        <v>0</v>
      </c>
      <c r="AD169" s="127">
        <f t="shared" si="97"/>
        <v>0</v>
      </c>
      <c r="AE169" s="127">
        <f t="shared" si="97"/>
        <v>0</v>
      </c>
      <c r="AF169" s="127">
        <f t="shared" si="97"/>
        <v>0</v>
      </c>
      <c r="AG169" s="126">
        <f t="shared" si="97"/>
        <v>13176666.67</v>
      </c>
      <c r="AH169" s="128">
        <f t="shared" si="97"/>
        <v>0</v>
      </c>
      <c r="AI169" s="127">
        <f t="shared" si="97"/>
        <v>0</v>
      </c>
      <c r="AJ169" s="127">
        <f t="shared" si="97"/>
        <v>0</v>
      </c>
      <c r="AK169" s="127">
        <f t="shared" si="97"/>
        <v>0</v>
      </c>
      <c r="AL169" s="127">
        <f t="shared" si="97"/>
        <v>0</v>
      </c>
      <c r="AM169" s="127">
        <f t="shared" si="97"/>
        <v>0</v>
      </c>
      <c r="AN169" s="127">
        <f t="shared" si="97"/>
        <v>0</v>
      </c>
      <c r="AO169" s="127">
        <f t="shared" si="97"/>
        <v>0</v>
      </c>
      <c r="AP169" s="127">
        <f t="shared" si="97"/>
        <v>0</v>
      </c>
      <c r="AQ169" s="127">
        <f t="shared" si="97"/>
        <v>0</v>
      </c>
      <c r="AR169" s="127">
        <f t="shared" si="97"/>
        <v>0</v>
      </c>
      <c r="AS169" s="126">
        <f t="shared" si="97"/>
        <v>12276666.67</v>
      </c>
      <c r="AT169" s="128">
        <f t="shared" si="97"/>
        <v>0</v>
      </c>
      <c r="AU169" s="127">
        <f t="shared" si="97"/>
        <v>0</v>
      </c>
      <c r="AV169" s="127">
        <f t="shared" si="97"/>
        <v>0</v>
      </c>
      <c r="AW169" s="127">
        <f t="shared" si="97"/>
        <v>0</v>
      </c>
      <c r="AX169" s="127">
        <f t="shared" si="97"/>
        <v>0</v>
      </c>
      <c r="AY169" s="127">
        <f t="shared" si="97"/>
        <v>0</v>
      </c>
      <c r="AZ169" s="127">
        <f t="shared" si="97"/>
        <v>0</v>
      </c>
      <c r="BA169" s="127">
        <f t="shared" si="97"/>
        <v>0</v>
      </c>
      <c r="BB169" s="127">
        <f t="shared" si="97"/>
        <v>0</v>
      </c>
      <c r="BC169" s="127">
        <f t="shared" si="97"/>
        <v>0</v>
      </c>
      <c r="BD169" s="127">
        <f t="shared" si="97"/>
        <v>0</v>
      </c>
      <c r="BE169" s="126">
        <f t="shared" si="97"/>
        <v>12276666.67</v>
      </c>
      <c r="BF169" s="128">
        <f t="shared" si="97"/>
        <v>0</v>
      </c>
      <c r="BG169" s="127">
        <f t="shared" si="97"/>
        <v>0</v>
      </c>
      <c r="BH169" s="127">
        <f t="shared" si="97"/>
        <v>0</v>
      </c>
      <c r="BI169" s="127">
        <f t="shared" si="97"/>
        <v>0</v>
      </c>
      <c r="BJ169" s="127">
        <f t="shared" si="97"/>
        <v>0</v>
      </c>
      <c r="BK169" s="127">
        <f t="shared" si="97"/>
        <v>0</v>
      </c>
      <c r="BL169" s="127">
        <f t="shared" si="97"/>
        <v>0</v>
      </c>
      <c r="BM169" s="127">
        <f t="shared" si="97"/>
        <v>0</v>
      </c>
      <c r="BN169" s="127">
        <f t="shared" si="97"/>
        <v>0</v>
      </c>
      <c r="BO169" s="127">
        <f t="shared" si="97"/>
        <v>0</v>
      </c>
      <c r="BP169" s="127">
        <f t="shared" si="97"/>
        <v>0</v>
      </c>
      <c r="BQ169" s="126">
        <f t="shared" si="97"/>
        <v>12276666.67</v>
      </c>
      <c r="BR169" s="128">
        <f t="shared" si="97"/>
        <v>0</v>
      </c>
      <c r="BS169" s="127">
        <f t="shared" si="97"/>
        <v>0</v>
      </c>
      <c r="BT169" s="127">
        <f t="shared" ref="BT169:CC169" si="98">SUM(BT170:BT198)</f>
        <v>0</v>
      </c>
      <c r="BU169" s="127">
        <f t="shared" si="98"/>
        <v>0</v>
      </c>
      <c r="BV169" s="127">
        <f t="shared" si="98"/>
        <v>0</v>
      </c>
      <c r="BW169" s="127">
        <f t="shared" si="98"/>
        <v>0</v>
      </c>
      <c r="BX169" s="127">
        <f t="shared" si="98"/>
        <v>0</v>
      </c>
      <c r="BY169" s="127">
        <f>SUM(BY170:BY198)</f>
        <v>0</v>
      </c>
      <c r="BZ169" s="127">
        <f t="shared" si="98"/>
        <v>0</v>
      </c>
      <c r="CA169" s="127">
        <f t="shared" si="98"/>
        <v>0</v>
      </c>
      <c r="CB169" s="127">
        <f t="shared" si="98"/>
        <v>0</v>
      </c>
      <c r="CC169" s="126">
        <f t="shared" si="98"/>
        <v>12276666.65</v>
      </c>
      <c r="CD169" s="368"/>
    </row>
    <row r="170" spans="1:82" x14ac:dyDescent="0.75">
      <c r="A170" s="148"/>
      <c r="B170" s="73" t="s">
        <v>317</v>
      </c>
      <c r="C170" s="143" t="str">
        <f>"Provisional Sum for the repair of Employer's Assets (" &amp; TEXT(F170,"### ###") &amp;")"</f>
        <v>Provisional Sum for the repair of Employer's Assets (2 700 000)</v>
      </c>
      <c r="D170" s="144" t="s">
        <v>318</v>
      </c>
      <c r="E170" s="301">
        <v>1</v>
      </c>
      <c r="F170" s="76">
        <v>2700000</v>
      </c>
      <c r="G170" s="74">
        <f t="shared" ref="G170:G197" si="99">+E170*F170</f>
        <v>2700000</v>
      </c>
      <c r="H170" s="234"/>
      <c r="I170" s="235"/>
      <c r="J170" s="230"/>
      <c r="K170" s="231"/>
      <c r="L170" s="231"/>
      <c r="M170" s="231"/>
      <c r="N170" s="231"/>
      <c r="O170" s="231"/>
      <c r="P170" s="231"/>
      <c r="Q170" s="231"/>
      <c r="R170" s="231"/>
      <c r="S170" s="231"/>
      <c r="T170" s="231"/>
      <c r="U170" s="232">
        <f t="shared" ref="U170" si="100">G170/6</f>
        <v>450000</v>
      </c>
      <c r="V170" s="230"/>
      <c r="W170" s="231"/>
      <c r="X170" s="231"/>
      <c r="Y170" s="231"/>
      <c r="Z170" s="231"/>
      <c r="AA170" s="231"/>
      <c r="AB170" s="231"/>
      <c r="AC170" s="231"/>
      <c r="AD170" s="231"/>
      <c r="AE170" s="231"/>
      <c r="AF170" s="231"/>
      <c r="AG170" s="232">
        <f t="shared" ref="AG170" si="101">G170/6</f>
        <v>450000</v>
      </c>
      <c r="AH170" s="233"/>
      <c r="AI170" s="231"/>
      <c r="AJ170" s="231"/>
      <c r="AK170" s="231"/>
      <c r="AL170" s="231"/>
      <c r="AM170" s="231"/>
      <c r="AN170" s="231"/>
      <c r="AO170" s="231"/>
      <c r="AP170" s="231"/>
      <c r="AQ170" s="231"/>
      <c r="AR170" s="231"/>
      <c r="AS170" s="232">
        <f t="shared" ref="AS170" si="102">G170/6</f>
        <v>450000</v>
      </c>
      <c r="AT170" s="233"/>
      <c r="AU170" s="231"/>
      <c r="AV170" s="231"/>
      <c r="AW170" s="231"/>
      <c r="AX170" s="231"/>
      <c r="AY170" s="231"/>
      <c r="AZ170" s="231"/>
      <c r="BA170" s="231"/>
      <c r="BB170" s="231"/>
      <c r="BC170" s="231"/>
      <c r="BD170" s="231"/>
      <c r="BE170" s="232">
        <f t="shared" ref="BE170" si="103">G170/6</f>
        <v>450000</v>
      </c>
      <c r="BF170" s="233"/>
      <c r="BG170" s="231"/>
      <c r="BH170" s="231"/>
      <c r="BI170" s="231"/>
      <c r="BJ170" s="231"/>
      <c r="BK170" s="231"/>
      <c r="BL170" s="231"/>
      <c r="BM170" s="231"/>
      <c r="BN170" s="231"/>
      <c r="BO170" s="231"/>
      <c r="BP170" s="231"/>
      <c r="BQ170" s="232">
        <f t="shared" ref="BQ170" si="104">G170/6</f>
        <v>450000</v>
      </c>
      <c r="BR170" s="233"/>
      <c r="BS170" s="231"/>
      <c r="BT170" s="231"/>
      <c r="BU170" s="231"/>
      <c r="BV170" s="231"/>
      <c r="BW170" s="231"/>
      <c r="BX170" s="231"/>
      <c r="BY170" s="231"/>
      <c r="BZ170" s="231"/>
      <c r="CA170" s="231"/>
      <c r="CB170" s="231"/>
      <c r="CC170" s="232">
        <f t="shared" ref="CC170" si="105">G170-SUM(H170:CB170)</f>
        <v>450000</v>
      </c>
      <c r="CD170" s="368"/>
    </row>
    <row r="171" spans="1:82" x14ac:dyDescent="0.75">
      <c r="A171" s="39"/>
      <c r="B171" s="145" t="s">
        <v>319</v>
      </c>
      <c r="C171" s="146" t="str">
        <f>"Provision for overhead charges + profit in respect to A-10001-a (" &amp; TEXT(F171,"#.##%") &amp; ")"</f>
        <v>Provision for overhead charges + profit in respect to A-10001-a (.%)</v>
      </c>
      <c r="D171" s="147" t="s">
        <v>320</v>
      </c>
      <c r="E171" s="302">
        <f>+G170</f>
        <v>2700000</v>
      </c>
      <c r="F171" s="312"/>
      <c r="G171" s="74">
        <f>+E171*F171</f>
        <v>0</v>
      </c>
      <c r="H171" s="234"/>
      <c r="I171" s="235"/>
      <c r="J171" s="230"/>
      <c r="K171" s="231"/>
      <c r="L171" s="231"/>
      <c r="M171" s="231"/>
      <c r="N171" s="231"/>
      <c r="O171" s="231"/>
      <c r="P171" s="231"/>
      <c r="Q171" s="231"/>
      <c r="R171" s="231"/>
      <c r="S171" s="231"/>
      <c r="T171" s="231"/>
      <c r="U171" s="232">
        <f>G171/6</f>
        <v>0</v>
      </c>
      <c r="V171" s="230"/>
      <c r="W171" s="231"/>
      <c r="X171" s="231"/>
      <c r="Y171" s="231"/>
      <c r="Z171" s="231"/>
      <c r="AA171" s="231"/>
      <c r="AB171" s="231"/>
      <c r="AC171" s="231"/>
      <c r="AD171" s="231"/>
      <c r="AE171" s="231"/>
      <c r="AF171" s="231"/>
      <c r="AG171" s="232">
        <f>G171/6</f>
        <v>0</v>
      </c>
      <c r="AH171" s="233"/>
      <c r="AI171" s="231"/>
      <c r="AJ171" s="231"/>
      <c r="AK171" s="231"/>
      <c r="AL171" s="231"/>
      <c r="AM171" s="231"/>
      <c r="AN171" s="231"/>
      <c r="AO171" s="231"/>
      <c r="AP171" s="231"/>
      <c r="AQ171" s="231"/>
      <c r="AR171" s="231"/>
      <c r="AS171" s="232">
        <f>G171/6</f>
        <v>0</v>
      </c>
      <c r="AT171" s="233"/>
      <c r="AU171" s="231"/>
      <c r="AV171" s="231"/>
      <c r="AW171" s="231"/>
      <c r="AX171" s="231"/>
      <c r="AY171" s="231"/>
      <c r="AZ171" s="231"/>
      <c r="BA171" s="231"/>
      <c r="BB171" s="231"/>
      <c r="BC171" s="231"/>
      <c r="BD171" s="231"/>
      <c r="BE171" s="232">
        <f>G171/6</f>
        <v>0</v>
      </c>
      <c r="BF171" s="233"/>
      <c r="BG171" s="231"/>
      <c r="BH171" s="231"/>
      <c r="BI171" s="231"/>
      <c r="BJ171" s="231"/>
      <c r="BK171" s="231"/>
      <c r="BL171" s="231"/>
      <c r="BM171" s="231"/>
      <c r="BN171" s="231"/>
      <c r="BO171" s="231"/>
      <c r="BP171" s="231"/>
      <c r="BQ171" s="232">
        <f>G171/6</f>
        <v>0</v>
      </c>
      <c r="BR171" s="233"/>
      <c r="BS171" s="231"/>
      <c r="BT171" s="231"/>
      <c r="BU171" s="231"/>
      <c r="BV171" s="231"/>
      <c r="BW171" s="231"/>
      <c r="BX171" s="231"/>
      <c r="BY171" s="231"/>
      <c r="BZ171" s="231"/>
      <c r="CA171" s="231"/>
      <c r="CB171" s="231"/>
      <c r="CC171" s="232">
        <f>G171-SUM(H171:CB171)</f>
        <v>0</v>
      </c>
      <c r="CD171" s="368"/>
    </row>
    <row r="172" spans="1:82" x14ac:dyDescent="0.75">
      <c r="A172" s="148"/>
      <c r="B172" s="73" t="s">
        <v>321</v>
      </c>
      <c r="C172" s="143" t="str">
        <f>"Provisional Sum for the repair of Electrical and Mechanical Assets (" &amp; TEXT(F172,"# ### ###") &amp;")"</f>
        <v>Provisional Sum for the repair of Electrical and Mechanical Assets (1 400 000)</v>
      </c>
      <c r="D172" s="144" t="s">
        <v>318</v>
      </c>
      <c r="E172" s="301">
        <v>1</v>
      </c>
      <c r="F172" s="76">
        <v>1400000</v>
      </c>
      <c r="G172" s="74">
        <f t="shared" si="99"/>
        <v>1400000</v>
      </c>
      <c r="H172" s="234"/>
      <c r="I172" s="235"/>
      <c r="J172" s="230"/>
      <c r="K172" s="231"/>
      <c r="L172" s="231"/>
      <c r="M172" s="231"/>
      <c r="N172" s="231"/>
      <c r="O172" s="231"/>
      <c r="P172" s="231"/>
      <c r="Q172" s="231"/>
      <c r="R172" s="231"/>
      <c r="S172" s="231"/>
      <c r="T172" s="231"/>
      <c r="U172" s="232">
        <f t="shared" ref="U172" si="106">G172/6</f>
        <v>233333.33</v>
      </c>
      <c r="V172" s="230"/>
      <c r="W172" s="231"/>
      <c r="X172" s="231"/>
      <c r="Y172" s="231"/>
      <c r="Z172" s="231"/>
      <c r="AA172" s="231"/>
      <c r="AB172" s="231"/>
      <c r="AC172" s="231"/>
      <c r="AD172" s="231"/>
      <c r="AE172" s="231"/>
      <c r="AF172" s="231"/>
      <c r="AG172" s="232">
        <f t="shared" ref="AG172" si="107">G172/6</f>
        <v>233333.33</v>
      </c>
      <c r="AH172" s="233"/>
      <c r="AI172" s="231"/>
      <c r="AJ172" s="231"/>
      <c r="AK172" s="231"/>
      <c r="AL172" s="231"/>
      <c r="AM172" s="231"/>
      <c r="AN172" s="231"/>
      <c r="AO172" s="231"/>
      <c r="AP172" s="231"/>
      <c r="AQ172" s="231"/>
      <c r="AR172" s="231"/>
      <c r="AS172" s="232">
        <f t="shared" ref="AS172" si="108">G172/6</f>
        <v>233333.33</v>
      </c>
      <c r="AT172" s="233"/>
      <c r="AU172" s="231"/>
      <c r="AV172" s="231"/>
      <c r="AW172" s="231"/>
      <c r="AX172" s="231"/>
      <c r="AY172" s="231"/>
      <c r="AZ172" s="231"/>
      <c r="BA172" s="231"/>
      <c r="BB172" s="231"/>
      <c r="BC172" s="231"/>
      <c r="BD172" s="231"/>
      <c r="BE172" s="232">
        <f t="shared" ref="BE172" si="109">G172/6</f>
        <v>233333.33</v>
      </c>
      <c r="BF172" s="233"/>
      <c r="BG172" s="231"/>
      <c r="BH172" s="231"/>
      <c r="BI172" s="231"/>
      <c r="BJ172" s="231"/>
      <c r="BK172" s="231"/>
      <c r="BL172" s="231"/>
      <c r="BM172" s="231"/>
      <c r="BN172" s="231"/>
      <c r="BO172" s="231"/>
      <c r="BP172" s="231"/>
      <c r="BQ172" s="232">
        <f t="shared" ref="BQ172" si="110">G172/6</f>
        <v>233333.33</v>
      </c>
      <c r="BR172" s="233"/>
      <c r="BS172" s="231"/>
      <c r="BT172" s="231"/>
      <c r="BU172" s="231"/>
      <c r="BV172" s="231"/>
      <c r="BW172" s="231"/>
      <c r="BX172" s="231"/>
      <c r="BY172" s="231"/>
      <c r="BZ172" s="231"/>
      <c r="CA172" s="231"/>
      <c r="CB172" s="231"/>
      <c r="CC172" s="232">
        <f t="shared" ref="CC172" si="111">G172-SUM(H172:CB172)</f>
        <v>233333.35</v>
      </c>
      <c r="CD172" s="368"/>
    </row>
    <row r="173" spans="1:82" x14ac:dyDescent="0.75">
      <c r="A173" s="39"/>
      <c r="B173" s="145" t="s">
        <v>322</v>
      </c>
      <c r="C173" s="146" t="str">
        <f>"Provision for the overhead charges + profit in respect to A-10002-a (" &amp; TEXT(F173,"#.##%") &amp; ")"</f>
        <v>Provision for the overhead charges + profit in respect to A-10002-a (.%)</v>
      </c>
      <c r="D173" s="147" t="s">
        <v>320</v>
      </c>
      <c r="E173" s="302">
        <f t="shared" ref="E173" si="112">+G172</f>
        <v>1400000</v>
      </c>
      <c r="F173" s="312"/>
      <c r="G173" s="74">
        <f>+E173*F173</f>
        <v>0</v>
      </c>
      <c r="H173" s="234"/>
      <c r="I173" s="235"/>
      <c r="J173" s="230"/>
      <c r="K173" s="231"/>
      <c r="L173" s="231"/>
      <c r="M173" s="231"/>
      <c r="N173" s="231"/>
      <c r="O173" s="231"/>
      <c r="P173" s="231"/>
      <c r="Q173" s="231"/>
      <c r="R173" s="231"/>
      <c r="S173" s="231"/>
      <c r="T173" s="231"/>
      <c r="U173" s="232">
        <f>G173/6</f>
        <v>0</v>
      </c>
      <c r="V173" s="230"/>
      <c r="W173" s="231"/>
      <c r="X173" s="231"/>
      <c r="Y173" s="231"/>
      <c r="Z173" s="231"/>
      <c r="AA173" s="231"/>
      <c r="AB173" s="231"/>
      <c r="AC173" s="231"/>
      <c r="AD173" s="231"/>
      <c r="AE173" s="231"/>
      <c r="AF173" s="231"/>
      <c r="AG173" s="232">
        <f>G173/6</f>
        <v>0</v>
      </c>
      <c r="AH173" s="233"/>
      <c r="AI173" s="231"/>
      <c r="AJ173" s="231"/>
      <c r="AK173" s="231"/>
      <c r="AL173" s="231"/>
      <c r="AM173" s="231"/>
      <c r="AN173" s="231"/>
      <c r="AO173" s="231"/>
      <c r="AP173" s="231"/>
      <c r="AQ173" s="231"/>
      <c r="AR173" s="231"/>
      <c r="AS173" s="232">
        <f>G173/6</f>
        <v>0</v>
      </c>
      <c r="AT173" s="233"/>
      <c r="AU173" s="231"/>
      <c r="AV173" s="231"/>
      <c r="AW173" s="231"/>
      <c r="AX173" s="231"/>
      <c r="AY173" s="231"/>
      <c r="AZ173" s="231"/>
      <c r="BA173" s="231"/>
      <c r="BB173" s="231"/>
      <c r="BC173" s="231"/>
      <c r="BD173" s="231"/>
      <c r="BE173" s="232">
        <f>G173/6</f>
        <v>0</v>
      </c>
      <c r="BF173" s="233"/>
      <c r="BG173" s="231"/>
      <c r="BH173" s="231"/>
      <c r="BI173" s="231"/>
      <c r="BJ173" s="231"/>
      <c r="BK173" s="231"/>
      <c r="BL173" s="231"/>
      <c r="BM173" s="231"/>
      <c r="BN173" s="231"/>
      <c r="BO173" s="231"/>
      <c r="BP173" s="231"/>
      <c r="BQ173" s="232">
        <f>G173/6</f>
        <v>0</v>
      </c>
      <c r="BR173" s="233"/>
      <c r="BS173" s="231"/>
      <c r="BT173" s="231"/>
      <c r="BU173" s="231"/>
      <c r="BV173" s="231"/>
      <c r="BW173" s="231"/>
      <c r="BX173" s="231"/>
      <c r="BY173" s="231"/>
      <c r="BZ173" s="231"/>
      <c r="CA173" s="231"/>
      <c r="CB173" s="231"/>
      <c r="CC173" s="232">
        <f>G173-SUM(H173:CB173)</f>
        <v>0</v>
      </c>
      <c r="CD173" s="368"/>
    </row>
    <row r="174" spans="1:82" x14ac:dyDescent="0.75">
      <c r="A174"/>
      <c r="B174" s="176" t="s">
        <v>323</v>
      </c>
      <c r="C174" s="177" t="str">
        <f>"Provisional Sum for the repair of Toll System Assets (" &amp; TEXT(F174,"### ###") &amp;")"</f>
        <v>Provisional Sum for the repair of Toll System Assets ()</v>
      </c>
      <c r="D174" s="178" t="s">
        <v>318</v>
      </c>
      <c r="E174" s="295">
        <v>0</v>
      </c>
      <c r="F174" s="76"/>
      <c r="G174" s="174">
        <f t="shared" si="99"/>
        <v>0</v>
      </c>
      <c r="H174" s="234"/>
      <c r="I174" s="235"/>
      <c r="J174" s="230"/>
      <c r="K174" s="231"/>
      <c r="L174" s="231"/>
      <c r="M174" s="231"/>
      <c r="N174" s="231"/>
      <c r="O174" s="231"/>
      <c r="P174" s="231"/>
      <c r="Q174" s="231"/>
      <c r="R174" s="231"/>
      <c r="S174" s="231"/>
      <c r="T174" s="231"/>
      <c r="U174" s="232">
        <f t="shared" ref="U174" si="113">G174/6</f>
        <v>0</v>
      </c>
      <c r="V174" s="230"/>
      <c r="W174" s="231"/>
      <c r="X174" s="231"/>
      <c r="Y174" s="231"/>
      <c r="Z174" s="231"/>
      <c r="AA174" s="231"/>
      <c r="AB174" s="231"/>
      <c r="AC174" s="231"/>
      <c r="AD174" s="231"/>
      <c r="AE174" s="231"/>
      <c r="AF174" s="231"/>
      <c r="AG174" s="232">
        <f t="shared" ref="AG174" si="114">G174/6</f>
        <v>0</v>
      </c>
      <c r="AH174" s="233"/>
      <c r="AI174" s="231"/>
      <c r="AJ174" s="231"/>
      <c r="AK174" s="231"/>
      <c r="AL174" s="231"/>
      <c r="AM174" s="231"/>
      <c r="AN174" s="231"/>
      <c r="AO174" s="231"/>
      <c r="AP174" s="231"/>
      <c r="AQ174" s="231"/>
      <c r="AR174" s="231"/>
      <c r="AS174" s="232">
        <f t="shared" ref="AS174" si="115">G174/6</f>
        <v>0</v>
      </c>
      <c r="AT174" s="233"/>
      <c r="AU174" s="231"/>
      <c r="AV174" s="231"/>
      <c r="AW174" s="231"/>
      <c r="AX174" s="231"/>
      <c r="AY174" s="231"/>
      <c r="AZ174" s="231"/>
      <c r="BA174" s="231"/>
      <c r="BB174" s="231"/>
      <c r="BC174" s="231"/>
      <c r="BD174" s="231"/>
      <c r="BE174" s="232">
        <f t="shared" ref="BE174" si="116">G174/6</f>
        <v>0</v>
      </c>
      <c r="BF174" s="233"/>
      <c r="BG174" s="231"/>
      <c r="BH174" s="231"/>
      <c r="BI174" s="231"/>
      <c r="BJ174" s="231"/>
      <c r="BK174" s="231"/>
      <c r="BL174" s="231"/>
      <c r="BM174" s="231"/>
      <c r="BN174" s="231"/>
      <c r="BO174" s="231"/>
      <c r="BP174" s="231"/>
      <c r="BQ174" s="232">
        <f t="shared" ref="BQ174" si="117">G174/6</f>
        <v>0</v>
      </c>
      <c r="BR174" s="233"/>
      <c r="BS174" s="231"/>
      <c r="BT174" s="231"/>
      <c r="BU174" s="231"/>
      <c r="BV174" s="231"/>
      <c r="BW174" s="231"/>
      <c r="BX174" s="231"/>
      <c r="BY174" s="231"/>
      <c r="BZ174" s="231"/>
      <c r="CA174" s="231"/>
      <c r="CB174" s="231"/>
      <c r="CC174" s="232">
        <f t="shared" ref="CC174" si="118">G174-SUM(H174:CB174)</f>
        <v>0</v>
      </c>
      <c r="CD174" s="368"/>
    </row>
    <row r="175" spans="1:82" x14ac:dyDescent="0.75">
      <c r="A175"/>
      <c r="B175" s="176" t="s">
        <v>324</v>
      </c>
      <c r="C175" s="177" t="str">
        <f>"Provision for the overhead charges + profit in respect to A-10003-a (" &amp; TEXT(F175,"#.##%") &amp; ")"</f>
        <v>Provision for the overhead charges + profit in respect to A-10003-a (.%)</v>
      </c>
      <c r="D175" s="178" t="s">
        <v>320</v>
      </c>
      <c r="E175" s="295">
        <f t="shared" ref="E175" si="119">+G174</f>
        <v>0</v>
      </c>
      <c r="F175" s="76"/>
      <c r="G175" s="174">
        <f>+E175*F175</f>
        <v>0</v>
      </c>
      <c r="H175" s="234"/>
      <c r="I175" s="235"/>
      <c r="J175" s="230"/>
      <c r="K175" s="231"/>
      <c r="L175" s="231"/>
      <c r="M175" s="231"/>
      <c r="N175" s="231"/>
      <c r="O175" s="231"/>
      <c r="P175" s="231"/>
      <c r="Q175" s="231"/>
      <c r="R175" s="231"/>
      <c r="S175" s="231"/>
      <c r="T175" s="231"/>
      <c r="U175" s="232">
        <f>G175/6</f>
        <v>0</v>
      </c>
      <c r="V175" s="230"/>
      <c r="W175" s="231"/>
      <c r="X175" s="231"/>
      <c r="Y175" s="231"/>
      <c r="Z175" s="231"/>
      <c r="AA175" s="231"/>
      <c r="AB175" s="231"/>
      <c r="AC175" s="231"/>
      <c r="AD175" s="231"/>
      <c r="AE175" s="231"/>
      <c r="AF175" s="231"/>
      <c r="AG175" s="232">
        <f>G175/6</f>
        <v>0</v>
      </c>
      <c r="AH175" s="233"/>
      <c r="AI175" s="231"/>
      <c r="AJ175" s="231"/>
      <c r="AK175" s="231"/>
      <c r="AL175" s="231"/>
      <c r="AM175" s="231"/>
      <c r="AN175" s="231"/>
      <c r="AO175" s="231"/>
      <c r="AP175" s="231"/>
      <c r="AQ175" s="231"/>
      <c r="AR175" s="231"/>
      <c r="AS175" s="232">
        <f>G175/6</f>
        <v>0</v>
      </c>
      <c r="AT175" s="233"/>
      <c r="AU175" s="231"/>
      <c r="AV175" s="231"/>
      <c r="AW175" s="231"/>
      <c r="AX175" s="231"/>
      <c r="AY175" s="231"/>
      <c r="AZ175" s="231"/>
      <c r="BA175" s="231"/>
      <c r="BB175" s="231"/>
      <c r="BC175" s="231"/>
      <c r="BD175" s="231"/>
      <c r="BE175" s="232">
        <f>G175/6</f>
        <v>0</v>
      </c>
      <c r="BF175" s="233"/>
      <c r="BG175" s="231"/>
      <c r="BH175" s="231"/>
      <c r="BI175" s="231"/>
      <c r="BJ175" s="231"/>
      <c r="BK175" s="231"/>
      <c r="BL175" s="231"/>
      <c r="BM175" s="231"/>
      <c r="BN175" s="231"/>
      <c r="BO175" s="231"/>
      <c r="BP175" s="231"/>
      <c r="BQ175" s="232">
        <f>G175/6</f>
        <v>0</v>
      </c>
      <c r="BR175" s="233"/>
      <c r="BS175" s="231"/>
      <c r="BT175" s="231"/>
      <c r="BU175" s="231"/>
      <c r="BV175" s="231"/>
      <c r="BW175" s="231"/>
      <c r="BX175" s="231"/>
      <c r="BY175" s="231"/>
      <c r="BZ175" s="231"/>
      <c r="CA175" s="231"/>
      <c r="CB175" s="231"/>
      <c r="CC175" s="232">
        <f>G175-SUM(H175:CB175)</f>
        <v>0</v>
      </c>
      <c r="CD175" s="368"/>
    </row>
    <row r="176" spans="1:82" ht="27" x14ac:dyDescent="0.75">
      <c r="A176" s="148"/>
      <c r="B176" s="73" t="s">
        <v>325</v>
      </c>
      <c r="C176" s="143" t="str">
        <f>"Provisional Sum for Community Participation as described in project document (Volume 3 Book 1)(if triggered)  (" &amp; TEXT(F176,"### ###") &amp;")"</f>
        <v>Provisional Sum for Community Participation as described in project document (Volume 3 Book 1)(if triggered)  (80 000)</v>
      </c>
      <c r="D176" s="144" t="s">
        <v>318</v>
      </c>
      <c r="E176" s="301">
        <v>1</v>
      </c>
      <c r="F176" s="76">
        <v>80000</v>
      </c>
      <c r="G176" s="74">
        <f t="shared" si="99"/>
        <v>80000</v>
      </c>
      <c r="H176" s="234"/>
      <c r="I176" s="235"/>
      <c r="J176" s="230"/>
      <c r="K176" s="231"/>
      <c r="L176" s="231"/>
      <c r="M176" s="231"/>
      <c r="N176" s="231"/>
      <c r="O176" s="231"/>
      <c r="P176" s="231"/>
      <c r="Q176" s="231"/>
      <c r="R176" s="231"/>
      <c r="S176" s="231"/>
      <c r="T176" s="231"/>
      <c r="U176" s="232">
        <f t="shared" ref="U176" si="120">G176/6</f>
        <v>13333.33</v>
      </c>
      <c r="V176" s="230"/>
      <c r="W176" s="231"/>
      <c r="X176" s="231"/>
      <c r="Y176" s="231"/>
      <c r="Z176" s="231"/>
      <c r="AA176" s="231"/>
      <c r="AB176" s="231"/>
      <c r="AC176" s="231"/>
      <c r="AD176" s="231"/>
      <c r="AE176" s="231"/>
      <c r="AF176" s="231"/>
      <c r="AG176" s="232">
        <f t="shared" ref="AG176" si="121">G176/6</f>
        <v>13333.33</v>
      </c>
      <c r="AH176" s="233"/>
      <c r="AI176" s="231"/>
      <c r="AJ176" s="231"/>
      <c r="AK176" s="231"/>
      <c r="AL176" s="231"/>
      <c r="AM176" s="231"/>
      <c r="AN176" s="231"/>
      <c r="AO176" s="231"/>
      <c r="AP176" s="231"/>
      <c r="AQ176" s="231"/>
      <c r="AR176" s="231"/>
      <c r="AS176" s="232">
        <f t="shared" ref="AS176" si="122">G176/6</f>
        <v>13333.33</v>
      </c>
      <c r="AT176" s="233"/>
      <c r="AU176" s="231"/>
      <c r="AV176" s="231"/>
      <c r="AW176" s="231"/>
      <c r="AX176" s="231"/>
      <c r="AY176" s="231"/>
      <c r="AZ176" s="231"/>
      <c r="BA176" s="231"/>
      <c r="BB176" s="231"/>
      <c r="BC176" s="231"/>
      <c r="BD176" s="231"/>
      <c r="BE176" s="232">
        <f t="shared" ref="BE176" si="123">G176/6</f>
        <v>13333.33</v>
      </c>
      <c r="BF176" s="233"/>
      <c r="BG176" s="231"/>
      <c r="BH176" s="231"/>
      <c r="BI176" s="231"/>
      <c r="BJ176" s="231"/>
      <c r="BK176" s="231"/>
      <c r="BL176" s="231"/>
      <c r="BM176" s="231"/>
      <c r="BN176" s="231"/>
      <c r="BO176" s="231"/>
      <c r="BP176" s="231"/>
      <c r="BQ176" s="232">
        <f t="shared" ref="BQ176" si="124">G176/6</f>
        <v>13333.33</v>
      </c>
      <c r="BR176" s="233"/>
      <c r="BS176" s="231"/>
      <c r="BT176" s="231"/>
      <c r="BU176" s="231"/>
      <c r="BV176" s="231"/>
      <c r="BW176" s="231"/>
      <c r="BX176" s="231"/>
      <c r="BY176" s="231"/>
      <c r="BZ176" s="231"/>
      <c r="CA176" s="231"/>
      <c r="CB176" s="231"/>
      <c r="CC176" s="232">
        <f t="shared" ref="CC176" si="125">G176-SUM(H176:CB176)</f>
        <v>13333.35</v>
      </c>
      <c r="CD176" s="368"/>
    </row>
    <row r="177" spans="1:83" x14ac:dyDescent="0.75">
      <c r="A177" s="39"/>
      <c r="B177" s="145" t="s">
        <v>326</v>
      </c>
      <c r="C177" s="146" t="str">
        <f>"Provision for overhead charges + profit in respect to A-10004-a ("&amp; TEXT(F177,"#.##%") &amp; ") (if triggered) "</f>
        <v xml:space="preserve">Provision for overhead charges + profit in respect to A-10004-a (.%) (if triggered) </v>
      </c>
      <c r="D177" s="147" t="s">
        <v>320</v>
      </c>
      <c r="E177" s="302">
        <f t="shared" ref="E177" si="126">+G176</f>
        <v>80000</v>
      </c>
      <c r="F177" s="312"/>
      <c r="G177" s="74">
        <f>+E177*F177</f>
        <v>0</v>
      </c>
      <c r="H177" s="234"/>
      <c r="I177" s="235"/>
      <c r="J177" s="230"/>
      <c r="K177" s="231"/>
      <c r="L177" s="231"/>
      <c r="M177" s="231"/>
      <c r="N177" s="231"/>
      <c r="O177" s="231"/>
      <c r="P177" s="231"/>
      <c r="Q177" s="231"/>
      <c r="R177" s="231"/>
      <c r="S177" s="231"/>
      <c r="T177" s="231"/>
      <c r="U177" s="232">
        <f>G177/6</f>
        <v>0</v>
      </c>
      <c r="V177" s="230"/>
      <c r="W177" s="231"/>
      <c r="X177" s="231"/>
      <c r="Y177" s="231"/>
      <c r="Z177" s="231"/>
      <c r="AA177" s="231"/>
      <c r="AB177" s="231"/>
      <c r="AC177" s="231"/>
      <c r="AD177" s="231"/>
      <c r="AE177" s="231"/>
      <c r="AF177" s="231"/>
      <c r="AG177" s="232">
        <f>G177/6</f>
        <v>0</v>
      </c>
      <c r="AH177" s="233"/>
      <c r="AI177" s="231"/>
      <c r="AJ177" s="231"/>
      <c r="AK177" s="231"/>
      <c r="AL177" s="231"/>
      <c r="AM177" s="231"/>
      <c r="AN177" s="231"/>
      <c r="AO177" s="231"/>
      <c r="AP177" s="231"/>
      <c r="AQ177" s="231"/>
      <c r="AR177" s="231"/>
      <c r="AS177" s="232">
        <f>G177/6</f>
        <v>0</v>
      </c>
      <c r="AT177" s="233"/>
      <c r="AU177" s="231"/>
      <c r="AV177" s="231"/>
      <c r="AW177" s="231"/>
      <c r="AX177" s="231"/>
      <c r="AY177" s="231"/>
      <c r="AZ177" s="231"/>
      <c r="BA177" s="231"/>
      <c r="BB177" s="231"/>
      <c r="BC177" s="231"/>
      <c r="BD177" s="231"/>
      <c r="BE177" s="232">
        <f>G177/6</f>
        <v>0</v>
      </c>
      <c r="BF177" s="233"/>
      <c r="BG177" s="231"/>
      <c r="BH177" s="231"/>
      <c r="BI177" s="231"/>
      <c r="BJ177" s="231"/>
      <c r="BK177" s="231"/>
      <c r="BL177" s="231"/>
      <c r="BM177" s="231"/>
      <c r="BN177" s="231"/>
      <c r="BO177" s="231"/>
      <c r="BP177" s="231"/>
      <c r="BQ177" s="232">
        <f>G177/6</f>
        <v>0</v>
      </c>
      <c r="BR177" s="233"/>
      <c r="BS177" s="231"/>
      <c r="BT177" s="231"/>
      <c r="BU177" s="231"/>
      <c r="BV177" s="231"/>
      <c r="BW177" s="231"/>
      <c r="BX177" s="231"/>
      <c r="BY177" s="231"/>
      <c r="BZ177" s="231"/>
      <c r="CA177" s="231"/>
      <c r="CB177" s="231"/>
      <c r="CC177" s="232">
        <f>G177-SUM(H177:CB177)</f>
        <v>0</v>
      </c>
      <c r="CD177" s="368"/>
    </row>
    <row r="178" spans="1:83" ht="27" x14ac:dyDescent="0.75">
      <c r="A178" s="148"/>
      <c r="B178" s="73" t="s">
        <v>327</v>
      </c>
      <c r="C178" s="143" t="str">
        <f>"Provisional Sum for Telecommunication services - Broadband service for remote access to QLS (" &amp; TEXT(F178,"### ###") &amp;")"</f>
        <v>Provisional Sum for Telecommunication services - Broadband service for remote access to QLS (400 000)</v>
      </c>
      <c r="D178" s="144" t="s">
        <v>318</v>
      </c>
      <c r="E178" s="301">
        <v>1</v>
      </c>
      <c r="F178" s="76">
        <v>400000</v>
      </c>
      <c r="G178" s="234">
        <f t="shared" si="99"/>
        <v>400000</v>
      </c>
      <c r="H178" s="234"/>
      <c r="I178" s="235"/>
      <c r="J178" s="230"/>
      <c r="K178" s="231"/>
      <c r="L178" s="231"/>
      <c r="M178" s="231"/>
      <c r="N178" s="231"/>
      <c r="O178" s="231"/>
      <c r="P178" s="231"/>
      <c r="Q178" s="231"/>
      <c r="R178" s="231"/>
      <c r="S178" s="231"/>
      <c r="T178" s="231"/>
      <c r="U178" s="232">
        <f t="shared" ref="U178" si="127">G178/6</f>
        <v>66666.67</v>
      </c>
      <c r="V178" s="230"/>
      <c r="W178" s="231"/>
      <c r="X178" s="231"/>
      <c r="Y178" s="231"/>
      <c r="Z178" s="231"/>
      <c r="AA178" s="231"/>
      <c r="AB178" s="231"/>
      <c r="AC178" s="231"/>
      <c r="AD178" s="231"/>
      <c r="AE178" s="231"/>
      <c r="AF178" s="231"/>
      <c r="AG178" s="232">
        <f t="shared" ref="AG178" si="128">G178/6</f>
        <v>66666.67</v>
      </c>
      <c r="AH178" s="233"/>
      <c r="AI178" s="231"/>
      <c r="AJ178" s="231"/>
      <c r="AK178" s="231"/>
      <c r="AL178" s="231"/>
      <c r="AM178" s="231"/>
      <c r="AN178" s="231"/>
      <c r="AO178" s="231"/>
      <c r="AP178" s="231"/>
      <c r="AQ178" s="231"/>
      <c r="AR178" s="231"/>
      <c r="AS178" s="232">
        <f t="shared" ref="AS178" si="129">G178/6</f>
        <v>66666.67</v>
      </c>
      <c r="AT178" s="233"/>
      <c r="AU178" s="231"/>
      <c r="AV178" s="231"/>
      <c r="AW178" s="231"/>
      <c r="AX178" s="231"/>
      <c r="AY178" s="231"/>
      <c r="AZ178" s="231"/>
      <c r="BA178" s="231"/>
      <c r="BB178" s="231"/>
      <c r="BC178" s="231"/>
      <c r="BD178" s="231"/>
      <c r="BE178" s="232">
        <f t="shared" ref="BE178" si="130">G178/6</f>
        <v>66666.67</v>
      </c>
      <c r="BF178" s="233"/>
      <c r="BG178" s="231"/>
      <c r="BH178" s="231"/>
      <c r="BI178" s="231"/>
      <c r="BJ178" s="231"/>
      <c r="BK178" s="231"/>
      <c r="BL178" s="231"/>
      <c r="BM178" s="231"/>
      <c r="BN178" s="231"/>
      <c r="BO178" s="231"/>
      <c r="BP178" s="231"/>
      <c r="BQ178" s="232">
        <f t="shared" ref="BQ178" si="131">G178/6</f>
        <v>66666.67</v>
      </c>
      <c r="BR178" s="233"/>
      <c r="BS178" s="231"/>
      <c r="BT178" s="231"/>
      <c r="BU178" s="231"/>
      <c r="BV178" s="231"/>
      <c r="BW178" s="231"/>
      <c r="BX178" s="231"/>
      <c r="BY178" s="231"/>
      <c r="BZ178" s="231"/>
      <c r="CA178" s="231"/>
      <c r="CB178" s="231"/>
      <c r="CC178" s="232">
        <f t="shared" ref="CC178" si="132">G178-SUM(H178:CB178)</f>
        <v>66666.649999999994</v>
      </c>
      <c r="CD178" s="368"/>
    </row>
    <row r="179" spans="1:83" x14ac:dyDescent="0.75">
      <c r="A179" s="39"/>
      <c r="B179" s="145" t="s">
        <v>328</v>
      </c>
      <c r="C179" s="146" t="str">
        <f>"Provision for overhead charges + profit in respect to A-10005-a ("&amp; TEXT(F179,"#.##%") &amp; ") (if triggered)"</f>
        <v>Provision for overhead charges + profit in respect to A-10005-a (.%) (if triggered)</v>
      </c>
      <c r="D179" s="147" t="s">
        <v>320</v>
      </c>
      <c r="E179" s="302">
        <f t="shared" ref="E179" si="133">+G178</f>
        <v>400000</v>
      </c>
      <c r="F179" s="312"/>
      <c r="G179" s="74">
        <f>+E179*F179</f>
        <v>0</v>
      </c>
      <c r="H179" s="234"/>
      <c r="I179" s="235"/>
      <c r="J179" s="230"/>
      <c r="K179" s="231"/>
      <c r="L179" s="231"/>
      <c r="M179" s="231"/>
      <c r="N179" s="231"/>
      <c r="O179" s="231"/>
      <c r="P179" s="231"/>
      <c r="Q179" s="231"/>
      <c r="R179" s="231"/>
      <c r="S179" s="231"/>
      <c r="T179" s="231"/>
      <c r="U179" s="232">
        <f>G179/6</f>
        <v>0</v>
      </c>
      <c r="V179" s="230"/>
      <c r="W179" s="231"/>
      <c r="X179" s="231"/>
      <c r="Y179" s="231"/>
      <c r="Z179" s="231"/>
      <c r="AA179" s="231"/>
      <c r="AB179" s="231"/>
      <c r="AC179" s="231"/>
      <c r="AD179" s="231"/>
      <c r="AE179" s="231"/>
      <c r="AF179" s="231"/>
      <c r="AG179" s="232">
        <f>G179/6</f>
        <v>0</v>
      </c>
      <c r="AH179" s="233"/>
      <c r="AI179" s="231"/>
      <c r="AJ179" s="231"/>
      <c r="AK179" s="231"/>
      <c r="AL179" s="231"/>
      <c r="AM179" s="231"/>
      <c r="AN179" s="231"/>
      <c r="AO179" s="231"/>
      <c r="AP179" s="231"/>
      <c r="AQ179" s="231"/>
      <c r="AR179" s="231"/>
      <c r="AS179" s="232">
        <f>G179/6</f>
        <v>0</v>
      </c>
      <c r="AT179" s="233"/>
      <c r="AU179" s="231"/>
      <c r="AV179" s="231"/>
      <c r="AW179" s="231"/>
      <c r="AX179" s="231"/>
      <c r="AY179" s="231"/>
      <c r="AZ179" s="231"/>
      <c r="BA179" s="231"/>
      <c r="BB179" s="231"/>
      <c r="BC179" s="231"/>
      <c r="BD179" s="231"/>
      <c r="BE179" s="232">
        <f>G179/6</f>
        <v>0</v>
      </c>
      <c r="BF179" s="233"/>
      <c r="BG179" s="231"/>
      <c r="BH179" s="231"/>
      <c r="BI179" s="231"/>
      <c r="BJ179" s="231"/>
      <c r="BK179" s="231"/>
      <c r="BL179" s="231"/>
      <c r="BM179" s="231"/>
      <c r="BN179" s="231"/>
      <c r="BO179" s="231"/>
      <c r="BP179" s="231"/>
      <c r="BQ179" s="232">
        <f>G179/6</f>
        <v>0</v>
      </c>
      <c r="BR179" s="233"/>
      <c r="BS179" s="231"/>
      <c r="BT179" s="231"/>
      <c r="BU179" s="231"/>
      <c r="BV179" s="231"/>
      <c r="BW179" s="231"/>
      <c r="BX179" s="231"/>
      <c r="BY179" s="231"/>
      <c r="BZ179" s="231"/>
      <c r="CA179" s="231"/>
      <c r="CB179" s="231"/>
      <c r="CC179" s="232">
        <f>G179-SUM(H179:CB179)</f>
        <v>0</v>
      </c>
      <c r="CD179" s="368"/>
    </row>
    <row r="180" spans="1:83" x14ac:dyDescent="0.75">
      <c r="A180" s="148"/>
      <c r="B180" s="73" t="s">
        <v>329</v>
      </c>
      <c r="C180" s="143" t="str">
        <f>"Provisional Sum for ETC related Marketing (" &amp; TEXT(F180,"### ###") &amp;")"</f>
        <v>Provisional Sum for ETC related Marketing (80 000)</v>
      </c>
      <c r="D180" s="144" t="s">
        <v>318</v>
      </c>
      <c r="E180" s="301">
        <v>1</v>
      </c>
      <c r="F180" s="76">
        <v>80000</v>
      </c>
      <c r="G180" s="74">
        <f t="shared" si="99"/>
        <v>80000</v>
      </c>
      <c r="H180" s="234"/>
      <c r="I180" s="235"/>
      <c r="J180" s="230"/>
      <c r="K180" s="231"/>
      <c r="L180" s="231"/>
      <c r="M180" s="231"/>
      <c r="N180" s="231"/>
      <c r="O180" s="231"/>
      <c r="P180" s="231"/>
      <c r="Q180" s="231"/>
      <c r="R180" s="231"/>
      <c r="S180" s="231"/>
      <c r="T180" s="231"/>
      <c r="U180" s="232">
        <f t="shared" ref="U180" si="134">G180/6</f>
        <v>13333.33</v>
      </c>
      <c r="V180" s="230"/>
      <c r="W180" s="231"/>
      <c r="X180" s="231"/>
      <c r="Y180" s="231"/>
      <c r="Z180" s="231"/>
      <c r="AA180" s="231"/>
      <c r="AB180" s="231"/>
      <c r="AC180" s="231"/>
      <c r="AD180" s="231"/>
      <c r="AE180" s="231"/>
      <c r="AF180" s="231"/>
      <c r="AG180" s="232">
        <f t="shared" ref="AG180" si="135">G180/6</f>
        <v>13333.33</v>
      </c>
      <c r="AH180" s="233"/>
      <c r="AI180" s="231"/>
      <c r="AJ180" s="231"/>
      <c r="AK180" s="231"/>
      <c r="AL180" s="231"/>
      <c r="AM180" s="231"/>
      <c r="AN180" s="231"/>
      <c r="AO180" s="231"/>
      <c r="AP180" s="231"/>
      <c r="AQ180" s="231"/>
      <c r="AR180" s="231"/>
      <c r="AS180" s="232">
        <f t="shared" ref="AS180" si="136">G180/6</f>
        <v>13333.33</v>
      </c>
      <c r="AT180" s="233"/>
      <c r="AU180" s="231"/>
      <c r="AV180" s="231"/>
      <c r="AW180" s="231"/>
      <c r="AX180" s="231"/>
      <c r="AY180" s="231"/>
      <c r="AZ180" s="231"/>
      <c r="BA180" s="231"/>
      <c r="BB180" s="231"/>
      <c r="BC180" s="231"/>
      <c r="BD180" s="231"/>
      <c r="BE180" s="232">
        <f t="shared" ref="BE180" si="137">G180/6</f>
        <v>13333.33</v>
      </c>
      <c r="BF180" s="233"/>
      <c r="BG180" s="231"/>
      <c r="BH180" s="231"/>
      <c r="BI180" s="231"/>
      <c r="BJ180" s="231"/>
      <c r="BK180" s="231"/>
      <c r="BL180" s="231"/>
      <c r="BM180" s="231"/>
      <c r="BN180" s="231"/>
      <c r="BO180" s="231"/>
      <c r="BP180" s="231"/>
      <c r="BQ180" s="232">
        <f t="shared" ref="BQ180" si="138">G180/6</f>
        <v>13333.33</v>
      </c>
      <c r="BR180" s="233"/>
      <c r="BS180" s="231"/>
      <c r="BT180" s="231"/>
      <c r="BU180" s="231"/>
      <c r="BV180" s="231"/>
      <c r="BW180" s="231"/>
      <c r="BX180" s="231"/>
      <c r="BY180" s="231"/>
      <c r="BZ180" s="231"/>
      <c r="CA180" s="231"/>
      <c r="CB180" s="231"/>
      <c r="CC180" s="232">
        <f t="shared" ref="CC180" si="139">G180-SUM(H180:CB180)</f>
        <v>13333.35</v>
      </c>
      <c r="CD180" s="368"/>
    </row>
    <row r="181" spans="1:83" x14ac:dyDescent="0.75">
      <c r="A181" s="148"/>
      <c r="B181" s="145" t="s">
        <v>330</v>
      </c>
      <c r="C181" s="146" t="str">
        <f>"Provision for overhead charges + profit in respect to A-10006-a ("&amp; TEXT(F181,"#.##%") &amp; ")"</f>
        <v>Provision for overhead charges + profit in respect to A-10006-a (.%)</v>
      </c>
      <c r="D181" s="147" t="s">
        <v>320</v>
      </c>
      <c r="E181" s="302">
        <f t="shared" ref="E181" si="140">+G180</f>
        <v>80000</v>
      </c>
      <c r="F181" s="312"/>
      <c r="G181" s="74">
        <f>+E181*F181</f>
        <v>0</v>
      </c>
      <c r="H181" s="234"/>
      <c r="I181" s="235"/>
      <c r="J181" s="230"/>
      <c r="K181" s="231"/>
      <c r="L181" s="231"/>
      <c r="M181" s="231"/>
      <c r="N181" s="231"/>
      <c r="O181" s="231"/>
      <c r="P181" s="231"/>
      <c r="Q181" s="231"/>
      <c r="R181" s="231"/>
      <c r="S181" s="231"/>
      <c r="T181" s="231"/>
      <c r="U181" s="232">
        <f>G181/6</f>
        <v>0</v>
      </c>
      <c r="V181" s="230"/>
      <c r="W181" s="231"/>
      <c r="X181" s="231"/>
      <c r="Y181" s="231"/>
      <c r="Z181" s="231"/>
      <c r="AA181" s="231"/>
      <c r="AB181" s="231"/>
      <c r="AC181" s="231"/>
      <c r="AD181" s="231"/>
      <c r="AE181" s="231"/>
      <c r="AF181" s="231"/>
      <c r="AG181" s="232">
        <f>G181/6</f>
        <v>0</v>
      </c>
      <c r="AH181" s="233"/>
      <c r="AI181" s="231"/>
      <c r="AJ181" s="231"/>
      <c r="AK181" s="231"/>
      <c r="AL181" s="231"/>
      <c r="AM181" s="231"/>
      <c r="AN181" s="231"/>
      <c r="AO181" s="231"/>
      <c r="AP181" s="231"/>
      <c r="AQ181" s="231"/>
      <c r="AR181" s="231"/>
      <c r="AS181" s="232">
        <f>G181/6</f>
        <v>0</v>
      </c>
      <c r="AT181" s="233"/>
      <c r="AU181" s="231"/>
      <c r="AV181" s="231"/>
      <c r="AW181" s="231"/>
      <c r="AX181" s="231"/>
      <c r="AY181" s="231"/>
      <c r="AZ181" s="231"/>
      <c r="BA181" s="231"/>
      <c r="BB181" s="231"/>
      <c r="BC181" s="231"/>
      <c r="BD181" s="231"/>
      <c r="BE181" s="232">
        <f>G181/6</f>
        <v>0</v>
      </c>
      <c r="BF181" s="233"/>
      <c r="BG181" s="231"/>
      <c r="BH181" s="231"/>
      <c r="BI181" s="231"/>
      <c r="BJ181" s="231"/>
      <c r="BK181" s="231"/>
      <c r="BL181" s="231"/>
      <c r="BM181" s="231"/>
      <c r="BN181" s="231"/>
      <c r="BO181" s="231"/>
      <c r="BP181" s="231"/>
      <c r="BQ181" s="232">
        <f>G181/6</f>
        <v>0</v>
      </c>
      <c r="BR181" s="233"/>
      <c r="BS181" s="231"/>
      <c r="BT181" s="231"/>
      <c r="BU181" s="231"/>
      <c r="BV181" s="231"/>
      <c r="BW181" s="231"/>
      <c r="BX181" s="231"/>
      <c r="BY181" s="231"/>
      <c r="BZ181" s="231"/>
      <c r="CA181" s="231"/>
      <c r="CB181" s="231"/>
      <c r="CC181" s="232">
        <f>G181-SUM(H181:CB181)</f>
        <v>0</v>
      </c>
      <c r="CD181" s="368"/>
    </row>
    <row r="182" spans="1:83" x14ac:dyDescent="0.75">
      <c r="A182" s="148"/>
      <c r="B182" s="73" t="s">
        <v>331</v>
      </c>
      <c r="C182" s="143" t="str">
        <f>"Provision of transportation and depositing of cash from Customer Service Kiosks (" &amp; TEXT(F182,"### ###") &amp;")"</f>
        <v>Provision of transportation and depositing of cash from Customer Service Kiosks (200 000)</v>
      </c>
      <c r="D182" s="144" t="s">
        <v>318</v>
      </c>
      <c r="E182" s="301">
        <v>1</v>
      </c>
      <c r="F182" s="76">
        <v>200000</v>
      </c>
      <c r="G182" s="234">
        <f t="shared" si="99"/>
        <v>200000</v>
      </c>
      <c r="H182" s="234"/>
      <c r="I182" s="235"/>
      <c r="J182" s="230"/>
      <c r="K182" s="231"/>
      <c r="L182" s="231"/>
      <c r="M182" s="231"/>
      <c r="N182" s="231"/>
      <c r="O182" s="231"/>
      <c r="P182" s="231"/>
      <c r="Q182" s="231"/>
      <c r="R182" s="231"/>
      <c r="S182" s="231"/>
      <c r="T182" s="231"/>
      <c r="U182" s="232">
        <f t="shared" ref="U182" si="141">G182/6</f>
        <v>33333.33</v>
      </c>
      <c r="V182" s="230"/>
      <c r="W182" s="231"/>
      <c r="X182" s="231"/>
      <c r="Y182" s="231"/>
      <c r="Z182" s="231"/>
      <c r="AA182" s="231"/>
      <c r="AB182" s="231"/>
      <c r="AC182" s="231"/>
      <c r="AD182" s="231"/>
      <c r="AE182" s="231"/>
      <c r="AF182" s="231"/>
      <c r="AG182" s="232">
        <f t="shared" ref="AG182" si="142">G182/6</f>
        <v>33333.33</v>
      </c>
      <c r="AH182" s="233"/>
      <c r="AI182" s="231"/>
      <c r="AJ182" s="231"/>
      <c r="AK182" s="231"/>
      <c r="AL182" s="231"/>
      <c r="AM182" s="231"/>
      <c r="AN182" s="231"/>
      <c r="AO182" s="231"/>
      <c r="AP182" s="231"/>
      <c r="AQ182" s="231"/>
      <c r="AR182" s="231"/>
      <c r="AS182" s="232">
        <f t="shared" ref="AS182" si="143">G182/6</f>
        <v>33333.33</v>
      </c>
      <c r="AT182" s="233"/>
      <c r="AU182" s="231"/>
      <c r="AV182" s="231"/>
      <c r="AW182" s="231"/>
      <c r="AX182" s="231"/>
      <c r="AY182" s="231"/>
      <c r="AZ182" s="231"/>
      <c r="BA182" s="231"/>
      <c r="BB182" s="231"/>
      <c r="BC182" s="231"/>
      <c r="BD182" s="231"/>
      <c r="BE182" s="232">
        <f t="shared" ref="BE182" si="144">G182/6</f>
        <v>33333.33</v>
      </c>
      <c r="BF182" s="233"/>
      <c r="BG182" s="231"/>
      <c r="BH182" s="231"/>
      <c r="BI182" s="231"/>
      <c r="BJ182" s="231"/>
      <c r="BK182" s="231"/>
      <c r="BL182" s="231"/>
      <c r="BM182" s="231"/>
      <c r="BN182" s="231"/>
      <c r="BO182" s="231"/>
      <c r="BP182" s="231"/>
      <c r="BQ182" s="232">
        <f t="shared" ref="BQ182" si="145">G182/6</f>
        <v>33333.33</v>
      </c>
      <c r="BR182" s="233"/>
      <c r="BS182" s="231"/>
      <c r="BT182" s="231"/>
      <c r="BU182" s="231"/>
      <c r="BV182" s="231"/>
      <c r="BW182" s="231"/>
      <c r="BX182" s="231"/>
      <c r="BY182" s="231"/>
      <c r="BZ182" s="231"/>
      <c r="CA182" s="231"/>
      <c r="CB182" s="231"/>
      <c r="CC182" s="232">
        <f t="shared" ref="CC182" si="146">G182-SUM(H182:CB182)</f>
        <v>33333.35</v>
      </c>
      <c r="CD182" s="368"/>
    </row>
    <row r="183" spans="1:83" ht="27" x14ac:dyDescent="0.75">
      <c r="A183" s="39"/>
      <c r="B183" s="145" t="s">
        <v>332</v>
      </c>
      <c r="C183" s="146" t="str">
        <f>"Provision of transportation and Depositing of Cash from Customer Service Kiosks - Overhead charges and profit in respect to item A-10007-a ("&amp; TEXT(F183,"#.##%") &amp; ")"</f>
        <v>Provision of transportation and Depositing of Cash from Customer Service Kiosks - Overhead charges and profit in respect to item A-10007-a (.%)</v>
      </c>
      <c r="D183" s="147" t="s">
        <v>320</v>
      </c>
      <c r="E183" s="302">
        <f t="shared" ref="E183" si="147">+G182</f>
        <v>200000</v>
      </c>
      <c r="F183" s="312"/>
      <c r="G183" s="74">
        <f>+E183*F183</f>
        <v>0</v>
      </c>
      <c r="H183" s="234"/>
      <c r="I183" s="235"/>
      <c r="J183" s="230"/>
      <c r="K183" s="231"/>
      <c r="L183" s="231"/>
      <c r="M183" s="231"/>
      <c r="N183" s="231"/>
      <c r="O183" s="231"/>
      <c r="P183" s="231"/>
      <c r="Q183" s="231"/>
      <c r="R183" s="231"/>
      <c r="S183" s="231"/>
      <c r="T183" s="231"/>
      <c r="U183" s="232">
        <f>G183/6</f>
        <v>0</v>
      </c>
      <c r="V183" s="230"/>
      <c r="W183" s="231"/>
      <c r="X183" s="231"/>
      <c r="Y183" s="231"/>
      <c r="Z183" s="231"/>
      <c r="AA183" s="231"/>
      <c r="AB183" s="231"/>
      <c r="AC183" s="231"/>
      <c r="AD183" s="231"/>
      <c r="AE183" s="231"/>
      <c r="AF183" s="231"/>
      <c r="AG183" s="232">
        <f>G183/6</f>
        <v>0</v>
      </c>
      <c r="AH183" s="233"/>
      <c r="AI183" s="231"/>
      <c r="AJ183" s="231"/>
      <c r="AK183" s="231"/>
      <c r="AL183" s="231"/>
      <c r="AM183" s="231"/>
      <c r="AN183" s="231"/>
      <c r="AO183" s="231"/>
      <c r="AP183" s="231"/>
      <c r="AQ183" s="231"/>
      <c r="AR183" s="231"/>
      <c r="AS183" s="232">
        <f>G183/6</f>
        <v>0</v>
      </c>
      <c r="AT183" s="233"/>
      <c r="AU183" s="231"/>
      <c r="AV183" s="231"/>
      <c r="AW183" s="231"/>
      <c r="AX183" s="231"/>
      <c r="AY183" s="231"/>
      <c r="AZ183" s="231"/>
      <c r="BA183" s="231"/>
      <c r="BB183" s="231"/>
      <c r="BC183" s="231"/>
      <c r="BD183" s="231"/>
      <c r="BE183" s="232">
        <f>G183/6</f>
        <v>0</v>
      </c>
      <c r="BF183" s="233"/>
      <c r="BG183" s="231"/>
      <c r="BH183" s="231"/>
      <c r="BI183" s="231"/>
      <c r="BJ183" s="231"/>
      <c r="BK183" s="231"/>
      <c r="BL183" s="231"/>
      <c r="BM183" s="231"/>
      <c r="BN183" s="231"/>
      <c r="BO183" s="231"/>
      <c r="BP183" s="231"/>
      <c r="BQ183" s="232">
        <f>G183/6</f>
        <v>0</v>
      </c>
      <c r="BR183" s="233"/>
      <c r="BS183" s="231"/>
      <c r="BT183" s="231"/>
      <c r="BU183" s="231"/>
      <c r="BV183" s="231"/>
      <c r="BW183" s="231"/>
      <c r="BX183" s="231"/>
      <c r="BY183" s="231"/>
      <c r="BZ183" s="231"/>
      <c r="CA183" s="231"/>
      <c r="CB183" s="231"/>
      <c r="CC183" s="232">
        <f>G183-SUM(H183:CB183)</f>
        <v>0</v>
      </c>
      <c r="CD183" s="368"/>
    </row>
    <row r="184" spans="1:83" x14ac:dyDescent="0.75">
      <c r="A184" s="148"/>
      <c r="B184" s="73" t="s">
        <v>333</v>
      </c>
      <c r="C184" s="143" t="str">
        <f>"Space Rental for Permanent and Temporary Customer Service Kiosks (" &amp; TEXT(F184,"### ###") &amp;")"</f>
        <v>Space Rental for Permanent and Temporary Customer Service Kiosks (1 000 000)</v>
      </c>
      <c r="D184" s="144" t="s">
        <v>318</v>
      </c>
      <c r="E184" s="301">
        <v>1</v>
      </c>
      <c r="F184" s="76">
        <v>1000000</v>
      </c>
      <c r="G184" s="74">
        <f t="shared" si="99"/>
        <v>1000000</v>
      </c>
      <c r="H184" s="234"/>
      <c r="I184" s="235"/>
      <c r="J184" s="230"/>
      <c r="K184" s="231"/>
      <c r="L184" s="231"/>
      <c r="M184" s="231"/>
      <c r="N184" s="231"/>
      <c r="O184" s="231"/>
      <c r="P184" s="231"/>
      <c r="Q184" s="231"/>
      <c r="R184" s="231"/>
      <c r="S184" s="231"/>
      <c r="T184" s="231"/>
      <c r="U184" s="232">
        <f t="shared" ref="U184" si="148">G184/6</f>
        <v>166666.67000000001</v>
      </c>
      <c r="V184" s="230"/>
      <c r="W184" s="231"/>
      <c r="X184" s="231"/>
      <c r="Y184" s="231"/>
      <c r="Z184" s="231"/>
      <c r="AA184" s="231"/>
      <c r="AB184" s="231"/>
      <c r="AC184" s="231"/>
      <c r="AD184" s="231"/>
      <c r="AE184" s="231"/>
      <c r="AF184" s="231"/>
      <c r="AG184" s="232">
        <f t="shared" ref="AG184" si="149">G184/6</f>
        <v>166666.67000000001</v>
      </c>
      <c r="AH184" s="233"/>
      <c r="AI184" s="231"/>
      <c r="AJ184" s="231"/>
      <c r="AK184" s="231"/>
      <c r="AL184" s="231"/>
      <c r="AM184" s="231"/>
      <c r="AN184" s="231"/>
      <c r="AO184" s="231"/>
      <c r="AP184" s="231"/>
      <c r="AQ184" s="231"/>
      <c r="AR184" s="231"/>
      <c r="AS184" s="232">
        <f t="shared" ref="AS184" si="150">G184/6</f>
        <v>166666.67000000001</v>
      </c>
      <c r="AT184" s="233"/>
      <c r="AU184" s="231"/>
      <c r="AV184" s="231"/>
      <c r="AW184" s="231"/>
      <c r="AX184" s="231"/>
      <c r="AY184" s="231"/>
      <c r="AZ184" s="231"/>
      <c r="BA184" s="231"/>
      <c r="BB184" s="231"/>
      <c r="BC184" s="231"/>
      <c r="BD184" s="231"/>
      <c r="BE184" s="232">
        <f t="shared" ref="BE184" si="151">G184/6</f>
        <v>166666.67000000001</v>
      </c>
      <c r="BF184" s="233"/>
      <c r="BG184" s="231"/>
      <c r="BH184" s="231"/>
      <c r="BI184" s="231"/>
      <c r="BJ184" s="231"/>
      <c r="BK184" s="231"/>
      <c r="BL184" s="231"/>
      <c r="BM184" s="231"/>
      <c r="BN184" s="231"/>
      <c r="BO184" s="231"/>
      <c r="BP184" s="231"/>
      <c r="BQ184" s="232">
        <f t="shared" ref="BQ184" si="152">G184/6</f>
        <v>166666.67000000001</v>
      </c>
      <c r="BR184" s="233"/>
      <c r="BS184" s="231"/>
      <c r="BT184" s="231"/>
      <c r="BU184" s="231"/>
      <c r="BV184" s="231"/>
      <c r="BW184" s="231"/>
      <c r="BX184" s="231"/>
      <c r="BY184" s="231"/>
      <c r="BZ184" s="231"/>
      <c r="CA184" s="231"/>
      <c r="CB184" s="231"/>
      <c r="CC184" s="232">
        <f t="shared" ref="CC184" si="153">G184-SUM(H184:CB184)</f>
        <v>166666.65</v>
      </c>
      <c r="CD184" s="368"/>
    </row>
    <row r="185" spans="1:83" ht="27" x14ac:dyDescent="0.75">
      <c r="A185" s="148"/>
      <c r="B185" s="26" t="s">
        <v>334</v>
      </c>
      <c r="C185" s="27" t="str">
        <f>"Space Rental for Permanent and Temporary Customer Service Kiosks - Overhead charge and profit in respect to A-10008-a ("&amp; TEXT(F185,"#.##%") &amp; ")"</f>
        <v>Space Rental for Permanent and Temporary Customer Service Kiosks - Overhead charge and profit in respect to A-10008-a (.%)</v>
      </c>
      <c r="D185" s="147" t="s">
        <v>320</v>
      </c>
      <c r="E185" s="302">
        <f t="shared" ref="E185" si="154">+G184</f>
        <v>1000000</v>
      </c>
      <c r="F185" s="312"/>
      <c r="G185" s="74">
        <f>+E185*F185</f>
        <v>0</v>
      </c>
      <c r="H185" s="234"/>
      <c r="I185" s="235"/>
      <c r="J185" s="230"/>
      <c r="K185" s="231"/>
      <c r="L185" s="231"/>
      <c r="M185" s="231"/>
      <c r="N185" s="231"/>
      <c r="O185" s="231"/>
      <c r="P185" s="231"/>
      <c r="Q185" s="231"/>
      <c r="R185" s="231"/>
      <c r="S185" s="231"/>
      <c r="T185" s="231"/>
      <c r="U185" s="232">
        <f>G185/6</f>
        <v>0</v>
      </c>
      <c r="V185" s="230"/>
      <c r="W185" s="231"/>
      <c r="X185" s="231"/>
      <c r="Y185" s="231"/>
      <c r="Z185" s="231"/>
      <c r="AA185" s="231"/>
      <c r="AB185" s="231"/>
      <c r="AC185" s="231"/>
      <c r="AD185" s="231"/>
      <c r="AE185" s="231"/>
      <c r="AF185" s="231"/>
      <c r="AG185" s="232">
        <f>G185/6</f>
        <v>0</v>
      </c>
      <c r="AH185" s="233"/>
      <c r="AI185" s="231"/>
      <c r="AJ185" s="231"/>
      <c r="AK185" s="231"/>
      <c r="AL185" s="231"/>
      <c r="AM185" s="231"/>
      <c r="AN185" s="231"/>
      <c r="AO185" s="231"/>
      <c r="AP185" s="231"/>
      <c r="AQ185" s="231"/>
      <c r="AR185" s="231"/>
      <c r="AS185" s="232">
        <f>G185/6</f>
        <v>0</v>
      </c>
      <c r="AT185" s="233"/>
      <c r="AU185" s="231"/>
      <c r="AV185" s="231"/>
      <c r="AW185" s="231"/>
      <c r="AX185" s="231"/>
      <c r="AY185" s="231"/>
      <c r="AZ185" s="231"/>
      <c r="BA185" s="231"/>
      <c r="BB185" s="231"/>
      <c r="BC185" s="231"/>
      <c r="BD185" s="231"/>
      <c r="BE185" s="232">
        <f>G185/6</f>
        <v>0</v>
      </c>
      <c r="BF185" s="233"/>
      <c r="BG185" s="231"/>
      <c r="BH185" s="231"/>
      <c r="BI185" s="231"/>
      <c r="BJ185" s="231"/>
      <c r="BK185" s="231"/>
      <c r="BL185" s="231"/>
      <c r="BM185" s="231"/>
      <c r="BN185" s="231"/>
      <c r="BO185" s="231"/>
      <c r="BP185" s="231"/>
      <c r="BQ185" s="232">
        <f>G185/6</f>
        <v>0</v>
      </c>
      <c r="BR185" s="233"/>
      <c r="BS185" s="231"/>
      <c r="BT185" s="231"/>
      <c r="BU185" s="231"/>
      <c r="BV185" s="231"/>
      <c r="BW185" s="231"/>
      <c r="BX185" s="231"/>
      <c r="BY185" s="231"/>
      <c r="BZ185" s="231"/>
      <c r="CA185" s="231"/>
      <c r="CB185" s="231"/>
      <c r="CC185" s="232">
        <f>G185-SUM(H185:CB185)</f>
        <v>0</v>
      </c>
      <c r="CD185" s="368"/>
    </row>
    <row r="186" spans="1:83" ht="27" x14ac:dyDescent="0.75">
      <c r="A186" s="148"/>
      <c r="B186" s="73" t="s">
        <v>335</v>
      </c>
      <c r="C186" s="143" t="str">
        <f>"Manual Lanes Credit Card transactions: Fees/ commissions related to Bank for Credit Card transactions during the Operations Service Period - Fees and Commissions (" &amp; TEXT(F186,"## ### ###") &amp;")"</f>
        <v>Manual Lanes Credit Card transactions: Fees/ commissions related to Bank for Credit Card transactions during the Operations Service Period - Fees and Commissions (19 000 000)</v>
      </c>
      <c r="D186" s="144" t="s">
        <v>318</v>
      </c>
      <c r="E186" s="301">
        <v>1</v>
      </c>
      <c r="F186" s="76">
        <v>19000000</v>
      </c>
      <c r="G186" s="74">
        <f t="shared" si="99"/>
        <v>19000000</v>
      </c>
      <c r="H186" s="234"/>
      <c r="I186" s="235"/>
      <c r="J186" s="230"/>
      <c r="K186" s="231"/>
      <c r="L186" s="231"/>
      <c r="M186" s="231"/>
      <c r="N186" s="231"/>
      <c r="O186" s="231"/>
      <c r="P186" s="231"/>
      <c r="Q186" s="231"/>
      <c r="R186" s="231"/>
      <c r="S186" s="231"/>
      <c r="T186" s="231"/>
      <c r="U186" s="232">
        <f t="shared" ref="U186" si="155">G186/6</f>
        <v>3166666.67</v>
      </c>
      <c r="V186" s="230"/>
      <c r="W186" s="231"/>
      <c r="X186" s="231"/>
      <c r="Y186" s="231"/>
      <c r="Z186" s="231"/>
      <c r="AA186" s="231"/>
      <c r="AB186" s="231"/>
      <c r="AC186" s="231"/>
      <c r="AD186" s="231"/>
      <c r="AE186" s="231"/>
      <c r="AF186" s="231"/>
      <c r="AG186" s="232">
        <f t="shared" ref="AG186" si="156">G186/6</f>
        <v>3166666.67</v>
      </c>
      <c r="AH186" s="233"/>
      <c r="AI186" s="231"/>
      <c r="AJ186" s="231"/>
      <c r="AK186" s="231"/>
      <c r="AL186" s="231"/>
      <c r="AM186" s="231"/>
      <c r="AN186" s="231"/>
      <c r="AO186" s="231"/>
      <c r="AP186" s="231"/>
      <c r="AQ186" s="231"/>
      <c r="AR186" s="231"/>
      <c r="AS186" s="232">
        <f t="shared" ref="AS186" si="157">G186/6</f>
        <v>3166666.67</v>
      </c>
      <c r="AT186" s="233"/>
      <c r="AU186" s="231"/>
      <c r="AV186" s="231"/>
      <c r="AW186" s="231"/>
      <c r="AX186" s="231"/>
      <c r="AY186" s="231"/>
      <c r="AZ186" s="231"/>
      <c r="BA186" s="231"/>
      <c r="BB186" s="231"/>
      <c r="BC186" s="231"/>
      <c r="BD186" s="231"/>
      <c r="BE186" s="232">
        <f t="shared" ref="BE186" si="158">G186/6</f>
        <v>3166666.67</v>
      </c>
      <c r="BF186" s="233"/>
      <c r="BG186" s="231"/>
      <c r="BH186" s="231"/>
      <c r="BI186" s="231"/>
      <c r="BJ186" s="231"/>
      <c r="BK186" s="231"/>
      <c r="BL186" s="231"/>
      <c r="BM186" s="231"/>
      <c r="BN186" s="231"/>
      <c r="BO186" s="231"/>
      <c r="BP186" s="231"/>
      <c r="BQ186" s="232">
        <f t="shared" ref="BQ186" si="159">G186/6</f>
        <v>3166666.67</v>
      </c>
      <c r="BR186" s="233"/>
      <c r="BS186" s="231"/>
      <c r="BT186" s="231"/>
      <c r="BU186" s="231"/>
      <c r="BV186" s="231"/>
      <c r="BW186" s="231"/>
      <c r="BX186" s="231"/>
      <c r="BY186" s="231"/>
      <c r="BZ186" s="231"/>
      <c r="CA186" s="231"/>
      <c r="CB186" s="231"/>
      <c r="CC186" s="232">
        <f t="shared" ref="CC186" si="160">G186-SUM(H186:CB186)</f>
        <v>3166666.65</v>
      </c>
      <c r="CD186" s="368"/>
    </row>
    <row r="187" spans="1:83" ht="40.5" x14ac:dyDescent="0.75">
      <c r="A187" s="148"/>
      <c r="B187" s="145" t="s">
        <v>336</v>
      </c>
      <c r="C187" s="146" t="str">
        <f>"Manual Lanes Credit Card transactions: Fees/ commissions related to Bank for Credit Card transactions during the Operations Service Period - Overhead charge and profit in respect to A-10009-a ("&amp; TEXT(F187,"#.##%") &amp; ")"</f>
        <v>Manual Lanes Credit Card transactions: Fees/ commissions related to Bank for Credit Card transactions during the Operations Service Period - Overhead charge and profit in respect to A-10009-a (.%)</v>
      </c>
      <c r="D187" s="147" t="s">
        <v>320</v>
      </c>
      <c r="E187" s="302">
        <f t="shared" ref="E187" si="161">+G186</f>
        <v>19000000</v>
      </c>
      <c r="F187" s="312"/>
      <c r="G187" s="74">
        <f>+E187*F187</f>
        <v>0</v>
      </c>
      <c r="H187" s="234"/>
      <c r="I187" s="235"/>
      <c r="J187" s="230"/>
      <c r="K187" s="231"/>
      <c r="L187" s="231"/>
      <c r="M187" s="231"/>
      <c r="N187" s="231"/>
      <c r="O187" s="231"/>
      <c r="P187" s="231"/>
      <c r="Q187" s="231"/>
      <c r="R187" s="231"/>
      <c r="S187" s="231"/>
      <c r="T187" s="231"/>
      <c r="U187" s="232">
        <f>G187/6</f>
        <v>0</v>
      </c>
      <c r="V187" s="230"/>
      <c r="W187" s="231"/>
      <c r="X187" s="231"/>
      <c r="Y187" s="231"/>
      <c r="Z187" s="231"/>
      <c r="AA187" s="231"/>
      <c r="AB187" s="231"/>
      <c r="AC187" s="231"/>
      <c r="AD187" s="231"/>
      <c r="AE187" s="231"/>
      <c r="AF187" s="231"/>
      <c r="AG187" s="232">
        <f>G187/6</f>
        <v>0</v>
      </c>
      <c r="AH187" s="233"/>
      <c r="AI187" s="231"/>
      <c r="AJ187" s="231"/>
      <c r="AK187" s="231"/>
      <c r="AL187" s="231"/>
      <c r="AM187" s="231"/>
      <c r="AN187" s="231"/>
      <c r="AO187" s="231"/>
      <c r="AP187" s="231"/>
      <c r="AQ187" s="231"/>
      <c r="AR187" s="231"/>
      <c r="AS187" s="232">
        <f>G187/6</f>
        <v>0</v>
      </c>
      <c r="AT187" s="233"/>
      <c r="AU187" s="231"/>
      <c r="AV187" s="231"/>
      <c r="AW187" s="231"/>
      <c r="AX187" s="231"/>
      <c r="AY187" s="231"/>
      <c r="AZ187" s="231"/>
      <c r="BA187" s="231"/>
      <c r="BB187" s="231"/>
      <c r="BC187" s="231"/>
      <c r="BD187" s="231"/>
      <c r="BE187" s="232">
        <f>G187/6</f>
        <v>0</v>
      </c>
      <c r="BF187" s="233"/>
      <c r="BG187" s="231"/>
      <c r="BH187" s="231"/>
      <c r="BI187" s="231"/>
      <c r="BJ187" s="231"/>
      <c r="BK187" s="231"/>
      <c r="BL187" s="231"/>
      <c r="BM187" s="231"/>
      <c r="BN187" s="231"/>
      <c r="BO187" s="231"/>
      <c r="BP187" s="231"/>
      <c r="BQ187" s="232">
        <f>G187/6</f>
        <v>0</v>
      </c>
      <c r="BR187" s="233"/>
      <c r="BS187" s="231"/>
      <c r="BT187" s="231"/>
      <c r="BU187" s="231"/>
      <c r="BV187" s="231"/>
      <c r="BW187" s="231"/>
      <c r="BX187" s="231"/>
      <c r="BY187" s="231"/>
      <c r="BZ187" s="231"/>
      <c r="CA187" s="231"/>
      <c r="CB187" s="231"/>
      <c r="CC187" s="232">
        <f>G187-SUM(H187:CB187)</f>
        <v>0</v>
      </c>
      <c r="CD187" s="368"/>
    </row>
    <row r="188" spans="1:83" ht="27" x14ac:dyDescent="0.75">
      <c r="A188" s="193"/>
      <c r="B188" s="25" t="s">
        <v>337</v>
      </c>
      <c r="C188" s="28" t="str">
        <f>"ETC Account Payments: Fees/ commissions related to banks and other providers of Payment means during Operation Service Period- Fees and Commissions (" &amp; TEXT(F188,"## ### ###") &amp;")"</f>
        <v>ETC Account Payments: Fees/ commissions related to banks and other providers of Payment means during Operation Service Period- Fees and Commissions (1 000 000)</v>
      </c>
      <c r="D188" s="144" t="s">
        <v>318</v>
      </c>
      <c r="E188" s="301">
        <v>1</v>
      </c>
      <c r="F188" s="76">
        <v>1000000</v>
      </c>
      <c r="G188" s="74">
        <f t="shared" si="99"/>
        <v>1000000</v>
      </c>
      <c r="H188" s="234"/>
      <c r="I188" s="235"/>
      <c r="J188" s="230"/>
      <c r="K188" s="231"/>
      <c r="L188" s="231"/>
      <c r="M188" s="231"/>
      <c r="N188" s="231"/>
      <c r="O188" s="231"/>
      <c r="P188" s="231"/>
      <c r="Q188" s="231"/>
      <c r="R188" s="231"/>
      <c r="S188" s="231"/>
      <c r="T188" s="231"/>
      <c r="U188" s="232">
        <f t="shared" ref="U188" si="162">G188/6</f>
        <v>166666.67000000001</v>
      </c>
      <c r="V188" s="230"/>
      <c r="W188" s="231"/>
      <c r="X188" s="231"/>
      <c r="Y188" s="231"/>
      <c r="Z188" s="231"/>
      <c r="AA188" s="231"/>
      <c r="AB188" s="231"/>
      <c r="AC188" s="231"/>
      <c r="AD188" s="231"/>
      <c r="AE188" s="231"/>
      <c r="AF188" s="231"/>
      <c r="AG188" s="232">
        <f t="shared" ref="AG188" si="163">G188/6</f>
        <v>166666.67000000001</v>
      </c>
      <c r="AH188" s="233"/>
      <c r="AI188" s="231"/>
      <c r="AJ188" s="231"/>
      <c r="AK188" s="231"/>
      <c r="AL188" s="231"/>
      <c r="AM188" s="231"/>
      <c r="AN188" s="231"/>
      <c r="AO188" s="231"/>
      <c r="AP188" s="231"/>
      <c r="AQ188" s="231"/>
      <c r="AR188" s="231"/>
      <c r="AS188" s="232">
        <f t="shared" ref="AS188" si="164">G188/6</f>
        <v>166666.67000000001</v>
      </c>
      <c r="AT188" s="233"/>
      <c r="AU188" s="231"/>
      <c r="AV188" s="231"/>
      <c r="AW188" s="231"/>
      <c r="AX188" s="231"/>
      <c r="AY188" s="231"/>
      <c r="AZ188" s="231"/>
      <c r="BA188" s="231"/>
      <c r="BB188" s="231"/>
      <c r="BC188" s="231"/>
      <c r="BD188" s="231"/>
      <c r="BE188" s="232">
        <f t="shared" ref="BE188" si="165">G188/6</f>
        <v>166666.67000000001</v>
      </c>
      <c r="BF188" s="233"/>
      <c r="BG188" s="231"/>
      <c r="BH188" s="231"/>
      <c r="BI188" s="231"/>
      <c r="BJ188" s="231"/>
      <c r="BK188" s="231"/>
      <c r="BL188" s="231"/>
      <c r="BM188" s="231"/>
      <c r="BN188" s="231"/>
      <c r="BO188" s="231"/>
      <c r="BP188" s="231"/>
      <c r="BQ188" s="232">
        <f t="shared" ref="BQ188" si="166">G188/6</f>
        <v>166666.67000000001</v>
      </c>
      <c r="BR188" s="233"/>
      <c r="BS188" s="231"/>
      <c r="BT188" s="231"/>
      <c r="BU188" s="231"/>
      <c r="BV188" s="231"/>
      <c r="BW188" s="231"/>
      <c r="BX188" s="231"/>
      <c r="BY188" s="231"/>
      <c r="BZ188" s="231"/>
      <c r="CA188" s="231"/>
      <c r="CB188" s="231"/>
      <c r="CC188" s="232">
        <f t="shared" ref="CC188" si="167">G188-SUM(H188:CB188)</f>
        <v>166666.65</v>
      </c>
      <c r="CD188" s="368"/>
    </row>
    <row r="189" spans="1:83" ht="27" x14ac:dyDescent="0.75">
      <c r="A189" s="39"/>
      <c r="B189" s="145" t="s">
        <v>338</v>
      </c>
      <c r="C189" s="146" t="str">
        <f>"ETC Account Payments: Fees/ commissions related to banks and other providers of Payment means during Operation Service Period - Overhead charge and profit in respect to A-10010-a ("&amp; TEXT(F189,"#.##%") &amp; ")"</f>
        <v>ETC Account Payments: Fees/ commissions related to banks and other providers of Payment means during Operation Service Period - Overhead charge and profit in respect to A-10010-a (.%)</v>
      </c>
      <c r="D189" s="147" t="s">
        <v>320</v>
      </c>
      <c r="E189" s="302">
        <f t="shared" ref="E189" si="168">+G188</f>
        <v>1000000</v>
      </c>
      <c r="F189" s="312"/>
      <c r="G189" s="74">
        <f>+E189*F189</f>
        <v>0</v>
      </c>
      <c r="H189" s="234"/>
      <c r="I189" s="235"/>
      <c r="J189" s="230"/>
      <c r="K189" s="231"/>
      <c r="L189" s="231"/>
      <c r="M189" s="231"/>
      <c r="N189" s="231"/>
      <c r="O189" s="231"/>
      <c r="P189" s="231"/>
      <c r="Q189" s="231"/>
      <c r="R189" s="231"/>
      <c r="S189" s="231"/>
      <c r="T189" s="231"/>
      <c r="U189" s="232">
        <f>G189/6</f>
        <v>0</v>
      </c>
      <c r="V189" s="230"/>
      <c r="W189" s="231"/>
      <c r="X189" s="231"/>
      <c r="Y189" s="231"/>
      <c r="Z189" s="231"/>
      <c r="AA189" s="231"/>
      <c r="AB189" s="231"/>
      <c r="AC189" s="231"/>
      <c r="AD189" s="231"/>
      <c r="AE189" s="231"/>
      <c r="AF189" s="231"/>
      <c r="AG189" s="232">
        <f>G189/6</f>
        <v>0</v>
      </c>
      <c r="AH189" s="233"/>
      <c r="AI189" s="231"/>
      <c r="AJ189" s="231"/>
      <c r="AK189" s="231"/>
      <c r="AL189" s="231"/>
      <c r="AM189" s="231"/>
      <c r="AN189" s="231"/>
      <c r="AO189" s="231"/>
      <c r="AP189" s="231"/>
      <c r="AQ189" s="231"/>
      <c r="AR189" s="231"/>
      <c r="AS189" s="232">
        <f>G189/6</f>
        <v>0</v>
      </c>
      <c r="AT189" s="233"/>
      <c r="AU189" s="231"/>
      <c r="AV189" s="231"/>
      <c r="AW189" s="231"/>
      <c r="AX189" s="231"/>
      <c r="AY189" s="231"/>
      <c r="AZ189" s="231"/>
      <c r="BA189" s="231"/>
      <c r="BB189" s="231"/>
      <c r="BC189" s="231"/>
      <c r="BD189" s="231"/>
      <c r="BE189" s="232">
        <f>G189/6</f>
        <v>0</v>
      </c>
      <c r="BF189" s="233"/>
      <c r="BG189" s="231"/>
      <c r="BH189" s="231"/>
      <c r="BI189" s="231"/>
      <c r="BJ189" s="231"/>
      <c r="BK189" s="231"/>
      <c r="BL189" s="231"/>
      <c r="BM189" s="231"/>
      <c r="BN189" s="231"/>
      <c r="BO189" s="231"/>
      <c r="BP189" s="231"/>
      <c r="BQ189" s="232">
        <f>G189/6</f>
        <v>0</v>
      </c>
      <c r="BR189" s="233"/>
      <c r="BS189" s="231"/>
      <c r="BT189" s="231"/>
      <c r="BU189" s="231"/>
      <c r="BV189" s="231"/>
      <c r="BW189" s="231"/>
      <c r="BX189" s="231"/>
      <c r="BY189" s="231"/>
      <c r="BZ189" s="231"/>
      <c r="CA189" s="231"/>
      <c r="CB189" s="231"/>
      <c r="CC189" s="232">
        <f>G189-SUM(H189:CB189)</f>
        <v>0</v>
      </c>
      <c r="CD189" s="368"/>
    </row>
    <row r="190" spans="1:83" x14ac:dyDescent="0.75">
      <c r="A190" s="39"/>
      <c r="B190" s="145" t="s">
        <v>339</v>
      </c>
      <c r="C190" s="146" t="str">
        <f>"Fees related to TCH Service - Fees (" &amp; TEXT(F190,"### ###") &amp;")"</f>
        <v>Fees related to TCH Service - Fees (7 800 000)</v>
      </c>
      <c r="D190" s="144" t="s">
        <v>318</v>
      </c>
      <c r="E190" s="301">
        <v>1</v>
      </c>
      <c r="F190" s="76">
        <v>7800000</v>
      </c>
      <c r="G190" s="74">
        <f t="shared" si="99"/>
        <v>7800000</v>
      </c>
      <c r="H190" s="234"/>
      <c r="I190" s="235"/>
      <c r="J190" s="230"/>
      <c r="K190" s="231"/>
      <c r="L190" s="231"/>
      <c r="M190" s="231"/>
      <c r="N190" s="231"/>
      <c r="O190" s="231"/>
      <c r="P190" s="231"/>
      <c r="Q190" s="231"/>
      <c r="R190" s="231"/>
      <c r="S190" s="231"/>
      <c r="T190" s="231"/>
      <c r="U190" s="232">
        <f t="shared" ref="U190" si="169">G190/6</f>
        <v>1300000</v>
      </c>
      <c r="V190" s="230"/>
      <c r="W190" s="231"/>
      <c r="X190" s="231"/>
      <c r="Y190" s="231"/>
      <c r="Z190" s="231"/>
      <c r="AA190" s="231"/>
      <c r="AB190" s="231"/>
      <c r="AC190" s="231"/>
      <c r="AD190" s="231"/>
      <c r="AE190" s="231"/>
      <c r="AF190" s="231"/>
      <c r="AG190" s="232">
        <f t="shared" ref="AG190" si="170">G190/6</f>
        <v>1300000</v>
      </c>
      <c r="AH190" s="233"/>
      <c r="AI190" s="231"/>
      <c r="AJ190" s="231"/>
      <c r="AK190" s="231"/>
      <c r="AL190" s="231"/>
      <c r="AM190" s="231"/>
      <c r="AN190" s="231"/>
      <c r="AO190" s="231"/>
      <c r="AP190" s="231"/>
      <c r="AQ190" s="231"/>
      <c r="AR190" s="231"/>
      <c r="AS190" s="232">
        <f t="shared" ref="AS190" si="171">G190/6</f>
        <v>1300000</v>
      </c>
      <c r="AT190" s="233"/>
      <c r="AU190" s="231"/>
      <c r="AV190" s="231"/>
      <c r="AW190" s="231"/>
      <c r="AX190" s="231"/>
      <c r="AY190" s="231"/>
      <c r="AZ190" s="231"/>
      <c r="BA190" s="231"/>
      <c r="BB190" s="231"/>
      <c r="BC190" s="231"/>
      <c r="BD190" s="231"/>
      <c r="BE190" s="232">
        <f t="shared" ref="BE190" si="172">G190/6</f>
        <v>1300000</v>
      </c>
      <c r="BF190" s="233"/>
      <c r="BG190" s="231"/>
      <c r="BH190" s="231"/>
      <c r="BI190" s="231"/>
      <c r="BJ190" s="231"/>
      <c r="BK190" s="231"/>
      <c r="BL190" s="231"/>
      <c r="BM190" s="231"/>
      <c r="BN190" s="231"/>
      <c r="BO190" s="231"/>
      <c r="BP190" s="231"/>
      <c r="BQ190" s="232">
        <f t="shared" ref="BQ190" si="173">G190/6</f>
        <v>1300000</v>
      </c>
      <c r="BR190" s="233"/>
      <c r="BS190" s="231"/>
      <c r="BT190" s="231"/>
      <c r="BU190" s="231"/>
      <c r="BV190" s="231"/>
      <c r="BW190" s="231"/>
      <c r="BX190" s="231"/>
      <c r="BY190" s="231"/>
      <c r="BZ190" s="231"/>
      <c r="CA190" s="231"/>
      <c r="CB190" s="231"/>
      <c r="CC190" s="232">
        <f t="shared" ref="CC190" si="174">G190-SUM(H190:CB190)</f>
        <v>1300000</v>
      </c>
      <c r="CD190" s="368"/>
    </row>
    <row r="191" spans="1:83" x14ac:dyDescent="0.75">
      <c r="A191" s="39"/>
      <c r="B191" s="145" t="s">
        <v>340</v>
      </c>
      <c r="C191" s="146" t="str">
        <f>"Fees related to TCH Service - Overhead charge and profit in respect to A-10011-a ("&amp; TEXT(F191,"#.##%") &amp; ")"</f>
        <v>Fees related to TCH Service - Overhead charge and profit in respect to A-10011-a (.%)</v>
      </c>
      <c r="D191" s="147" t="s">
        <v>320</v>
      </c>
      <c r="E191" s="302">
        <f t="shared" ref="E191" si="175">+G190</f>
        <v>7800000</v>
      </c>
      <c r="F191" s="312"/>
      <c r="G191" s="74">
        <f>+E191*F191</f>
        <v>0</v>
      </c>
      <c r="H191" s="234"/>
      <c r="I191" s="235"/>
      <c r="J191" s="230"/>
      <c r="K191" s="231"/>
      <c r="L191" s="231"/>
      <c r="M191" s="231"/>
      <c r="N191" s="231"/>
      <c r="O191" s="231"/>
      <c r="P191" s="231"/>
      <c r="Q191" s="231"/>
      <c r="R191" s="231"/>
      <c r="S191" s="231"/>
      <c r="T191" s="231"/>
      <c r="U191" s="232">
        <f>G191/6</f>
        <v>0</v>
      </c>
      <c r="V191" s="230"/>
      <c r="W191" s="231"/>
      <c r="X191" s="231"/>
      <c r="Y191" s="231"/>
      <c r="Z191" s="231"/>
      <c r="AA191" s="231"/>
      <c r="AB191" s="231"/>
      <c r="AC191" s="231"/>
      <c r="AD191" s="231"/>
      <c r="AE191" s="231"/>
      <c r="AF191" s="231"/>
      <c r="AG191" s="232">
        <f>G191/6</f>
        <v>0</v>
      </c>
      <c r="AH191" s="233"/>
      <c r="AI191" s="231"/>
      <c r="AJ191" s="231"/>
      <c r="AK191" s="231"/>
      <c r="AL191" s="231"/>
      <c r="AM191" s="231"/>
      <c r="AN191" s="231"/>
      <c r="AO191" s="231"/>
      <c r="AP191" s="231"/>
      <c r="AQ191" s="231"/>
      <c r="AR191" s="231"/>
      <c r="AS191" s="232">
        <f>G191/6</f>
        <v>0</v>
      </c>
      <c r="AT191" s="233"/>
      <c r="AU191" s="231"/>
      <c r="AV191" s="231"/>
      <c r="AW191" s="231"/>
      <c r="AX191" s="231"/>
      <c r="AY191" s="231"/>
      <c r="AZ191" s="231"/>
      <c r="BA191" s="231"/>
      <c r="BB191" s="231"/>
      <c r="BC191" s="231"/>
      <c r="BD191" s="231"/>
      <c r="BE191" s="232">
        <f>G191/6</f>
        <v>0</v>
      </c>
      <c r="BF191" s="233"/>
      <c r="BG191" s="231"/>
      <c r="BH191" s="231"/>
      <c r="BI191" s="231"/>
      <c r="BJ191" s="231"/>
      <c r="BK191" s="231"/>
      <c r="BL191" s="231"/>
      <c r="BM191" s="231"/>
      <c r="BN191" s="231"/>
      <c r="BO191" s="231"/>
      <c r="BP191" s="231"/>
      <c r="BQ191" s="232">
        <f>G191/6</f>
        <v>0</v>
      </c>
      <c r="BR191" s="233"/>
      <c r="BS191" s="231"/>
      <c r="BT191" s="231"/>
      <c r="BU191" s="231"/>
      <c r="BV191" s="231"/>
      <c r="BW191" s="231"/>
      <c r="BX191" s="231"/>
      <c r="BY191" s="231"/>
      <c r="BZ191" s="231"/>
      <c r="CA191" s="231"/>
      <c r="CB191" s="231"/>
      <c r="CC191" s="232">
        <f>G191-SUM(H191:CB191)</f>
        <v>0</v>
      </c>
      <c r="CD191" s="368"/>
    </row>
    <row r="192" spans="1:83" ht="27" x14ac:dyDescent="0.75">
      <c r="A192" s="175"/>
      <c r="B192" s="73" t="s">
        <v>341</v>
      </c>
      <c r="C192" s="143" t="str">
        <f>"Nominated Subcontract Works and Services (including Provisional Sums and allowances in the Nominated Subcontract (" &amp; TEXT(G192,"##### ####") &amp;")"</f>
        <v>Nominated Subcontract Works and Services (including Provisional Sums and allowances in the Nominated Subcontract (25 000 000)</v>
      </c>
      <c r="D192" s="144" t="s">
        <v>318</v>
      </c>
      <c r="E192" s="301">
        <v>1</v>
      </c>
      <c r="F192" s="76">
        <v>25000000</v>
      </c>
      <c r="G192" s="74">
        <f t="shared" ref="G192:G193" si="176">+E192*F192</f>
        <v>25000000</v>
      </c>
      <c r="H192" s="234"/>
      <c r="I192" s="235"/>
      <c r="J192" s="230"/>
      <c r="K192" s="231"/>
      <c r="L192" s="231"/>
      <c r="M192" s="231"/>
      <c r="N192" s="231"/>
      <c r="O192" s="231"/>
      <c r="P192" s="231"/>
      <c r="Q192" s="231"/>
      <c r="R192" s="231"/>
      <c r="S192" s="231"/>
      <c r="T192" s="231"/>
      <c r="U192" s="232">
        <f t="shared" ref="U192" si="177">G192/6</f>
        <v>4166666.67</v>
      </c>
      <c r="V192" s="230"/>
      <c r="W192" s="231"/>
      <c r="X192" s="231"/>
      <c r="Y192" s="231"/>
      <c r="Z192" s="231"/>
      <c r="AA192" s="231"/>
      <c r="AB192" s="231"/>
      <c r="AC192" s="231"/>
      <c r="AD192" s="231"/>
      <c r="AE192" s="231"/>
      <c r="AF192" s="231"/>
      <c r="AG192" s="232">
        <f t="shared" ref="AG192" si="178">G192/6</f>
        <v>4166666.67</v>
      </c>
      <c r="AH192" s="233"/>
      <c r="AI192" s="231"/>
      <c r="AJ192" s="231"/>
      <c r="AK192" s="231"/>
      <c r="AL192" s="231"/>
      <c r="AM192" s="231"/>
      <c r="AN192" s="231"/>
      <c r="AO192" s="231"/>
      <c r="AP192" s="231"/>
      <c r="AQ192" s="231"/>
      <c r="AR192" s="231"/>
      <c r="AS192" s="232">
        <f t="shared" ref="AS192" si="179">G192/6</f>
        <v>4166666.67</v>
      </c>
      <c r="AT192" s="233"/>
      <c r="AU192" s="231"/>
      <c r="AV192" s="231"/>
      <c r="AW192" s="231"/>
      <c r="AX192" s="231"/>
      <c r="AY192" s="231"/>
      <c r="AZ192" s="231"/>
      <c r="BA192" s="231"/>
      <c r="BB192" s="231"/>
      <c r="BC192" s="231"/>
      <c r="BD192" s="231"/>
      <c r="BE192" s="232">
        <f t="shared" ref="BE192" si="180">G192/6</f>
        <v>4166666.67</v>
      </c>
      <c r="BF192" s="233"/>
      <c r="BG192" s="231"/>
      <c r="BH192" s="231"/>
      <c r="BI192" s="231"/>
      <c r="BJ192" s="231"/>
      <c r="BK192" s="231"/>
      <c r="BL192" s="231"/>
      <c r="BM192" s="231"/>
      <c r="BN192" s="231"/>
      <c r="BO192" s="231"/>
      <c r="BP192" s="231"/>
      <c r="BQ192" s="232">
        <f t="shared" ref="BQ192" si="181">G192/6</f>
        <v>4166666.67</v>
      </c>
      <c r="BR192" s="233"/>
      <c r="BS192" s="231"/>
      <c r="BT192" s="231"/>
      <c r="BU192" s="231"/>
      <c r="BV192" s="231"/>
      <c r="BW192" s="231"/>
      <c r="BX192" s="231"/>
      <c r="BY192" s="231"/>
      <c r="BZ192" s="231"/>
      <c r="CA192" s="231"/>
      <c r="CB192" s="231"/>
      <c r="CC192" s="232">
        <f t="shared" ref="CC192" si="182">G192-SUM(H192:CB192)</f>
        <v>4166666.65</v>
      </c>
      <c r="CD192" s="368"/>
      <c r="CE192" s="32"/>
    </row>
    <row r="193" spans="1:82" x14ac:dyDescent="0.75">
      <c r="A193" s="39"/>
      <c r="B193" s="145" t="s">
        <v>604</v>
      </c>
      <c r="C193" s="146" t="str">
        <f>"Overhead charges and profit in respect of the above-mentioned item ("&amp; TEXT(F193,"#.##%") &amp; ")"</f>
        <v>Overhead charges and profit in respect of the above-mentioned item (.%)</v>
      </c>
      <c r="D193" s="147" t="s">
        <v>320</v>
      </c>
      <c r="E193" s="302">
        <f t="shared" ref="E193" si="183">+G192</f>
        <v>25000000</v>
      </c>
      <c r="F193" s="312"/>
      <c r="G193" s="74">
        <f t="shared" si="176"/>
        <v>0</v>
      </c>
      <c r="H193" s="234"/>
      <c r="I193" s="235"/>
      <c r="J193" s="230"/>
      <c r="K193" s="231"/>
      <c r="L193" s="231"/>
      <c r="M193" s="231"/>
      <c r="N193" s="231"/>
      <c r="O193" s="231"/>
      <c r="P193" s="231"/>
      <c r="Q193" s="231"/>
      <c r="R193" s="231"/>
      <c r="S193" s="231"/>
      <c r="T193" s="231"/>
      <c r="U193" s="232">
        <f>G193/6</f>
        <v>0</v>
      </c>
      <c r="V193" s="230"/>
      <c r="W193" s="231"/>
      <c r="X193" s="231"/>
      <c r="Y193" s="231"/>
      <c r="Z193" s="231"/>
      <c r="AA193" s="231"/>
      <c r="AB193" s="231"/>
      <c r="AC193" s="231"/>
      <c r="AD193" s="231"/>
      <c r="AE193" s="231"/>
      <c r="AF193" s="231"/>
      <c r="AG193" s="232">
        <f>G193/6</f>
        <v>0</v>
      </c>
      <c r="AH193" s="233"/>
      <c r="AI193" s="231"/>
      <c r="AJ193" s="231"/>
      <c r="AK193" s="231"/>
      <c r="AL193" s="231"/>
      <c r="AM193" s="231"/>
      <c r="AN193" s="231"/>
      <c r="AO193" s="231"/>
      <c r="AP193" s="231"/>
      <c r="AQ193" s="231"/>
      <c r="AR193" s="231"/>
      <c r="AS193" s="232">
        <f>G193/6</f>
        <v>0</v>
      </c>
      <c r="AT193" s="233"/>
      <c r="AU193" s="231"/>
      <c r="AV193" s="231"/>
      <c r="AW193" s="231"/>
      <c r="AX193" s="231"/>
      <c r="AY193" s="231"/>
      <c r="AZ193" s="231"/>
      <c r="BA193" s="231"/>
      <c r="BB193" s="231"/>
      <c r="BC193" s="231"/>
      <c r="BD193" s="231"/>
      <c r="BE193" s="232">
        <f>G193/6</f>
        <v>0</v>
      </c>
      <c r="BF193" s="233"/>
      <c r="BG193" s="231"/>
      <c r="BH193" s="231"/>
      <c r="BI193" s="231"/>
      <c r="BJ193" s="231"/>
      <c r="BK193" s="231"/>
      <c r="BL193" s="231"/>
      <c r="BM193" s="231"/>
      <c r="BN193" s="231"/>
      <c r="BO193" s="231"/>
      <c r="BP193" s="231"/>
      <c r="BQ193" s="232">
        <f>G193/6</f>
        <v>0</v>
      </c>
      <c r="BR193" s="233"/>
      <c r="BS193" s="231"/>
      <c r="BT193" s="231"/>
      <c r="BU193" s="231"/>
      <c r="BV193" s="231"/>
      <c r="BW193" s="231"/>
      <c r="BX193" s="231"/>
      <c r="BY193" s="231"/>
      <c r="BZ193" s="231"/>
      <c r="CA193" s="231"/>
      <c r="CB193" s="231"/>
      <c r="CC193" s="232">
        <f>G193-SUM(H193:CB193)</f>
        <v>0</v>
      </c>
      <c r="CD193" s="368"/>
    </row>
    <row r="194" spans="1:82" x14ac:dyDescent="0.75">
      <c r="A194" s="175"/>
      <c r="B194" s="73" t="s">
        <v>890</v>
      </c>
      <c r="C194" s="143" t="str">
        <f>"Provision of Toll Operations and Maintenance at Beitbridge - Operations (" &amp; TEXT(G192,"##### ####") &amp;")"</f>
        <v>Provision of Toll Operations and Maintenance at Beitbridge - Operations (25 000 000)</v>
      </c>
      <c r="D194" s="144" t="s">
        <v>318</v>
      </c>
      <c r="E194" s="301">
        <v>1</v>
      </c>
      <c r="F194" s="76">
        <v>15000000</v>
      </c>
      <c r="G194" s="74">
        <f t="shared" si="99"/>
        <v>15000000</v>
      </c>
      <c r="H194" s="234"/>
      <c r="I194" s="235"/>
      <c r="J194" s="230"/>
      <c r="K194" s="231"/>
      <c r="L194" s="231"/>
      <c r="M194" s="231"/>
      <c r="N194" s="231"/>
      <c r="O194" s="231"/>
      <c r="P194" s="231"/>
      <c r="Q194" s="231"/>
      <c r="R194" s="231"/>
      <c r="S194" s="231"/>
      <c r="T194" s="231"/>
      <c r="U194" s="232">
        <f t="shared" ref="U194" si="184">G194/6</f>
        <v>2500000</v>
      </c>
      <c r="V194" s="230"/>
      <c r="W194" s="231"/>
      <c r="X194" s="231"/>
      <c r="Y194" s="231"/>
      <c r="Z194" s="231"/>
      <c r="AA194" s="231"/>
      <c r="AB194" s="231"/>
      <c r="AC194" s="231"/>
      <c r="AD194" s="231"/>
      <c r="AE194" s="231"/>
      <c r="AF194" s="231"/>
      <c r="AG194" s="232">
        <f t="shared" ref="AG194" si="185">G194/6</f>
        <v>2500000</v>
      </c>
      <c r="AH194" s="233"/>
      <c r="AI194" s="231"/>
      <c r="AJ194" s="231"/>
      <c r="AK194" s="231"/>
      <c r="AL194" s="231"/>
      <c r="AM194" s="231"/>
      <c r="AN194" s="231"/>
      <c r="AO194" s="231"/>
      <c r="AP194" s="231"/>
      <c r="AQ194" s="231"/>
      <c r="AR194" s="231"/>
      <c r="AS194" s="232">
        <f t="shared" ref="AS194" si="186">G194/6</f>
        <v>2500000</v>
      </c>
      <c r="AT194" s="233"/>
      <c r="AU194" s="231"/>
      <c r="AV194" s="231"/>
      <c r="AW194" s="231"/>
      <c r="AX194" s="231"/>
      <c r="AY194" s="231"/>
      <c r="AZ194" s="231"/>
      <c r="BA194" s="231"/>
      <c r="BB194" s="231"/>
      <c r="BC194" s="231"/>
      <c r="BD194" s="231"/>
      <c r="BE194" s="232">
        <f t="shared" ref="BE194" si="187">G194/6</f>
        <v>2500000</v>
      </c>
      <c r="BF194" s="233"/>
      <c r="BG194" s="231"/>
      <c r="BH194" s="231"/>
      <c r="BI194" s="231"/>
      <c r="BJ194" s="231"/>
      <c r="BK194" s="231"/>
      <c r="BL194" s="231"/>
      <c r="BM194" s="231"/>
      <c r="BN194" s="231"/>
      <c r="BO194" s="231"/>
      <c r="BP194" s="231"/>
      <c r="BQ194" s="232">
        <f t="shared" ref="BQ194" si="188">G194/6</f>
        <v>2500000</v>
      </c>
      <c r="BR194" s="233"/>
      <c r="BS194" s="231"/>
      <c r="BT194" s="231"/>
      <c r="BU194" s="231"/>
      <c r="BV194" s="231"/>
      <c r="BW194" s="231"/>
      <c r="BX194" s="231"/>
      <c r="BY194" s="231"/>
      <c r="BZ194" s="231"/>
      <c r="CA194" s="231"/>
      <c r="CB194" s="231"/>
      <c r="CC194" s="232">
        <f t="shared" ref="CC194" si="189">G194-SUM(H194:CB194)</f>
        <v>2500000</v>
      </c>
      <c r="CD194" s="368"/>
    </row>
    <row r="195" spans="1:82" x14ac:dyDescent="0.75">
      <c r="A195" s="39"/>
      <c r="B195" s="145" t="s">
        <v>891</v>
      </c>
      <c r="C195" s="146" t="str">
        <f>"Overhead charges and profit in respect of the above-mentioned item ("&amp; TEXT(F193,"#.##%") &amp; ")"</f>
        <v>Overhead charges and profit in respect of the above-mentioned item (.%)</v>
      </c>
      <c r="D195" s="147" t="s">
        <v>320</v>
      </c>
      <c r="E195" s="302">
        <f t="shared" ref="E195" si="190">+G194</f>
        <v>15000000</v>
      </c>
      <c r="F195" s="312"/>
      <c r="G195" s="74">
        <f t="shared" si="99"/>
        <v>0</v>
      </c>
      <c r="H195" s="234"/>
      <c r="I195" s="235"/>
      <c r="J195" s="230"/>
      <c r="K195" s="231"/>
      <c r="L195" s="231"/>
      <c r="M195" s="231"/>
      <c r="N195" s="231"/>
      <c r="O195" s="231"/>
      <c r="P195" s="231"/>
      <c r="Q195" s="231"/>
      <c r="R195" s="231"/>
      <c r="S195" s="231"/>
      <c r="T195" s="231"/>
      <c r="U195" s="232">
        <f>G195/6</f>
        <v>0</v>
      </c>
      <c r="V195" s="230"/>
      <c r="W195" s="231"/>
      <c r="X195" s="231"/>
      <c r="Y195" s="231"/>
      <c r="Z195" s="231"/>
      <c r="AA195" s="231"/>
      <c r="AB195" s="231"/>
      <c r="AC195" s="231"/>
      <c r="AD195" s="231"/>
      <c r="AE195" s="231"/>
      <c r="AF195" s="231"/>
      <c r="AG195" s="232">
        <f>G195/6</f>
        <v>0</v>
      </c>
      <c r="AH195" s="233"/>
      <c r="AI195" s="231"/>
      <c r="AJ195" s="231"/>
      <c r="AK195" s="231"/>
      <c r="AL195" s="231"/>
      <c r="AM195" s="231"/>
      <c r="AN195" s="231"/>
      <c r="AO195" s="231"/>
      <c r="AP195" s="231"/>
      <c r="AQ195" s="231"/>
      <c r="AR195" s="231"/>
      <c r="AS195" s="232">
        <f>G195/6</f>
        <v>0</v>
      </c>
      <c r="AT195" s="233"/>
      <c r="AU195" s="231"/>
      <c r="AV195" s="231"/>
      <c r="AW195" s="231"/>
      <c r="AX195" s="231"/>
      <c r="AY195" s="231"/>
      <c r="AZ195" s="231"/>
      <c r="BA195" s="231"/>
      <c r="BB195" s="231"/>
      <c r="BC195" s="231"/>
      <c r="BD195" s="231"/>
      <c r="BE195" s="232">
        <f>G195/6</f>
        <v>0</v>
      </c>
      <c r="BF195" s="233"/>
      <c r="BG195" s="231"/>
      <c r="BH195" s="231"/>
      <c r="BI195" s="231"/>
      <c r="BJ195" s="231"/>
      <c r="BK195" s="231"/>
      <c r="BL195" s="231"/>
      <c r="BM195" s="231"/>
      <c r="BN195" s="231"/>
      <c r="BO195" s="231"/>
      <c r="BP195" s="231"/>
      <c r="BQ195" s="232">
        <f>G195/6</f>
        <v>0</v>
      </c>
      <c r="BR195" s="233"/>
      <c r="BS195" s="231"/>
      <c r="BT195" s="231"/>
      <c r="BU195" s="231"/>
      <c r="BV195" s="231"/>
      <c r="BW195" s="231"/>
      <c r="BX195" s="231"/>
      <c r="BY195" s="231"/>
      <c r="BZ195" s="231"/>
      <c r="CA195" s="231"/>
      <c r="CB195" s="231"/>
      <c r="CC195" s="232">
        <f>G195-SUM(H195:CB195)</f>
        <v>0</v>
      </c>
      <c r="CD195" s="368"/>
    </row>
    <row r="196" spans="1:82" ht="27" x14ac:dyDescent="0.75">
      <c r="A196" s="39"/>
      <c r="B196" s="145" t="s">
        <v>899</v>
      </c>
      <c r="C196" s="146" t="s">
        <v>901</v>
      </c>
      <c r="D196" s="144" t="s">
        <v>318</v>
      </c>
      <c r="E196" s="301">
        <v>1</v>
      </c>
      <c r="F196" s="76">
        <f>150000*18</f>
        <v>2700000</v>
      </c>
      <c r="G196" s="74">
        <f t="shared" si="99"/>
        <v>2700000</v>
      </c>
      <c r="H196" s="234"/>
      <c r="I196" s="235"/>
      <c r="J196" s="230"/>
      <c r="K196" s="231"/>
      <c r="L196" s="231"/>
      <c r="M196" s="231"/>
      <c r="N196" s="231"/>
      <c r="O196" s="231"/>
      <c r="P196" s="231"/>
      <c r="Q196" s="231"/>
      <c r="R196" s="231"/>
      <c r="S196" s="231"/>
      <c r="T196" s="231"/>
      <c r="U196" s="232">
        <f>G196*(12/18)</f>
        <v>1800000</v>
      </c>
      <c r="V196" s="230"/>
      <c r="W196" s="231"/>
      <c r="X196" s="231"/>
      <c r="Y196" s="231"/>
      <c r="Z196" s="231"/>
      <c r="AA196" s="231"/>
      <c r="AB196" s="231"/>
      <c r="AC196" s="231"/>
      <c r="AD196" s="231"/>
      <c r="AE196" s="231"/>
      <c r="AF196" s="231"/>
      <c r="AG196" s="232">
        <f>G196*6/18</f>
        <v>900000</v>
      </c>
      <c r="AH196" s="233"/>
      <c r="AI196" s="231"/>
      <c r="AJ196" s="231"/>
      <c r="AK196" s="231"/>
      <c r="AL196" s="231"/>
      <c r="AM196" s="231"/>
      <c r="AN196" s="231"/>
      <c r="AO196" s="231"/>
      <c r="AP196" s="231"/>
      <c r="AQ196" s="231"/>
      <c r="AR196" s="231"/>
      <c r="AS196" s="232">
        <v>0</v>
      </c>
      <c r="AT196" s="233"/>
      <c r="AU196" s="231"/>
      <c r="AV196" s="231"/>
      <c r="AW196" s="231"/>
      <c r="AX196" s="231"/>
      <c r="AY196" s="231"/>
      <c r="AZ196" s="231"/>
      <c r="BA196" s="231"/>
      <c r="BB196" s="231"/>
      <c r="BC196" s="231"/>
      <c r="BD196" s="231"/>
      <c r="BE196" s="232">
        <v>0</v>
      </c>
      <c r="BF196" s="233"/>
      <c r="BG196" s="231"/>
      <c r="BH196" s="231"/>
      <c r="BI196" s="231"/>
      <c r="BJ196" s="231"/>
      <c r="BK196" s="231"/>
      <c r="BL196" s="231"/>
      <c r="BM196" s="231"/>
      <c r="BN196" s="231"/>
      <c r="BO196" s="231"/>
      <c r="BP196" s="231"/>
      <c r="BQ196" s="232">
        <v>0</v>
      </c>
      <c r="BR196" s="233"/>
      <c r="BS196" s="231"/>
      <c r="BT196" s="231"/>
      <c r="BU196" s="231"/>
      <c r="BV196" s="231"/>
      <c r="BW196" s="231"/>
      <c r="BX196" s="231"/>
      <c r="BY196" s="231"/>
      <c r="BZ196" s="231"/>
      <c r="CA196" s="231"/>
      <c r="CB196" s="231"/>
      <c r="CC196" s="232">
        <f t="shared" ref="CC196" si="191">G196-SUM(H196:CB196)</f>
        <v>0</v>
      </c>
      <c r="CD196" s="368"/>
    </row>
    <row r="197" spans="1:82" x14ac:dyDescent="0.75">
      <c r="A197" s="39"/>
      <c r="B197" s="278" t="s">
        <v>900</v>
      </c>
      <c r="C197" s="279" t="s">
        <v>902</v>
      </c>
      <c r="D197" s="339" t="s">
        <v>320</v>
      </c>
      <c r="E197" s="340">
        <f t="shared" ref="E197" si="192">+G196</f>
        <v>2700000</v>
      </c>
      <c r="F197" s="341"/>
      <c r="G197" s="342">
        <f t="shared" si="99"/>
        <v>0</v>
      </c>
      <c r="H197" s="236"/>
      <c r="I197" s="280"/>
      <c r="J197" s="236"/>
      <c r="K197" s="343"/>
      <c r="L197" s="343"/>
      <c r="M197" s="343"/>
      <c r="N197" s="343"/>
      <c r="O197" s="343"/>
      <c r="P197" s="343"/>
      <c r="Q197" s="343"/>
      <c r="R197" s="343"/>
      <c r="S197" s="343"/>
      <c r="T197" s="343"/>
      <c r="U197" s="280">
        <f>G197/6</f>
        <v>0</v>
      </c>
      <c r="V197" s="344"/>
      <c r="W197" s="343"/>
      <c r="X197" s="343"/>
      <c r="Y197" s="343"/>
      <c r="Z197" s="343"/>
      <c r="AA197" s="343"/>
      <c r="AB197" s="343"/>
      <c r="AC197" s="343"/>
      <c r="AD197" s="343"/>
      <c r="AE197" s="343"/>
      <c r="AF197" s="343"/>
      <c r="AG197" s="280">
        <f>G197/6</f>
        <v>0</v>
      </c>
      <c r="AH197" s="344"/>
      <c r="AI197" s="343"/>
      <c r="AJ197" s="343"/>
      <c r="AK197" s="343"/>
      <c r="AL197" s="343"/>
      <c r="AM197" s="343"/>
      <c r="AN197" s="343"/>
      <c r="AO197" s="343"/>
      <c r="AP197" s="343"/>
      <c r="AQ197" s="343"/>
      <c r="AR197" s="343"/>
      <c r="AS197" s="280">
        <f>G197/6</f>
        <v>0</v>
      </c>
      <c r="AT197" s="344"/>
      <c r="AU197" s="343"/>
      <c r="AV197" s="343"/>
      <c r="AW197" s="343"/>
      <c r="AX197" s="343"/>
      <c r="AY197" s="343"/>
      <c r="AZ197" s="343"/>
      <c r="BA197" s="343"/>
      <c r="BB197" s="343"/>
      <c r="BC197" s="343"/>
      <c r="BD197" s="343"/>
      <c r="BE197" s="280">
        <f>G197/6</f>
        <v>0</v>
      </c>
      <c r="BF197" s="344"/>
      <c r="BG197" s="343"/>
      <c r="BH197" s="343"/>
      <c r="BI197" s="343"/>
      <c r="BJ197" s="343"/>
      <c r="BK197" s="343"/>
      <c r="BL197" s="343"/>
      <c r="BM197" s="343"/>
      <c r="BN197" s="343"/>
      <c r="BO197" s="343"/>
      <c r="BP197" s="343"/>
      <c r="BQ197" s="280">
        <f>G197/6</f>
        <v>0</v>
      </c>
      <c r="BR197" s="344"/>
      <c r="BS197" s="343"/>
      <c r="BT197" s="343"/>
      <c r="BU197" s="343"/>
      <c r="BV197" s="343"/>
      <c r="BW197" s="343"/>
      <c r="BX197" s="343"/>
      <c r="BY197" s="343"/>
      <c r="BZ197" s="343"/>
      <c r="CA197" s="343"/>
      <c r="CB197" s="343"/>
      <c r="CC197" s="280">
        <f>G197-SUM(H197:CB197)</f>
        <v>0</v>
      </c>
      <c r="CD197" s="368"/>
    </row>
    <row r="198" spans="1:82" x14ac:dyDescent="0.75">
      <c r="A198" s="39"/>
      <c r="B198" s="54"/>
      <c r="C198" s="192"/>
      <c r="D198" s="41"/>
      <c r="E198" s="288"/>
      <c r="F198" s="313"/>
      <c r="G198" s="42"/>
      <c r="H198" s="42"/>
      <c r="I198" s="57"/>
      <c r="J198" s="57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149"/>
      <c r="CD198" s="368"/>
    </row>
    <row r="199" spans="1:82" x14ac:dyDescent="0.75">
      <c r="A199" s="175"/>
      <c r="B199" s="113" t="s">
        <v>343</v>
      </c>
      <c r="C199" s="114" t="s">
        <v>344</v>
      </c>
      <c r="D199" s="115"/>
      <c r="E199" s="293"/>
      <c r="F199" s="251"/>
      <c r="G199" s="116">
        <f t="shared" ref="G199:AL199" si="193">G200+G215+G248+G264+G408+G412</f>
        <v>80630000</v>
      </c>
      <c r="H199" s="117">
        <f t="shared" si="193"/>
        <v>0</v>
      </c>
      <c r="I199" s="118">
        <f t="shared" si="193"/>
        <v>0</v>
      </c>
      <c r="J199" s="117">
        <f t="shared" si="193"/>
        <v>53472.22</v>
      </c>
      <c r="K199" s="119">
        <f t="shared" si="193"/>
        <v>53472.22</v>
      </c>
      <c r="L199" s="119">
        <f t="shared" si="193"/>
        <v>53472.22</v>
      </c>
      <c r="M199" s="119">
        <f t="shared" si="193"/>
        <v>53472.22</v>
      </c>
      <c r="N199" s="119">
        <f t="shared" si="193"/>
        <v>53472.22</v>
      </c>
      <c r="O199" s="119">
        <f t="shared" si="193"/>
        <v>53472.22</v>
      </c>
      <c r="P199" s="119">
        <f t="shared" si="193"/>
        <v>53472.22</v>
      </c>
      <c r="Q199" s="119">
        <f t="shared" si="193"/>
        <v>53472.22</v>
      </c>
      <c r="R199" s="119">
        <f t="shared" si="193"/>
        <v>53472.22</v>
      </c>
      <c r="S199" s="119">
        <f t="shared" si="193"/>
        <v>53472.22</v>
      </c>
      <c r="T199" s="119">
        <f t="shared" si="193"/>
        <v>53472.22</v>
      </c>
      <c r="U199" s="118">
        <f t="shared" si="193"/>
        <v>18750138.879999999</v>
      </c>
      <c r="V199" s="117">
        <f t="shared" si="193"/>
        <v>53472.22</v>
      </c>
      <c r="W199" s="119">
        <f t="shared" si="193"/>
        <v>53472.22</v>
      </c>
      <c r="X199" s="119">
        <f t="shared" si="193"/>
        <v>53472.22</v>
      </c>
      <c r="Y199" s="119">
        <f t="shared" si="193"/>
        <v>53472.22</v>
      </c>
      <c r="Z199" s="119">
        <f t="shared" si="193"/>
        <v>53472.22</v>
      </c>
      <c r="AA199" s="119">
        <f t="shared" si="193"/>
        <v>53472.22</v>
      </c>
      <c r="AB199" s="119">
        <f t="shared" si="193"/>
        <v>53472.22</v>
      </c>
      <c r="AC199" s="119">
        <f t="shared" si="193"/>
        <v>53472.22</v>
      </c>
      <c r="AD199" s="119">
        <f t="shared" si="193"/>
        <v>53472.22</v>
      </c>
      <c r="AE199" s="119">
        <f t="shared" si="193"/>
        <v>53472.22</v>
      </c>
      <c r="AF199" s="119">
        <f t="shared" si="193"/>
        <v>53472.22</v>
      </c>
      <c r="AG199" s="118">
        <f t="shared" si="193"/>
        <v>13083472.220000001</v>
      </c>
      <c r="AH199" s="120">
        <f t="shared" si="193"/>
        <v>53472.22</v>
      </c>
      <c r="AI199" s="119">
        <f t="shared" si="193"/>
        <v>53472.22</v>
      </c>
      <c r="AJ199" s="119">
        <f t="shared" si="193"/>
        <v>53472.22</v>
      </c>
      <c r="AK199" s="119">
        <f t="shared" si="193"/>
        <v>53472.22</v>
      </c>
      <c r="AL199" s="119">
        <f t="shared" si="193"/>
        <v>53472.22</v>
      </c>
      <c r="AM199" s="119">
        <f t="shared" ref="AM199:BR199" si="194">AM200+AM215+AM248+AM264+AM408+AM412</f>
        <v>53472.22</v>
      </c>
      <c r="AN199" s="119">
        <f t="shared" si="194"/>
        <v>540972.22</v>
      </c>
      <c r="AO199" s="119">
        <f t="shared" si="194"/>
        <v>540972.22</v>
      </c>
      <c r="AP199" s="119">
        <f t="shared" si="194"/>
        <v>540972.22</v>
      </c>
      <c r="AQ199" s="119">
        <f t="shared" si="194"/>
        <v>540972.22</v>
      </c>
      <c r="AR199" s="119">
        <f t="shared" si="194"/>
        <v>540972.22</v>
      </c>
      <c r="AS199" s="118">
        <f t="shared" si="194"/>
        <v>7904305.5499999998</v>
      </c>
      <c r="AT199" s="120">
        <f t="shared" si="194"/>
        <v>540972.22</v>
      </c>
      <c r="AU199" s="119">
        <f t="shared" si="194"/>
        <v>540972.22</v>
      </c>
      <c r="AV199" s="119">
        <f t="shared" si="194"/>
        <v>540972.22</v>
      </c>
      <c r="AW199" s="119">
        <f t="shared" si="194"/>
        <v>540972.22</v>
      </c>
      <c r="AX199" s="119">
        <f t="shared" si="194"/>
        <v>540972.22</v>
      </c>
      <c r="AY199" s="119">
        <f t="shared" si="194"/>
        <v>540972.22</v>
      </c>
      <c r="AZ199" s="119">
        <f t="shared" si="194"/>
        <v>540972.22</v>
      </c>
      <c r="BA199" s="119">
        <f t="shared" si="194"/>
        <v>540972.22</v>
      </c>
      <c r="BB199" s="119">
        <f t="shared" si="194"/>
        <v>540972.22</v>
      </c>
      <c r="BC199" s="119">
        <f t="shared" si="194"/>
        <v>540972.22</v>
      </c>
      <c r="BD199" s="119">
        <f t="shared" si="194"/>
        <v>540972.22</v>
      </c>
      <c r="BE199" s="118">
        <f t="shared" si="194"/>
        <v>7904305.5499999998</v>
      </c>
      <c r="BF199" s="120">
        <f t="shared" si="194"/>
        <v>540972.22</v>
      </c>
      <c r="BG199" s="119">
        <f t="shared" si="194"/>
        <v>540972.22</v>
      </c>
      <c r="BH199" s="119">
        <f t="shared" si="194"/>
        <v>540972.22</v>
      </c>
      <c r="BI199" s="119">
        <f t="shared" si="194"/>
        <v>540972.22</v>
      </c>
      <c r="BJ199" s="119">
        <f t="shared" si="194"/>
        <v>540972.22</v>
      </c>
      <c r="BK199" s="119">
        <f t="shared" si="194"/>
        <v>540972.22</v>
      </c>
      <c r="BL199" s="119">
        <f t="shared" si="194"/>
        <v>540972.22</v>
      </c>
      <c r="BM199" s="119">
        <f t="shared" si="194"/>
        <v>540972.22</v>
      </c>
      <c r="BN199" s="119">
        <f t="shared" si="194"/>
        <v>540972.22</v>
      </c>
      <c r="BO199" s="119">
        <f t="shared" si="194"/>
        <v>540972.22</v>
      </c>
      <c r="BP199" s="119">
        <f t="shared" si="194"/>
        <v>540972.22</v>
      </c>
      <c r="BQ199" s="118">
        <f t="shared" si="194"/>
        <v>7904305.5499999998</v>
      </c>
      <c r="BR199" s="120">
        <f t="shared" si="194"/>
        <v>53472.22</v>
      </c>
      <c r="BS199" s="119">
        <f t="shared" ref="BS199:CC199" si="195">BS200+BS215+BS248+BS264+BS408+BS412</f>
        <v>53472.22</v>
      </c>
      <c r="BT199" s="119">
        <f t="shared" si="195"/>
        <v>53472.22</v>
      </c>
      <c r="BU199" s="119">
        <f t="shared" si="195"/>
        <v>53472.22</v>
      </c>
      <c r="BV199" s="119">
        <f t="shared" si="195"/>
        <v>53472.22</v>
      </c>
      <c r="BW199" s="119">
        <f t="shared" si="195"/>
        <v>53472.22</v>
      </c>
      <c r="BX199" s="119">
        <f t="shared" si="195"/>
        <v>53472.22</v>
      </c>
      <c r="BY199" s="119">
        <f t="shared" si="195"/>
        <v>53472.22</v>
      </c>
      <c r="BZ199" s="119">
        <f t="shared" si="195"/>
        <v>53472.22</v>
      </c>
      <c r="CA199" s="119">
        <f t="shared" si="195"/>
        <v>53472.22</v>
      </c>
      <c r="CB199" s="119">
        <f t="shared" si="195"/>
        <v>53472.22</v>
      </c>
      <c r="CC199" s="118">
        <f t="shared" si="195"/>
        <v>8391805.7300000004</v>
      </c>
      <c r="CD199" s="368"/>
    </row>
    <row r="200" spans="1:82" x14ac:dyDescent="0.75">
      <c r="A200" s="175"/>
      <c r="B200" s="121" t="s">
        <v>345</v>
      </c>
      <c r="C200" s="122" t="s">
        <v>346</v>
      </c>
      <c r="D200" s="123"/>
      <c r="E200" s="294"/>
      <c r="F200" s="249"/>
      <c r="G200" s="124">
        <f>SUM(G201:G214)</f>
        <v>0</v>
      </c>
      <c r="H200" s="125">
        <f>SUM(H201:H212)</f>
        <v>0</v>
      </c>
      <c r="I200" s="126">
        <f t="shared" ref="I200:AL200" si="196">SUM(I201:I212)</f>
        <v>0</v>
      </c>
      <c r="J200" s="125">
        <f t="shared" si="196"/>
        <v>0</v>
      </c>
      <c r="K200" s="127">
        <f t="shared" si="196"/>
        <v>0</v>
      </c>
      <c r="L200" s="127">
        <f t="shared" si="196"/>
        <v>0</v>
      </c>
      <c r="M200" s="127">
        <f t="shared" si="196"/>
        <v>0</v>
      </c>
      <c r="N200" s="127">
        <f t="shared" si="196"/>
        <v>0</v>
      </c>
      <c r="O200" s="127">
        <f t="shared" si="196"/>
        <v>0</v>
      </c>
      <c r="P200" s="127">
        <f t="shared" si="196"/>
        <v>0</v>
      </c>
      <c r="Q200" s="127">
        <f>SUM(Q201:Q214)</f>
        <v>0</v>
      </c>
      <c r="R200" s="127">
        <f t="shared" si="196"/>
        <v>0</v>
      </c>
      <c r="S200" s="127">
        <f t="shared" si="196"/>
        <v>0</v>
      </c>
      <c r="T200" s="127">
        <f t="shared" si="196"/>
        <v>0</v>
      </c>
      <c r="U200" s="126">
        <f t="shared" si="196"/>
        <v>0</v>
      </c>
      <c r="V200" s="125">
        <f t="shared" si="196"/>
        <v>0</v>
      </c>
      <c r="W200" s="127">
        <f t="shared" si="196"/>
        <v>0</v>
      </c>
      <c r="X200" s="127">
        <f t="shared" si="196"/>
        <v>0</v>
      </c>
      <c r="Y200" s="127">
        <f t="shared" si="196"/>
        <v>0</v>
      </c>
      <c r="Z200" s="127">
        <f t="shared" si="196"/>
        <v>0</v>
      </c>
      <c r="AA200" s="127">
        <f t="shared" si="196"/>
        <v>0</v>
      </c>
      <c r="AB200" s="127">
        <f t="shared" si="196"/>
        <v>0</v>
      </c>
      <c r="AC200" s="127">
        <f t="shared" si="196"/>
        <v>0</v>
      </c>
      <c r="AD200" s="127">
        <f t="shared" si="196"/>
        <v>0</v>
      </c>
      <c r="AE200" s="127">
        <f t="shared" si="196"/>
        <v>0</v>
      </c>
      <c r="AF200" s="127">
        <f t="shared" si="196"/>
        <v>0</v>
      </c>
      <c r="AG200" s="126">
        <f t="shared" si="196"/>
        <v>0</v>
      </c>
      <c r="AH200" s="128">
        <f t="shared" si="196"/>
        <v>0</v>
      </c>
      <c r="AI200" s="127">
        <f t="shared" si="196"/>
        <v>0</v>
      </c>
      <c r="AJ200" s="127">
        <f t="shared" si="196"/>
        <v>0</v>
      </c>
      <c r="AK200" s="127">
        <f t="shared" si="196"/>
        <v>0</v>
      </c>
      <c r="AL200" s="127">
        <f t="shared" si="196"/>
        <v>0</v>
      </c>
      <c r="AM200" s="127">
        <f t="shared" ref="AM200:CC200" si="197">SUM(AM201:AM212)</f>
        <v>0</v>
      </c>
      <c r="AN200" s="127">
        <f t="shared" si="197"/>
        <v>0</v>
      </c>
      <c r="AO200" s="127">
        <f t="shared" si="197"/>
        <v>0</v>
      </c>
      <c r="AP200" s="127">
        <f t="shared" si="197"/>
        <v>0</v>
      </c>
      <c r="AQ200" s="127">
        <f t="shared" si="197"/>
        <v>0</v>
      </c>
      <c r="AR200" s="127">
        <f t="shared" si="197"/>
        <v>0</v>
      </c>
      <c r="AS200" s="126">
        <f t="shared" si="197"/>
        <v>0</v>
      </c>
      <c r="AT200" s="128">
        <f t="shared" si="197"/>
        <v>0</v>
      </c>
      <c r="AU200" s="127">
        <f t="shared" si="197"/>
        <v>0</v>
      </c>
      <c r="AV200" s="127">
        <f t="shared" si="197"/>
        <v>0</v>
      </c>
      <c r="AW200" s="127">
        <f t="shared" si="197"/>
        <v>0</v>
      </c>
      <c r="AX200" s="127">
        <f t="shared" si="197"/>
        <v>0</v>
      </c>
      <c r="AY200" s="127">
        <f t="shared" si="197"/>
        <v>0</v>
      </c>
      <c r="AZ200" s="127">
        <f t="shared" si="197"/>
        <v>0</v>
      </c>
      <c r="BA200" s="127">
        <f t="shared" si="197"/>
        <v>0</v>
      </c>
      <c r="BB200" s="127">
        <f t="shared" si="197"/>
        <v>0</v>
      </c>
      <c r="BC200" s="127">
        <f t="shared" si="197"/>
        <v>0</v>
      </c>
      <c r="BD200" s="127">
        <f t="shared" si="197"/>
        <v>0</v>
      </c>
      <c r="BE200" s="126">
        <f t="shared" si="197"/>
        <v>0</v>
      </c>
      <c r="BF200" s="128">
        <f t="shared" si="197"/>
        <v>0</v>
      </c>
      <c r="BG200" s="127">
        <f t="shared" si="197"/>
        <v>0</v>
      </c>
      <c r="BH200" s="127">
        <f t="shared" si="197"/>
        <v>0</v>
      </c>
      <c r="BI200" s="127">
        <f t="shared" si="197"/>
        <v>0</v>
      </c>
      <c r="BJ200" s="127">
        <f t="shared" si="197"/>
        <v>0</v>
      </c>
      <c r="BK200" s="127">
        <f t="shared" si="197"/>
        <v>0</v>
      </c>
      <c r="BL200" s="127">
        <f t="shared" si="197"/>
        <v>0</v>
      </c>
      <c r="BM200" s="127">
        <f t="shared" si="197"/>
        <v>0</v>
      </c>
      <c r="BN200" s="127">
        <f t="shared" si="197"/>
        <v>0</v>
      </c>
      <c r="BO200" s="127">
        <f t="shared" si="197"/>
        <v>0</v>
      </c>
      <c r="BP200" s="127">
        <f t="shared" si="197"/>
        <v>0</v>
      </c>
      <c r="BQ200" s="126">
        <f t="shared" si="197"/>
        <v>0</v>
      </c>
      <c r="BR200" s="128">
        <f t="shared" si="197"/>
        <v>0</v>
      </c>
      <c r="BS200" s="127">
        <f t="shared" si="197"/>
        <v>0</v>
      </c>
      <c r="BT200" s="127">
        <f t="shared" si="197"/>
        <v>0</v>
      </c>
      <c r="BU200" s="127">
        <f t="shared" si="197"/>
        <v>0</v>
      </c>
      <c r="BV200" s="127">
        <f t="shared" si="197"/>
        <v>0</v>
      </c>
      <c r="BW200" s="127">
        <f t="shared" si="197"/>
        <v>0</v>
      </c>
      <c r="BX200" s="127">
        <f t="shared" si="197"/>
        <v>0</v>
      </c>
      <c r="BY200" s="127">
        <f t="shared" si="197"/>
        <v>0</v>
      </c>
      <c r="BZ200" s="127">
        <f t="shared" si="197"/>
        <v>0</v>
      </c>
      <c r="CA200" s="127">
        <f t="shared" si="197"/>
        <v>0</v>
      </c>
      <c r="CB200" s="127">
        <f t="shared" si="197"/>
        <v>0</v>
      </c>
      <c r="CC200" s="126">
        <f t="shared" si="197"/>
        <v>0</v>
      </c>
      <c r="CD200" s="368"/>
    </row>
    <row r="201" spans="1:82" ht="27" x14ac:dyDescent="0.75">
      <c r="A201" s="175"/>
      <c r="B201" s="176" t="s">
        <v>347</v>
      </c>
      <c r="C201" s="177" t="s">
        <v>598</v>
      </c>
      <c r="D201" s="178" t="s">
        <v>86</v>
      </c>
      <c r="E201" s="300">
        <v>0</v>
      </c>
      <c r="F201" s="229"/>
      <c r="G201" s="174">
        <f>+E201*F201</f>
        <v>0</v>
      </c>
      <c r="H201" s="225"/>
      <c r="I201" s="226"/>
      <c r="J201" s="225"/>
      <c r="K201" s="227"/>
      <c r="L201" s="227"/>
      <c r="M201" s="227"/>
      <c r="N201" s="227"/>
      <c r="O201" s="227"/>
      <c r="P201" s="227"/>
      <c r="Q201" s="227"/>
      <c r="R201" s="227"/>
      <c r="S201" s="227"/>
      <c r="T201" s="227"/>
      <c r="U201" s="226">
        <f>G201/2.5</f>
        <v>0</v>
      </c>
      <c r="V201" s="225"/>
      <c r="W201" s="227"/>
      <c r="X201" s="227"/>
      <c r="Y201" s="227"/>
      <c r="Z201" s="227"/>
      <c r="AA201" s="227"/>
      <c r="AB201" s="227"/>
      <c r="AC201" s="227"/>
      <c r="AD201" s="227"/>
      <c r="AE201" s="227"/>
      <c r="AF201" s="227"/>
      <c r="AG201" s="226">
        <f>G201/2.5</f>
        <v>0</v>
      </c>
      <c r="AH201" s="228"/>
      <c r="AI201" s="227"/>
      <c r="AJ201" s="227"/>
      <c r="AK201" s="227"/>
      <c r="AL201" s="227"/>
      <c r="AM201" s="227">
        <f>G201-SUM(J201:AL201)</f>
        <v>0</v>
      </c>
      <c r="AN201" s="227"/>
      <c r="AO201" s="227"/>
      <c r="AP201" s="227"/>
      <c r="AQ201" s="227"/>
      <c r="AR201" s="227"/>
      <c r="AS201" s="226"/>
      <c r="AT201" s="228"/>
      <c r="AU201" s="227"/>
      <c r="AV201" s="227"/>
      <c r="AW201" s="227"/>
      <c r="AX201" s="227"/>
      <c r="AY201" s="227"/>
      <c r="AZ201" s="227"/>
      <c r="BA201" s="227"/>
      <c r="BB201" s="227"/>
      <c r="BC201" s="227"/>
      <c r="BD201" s="227"/>
      <c r="BE201" s="226"/>
      <c r="BF201" s="228"/>
      <c r="BG201" s="227"/>
      <c r="BH201" s="227"/>
      <c r="BI201" s="227"/>
      <c r="BJ201" s="227"/>
      <c r="BK201" s="227"/>
      <c r="BL201" s="227"/>
      <c r="BM201" s="227"/>
      <c r="BN201" s="227"/>
      <c r="BO201" s="227"/>
      <c r="BP201" s="227"/>
      <c r="BQ201" s="226"/>
      <c r="BR201" s="228"/>
      <c r="BS201" s="227"/>
      <c r="BT201" s="227"/>
      <c r="BU201" s="227"/>
      <c r="BV201" s="227"/>
      <c r="BW201" s="227"/>
      <c r="BX201" s="227"/>
      <c r="BY201" s="227"/>
      <c r="BZ201" s="227"/>
      <c r="CA201" s="227"/>
      <c r="CB201" s="227"/>
      <c r="CC201" s="226"/>
      <c r="CD201" s="368"/>
    </row>
    <row r="202" spans="1:82" ht="27" x14ac:dyDescent="0.75">
      <c r="A202" s="175"/>
      <c r="B202" s="176" t="s">
        <v>348</v>
      </c>
      <c r="C202" s="177" t="s">
        <v>599</v>
      </c>
      <c r="D202" s="178" t="s">
        <v>58</v>
      </c>
      <c r="E202" s="300">
        <v>0</v>
      </c>
      <c r="F202" s="229"/>
      <c r="G202" s="174">
        <f>+E202*F202</f>
        <v>0</v>
      </c>
      <c r="H202" s="225"/>
      <c r="I202" s="226"/>
      <c r="J202" s="225"/>
      <c r="K202" s="227"/>
      <c r="L202" s="227"/>
      <c r="M202" s="227"/>
      <c r="N202" s="227"/>
      <c r="O202" s="227"/>
      <c r="P202" s="227"/>
      <c r="Q202" s="227"/>
      <c r="R202" s="227"/>
      <c r="S202" s="227"/>
      <c r="T202" s="227"/>
      <c r="U202" s="226"/>
      <c r="V202" s="225"/>
      <c r="W202" s="227"/>
      <c r="X202" s="227"/>
      <c r="Y202" s="227"/>
      <c r="Z202" s="227"/>
      <c r="AA202" s="227"/>
      <c r="AB202" s="227"/>
      <c r="AC202" s="227"/>
      <c r="AD202" s="227"/>
      <c r="AE202" s="227"/>
      <c r="AF202" s="227"/>
      <c r="AG202" s="226"/>
      <c r="AH202" s="228"/>
      <c r="AI202" s="227"/>
      <c r="AJ202" s="227"/>
      <c r="AK202" s="227"/>
      <c r="AL202" s="227"/>
      <c r="AM202" s="227"/>
      <c r="AN202" s="227"/>
      <c r="AO202" s="227"/>
      <c r="AP202" s="227"/>
      <c r="AQ202" s="227"/>
      <c r="AR202" s="227"/>
      <c r="AS202" s="226"/>
      <c r="AT202" s="228"/>
      <c r="AU202" s="227"/>
      <c r="AV202" s="227"/>
      <c r="AW202" s="227"/>
      <c r="AX202" s="227"/>
      <c r="AY202" s="227"/>
      <c r="AZ202" s="227"/>
      <c r="BA202" s="227"/>
      <c r="BB202" s="227"/>
      <c r="BC202" s="227"/>
      <c r="BD202" s="227"/>
      <c r="BE202" s="226"/>
      <c r="BF202" s="228"/>
      <c r="BG202" s="227"/>
      <c r="BH202" s="227"/>
      <c r="BI202" s="227"/>
      <c r="BJ202" s="227"/>
      <c r="BK202" s="227"/>
      <c r="BL202" s="227"/>
      <c r="BM202" s="227"/>
      <c r="BN202" s="227"/>
      <c r="BO202" s="227"/>
      <c r="BP202" s="227"/>
      <c r="BQ202" s="226"/>
      <c r="BR202" s="228"/>
      <c r="BS202" s="227"/>
      <c r="BT202" s="227"/>
      <c r="BU202" s="227"/>
      <c r="BV202" s="227"/>
      <c r="BW202" s="227"/>
      <c r="BX202" s="227"/>
      <c r="BY202" s="227"/>
      <c r="BZ202" s="227"/>
      <c r="CA202" s="227"/>
      <c r="CB202" s="227"/>
      <c r="CC202" s="226"/>
      <c r="CD202" s="368"/>
    </row>
    <row r="203" spans="1:82" x14ac:dyDescent="0.75">
      <c r="A203" s="39"/>
      <c r="B203" s="73" t="s">
        <v>349</v>
      </c>
      <c r="C203" s="129" t="str">
        <f>"Allowance for person- hours for variations -Project Manager ("&amp;E203&amp;" hours)"</f>
        <v>Allowance for person- hours for variations -Project Manager (100 hours)</v>
      </c>
      <c r="D203" s="139" t="s">
        <v>600</v>
      </c>
      <c r="E203" s="255">
        <v>100</v>
      </c>
      <c r="F203" s="275"/>
      <c r="G203" s="74">
        <f t="shared" ref="G203" si="198">+E203*F203</f>
        <v>0</v>
      </c>
      <c r="H203" s="230"/>
      <c r="I203" s="232"/>
      <c r="J203" s="230"/>
      <c r="K203" s="231"/>
      <c r="L203" s="231"/>
      <c r="M203" s="231"/>
      <c r="N203" s="231"/>
      <c r="O203" s="231"/>
      <c r="P203" s="231"/>
      <c r="Q203" s="231"/>
      <c r="R203" s="231"/>
      <c r="S203" s="231"/>
      <c r="T203" s="231"/>
      <c r="U203" s="232">
        <f>G203/6</f>
        <v>0</v>
      </c>
      <c r="V203" s="230"/>
      <c r="W203" s="231"/>
      <c r="X203" s="231"/>
      <c r="Y203" s="231"/>
      <c r="Z203" s="231"/>
      <c r="AA203" s="231"/>
      <c r="AB203" s="231"/>
      <c r="AC203" s="231"/>
      <c r="AD203" s="231"/>
      <c r="AE203" s="231"/>
      <c r="AF203" s="231"/>
      <c r="AG203" s="232">
        <f>G203/6</f>
        <v>0</v>
      </c>
      <c r="AH203" s="233"/>
      <c r="AI203" s="231"/>
      <c r="AJ203" s="231"/>
      <c r="AK203" s="231"/>
      <c r="AL203" s="231"/>
      <c r="AM203" s="231"/>
      <c r="AN203" s="231"/>
      <c r="AO203" s="231"/>
      <c r="AP203" s="231"/>
      <c r="AQ203" s="231"/>
      <c r="AR203" s="231"/>
      <c r="AS203" s="232">
        <f>G203/6</f>
        <v>0</v>
      </c>
      <c r="AT203" s="233"/>
      <c r="AU203" s="231"/>
      <c r="AV203" s="231"/>
      <c r="AW203" s="231"/>
      <c r="AX203" s="231"/>
      <c r="AY203" s="231"/>
      <c r="AZ203" s="231"/>
      <c r="BA203" s="231"/>
      <c r="BB203" s="231"/>
      <c r="BC203" s="231"/>
      <c r="BD203" s="231"/>
      <c r="BE203" s="232">
        <f>G203/6</f>
        <v>0</v>
      </c>
      <c r="BF203" s="233"/>
      <c r="BG203" s="231"/>
      <c r="BH203" s="231"/>
      <c r="BI203" s="231"/>
      <c r="BJ203" s="231"/>
      <c r="BK203" s="231"/>
      <c r="BL203" s="231"/>
      <c r="BM203" s="231"/>
      <c r="BN203" s="231"/>
      <c r="BO203" s="231"/>
      <c r="BP203" s="231"/>
      <c r="BQ203" s="232">
        <f>G203/6</f>
        <v>0</v>
      </c>
      <c r="BR203" s="233"/>
      <c r="BS203" s="231"/>
      <c r="BT203" s="231"/>
      <c r="BU203" s="231"/>
      <c r="BV203" s="231"/>
      <c r="BW203" s="231"/>
      <c r="BX203" s="231"/>
      <c r="BY203" s="231"/>
      <c r="BZ203" s="231"/>
      <c r="CA203" s="231"/>
      <c r="CB203" s="231"/>
      <c r="CC203" s="232">
        <f>G203-SUM(H203:CB203)</f>
        <v>0</v>
      </c>
      <c r="CD203" s="368"/>
    </row>
    <row r="204" spans="1:82" ht="27" x14ac:dyDescent="0.75">
      <c r="A204" s="39"/>
      <c r="B204" s="176" t="s">
        <v>352</v>
      </c>
      <c r="C204" s="177" t="s">
        <v>353</v>
      </c>
      <c r="D204" s="178" t="s">
        <v>351</v>
      </c>
      <c r="E204" s="300">
        <v>0</v>
      </c>
      <c r="F204" s="229"/>
      <c r="G204" s="174">
        <f>+E204*F204</f>
        <v>0</v>
      </c>
      <c r="H204" s="225"/>
      <c r="I204" s="226"/>
      <c r="J204" s="225"/>
      <c r="K204" s="227"/>
      <c r="L204" s="227"/>
      <c r="M204" s="227"/>
      <c r="N204" s="227"/>
      <c r="O204" s="227"/>
      <c r="P204" s="227"/>
      <c r="Q204" s="227"/>
      <c r="R204" s="227"/>
      <c r="S204" s="227"/>
      <c r="T204" s="227"/>
      <c r="U204" s="226"/>
      <c r="V204" s="225"/>
      <c r="W204" s="227"/>
      <c r="X204" s="227"/>
      <c r="Y204" s="227"/>
      <c r="Z204" s="227"/>
      <c r="AA204" s="227"/>
      <c r="AB204" s="227"/>
      <c r="AC204" s="227"/>
      <c r="AD204" s="227"/>
      <c r="AE204" s="227"/>
      <c r="AF204" s="227"/>
      <c r="AG204" s="226"/>
      <c r="AH204" s="228"/>
      <c r="AI204" s="227"/>
      <c r="AJ204" s="227"/>
      <c r="AK204" s="227"/>
      <c r="AL204" s="227"/>
      <c r="AM204" s="227"/>
      <c r="AN204" s="227"/>
      <c r="AO204" s="227"/>
      <c r="AP204" s="227"/>
      <c r="AQ204" s="227"/>
      <c r="AR204" s="227"/>
      <c r="AS204" s="226"/>
      <c r="AT204" s="228"/>
      <c r="AU204" s="227"/>
      <c r="AV204" s="227"/>
      <c r="AW204" s="227"/>
      <c r="AX204" s="227"/>
      <c r="AY204" s="227"/>
      <c r="AZ204" s="227"/>
      <c r="BA204" s="227"/>
      <c r="BB204" s="227"/>
      <c r="BC204" s="227"/>
      <c r="BD204" s="227"/>
      <c r="BE204" s="226"/>
      <c r="BF204" s="228"/>
      <c r="BG204" s="227"/>
      <c r="BH204" s="227"/>
      <c r="BI204" s="227"/>
      <c r="BJ204" s="227"/>
      <c r="BK204" s="227"/>
      <c r="BL204" s="227"/>
      <c r="BM204" s="227"/>
      <c r="BN204" s="227"/>
      <c r="BO204" s="227"/>
      <c r="BP204" s="227"/>
      <c r="BQ204" s="226"/>
      <c r="BR204" s="228"/>
      <c r="BS204" s="227"/>
      <c r="BT204" s="227"/>
      <c r="BU204" s="227"/>
      <c r="BV204" s="227"/>
      <c r="BW204" s="227"/>
      <c r="BX204" s="227"/>
      <c r="BY204" s="227"/>
      <c r="BZ204" s="227"/>
      <c r="CA204" s="227"/>
      <c r="CB204" s="227"/>
      <c r="CC204" s="226"/>
      <c r="CD204" s="368"/>
    </row>
    <row r="205" spans="1:82" ht="27" x14ac:dyDescent="0.75">
      <c r="A205" s="39"/>
      <c r="B205" s="176" t="s">
        <v>354</v>
      </c>
      <c r="C205" s="177" t="s">
        <v>355</v>
      </c>
      <c r="D205" s="178" t="s">
        <v>351</v>
      </c>
      <c r="E205" s="300">
        <v>0</v>
      </c>
      <c r="F205" s="229"/>
      <c r="G205" s="174">
        <f>+E205*F205</f>
        <v>0</v>
      </c>
      <c r="H205" s="225"/>
      <c r="I205" s="226"/>
      <c r="J205" s="225"/>
      <c r="K205" s="227"/>
      <c r="L205" s="227"/>
      <c r="M205" s="227"/>
      <c r="N205" s="227"/>
      <c r="O205" s="227"/>
      <c r="P205" s="227"/>
      <c r="Q205" s="227"/>
      <c r="R205" s="227"/>
      <c r="S205" s="227"/>
      <c r="T205" s="227"/>
      <c r="U205" s="226"/>
      <c r="V205" s="225"/>
      <c r="W205" s="227"/>
      <c r="X205" s="227"/>
      <c r="Y205" s="227"/>
      <c r="Z205" s="227"/>
      <c r="AA205" s="227"/>
      <c r="AB205" s="227"/>
      <c r="AC205" s="227"/>
      <c r="AD205" s="227"/>
      <c r="AE205" s="227"/>
      <c r="AF205" s="227"/>
      <c r="AG205" s="226"/>
      <c r="AH205" s="228"/>
      <c r="AI205" s="227"/>
      <c r="AJ205" s="227"/>
      <c r="AK205" s="227"/>
      <c r="AL205" s="227"/>
      <c r="AM205" s="227"/>
      <c r="AN205" s="227"/>
      <c r="AO205" s="227"/>
      <c r="AP205" s="227"/>
      <c r="AQ205" s="227"/>
      <c r="AR205" s="227"/>
      <c r="AS205" s="226"/>
      <c r="AT205" s="228"/>
      <c r="AU205" s="227"/>
      <c r="AV205" s="227"/>
      <c r="AW205" s="227"/>
      <c r="AX205" s="227"/>
      <c r="AY205" s="227"/>
      <c r="AZ205" s="227"/>
      <c r="BA205" s="227"/>
      <c r="BB205" s="227"/>
      <c r="BC205" s="227"/>
      <c r="BD205" s="227"/>
      <c r="BE205" s="226"/>
      <c r="BF205" s="228"/>
      <c r="BG205" s="227"/>
      <c r="BH205" s="227"/>
      <c r="BI205" s="227"/>
      <c r="BJ205" s="227"/>
      <c r="BK205" s="227"/>
      <c r="BL205" s="227"/>
      <c r="BM205" s="227"/>
      <c r="BN205" s="227"/>
      <c r="BO205" s="227"/>
      <c r="BP205" s="227"/>
      <c r="BQ205" s="226"/>
      <c r="BR205" s="228"/>
      <c r="BS205" s="227"/>
      <c r="BT205" s="227"/>
      <c r="BU205" s="227"/>
      <c r="BV205" s="227"/>
      <c r="BW205" s="227"/>
      <c r="BX205" s="227"/>
      <c r="BY205" s="227"/>
      <c r="BZ205" s="227"/>
      <c r="CA205" s="227"/>
      <c r="CB205" s="227"/>
      <c r="CC205" s="226"/>
      <c r="CD205" s="368"/>
    </row>
    <row r="206" spans="1:82" x14ac:dyDescent="0.75">
      <c r="A206" s="39"/>
      <c r="B206" s="176" t="s">
        <v>356</v>
      </c>
      <c r="C206" s="177" t="s">
        <v>357</v>
      </c>
      <c r="D206" s="178" t="s">
        <v>351</v>
      </c>
      <c r="E206" s="300">
        <v>0</v>
      </c>
      <c r="F206" s="229"/>
      <c r="G206" s="174">
        <f>+E206*F206</f>
        <v>0</v>
      </c>
      <c r="H206" s="225"/>
      <c r="I206" s="226"/>
      <c r="J206" s="225"/>
      <c r="K206" s="227"/>
      <c r="L206" s="227"/>
      <c r="M206" s="227"/>
      <c r="N206" s="227"/>
      <c r="O206" s="227"/>
      <c r="P206" s="227"/>
      <c r="Q206" s="227"/>
      <c r="R206" s="227"/>
      <c r="S206" s="227"/>
      <c r="T206" s="227"/>
      <c r="U206" s="226"/>
      <c r="V206" s="225"/>
      <c r="W206" s="227"/>
      <c r="X206" s="227"/>
      <c r="Y206" s="227"/>
      <c r="Z206" s="227"/>
      <c r="AA206" s="227"/>
      <c r="AB206" s="227"/>
      <c r="AC206" s="227"/>
      <c r="AD206" s="227"/>
      <c r="AE206" s="227"/>
      <c r="AF206" s="227"/>
      <c r="AG206" s="226"/>
      <c r="AH206" s="228"/>
      <c r="AI206" s="227"/>
      <c r="AJ206" s="227"/>
      <c r="AK206" s="227"/>
      <c r="AL206" s="227"/>
      <c r="AM206" s="227"/>
      <c r="AN206" s="227"/>
      <c r="AO206" s="227"/>
      <c r="AP206" s="227"/>
      <c r="AQ206" s="227"/>
      <c r="AR206" s="227"/>
      <c r="AS206" s="226"/>
      <c r="AT206" s="228"/>
      <c r="AU206" s="227"/>
      <c r="AV206" s="227"/>
      <c r="AW206" s="227"/>
      <c r="AX206" s="227"/>
      <c r="AY206" s="227"/>
      <c r="AZ206" s="227"/>
      <c r="BA206" s="227"/>
      <c r="BB206" s="227"/>
      <c r="BC206" s="227"/>
      <c r="BD206" s="227"/>
      <c r="BE206" s="226"/>
      <c r="BF206" s="228"/>
      <c r="BG206" s="227"/>
      <c r="BH206" s="227"/>
      <c r="BI206" s="227"/>
      <c r="BJ206" s="227"/>
      <c r="BK206" s="227"/>
      <c r="BL206" s="227"/>
      <c r="BM206" s="227"/>
      <c r="BN206" s="227"/>
      <c r="BO206" s="227"/>
      <c r="BP206" s="227"/>
      <c r="BQ206" s="226"/>
      <c r="BR206" s="228"/>
      <c r="BS206" s="227"/>
      <c r="BT206" s="227"/>
      <c r="BU206" s="227"/>
      <c r="BV206" s="227"/>
      <c r="BW206" s="227"/>
      <c r="BX206" s="227"/>
      <c r="BY206" s="227"/>
      <c r="BZ206" s="227"/>
      <c r="CA206" s="227"/>
      <c r="CB206" s="227"/>
      <c r="CC206" s="226"/>
      <c r="CD206" s="368"/>
    </row>
    <row r="207" spans="1:82" x14ac:dyDescent="0.75">
      <c r="A207" s="39"/>
      <c r="B207" s="176" t="s">
        <v>358</v>
      </c>
      <c r="C207" s="177" t="s">
        <v>359</v>
      </c>
      <c r="D207" s="178" t="s">
        <v>351</v>
      </c>
      <c r="E207" s="300">
        <v>0</v>
      </c>
      <c r="F207" s="229"/>
      <c r="G207" s="174">
        <f>+E207*F207</f>
        <v>0</v>
      </c>
      <c r="H207" s="225"/>
      <c r="I207" s="226"/>
      <c r="J207" s="225"/>
      <c r="K207" s="227"/>
      <c r="L207" s="227"/>
      <c r="M207" s="227"/>
      <c r="N207" s="227"/>
      <c r="O207" s="227"/>
      <c r="P207" s="227"/>
      <c r="Q207" s="227"/>
      <c r="R207" s="227"/>
      <c r="S207" s="227"/>
      <c r="T207" s="227"/>
      <c r="U207" s="226"/>
      <c r="V207" s="225"/>
      <c r="W207" s="227"/>
      <c r="X207" s="227"/>
      <c r="Y207" s="227"/>
      <c r="Z207" s="227"/>
      <c r="AA207" s="227"/>
      <c r="AB207" s="227"/>
      <c r="AC207" s="227"/>
      <c r="AD207" s="227"/>
      <c r="AE207" s="227"/>
      <c r="AF207" s="227"/>
      <c r="AG207" s="226"/>
      <c r="AH207" s="228"/>
      <c r="AI207" s="227"/>
      <c r="AJ207" s="227"/>
      <c r="AK207" s="227"/>
      <c r="AL207" s="227"/>
      <c r="AM207" s="227"/>
      <c r="AN207" s="227"/>
      <c r="AO207" s="227"/>
      <c r="AP207" s="227"/>
      <c r="AQ207" s="227"/>
      <c r="AR207" s="227"/>
      <c r="AS207" s="226"/>
      <c r="AT207" s="228"/>
      <c r="AU207" s="227"/>
      <c r="AV207" s="227"/>
      <c r="AW207" s="227"/>
      <c r="AX207" s="227"/>
      <c r="AY207" s="227"/>
      <c r="AZ207" s="227"/>
      <c r="BA207" s="227"/>
      <c r="BB207" s="227"/>
      <c r="BC207" s="227"/>
      <c r="BD207" s="227"/>
      <c r="BE207" s="226"/>
      <c r="BF207" s="228"/>
      <c r="BG207" s="227"/>
      <c r="BH207" s="227"/>
      <c r="BI207" s="227"/>
      <c r="BJ207" s="227"/>
      <c r="BK207" s="227"/>
      <c r="BL207" s="227"/>
      <c r="BM207" s="227"/>
      <c r="BN207" s="227"/>
      <c r="BO207" s="227"/>
      <c r="BP207" s="227"/>
      <c r="BQ207" s="226"/>
      <c r="BR207" s="228"/>
      <c r="BS207" s="227"/>
      <c r="BT207" s="227"/>
      <c r="BU207" s="227"/>
      <c r="BV207" s="227"/>
      <c r="BW207" s="227"/>
      <c r="BX207" s="227"/>
      <c r="BY207" s="227"/>
      <c r="BZ207" s="227"/>
      <c r="CA207" s="227"/>
      <c r="CB207" s="227"/>
      <c r="CC207" s="226"/>
      <c r="CD207" s="368"/>
    </row>
    <row r="208" spans="1:82" x14ac:dyDescent="0.75">
      <c r="A208" s="175"/>
      <c r="B208" s="73" t="s">
        <v>360</v>
      </c>
      <c r="C208" s="129" t="str">
        <f>"Allowance for person- hours for variations -Labourer ("&amp;E208&amp;" hours)"</f>
        <v>Allowance for person- hours for variations -Labourer (100 hours)</v>
      </c>
      <c r="D208" s="139" t="s">
        <v>600</v>
      </c>
      <c r="E208" s="255">
        <v>100</v>
      </c>
      <c r="F208" s="275"/>
      <c r="G208" s="74">
        <f t="shared" ref="G208:G212" si="199">+E208*F208</f>
        <v>0</v>
      </c>
      <c r="H208" s="230"/>
      <c r="I208" s="232"/>
      <c r="J208" s="230"/>
      <c r="K208" s="231"/>
      <c r="L208" s="231"/>
      <c r="M208" s="231"/>
      <c r="N208" s="231"/>
      <c r="O208" s="231"/>
      <c r="P208" s="231"/>
      <c r="Q208" s="231"/>
      <c r="R208" s="231"/>
      <c r="S208" s="231"/>
      <c r="T208" s="231"/>
      <c r="U208" s="232">
        <f>G208/6</f>
        <v>0</v>
      </c>
      <c r="V208" s="230"/>
      <c r="W208" s="231"/>
      <c r="X208" s="231"/>
      <c r="Y208" s="231"/>
      <c r="Z208" s="231"/>
      <c r="AA208" s="231"/>
      <c r="AB208" s="231"/>
      <c r="AC208" s="231"/>
      <c r="AD208" s="231"/>
      <c r="AE208" s="231"/>
      <c r="AF208" s="231"/>
      <c r="AG208" s="232">
        <f>G208/6</f>
        <v>0</v>
      </c>
      <c r="AH208" s="233"/>
      <c r="AI208" s="231"/>
      <c r="AJ208" s="231"/>
      <c r="AK208" s="231"/>
      <c r="AL208" s="231"/>
      <c r="AM208" s="231"/>
      <c r="AN208" s="231"/>
      <c r="AO208" s="231"/>
      <c r="AP208" s="231"/>
      <c r="AQ208" s="231"/>
      <c r="AR208" s="231"/>
      <c r="AS208" s="232">
        <f>G208/6</f>
        <v>0</v>
      </c>
      <c r="AT208" s="233"/>
      <c r="AU208" s="231"/>
      <c r="AV208" s="231"/>
      <c r="AW208" s="231"/>
      <c r="AX208" s="231"/>
      <c r="AY208" s="231"/>
      <c r="AZ208" s="231"/>
      <c r="BA208" s="231"/>
      <c r="BB208" s="231"/>
      <c r="BC208" s="231"/>
      <c r="BD208" s="231"/>
      <c r="BE208" s="232">
        <f>G208/6</f>
        <v>0</v>
      </c>
      <c r="BF208" s="233"/>
      <c r="BG208" s="231"/>
      <c r="BH208" s="231"/>
      <c r="BI208" s="231"/>
      <c r="BJ208" s="231"/>
      <c r="BK208" s="231"/>
      <c r="BL208" s="231"/>
      <c r="BM208" s="231"/>
      <c r="BN208" s="231"/>
      <c r="BO208" s="231"/>
      <c r="BP208" s="231"/>
      <c r="BQ208" s="232">
        <f>G208/6</f>
        <v>0</v>
      </c>
      <c r="BR208" s="233"/>
      <c r="BS208" s="231"/>
      <c r="BT208" s="231"/>
      <c r="BU208" s="231"/>
      <c r="BV208" s="231"/>
      <c r="BW208" s="231"/>
      <c r="BX208" s="231"/>
      <c r="BY208" s="231"/>
      <c r="BZ208" s="231"/>
      <c r="CA208" s="231"/>
      <c r="CB208" s="231"/>
      <c r="CC208" s="232">
        <f>G208-SUM(H208:CB208)</f>
        <v>0</v>
      </c>
      <c r="CD208" s="368"/>
    </row>
    <row r="209" spans="1:82" x14ac:dyDescent="0.75">
      <c r="A209" s="252"/>
      <c r="B209" s="73" t="s">
        <v>362</v>
      </c>
      <c r="C209" s="129" t="str">
        <f>"Allowance for person- hours for variations -Maintenance Technician ("&amp;E209&amp;" hours)"</f>
        <v>Allowance for person- hours for variations -Maintenance Technician (100 hours)</v>
      </c>
      <c r="D209" s="139" t="s">
        <v>600</v>
      </c>
      <c r="E209" s="255">
        <v>100</v>
      </c>
      <c r="F209" s="275"/>
      <c r="G209" s="74">
        <f t="shared" si="199"/>
        <v>0</v>
      </c>
      <c r="H209" s="230"/>
      <c r="I209" s="232"/>
      <c r="J209" s="230"/>
      <c r="K209" s="231"/>
      <c r="L209" s="231"/>
      <c r="M209" s="231"/>
      <c r="N209" s="231"/>
      <c r="O209" s="231"/>
      <c r="P209" s="231"/>
      <c r="Q209" s="231"/>
      <c r="R209" s="231"/>
      <c r="S209" s="231"/>
      <c r="T209" s="231"/>
      <c r="U209" s="232">
        <f>G209/6</f>
        <v>0</v>
      </c>
      <c r="V209" s="230"/>
      <c r="W209" s="231"/>
      <c r="X209" s="231"/>
      <c r="Y209" s="231"/>
      <c r="Z209" s="231"/>
      <c r="AA209" s="231"/>
      <c r="AB209" s="231"/>
      <c r="AC209" s="231"/>
      <c r="AD209" s="231"/>
      <c r="AE209" s="231"/>
      <c r="AF209" s="231"/>
      <c r="AG209" s="232">
        <f>G209/6</f>
        <v>0</v>
      </c>
      <c r="AH209" s="233"/>
      <c r="AI209" s="231"/>
      <c r="AJ209" s="231"/>
      <c r="AK209" s="231"/>
      <c r="AL209" s="231"/>
      <c r="AM209" s="231"/>
      <c r="AN209" s="231"/>
      <c r="AO209" s="231"/>
      <c r="AP209" s="231"/>
      <c r="AQ209" s="231"/>
      <c r="AR209" s="231"/>
      <c r="AS209" s="232">
        <f>G209/6</f>
        <v>0</v>
      </c>
      <c r="AT209" s="233"/>
      <c r="AU209" s="231"/>
      <c r="AV209" s="231"/>
      <c r="AW209" s="231"/>
      <c r="AX209" s="231"/>
      <c r="AY209" s="231"/>
      <c r="AZ209" s="231"/>
      <c r="BA209" s="231"/>
      <c r="BB209" s="231"/>
      <c r="BC209" s="231"/>
      <c r="BD209" s="231"/>
      <c r="BE209" s="232">
        <f>G209/6</f>
        <v>0</v>
      </c>
      <c r="BF209" s="233"/>
      <c r="BG209" s="231"/>
      <c r="BH209" s="231"/>
      <c r="BI209" s="231"/>
      <c r="BJ209" s="231"/>
      <c r="BK209" s="231"/>
      <c r="BL209" s="231"/>
      <c r="BM209" s="231"/>
      <c r="BN209" s="231"/>
      <c r="BO209" s="231"/>
      <c r="BP209" s="231"/>
      <c r="BQ209" s="232">
        <f>G209/6</f>
        <v>0</v>
      </c>
      <c r="BR209" s="233"/>
      <c r="BS209" s="231"/>
      <c r="BT209" s="231"/>
      <c r="BU209" s="231"/>
      <c r="BV209" s="231"/>
      <c r="BW209" s="231"/>
      <c r="BX209" s="231"/>
      <c r="BY209" s="231"/>
      <c r="BZ209" s="231"/>
      <c r="CA209" s="231"/>
      <c r="CB209" s="231"/>
      <c r="CC209" s="232">
        <f>G209-SUM(H209:CB209)</f>
        <v>0</v>
      </c>
      <c r="CD209" s="368"/>
    </row>
    <row r="210" spans="1:82" x14ac:dyDescent="0.75">
      <c r="A210" s="43"/>
      <c r="B210" s="73" t="s">
        <v>364</v>
      </c>
      <c r="C210" s="129" t="str">
        <f>"Allowance for person- hours for variations -Trainer ("&amp;E210&amp;" hours)"</f>
        <v>Allowance for person- hours for variations -Trainer (100 hours)</v>
      </c>
      <c r="D210" s="139" t="s">
        <v>600</v>
      </c>
      <c r="E210" s="255">
        <v>100</v>
      </c>
      <c r="F210" s="275"/>
      <c r="G210" s="74">
        <f t="shared" si="199"/>
        <v>0</v>
      </c>
      <c r="H210" s="230"/>
      <c r="I210" s="232"/>
      <c r="J210" s="230"/>
      <c r="K210" s="231"/>
      <c r="L210" s="231"/>
      <c r="M210" s="231"/>
      <c r="N210" s="231"/>
      <c r="O210" s="231"/>
      <c r="P210" s="231"/>
      <c r="Q210" s="231"/>
      <c r="R210" s="231"/>
      <c r="S210" s="231"/>
      <c r="T210" s="231"/>
      <c r="U210" s="232">
        <f>G210/6</f>
        <v>0</v>
      </c>
      <c r="V210" s="230"/>
      <c r="W210" s="231"/>
      <c r="X210" s="231"/>
      <c r="Y210" s="231"/>
      <c r="Z210" s="231"/>
      <c r="AA210" s="231"/>
      <c r="AB210" s="231"/>
      <c r="AC210" s="231"/>
      <c r="AD210" s="231"/>
      <c r="AE210" s="231"/>
      <c r="AF210" s="231"/>
      <c r="AG210" s="232">
        <f>G210/6</f>
        <v>0</v>
      </c>
      <c r="AH210" s="233"/>
      <c r="AI210" s="231"/>
      <c r="AJ210" s="231"/>
      <c r="AK210" s="231"/>
      <c r="AL210" s="231"/>
      <c r="AM210" s="231"/>
      <c r="AN210" s="231"/>
      <c r="AO210" s="231"/>
      <c r="AP210" s="231"/>
      <c r="AQ210" s="231"/>
      <c r="AR210" s="231"/>
      <c r="AS210" s="232">
        <f>G210/6</f>
        <v>0</v>
      </c>
      <c r="AT210" s="233"/>
      <c r="AU210" s="231"/>
      <c r="AV210" s="231"/>
      <c r="AW210" s="231"/>
      <c r="AX210" s="231"/>
      <c r="AY210" s="231"/>
      <c r="AZ210" s="231"/>
      <c r="BA210" s="231"/>
      <c r="BB210" s="231"/>
      <c r="BC210" s="231"/>
      <c r="BD210" s="231"/>
      <c r="BE210" s="232">
        <f>G210/6</f>
        <v>0</v>
      </c>
      <c r="BF210" s="233"/>
      <c r="BG210" s="231"/>
      <c r="BH210" s="231"/>
      <c r="BI210" s="231"/>
      <c r="BJ210" s="231"/>
      <c r="BK210" s="231"/>
      <c r="BL210" s="231"/>
      <c r="BM210" s="231"/>
      <c r="BN210" s="231"/>
      <c r="BO210" s="231"/>
      <c r="BP210" s="231"/>
      <c r="BQ210" s="232">
        <f>G210/6</f>
        <v>0</v>
      </c>
      <c r="BR210" s="233"/>
      <c r="BS210" s="231"/>
      <c r="BT210" s="231"/>
      <c r="BU210" s="231"/>
      <c r="BV210" s="231"/>
      <c r="BW210" s="231"/>
      <c r="BX210" s="231"/>
      <c r="BY210" s="231"/>
      <c r="BZ210" s="231"/>
      <c r="CA210" s="231"/>
      <c r="CB210" s="231"/>
      <c r="CC210" s="232">
        <f>G210-SUM(H210:CB210)</f>
        <v>0</v>
      </c>
      <c r="CD210" s="368"/>
    </row>
    <row r="211" spans="1:82" x14ac:dyDescent="0.75">
      <c r="A211" s="175"/>
      <c r="B211" s="73" t="s">
        <v>366</v>
      </c>
      <c r="C211" s="129" t="str">
        <f>"Allowance for person- hours for variations -QA Manager ("&amp;E211&amp;" hours)"</f>
        <v>Allowance for person- hours for variations -QA Manager (100 hours)</v>
      </c>
      <c r="D211" s="139" t="s">
        <v>600</v>
      </c>
      <c r="E211" s="255">
        <v>100</v>
      </c>
      <c r="F211" s="275"/>
      <c r="G211" s="74">
        <f t="shared" si="199"/>
        <v>0</v>
      </c>
      <c r="H211" s="230"/>
      <c r="I211" s="232"/>
      <c r="J211" s="230"/>
      <c r="K211" s="231"/>
      <c r="L211" s="231"/>
      <c r="M211" s="231"/>
      <c r="N211" s="231"/>
      <c r="O211" s="231"/>
      <c r="P211" s="231"/>
      <c r="Q211" s="231"/>
      <c r="R211" s="231"/>
      <c r="S211" s="231"/>
      <c r="T211" s="231"/>
      <c r="U211" s="232">
        <f>G211/6</f>
        <v>0</v>
      </c>
      <c r="V211" s="230"/>
      <c r="W211" s="231"/>
      <c r="X211" s="231"/>
      <c r="Y211" s="231"/>
      <c r="Z211" s="231"/>
      <c r="AA211" s="231"/>
      <c r="AB211" s="231"/>
      <c r="AC211" s="231"/>
      <c r="AD211" s="231"/>
      <c r="AE211" s="231"/>
      <c r="AF211" s="231"/>
      <c r="AG211" s="232">
        <f>G211/6</f>
        <v>0</v>
      </c>
      <c r="AH211" s="233"/>
      <c r="AI211" s="231"/>
      <c r="AJ211" s="231"/>
      <c r="AK211" s="231"/>
      <c r="AL211" s="231"/>
      <c r="AM211" s="231"/>
      <c r="AN211" s="231"/>
      <c r="AO211" s="231"/>
      <c r="AP211" s="231"/>
      <c r="AQ211" s="231"/>
      <c r="AR211" s="231"/>
      <c r="AS211" s="232">
        <f>G211/6</f>
        <v>0</v>
      </c>
      <c r="AT211" s="233"/>
      <c r="AU211" s="231"/>
      <c r="AV211" s="231"/>
      <c r="AW211" s="231"/>
      <c r="AX211" s="231"/>
      <c r="AY211" s="231"/>
      <c r="AZ211" s="231"/>
      <c r="BA211" s="231"/>
      <c r="BB211" s="231"/>
      <c r="BC211" s="231"/>
      <c r="BD211" s="231"/>
      <c r="BE211" s="232">
        <f>G211/6</f>
        <v>0</v>
      </c>
      <c r="BF211" s="233"/>
      <c r="BG211" s="231"/>
      <c r="BH211" s="231"/>
      <c r="BI211" s="231"/>
      <c r="BJ211" s="231"/>
      <c r="BK211" s="231"/>
      <c r="BL211" s="231"/>
      <c r="BM211" s="231"/>
      <c r="BN211" s="231"/>
      <c r="BO211" s="231"/>
      <c r="BP211" s="231"/>
      <c r="BQ211" s="232">
        <f>G211/6</f>
        <v>0</v>
      </c>
      <c r="BR211" s="233"/>
      <c r="BS211" s="231"/>
      <c r="BT211" s="231"/>
      <c r="BU211" s="231"/>
      <c r="BV211" s="231"/>
      <c r="BW211" s="231"/>
      <c r="BX211" s="231"/>
      <c r="BY211" s="231"/>
      <c r="BZ211" s="231"/>
      <c r="CA211" s="231"/>
      <c r="CB211" s="231"/>
      <c r="CC211" s="232">
        <f>G211-SUM(H211:CB211)</f>
        <v>0</v>
      </c>
      <c r="CD211" s="368"/>
    </row>
    <row r="212" spans="1:82" x14ac:dyDescent="0.75">
      <c r="A212" s="175"/>
      <c r="B212" s="73" t="s">
        <v>368</v>
      </c>
      <c r="C212" s="129" t="str">
        <f>"Allowance for person- hours for variations -Testers ("&amp;E212&amp;" hours)"</f>
        <v>Allowance for person- hours for variations -Testers (100 hours)</v>
      </c>
      <c r="D212" s="139" t="s">
        <v>600</v>
      </c>
      <c r="E212" s="255">
        <v>100</v>
      </c>
      <c r="F212" s="275"/>
      <c r="G212" s="74">
        <f t="shared" si="199"/>
        <v>0</v>
      </c>
      <c r="H212" s="230"/>
      <c r="I212" s="232"/>
      <c r="J212" s="230"/>
      <c r="K212" s="231"/>
      <c r="L212" s="231"/>
      <c r="M212" s="231"/>
      <c r="N212" s="231"/>
      <c r="O212" s="231"/>
      <c r="P212" s="231"/>
      <c r="Q212" s="231"/>
      <c r="R212" s="231"/>
      <c r="S212" s="231"/>
      <c r="T212" s="231"/>
      <c r="U212" s="232">
        <f>G212/6</f>
        <v>0</v>
      </c>
      <c r="V212" s="230"/>
      <c r="W212" s="231"/>
      <c r="X212" s="231"/>
      <c r="Y212" s="231"/>
      <c r="Z212" s="231"/>
      <c r="AA212" s="231"/>
      <c r="AB212" s="231"/>
      <c r="AC212" s="231"/>
      <c r="AD212" s="231"/>
      <c r="AE212" s="231"/>
      <c r="AF212" s="231"/>
      <c r="AG212" s="232">
        <f>G212/6</f>
        <v>0</v>
      </c>
      <c r="AH212" s="233"/>
      <c r="AI212" s="231"/>
      <c r="AJ212" s="231"/>
      <c r="AK212" s="231"/>
      <c r="AL212" s="231"/>
      <c r="AM212" s="231"/>
      <c r="AN212" s="231"/>
      <c r="AO212" s="231"/>
      <c r="AP212" s="231"/>
      <c r="AQ212" s="231"/>
      <c r="AR212" s="231"/>
      <c r="AS212" s="232">
        <f>G212/6</f>
        <v>0</v>
      </c>
      <c r="AT212" s="233"/>
      <c r="AU212" s="231"/>
      <c r="AV212" s="231"/>
      <c r="AW212" s="231"/>
      <c r="AX212" s="231"/>
      <c r="AY212" s="231"/>
      <c r="AZ212" s="231"/>
      <c r="BA212" s="231"/>
      <c r="BB212" s="231"/>
      <c r="BC212" s="231"/>
      <c r="BD212" s="231"/>
      <c r="BE212" s="232">
        <f>G212/6</f>
        <v>0</v>
      </c>
      <c r="BF212" s="233"/>
      <c r="BG212" s="231"/>
      <c r="BH212" s="231"/>
      <c r="BI212" s="231"/>
      <c r="BJ212" s="231"/>
      <c r="BK212" s="231"/>
      <c r="BL212" s="231"/>
      <c r="BM212" s="231"/>
      <c r="BN212" s="231"/>
      <c r="BO212" s="231"/>
      <c r="BP212" s="231"/>
      <c r="BQ212" s="232">
        <f>G212/6</f>
        <v>0</v>
      </c>
      <c r="BR212" s="233"/>
      <c r="BS212" s="231"/>
      <c r="BT212" s="231"/>
      <c r="BU212" s="231"/>
      <c r="BV212" s="231"/>
      <c r="BW212" s="231"/>
      <c r="BX212" s="231"/>
      <c r="BY212" s="231"/>
      <c r="BZ212" s="231"/>
      <c r="CA212" s="231"/>
      <c r="CB212" s="231"/>
      <c r="CC212" s="232">
        <f>G212-SUM(H212:CB212)</f>
        <v>0</v>
      </c>
      <c r="CD212" s="368"/>
    </row>
    <row r="213" spans="1:82" x14ac:dyDescent="0.75">
      <c r="A213" s="175"/>
      <c r="B213" s="176" t="s">
        <v>370</v>
      </c>
      <c r="C213" s="177" t="s">
        <v>371</v>
      </c>
      <c r="D213" s="178" t="s">
        <v>86</v>
      </c>
      <c r="E213" s="300">
        <v>0</v>
      </c>
      <c r="F213" s="229"/>
      <c r="G213" s="174">
        <f>+E213*F213</f>
        <v>0</v>
      </c>
      <c r="H213" s="225"/>
      <c r="I213" s="226"/>
      <c r="J213" s="225"/>
      <c r="K213" s="227"/>
      <c r="L213" s="227"/>
      <c r="M213" s="227"/>
      <c r="N213" s="227"/>
      <c r="O213" s="227"/>
      <c r="P213" s="227"/>
      <c r="Q213" s="227"/>
      <c r="R213" s="227"/>
      <c r="S213" s="227"/>
      <c r="T213" s="227"/>
      <c r="U213" s="226">
        <f>G213/2.5</f>
        <v>0</v>
      </c>
      <c r="V213" s="225"/>
      <c r="W213" s="227"/>
      <c r="X213" s="227"/>
      <c r="Y213" s="227"/>
      <c r="Z213" s="227"/>
      <c r="AA213" s="227"/>
      <c r="AB213" s="227"/>
      <c r="AC213" s="227"/>
      <c r="AD213" s="227"/>
      <c r="AE213" s="227"/>
      <c r="AF213" s="227"/>
      <c r="AG213" s="226">
        <f>G213/2.5</f>
        <v>0</v>
      </c>
      <c r="AH213" s="228"/>
      <c r="AI213" s="227"/>
      <c r="AJ213" s="227"/>
      <c r="AK213" s="227"/>
      <c r="AL213" s="227"/>
      <c r="AM213" s="227">
        <f>G213-SUM(J213:AL213)</f>
        <v>0</v>
      </c>
      <c r="AN213" s="227"/>
      <c r="AO213" s="227"/>
      <c r="AP213" s="227"/>
      <c r="AQ213" s="227"/>
      <c r="AR213" s="227"/>
      <c r="AS213" s="226"/>
      <c r="AT213" s="228"/>
      <c r="AU213" s="227"/>
      <c r="AV213" s="227"/>
      <c r="AW213" s="227"/>
      <c r="AX213" s="227"/>
      <c r="AY213" s="227"/>
      <c r="AZ213" s="227"/>
      <c r="BA213" s="227"/>
      <c r="BB213" s="227"/>
      <c r="BC213" s="227"/>
      <c r="BD213" s="227"/>
      <c r="BE213" s="226"/>
      <c r="BF213" s="228"/>
      <c r="BG213" s="227"/>
      <c r="BH213" s="227"/>
      <c r="BI213" s="227"/>
      <c r="BJ213" s="227"/>
      <c r="BK213" s="227"/>
      <c r="BL213" s="227"/>
      <c r="BM213" s="227"/>
      <c r="BN213" s="227"/>
      <c r="BO213" s="227"/>
      <c r="BP213" s="227"/>
      <c r="BQ213" s="226"/>
      <c r="BR213" s="228"/>
      <c r="BS213" s="227"/>
      <c r="BT213" s="227"/>
      <c r="BU213" s="227"/>
      <c r="BV213" s="227"/>
      <c r="BW213" s="227"/>
      <c r="BX213" s="227"/>
      <c r="BY213" s="227"/>
      <c r="BZ213" s="227"/>
      <c r="CA213" s="227"/>
      <c r="CB213" s="227"/>
      <c r="CC213" s="226"/>
      <c r="CD213" s="368"/>
    </row>
    <row r="214" spans="1:82" ht="27" x14ac:dyDescent="0.75">
      <c r="A214" s="175"/>
      <c r="B214" s="176" t="s">
        <v>372</v>
      </c>
      <c r="C214" s="182" t="s">
        <v>373</v>
      </c>
      <c r="D214" s="178" t="s">
        <v>86</v>
      </c>
      <c r="E214" s="300">
        <v>0</v>
      </c>
      <c r="F214" s="229"/>
      <c r="G214" s="174">
        <f>+E214*F214</f>
        <v>0</v>
      </c>
      <c r="H214" s="241"/>
      <c r="I214" s="242"/>
      <c r="J214" s="241"/>
      <c r="K214" s="243"/>
      <c r="L214" s="243"/>
      <c r="M214" s="243"/>
      <c r="N214" s="243"/>
      <c r="O214" s="243"/>
      <c r="P214" s="243"/>
      <c r="Q214" s="243"/>
      <c r="R214" s="243"/>
      <c r="S214" s="243"/>
      <c r="T214" s="243"/>
      <c r="U214" s="242">
        <f>G214/2.5</f>
        <v>0</v>
      </c>
      <c r="V214" s="241"/>
      <c r="W214" s="243"/>
      <c r="X214" s="243"/>
      <c r="Y214" s="243"/>
      <c r="Z214" s="243"/>
      <c r="AA214" s="243"/>
      <c r="AB214" s="243"/>
      <c r="AC214" s="243"/>
      <c r="AD214" s="243"/>
      <c r="AE214" s="243"/>
      <c r="AF214" s="243"/>
      <c r="AG214" s="242">
        <f>G214/2.5</f>
        <v>0</v>
      </c>
      <c r="AH214" s="244"/>
      <c r="AI214" s="243"/>
      <c r="AJ214" s="243"/>
      <c r="AK214" s="243"/>
      <c r="AL214" s="243"/>
      <c r="AM214" s="243">
        <f>G214-SUM(J214:AL214)</f>
        <v>0</v>
      </c>
      <c r="AN214" s="243"/>
      <c r="AO214" s="243"/>
      <c r="AP214" s="243"/>
      <c r="AQ214" s="243"/>
      <c r="AR214" s="243"/>
      <c r="AS214" s="242"/>
      <c r="AT214" s="244"/>
      <c r="AU214" s="243"/>
      <c r="AV214" s="243"/>
      <c r="AW214" s="243"/>
      <c r="AX214" s="243"/>
      <c r="AY214" s="243"/>
      <c r="AZ214" s="243"/>
      <c r="BA214" s="243"/>
      <c r="BB214" s="243"/>
      <c r="BC214" s="243"/>
      <c r="BD214" s="243"/>
      <c r="BE214" s="242"/>
      <c r="BF214" s="244"/>
      <c r="BG214" s="243"/>
      <c r="BH214" s="243"/>
      <c r="BI214" s="243"/>
      <c r="BJ214" s="243"/>
      <c r="BK214" s="243"/>
      <c r="BL214" s="243"/>
      <c r="BM214" s="243"/>
      <c r="BN214" s="243"/>
      <c r="BO214" s="243"/>
      <c r="BP214" s="243"/>
      <c r="BQ214" s="242"/>
      <c r="BR214" s="244"/>
      <c r="BS214" s="243"/>
      <c r="BT214" s="243"/>
      <c r="BU214" s="243"/>
      <c r="BV214" s="243"/>
      <c r="BW214" s="243"/>
      <c r="BX214" s="243"/>
      <c r="BY214" s="243"/>
      <c r="BZ214" s="243"/>
      <c r="CA214" s="243"/>
      <c r="CB214" s="243"/>
      <c r="CC214" s="242"/>
      <c r="CD214" s="368"/>
    </row>
    <row r="215" spans="1:82" ht="27" x14ac:dyDescent="0.75">
      <c r="A215" s="175"/>
      <c r="B215" s="121" t="s">
        <v>375</v>
      </c>
      <c r="C215" s="122" t="s">
        <v>376</v>
      </c>
      <c r="D215" s="123"/>
      <c r="E215" s="294"/>
      <c r="F215" s="249"/>
      <c r="G215" s="124">
        <f>SUM(G216:G247)</f>
        <v>0</v>
      </c>
      <c r="H215" s="125">
        <f>SUM(H216:H247)</f>
        <v>0</v>
      </c>
      <c r="I215" s="126">
        <f t="shared" ref="I215:AL215" si="200">SUM(I216:I247)</f>
        <v>0</v>
      </c>
      <c r="J215" s="125">
        <f t="shared" si="200"/>
        <v>0</v>
      </c>
      <c r="K215" s="127">
        <f t="shared" si="200"/>
        <v>0</v>
      </c>
      <c r="L215" s="127">
        <f t="shared" si="200"/>
        <v>0</v>
      </c>
      <c r="M215" s="127">
        <f t="shared" si="200"/>
        <v>0</v>
      </c>
      <c r="N215" s="127">
        <f t="shared" si="200"/>
        <v>0</v>
      </c>
      <c r="O215" s="127">
        <f t="shared" si="200"/>
        <v>0</v>
      </c>
      <c r="P215" s="127">
        <f>SUM(P216:P247)</f>
        <v>0</v>
      </c>
      <c r="Q215" s="127">
        <f t="shared" si="200"/>
        <v>0</v>
      </c>
      <c r="R215" s="127">
        <f t="shared" si="200"/>
        <v>0</v>
      </c>
      <c r="S215" s="127">
        <f t="shared" si="200"/>
        <v>0</v>
      </c>
      <c r="T215" s="127">
        <f t="shared" si="200"/>
        <v>0</v>
      </c>
      <c r="U215" s="126">
        <f t="shared" si="200"/>
        <v>0</v>
      </c>
      <c r="V215" s="125">
        <f t="shared" si="200"/>
        <v>0</v>
      </c>
      <c r="W215" s="127">
        <f t="shared" si="200"/>
        <v>0</v>
      </c>
      <c r="X215" s="127">
        <f t="shared" si="200"/>
        <v>0</v>
      </c>
      <c r="Y215" s="127">
        <f t="shared" si="200"/>
        <v>0</v>
      </c>
      <c r="Z215" s="127">
        <f t="shared" si="200"/>
        <v>0</v>
      </c>
      <c r="AA215" s="127">
        <f t="shared" si="200"/>
        <v>0</v>
      </c>
      <c r="AB215" s="127">
        <f t="shared" si="200"/>
        <v>0</v>
      </c>
      <c r="AC215" s="127">
        <f t="shared" si="200"/>
        <v>0</v>
      </c>
      <c r="AD215" s="127">
        <f t="shared" si="200"/>
        <v>0</v>
      </c>
      <c r="AE215" s="127">
        <f t="shared" si="200"/>
        <v>0</v>
      </c>
      <c r="AF215" s="127">
        <f t="shared" si="200"/>
        <v>0</v>
      </c>
      <c r="AG215" s="126">
        <f t="shared" si="200"/>
        <v>0</v>
      </c>
      <c r="AH215" s="128">
        <f t="shared" si="200"/>
        <v>0</v>
      </c>
      <c r="AI215" s="127">
        <f t="shared" si="200"/>
        <v>0</v>
      </c>
      <c r="AJ215" s="127">
        <f t="shared" si="200"/>
        <v>0</v>
      </c>
      <c r="AK215" s="127">
        <f t="shared" si="200"/>
        <v>0</v>
      </c>
      <c r="AL215" s="127">
        <f t="shared" si="200"/>
        <v>0</v>
      </c>
      <c r="AM215" s="127">
        <f t="shared" ref="AM215:CC215" si="201">SUM(AM216:AM247)</f>
        <v>0</v>
      </c>
      <c r="AN215" s="127">
        <f t="shared" si="201"/>
        <v>0</v>
      </c>
      <c r="AO215" s="127">
        <f t="shared" si="201"/>
        <v>0</v>
      </c>
      <c r="AP215" s="127">
        <f t="shared" si="201"/>
        <v>0</v>
      </c>
      <c r="AQ215" s="127">
        <f t="shared" si="201"/>
        <v>0</v>
      </c>
      <c r="AR215" s="127">
        <f t="shared" si="201"/>
        <v>0</v>
      </c>
      <c r="AS215" s="126">
        <f t="shared" si="201"/>
        <v>0</v>
      </c>
      <c r="AT215" s="128">
        <f t="shared" si="201"/>
        <v>0</v>
      </c>
      <c r="AU215" s="127">
        <f t="shared" si="201"/>
        <v>0</v>
      </c>
      <c r="AV215" s="127">
        <f t="shared" si="201"/>
        <v>0</v>
      </c>
      <c r="AW215" s="127">
        <f t="shared" si="201"/>
        <v>0</v>
      </c>
      <c r="AX215" s="127">
        <f t="shared" si="201"/>
        <v>0</v>
      </c>
      <c r="AY215" s="127">
        <f t="shared" si="201"/>
        <v>0</v>
      </c>
      <c r="AZ215" s="127">
        <f t="shared" si="201"/>
        <v>0</v>
      </c>
      <c r="BA215" s="127">
        <f t="shared" si="201"/>
        <v>0</v>
      </c>
      <c r="BB215" s="127">
        <f t="shared" si="201"/>
        <v>0</v>
      </c>
      <c r="BC215" s="127">
        <f t="shared" si="201"/>
        <v>0</v>
      </c>
      <c r="BD215" s="127">
        <f t="shared" si="201"/>
        <v>0</v>
      </c>
      <c r="BE215" s="126">
        <f t="shared" si="201"/>
        <v>0</v>
      </c>
      <c r="BF215" s="128">
        <f t="shared" si="201"/>
        <v>0</v>
      </c>
      <c r="BG215" s="127">
        <f t="shared" si="201"/>
        <v>0</v>
      </c>
      <c r="BH215" s="127">
        <f t="shared" si="201"/>
        <v>0</v>
      </c>
      <c r="BI215" s="127">
        <f t="shared" si="201"/>
        <v>0</v>
      </c>
      <c r="BJ215" s="127">
        <f t="shared" si="201"/>
        <v>0</v>
      </c>
      <c r="BK215" s="127">
        <f t="shared" si="201"/>
        <v>0</v>
      </c>
      <c r="BL215" s="127">
        <f t="shared" si="201"/>
        <v>0</v>
      </c>
      <c r="BM215" s="127">
        <f t="shared" si="201"/>
        <v>0</v>
      </c>
      <c r="BN215" s="127">
        <f t="shared" si="201"/>
        <v>0</v>
      </c>
      <c r="BO215" s="127">
        <f t="shared" si="201"/>
        <v>0</v>
      </c>
      <c r="BP215" s="127">
        <f t="shared" si="201"/>
        <v>0</v>
      </c>
      <c r="BQ215" s="126">
        <f t="shared" si="201"/>
        <v>0</v>
      </c>
      <c r="BR215" s="128">
        <f t="shared" si="201"/>
        <v>0</v>
      </c>
      <c r="BS215" s="127">
        <f t="shared" si="201"/>
        <v>0</v>
      </c>
      <c r="BT215" s="127">
        <f t="shared" si="201"/>
        <v>0</v>
      </c>
      <c r="BU215" s="127">
        <f t="shared" si="201"/>
        <v>0</v>
      </c>
      <c r="BV215" s="127">
        <f t="shared" si="201"/>
        <v>0</v>
      </c>
      <c r="BW215" s="127">
        <f t="shared" si="201"/>
        <v>0</v>
      </c>
      <c r="BX215" s="127">
        <f t="shared" si="201"/>
        <v>0</v>
      </c>
      <c r="BY215" s="127">
        <f t="shared" si="201"/>
        <v>0</v>
      </c>
      <c r="BZ215" s="127">
        <f t="shared" si="201"/>
        <v>0</v>
      </c>
      <c r="CA215" s="127">
        <f t="shared" si="201"/>
        <v>0</v>
      </c>
      <c r="CB215" s="127">
        <f t="shared" si="201"/>
        <v>0</v>
      </c>
      <c r="CC215" s="126">
        <f t="shared" si="201"/>
        <v>0</v>
      </c>
      <c r="CD215" s="368"/>
    </row>
    <row r="216" spans="1:82" x14ac:dyDescent="0.75">
      <c r="A216" s="175"/>
      <c r="B216" s="176" t="s">
        <v>377</v>
      </c>
      <c r="C216" s="177" t="s">
        <v>378</v>
      </c>
      <c r="D216" s="178" t="s">
        <v>86</v>
      </c>
      <c r="E216" s="300">
        <v>0</v>
      </c>
      <c r="F216" s="229"/>
      <c r="G216" s="174">
        <f t="shared" ref="G216:G223" si="202">+E216*F216</f>
        <v>0</v>
      </c>
      <c r="H216" s="225"/>
      <c r="I216" s="226"/>
      <c r="J216" s="225"/>
      <c r="K216" s="227"/>
      <c r="L216" s="227"/>
      <c r="M216" s="227"/>
      <c r="N216" s="227"/>
      <c r="O216" s="227"/>
      <c r="P216" s="227"/>
      <c r="Q216" s="227"/>
      <c r="R216" s="227"/>
      <c r="S216" s="227"/>
      <c r="T216" s="227"/>
      <c r="U216" s="226">
        <f t="shared" ref="U216:U222" si="203">G216/2.5</f>
        <v>0</v>
      </c>
      <c r="V216" s="225"/>
      <c r="W216" s="227"/>
      <c r="X216" s="227"/>
      <c r="Y216" s="227"/>
      <c r="Z216" s="227"/>
      <c r="AA216" s="227"/>
      <c r="AB216" s="227"/>
      <c r="AC216" s="227"/>
      <c r="AD216" s="227"/>
      <c r="AE216" s="227"/>
      <c r="AF216" s="227"/>
      <c r="AG216" s="226">
        <f t="shared" ref="AG216:AG222" si="204">G216/2.5</f>
        <v>0</v>
      </c>
      <c r="AH216" s="228"/>
      <c r="AI216" s="227"/>
      <c r="AJ216" s="227"/>
      <c r="AK216" s="227"/>
      <c r="AL216" s="227"/>
      <c r="AM216" s="227">
        <f t="shared" ref="AM216:AM222" si="205">G216-SUM(J216:AL216)</f>
        <v>0</v>
      </c>
      <c r="AN216" s="227"/>
      <c r="AO216" s="227"/>
      <c r="AP216" s="227"/>
      <c r="AQ216" s="227"/>
      <c r="AR216" s="227"/>
      <c r="AS216" s="226"/>
      <c r="AT216" s="228"/>
      <c r="AU216" s="227"/>
      <c r="AV216" s="227"/>
      <c r="AW216" s="227"/>
      <c r="AX216" s="227"/>
      <c r="AY216" s="227"/>
      <c r="AZ216" s="227"/>
      <c r="BA216" s="227"/>
      <c r="BB216" s="227"/>
      <c r="BC216" s="227"/>
      <c r="BD216" s="227"/>
      <c r="BE216" s="226"/>
      <c r="BF216" s="228"/>
      <c r="BG216" s="227"/>
      <c r="BH216" s="227"/>
      <c r="BI216" s="227"/>
      <c r="BJ216" s="227"/>
      <c r="BK216" s="227"/>
      <c r="BL216" s="227"/>
      <c r="BM216" s="227"/>
      <c r="BN216" s="227"/>
      <c r="BO216" s="227"/>
      <c r="BP216" s="227"/>
      <c r="BQ216" s="226"/>
      <c r="BR216" s="228"/>
      <c r="BS216" s="227"/>
      <c r="BT216" s="227"/>
      <c r="BU216" s="227"/>
      <c r="BV216" s="227"/>
      <c r="BW216" s="227"/>
      <c r="BX216" s="227"/>
      <c r="BY216" s="227"/>
      <c r="BZ216" s="227"/>
      <c r="CA216" s="227"/>
      <c r="CB216" s="227"/>
      <c r="CC216" s="226"/>
      <c r="CD216" s="368"/>
    </row>
    <row r="217" spans="1:82" x14ac:dyDescent="0.75">
      <c r="A217" s="175"/>
      <c r="B217" s="176" t="s">
        <v>379</v>
      </c>
      <c r="C217" s="177" t="s">
        <v>380</v>
      </c>
      <c r="D217" s="178" t="s">
        <v>86</v>
      </c>
      <c r="E217" s="300">
        <v>0</v>
      </c>
      <c r="F217" s="229"/>
      <c r="G217" s="174">
        <f t="shared" si="202"/>
        <v>0</v>
      </c>
      <c r="H217" s="225"/>
      <c r="I217" s="226"/>
      <c r="J217" s="225"/>
      <c r="K217" s="227"/>
      <c r="L217" s="227"/>
      <c r="M217" s="227"/>
      <c r="N217" s="227"/>
      <c r="O217" s="227"/>
      <c r="P217" s="227"/>
      <c r="Q217" s="227"/>
      <c r="R217" s="227"/>
      <c r="S217" s="227"/>
      <c r="T217" s="227"/>
      <c r="U217" s="226">
        <f t="shared" si="203"/>
        <v>0</v>
      </c>
      <c r="V217" s="225"/>
      <c r="W217" s="227"/>
      <c r="X217" s="227"/>
      <c r="Y217" s="227"/>
      <c r="Z217" s="227"/>
      <c r="AA217" s="227"/>
      <c r="AB217" s="227"/>
      <c r="AC217" s="227"/>
      <c r="AD217" s="227"/>
      <c r="AE217" s="227"/>
      <c r="AF217" s="227"/>
      <c r="AG217" s="226">
        <f t="shared" si="204"/>
        <v>0</v>
      </c>
      <c r="AH217" s="228"/>
      <c r="AI217" s="227"/>
      <c r="AJ217" s="227"/>
      <c r="AK217" s="227"/>
      <c r="AL217" s="227"/>
      <c r="AM217" s="227">
        <f t="shared" si="205"/>
        <v>0</v>
      </c>
      <c r="AN217" s="227"/>
      <c r="AO217" s="227"/>
      <c r="AP217" s="227"/>
      <c r="AQ217" s="227"/>
      <c r="AR217" s="227"/>
      <c r="AS217" s="226"/>
      <c r="AT217" s="228"/>
      <c r="AU217" s="227"/>
      <c r="AV217" s="227"/>
      <c r="AW217" s="227"/>
      <c r="AX217" s="227"/>
      <c r="AY217" s="227"/>
      <c r="AZ217" s="227"/>
      <c r="BA217" s="227"/>
      <c r="BB217" s="227"/>
      <c r="BC217" s="227"/>
      <c r="BD217" s="227"/>
      <c r="BE217" s="226"/>
      <c r="BF217" s="228"/>
      <c r="BG217" s="227"/>
      <c r="BH217" s="227"/>
      <c r="BI217" s="227"/>
      <c r="BJ217" s="227"/>
      <c r="BK217" s="227"/>
      <c r="BL217" s="227"/>
      <c r="BM217" s="227"/>
      <c r="BN217" s="227"/>
      <c r="BO217" s="227"/>
      <c r="BP217" s="227"/>
      <c r="BQ217" s="226"/>
      <c r="BR217" s="228"/>
      <c r="BS217" s="227"/>
      <c r="BT217" s="227"/>
      <c r="BU217" s="227"/>
      <c r="BV217" s="227"/>
      <c r="BW217" s="227"/>
      <c r="BX217" s="227"/>
      <c r="BY217" s="227"/>
      <c r="BZ217" s="227"/>
      <c r="CA217" s="227"/>
      <c r="CB217" s="227"/>
      <c r="CC217" s="226"/>
      <c r="CD217" s="368"/>
    </row>
    <row r="218" spans="1:82" x14ac:dyDescent="0.75">
      <c r="A218" s="39"/>
      <c r="B218" s="176" t="s">
        <v>381</v>
      </c>
      <c r="C218" s="177" t="s">
        <v>382</v>
      </c>
      <c r="D218" s="178" t="s">
        <v>86</v>
      </c>
      <c r="E218" s="300">
        <v>0</v>
      </c>
      <c r="F218" s="229"/>
      <c r="G218" s="174">
        <f t="shared" si="202"/>
        <v>0</v>
      </c>
      <c r="H218" s="225"/>
      <c r="I218" s="226"/>
      <c r="J218" s="225"/>
      <c r="K218" s="227"/>
      <c r="L218" s="227"/>
      <c r="M218" s="227"/>
      <c r="N218" s="227"/>
      <c r="O218" s="227"/>
      <c r="P218" s="227"/>
      <c r="Q218" s="227"/>
      <c r="R218" s="227"/>
      <c r="S218" s="227"/>
      <c r="T218" s="227"/>
      <c r="U218" s="226">
        <f t="shared" si="203"/>
        <v>0</v>
      </c>
      <c r="V218" s="225"/>
      <c r="W218" s="227"/>
      <c r="X218" s="227"/>
      <c r="Y218" s="227"/>
      <c r="Z218" s="227"/>
      <c r="AA218" s="227"/>
      <c r="AB218" s="227"/>
      <c r="AC218" s="227"/>
      <c r="AD218" s="227"/>
      <c r="AE218" s="227"/>
      <c r="AF218" s="227"/>
      <c r="AG218" s="226">
        <f t="shared" si="204"/>
        <v>0</v>
      </c>
      <c r="AH218" s="228"/>
      <c r="AI218" s="227"/>
      <c r="AJ218" s="227"/>
      <c r="AK218" s="227"/>
      <c r="AL218" s="227"/>
      <c r="AM218" s="227">
        <f t="shared" si="205"/>
        <v>0</v>
      </c>
      <c r="AN218" s="227"/>
      <c r="AO218" s="227"/>
      <c r="AP218" s="227"/>
      <c r="AQ218" s="227"/>
      <c r="AR218" s="227"/>
      <c r="AS218" s="226"/>
      <c r="AT218" s="228"/>
      <c r="AU218" s="227"/>
      <c r="AV218" s="227"/>
      <c r="AW218" s="227"/>
      <c r="AX218" s="227"/>
      <c r="AY218" s="227"/>
      <c r="AZ218" s="227"/>
      <c r="BA218" s="227"/>
      <c r="BB218" s="227"/>
      <c r="BC218" s="227"/>
      <c r="BD218" s="227"/>
      <c r="BE218" s="226"/>
      <c r="BF218" s="228"/>
      <c r="BG218" s="227"/>
      <c r="BH218" s="227"/>
      <c r="BI218" s="227"/>
      <c r="BJ218" s="227"/>
      <c r="BK218" s="227"/>
      <c r="BL218" s="227"/>
      <c r="BM218" s="227"/>
      <c r="BN218" s="227"/>
      <c r="BO218" s="227"/>
      <c r="BP218" s="227"/>
      <c r="BQ218" s="226"/>
      <c r="BR218" s="228"/>
      <c r="BS218" s="227"/>
      <c r="BT218" s="227"/>
      <c r="BU218" s="227"/>
      <c r="BV218" s="227"/>
      <c r="BW218" s="227"/>
      <c r="BX218" s="227"/>
      <c r="BY218" s="227"/>
      <c r="BZ218" s="227"/>
      <c r="CA218" s="227"/>
      <c r="CB218" s="227"/>
      <c r="CC218" s="226"/>
      <c r="CD218" s="368"/>
    </row>
    <row r="219" spans="1:82" x14ac:dyDescent="0.75">
      <c r="A219" s="175"/>
      <c r="B219" s="176" t="s">
        <v>383</v>
      </c>
      <c r="C219" s="177" t="s">
        <v>384</v>
      </c>
      <c r="D219" s="178" t="s">
        <v>86</v>
      </c>
      <c r="E219" s="300">
        <v>0</v>
      </c>
      <c r="F219" s="229"/>
      <c r="G219" s="174">
        <f t="shared" si="202"/>
        <v>0</v>
      </c>
      <c r="H219" s="225"/>
      <c r="I219" s="226"/>
      <c r="J219" s="225"/>
      <c r="K219" s="227"/>
      <c r="L219" s="227"/>
      <c r="M219" s="227"/>
      <c r="N219" s="227"/>
      <c r="O219" s="227"/>
      <c r="P219" s="227"/>
      <c r="Q219" s="227"/>
      <c r="R219" s="227"/>
      <c r="S219" s="227"/>
      <c r="T219" s="227"/>
      <c r="U219" s="226">
        <f t="shared" si="203"/>
        <v>0</v>
      </c>
      <c r="V219" s="225"/>
      <c r="W219" s="227"/>
      <c r="X219" s="227"/>
      <c r="Y219" s="227"/>
      <c r="Z219" s="227"/>
      <c r="AA219" s="227"/>
      <c r="AB219" s="227"/>
      <c r="AC219" s="227"/>
      <c r="AD219" s="227"/>
      <c r="AE219" s="227"/>
      <c r="AF219" s="227"/>
      <c r="AG219" s="226">
        <f t="shared" si="204"/>
        <v>0</v>
      </c>
      <c r="AH219" s="228"/>
      <c r="AI219" s="227"/>
      <c r="AJ219" s="227"/>
      <c r="AK219" s="227"/>
      <c r="AL219" s="227"/>
      <c r="AM219" s="227">
        <f t="shared" si="205"/>
        <v>0</v>
      </c>
      <c r="AN219" s="227"/>
      <c r="AO219" s="227"/>
      <c r="AP219" s="227"/>
      <c r="AQ219" s="227"/>
      <c r="AR219" s="227"/>
      <c r="AS219" s="226"/>
      <c r="AT219" s="228"/>
      <c r="AU219" s="227"/>
      <c r="AV219" s="227"/>
      <c r="AW219" s="227"/>
      <c r="AX219" s="227"/>
      <c r="AY219" s="227"/>
      <c r="AZ219" s="227"/>
      <c r="BA219" s="227"/>
      <c r="BB219" s="227"/>
      <c r="BC219" s="227"/>
      <c r="BD219" s="227"/>
      <c r="BE219" s="226"/>
      <c r="BF219" s="228"/>
      <c r="BG219" s="227"/>
      <c r="BH219" s="227"/>
      <c r="BI219" s="227"/>
      <c r="BJ219" s="227"/>
      <c r="BK219" s="227"/>
      <c r="BL219" s="227"/>
      <c r="BM219" s="227"/>
      <c r="BN219" s="227"/>
      <c r="BO219" s="227"/>
      <c r="BP219" s="227"/>
      <c r="BQ219" s="226"/>
      <c r="BR219" s="228"/>
      <c r="BS219" s="227"/>
      <c r="BT219" s="227"/>
      <c r="BU219" s="227"/>
      <c r="BV219" s="227"/>
      <c r="BW219" s="227"/>
      <c r="BX219" s="227"/>
      <c r="BY219" s="227"/>
      <c r="BZ219" s="227"/>
      <c r="CA219" s="227"/>
      <c r="CB219" s="227"/>
      <c r="CC219" s="226"/>
      <c r="CD219" s="368"/>
    </row>
    <row r="220" spans="1:82" x14ac:dyDescent="0.75">
      <c r="A220" s="175"/>
      <c r="B220" s="176" t="s">
        <v>385</v>
      </c>
      <c r="C220" s="177" t="s">
        <v>386</v>
      </c>
      <c r="D220" s="178" t="s">
        <v>86</v>
      </c>
      <c r="E220" s="300">
        <v>0</v>
      </c>
      <c r="F220" s="229"/>
      <c r="G220" s="174">
        <f t="shared" si="202"/>
        <v>0</v>
      </c>
      <c r="H220" s="225"/>
      <c r="I220" s="226"/>
      <c r="J220" s="225"/>
      <c r="K220" s="227"/>
      <c r="L220" s="227"/>
      <c r="M220" s="227"/>
      <c r="N220" s="227"/>
      <c r="O220" s="227"/>
      <c r="P220" s="227"/>
      <c r="Q220" s="227"/>
      <c r="R220" s="227"/>
      <c r="S220" s="227"/>
      <c r="T220" s="227"/>
      <c r="U220" s="226">
        <f t="shared" si="203"/>
        <v>0</v>
      </c>
      <c r="V220" s="225"/>
      <c r="W220" s="227"/>
      <c r="X220" s="227"/>
      <c r="Y220" s="227"/>
      <c r="Z220" s="227"/>
      <c r="AA220" s="227"/>
      <c r="AB220" s="227"/>
      <c r="AC220" s="227"/>
      <c r="AD220" s="227"/>
      <c r="AE220" s="227"/>
      <c r="AF220" s="227"/>
      <c r="AG220" s="226">
        <f t="shared" si="204"/>
        <v>0</v>
      </c>
      <c r="AH220" s="228"/>
      <c r="AI220" s="227"/>
      <c r="AJ220" s="227"/>
      <c r="AK220" s="227"/>
      <c r="AL220" s="227"/>
      <c r="AM220" s="227">
        <f t="shared" si="205"/>
        <v>0</v>
      </c>
      <c r="AN220" s="227"/>
      <c r="AO220" s="227"/>
      <c r="AP220" s="227"/>
      <c r="AQ220" s="227"/>
      <c r="AR220" s="227"/>
      <c r="AS220" s="226"/>
      <c r="AT220" s="228"/>
      <c r="AU220" s="227"/>
      <c r="AV220" s="227"/>
      <c r="AW220" s="227"/>
      <c r="AX220" s="227"/>
      <c r="AY220" s="227"/>
      <c r="AZ220" s="227"/>
      <c r="BA220" s="227"/>
      <c r="BB220" s="227"/>
      <c r="BC220" s="227"/>
      <c r="BD220" s="227"/>
      <c r="BE220" s="226"/>
      <c r="BF220" s="228"/>
      <c r="BG220" s="227"/>
      <c r="BH220" s="227"/>
      <c r="BI220" s="227"/>
      <c r="BJ220" s="227"/>
      <c r="BK220" s="227"/>
      <c r="BL220" s="227"/>
      <c r="BM220" s="227"/>
      <c r="BN220" s="227"/>
      <c r="BO220" s="227"/>
      <c r="BP220" s="227"/>
      <c r="BQ220" s="226"/>
      <c r="BR220" s="228"/>
      <c r="BS220" s="227"/>
      <c r="BT220" s="227"/>
      <c r="BU220" s="227"/>
      <c r="BV220" s="227"/>
      <c r="BW220" s="227"/>
      <c r="BX220" s="227"/>
      <c r="BY220" s="227"/>
      <c r="BZ220" s="227"/>
      <c r="CA220" s="227"/>
      <c r="CB220" s="227"/>
      <c r="CC220" s="226"/>
      <c r="CD220" s="368"/>
    </row>
    <row r="221" spans="1:82" x14ac:dyDescent="0.75">
      <c r="A221" s="175"/>
      <c r="B221" s="176" t="s">
        <v>387</v>
      </c>
      <c r="C221" s="177" t="s">
        <v>388</v>
      </c>
      <c r="D221" s="178" t="s">
        <v>86</v>
      </c>
      <c r="E221" s="300">
        <v>0</v>
      </c>
      <c r="F221" s="229"/>
      <c r="G221" s="174">
        <f t="shared" si="202"/>
        <v>0</v>
      </c>
      <c r="H221" s="225"/>
      <c r="I221" s="226"/>
      <c r="J221" s="225"/>
      <c r="K221" s="227"/>
      <c r="L221" s="227"/>
      <c r="M221" s="227"/>
      <c r="N221" s="227"/>
      <c r="O221" s="227"/>
      <c r="P221" s="227"/>
      <c r="Q221" s="227"/>
      <c r="R221" s="227"/>
      <c r="S221" s="227"/>
      <c r="T221" s="227"/>
      <c r="U221" s="226">
        <f t="shared" si="203"/>
        <v>0</v>
      </c>
      <c r="V221" s="225"/>
      <c r="W221" s="227"/>
      <c r="X221" s="227"/>
      <c r="Y221" s="227"/>
      <c r="Z221" s="227"/>
      <c r="AA221" s="227"/>
      <c r="AB221" s="227"/>
      <c r="AC221" s="227"/>
      <c r="AD221" s="227"/>
      <c r="AE221" s="227"/>
      <c r="AF221" s="227"/>
      <c r="AG221" s="226">
        <f t="shared" si="204"/>
        <v>0</v>
      </c>
      <c r="AH221" s="228"/>
      <c r="AI221" s="227"/>
      <c r="AJ221" s="227"/>
      <c r="AK221" s="227"/>
      <c r="AL221" s="227"/>
      <c r="AM221" s="227">
        <f t="shared" si="205"/>
        <v>0</v>
      </c>
      <c r="AN221" s="227"/>
      <c r="AO221" s="227"/>
      <c r="AP221" s="227"/>
      <c r="AQ221" s="227"/>
      <c r="AR221" s="227"/>
      <c r="AS221" s="226"/>
      <c r="AT221" s="228"/>
      <c r="AU221" s="227"/>
      <c r="AV221" s="227"/>
      <c r="AW221" s="227"/>
      <c r="AX221" s="227"/>
      <c r="AY221" s="227"/>
      <c r="AZ221" s="227"/>
      <c r="BA221" s="227"/>
      <c r="BB221" s="227"/>
      <c r="BC221" s="227"/>
      <c r="BD221" s="227"/>
      <c r="BE221" s="226"/>
      <c r="BF221" s="228"/>
      <c r="BG221" s="227"/>
      <c r="BH221" s="227"/>
      <c r="BI221" s="227"/>
      <c r="BJ221" s="227"/>
      <c r="BK221" s="227"/>
      <c r="BL221" s="227"/>
      <c r="BM221" s="227"/>
      <c r="BN221" s="227"/>
      <c r="BO221" s="227"/>
      <c r="BP221" s="227"/>
      <c r="BQ221" s="226"/>
      <c r="BR221" s="228"/>
      <c r="BS221" s="227"/>
      <c r="BT221" s="227"/>
      <c r="BU221" s="227"/>
      <c r="BV221" s="227"/>
      <c r="BW221" s="227"/>
      <c r="BX221" s="227"/>
      <c r="BY221" s="227"/>
      <c r="BZ221" s="227"/>
      <c r="CA221" s="227"/>
      <c r="CB221" s="227"/>
      <c r="CC221" s="226"/>
      <c r="CD221" s="368"/>
    </row>
    <row r="222" spans="1:82" x14ac:dyDescent="0.75">
      <c r="A222" s="175"/>
      <c r="B222" s="176" t="s">
        <v>389</v>
      </c>
      <c r="C222" s="177" t="s">
        <v>390</v>
      </c>
      <c r="D222" s="178" t="s">
        <v>86</v>
      </c>
      <c r="E222" s="300">
        <v>0</v>
      </c>
      <c r="F222" s="229"/>
      <c r="G222" s="174">
        <f t="shared" si="202"/>
        <v>0</v>
      </c>
      <c r="H222" s="225"/>
      <c r="I222" s="226"/>
      <c r="J222" s="225"/>
      <c r="K222" s="227"/>
      <c r="L222" s="227"/>
      <c r="M222" s="227"/>
      <c r="N222" s="227"/>
      <c r="O222" s="227"/>
      <c r="P222" s="227"/>
      <c r="Q222" s="227"/>
      <c r="R222" s="227"/>
      <c r="S222" s="227"/>
      <c r="T222" s="227"/>
      <c r="U222" s="226">
        <f t="shared" si="203"/>
        <v>0</v>
      </c>
      <c r="V222" s="225"/>
      <c r="W222" s="227"/>
      <c r="X222" s="227"/>
      <c r="Y222" s="227"/>
      <c r="Z222" s="227"/>
      <c r="AA222" s="227"/>
      <c r="AB222" s="227"/>
      <c r="AC222" s="227"/>
      <c r="AD222" s="227"/>
      <c r="AE222" s="227"/>
      <c r="AF222" s="227"/>
      <c r="AG222" s="226">
        <f t="shared" si="204"/>
        <v>0</v>
      </c>
      <c r="AH222" s="228"/>
      <c r="AI222" s="227"/>
      <c r="AJ222" s="227"/>
      <c r="AK222" s="227"/>
      <c r="AL222" s="227"/>
      <c r="AM222" s="227">
        <f t="shared" si="205"/>
        <v>0</v>
      </c>
      <c r="AN222" s="227"/>
      <c r="AO222" s="227"/>
      <c r="AP222" s="227"/>
      <c r="AQ222" s="227"/>
      <c r="AR222" s="227"/>
      <c r="AS222" s="226"/>
      <c r="AT222" s="228"/>
      <c r="AU222" s="227"/>
      <c r="AV222" s="227"/>
      <c r="AW222" s="227"/>
      <c r="AX222" s="227"/>
      <c r="AY222" s="227"/>
      <c r="AZ222" s="227"/>
      <c r="BA222" s="227"/>
      <c r="BB222" s="227"/>
      <c r="BC222" s="227"/>
      <c r="BD222" s="227"/>
      <c r="BE222" s="226"/>
      <c r="BF222" s="228"/>
      <c r="BG222" s="227"/>
      <c r="BH222" s="227"/>
      <c r="BI222" s="227"/>
      <c r="BJ222" s="227"/>
      <c r="BK222" s="227"/>
      <c r="BL222" s="227"/>
      <c r="BM222" s="227"/>
      <c r="BN222" s="227"/>
      <c r="BO222" s="227"/>
      <c r="BP222" s="227"/>
      <c r="BQ222" s="226"/>
      <c r="BR222" s="228"/>
      <c r="BS222" s="227"/>
      <c r="BT222" s="227"/>
      <c r="BU222" s="227"/>
      <c r="BV222" s="227"/>
      <c r="BW222" s="227"/>
      <c r="BX222" s="227"/>
      <c r="BY222" s="227"/>
      <c r="BZ222" s="227"/>
      <c r="CA222" s="227"/>
      <c r="CB222" s="227"/>
      <c r="CC222" s="226"/>
      <c r="CD222" s="368"/>
    </row>
    <row r="223" spans="1:82" ht="27" x14ac:dyDescent="0.75">
      <c r="A223" s="175"/>
      <c r="B223" s="73" t="s">
        <v>391</v>
      </c>
      <c r="C223" s="129" t="s">
        <v>903</v>
      </c>
      <c r="D223" s="139" t="s">
        <v>86</v>
      </c>
      <c r="E223" s="255">
        <v>1</v>
      </c>
      <c r="F223" s="216"/>
      <c r="G223" s="74">
        <f t="shared" si="202"/>
        <v>0</v>
      </c>
      <c r="H223" s="230"/>
      <c r="I223" s="232"/>
      <c r="J223" s="230"/>
      <c r="K223" s="231"/>
      <c r="L223" s="231"/>
      <c r="M223" s="231"/>
      <c r="N223" s="231"/>
      <c r="O223" s="231"/>
      <c r="P223" s="231"/>
      <c r="Q223" s="231"/>
      <c r="R223" s="231"/>
      <c r="S223" s="231"/>
      <c r="T223" s="231"/>
      <c r="U223" s="232">
        <f>G223/6</f>
        <v>0</v>
      </c>
      <c r="V223" s="230"/>
      <c r="W223" s="231"/>
      <c r="X223" s="231"/>
      <c r="Y223" s="231"/>
      <c r="Z223" s="231"/>
      <c r="AA223" s="231"/>
      <c r="AB223" s="231"/>
      <c r="AC223" s="231"/>
      <c r="AD223" s="231"/>
      <c r="AE223" s="231"/>
      <c r="AF223" s="231"/>
      <c r="AG223" s="232">
        <f>G223/6</f>
        <v>0</v>
      </c>
      <c r="AH223" s="233"/>
      <c r="AI223" s="231"/>
      <c r="AJ223" s="231"/>
      <c r="AK223" s="231"/>
      <c r="AL223" s="231"/>
      <c r="AM223" s="231"/>
      <c r="AN223" s="231"/>
      <c r="AO223" s="231"/>
      <c r="AP223" s="231"/>
      <c r="AQ223" s="231"/>
      <c r="AR223" s="231"/>
      <c r="AS223" s="232">
        <f>G223/6</f>
        <v>0</v>
      </c>
      <c r="AT223" s="233"/>
      <c r="AU223" s="231"/>
      <c r="AV223" s="231"/>
      <c r="AW223" s="231"/>
      <c r="AX223" s="231"/>
      <c r="AY223" s="231"/>
      <c r="AZ223" s="231"/>
      <c r="BA223" s="231"/>
      <c r="BB223" s="231"/>
      <c r="BC223" s="231"/>
      <c r="BD223" s="231"/>
      <c r="BE223" s="232">
        <f>G223/6</f>
        <v>0</v>
      </c>
      <c r="BF223" s="233"/>
      <c r="BG223" s="231"/>
      <c r="BH223" s="231"/>
      <c r="BI223" s="231"/>
      <c r="BJ223" s="231"/>
      <c r="BK223" s="231"/>
      <c r="BL223" s="231"/>
      <c r="BM223" s="231"/>
      <c r="BN223" s="231"/>
      <c r="BO223" s="231"/>
      <c r="BP223" s="231"/>
      <c r="BQ223" s="232">
        <f>G223/6</f>
        <v>0</v>
      </c>
      <c r="BR223" s="233"/>
      <c r="BS223" s="231"/>
      <c r="BT223" s="231"/>
      <c r="BU223" s="231"/>
      <c r="BV223" s="231"/>
      <c r="BW223" s="231"/>
      <c r="BX223" s="231"/>
      <c r="BY223" s="231"/>
      <c r="BZ223" s="231"/>
      <c r="CA223" s="231"/>
      <c r="CB223" s="231"/>
      <c r="CC223" s="232">
        <f>G223-SUM(J223:CB223)</f>
        <v>0</v>
      </c>
      <c r="CD223" s="368"/>
    </row>
    <row r="224" spans="1:82" ht="27" x14ac:dyDescent="0.75">
      <c r="A224" s="39"/>
      <c r="B224" s="176" t="s">
        <v>392</v>
      </c>
      <c r="C224" s="177" t="s">
        <v>393</v>
      </c>
      <c r="D224" s="178" t="s">
        <v>226</v>
      </c>
      <c r="E224" s="300">
        <v>0</v>
      </c>
      <c r="F224" s="229"/>
      <c r="G224" s="174">
        <f t="shared" ref="G224:G229" si="206">+E224*F224</f>
        <v>0</v>
      </c>
      <c r="H224" s="225"/>
      <c r="I224" s="226"/>
      <c r="J224" s="225"/>
      <c r="K224" s="227"/>
      <c r="L224" s="227"/>
      <c r="M224" s="227"/>
      <c r="N224" s="227"/>
      <c r="O224" s="227"/>
      <c r="P224" s="227"/>
      <c r="Q224" s="227"/>
      <c r="R224" s="227"/>
      <c r="S224" s="227"/>
      <c r="T224" s="227"/>
      <c r="U224" s="226">
        <f t="shared" ref="U224:U229" si="207">G224/2.5</f>
        <v>0</v>
      </c>
      <c r="V224" s="225"/>
      <c r="W224" s="227"/>
      <c r="X224" s="227"/>
      <c r="Y224" s="227"/>
      <c r="Z224" s="227"/>
      <c r="AA224" s="227"/>
      <c r="AB224" s="227"/>
      <c r="AC224" s="227"/>
      <c r="AD224" s="227"/>
      <c r="AE224" s="227"/>
      <c r="AF224" s="227"/>
      <c r="AG224" s="226">
        <f t="shared" ref="AG224:AG229" si="208">G224/2.5</f>
        <v>0</v>
      </c>
      <c r="AH224" s="228"/>
      <c r="AI224" s="227"/>
      <c r="AJ224" s="227"/>
      <c r="AK224" s="227"/>
      <c r="AL224" s="227"/>
      <c r="AM224" s="227">
        <f t="shared" ref="AM224:AM229" si="209">G224-SUM(J224:AL224)</f>
        <v>0</v>
      </c>
      <c r="AN224" s="227"/>
      <c r="AO224" s="227"/>
      <c r="AP224" s="227"/>
      <c r="AQ224" s="227"/>
      <c r="AR224" s="227"/>
      <c r="AS224" s="226"/>
      <c r="AT224" s="228"/>
      <c r="AU224" s="227"/>
      <c r="AV224" s="227"/>
      <c r="AW224" s="227"/>
      <c r="AX224" s="227"/>
      <c r="AY224" s="227"/>
      <c r="AZ224" s="227"/>
      <c r="BA224" s="227"/>
      <c r="BB224" s="227"/>
      <c r="BC224" s="227"/>
      <c r="BD224" s="227"/>
      <c r="BE224" s="226"/>
      <c r="BF224" s="228"/>
      <c r="BG224" s="227"/>
      <c r="BH224" s="227"/>
      <c r="BI224" s="227"/>
      <c r="BJ224" s="227"/>
      <c r="BK224" s="227"/>
      <c r="BL224" s="227"/>
      <c r="BM224" s="227"/>
      <c r="BN224" s="227"/>
      <c r="BO224" s="227"/>
      <c r="BP224" s="227"/>
      <c r="BQ224" s="226"/>
      <c r="BR224" s="228"/>
      <c r="BS224" s="227"/>
      <c r="BT224" s="227"/>
      <c r="BU224" s="227"/>
      <c r="BV224" s="227"/>
      <c r="BW224" s="227"/>
      <c r="BX224" s="227"/>
      <c r="BY224" s="227"/>
      <c r="BZ224" s="227"/>
      <c r="CA224" s="227"/>
      <c r="CB224" s="227"/>
      <c r="CC224" s="226"/>
      <c r="CD224" s="368"/>
    </row>
    <row r="225" spans="1:82" ht="27" x14ac:dyDescent="0.75">
      <c r="A225" s="39"/>
      <c r="B225" s="176" t="s">
        <v>394</v>
      </c>
      <c r="C225" s="177" t="s">
        <v>395</v>
      </c>
      <c r="D225" s="178" t="s">
        <v>86</v>
      </c>
      <c r="E225" s="300">
        <v>0</v>
      </c>
      <c r="F225" s="229"/>
      <c r="G225" s="174">
        <f t="shared" si="206"/>
        <v>0</v>
      </c>
      <c r="H225" s="225"/>
      <c r="I225" s="226"/>
      <c r="J225" s="225"/>
      <c r="K225" s="227"/>
      <c r="L225" s="227"/>
      <c r="M225" s="227"/>
      <c r="N225" s="227"/>
      <c r="O225" s="227"/>
      <c r="P225" s="227"/>
      <c r="Q225" s="227"/>
      <c r="R225" s="227"/>
      <c r="S225" s="227"/>
      <c r="T225" s="227"/>
      <c r="U225" s="226">
        <f t="shared" si="207"/>
        <v>0</v>
      </c>
      <c r="V225" s="225"/>
      <c r="W225" s="227"/>
      <c r="X225" s="227"/>
      <c r="Y225" s="227"/>
      <c r="Z225" s="227"/>
      <c r="AA225" s="227"/>
      <c r="AB225" s="227"/>
      <c r="AC225" s="227"/>
      <c r="AD225" s="227"/>
      <c r="AE225" s="227"/>
      <c r="AF225" s="227"/>
      <c r="AG225" s="226">
        <f t="shared" si="208"/>
        <v>0</v>
      </c>
      <c r="AH225" s="228"/>
      <c r="AI225" s="227"/>
      <c r="AJ225" s="227"/>
      <c r="AK225" s="227"/>
      <c r="AL225" s="227"/>
      <c r="AM225" s="227">
        <f t="shared" si="209"/>
        <v>0</v>
      </c>
      <c r="AN225" s="227"/>
      <c r="AO225" s="227"/>
      <c r="AP225" s="227"/>
      <c r="AQ225" s="227"/>
      <c r="AR225" s="227"/>
      <c r="AS225" s="226"/>
      <c r="AT225" s="228"/>
      <c r="AU225" s="227"/>
      <c r="AV225" s="227"/>
      <c r="AW225" s="227"/>
      <c r="AX225" s="227"/>
      <c r="AY225" s="227"/>
      <c r="AZ225" s="227"/>
      <c r="BA225" s="227"/>
      <c r="BB225" s="227"/>
      <c r="BC225" s="227"/>
      <c r="BD225" s="227"/>
      <c r="BE225" s="226"/>
      <c r="BF225" s="228"/>
      <c r="BG225" s="227"/>
      <c r="BH225" s="227"/>
      <c r="BI225" s="227"/>
      <c r="BJ225" s="227"/>
      <c r="BK225" s="227"/>
      <c r="BL225" s="227"/>
      <c r="BM225" s="227"/>
      <c r="BN225" s="227"/>
      <c r="BO225" s="227"/>
      <c r="BP225" s="227"/>
      <c r="BQ225" s="226"/>
      <c r="BR225" s="228"/>
      <c r="BS225" s="227"/>
      <c r="BT225" s="227"/>
      <c r="BU225" s="227"/>
      <c r="BV225" s="227"/>
      <c r="BW225" s="227"/>
      <c r="BX225" s="227"/>
      <c r="BY225" s="227"/>
      <c r="BZ225" s="227"/>
      <c r="CA225" s="227"/>
      <c r="CB225" s="227"/>
      <c r="CC225" s="226"/>
      <c r="CD225" s="368"/>
    </row>
    <row r="226" spans="1:82" x14ac:dyDescent="0.75">
      <c r="A226" s="175"/>
      <c r="B226" s="176" t="s">
        <v>396</v>
      </c>
      <c r="C226" s="177" t="s">
        <v>397</v>
      </c>
      <c r="D226" s="178" t="s">
        <v>86</v>
      </c>
      <c r="E226" s="300">
        <v>0</v>
      </c>
      <c r="F226" s="229"/>
      <c r="G226" s="174">
        <f t="shared" si="206"/>
        <v>0</v>
      </c>
      <c r="H226" s="225"/>
      <c r="I226" s="226"/>
      <c r="J226" s="225"/>
      <c r="K226" s="227"/>
      <c r="L226" s="227"/>
      <c r="M226" s="227"/>
      <c r="N226" s="227"/>
      <c r="O226" s="227"/>
      <c r="P226" s="227"/>
      <c r="Q226" s="227"/>
      <c r="R226" s="227"/>
      <c r="S226" s="227"/>
      <c r="T226" s="227"/>
      <c r="U226" s="226">
        <f t="shared" si="207"/>
        <v>0</v>
      </c>
      <c r="V226" s="225"/>
      <c r="W226" s="227"/>
      <c r="X226" s="227"/>
      <c r="Y226" s="227"/>
      <c r="Z226" s="227"/>
      <c r="AA226" s="227"/>
      <c r="AB226" s="227"/>
      <c r="AC226" s="227"/>
      <c r="AD226" s="227"/>
      <c r="AE226" s="227"/>
      <c r="AF226" s="227"/>
      <c r="AG226" s="226">
        <f t="shared" si="208"/>
        <v>0</v>
      </c>
      <c r="AH226" s="228"/>
      <c r="AI226" s="227"/>
      <c r="AJ226" s="227"/>
      <c r="AK226" s="227"/>
      <c r="AL226" s="227"/>
      <c r="AM226" s="227">
        <f t="shared" si="209"/>
        <v>0</v>
      </c>
      <c r="AN226" s="227"/>
      <c r="AO226" s="227"/>
      <c r="AP226" s="227"/>
      <c r="AQ226" s="227"/>
      <c r="AR226" s="227"/>
      <c r="AS226" s="226"/>
      <c r="AT226" s="228"/>
      <c r="AU226" s="227"/>
      <c r="AV226" s="227"/>
      <c r="AW226" s="227"/>
      <c r="AX226" s="227"/>
      <c r="AY226" s="227"/>
      <c r="AZ226" s="227"/>
      <c r="BA226" s="227"/>
      <c r="BB226" s="227"/>
      <c r="BC226" s="227"/>
      <c r="BD226" s="227"/>
      <c r="BE226" s="226"/>
      <c r="BF226" s="228"/>
      <c r="BG226" s="227"/>
      <c r="BH226" s="227"/>
      <c r="BI226" s="227"/>
      <c r="BJ226" s="227"/>
      <c r="BK226" s="227"/>
      <c r="BL226" s="227"/>
      <c r="BM226" s="227"/>
      <c r="BN226" s="227"/>
      <c r="BO226" s="227"/>
      <c r="BP226" s="227"/>
      <c r="BQ226" s="226"/>
      <c r="BR226" s="228"/>
      <c r="BS226" s="227"/>
      <c r="BT226" s="227"/>
      <c r="BU226" s="227"/>
      <c r="BV226" s="227"/>
      <c r="BW226" s="227"/>
      <c r="BX226" s="227"/>
      <c r="BY226" s="227"/>
      <c r="BZ226" s="227"/>
      <c r="CA226" s="227"/>
      <c r="CB226" s="227"/>
      <c r="CC226" s="226"/>
      <c r="CD226" s="368"/>
    </row>
    <row r="227" spans="1:82" x14ac:dyDescent="0.75">
      <c r="A227" s="175"/>
      <c r="B227" s="176" t="s">
        <v>398</v>
      </c>
      <c r="C227" s="177" t="s">
        <v>399</v>
      </c>
      <c r="D227" s="178" t="s">
        <v>86</v>
      </c>
      <c r="E227" s="300">
        <v>0</v>
      </c>
      <c r="F227" s="229"/>
      <c r="G227" s="174">
        <f t="shared" si="206"/>
        <v>0</v>
      </c>
      <c r="H227" s="225"/>
      <c r="I227" s="226"/>
      <c r="J227" s="225"/>
      <c r="K227" s="227"/>
      <c r="L227" s="227"/>
      <c r="M227" s="227"/>
      <c r="N227" s="227"/>
      <c r="O227" s="227"/>
      <c r="P227" s="227"/>
      <c r="Q227" s="227"/>
      <c r="R227" s="227"/>
      <c r="S227" s="227"/>
      <c r="T227" s="227"/>
      <c r="U227" s="226">
        <f t="shared" si="207"/>
        <v>0</v>
      </c>
      <c r="V227" s="225"/>
      <c r="W227" s="227"/>
      <c r="X227" s="227"/>
      <c r="Y227" s="227"/>
      <c r="Z227" s="227"/>
      <c r="AA227" s="227"/>
      <c r="AB227" s="227"/>
      <c r="AC227" s="227"/>
      <c r="AD227" s="227"/>
      <c r="AE227" s="227"/>
      <c r="AF227" s="227"/>
      <c r="AG227" s="226">
        <f t="shared" si="208"/>
        <v>0</v>
      </c>
      <c r="AH227" s="228"/>
      <c r="AI227" s="227"/>
      <c r="AJ227" s="227"/>
      <c r="AK227" s="227"/>
      <c r="AL227" s="227"/>
      <c r="AM227" s="227">
        <f t="shared" si="209"/>
        <v>0</v>
      </c>
      <c r="AN227" s="227"/>
      <c r="AO227" s="227"/>
      <c r="AP227" s="227"/>
      <c r="AQ227" s="227"/>
      <c r="AR227" s="227"/>
      <c r="AS227" s="226"/>
      <c r="AT227" s="228"/>
      <c r="AU227" s="227"/>
      <c r="AV227" s="227"/>
      <c r="AW227" s="227"/>
      <c r="AX227" s="227"/>
      <c r="AY227" s="227"/>
      <c r="AZ227" s="227"/>
      <c r="BA227" s="227"/>
      <c r="BB227" s="227"/>
      <c r="BC227" s="227"/>
      <c r="BD227" s="227"/>
      <c r="BE227" s="226"/>
      <c r="BF227" s="228"/>
      <c r="BG227" s="227"/>
      <c r="BH227" s="227"/>
      <c r="BI227" s="227"/>
      <c r="BJ227" s="227"/>
      <c r="BK227" s="227"/>
      <c r="BL227" s="227"/>
      <c r="BM227" s="227"/>
      <c r="BN227" s="227"/>
      <c r="BO227" s="227"/>
      <c r="BP227" s="227"/>
      <c r="BQ227" s="226"/>
      <c r="BR227" s="228"/>
      <c r="BS227" s="227"/>
      <c r="BT227" s="227"/>
      <c r="BU227" s="227"/>
      <c r="BV227" s="227"/>
      <c r="BW227" s="227"/>
      <c r="BX227" s="227"/>
      <c r="BY227" s="227"/>
      <c r="BZ227" s="227"/>
      <c r="CA227" s="227"/>
      <c r="CB227" s="227"/>
      <c r="CC227" s="226"/>
      <c r="CD227" s="368"/>
    </row>
    <row r="228" spans="1:82" x14ac:dyDescent="0.75">
      <c r="A228" s="175"/>
      <c r="B228" s="176" t="s">
        <v>400</v>
      </c>
      <c r="C228" s="177" t="s">
        <v>401</v>
      </c>
      <c r="D228" s="178" t="s">
        <v>86</v>
      </c>
      <c r="E228" s="300">
        <v>0</v>
      </c>
      <c r="F228" s="229"/>
      <c r="G228" s="174">
        <f t="shared" si="206"/>
        <v>0</v>
      </c>
      <c r="H228" s="225"/>
      <c r="I228" s="226"/>
      <c r="J228" s="225"/>
      <c r="K228" s="227"/>
      <c r="L228" s="227"/>
      <c r="M228" s="227"/>
      <c r="N228" s="227"/>
      <c r="O228" s="227"/>
      <c r="P228" s="227"/>
      <c r="Q228" s="227"/>
      <c r="R228" s="227"/>
      <c r="S228" s="227"/>
      <c r="T228" s="227"/>
      <c r="U228" s="226">
        <f t="shared" si="207"/>
        <v>0</v>
      </c>
      <c r="V228" s="225"/>
      <c r="W228" s="227"/>
      <c r="X228" s="227"/>
      <c r="Y228" s="227"/>
      <c r="Z228" s="227"/>
      <c r="AA228" s="227"/>
      <c r="AB228" s="227"/>
      <c r="AC228" s="227"/>
      <c r="AD228" s="227"/>
      <c r="AE228" s="227"/>
      <c r="AF228" s="227"/>
      <c r="AG228" s="226">
        <f t="shared" si="208"/>
        <v>0</v>
      </c>
      <c r="AH228" s="228"/>
      <c r="AI228" s="227"/>
      <c r="AJ228" s="227"/>
      <c r="AK228" s="227"/>
      <c r="AL228" s="227"/>
      <c r="AM228" s="227">
        <f t="shared" si="209"/>
        <v>0</v>
      </c>
      <c r="AN228" s="227"/>
      <c r="AO228" s="227"/>
      <c r="AP228" s="227"/>
      <c r="AQ228" s="227"/>
      <c r="AR228" s="227"/>
      <c r="AS228" s="226"/>
      <c r="AT228" s="228"/>
      <c r="AU228" s="227"/>
      <c r="AV228" s="227"/>
      <c r="AW228" s="227"/>
      <c r="AX228" s="227"/>
      <c r="AY228" s="227"/>
      <c r="AZ228" s="227"/>
      <c r="BA228" s="227"/>
      <c r="BB228" s="227"/>
      <c r="BC228" s="227"/>
      <c r="BD228" s="227"/>
      <c r="BE228" s="226"/>
      <c r="BF228" s="228"/>
      <c r="BG228" s="227"/>
      <c r="BH228" s="227"/>
      <c r="BI228" s="227"/>
      <c r="BJ228" s="227"/>
      <c r="BK228" s="227"/>
      <c r="BL228" s="227"/>
      <c r="BM228" s="227"/>
      <c r="BN228" s="227"/>
      <c r="BO228" s="227"/>
      <c r="BP228" s="227"/>
      <c r="BQ228" s="226"/>
      <c r="BR228" s="228"/>
      <c r="BS228" s="227"/>
      <c r="BT228" s="227"/>
      <c r="BU228" s="227"/>
      <c r="BV228" s="227"/>
      <c r="BW228" s="227"/>
      <c r="BX228" s="227"/>
      <c r="BY228" s="227"/>
      <c r="BZ228" s="227"/>
      <c r="CA228" s="227"/>
      <c r="CB228" s="227"/>
      <c r="CC228" s="226"/>
      <c r="CD228" s="368"/>
    </row>
    <row r="229" spans="1:82" x14ac:dyDescent="0.75">
      <c r="A229" s="175"/>
      <c r="B229" s="176" t="s">
        <v>402</v>
      </c>
      <c r="C229" s="177" t="s">
        <v>403</v>
      </c>
      <c r="D229" s="178" t="s">
        <v>86</v>
      </c>
      <c r="E229" s="300">
        <v>0</v>
      </c>
      <c r="F229" s="229"/>
      <c r="G229" s="174">
        <f t="shared" si="206"/>
        <v>0</v>
      </c>
      <c r="H229" s="225"/>
      <c r="I229" s="226"/>
      <c r="J229" s="225"/>
      <c r="K229" s="227"/>
      <c r="L229" s="227"/>
      <c r="M229" s="227"/>
      <c r="N229" s="227"/>
      <c r="O229" s="227"/>
      <c r="P229" s="227"/>
      <c r="Q229" s="227"/>
      <c r="R229" s="227"/>
      <c r="S229" s="227"/>
      <c r="T229" s="227"/>
      <c r="U229" s="226">
        <f t="shared" si="207"/>
        <v>0</v>
      </c>
      <c r="V229" s="225"/>
      <c r="W229" s="227"/>
      <c r="X229" s="227"/>
      <c r="Y229" s="227"/>
      <c r="Z229" s="227"/>
      <c r="AA229" s="227"/>
      <c r="AB229" s="227"/>
      <c r="AC229" s="227"/>
      <c r="AD229" s="227"/>
      <c r="AE229" s="227"/>
      <c r="AF229" s="227"/>
      <c r="AG229" s="226">
        <f t="shared" si="208"/>
        <v>0</v>
      </c>
      <c r="AH229" s="228"/>
      <c r="AI229" s="227"/>
      <c r="AJ229" s="227"/>
      <c r="AK229" s="227"/>
      <c r="AL229" s="227"/>
      <c r="AM229" s="227">
        <f t="shared" si="209"/>
        <v>0</v>
      </c>
      <c r="AN229" s="227"/>
      <c r="AO229" s="227"/>
      <c r="AP229" s="227"/>
      <c r="AQ229" s="227"/>
      <c r="AR229" s="227"/>
      <c r="AS229" s="226"/>
      <c r="AT229" s="228"/>
      <c r="AU229" s="227"/>
      <c r="AV229" s="227"/>
      <c r="AW229" s="227"/>
      <c r="AX229" s="227"/>
      <c r="AY229" s="227"/>
      <c r="AZ229" s="227"/>
      <c r="BA229" s="227"/>
      <c r="BB229" s="227"/>
      <c r="BC229" s="227"/>
      <c r="BD229" s="227"/>
      <c r="BE229" s="226"/>
      <c r="BF229" s="228"/>
      <c r="BG229" s="227"/>
      <c r="BH229" s="227"/>
      <c r="BI229" s="227"/>
      <c r="BJ229" s="227"/>
      <c r="BK229" s="227"/>
      <c r="BL229" s="227"/>
      <c r="BM229" s="227"/>
      <c r="BN229" s="227"/>
      <c r="BO229" s="227"/>
      <c r="BP229" s="227"/>
      <c r="BQ229" s="226"/>
      <c r="BR229" s="228"/>
      <c r="BS229" s="227"/>
      <c r="BT229" s="227"/>
      <c r="BU229" s="227"/>
      <c r="BV229" s="227"/>
      <c r="BW229" s="227"/>
      <c r="BX229" s="227"/>
      <c r="BY229" s="227"/>
      <c r="BZ229" s="227"/>
      <c r="CA229" s="227"/>
      <c r="CB229" s="227"/>
      <c r="CC229" s="226"/>
      <c r="CD229" s="368"/>
    </row>
    <row r="230" spans="1:82" x14ac:dyDescent="0.75">
      <c r="A230" s="175"/>
      <c r="B230" s="73" t="s">
        <v>404</v>
      </c>
      <c r="C230" s="129" t="s">
        <v>405</v>
      </c>
      <c r="D230" s="139" t="s">
        <v>86</v>
      </c>
      <c r="E230" s="255">
        <v>1</v>
      </c>
      <c r="F230" s="216"/>
      <c r="G230" s="74">
        <f t="shared" ref="G230:G240" si="210">+E230*F230</f>
        <v>0</v>
      </c>
      <c r="H230" s="230"/>
      <c r="I230" s="232"/>
      <c r="J230" s="230"/>
      <c r="K230" s="231"/>
      <c r="L230" s="231"/>
      <c r="M230" s="231"/>
      <c r="N230" s="231"/>
      <c r="O230" s="231"/>
      <c r="P230" s="231"/>
      <c r="Q230" s="231"/>
      <c r="R230" s="231"/>
      <c r="S230" s="231"/>
      <c r="T230" s="231"/>
      <c r="U230" s="232">
        <f>G230/6</f>
        <v>0</v>
      </c>
      <c r="V230" s="230"/>
      <c r="W230" s="231"/>
      <c r="X230" s="231"/>
      <c r="Y230" s="231"/>
      <c r="Z230" s="231"/>
      <c r="AA230" s="231"/>
      <c r="AB230" s="231"/>
      <c r="AC230" s="231"/>
      <c r="AD230" s="231"/>
      <c r="AE230" s="231"/>
      <c r="AF230" s="231"/>
      <c r="AG230" s="232">
        <f>G230/6</f>
        <v>0</v>
      </c>
      <c r="AH230" s="233"/>
      <c r="AI230" s="231"/>
      <c r="AJ230" s="231"/>
      <c r="AK230" s="231"/>
      <c r="AL230" s="231"/>
      <c r="AM230" s="231"/>
      <c r="AN230" s="231"/>
      <c r="AO230" s="231"/>
      <c r="AP230" s="231"/>
      <c r="AQ230" s="231"/>
      <c r="AR230" s="231"/>
      <c r="AS230" s="232">
        <f>G230/6</f>
        <v>0</v>
      </c>
      <c r="AT230" s="233"/>
      <c r="AU230" s="231"/>
      <c r="AV230" s="231"/>
      <c r="AW230" s="231"/>
      <c r="AX230" s="231"/>
      <c r="AY230" s="231"/>
      <c r="AZ230" s="231"/>
      <c r="BA230" s="231"/>
      <c r="BB230" s="231"/>
      <c r="BC230" s="231"/>
      <c r="BD230" s="231"/>
      <c r="BE230" s="232">
        <f>G230/6</f>
        <v>0</v>
      </c>
      <c r="BF230" s="233"/>
      <c r="BG230" s="231"/>
      <c r="BH230" s="231"/>
      <c r="BI230" s="231"/>
      <c r="BJ230" s="231"/>
      <c r="BK230" s="231"/>
      <c r="BL230" s="231"/>
      <c r="BM230" s="231"/>
      <c r="BN230" s="231"/>
      <c r="BO230" s="231"/>
      <c r="BP230" s="231"/>
      <c r="BQ230" s="232">
        <f>G230/6</f>
        <v>0</v>
      </c>
      <c r="BR230" s="233"/>
      <c r="BS230" s="231"/>
      <c r="BT230" s="231"/>
      <c r="BU230" s="231"/>
      <c r="BV230" s="231"/>
      <c r="BW230" s="231"/>
      <c r="BX230" s="231"/>
      <c r="BY230" s="231"/>
      <c r="BZ230" s="231"/>
      <c r="CA230" s="231"/>
      <c r="CB230" s="231"/>
      <c r="CC230" s="232">
        <f>G230-SUM(J230:CB230)</f>
        <v>0</v>
      </c>
      <c r="CD230" s="368"/>
    </row>
    <row r="231" spans="1:82" ht="27" x14ac:dyDescent="0.75">
      <c r="A231" s="175"/>
      <c r="B231" s="176" t="s">
        <v>406</v>
      </c>
      <c r="C231" s="177" t="s">
        <v>407</v>
      </c>
      <c r="D231" s="178" t="s">
        <v>86</v>
      </c>
      <c r="E231" s="300">
        <v>0</v>
      </c>
      <c r="F231" s="229"/>
      <c r="G231" s="174">
        <f t="shared" si="210"/>
        <v>0</v>
      </c>
      <c r="H231" s="225"/>
      <c r="I231" s="226"/>
      <c r="J231" s="225"/>
      <c r="K231" s="227"/>
      <c r="L231" s="227"/>
      <c r="M231" s="227"/>
      <c r="N231" s="227"/>
      <c r="O231" s="227"/>
      <c r="P231" s="227"/>
      <c r="Q231" s="227"/>
      <c r="R231" s="227"/>
      <c r="S231" s="227"/>
      <c r="T231" s="227"/>
      <c r="U231" s="226">
        <f t="shared" ref="U231:U237" si="211">G231/2.5</f>
        <v>0</v>
      </c>
      <c r="V231" s="225"/>
      <c r="W231" s="227"/>
      <c r="X231" s="227"/>
      <c r="Y231" s="227"/>
      <c r="Z231" s="227"/>
      <c r="AA231" s="227"/>
      <c r="AB231" s="227"/>
      <c r="AC231" s="227"/>
      <c r="AD231" s="227"/>
      <c r="AE231" s="227"/>
      <c r="AF231" s="227"/>
      <c r="AG231" s="226">
        <f t="shared" ref="AG231:AG237" si="212">G231/2.5</f>
        <v>0</v>
      </c>
      <c r="AH231" s="228"/>
      <c r="AI231" s="227"/>
      <c r="AJ231" s="227"/>
      <c r="AK231" s="227"/>
      <c r="AL231" s="227"/>
      <c r="AM231" s="227">
        <f t="shared" ref="AM231:AM237" si="213">G231-SUM(J231:AL231)</f>
        <v>0</v>
      </c>
      <c r="AN231" s="227"/>
      <c r="AO231" s="227"/>
      <c r="AP231" s="227"/>
      <c r="AQ231" s="227"/>
      <c r="AR231" s="227"/>
      <c r="AS231" s="226"/>
      <c r="AT231" s="228"/>
      <c r="AU231" s="227"/>
      <c r="AV231" s="227"/>
      <c r="AW231" s="227"/>
      <c r="AX231" s="227"/>
      <c r="AY231" s="227"/>
      <c r="AZ231" s="227"/>
      <c r="BA231" s="227"/>
      <c r="BB231" s="227"/>
      <c r="BC231" s="227"/>
      <c r="BD231" s="227"/>
      <c r="BE231" s="226"/>
      <c r="BF231" s="228"/>
      <c r="BG231" s="227"/>
      <c r="BH231" s="227"/>
      <c r="BI231" s="227"/>
      <c r="BJ231" s="227"/>
      <c r="BK231" s="227"/>
      <c r="BL231" s="227"/>
      <c r="BM231" s="227"/>
      <c r="BN231" s="227"/>
      <c r="BO231" s="227"/>
      <c r="BP231" s="227"/>
      <c r="BQ231" s="226"/>
      <c r="BR231" s="228"/>
      <c r="BS231" s="227"/>
      <c r="BT231" s="227"/>
      <c r="BU231" s="227"/>
      <c r="BV231" s="227"/>
      <c r="BW231" s="227"/>
      <c r="BX231" s="227"/>
      <c r="BY231" s="227"/>
      <c r="BZ231" s="227"/>
      <c r="CA231" s="227"/>
      <c r="CB231" s="227"/>
      <c r="CC231" s="226"/>
      <c r="CD231" s="368"/>
    </row>
    <row r="232" spans="1:82" ht="27" x14ac:dyDescent="0.75">
      <c r="A232" s="175"/>
      <c r="B232" s="176" t="s">
        <v>408</v>
      </c>
      <c r="C232" s="177" t="s">
        <v>409</v>
      </c>
      <c r="D232" s="178" t="s">
        <v>86</v>
      </c>
      <c r="E232" s="300">
        <v>0</v>
      </c>
      <c r="F232" s="229"/>
      <c r="G232" s="174">
        <f t="shared" si="210"/>
        <v>0</v>
      </c>
      <c r="H232" s="225"/>
      <c r="I232" s="226"/>
      <c r="J232" s="225"/>
      <c r="K232" s="227"/>
      <c r="L232" s="227"/>
      <c r="M232" s="227"/>
      <c r="N232" s="227"/>
      <c r="O232" s="227"/>
      <c r="P232" s="227"/>
      <c r="Q232" s="227"/>
      <c r="R232" s="227"/>
      <c r="S232" s="227"/>
      <c r="T232" s="227"/>
      <c r="U232" s="226">
        <f t="shared" si="211"/>
        <v>0</v>
      </c>
      <c r="V232" s="225"/>
      <c r="W232" s="227"/>
      <c r="X232" s="227"/>
      <c r="Y232" s="227"/>
      <c r="Z232" s="227"/>
      <c r="AA232" s="227"/>
      <c r="AB232" s="227"/>
      <c r="AC232" s="227"/>
      <c r="AD232" s="227"/>
      <c r="AE232" s="227"/>
      <c r="AF232" s="227"/>
      <c r="AG232" s="226">
        <f t="shared" si="212"/>
        <v>0</v>
      </c>
      <c r="AH232" s="228"/>
      <c r="AI232" s="227"/>
      <c r="AJ232" s="227"/>
      <c r="AK232" s="227"/>
      <c r="AL232" s="227"/>
      <c r="AM232" s="227">
        <f t="shared" si="213"/>
        <v>0</v>
      </c>
      <c r="AN232" s="227"/>
      <c r="AO232" s="227"/>
      <c r="AP232" s="227"/>
      <c r="AQ232" s="227"/>
      <c r="AR232" s="227"/>
      <c r="AS232" s="226"/>
      <c r="AT232" s="228"/>
      <c r="AU232" s="227"/>
      <c r="AV232" s="227"/>
      <c r="AW232" s="227"/>
      <c r="AX232" s="227"/>
      <c r="AY232" s="227"/>
      <c r="AZ232" s="227"/>
      <c r="BA232" s="227"/>
      <c r="BB232" s="227"/>
      <c r="BC232" s="227"/>
      <c r="BD232" s="227"/>
      <c r="BE232" s="226"/>
      <c r="BF232" s="228"/>
      <c r="BG232" s="227"/>
      <c r="BH232" s="227"/>
      <c r="BI232" s="227"/>
      <c r="BJ232" s="227"/>
      <c r="BK232" s="227"/>
      <c r="BL232" s="227"/>
      <c r="BM232" s="227"/>
      <c r="BN232" s="227"/>
      <c r="BO232" s="227"/>
      <c r="BP232" s="227"/>
      <c r="BQ232" s="226"/>
      <c r="BR232" s="228"/>
      <c r="BS232" s="227"/>
      <c r="BT232" s="227"/>
      <c r="BU232" s="227"/>
      <c r="BV232" s="227"/>
      <c r="BW232" s="227"/>
      <c r="BX232" s="227"/>
      <c r="BY232" s="227"/>
      <c r="BZ232" s="227"/>
      <c r="CA232" s="227"/>
      <c r="CB232" s="227"/>
      <c r="CC232" s="226"/>
      <c r="CD232" s="368"/>
    </row>
    <row r="233" spans="1:82" x14ac:dyDescent="0.75">
      <c r="A233" s="175"/>
      <c r="B233" s="176" t="s">
        <v>410</v>
      </c>
      <c r="C233" s="177" t="s">
        <v>411</v>
      </c>
      <c r="D233" s="178" t="s">
        <v>86</v>
      </c>
      <c r="E233" s="300">
        <v>0</v>
      </c>
      <c r="F233" s="229"/>
      <c r="G233" s="174">
        <f t="shared" si="210"/>
        <v>0</v>
      </c>
      <c r="H233" s="225"/>
      <c r="I233" s="226"/>
      <c r="J233" s="225"/>
      <c r="K233" s="227"/>
      <c r="L233" s="227"/>
      <c r="M233" s="227"/>
      <c r="N233" s="227"/>
      <c r="O233" s="227"/>
      <c r="P233" s="227"/>
      <c r="Q233" s="227"/>
      <c r="R233" s="227"/>
      <c r="S233" s="227"/>
      <c r="T233" s="227"/>
      <c r="U233" s="226">
        <f t="shared" si="211"/>
        <v>0</v>
      </c>
      <c r="V233" s="225"/>
      <c r="W233" s="227"/>
      <c r="X233" s="227"/>
      <c r="Y233" s="227"/>
      <c r="Z233" s="227"/>
      <c r="AA233" s="227"/>
      <c r="AB233" s="227"/>
      <c r="AC233" s="227"/>
      <c r="AD233" s="227"/>
      <c r="AE233" s="227"/>
      <c r="AF233" s="227"/>
      <c r="AG233" s="226">
        <f t="shared" si="212"/>
        <v>0</v>
      </c>
      <c r="AH233" s="228"/>
      <c r="AI233" s="227"/>
      <c r="AJ233" s="227"/>
      <c r="AK233" s="227"/>
      <c r="AL233" s="227"/>
      <c r="AM233" s="227">
        <f t="shared" si="213"/>
        <v>0</v>
      </c>
      <c r="AN233" s="227"/>
      <c r="AO233" s="227"/>
      <c r="AP233" s="227"/>
      <c r="AQ233" s="227"/>
      <c r="AR233" s="227"/>
      <c r="AS233" s="226"/>
      <c r="AT233" s="228"/>
      <c r="AU233" s="227"/>
      <c r="AV233" s="227"/>
      <c r="AW233" s="227"/>
      <c r="AX233" s="227"/>
      <c r="AY233" s="227"/>
      <c r="AZ233" s="227"/>
      <c r="BA233" s="227"/>
      <c r="BB233" s="227"/>
      <c r="BC233" s="227"/>
      <c r="BD233" s="227"/>
      <c r="BE233" s="226"/>
      <c r="BF233" s="228"/>
      <c r="BG233" s="227"/>
      <c r="BH233" s="227"/>
      <c r="BI233" s="227"/>
      <c r="BJ233" s="227"/>
      <c r="BK233" s="227"/>
      <c r="BL233" s="227"/>
      <c r="BM233" s="227"/>
      <c r="BN233" s="227"/>
      <c r="BO233" s="227"/>
      <c r="BP233" s="227"/>
      <c r="BQ233" s="226"/>
      <c r="BR233" s="228"/>
      <c r="BS233" s="227"/>
      <c r="BT233" s="227"/>
      <c r="BU233" s="227"/>
      <c r="BV233" s="227"/>
      <c r="BW233" s="227"/>
      <c r="BX233" s="227"/>
      <c r="BY233" s="227"/>
      <c r="BZ233" s="227"/>
      <c r="CA233" s="227"/>
      <c r="CB233" s="227"/>
      <c r="CC233" s="226"/>
      <c r="CD233" s="368"/>
    </row>
    <row r="234" spans="1:82" ht="27" x14ac:dyDescent="0.75">
      <c r="A234" s="39"/>
      <c r="B234" s="176" t="s">
        <v>412</v>
      </c>
      <c r="C234" s="177" t="s">
        <v>413</v>
      </c>
      <c r="D234" s="178" t="s">
        <v>86</v>
      </c>
      <c r="E234" s="300">
        <v>0</v>
      </c>
      <c r="F234" s="229"/>
      <c r="G234" s="174">
        <f t="shared" si="210"/>
        <v>0</v>
      </c>
      <c r="H234" s="225"/>
      <c r="I234" s="226"/>
      <c r="J234" s="225"/>
      <c r="K234" s="227"/>
      <c r="L234" s="227"/>
      <c r="M234" s="227"/>
      <c r="N234" s="227"/>
      <c r="O234" s="227"/>
      <c r="P234" s="227"/>
      <c r="Q234" s="227"/>
      <c r="R234" s="227"/>
      <c r="S234" s="227"/>
      <c r="T234" s="227"/>
      <c r="U234" s="226">
        <f t="shared" si="211"/>
        <v>0</v>
      </c>
      <c r="V234" s="225"/>
      <c r="W234" s="227"/>
      <c r="X234" s="227"/>
      <c r="Y234" s="227"/>
      <c r="Z234" s="227"/>
      <c r="AA234" s="227"/>
      <c r="AB234" s="227"/>
      <c r="AC234" s="227"/>
      <c r="AD234" s="227"/>
      <c r="AE234" s="227"/>
      <c r="AF234" s="227"/>
      <c r="AG234" s="226">
        <f t="shared" si="212"/>
        <v>0</v>
      </c>
      <c r="AH234" s="228"/>
      <c r="AI234" s="227"/>
      <c r="AJ234" s="227"/>
      <c r="AK234" s="227"/>
      <c r="AL234" s="227"/>
      <c r="AM234" s="227">
        <f t="shared" si="213"/>
        <v>0</v>
      </c>
      <c r="AN234" s="227"/>
      <c r="AO234" s="227"/>
      <c r="AP234" s="227"/>
      <c r="AQ234" s="227"/>
      <c r="AR234" s="227"/>
      <c r="AS234" s="226"/>
      <c r="AT234" s="228"/>
      <c r="AU234" s="227"/>
      <c r="AV234" s="227"/>
      <c r="AW234" s="227"/>
      <c r="AX234" s="227"/>
      <c r="AY234" s="227"/>
      <c r="AZ234" s="227"/>
      <c r="BA234" s="227"/>
      <c r="BB234" s="227"/>
      <c r="BC234" s="227"/>
      <c r="BD234" s="227"/>
      <c r="BE234" s="226"/>
      <c r="BF234" s="228"/>
      <c r="BG234" s="227"/>
      <c r="BH234" s="227"/>
      <c r="BI234" s="227"/>
      <c r="BJ234" s="227"/>
      <c r="BK234" s="227"/>
      <c r="BL234" s="227"/>
      <c r="BM234" s="227"/>
      <c r="BN234" s="227"/>
      <c r="BO234" s="227"/>
      <c r="BP234" s="227"/>
      <c r="BQ234" s="226"/>
      <c r="BR234" s="228"/>
      <c r="BS234" s="227"/>
      <c r="BT234" s="227"/>
      <c r="BU234" s="227"/>
      <c r="BV234" s="227"/>
      <c r="BW234" s="227"/>
      <c r="BX234" s="227"/>
      <c r="BY234" s="227"/>
      <c r="BZ234" s="227"/>
      <c r="CA234" s="227"/>
      <c r="CB234" s="227"/>
      <c r="CC234" s="226"/>
      <c r="CD234" s="368"/>
    </row>
    <row r="235" spans="1:82" x14ac:dyDescent="0.75">
      <c r="A235" s="39"/>
      <c r="B235" s="176" t="s">
        <v>414</v>
      </c>
      <c r="C235" s="177" t="s">
        <v>415</v>
      </c>
      <c r="D235" s="178" t="s">
        <v>86</v>
      </c>
      <c r="E235" s="300">
        <v>0</v>
      </c>
      <c r="F235" s="229"/>
      <c r="G235" s="174">
        <f t="shared" si="210"/>
        <v>0</v>
      </c>
      <c r="H235" s="225"/>
      <c r="I235" s="226"/>
      <c r="J235" s="225"/>
      <c r="K235" s="227"/>
      <c r="L235" s="227"/>
      <c r="M235" s="227"/>
      <c r="N235" s="227"/>
      <c r="O235" s="227"/>
      <c r="P235" s="227"/>
      <c r="Q235" s="227"/>
      <c r="R235" s="227"/>
      <c r="S235" s="227"/>
      <c r="T235" s="227"/>
      <c r="U235" s="226">
        <f t="shared" si="211"/>
        <v>0</v>
      </c>
      <c r="V235" s="225"/>
      <c r="W235" s="227"/>
      <c r="X235" s="227"/>
      <c r="Y235" s="227"/>
      <c r="Z235" s="227"/>
      <c r="AA235" s="227"/>
      <c r="AB235" s="227"/>
      <c r="AC235" s="227"/>
      <c r="AD235" s="227"/>
      <c r="AE235" s="227"/>
      <c r="AF235" s="227"/>
      <c r="AG235" s="226">
        <f t="shared" si="212"/>
        <v>0</v>
      </c>
      <c r="AH235" s="228"/>
      <c r="AI235" s="227"/>
      <c r="AJ235" s="227"/>
      <c r="AK235" s="227"/>
      <c r="AL235" s="227"/>
      <c r="AM235" s="227">
        <f t="shared" si="213"/>
        <v>0</v>
      </c>
      <c r="AN235" s="227"/>
      <c r="AO235" s="227"/>
      <c r="AP235" s="227"/>
      <c r="AQ235" s="227"/>
      <c r="AR235" s="227"/>
      <c r="AS235" s="226"/>
      <c r="AT235" s="228"/>
      <c r="AU235" s="227"/>
      <c r="AV235" s="227"/>
      <c r="AW235" s="227"/>
      <c r="AX235" s="227"/>
      <c r="AY235" s="227"/>
      <c r="AZ235" s="227"/>
      <c r="BA235" s="227"/>
      <c r="BB235" s="227"/>
      <c r="BC235" s="227"/>
      <c r="BD235" s="227"/>
      <c r="BE235" s="226"/>
      <c r="BF235" s="228"/>
      <c r="BG235" s="227"/>
      <c r="BH235" s="227"/>
      <c r="BI235" s="227"/>
      <c r="BJ235" s="227"/>
      <c r="BK235" s="227"/>
      <c r="BL235" s="227"/>
      <c r="BM235" s="227"/>
      <c r="BN235" s="227"/>
      <c r="BO235" s="227"/>
      <c r="BP235" s="227"/>
      <c r="BQ235" s="226"/>
      <c r="BR235" s="228"/>
      <c r="BS235" s="227"/>
      <c r="BT235" s="227"/>
      <c r="BU235" s="227"/>
      <c r="BV235" s="227"/>
      <c r="BW235" s="227"/>
      <c r="BX235" s="227"/>
      <c r="BY235" s="227"/>
      <c r="BZ235" s="227"/>
      <c r="CA235" s="227"/>
      <c r="CB235" s="227"/>
      <c r="CC235" s="226"/>
      <c r="CD235" s="368"/>
    </row>
    <row r="236" spans="1:82" x14ac:dyDescent="0.75">
      <c r="A236" s="175"/>
      <c r="B236" s="176" t="s">
        <v>416</v>
      </c>
      <c r="C236" s="177" t="s">
        <v>417</v>
      </c>
      <c r="D236" s="178" t="s">
        <v>86</v>
      </c>
      <c r="E236" s="300">
        <v>0</v>
      </c>
      <c r="F236" s="229"/>
      <c r="G236" s="174">
        <f t="shared" si="210"/>
        <v>0</v>
      </c>
      <c r="H236" s="225"/>
      <c r="I236" s="226"/>
      <c r="J236" s="225"/>
      <c r="K236" s="227"/>
      <c r="L236" s="227"/>
      <c r="M236" s="227"/>
      <c r="N236" s="227"/>
      <c r="O236" s="227"/>
      <c r="P236" s="227"/>
      <c r="Q236" s="227"/>
      <c r="R236" s="227"/>
      <c r="S236" s="227"/>
      <c r="T236" s="227"/>
      <c r="U236" s="226">
        <f t="shared" si="211"/>
        <v>0</v>
      </c>
      <c r="V236" s="225"/>
      <c r="W236" s="227"/>
      <c r="X236" s="227"/>
      <c r="Y236" s="227"/>
      <c r="Z236" s="227"/>
      <c r="AA236" s="227"/>
      <c r="AB236" s="227"/>
      <c r="AC236" s="227"/>
      <c r="AD236" s="227"/>
      <c r="AE236" s="227"/>
      <c r="AF236" s="227"/>
      <c r="AG236" s="226">
        <f t="shared" si="212"/>
        <v>0</v>
      </c>
      <c r="AH236" s="228"/>
      <c r="AI236" s="227"/>
      <c r="AJ236" s="227"/>
      <c r="AK236" s="227"/>
      <c r="AL236" s="227"/>
      <c r="AM236" s="227">
        <f t="shared" si="213"/>
        <v>0</v>
      </c>
      <c r="AN236" s="227"/>
      <c r="AO236" s="227"/>
      <c r="AP236" s="227"/>
      <c r="AQ236" s="227"/>
      <c r="AR236" s="227"/>
      <c r="AS236" s="226"/>
      <c r="AT236" s="228"/>
      <c r="AU236" s="227"/>
      <c r="AV236" s="227"/>
      <c r="AW236" s="227"/>
      <c r="AX236" s="227"/>
      <c r="AY236" s="227"/>
      <c r="AZ236" s="227"/>
      <c r="BA236" s="227"/>
      <c r="BB236" s="227"/>
      <c r="BC236" s="227"/>
      <c r="BD236" s="227"/>
      <c r="BE236" s="226"/>
      <c r="BF236" s="228"/>
      <c r="BG236" s="227"/>
      <c r="BH236" s="227"/>
      <c r="BI236" s="227"/>
      <c r="BJ236" s="227"/>
      <c r="BK236" s="227"/>
      <c r="BL236" s="227"/>
      <c r="BM236" s="227"/>
      <c r="BN236" s="227"/>
      <c r="BO236" s="227"/>
      <c r="BP236" s="227"/>
      <c r="BQ236" s="226"/>
      <c r="BR236" s="228"/>
      <c r="BS236" s="227"/>
      <c r="BT236" s="227"/>
      <c r="BU236" s="227"/>
      <c r="BV236" s="227"/>
      <c r="BW236" s="227"/>
      <c r="BX236" s="227"/>
      <c r="BY236" s="227"/>
      <c r="BZ236" s="227"/>
      <c r="CA236" s="227"/>
      <c r="CB236" s="227"/>
      <c r="CC236" s="226"/>
      <c r="CD236" s="368"/>
    </row>
    <row r="237" spans="1:82" x14ac:dyDescent="0.75">
      <c r="A237" s="175"/>
      <c r="B237" s="176" t="s">
        <v>418</v>
      </c>
      <c r="C237" s="177" t="s">
        <v>419</v>
      </c>
      <c r="D237" s="178" t="s">
        <v>86</v>
      </c>
      <c r="E237" s="300">
        <v>0</v>
      </c>
      <c r="F237" s="229"/>
      <c r="G237" s="174">
        <f t="shared" si="210"/>
        <v>0</v>
      </c>
      <c r="H237" s="225"/>
      <c r="I237" s="226"/>
      <c r="J237" s="225"/>
      <c r="K237" s="227"/>
      <c r="L237" s="227"/>
      <c r="M237" s="227"/>
      <c r="N237" s="227"/>
      <c r="O237" s="227"/>
      <c r="P237" s="227"/>
      <c r="Q237" s="227"/>
      <c r="R237" s="227"/>
      <c r="S237" s="227"/>
      <c r="T237" s="227"/>
      <c r="U237" s="226">
        <f t="shared" si="211"/>
        <v>0</v>
      </c>
      <c r="V237" s="225"/>
      <c r="W237" s="227"/>
      <c r="X237" s="227"/>
      <c r="Y237" s="227"/>
      <c r="Z237" s="227"/>
      <c r="AA237" s="227"/>
      <c r="AB237" s="227"/>
      <c r="AC237" s="227"/>
      <c r="AD237" s="227"/>
      <c r="AE237" s="227"/>
      <c r="AF237" s="227"/>
      <c r="AG237" s="226">
        <f t="shared" si="212"/>
        <v>0</v>
      </c>
      <c r="AH237" s="228"/>
      <c r="AI237" s="227"/>
      <c r="AJ237" s="227"/>
      <c r="AK237" s="227"/>
      <c r="AL237" s="227"/>
      <c r="AM237" s="227">
        <f t="shared" si="213"/>
        <v>0</v>
      </c>
      <c r="AN237" s="227"/>
      <c r="AO237" s="227"/>
      <c r="AP237" s="227"/>
      <c r="AQ237" s="227"/>
      <c r="AR237" s="227"/>
      <c r="AS237" s="226"/>
      <c r="AT237" s="228"/>
      <c r="AU237" s="227"/>
      <c r="AV237" s="227"/>
      <c r="AW237" s="227"/>
      <c r="AX237" s="227"/>
      <c r="AY237" s="227"/>
      <c r="AZ237" s="227"/>
      <c r="BA237" s="227"/>
      <c r="BB237" s="227"/>
      <c r="BC237" s="227"/>
      <c r="BD237" s="227"/>
      <c r="BE237" s="226"/>
      <c r="BF237" s="228"/>
      <c r="BG237" s="227"/>
      <c r="BH237" s="227"/>
      <c r="BI237" s="227"/>
      <c r="BJ237" s="227"/>
      <c r="BK237" s="227"/>
      <c r="BL237" s="227"/>
      <c r="BM237" s="227"/>
      <c r="BN237" s="227"/>
      <c r="BO237" s="227"/>
      <c r="BP237" s="227"/>
      <c r="BQ237" s="226"/>
      <c r="BR237" s="228"/>
      <c r="BS237" s="227"/>
      <c r="BT237" s="227"/>
      <c r="BU237" s="227"/>
      <c r="BV237" s="227"/>
      <c r="BW237" s="227"/>
      <c r="BX237" s="227"/>
      <c r="BY237" s="227"/>
      <c r="BZ237" s="227"/>
      <c r="CA237" s="227"/>
      <c r="CB237" s="227"/>
      <c r="CC237" s="226"/>
      <c r="CD237" s="368"/>
    </row>
    <row r="238" spans="1:82" x14ac:dyDescent="0.75">
      <c r="A238" s="175"/>
      <c r="B238" s="176" t="s">
        <v>421</v>
      </c>
      <c r="C238" s="177" t="s">
        <v>422</v>
      </c>
      <c r="D238" s="178" t="s">
        <v>423</v>
      </c>
      <c r="E238" s="300">
        <v>0</v>
      </c>
      <c r="F238" s="229"/>
      <c r="G238" s="174">
        <f t="shared" si="210"/>
        <v>0</v>
      </c>
      <c r="H238" s="225"/>
      <c r="I238" s="226"/>
      <c r="J238" s="225"/>
      <c r="K238" s="227"/>
      <c r="L238" s="227"/>
      <c r="M238" s="227"/>
      <c r="N238" s="227"/>
      <c r="O238" s="227"/>
      <c r="P238" s="227"/>
      <c r="Q238" s="227"/>
      <c r="R238" s="227"/>
      <c r="S238" s="227"/>
      <c r="T238" s="227"/>
      <c r="U238" s="226"/>
      <c r="V238" s="225"/>
      <c r="W238" s="227"/>
      <c r="X238" s="227"/>
      <c r="Y238" s="227"/>
      <c r="Z238" s="227"/>
      <c r="AA238" s="227"/>
      <c r="AB238" s="227"/>
      <c r="AC238" s="227"/>
      <c r="AD238" s="227"/>
      <c r="AE238" s="227"/>
      <c r="AF238" s="227"/>
      <c r="AG238" s="226"/>
      <c r="AH238" s="228"/>
      <c r="AI238" s="227"/>
      <c r="AJ238" s="227"/>
      <c r="AK238" s="227"/>
      <c r="AL238" s="227"/>
      <c r="AM238" s="227"/>
      <c r="AN238" s="227"/>
      <c r="AO238" s="227"/>
      <c r="AP238" s="227"/>
      <c r="AQ238" s="227"/>
      <c r="AR238" s="227"/>
      <c r="AS238" s="226"/>
      <c r="AT238" s="228"/>
      <c r="AU238" s="227"/>
      <c r="AV238" s="227"/>
      <c r="AW238" s="227"/>
      <c r="AX238" s="227"/>
      <c r="AY238" s="227"/>
      <c r="AZ238" s="227"/>
      <c r="BA238" s="227"/>
      <c r="BB238" s="227"/>
      <c r="BC238" s="227"/>
      <c r="BD238" s="227"/>
      <c r="BE238" s="226"/>
      <c r="BF238" s="228"/>
      <c r="BG238" s="227"/>
      <c r="BH238" s="227"/>
      <c r="BI238" s="227"/>
      <c r="BJ238" s="227"/>
      <c r="BK238" s="227"/>
      <c r="BL238" s="227"/>
      <c r="BM238" s="227"/>
      <c r="BN238" s="227"/>
      <c r="BO238" s="227"/>
      <c r="BP238" s="227"/>
      <c r="BQ238" s="226"/>
      <c r="BR238" s="228"/>
      <c r="BS238" s="227"/>
      <c r="BT238" s="227"/>
      <c r="BU238" s="227"/>
      <c r="BV238" s="227"/>
      <c r="BW238" s="227"/>
      <c r="BX238" s="227"/>
      <c r="BY238" s="227"/>
      <c r="BZ238" s="227"/>
      <c r="CA238" s="227"/>
      <c r="CB238" s="227"/>
      <c r="CC238" s="226"/>
      <c r="CD238" s="368"/>
    </row>
    <row r="239" spans="1:82" ht="27" x14ac:dyDescent="0.75">
      <c r="A239" s="175"/>
      <c r="B239" s="73" t="s">
        <v>424</v>
      </c>
      <c r="C239" s="129" t="s">
        <v>425</v>
      </c>
      <c r="D239" s="139" t="s">
        <v>86</v>
      </c>
      <c r="E239" s="255">
        <v>1</v>
      </c>
      <c r="F239" s="216"/>
      <c r="G239" s="74">
        <f t="shared" si="210"/>
        <v>0</v>
      </c>
      <c r="H239" s="230"/>
      <c r="I239" s="232"/>
      <c r="J239" s="230"/>
      <c r="K239" s="231"/>
      <c r="L239" s="231"/>
      <c r="M239" s="231"/>
      <c r="N239" s="231"/>
      <c r="O239" s="231"/>
      <c r="P239" s="231"/>
      <c r="Q239" s="231"/>
      <c r="R239" s="231"/>
      <c r="S239" s="231"/>
      <c r="T239" s="231"/>
      <c r="U239" s="232">
        <f>G239/6</f>
        <v>0</v>
      </c>
      <c r="V239" s="230"/>
      <c r="W239" s="231"/>
      <c r="X239" s="231"/>
      <c r="Y239" s="231"/>
      <c r="Z239" s="231"/>
      <c r="AA239" s="231"/>
      <c r="AB239" s="231"/>
      <c r="AC239" s="231"/>
      <c r="AD239" s="231"/>
      <c r="AE239" s="231"/>
      <c r="AF239" s="231"/>
      <c r="AG239" s="232">
        <f>G239/6</f>
        <v>0</v>
      </c>
      <c r="AH239" s="233"/>
      <c r="AI239" s="231"/>
      <c r="AJ239" s="231"/>
      <c r="AK239" s="231"/>
      <c r="AL239" s="231"/>
      <c r="AM239" s="231"/>
      <c r="AN239" s="231"/>
      <c r="AO239" s="231"/>
      <c r="AP239" s="231"/>
      <c r="AQ239" s="231"/>
      <c r="AR239" s="231"/>
      <c r="AS239" s="232">
        <f>G239/6</f>
        <v>0</v>
      </c>
      <c r="AT239" s="233"/>
      <c r="AU239" s="231"/>
      <c r="AV239" s="231"/>
      <c r="AW239" s="231"/>
      <c r="AX239" s="231"/>
      <c r="AY239" s="231"/>
      <c r="AZ239" s="231"/>
      <c r="BA239" s="231"/>
      <c r="BB239" s="231"/>
      <c r="BC239" s="231"/>
      <c r="BD239" s="231"/>
      <c r="BE239" s="232">
        <f>G239/6</f>
        <v>0</v>
      </c>
      <c r="BF239" s="233"/>
      <c r="BG239" s="231"/>
      <c r="BH239" s="231"/>
      <c r="BI239" s="231"/>
      <c r="BJ239" s="231"/>
      <c r="BK239" s="231"/>
      <c r="BL239" s="231"/>
      <c r="BM239" s="231"/>
      <c r="BN239" s="231"/>
      <c r="BO239" s="231"/>
      <c r="BP239" s="231"/>
      <c r="BQ239" s="232">
        <f>G239/6</f>
        <v>0</v>
      </c>
      <c r="BR239" s="233"/>
      <c r="BS239" s="231"/>
      <c r="BT239" s="231"/>
      <c r="BU239" s="231"/>
      <c r="BV239" s="231"/>
      <c r="BW239" s="231"/>
      <c r="BX239" s="231"/>
      <c r="BY239" s="231"/>
      <c r="BZ239" s="231"/>
      <c r="CA239" s="231"/>
      <c r="CB239" s="231"/>
      <c r="CC239" s="232">
        <f>G239-SUM(J239:CB239)</f>
        <v>0</v>
      </c>
      <c r="CD239" s="368"/>
    </row>
    <row r="240" spans="1:82" ht="27" x14ac:dyDescent="0.75">
      <c r="A240" s="175"/>
      <c r="B240" s="73" t="s">
        <v>426</v>
      </c>
      <c r="C240" s="129" t="s">
        <v>427</v>
      </c>
      <c r="D240" s="139" t="s">
        <v>86</v>
      </c>
      <c r="E240" s="255">
        <v>1</v>
      </c>
      <c r="F240" s="216"/>
      <c r="G240" s="74">
        <f t="shared" si="210"/>
        <v>0</v>
      </c>
      <c r="H240" s="230"/>
      <c r="I240" s="232"/>
      <c r="J240" s="230"/>
      <c r="K240" s="231"/>
      <c r="L240" s="231"/>
      <c r="M240" s="231"/>
      <c r="N240" s="231"/>
      <c r="O240" s="231"/>
      <c r="P240" s="231"/>
      <c r="Q240" s="231"/>
      <c r="R240" s="231"/>
      <c r="S240" s="231"/>
      <c r="T240" s="231"/>
      <c r="U240" s="232">
        <f>G240/6</f>
        <v>0</v>
      </c>
      <c r="V240" s="230"/>
      <c r="W240" s="231"/>
      <c r="X240" s="231"/>
      <c r="Y240" s="231"/>
      <c r="Z240" s="231"/>
      <c r="AA240" s="231"/>
      <c r="AB240" s="231"/>
      <c r="AC240" s="231"/>
      <c r="AD240" s="231"/>
      <c r="AE240" s="231"/>
      <c r="AF240" s="231"/>
      <c r="AG240" s="232">
        <f>G240/6</f>
        <v>0</v>
      </c>
      <c r="AH240" s="233"/>
      <c r="AI240" s="231"/>
      <c r="AJ240" s="231"/>
      <c r="AK240" s="231"/>
      <c r="AL240" s="231"/>
      <c r="AM240" s="231"/>
      <c r="AN240" s="231"/>
      <c r="AO240" s="231"/>
      <c r="AP240" s="231"/>
      <c r="AQ240" s="231"/>
      <c r="AR240" s="231"/>
      <c r="AS240" s="232">
        <f>G240/6</f>
        <v>0</v>
      </c>
      <c r="AT240" s="233"/>
      <c r="AU240" s="231"/>
      <c r="AV240" s="231"/>
      <c r="AW240" s="231"/>
      <c r="AX240" s="231"/>
      <c r="AY240" s="231"/>
      <c r="AZ240" s="231"/>
      <c r="BA240" s="231"/>
      <c r="BB240" s="231"/>
      <c r="BC240" s="231"/>
      <c r="BD240" s="231"/>
      <c r="BE240" s="232">
        <f>G240/6</f>
        <v>0</v>
      </c>
      <c r="BF240" s="233"/>
      <c r="BG240" s="231"/>
      <c r="BH240" s="231"/>
      <c r="BI240" s="231"/>
      <c r="BJ240" s="231"/>
      <c r="BK240" s="231"/>
      <c r="BL240" s="231"/>
      <c r="BM240" s="231"/>
      <c r="BN240" s="231"/>
      <c r="BO240" s="231"/>
      <c r="BP240" s="231"/>
      <c r="BQ240" s="232">
        <f>G240/6</f>
        <v>0</v>
      </c>
      <c r="BR240" s="233"/>
      <c r="BS240" s="231"/>
      <c r="BT240" s="231"/>
      <c r="BU240" s="231"/>
      <c r="BV240" s="231"/>
      <c r="BW240" s="231"/>
      <c r="BX240" s="231"/>
      <c r="BY240" s="231"/>
      <c r="BZ240" s="231"/>
      <c r="CA240" s="231"/>
      <c r="CB240" s="231"/>
      <c r="CC240" s="232">
        <f>G240-SUM(J240:CB240)</f>
        <v>0</v>
      </c>
      <c r="CD240" s="368"/>
    </row>
    <row r="241" spans="1:82" x14ac:dyDescent="0.75">
      <c r="A241" s="39"/>
      <c r="B241" s="176" t="s">
        <v>428</v>
      </c>
      <c r="C241" s="177" t="s">
        <v>429</v>
      </c>
      <c r="D241" s="178" t="s">
        <v>86</v>
      </c>
      <c r="E241" s="300">
        <v>0</v>
      </c>
      <c r="F241" s="229"/>
      <c r="G241" s="174">
        <f>+E241*F241</f>
        <v>0</v>
      </c>
      <c r="H241" s="225"/>
      <c r="I241" s="226"/>
      <c r="J241" s="225"/>
      <c r="K241" s="227"/>
      <c r="L241" s="227"/>
      <c r="M241" s="227"/>
      <c r="N241" s="227"/>
      <c r="O241" s="227"/>
      <c r="P241" s="227"/>
      <c r="Q241" s="227"/>
      <c r="R241" s="227"/>
      <c r="S241" s="227"/>
      <c r="T241" s="227"/>
      <c r="U241" s="226">
        <f>G241/2.5</f>
        <v>0</v>
      </c>
      <c r="V241" s="225"/>
      <c r="W241" s="227"/>
      <c r="X241" s="227"/>
      <c r="Y241" s="227"/>
      <c r="Z241" s="227"/>
      <c r="AA241" s="227"/>
      <c r="AB241" s="227"/>
      <c r="AC241" s="227"/>
      <c r="AD241" s="227"/>
      <c r="AE241" s="227"/>
      <c r="AF241" s="227"/>
      <c r="AG241" s="226">
        <f>G241/2.5</f>
        <v>0</v>
      </c>
      <c r="AH241" s="228"/>
      <c r="AI241" s="227"/>
      <c r="AJ241" s="227"/>
      <c r="AK241" s="227"/>
      <c r="AL241" s="227"/>
      <c r="AM241" s="227">
        <f>G241-SUM(J241:AL241)</f>
        <v>0</v>
      </c>
      <c r="AN241" s="227"/>
      <c r="AO241" s="227"/>
      <c r="AP241" s="227"/>
      <c r="AQ241" s="227"/>
      <c r="AR241" s="227"/>
      <c r="AS241" s="226"/>
      <c r="AT241" s="228"/>
      <c r="AU241" s="227"/>
      <c r="AV241" s="227"/>
      <c r="AW241" s="227"/>
      <c r="AX241" s="227"/>
      <c r="AY241" s="227"/>
      <c r="AZ241" s="227"/>
      <c r="BA241" s="227"/>
      <c r="BB241" s="227"/>
      <c r="BC241" s="227"/>
      <c r="BD241" s="227"/>
      <c r="BE241" s="226"/>
      <c r="BF241" s="228"/>
      <c r="BG241" s="227"/>
      <c r="BH241" s="227"/>
      <c r="BI241" s="227"/>
      <c r="BJ241" s="227"/>
      <c r="BK241" s="227"/>
      <c r="BL241" s="227"/>
      <c r="BM241" s="227"/>
      <c r="BN241" s="227"/>
      <c r="BO241" s="227"/>
      <c r="BP241" s="227"/>
      <c r="BQ241" s="226"/>
      <c r="BR241" s="228"/>
      <c r="BS241" s="227"/>
      <c r="BT241" s="227"/>
      <c r="BU241" s="227"/>
      <c r="BV241" s="227"/>
      <c r="BW241" s="227"/>
      <c r="BX241" s="227"/>
      <c r="BY241" s="227"/>
      <c r="BZ241" s="227"/>
      <c r="CA241" s="227"/>
      <c r="CB241" s="227"/>
      <c r="CC241" s="226"/>
      <c r="CD241" s="368"/>
    </row>
    <row r="242" spans="1:82" ht="27" x14ac:dyDescent="0.75">
      <c r="A242" s="39"/>
      <c r="B242" s="176" t="s">
        <v>430</v>
      </c>
      <c r="C242" s="177" t="s">
        <v>431</v>
      </c>
      <c r="D242" s="178" t="s">
        <v>86</v>
      </c>
      <c r="E242" s="300">
        <v>0</v>
      </c>
      <c r="F242" s="229"/>
      <c r="G242" s="174">
        <f>+E242*F242</f>
        <v>0</v>
      </c>
      <c r="H242" s="225"/>
      <c r="I242" s="226"/>
      <c r="J242" s="225"/>
      <c r="K242" s="227"/>
      <c r="L242" s="227"/>
      <c r="M242" s="227"/>
      <c r="N242" s="227"/>
      <c r="O242" s="227"/>
      <c r="P242" s="227"/>
      <c r="Q242" s="227"/>
      <c r="R242" s="227"/>
      <c r="S242" s="227"/>
      <c r="T242" s="227"/>
      <c r="U242" s="226">
        <f>G242/2.5</f>
        <v>0</v>
      </c>
      <c r="V242" s="225"/>
      <c r="W242" s="227"/>
      <c r="X242" s="227"/>
      <c r="Y242" s="227"/>
      <c r="Z242" s="227"/>
      <c r="AA242" s="227"/>
      <c r="AB242" s="227"/>
      <c r="AC242" s="227"/>
      <c r="AD242" s="227"/>
      <c r="AE242" s="227"/>
      <c r="AF242" s="227"/>
      <c r="AG242" s="226">
        <f>G242/2.5</f>
        <v>0</v>
      </c>
      <c r="AH242" s="228"/>
      <c r="AI242" s="227"/>
      <c r="AJ242" s="227"/>
      <c r="AK242" s="227"/>
      <c r="AL242" s="227"/>
      <c r="AM242" s="227">
        <f>G242-SUM(J242:AL242)</f>
        <v>0</v>
      </c>
      <c r="AN242" s="227"/>
      <c r="AO242" s="227"/>
      <c r="AP242" s="227"/>
      <c r="AQ242" s="227"/>
      <c r="AR242" s="227"/>
      <c r="AS242" s="226"/>
      <c r="AT242" s="228"/>
      <c r="AU242" s="227"/>
      <c r="AV242" s="227"/>
      <c r="AW242" s="227"/>
      <c r="AX242" s="227"/>
      <c r="AY242" s="227"/>
      <c r="AZ242" s="227"/>
      <c r="BA242" s="227"/>
      <c r="BB242" s="227"/>
      <c r="BC242" s="227"/>
      <c r="BD242" s="227"/>
      <c r="BE242" s="226"/>
      <c r="BF242" s="228"/>
      <c r="BG242" s="227"/>
      <c r="BH242" s="227"/>
      <c r="BI242" s="227"/>
      <c r="BJ242" s="227"/>
      <c r="BK242" s="227"/>
      <c r="BL242" s="227"/>
      <c r="BM242" s="227"/>
      <c r="BN242" s="227"/>
      <c r="BO242" s="227"/>
      <c r="BP242" s="227"/>
      <c r="BQ242" s="226"/>
      <c r="BR242" s="228"/>
      <c r="BS242" s="227"/>
      <c r="BT242" s="227"/>
      <c r="BU242" s="227"/>
      <c r="BV242" s="227"/>
      <c r="BW242" s="227"/>
      <c r="BX242" s="227"/>
      <c r="BY242" s="227"/>
      <c r="BZ242" s="227"/>
      <c r="CA242" s="227"/>
      <c r="CB242" s="227"/>
      <c r="CC242" s="226"/>
      <c r="CD242" s="368"/>
    </row>
    <row r="243" spans="1:82" x14ac:dyDescent="0.75">
      <c r="A243" s="43"/>
      <c r="B243" s="176" t="s">
        <v>432</v>
      </c>
      <c r="C243" s="177" t="s">
        <v>433</v>
      </c>
      <c r="D243" s="178" t="s">
        <v>58</v>
      </c>
      <c r="E243" s="300">
        <v>0</v>
      </c>
      <c r="F243" s="229"/>
      <c r="G243" s="174">
        <f>+E243*F243</f>
        <v>0</v>
      </c>
      <c r="H243" s="225"/>
      <c r="I243" s="226"/>
      <c r="J243" s="225"/>
      <c r="K243" s="227"/>
      <c r="L243" s="227"/>
      <c r="M243" s="227"/>
      <c r="N243" s="227"/>
      <c r="O243" s="227"/>
      <c r="P243" s="227"/>
      <c r="Q243" s="227"/>
      <c r="R243" s="227"/>
      <c r="S243" s="227"/>
      <c r="T243" s="227"/>
      <c r="U243" s="226"/>
      <c r="V243" s="225"/>
      <c r="W243" s="227"/>
      <c r="X243" s="227"/>
      <c r="Y243" s="227"/>
      <c r="Z243" s="227"/>
      <c r="AA243" s="227"/>
      <c r="AB243" s="227"/>
      <c r="AC243" s="227"/>
      <c r="AD243" s="227"/>
      <c r="AE243" s="227"/>
      <c r="AF243" s="227"/>
      <c r="AG243" s="226"/>
      <c r="AH243" s="228"/>
      <c r="AI243" s="227"/>
      <c r="AJ243" s="227"/>
      <c r="AK243" s="227"/>
      <c r="AL243" s="227"/>
      <c r="AM243" s="227"/>
      <c r="AN243" s="227"/>
      <c r="AO243" s="227"/>
      <c r="AP243" s="227"/>
      <c r="AQ243" s="227"/>
      <c r="AR243" s="227"/>
      <c r="AS243" s="226"/>
      <c r="AT243" s="228"/>
      <c r="AU243" s="227"/>
      <c r="AV243" s="227"/>
      <c r="AW243" s="227"/>
      <c r="AX243" s="227"/>
      <c r="AY243" s="227"/>
      <c r="AZ243" s="227"/>
      <c r="BA243" s="227"/>
      <c r="BB243" s="227"/>
      <c r="BC243" s="227"/>
      <c r="BD243" s="227"/>
      <c r="BE243" s="226"/>
      <c r="BF243" s="228"/>
      <c r="BG243" s="227"/>
      <c r="BH243" s="227"/>
      <c r="BI243" s="227"/>
      <c r="BJ243" s="227"/>
      <c r="BK243" s="227"/>
      <c r="BL243" s="227"/>
      <c r="BM243" s="227"/>
      <c r="BN243" s="227"/>
      <c r="BO243" s="227"/>
      <c r="BP243" s="227"/>
      <c r="BQ243" s="226"/>
      <c r="BR243" s="228"/>
      <c r="BS243" s="227"/>
      <c r="BT243" s="227"/>
      <c r="BU243" s="227"/>
      <c r="BV243" s="227"/>
      <c r="BW243" s="227"/>
      <c r="BX243" s="227"/>
      <c r="BY243" s="227"/>
      <c r="BZ243" s="227"/>
      <c r="CA243" s="227"/>
      <c r="CB243" s="227"/>
      <c r="CC243" s="226"/>
      <c r="CD243" s="368"/>
    </row>
    <row r="244" spans="1:82" x14ac:dyDescent="0.75">
      <c r="A244" s="175"/>
      <c r="B244" s="176" t="s">
        <v>434</v>
      </c>
      <c r="C244" s="177" t="s">
        <v>435</v>
      </c>
      <c r="D244" s="178" t="s">
        <v>86</v>
      </c>
      <c r="E244" s="300">
        <v>0</v>
      </c>
      <c r="F244" s="229"/>
      <c r="G244" s="174">
        <f>+E244*F244</f>
        <v>0</v>
      </c>
      <c r="H244" s="225"/>
      <c r="I244" s="226"/>
      <c r="J244" s="225"/>
      <c r="K244" s="227"/>
      <c r="L244" s="227"/>
      <c r="M244" s="227"/>
      <c r="N244" s="227"/>
      <c r="O244" s="227"/>
      <c r="P244" s="227"/>
      <c r="Q244" s="227"/>
      <c r="R244" s="227"/>
      <c r="S244" s="227"/>
      <c r="T244" s="227"/>
      <c r="U244" s="226">
        <f>G244/2.5</f>
        <v>0</v>
      </c>
      <c r="V244" s="225"/>
      <c r="W244" s="227"/>
      <c r="X244" s="227"/>
      <c r="Y244" s="227"/>
      <c r="Z244" s="227"/>
      <c r="AA244" s="227"/>
      <c r="AB244" s="227"/>
      <c r="AC244" s="227"/>
      <c r="AD244" s="227"/>
      <c r="AE244" s="227"/>
      <c r="AF244" s="227"/>
      <c r="AG244" s="226">
        <f>G244/2.5</f>
        <v>0</v>
      </c>
      <c r="AH244" s="228"/>
      <c r="AI244" s="227"/>
      <c r="AJ244" s="227"/>
      <c r="AK244" s="227"/>
      <c r="AL244" s="227"/>
      <c r="AM244" s="227">
        <f>G244-SUM(J244:AL244)</f>
        <v>0</v>
      </c>
      <c r="AN244" s="227"/>
      <c r="AO244" s="227"/>
      <c r="AP244" s="227"/>
      <c r="AQ244" s="227"/>
      <c r="AR244" s="227"/>
      <c r="AS244" s="226"/>
      <c r="AT244" s="228"/>
      <c r="AU244" s="227"/>
      <c r="AV244" s="227"/>
      <c r="AW244" s="227"/>
      <c r="AX244" s="227"/>
      <c r="AY244" s="227"/>
      <c r="AZ244" s="227"/>
      <c r="BA244" s="227"/>
      <c r="BB244" s="227"/>
      <c r="BC244" s="227"/>
      <c r="BD244" s="227"/>
      <c r="BE244" s="226"/>
      <c r="BF244" s="228"/>
      <c r="BG244" s="227"/>
      <c r="BH244" s="227"/>
      <c r="BI244" s="227"/>
      <c r="BJ244" s="227"/>
      <c r="BK244" s="227"/>
      <c r="BL244" s="227"/>
      <c r="BM244" s="227"/>
      <c r="BN244" s="227"/>
      <c r="BO244" s="227"/>
      <c r="BP244" s="227"/>
      <c r="BQ244" s="226"/>
      <c r="BR244" s="228"/>
      <c r="BS244" s="227"/>
      <c r="BT244" s="227"/>
      <c r="BU244" s="227"/>
      <c r="BV244" s="227"/>
      <c r="BW244" s="227"/>
      <c r="BX244" s="227"/>
      <c r="BY244" s="227"/>
      <c r="BZ244" s="227"/>
      <c r="CA244" s="227"/>
      <c r="CB244" s="227"/>
      <c r="CC244" s="226"/>
      <c r="CD244" s="368"/>
    </row>
    <row r="245" spans="1:82" ht="27" x14ac:dyDescent="0.75">
      <c r="A245" s="175"/>
      <c r="B245" s="176" t="s">
        <v>436</v>
      </c>
      <c r="C245" s="177" t="s">
        <v>437</v>
      </c>
      <c r="D245" s="178" t="s">
        <v>86</v>
      </c>
      <c r="E245" s="300">
        <v>0</v>
      </c>
      <c r="F245" s="229"/>
      <c r="G245" s="174">
        <f>+E245*F245</f>
        <v>0</v>
      </c>
      <c r="H245" s="225"/>
      <c r="I245" s="226"/>
      <c r="J245" s="225"/>
      <c r="K245" s="227"/>
      <c r="L245" s="227"/>
      <c r="M245" s="227"/>
      <c r="N245" s="227"/>
      <c r="O245" s="227"/>
      <c r="P245" s="227"/>
      <c r="Q245" s="227"/>
      <c r="R245" s="227"/>
      <c r="S245" s="227"/>
      <c r="T245" s="227"/>
      <c r="U245" s="226">
        <f>G245/2.5</f>
        <v>0</v>
      </c>
      <c r="V245" s="225"/>
      <c r="W245" s="227"/>
      <c r="X245" s="227"/>
      <c r="Y245" s="227"/>
      <c r="Z245" s="227"/>
      <c r="AA245" s="227"/>
      <c r="AB245" s="227"/>
      <c r="AC245" s="227"/>
      <c r="AD245" s="227"/>
      <c r="AE245" s="227"/>
      <c r="AF245" s="227"/>
      <c r="AG245" s="226">
        <f>G245/2.5</f>
        <v>0</v>
      </c>
      <c r="AH245" s="228"/>
      <c r="AI245" s="227"/>
      <c r="AJ245" s="227"/>
      <c r="AK245" s="227"/>
      <c r="AL245" s="227"/>
      <c r="AM245" s="227">
        <f>G245-SUM(J245:AL245)</f>
        <v>0</v>
      </c>
      <c r="AN245" s="227"/>
      <c r="AO245" s="227"/>
      <c r="AP245" s="227"/>
      <c r="AQ245" s="227"/>
      <c r="AR245" s="227"/>
      <c r="AS245" s="226"/>
      <c r="AT245" s="228"/>
      <c r="AU245" s="227"/>
      <c r="AV245" s="227"/>
      <c r="AW245" s="227"/>
      <c r="AX245" s="227"/>
      <c r="AY245" s="227"/>
      <c r="AZ245" s="227"/>
      <c r="BA245" s="227"/>
      <c r="BB245" s="227"/>
      <c r="BC245" s="227"/>
      <c r="BD245" s="227"/>
      <c r="BE245" s="226"/>
      <c r="BF245" s="228"/>
      <c r="BG245" s="227"/>
      <c r="BH245" s="227"/>
      <c r="BI245" s="227"/>
      <c r="BJ245" s="227"/>
      <c r="BK245" s="227"/>
      <c r="BL245" s="227"/>
      <c r="BM245" s="227"/>
      <c r="BN245" s="227"/>
      <c r="BO245" s="227"/>
      <c r="BP245" s="227"/>
      <c r="BQ245" s="226"/>
      <c r="BR245" s="228"/>
      <c r="BS245" s="227"/>
      <c r="BT245" s="227"/>
      <c r="BU245" s="227"/>
      <c r="BV245" s="227"/>
      <c r="BW245" s="227"/>
      <c r="BX245" s="227"/>
      <c r="BY245" s="227"/>
      <c r="BZ245" s="227"/>
      <c r="CA245" s="227"/>
      <c r="CB245" s="227"/>
      <c r="CC245" s="226"/>
      <c r="CD245" s="368"/>
    </row>
    <row r="246" spans="1:82" ht="27" x14ac:dyDescent="0.75">
      <c r="A246" s="175"/>
      <c r="B246" s="73" t="s">
        <v>438</v>
      </c>
      <c r="C246" s="129" t="s">
        <v>439</v>
      </c>
      <c r="D246" s="139" t="s">
        <v>86</v>
      </c>
      <c r="E246" s="255">
        <v>1</v>
      </c>
      <c r="F246" s="216"/>
      <c r="G246" s="74">
        <f t="shared" ref="G246" si="214">+E246*F246</f>
        <v>0</v>
      </c>
      <c r="H246" s="230"/>
      <c r="I246" s="232"/>
      <c r="J246" s="230"/>
      <c r="K246" s="231"/>
      <c r="L246" s="231"/>
      <c r="M246" s="231"/>
      <c r="N246" s="231"/>
      <c r="O246" s="231"/>
      <c r="P246" s="231"/>
      <c r="Q246" s="231"/>
      <c r="R246" s="231"/>
      <c r="S246" s="231"/>
      <c r="T246" s="231"/>
      <c r="U246" s="232">
        <f>G246/6</f>
        <v>0</v>
      </c>
      <c r="V246" s="230"/>
      <c r="W246" s="231"/>
      <c r="X246" s="231"/>
      <c r="Y246" s="231"/>
      <c r="Z246" s="231"/>
      <c r="AA246" s="231"/>
      <c r="AB246" s="231"/>
      <c r="AC246" s="231"/>
      <c r="AD246" s="231"/>
      <c r="AE246" s="231"/>
      <c r="AF246" s="231"/>
      <c r="AG246" s="232">
        <f>G246/6</f>
        <v>0</v>
      </c>
      <c r="AH246" s="233"/>
      <c r="AI246" s="231"/>
      <c r="AJ246" s="231"/>
      <c r="AK246" s="231"/>
      <c r="AL246" s="231"/>
      <c r="AM246" s="231"/>
      <c r="AN246" s="231"/>
      <c r="AO246" s="231"/>
      <c r="AP246" s="231"/>
      <c r="AQ246" s="231"/>
      <c r="AR246" s="231"/>
      <c r="AS246" s="232">
        <f>G246/6</f>
        <v>0</v>
      </c>
      <c r="AT246" s="233"/>
      <c r="AU246" s="231"/>
      <c r="AV246" s="231"/>
      <c r="AW246" s="231"/>
      <c r="AX246" s="231"/>
      <c r="AY246" s="231"/>
      <c r="AZ246" s="231"/>
      <c r="BA246" s="231"/>
      <c r="BB246" s="231"/>
      <c r="BC246" s="231"/>
      <c r="BD246" s="231"/>
      <c r="BE246" s="232">
        <f>G246/6</f>
        <v>0</v>
      </c>
      <c r="BF246" s="233"/>
      <c r="BG246" s="231"/>
      <c r="BH246" s="231"/>
      <c r="BI246" s="231"/>
      <c r="BJ246" s="231"/>
      <c r="BK246" s="231"/>
      <c r="BL246" s="231"/>
      <c r="BM246" s="231"/>
      <c r="BN246" s="231"/>
      <c r="BO246" s="231"/>
      <c r="BP246" s="231"/>
      <c r="BQ246" s="232">
        <f>G246/6</f>
        <v>0</v>
      </c>
      <c r="BR246" s="233"/>
      <c r="BS246" s="231"/>
      <c r="BT246" s="231"/>
      <c r="BU246" s="231"/>
      <c r="BV246" s="231"/>
      <c r="BW246" s="231"/>
      <c r="BX246" s="231"/>
      <c r="BY246" s="231"/>
      <c r="BZ246" s="231"/>
      <c r="CA246" s="231"/>
      <c r="CB246" s="231"/>
      <c r="CC246" s="232">
        <f>G246-SUM(J246:CB246)</f>
        <v>0</v>
      </c>
      <c r="CD246" s="368"/>
    </row>
    <row r="247" spans="1:82" ht="27" x14ac:dyDescent="0.75">
      <c r="A247" s="175"/>
      <c r="B247" s="73" t="s">
        <v>440</v>
      </c>
      <c r="C247" s="129" t="s">
        <v>441</v>
      </c>
      <c r="D247" s="139" t="s">
        <v>86</v>
      </c>
      <c r="E247" s="255">
        <v>1</v>
      </c>
      <c r="F247" s="216"/>
      <c r="G247" s="74">
        <f>+E247*F247</f>
        <v>0</v>
      </c>
      <c r="H247" s="230"/>
      <c r="I247" s="232"/>
      <c r="J247" s="230"/>
      <c r="K247" s="231"/>
      <c r="L247" s="231"/>
      <c r="M247" s="231"/>
      <c r="N247" s="231"/>
      <c r="O247" s="231"/>
      <c r="P247" s="231"/>
      <c r="Q247" s="231"/>
      <c r="R247" s="231"/>
      <c r="S247" s="231"/>
      <c r="T247" s="231"/>
      <c r="U247" s="232">
        <f>G247/6</f>
        <v>0</v>
      </c>
      <c r="V247" s="230"/>
      <c r="W247" s="231"/>
      <c r="X247" s="231"/>
      <c r="Y247" s="231"/>
      <c r="Z247" s="231"/>
      <c r="AA247" s="231"/>
      <c r="AB247" s="231"/>
      <c r="AC247" s="231"/>
      <c r="AD247" s="231"/>
      <c r="AE247" s="231"/>
      <c r="AF247" s="231"/>
      <c r="AG247" s="232">
        <f>G247/6</f>
        <v>0</v>
      </c>
      <c r="AH247" s="233"/>
      <c r="AI247" s="231"/>
      <c r="AJ247" s="231"/>
      <c r="AK247" s="231"/>
      <c r="AL247" s="231"/>
      <c r="AM247" s="231"/>
      <c r="AN247" s="231"/>
      <c r="AO247" s="231"/>
      <c r="AP247" s="231"/>
      <c r="AQ247" s="231"/>
      <c r="AR247" s="231"/>
      <c r="AS247" s="232">
        <f>G247/6</f>
        <v>0</v>
      </c>
      <c r="AT247" s="233"/>
      <c r="AU247" s="231"/>
      <c r="AV247" s="231"/>
      <c r="AW247" s="231"/>
      <c r="AX247" s="231"/>
      <c r="AY247" s="231"/>
      <c r="AZ247" s="231"/>
      <c r="BA247" s="231"/>
      <c r="BB247" s="231"/>
      <c r="BC247" s="231"/>
      <c r="BD247" s="231"/>
      <c r="BE247" s="232">
        <f>G247/6</f>
        <v>0</v>
      </c>
      <c r="BF247" s="233"/>
      <c r="BG247" s="231"/>
      <c r="BH247" s="231"/>
      <c r="BI247" s="231"/>
      <c r="BJ247" s="231"/>
      <c r="BK247" s="231"/>
      <c r="BL247" s="231"/>
      <c r="BM247" s="231"/>
      <c r="BN247" s="231"/>
      <c r="BO247" s="231"/>
      <c r="BP247" s="231"/>
      <c r="BQ247" s="232">
        <f>G247/6</f>
        <v>0</v>
      </c>
      <c r="BR247" s="233"/>
      <c r="BS247" s="231"/>
      <c r="BT247" s="231"/>
      <c r="BU247" s="231"/>
      <c r="BV247" s="231"/>
      <c r="BW247" s="231"/>
      <c r="BX247" s="231"/>
      <c r="BY247" s="231"/>
      <c r="BZ247" s="231"/>
      <c r="CA247" s="231"/>
      <c r="CB247" s="231"/>
      <c r="CC247" s="232">
        <f>G247-SUM(J247:CB247)</f>
        <v>0</v>
      </c>
      <c r="CD247" s="368"/>
    </row>
    <row r="248" spans="1:82" x14ac:dyDescent="0.75">
      <c r="A248" s="175"/>
      <c r="B248" s="121" t="s">
        <v>442</v>
      </c>
      <c r="C248" s="151" t="s">
        <v>443</v>
      </c>
      <c r="D248" s="123"/>
      <c r="E248" s="294"/>
      <c r="F248" s="249"/>
      <c r="G248" s="124">
        <f>SUM(G249:G263)</f>
        <v>0</v>
      </c>
      <c r="H248" s="125">
        <f>SUM(H249:H263)</f>
        <v>0</v>
      </c>
      <c r="I248" s="126">
        <f t="shared" ref="I248:BT248" si="215">SUM(I249:I263)</f>
        <v>0</v>
      </c>
      <c r="J248" s="125">
        <f t="shared" si="215"/>
        <v>0</v>
      </c>
      <c r="K248" s="127">
        <f t="shared" si="215"/>
        <v>0</v>
      </c>
      <c r="L248" s="127">
        <f t="shared" si="215"/>
        <v>0</v>
      </c>
      <c r="M248" s="127">
        <f t="shared" si="215"/>
        <v>0</v>
      </c>
      <c r="N248" s="127">
        <f t="shared" si="215"/>
        <v>0</v>
      </c>
      <c r="O248" s="127">
        <f t="shared" si="215"/>
        <v>0</v>
      </c>
      <c r="P248" s="127">
        <f t="shared" si="215"/>
        <v>0</v>
      </c>
      <c r="Q248" s="127">
        <f>SUM(Q249:Q263)</f>
        <v>0</v>
      </c>
      <c r="R248" s="127">
        <f t="shared" si="215"/>
        <v>0</v>
      </c>
      <c r="S248" s="127">
        <f t="shared" si="215"/>
        <v>0</v>
      </c>
      <c r="T248" s="127">
        <f t="shared" si="215"/>
        <v>0</v>
      </c>
      <c r="U248" s="126">
        <f t="shared" si="215"/>
        <v>0</v>
      </c>
      <c r="V248" s="125">
        <f t="shared" si="215"/>
        <v>0</v>
      </c>
      <c r="W248" s="127">
        <f t="shared" si="215"/>
        <v>0</v>
      </c>
      <c r="X248" s="127">
        <f t="shared" si="215"/>
        <v>0</v>
      </c>
      <c r="Y248" s="127">
        <f t="shared" si="215"/>
        <v>0</v>
      </c>
      <c r="Z248" s="127">
        <f t="shared" si="215"/>
        <v>0</v>
      </c>
      <c r="AA248" s="127">
        <f t="shared" si="215"/>
        <v>0</v>
      </c>
      <c r="AB248" s="127">
        <f t="shared" si="215"/>
        <v>0</v>
      </c>
      <c r="AC248" s="127">
        <f t="shared" si="215"/>
        <v>0</v>
      </c>
      <c r="AD248" s="127">
        <f t="shared" si="215"/>
        <v>0</v>
      </c>
      <c r="AE248" s="127">
        <f t="shared" si="215"/>
        <v>0</v>
      </c>
      <c r="AF248" s="127">
        <f t="shared" si="215"/>
        <v>0</v>
      </c>
      <c r="AG248" s="126">
        <f t="shared" si="215"/>
        <v>0</v>
      </c>
      <c r="AH248" s="128">
        <f t="shared" si="215"/>
        <v>0</v>
      </c>
      <c r="AI248" s="127">
        <f t="shared" si="215"/>
        <v>0</v>
      </c>
      <c r="AJ248" s="127">
        <f t="shared" si="215"/>
        <v>0</v>
      </c>
      <c r="AK248" s="127">
        <f t="shared" si="215"/>
        <v>0</v>
      </c>
      <c r="AL248" s="127">
        <f t="shared" si="215"/>
        <v>0</v>
      </c>
      <c r="AM248" s="127">
        <f t="shared" si="215"/>
        <v>0</v>
      </c>
      <c r="AN248" s="127">
        <f t="shared" si="215"/>
        <v>0</v>
      </c>
      <c r="AO248" s="127">
        <f t="shared" si="215"/>
        <v>0</v>
      </c>
      <c r="AP248" s="127">
        <f t="shared" si="215"/>
        <v>0</v>
      </c>
      <c r="AQ248" s="127">
        <f t="shared" si="215"/>
        <v>0</v>
      </c>
      <c r="AR248" s="127">
        <f t="shared" si="215"/>
        <v>0</v>
      </c>
      <c r="AS248" s="126">
        <f t="shared" si="215"/>
        <v>0</v>
      </c>
      <c r="AT248" s="128">
        <f t="shared" si="215"/>
        <v>0</v>
      </c>
      <c r="AU248" s="127">
        <f t="shared" si="215"/>
        <v>0</v>
      </c>
      <c r="AV248" s="127">
        <f t="shared" si="215"/>
        <v>0</v>
      </c>
      <c r="AW248" s="127">
        <f t="shared" si="215"/>
        <v>0</v>
      </c>
      <c r="AX248" s="127">
        <f t="shared" si="215"/>
        <v>0</v>
      </c>
      <c r="AY248" s="127">
        <f t="shared" si="215"/>
        <v>0</v>
      </c>
      <c r="AZ248" s="127">
        <f t="shared" si="215"/>
        <v>0</v>
      </c>
      <c r="BA248" s="127">
        <f t="shared" si="215"/>
        <v>0</v>
      </c>
      <c r="BB248" s="127">
        <f t="shared" si="215"/>
        <v>0</v>
      </c>
      <c r="BC248" s="127">
        <f t="shared" si="215"/>
        <v>0</v>
      </c>
      <c r="BD248" s="127">
        <f t="shared" si="215"/>
        <v>0</v>
      </c>
      <c r="BE248" s="126">
        <f t="shared" si="215"/>
        <v>0</v>
      </c>
      <c r="BF248" s="128">
        <f t="shared" si="215"/>
        <v>0</v>
      </c>
      <c r="BG248" s="127">
        <f t="shared" si="215"/>
        <v>0</v>
      </c>
      <c r="BH248" s="127">
        <f t="shared" si="215"/>
        <v>0</v>
      </c>
      <c r="BI248" s="127">
        <f t="shared" si="215"/>
        <v>0</v>
      </c>
      <c r="BJ248" s="127">
        <f t="shared" si="215"/>
        <v>0</v>
      </c>
      <c r="BK248" s="127">
        <f t="shared" si="215"/>
        <v>0</v>
      </c>
      <c r="BL248" s="127">
        <f t="shared" si="215"/>
        <v>0</v>
      </c>
      <c r="BM248" s="127">
        <f t="shared" si="215"/>
        <v>0</v>
      </c>
      <c r="BN248" s="127">
        <f t="shared" si="215"/>
        <v>0</v>
      </c>
      <c r="BO248" s="127">
        <f t="shared" si="215"/>
        <v>0</v>
      </c>
      <c r="BP248" s="127">
        <f t="shared" si="215"/>
        <v>0</v>
      </c>
      <c r="BQ248" s="126">
        <f t="shared" si="215"/>
        <v>0</v>
      </c>
      <c r="BR248" s="128">
        <f t="shared" si="215"/>
        <v>0</v>
      </c>
      <c r="BS248" s="127">
        <f t="shared" si="215"/>
        <v>0</v>
      </c>
      <c r="BT248" s="127">
        <f t="shared" si="215"/>
        <v>0</v>
      </c>
      <c r="BU248" s="127">
        <f t="shared" ref="BU248:CC248" si="216">SUM(BU249:BU263)</f>
        <v>0</v>
      </c>
      <c r="BV248" s="127">
        <f t="shared" si="216"/>
        <v>0</v>
      </c>
      <c r="BW248" s="127">
        <f t="shared" si="216"/>
        <v>0</v>
      </c>
      <c r="BX248" s="127">
        <f t="shared" si="216"/>
        <v>0</v>
      </c>
      <c r="BY248" s="127">
        <f t="shared" si="216"/>
        <v>0</v>
      </c>
      <c r="BZ248" s="127">
        <f t="shared" si="216"/>
        <v>0</v>
      </c>
      <c r="CA248" s="127">
        <f t="shared" si="216"/>
        <v>0</v>
      </c>
      <c r="CB248" s="127">
        <f t="shared" si="216"/>
        <v>0</v>
      </c>
      <c r="CC248" s="126">
        <f t="shared" si="216"/>
        <v>0</v>
      </c>
      <c r="CD248" s="368"/>
    </row>
    <row r="249" spans="1:82" ht="27" x14ac:dyDescent="0.75">
      <c r="A249" s="175"/>
      <c r="B249" s="176" t="s">
        <v>444</v>
      </c>
      <c r="C249" s="177" t="s">
        <v>445</v>
      </c>
      <c r="D249" s="178" t="s">
        <v>226</v>
      </c>
      <c r="E249" s="300"/>
      <c r="F249" s="229"/>
      <c r="G249" s="174">
        <f t="shared" ref="G249:G263" si="217">+E249*F249</f>
        <v>0</v>
      </c>
      <c r="H249" s="225"/>
      <c r="I249" s="226"/>
      <c r="J249" s="225"/>
      <c r="K249" s="227"/>
      <c r="L249" s="227"/>
      <c r="M249" s="227"/>
      <c r="N249" s="227"/>
      <c r="O249" s="227"/>
      <c r="P249" s="227"/>
      <c r="Q249" s="227"/>
      <c r="R249" s="227"/>
      <c r="S249" s="227"/>
      <c r="T249" s="227"/>
      <c r="U249" s="226"/>
      <c r="V249" s="225"/>
      <c r="W249" s="227"/>
      <c r="X249" s="227"/>
      <c r="Y249" s="227"/>
      <c r="Z249" s="227"/>
      <c r="AA249" s="227"/>
      <c r="AB249" s="227"/>
      <c r="AC249" s="227"/>
      <c r="AD249" s="227"/>
      <c r="AE249" s="227"/>
      <c r="AF249" s="227"/>
      <c r="AG249" s="226"/>
      <c r="AH249" s="228"/>
      <c r="AI249" s="227"/>
      <c r="AJ249" s="227"/>
      <c r="AK249" s="227"/>
      <c r="AL249" s="227"/>
      <c r="AM249" s="227"/>
      <c r="AN249" s="227"/>
      <c r="AO249" s="227"/>
      <c r="AP249" s="227"/>
      <c r="AQ249" s="227"/>
      <c r="AR249" s="227"/>
      <c r="AS249" s="226"/>
      <c r="AT249" s="228"/>
      <c r="AU249" s="227"/>
      <c r="AV249" s="227"/>
      <c r="AW249" s="227"/>
      <c r="AX249" s="227"/>
      <c r="AY249" s="227"/>
      <c r="AZ249" s="227"/>
      <c r="BA249" s="227"/>
      <c r="BB249" s="227"/>
      <c r="BC249" s="227"/>
      <c r="BD249" s="227"/>
      <c r="BE249" s="226"/>
      <c r="BF249" s="228"/>
      <c r="BG249" s="227"/>
      <c r="BH249" s="227"/>
      <c r="BI249" s="227"/>
      <c r="BJ249" s="227"/>
      <c r="BK249" s="227"/>
      <c r="BL249" s="227"/>
      <c r="BM249" s="227"/>
      <c r="BN249" s="227"/>
      <c r="BO249" s="227"/>
      <c r="BP249" s="227"/>
      <c r="BQ249" s="226"/>
      <c r="BR249" s="228"/>
      <c r="BS249" s="227"/>
      <c r="BT249" s="227"/>
      <c r="BU249" s="227"/>
      <c r="BV249" s="227"/>
      <c r="BW249" s="227"/>
      <c r="BX249" s="227"/>
      <c r="BY249" s="227"/>
      <c r="BZ249" s="227"/>
      <c r="CA249" s="227"/>
      <c r="CB249" s="227"/>
      <c r="CC249" s="226"/>
      <c r="CD249" s="368"/>
    </row>
    <row r="250" spans="1:82" ht="27" x14ac:dyDescent="0.75">
      <c r="A250" s="175"/>
      <c r="B250" s="176" t="s">
        <v>447</v>
      </c>
      <c r="C250" s="177" t="s">
        <v>448</v>
      </c>
      <c r="D250" s="178" t="s">
        <v>226</v>
      </c>
      <c r="E250" s="300"/>
      <c r="F250" s="229"/>
      <c r="G250" s="174">
        <f t="shared" si="217"/>
        <v>0</v>
      </c>
      <c r="H250" s="225"/>
      <c r="I250" s="226"/>
      <c r="J250" s="225"/>
      <c r="K250" s="227"/>
      <c r="L250" s="227"/>
      <c r="M250" s="227"/>
      <c r="N250" s="227"/>
      <c r="O250" s="227"/>
      <c r="P250" s="227"/>
      <c r="Q250" s="227"/>
      <c r="R250" s="227"/>
      <c r="S250" s="227"/>
      <c r="T250" s="227"/>
      <c r="U250" s="226"/>
      <c r="V250" s="225"/>
      <c r="W250" s="227"/>
      <c r="X250" s="227"/>
      <c r="Y250" s="227"/>
      <c r="Z250" s="227"/>
      <c r="AA250" s="227"/>
      <c r="AB250" s="227"/>
      <c r="AC250" s="227"/>
      <c r="AD250" s="227"/>
      <c r="AE250" s="227"/>
      <c r="AF250" s="227"/>
      <c r="AG250" s="226"/>
      <c r="AH250" s="228"/>
      <c r="AI250" s="227"/>
      <c r="AJ250" s="227"/>
      <c r="AK250" s="227"/>
      <c r="AL250" s="227"/>
      <c r="AM250" s="227"/>
      <c r="AN250" s="227"/>
      <c r="AO250" s="227"/>
      <c r="AP250" s="227"/>
      <c r="AQ250" s="227"/>
      <c r="AR250" s="227"/>
      <c r="AS250" s="226"/>
      <c r="AT250" s="228"/>
      <c r="AU250" s="227"/>
      <c r="AV250" s="227"/>
      <c r="AW250" s="227"/>
      <c r="AX250" s="227"/>
      <c r="AY250" s="227"/>
      <c r="AZ250" s="227"/>
      <c r="BA250" s="227"/>
      <c r="BB250" s="227"/>
      <c r="BC250" s="227"/>
      <c r="BD250" s="227"/>
      <c r="BE250" s="226"/>
      <c r="BF250" s="228"/>
      <c r="BG250" s="227"/>
      <c r="BH250" s="227"/>
      <c r="BI250" s="227"/>
      <c r="BJ250" s="227"/>
      <c r="BK250" s="227"/>
      <c r="BL250" s="227"/>
      <c r="BM250" s="227"/>
      <c r="BN250" s="227"/>
      <c r="BO250" s="227"/>
      <c r="BP250" s="227"/>
      <c r="BQ250" s="226"/>
      <c r="BR250" s="228"/>
      <c r="BS250" s="227"/>
      <c r="BT250" s="227"/>
      <c r="BU250" s="227"/>
      <c r="BV250" s="227"/>
      <c r="BW250" s="227"/>
      <c r="BX250" s="227"/>
      <c r="BY250" s="227"/>
      <c r="BZ250" s="227"/>
      <c r="CA250" s="227"/>
      <c r="CB250" s="227"/>
      <c r="CC250" s="226"/>
      <c r="CD250" s="368"/>
    </row>
    <row r="251" spans="1:82" x14ac:dyDescent="0.75">
      <c r="A251" s="175"/>
      <c r="B251" s="176" t="s">
        <v>449</v>
      </c>
      <c r="C251" s="177" t="s">
        <v>450</v>
      </c>
      <c r="D251" s="178" t="s">
        <v>226</v>
      </c>
      <c r="E251" s="300"/>
      <c r="F251" s="229"/>
      <c r="G251" s="174">
        <f t="shared" si="217"/>
        <v>0</v>
      </c>
      <c r="H251" s="225"/>
      <c r="I251" s="226"/>
      <c r="J251" s="225"/>
      <c r="K251" s="227"/>
      <c r="L251" s="227"/>
      <c r="M251" s="227"/>
      <c r="N251" s="227"/>
      <c r="O251" s="227"/>
      <c r="P251" s="227"/>
      <c r="Q251" s="227"/>
      <c r="R251" s="227"/>
      <c r="S251" s="227"/>
      <c r="T251" s="227"/>
      <c r="U251" s="226"/>
      <c r="V251" s="225"/>
      <c r="W251" s="227"/>
      <c r="X251" s="227"/>
      <c r="Y251" s="227"/>
      <c r="Z251" s="227"/>
      <c r="AA251" s="227"/>
      <c r="AB251" s="227"/>
      <c r="AC251" s="227"/>
      <c r="AD251" s="227"/>
      <c r="AE251" s="227"/>
      <c r="AF251" s="227"/>
      <c r="AG251" s="226"/>
      <c r="AH251" s="228"/>
      <c r="AI251" s="227"/>
      <c r="AJ251" s="227"/>
      <c r="AK251" s="227"/>
      <c r="AL251" s="227"/>
      <c r="AM251" s="227"/>
      <c r="AN251" s="227"/>
      <c r="AO251" s="227"/>
      <c r="AP251" s="227"/>
      <c r="AQ251" s="227"/>
      <c r="AR251" s="227"/>
      <c r="AS251" s="226"/>
      <c r="AT251" s="228"/>
      <c r="AU251" s="227"/>
      <c r="AV251" s="227"/>
      <c r="AW251" s="227"/>
      <c r="AX251" s="227"/>
      <c r="AY251" s="227"/>
      <c r="AZ251" s="227"/>
      <c r="BA251" s="227"/>
      <c r="BB251" s="227"/>
      <c r="BC251" s="227"/>
      <c r="BD251" s="227"/>
      <c r="BE251" s="226"/>
      <c r="BF251" s="228"/>
      <c r="BG251" s="227"/>
      <c r="BH251" s="227"/>
      <c r="BI251" s="227"/>
      <c r="BJ251" s="227"/>
      <c r="BK251" s="227"/>
      <c r="BL251" s="227"/>
      <c r="BM251" s="227"/>
      <c r="BN251" s="227"/>
      <c r="BO251" s="227"/>
      <c r="BP251" s="227"/>
      <c r="BQ251" s="226"/>
      <c r="BR251" s="228"/>
      <c r="BS251" s="227"/>
      <c r="BT251" s="227"/>
      <c r="BU251" s="227"/>
      <c r="BV251" s="227"/>
      <c r="BW251" s="227"/>
      <c r="BX251" s="227"/>
      <c r="BY251" s="227"/>
      <c r="BZ251" s="227"/>
      <c r="CA251" s="227"/>
      <c r="CB251" s="227"/>
      <c r="CC251" s="226"/>
      <c r="CD251" s="368"/>
    </row>
    <row r="252" spans="1:82" ht="27" x14ac:dyDescent="0.75">
      <c r="A252" s="175"/>
      <c r="B252" s="176" t="s">
        <v>451</v>
      </c>
      <c r="C252" s="177" t="s">
        <v>452</v>
      </c>
      <c r="D252" s="178" t="s">
        <v>226</v>
      </c>
      <c r="E252" s="300"/>
      <c r="F252" s="229"/>
      <c r="G252" s="174">
        <f t="shared" si="217"/>
        <v>0</v>
      </c>
      <c r="H252" s="225"/>
      <c r="I252" s="226"/>
      <c r="J252" s="225"/>
      <c r="K252" s="227"/>
      <c r="L252" s="227"/>
      <c r="M252" s="227"/>
      <c r="N252" s="227"/>
      <c r="O252" s="227"/>
      <c r="P252" s="227"/>
      <c r="Q252" s="227"/>
      <c r="R252" s="227"/>
      <c r="S252" s="227"/>
      <c r="T252" s="227"/>
      <c r="U252" s="226"/>
      <c r="V252" s="225"/>
      <c r="W252" s="227"/>
      <c r="X252" s="227"/>
      <c r="Y252" s="227"/>
      <c r="Z252" s="227"/>
      <c r="AA252" s="227"/>
      <c r="AB252" s="227"/>
      <c r="AC252" s="227"/>
      <c r="AD252" s="227"/>
      <c r="AE252" s="227"/>
      <c r="AF252" s="227"/>
      <c r="AG252" s="226"/>
      <c r="AH252" s="228"/>
      <c r="AI252" s="227"/>
      <c r="AJ252" s="227"/>
      <c r="AK252" s="227"/>
      <c r="AL252" s="227"/>
      <c r="AM252" s="227"/>
      <c r="AN252" s="227"/>
      <c r="AO252" s="227"/>
      <c r="AP252" s="227"/>
      <c r="AQ252" s="227"/>
      <c r="AR252" s="227"/>
      <c r="AS252" s="226"/>
      <c r="AT252" s="228"/>
      <c r="AU252" s="227"/>
      <c r="AV252" s="227"/>
      <c r="AW252" s="227"/>
      <c r="AX252" s="227"/>
      <c r="AY252" s="227"/>
      <c r="AZ252" s="227"/>
      <c r="BA252" s="227"/>
      <c r="BB252" s="227"/>
      <c r="BC252" s="227"/>
      <c r="BD252" s="227"/>
      <c r="BE252" s="226"/>
      <c r="BF252" s="228"/>
      <c r="BG252" s="227"/>
      <c r="BH252" s="227"/>
      <c r="BI252" s="227"/>
      <c r="BJ252" s="227"/>
      <c r="BK252" s="227"/>
      <c r="BL252" s="227"/>
      <c r="BM252" s="227"/>
      <c r="BN252" s="227"/>
      <c r="BO252" s="227"/>
      <c r="BP252" s="227"/>
      <c r="BQ252" s="226"/>
      <c r="BR252" s="228"/>
      <c r="BS252" s="227"/>
      <c r="BT252" s="227"/>
      <c r="BU252" s="227"/>
      <c r="BV252" s="227"/>
      <c r="BW252" s="227"/>
      <c r="BX252" s="227"/>
      <c r="BY252" s="227"/>
      <c r="BZ252" s="227"/>
      <c r="CA252" s="227"/>
      <c r="CB252" s="227"/>
      <c r="CC252" s="226"/>
      <c r="CD252" s="368"/>
    </row>
    <row r="253" spans="1:82" ht="27" x14ac:dyDescent="0.75">
      <c r="A253" s="175"/>
      <c r="B253" s="176" t="s">
        <v>453</v>
      </c>
      <c r="C253" s="177" t="s">
        <v>454</v>
      </c>
      <c r="D253" s="178" t="s">
        <v>226</v>
      </c>
      <c r="E253" s="300"/>
      <c r="F253" s="229"/>
      <c r="G253" s="174">
        <f t="shared" si="217"/>
        <v>0</v>
      </c>
      <c r="H253" s="225"/>
      <c r="I253" s="226"/>
      <c r="J253" s="225"/>
      <c r="K253" s="227"/>
      <c r="L253" s="227"/>
      <c r="M253" s="227"/>
      <c r="N253" s="227"/>
      <c r="O253" s="227"/>
      <c r="P253" s="227"/>
      <c r="Q253" s="227"/>
      <c r="R253" s="227"/>
      <c r="S253" s="227"/>
      <c r="T253" s="227"/>
      <c r="U253" s="226"/>
      <c r="V253" s="225"/>
      <c r="W253" s="227"/>
      <c r="X253" s="227"/>
      <c r="Y253" s="227"/>
      <c r="Z253" s="227"/>
      <c r="AA253" s="227"/>
      <c r="AB253" s="227"/>
      <c r="AC253" s="227"/>
      <c r="AD253" s="227"/>
      <c r="AE253" s="227"/>
      <c r="AF253" s="227"/>
      <c r="AG253" s="226"/>
      <c r="AH253" s="228"/>
      <c r="AI253" s="227"/>
      <c r="AJ253" s="227"/>
      <c r="AK253" s="227"/>
      <c r="AL253" s="227"/>
      <c r="AM253" s="227"/>
      <c r="AN253" s="227"/>
      <c r="AO253" s="227"/>
      <c r="AP253" s="227"/>
      <c r="AQ253" s="227"/>
      <c r="AR253" s="227"/>
      <c r="AS253" s="226"/>
      <c r="AT253" s="228"/>
      <c r="AU253" s="227"/>
      <c r="AV253" s="227"/>
      <c r="AW253" s="227"/>
      <c r="AX253" s="227"/>
      <c r="AY253" s="227"/>
      <c r="AZ253" s="227"/>
      <c r="BA253" s="227"/>
      <c r="BB253" s="227"/>
      <c r="BC253" s="227"/>
      <c r="BD253" s="227"/>
      <c r="BE253" s="226"/>
      <c r="BF253" s="228"/>
      <c r="BG253" s="227"/>
      <c r="BH253" s="227"/>
      <c r="BI253" s="227"/>
      <c r="BJ253" s="227"/>
      <c r="BK253" s="227"/>
      <c r="BL253" s="227"/>
      <c r="BM253" s="227"/>
      <c r="BN253" s="227"/>
      <c r="BO253" s="227"/>
      <c r="BP253" s="227"/>
      <c r="BQ253" s="226"/>
      <c r="BR253" s="228"/>
      <c r="BS253" s="227"/>
      <c r="BT253" s="227"/>
      <c r="BU253" s="227"/>
      <c r="BV253" s="227"/>
      <c r="BW253" s="227"/>
      <c r="BX253" s="227"/>
      <c r="BY253" s="227"/>
      <c r="BZ253" s="227"/>
      <c r="CA253" s="227"/>
      <c r="CB253" s="227"/>
      <c r="CC253" s="226"/>
      <c r="CD253" s="368"/>
    </row>
    <row r="254" spans="1:82" x14ac:dyDescent="0.75">
      <c r="A254" s="175"/>
      <c r="B254" s="176" t="s">
        <v>455</v>
      </c>
      <c r="C254" s="177" t="s">
        <v>382</v>
      </c>
      <c r="D254" s="178" t="s">
        <v>86</v>
      </c>
      <c r="E254" s="300">
        <v>0</v>
      </c>
      <c r="F254" s="229"/>
      <c r="G254" s="174">
        <f t="shared" si="217"/>
        <v>0</v>
      </c>
      <c r="H254" s="225"/>
      <c r="I254" s="226"/>
      <c r="J254" s="225"/>
      <c r="K254" s="227"/>
      <c r="L254" s="227"/>
      <c r="M254" s="227"/>
      <c r="N254" s="227"/>
      <c r="O254" s="227"/>
      <c r="P254" s="227"/>
      <c r="Q254" s="227"/>
      <c r="R254" s="227"/>
      <c r="S254" s="227"/>
      <c r="T254" s="227"/>
      <c r="U254" s="226">
        <f>G254/2.5</f>
        <v>0</v>
      </c>
      <c r="V254" s="225"/>
      <c r="W254" s="227"/>
      <c r="X254" s="227"/>
      <c r="Y254" s="227"/>
      <c r="Z254" s="227"/>
      <c r="AA254" s="227"/>
      <c r="AB254" s="227"/>
      <c r="AC254" s="227"/>
      <c r="AD254" s="227"/>
      <c r="AE254" s="227"/>
      <c r="AF254" s="227"/>
      <c r="AG254" s="226">
        <f>G254/2.5</f>
        <v>0</v>
      </c>
      <c r="AH254" s="228"/>
      <c r="AI254" s="227"/>
      <c r="AJ254" s="227"/>
      <c r="AK254" s="227"/>
      <c r="AL254" s="227"/>
      <c r="AM254" s="227">
        <f>G254-SUM(J254:AL254)</f>
        <v>0</v>
      </c>
      <c r="AN254" s="227"/>
      <c r="AO254" s="227"/>
      <c r="AP254" s="227"/>
      <c r="AQ254" s="227"/>
      <c r="AR254" s="227"/>
      <c r="AS254" s="226"/>
      <c r="AT254" s="228"/>
      <c r="AU254" s="227"/>
      <c r="AV254" s="227"/>
      <c r="AW254" s="227"/>
      <c r="AX254" s="227"/>
      <c r="AY254" s="227"/>
      <c r="AZ254" s="227"/>
      <c r="BA254" s="227"/>
      <c r="BB254" s="227"/>
      <c r="BC254" s="227"/>
      <c r="BD254" s="227"/>
      <c r="BE254" s="226"/>
      <c r="BF254" s="228"/>
      <c r="BG254" s="227"/>
      <c r="BH254" s="227"/>
      <c r="BI254" s="227"/>
      <c r="BJ254" s="227"/>
      <c r="BK254" s="227"/>
      <c r="BL254" s="227"/>
      <c r="BM254" s="227"/>
      <c r="BN254" s="227"/>
      <c r="BO254" s="227"/>
      <c r="BP254" s="227"/>
      <c r="BQ254" s="226"/>
      <c r="BR254" s="228"/>
      <c r="BS254" s="227"/>
      <c r="BT254" s="227"/>
      <c r="BU254" s="227"/>
      <c r="BV254" s="227"/>
      <c r="BW254" s="227"/>
      <c r="BX254" s="227"/>
      <c r="BY254" s="227"/>
      <c r="BZ254" s="227"/>
      <c r="CA254" s="227"/>
      <c r="CB254" s="227"/>
      <c r="CC254" s="226"/>
      <c r="CD254" s="368"/>
    </row>
    <row r="255" spans="1:82" x14ac:dyDescent="0.75">
      <c r="A255" s="175"/>
      <c r="B255" s="176" t="s">
        <v>456</v>
      </c>
      <c r="C255" s="177" t="s">
        <v>380</v>
      </c>
      <c r="D255" s="178" t="s">
        <v>86</v>
      </c>
      <c r="E255" s="300">
        <v>0</v>
      </c>
      <c r="F255" s="229"/>
      <c r="G255" s="174">
        <f t="shared" si="217"/>
        <v>0</v>
      </c>
      <c r="H255" s="225"/>
      <c r="I255" s="226"/>
      <c r="J255" s="225"/>
      <c r="K255" s="227"/>
      <c r="L255" s="227"/>
      <c r="M255" s="227"/>
      <c r="N255" s="227"/>
      <c r="O255" s="227"/>
      <c r="P255" s="227"/>
      <c r="Q255" s="227"/>
      <c r="R255" s="227"/>
      <c r="S255" s="227"/>
      <c r="T255" s="227"/>
      <c r="U255" s="226">
        <f>G255/2.5</f>
        <v>0</v>
      </c>
      <c r="V255" s="225"/>
      <c r="W255" s="227"/>
      <c r="X255" s="227"/>
      <c r="Y255" s="227"/>
      <c r="Z255" s="227"/>
      <c r="AA255" s="227"/>
      <c r="AB255" s="227"/>
      <c r="AC255" s="227"/>
      <c r="AD255" s="227"/>
      <c r="AE255" s="227"/>
      <c r="AF255" s="227"/>
      <c r="AG255" s="226">
        <f>G255/2.5</f>
        <v>0</v>
      </c>
      <c r="AH255" s="228"/>
      <c r="AI255" s="227"/>
      <c r="AJ255" s="227"/>
      <c r="AK255" s="227"/>
      <c r="AL255" s="227"/>
      <c r="AM255" s="227">
        <f>G255-SUM(J255:AL255)</f>
        <v>0</v>
      </c>
      <c r="AN255" s="227"/>
      <c r="AO255" s="227"/>
      <c r="AP255" s="227"/>
      <c r="AQ255" s="227"/>
      <c r="AR255" s="227"/>
      <c r="AS255" s="226"/>
      <c r="AT255" s="228"/>
      <c r="AU255" s="227"/>
      <c r="AV255" s="227"/>
      <c r="AW255" s="227"/>
      <c r="AX255" s="227"/>
      <c r="AY255" s="227"/>
      <c r="AZ255" s="227"/>
      <c r="BA255" s="227"/>
      <c r="BB255" s="227"/>
      <c r="BC255" s="227"/>
      <c r="BD255" s="227"/>
      <c r="BE255" s="226"/>
      <c r="BF255" s="228"/>
      <c r="BG255" s="227"/>
      <c r="BH255" s="227"/>
      <c r="BI255" s="227"/>
      <c r="BJ255" s="227"/>
      <c r="BK255" s="227"/>
      <c r="BL255" s="227"/>
      <c r="BM255" s="227"/>
      <c r="BN255" s="227"/>
      <c r="BO255" s="227"/>
      <c r="BP255" s="227"/>
      <c r="BQ255" s="226"/>
      <c r="BR255" s="228"/>
      <c r="BS255" s="227"/>
      <c r="BT255" s="227"/>
      <c r="BU255" s="227"/>
      <c r="BV255" s="227"/>
      <c r="BW255" s="227"/>
      <c r="BX255" s="227"/>
      <c r="BY255" s="227"/>
      <c r="BZ255" s="227"/>
      <c r="CA255" s="227"/>
      <c r="CB255" s="227"/>
      <c r="CC255" s="226"/>
      <c r="CD255" s="368"/>
    </row>
    <row r="256" spans="1:82" x14ac:dyDescent="0.75">
      <c r="A256" s="175"/>
      <c r="B256" s="176" t="s">
        <v>457</v>
      </c>
      <c r="C256" s="177" t="s">
        <v>458</v>
      </c>
      <c r="D256" s="178" t="s">
        <v>86</v>
      </c>
      <c r="E256" s="300">
        <v>0</v>
      </c>
      <c r="F256" s="229"/>
      <c r="G256" s="174">
        <f t="shared" si="217"/>
        <v>0</v>
      </c>
      <c r="H256" s="225"/>
      <c r="I256" s="226"/>
      <c r="J256" s="225"/>
      <c r="K256" s="227"/>
      <c r="L256" s="227"/>
      <c r="M256" s="227"/>
      <c r="N256" s="227"/>
      <c r="O256" s="227"/>
      <c r="P256" s="227"/>
      <c r="Q256" s="227"/>
      <c r="R256" s="227"/>
      <c r="S256" s="227"/>
      <c r="T256" s="227"/>
      <c r="U256" s="226">
        <f>G256/2.5</f>
        <v>0</v>
      </c>
      <c r="V256" s="225"/>
      <c r="W256" s="227"/>
      <c r="X256" s="227"/>
      <c r="Y256" s="227"/>
      <c r="Z256" s="227"/>
      <c r="AA256" s="227"/>
      <c r="AB256" s="227"/>
      <c r="AC256" s="227"/>
      <c r="AD256" s="227"/>
      <c r="AE256" s="227"/>
      <c r="AF256" s="227"/>
      <c r="AG256" s="226">
        <f>G256/2.5</f>
        <v>0</v>
      </c>
      <c r="AH256" s="228"/>
      <c r="AI256" s="227"/>
      <c r="AJ256" s="227"/>
      <c r="AK256" s="227"/>
      <c r="AL256" s="227"/>
      <c r="AM256" s="227">
        <f>G256-SUM(J256:AL256)</f>
        <v>0</v>
      </c>
      <c r="AN256" s="227"/>
      <c r="AO256" s="227"/>
      <c r="AP256" s="227"/>
      <c r="AQ256" s="227"/>
      <c r="AR256" s="227"/>
      <c r="AS256" s="226"/>
      <c r="AT256" s="228"/>
      <c r="AU256" s="227"/>
      <c r="AV256" s="227"/>
      <c r="AW256" s="227"/>
      <c r="AX256" s="227"/>
      <c r="AY256" s="227"/>
      <c r="AZ256" s="227"/>
      <c r="BA256" s="227"/>
      <c r="BB256" s="227"/>
      <c r="BC256" s="227"/>
      <c r="BD256" s="227"/>
      <c r="BE256" s="226"/>
      <c r="BF256" s="228"/>
      <c r="BG256" s="227"/>
      <c r="BH256" s="227"/>
      <c r="BI256" s="227"/>
      <c r="BJ256" s="227"/>
      <c r="BK256" s="227"/>
      <c r="BL256" s="227"/>
      <c r="BM256" s="227"/>
      <c r="BN256" s="227"/>
      <c r="BO256" s="227"/>
      <c r="BP256" s="227"/>
      <c r="BQ256" s="226"/>
      <c r="BR256" s="228"/>
      <c r="BS256" s="227"/>
      <c r="BT256" s="227"/>
      <c r="BU256" s="227"/>
      <c r="BV256" s="227"/>
      <c r="BW256" s="227"/>
      <c r="BX256" s="227"/>
      <c r="BY256" s="227"/>
      <c r="BZ256" s="227"/>
      <c r="CA256" s="227"/>
      <c r="CB256" s="227"/>
      <c r="CC256" s="226"/>
      <c r="CD256" s="368"/>
    </row>
    <row r="257" spans="1:82" ht="27" x14ac:dyDescent="0.75">
      <c r="A257" s="175"/>
      <c r="B257" s="176" t="s">
        <v>459</v>
      </c>
      <c r="C257" s="177" t="s">
        <v>460</v>
      </c>
      <c r="D257" s="178" t="s">
        <v>226</v>
      </c>
      <c r="E257" s="300"/>
      <c r="F257" s="229"/>
      <c r="G257" s="174">
        <f t="shared" si="217"/>
        <v>0</v>
      </c>
      <c r="H257" s="225"/>
      <c r="I257" s="226"/>
      <c r="J257" s="225"/>
      <c r="K257" s="227"/>
      <c r="L257" s="227"/>
      <c r="M257" s="227"/>
      <c r="N257" s="227"/>
      <c r="O257" s="227"/>
      <c r="P257" s="227"/>
      <c r="Q257" s="227"/>
      <c r="R257" s="227"/>
      <c r="S257" s="227"/>
      <c r="T257" s="227"/>
      <c r="U257" s="226"/>
      <c r="V257" s="225"/>
      <c r="W257" s="227"/>
      <c r="X257" s="227"/>
      <c r="Y257" s="227"/>
      <c r="Z257" s="227"/>
      <c r="AA257" s="227"/>
      <c r="AB257" s="227"/>
      <c r="AC257" s="227"/>
      <c r="AD257" s="227"/>
      <c r="AE257" s="227"/>
      <c r="AF257" s="227"/>
      <c r="AG257" s="226"/>
      <c r="AH257" s="228"/>
      <c r="AI257" s="227"/>
      <c r="AJ257" s="227"/>
      <c r="AK257" s="227"/>
      <c r="AL257" s="227"/>
      <c r="AM257" s="227"/>
      <c r="AN257" s="227"/>
      <c r="AO257" s="227"/>
      <c r="AP257" s="227"/>
      <c r="AQ257" s="227"/>
      <c r="AR257" s="227"/>
      <c r="AS257" s="226"/>
      <c r="AT257" s="228"/>
      <c r="AU257" s="227"/>
      <c r="AV257" s="227"/>
      <c r="AW257" s="227"/>
      <c r="AX257" s="227"/>
      <c r="AY257" s="227"/>
      <c r="AZ257" s="227"/>
      <c r="BA257" s="227"/>
      <c r="BB257" s="227"/>
      <c r="BC257" s="227"/>
      <c r="BD257" s="227"/>
      <c r="BE257" s="226"/>
      <c r="BF257" s="228"/>
      <c r="BG257" s="227"/>
      <c r="BH257" s="227"/>
      <c r="BI257" s="227"/>
      <c r="BJ257" s="227"/>
      <c r="BK257" s="227"/>
      <c r="BL257" s="227"/>
      <c r="BM257" s="227"/>
      <c r="BN257" s="227"/>
      <c r="BO257" s="227"/>
      <c r="BP257" s="227"/>
      <c r="BQ257" s="226"/>
      <c r="BR257" s="228"/>
      <c r="BS257" s="227"/>
      <c r="BT257" s="227"/>
      <c r="BU257" s="227"/>
      <c r="BV257" s="227"/>
      <c r="BW257" s="227"/>
      <c r="BX257" s="227"/>
      <c r="BY257" s="227"/>
      <c r="BZ257" s="227"/>
      <c r="CA257" s="227"/>
      <c r="CB257" s="227"/>
      <c r="CC257" s="226"/>
      <c r="CD257" s="368"/>
    </row>
    <row r="258" spans="1:82" x14ac:dyDescent="0.75">
      <c r="A258" s="254"/>
      <c r="B258" s="176" t="s">
        <v>461</v>
      </c>
      <c r="C258" s="177" t="s">
        <v>462</v>
      </c>
      <c r="D258" s="178" t="s">
        <v>226</v>
      </c>
      <c r="E258" s="300"/>
      <c r="F258" s="229"/>
      <c r="G258" s="174">
        <f t="shared" si="217"/>
        <v>0</v>
      </c>
      <c r="H258" s="225"/>
      <c r="I258" s="226"/>
      <c r="J258" s="225"/>
      <c r="K258" s="227"/>
      <c r="L258" s="227"/>
      <c r="M258" s="227"/>
      <c r="N258" s="227"/>
      <c r="O258" s="227"/>
      <c r="P258" s="227"/>
      <c r="Q258" s="227"/>
      <c r="R258" s="227"/>
      <c r="S258" s="227"/>
      <c r="T258" s="227"/>
      <c r="U258" s="226"/>
      <c r="V258" s="225"/>
      <c r="W258" s="227"/>
      <c r="X258" s="227"/>
      <c r="Y258" s="227"/>
      <c r="Z258" s="227"/>
      <c r="AA258" s="227"/>
      <c r="AB258" s="227"/>
      <c r="AC258" s="227"/>
      <c r="AD258" s="227"/>
      <c r="AE258" s="227"/>
      <c r="AF258" s="227"/>
      <c r="AG258" s="226"/>
      <c r="AH258" s="228"/>
      <c r="AI258" s="227"/>
      <c r="AJ258" s="227"/>
      <c r="AK258" s="227"/>
      <c r="AL258" s="227"/>
      <c r="AM258" s="227"/>
      <c r="AN258" s="227"/>
      <c r="AO258" s="227"/>
      <c r="AP258" s="227"/>
      <c r="AQ258" s="227"/>
      <c r="AR258" s="227"/>
      <c r="AS258" s="226"/>
      <c r="AT258" s="228"/>
      <c r="AU258" s="227"/>
      <c r="AV258" s="227"/>
      <c r="AW258" s="227"/>
      <c r="AX258" s="227"/>
      <c r="AY258" s="227"/>
      <c r="AZ258" s="227"/>
      <c r="BA258" s="227"/>
      <c r="BB258" s="227"/>
      <c r="BC258" s="227"/>
      <c r="BD258" s="227"/>
      <c r="BE258" s="226"/>
      <c r="BF258" s="228"/>
      <c r="BG258" s="227"/>
      <c r="BH258" s="227"/>
      <c r="BI258" s="227"/>
      <c r="BJ258" s="227"/>
      <c r="BK258" s="227"/>
      <c r="BL258" s="227"/>
      <c r="BM258" s="227"/>
      <c r="BN258" s="227"/>
      <c r="BO258" s="227"/>
      <c r="BP258" s="227"/>
      <c r="BQ258" s="226"/>
      <c r="BR258" s="228"/>
      <c r="BS258" s="227"/>
      <c r="BT258" s="227"/>
      <c r="BU258" s="227"/>
      <c r="BV258" s="227"/>
      <c r="BW258" s="227"/>
      <c r="BX258" s="227"/>
      <c r="BY258" s="227"/>
      <c r="BZ258" s="227"/>
      <c r="CA258" s="227"/>
      <c r="CB258" s="227"/>
      <c r="CC258" s="226"/>
      <c r="CD258" s="368"/>
    </row>
    <row r="259" spans="1:82" ht="27" x14ac:dyDescent="0.75">
      <c r="A259" s="39"/>
      <c r="B259" s="176" t="s">
        <v>463</v>
      </c>
      <c r="C259" s="177" t="s">
        <v>464</v>
      </c>
      <c r="D259" s="178" t="s">
        <v>226</v>
      </c>
      <c r="E259" s="300"/>
      <c r="F259" s="229"/>
      <c r="G259" s="174">
        <f t="shared" si="217"/>
        <v>0</v>
      </c>
      <c r="H259" s="225"/>
      <c r="I259" s="226"/>
      <c r="J259" s="225"/>
      <c r="K259" s="227"/>
      <c r="L259" s="227"/>
      <c r="M259" s="227"/>
      <c r="N259" s="227"/>
      <c r="O259" s="227"/>
      <c r="P259" s="227"/>
      <c r="Q259" s="227"/>
      <c r="R259" s="227"/>
      <c r="S259" s="227"/>
      <c r="T259" s="227"/>
      <c r="U259" s="226"/>
      <c r="V259" s="225"/>
      <c r="W259" s="227"/>
      <c r="X259" s="227"/>
      <c r="Y259" s="227"/>
      <c r="Z259" s="227"/>
      <c r="AA259" s="227"/>
      <c r="AB259" s="227"/>
      <c r="AC259" s="227"/>
      <c r="AD259" s="227"/>
      <c r="AE259" s="227"/>
      <c r="AF259" s="227"/>
      <c r="AG259" s="226"/>
      <c r="AH259" s="228"/>
      <c r="AI259" s="227"/>
      <c r="AJ259" s="227"/>
      <c r="AK259" s="227"/>
      <c r="AL259" s="227"/>
      <c r="AM259" s="227"/>
      <c r="AN259" s="227"/>
      <c r="AO259" s="227"/>
      <c r="AP259" s="227"/>
      <c r="AQ259" s="227"/>
      <c r="AR259" s="227"/>
      <c r="AS259" s="226"/>
      <c r="AT259" s="228"/>
      <c r="AU259" s="227"/>
      <c r="AV259" s="227"/>
      <c r="AW259" s="227"/>
      <c r="AX259" s="227"/>
      <c r="AY259" s="227"/>
      <c r="AZ259" s="227"/>
      <c r="BA259" s="227"/>
      <c r="BB259" s="227"/>
      <c r="BC259" s="227"/>
      <c r="BD259" s="227"/>
      <c r="BE259" s="226"/>
      <c r="BF259" s="228"/>
      <c r="BG259" s="227"/>
      <c r="BH259" s="227"/>
      <c r="BI259" s="227"/>
      <c r="BJ259" s="227"/>
      <c r="BK259" s="227"/>
      <c r="BL259" s="227"/>
      <c r="BM259" s="227"/>
      <c r="BN259" s="227"/>
      <c r="BO259" s="227"/>
      <c r="BP259" s="227"/>
      <c r="BQ259" s="226"/>
      <c r="BR259" s="228"/>
      <c r="BS259" s="227"/>
      <c r="BT259" s="227"/>
      <c r="BU259" s="227"/>
      <c r="BV259" s="227"/>
      <c r="BW259" s="227"/>
      <c r="BX259" s="227"/>
      <c r="BY259" s="227"/>
      <c r="BZ259" s="227"/>
      <c r="CA259" s="227"/>
      <c r="CB259" s="227"/>
      <c r="CC259" s="226"/>
      <c r="CD259" s="368"/>
    </row>
    <row r="260" spans="1:82" ht="27" x14ac:dyDescent="0.75">
      <c r="A260" s="150"/>
      <c r="B260" s="185" t="s">
        <v>465</v>
      </c>
      <c r="C260" s="186" t="s">
        <v>466</v>
      </c>
      <c r="D260" s="187" t="s">
        <v>226</v>
      </c>
      <c r="E260" s="300"/>
      <c r="F260" s="229"/>
      <c r="G260" s="174">
        <f t="shared" si="217"/>
        <v>0</v>
      </c>
      <c r="H260" s="225"/>
      <c r="I260" s="226"/>
      <c r="J260" s="225"/>
      <c r="K260" s="227"/>
      <c r="L260" s="227"/>
      <c r="M260" s="227"/>
      <c r="N260" s="227"/>
      <c r="O260" s="227"/>
      <c r="P260" s="227"/>
      <c r="Q260" s="227"/>
      <c r="R260" s="227"/>
      <c r="S260" s="227"/>
      <c r="T260" s="227"/>
      <c r="U260" s="226"/>
      <c r="V260" s="225"/>
      <c r="W260" s="227"/>
      <c r="X260" s="227"/>
      <c r="Y260" s="227"/>
      <c r="Z260" s="227"/>
      <c r="AA260" s="227"/>
      <c r="AB260" s="227"/>
      <c r="AC260" s="227"/>
      <c r="AD260" s="227"/>
      <c r="AE260" s="227"/>
      <c r="AF260" s="227"/>
      <c r="AG260" s="226"/>
      <c r="AH260" s="228"/>
      <c r="AI260" s="227"/>
      <c r="AJ260" s="227"/>
      <c r="AK260" s="227"/>
      <c r="AL260" s="227"/>
      <c r="AM260" s="227"/>
      <c r="AN260" s="227"/>
      <c r="AO260" s="227"/>
      <c r="AP260" s="227"/>
      <c r="AQ260" s="227"/>
      <c r="AR260" s="227"/>
      <c r="AS260" s="226"/>
      <c r="AT260" s="228"/>
      <c r="AU260" s="227"/>
      <c r="AV260" s="227"/>
      <c r="AW260" s="227"/>
      <c r="AX260" s="227"/>
      <c r="AY260" s="227"/>
      <c r="AZ260" s="227"/>
      <c r="BA260" s="227"/>
      <c r="BB260" s="227"/>
      <c r="BC260" s="227"/>
      <c r="BD260" s="227"/>
      <c r="BE260" s="226"/>
      <c r="BF260" s="228"/>
      <c r="BG260" s="227"/>
      <c r="BH260" s="227"/>
      <c r="BI260" s="227"/>
      <c r="BJ260" s="227"/>
      <c r="BK260" s="227"/>
      <c r="BL260" s="227"/>
      <c r="BM260" s="227"/>
      <c r="BN260" s="227"/>
      <c r="BO260" s="227"/>
      <c r="BP260" s="227"/>
      <c r="BQ260" s="226"/>
      <c r="BR260" s="228"/>
      <c r="BS260" s="227"/>
      <c r="BT260" s="227"/>
      <c r="BU260" s="227"/>
      <c r="BV260" s="227"/>
      <c r="BW260" s="227"/>
      <c r="BX260" s="227"/>
      <c r="BY260" s="227"/>
      <c r="BZ260" s="227"/>
      <c r="CA260" s="227"/>
      <c r="CB260" s="227"/>
      <c r="CC260" s="226"/>
      <c r="CD260" s="368"/>
    </row>
    <row r="261" spans="1:82" ht="40.5" x14ac:dyDescent="0.75">
      <c r="A261" s="39"/>
      <c r="B261" s="185" t="s">
        <v>467</v>
      </c>
      <c r="C261" s="186" t="s">
        <v>468</v>
      </c>
      <c r="D261" s="187" t="s">
        <v>226</v>
      </c>
      <c r="E261" s="300"/>
      <c r="F261" s="229"/>
      <c r="G261" s="174">
        <f t="shared" si="217"/>
        <v>0</v>
      </c>
      <c r="H261" s="225"/>
      <c r="I261" s="226"/>
      <c r="J261" s="225"/>
      <c r="K261" s="227"/>
      <c r="L261" s="227"/>
      <c r="M261" s="227"/>
      <c r="N261" s="227"/>
      <c r="O261" s="227"/>
      <c r="P261" s="227"/>
      <c r="Q261" s="227"/>
      <c r="R261" s="227"/>
      <c r="S261" s="227"/>
      <c r="T261" s="227"/>
      <c r="U261" s="226"/>
      <c r="V261" s="225"/>
      <c r="W261" s="227"/>
      <c r="X261" s="227"/>
      <c r="Y261" s="227"/>
      <c r="Z261" s="227"/>
      <c r="AA261" s="227"/>
      <c r="AB261" s="227"/>
      <c r="AC261" s="227"/>
      <c r="AD261" s="227"/>
      <c r="AE261" s="227"/>
      <c r="AF261" s="227"/>
      <c r="AG261" s="226"/>
      <c r="AH261" s="228"/>
      <c r="AI261" s="227"/>
      <c r="AJ261" s="227"/>
      <c r="AK261" s="227"/>
      <c r="AL261" s="227"/>
      <c r="AM261" s="227"/>
      <c r="AN261" s="227"/>
      <c r="AO261" s="227"/>
      <c r="AP261" s="227"/>
      <c r="AQ261" s="227"/>
      <c r="AR261" s="227"/>
      <c r="AS261" s="226"/>
      <c r="AT261" s="228"/>
      <c r="AU261" s="227"/>
      <c r="AV261" s="227"/>
      <c r="AW261" s="227"/>
      <c r="AX261" s="227"/>
      <c r="AY261" s="227"/>
      <c r="AZ261" s="227"/>
      <c r="BA261" s="227"/>
      <c r="BB261" s="227"/>
      <c r="BC261" s="227"/>
      <c r="BD261" s="227"/>
      <c r="BE261" s="226"/>
      <c r="BF261" s="228"/>
      <c r="BG261" s="227"/>
      <c r="BH261" s="227"/>
      <c r="BI261" s="227"/>
      <c r="BJ261" s="227"/>
      <c r="BK261" s="227"/>
      <c r="BL261" s="227"/>
      <c r="BM261" s="227"/>
      <c r="BN261" s="227"/>
      <c r="BO261" s="227"/>
      <c r="BP261" s="227"/>
      <c r="BQ261" s="226"/>
      <c r="BR261" s="228"/>
      <c r="BS261" s="227"/>
      <c r="BT261" s="227"/>
      <c r="BU261" s="227"/>
      <c r="BV261" s="227"/>
      <c r="BW261" s="227"/>
      <c r="BX261" s="227"/>
      <c r="BY261" s="227"/>
      <c r="BZ261" s="227"/>
      <c r="CA261" s="227"/>
      <c r="CB261" s="227"/>
      <c r="CC261" s="226"/>
      <c r="CD261" s="368"/>
    </row>
    <row r="262" spans="1:82" ht="27" x14ac:dyDescent="0.75">
      <c r="A262" s="150"/>
      <c r="B262" s="185" t="s">
        <v>469</v>
      </c>
      <c r="C262" s="186" t="s">
        <v>470</v>
      </c>
      <c r="D262" s="188" t="s">
        <v>86</v>
      </c>
      <c r="E262" s="300">
        <v>0</v>
      </c>
      <c r="F262" s="229"/>
      <c r="G262" s="174">
        <f t="shared" si="217"/>
        <v>0</v>
      </c>
      <c r="H262" s="225"/>
      <c r="I262" s="226"/>
      <c r="J262" s="225"/>
      <c r="K262" s="227"/>
      <c r="L262" s="227"/>
      <c r="M262" s="227"/>
      <c r="N262" s="227"/>
      <c r="O262" s="227"/>
      <c r="P262" s="227"/>
      <c r="Q262" s="227"/>
      <c r="R262" s="227"/>
      <c r="S262" s="227"/>
      <c r="T262" s="227"/>
      <c r="U262" s="226">
        <f>G262/2.5</f>
        <v>0</v>
      </c>
      <c r="V262" s="225"/>
      <c r="W262" s="227"/>
      <c r="X262" s="227"/>
      <c r="Y262" s="227"/>
      <c r="Z262" s="227"/>
      <c r="AA262" s="227"/>
      <c r="AB262" s="227"/>
      <c r="AC262" s="227"/>
      <c r="AD262" s="227"/>
      <c r="AE262" s="227"/>
      <c r="AF262" s="227"/>
      <c r="AG262" s="226">
        <f>G262/2.5</f>
        <v>0</v>
      </c>
      <c r="AH262" s="228"/>
      <c r="AI262" s="227"/>
      <c r="AJ262" s="227"/>
      <c r="AK262" s="227"/>
      <c r="AL262" s="227"/>
      <c r="AM262" s="227">
        <f>G262-SUM(J262:AL262)</f>
        <v>0</v>
      </c>
      <c r="AN262" s="227"/>
      <c r="AO262" s="227"/>
      <c r="AP262" s="227"/>
      <c r="AQ262" s="227"/>
      <c r="AR262" s="227"/>
      <c r="AS262" s="226"/>
      <c r="AT262" s="228"/>
      <c r="AU262" s="227"/>
      <c r="AV262" s="227"/>
      <c r="AW262" s="227"/>
      <c r="AX262" s="227"/>
      <c r="AY262" s="227"/>
      <c r="AZ262" s="227"/>
      <c r="BA262" s="227"/>
      <c r="BB262" s="227"/>
      <c r="BC262" s="227"/>
      <c r="BD262" s="227"/>
      <c r="BE262" s="226"/>
      <c r="BF262" s="228"/>
      <c r="BG262" s="227"/>
      <c r="BH262" s="227"/>
      <c r="BI262" s="227"/>
      <c r="BJ262" s="227"/>
      <c r="BK262" s="227"/>
      <c r="BL262" s="227"/>
      <c r="BM262" s="227"/>
      <c r="BN262" s="227"/>
      <c r="BO262" s="227"/>
      <c r="BP262" s="227"/>
      <c r="BQ262" s="226"/>
      <c r="BR262" s="228"/>
      <c r="BS262" s="227"/>
      <c r="BT262" s="227"/>
      <c r="BU262" s="227"/>
      <c r="BV262" s="227"/>
      <c r="BW262" s="227"/>
      <c r="BX262" s="227"/>
      <c r="BY262" s="227"/>
      <c r="BZ262" s="227"/>
      <c r="CA262" s="227"/>
      <c r="CB262" s="227"/>
      <c r="CC262" s="226"/>
      <c r="CD262" s="368"/>
    </row>
    <row r="263" spans="1:82" ht="27" x14ac:dyDescent="0.75">
      <c r="A263" s="150"/>
      <c r="B263" s="189" t="s">
        <v>471</v>
      </c>
      <c r="C263" s="190" t="s">
        <v>472</v>
      </c>
      <c r="D263" s="191" t="s">
        <v>86</v>
      </c>
      <c r="E263" s="300">
        <v>0</v>
      </c>
      <c r="F263" s="261"/>
      <c r="G263" s="174">
        <f t="shared" si="217"/>
        <v>0</v>
      </c>
      <c r="H263" s="237"/>
      <c r="I263" s="238"/>
      <c r="J263" s="237"/>
      <c r="K263" s="239"/>
      <c r="L263" s="239"/>
      <c r="M263" s="239"/>
      <c r="N263" s="239"/>
      <c r="O263" s="239"/>
      <c r="P263" s="239"/>
      <c r="Q263" s="239"/>
      <c r="R263" s="239"/>
      <c r="S263" s="239"/>
      <c r="T263" s="239"/>
      <c r="U263" s="238">
        <f>G263/2.5</f>
        <v>0</v>
      </c>
      <c r="V263" s="237"/>
      <c r="W263" s="239"/>
      <c r="X263" s="239"/>
      <c r="Y263" s="239"/>
      <c r="Z263" s="239"/>
      <c r="AA263" s="239"/>
      <c r="AB263" s="239"/>
      <c r="AC263" s="239"/>
      <c r="AD263" s="239"/>
      <c r="AE263" s="239"/>
      <c r="AF263" s="239"/>
      <c r="AG263" s="238">
        <f>G263/2.5</f>
        <v>0</v>
      </c>
      <c r="AH263" s="240"/>
      <c r="AI263" s="239"/>
      <c r="AJ263" s="239"/>
      <c r="AK263" s="239"/>
      <c r="AL263" s="239"/>
      <c r="AM263" s="239">
        <f>G263-SUM(J263:AL263)</f>
        <v>0</v>
      </c>
      <c r="AN263" s="239"/>
      <c r="AO263" s="239"/>
      <c r="AP263" s="239"/>
      <c r="AQ263" s="239"/>
      <c r="AR263" s="239"/>
      <c r="AS263" s="238"/>
      <c r="AT263" s="240"/>
      <c r="AU263" s="239"/>
      <c r="AV263" s="239"/>
      <c r="AW263" s="239"/>
      <c r="AX263" s="239"/>
      <c r="AY263" s="239"/>
      <c r="AZ263" s="239"/>
      <c r="BA263" s="239"/>
      <c r="BB263" s="239"/>
      <c r="BC263" s="239"/>
      <c r="BD263" s="239"/>
      <c r="BE263" s="238"/>
      <c r="BF263" s="240"/>
      <c r="BG263" s="239"/>
      <c r="BH263" s="239"/>
      <c r="BI263" s="239"/>
      <c r="BJ263" s="239"/>
      <c r="BK263" s="239"/>
      <c r="BL263" s="239"/>
      <c r="BM263" s="239"/>
      <c r="BN263" s="239"/>
      <c r="BO263" s="239"/>
      <c r="BP263" s="239"/>
      <c r="BQ263" s="238"/>
      <c r="BR263" s="240"/>
      <c r="BS263" s="239"/>
      <c r="BT263" s="239"/>
      <c r="BU263" s="239"/>
      <c r="BV263" s="239"/>
      <c r="BW263" s="239"/>
      <c r="BX263" s="239"/>
      <c r="BY263" s="239"/>
      <c r="BZ263" s="239"/>
      <c r="CA263" s="239"/>
      <c r="CB263" s="239"/>
      <c r="CC263" s="238"/>
      <c r="CD263" s="368"/>
    </row>
    <row r="264" spans="1:82" x14ac:dyDescent="0.75">
      <c r="A264" s="150"/>
      <c r="B264" s="121" t="s">
        <v>473</v>
      </c>
      <c r="C264" s="122" t="s">
        <v>474</v>
      </c>
      <c r="D264" s="123"/>
      <c r="E264" s="153"/>
      <c r="F264" s="249"/>
      <c r="G264" s="124">
        <f>SUM(G265:G407)</f>
        <v>2250000</v>
      </c>
      <c r="H264" s="125">
        <f t="shared" ref="H264:BS264" si="218">SUM(H265:H407)</f>
        <v>0</v>
      </c>
      <c r="I264" s="126">
        <f t="shared" si="218"/>
        <v>0</v>
      </c>
      <c r="J264" s="125">
        <f t="shared" si="218"/>
        <v>31250</v>
      </c>
      <c r="K264" s="127">
        <f t="shared" si="218"/>
        <v>31250</v>
      </c>
      <c r="L264" s="127">
        <f t="shared" si="218"/>
        <v>31250</v>
      </c>
      <c r="M264" s="127">
        <f t="shared" si="218"/>
        <v>31250</v>
      </c>
      <c r="N264" s="127">
        <f t="shared" si="218"/>
        <v>31250</v>
      </c>
      <c r="O264" s="127">
        <f t="shared" si="218"/>
        <v>31250</v>
      </c>
      <c r="P264" s="127">
        <f t="shared" si="218"/>
        <v>31250</v>
      </c>
      <c r="Q264" s="127">
        <f t="shared" si="218"/>
        <v>31250</v>
      </c>
      <c r="R264" s="127">
        <f t="shared" si="218"/>
        <v>31250</v>
      </c>
      <c r="S264" s="127">
        <f t="shared" si="218"/>
        <v>31250</v>
      </c>
      <c r="T264" s="127">
        <f t="shared" si="218"/>
        <v>31250</v>
      </c>
      <c r="U264" s="126">
        <f t="shared" si="218"/>
        <v>31250</v>
      </c>
      <c r="V264" s="125">
        <f t="shared" si="218"/>
        <v>31250</v>
      </c>
      <c r="W264" s="127">
        <f t="shared" si="218"/>
        <v>31250</v>
      </c>
      <c r="X264" s="127">
        <f t="shared" si="218"/>
        <v>31250</v>
      </c>
      <c r="Y264" s="127">
        <f t="shared" si="218"/>
        <v>31250</v>
      </c>
      <c r="Z264" s="127">
        <f t="shared" si="218"/>
        <v>31250</v>
      </c>
      <c r="AA264" s="127">
        <f t="shared" si="218"/>
        <v>31250</v>
      </c>
      <c r="AB264" s="127">
        <f t="shared" si="218"/>
        <v>31250</v>
      </c>
      <c r="AC264" s="127">
        <f t="shared" si="218"/>
        <v>31250</v>
      </c>
      <c r="AD264" s="127">
        <f t="shared" si="218"/>
        <v>31250</v>
      </c>
      <c r="AE264" s="127">
        <f t="shared" si="218"/>
        <v>31250</v>
      </c>
      <c r="AF264" s="127">
        <f t="shared" si="218"/>
        <v>31250</v>
      </c>
      <c r="AG264" s="126">
        <f t="shared" si="218"/>
        <v>31250</v>
      </c>
      <c r="AH264" s="128">
        <f t="shared" si="218"/>
        <v>31250</v>
      </c>
      <c r="AI264" s="127">
        <f t="shared" si="218"/>
        <v>31250</v>
      </c>
      <c r="AJ264" s="127">
        <f t="shared" si="218"/>
        <v>31250</v>
      </c>
      <c r="AK264" s="127">
        <f t="shared" si="218"/>
        <v>31250</v>
      </c>
      <c r="AL264" s="127">
        <f t="shared" si="218"/>
        <v>31250</v>
      </c>
      <c r="AM264" s="127">
        <f t="shared" si="218"/>
        <v>31250</v>
      </c>
      <c r="AN264" s="127">
        <f t="shared" si="218"/>
        <v>31250</v>
      </c>
      <c r="AO264" s="127">
        <f t="shared" si="218"/>
        <v>31250</v>
      </c>
      <c r="AP264" s="127">
        <f t="shared" si="218"/>
        <v>31250</v>
      </c>
      <c r="AQ264" s="127">
        <f t="shared" si="218"/>
        <v>31250</v>
      </c>
      <c r="AR264" s="127">
        <f t="shared" si="218"/>
        <v>31250</v>
      </c>
      <c r="AS264" s="126">
        <f t="shared" si="218"/>
        <v>31250</v>
      </c>
      <c r="AT264" s="128">
        <f t="shared" si="218"/>
        <v>31250</v>
      </c>
      <c r="AU264" s="127">
        <f t="shared" si="218"/>
        <v>31250</v>
      </c>
      <c r="AV264" s="127">
        <f t="shared" si="218"/>
        <v>31250</v>
      </c>
      <c r="AW264" s="127">
        <f t="shared" si="218"/>
        <v>31250</v>
      </c>
      <c r="AX264" s="127">
        <f t="shared" si="218"/>
        <v>31250</v>
      </c>
      <c r="AY264" s="127">
        <f t="shared" si="218"/>
        <v>31250</v>
      </c>
      <c r="AZ264" s="127">
        <f t="shared" si="218"/>
        <v>31250</v>
      </c>
      <c r="BA264" s="127">
        <f t="shared" si="218"/>
        <v>31250</v>
      </c>
      <c r="BB264" s="127">
        <f t="shared" si="218"/>
        <v>31250</v>
      </c>
      <c r="BC264" s="127">
        <f t="shared" si="218"/>
        <v>31250</v>
      </c>
      <c r="BD264" s="127">
        <f t="shared" si="218"/>
        <v>31250</v>
      </c>
      <c r="BE264" s="126">
        <f t="shared" si="218"/>
        <v>31250</v>
      </c>
      <c r="BF264" s="128">
        <f t="shared" si="218"/>
        <v>31250</v>
      </c>
      <c r="BG264" s="127">
        <f t="shared" si="218"/>
        <v>31250</v>
      </c>
      <c r="BH264" s="127">
        <f t="shared" si="218"/>
        <v>31250</v>
      </c>
      <c r="BI264" s="127">
        <f t="shared" si="218"/>
        <v>31250</v>
      </c>
      <c r="BJ264" s="127">
        <f t="shared" si="218"/>
        <v>31250</v>
      </c>
      <c r="BK264" s="127">
        <f t="shared" si="218"/>
        <v>31250</v>
      </c>
      <c r="BL264" s="127">
        <f t="shared" si="218"/>
        <v>31250</v>
      </c>
      <c r="BM264" s="127">
        <f t="shared" si="218"/>
        <v>31250</v>
      </c>
      <c r="BN264" s="127">
        <f t="shared" si="218"/>
        <v>31250</v>
      </c>
      <c r="BO264" s="127">
        <f t="shared" si="218"/>
        <v>31250</v>
      </c>
      <c r="BP264" s="127">
        <f t="shared" si="218"/>
        <v>31250</v>
      </c>
      <c r="BQ264" s="126">
        <f t="shared" si="218"/>
        <v>31250</v>
      </c>
      <c r="BR264" s="128">
        <f t="shared" si="218"/>
        <v>31250</v>
      </c>
      <c r="BS264" s="127">
        <f t="shared" si="218"/>
        <v>31250</v>
      </c>
      <c r="BT264" s="127">
        <f t="shared" ref="BT264:CC264" si="219">SUM(BT265:BT407)</f>
        <v>31250</v>
      </c>
      <c r="BU264" s="127">
        <f t="shared" si="219"/>
        <v>31250</v>
      </c>
      <c r="BV264" s="127">
        <f t="shared" si="219"/>
        <v>31250</v>
      </c>
      <c r="BW264" s="127">
        <f t="shared" si="219"/>
        <v>31250</v>
      </c>
      <c r="BX264" s="127">
        <f t="shared" si="219"/>
        <v>31250</v>
      </c>
      <c r="BY264" s="127">
        <f t="shared" si="219"/>
        <v>31250</v>
      </c>
      <c r="BZ264" s="127">
        <f t="shared" si="219"/>
        <v>31250</v>
      </c>
      <c r="CA264" s="127">
        <f t="shared" si="219"/>
        <v>31250</v>
      </c>
      <c r="CB264" s="127">
        <f t="shared" si="219"/>
        <v>31250</v>
      </c>
      <c r="CC264" s="126">
        <f t="shared" si="219"/>
        <v>31250</v>
      </c>
      <c r="CD264" s="368"/>
    </row>
    <row r="265" spans="1:82" x14ac:dyDescent="0.75">
      <c r="A265" s="175"/>
      <c r="B265" s="176" t="s">
        <v>614</v>
      </c>
      <c r="C265" s="177" t="s">
        <v>615</v>
      </c>
      <c r="D265" s="178" t="s">
        <v>446</v>
      </c>
      <c r="E265" s="300">
        <v>0</v>
      </c>
      <c r="F265" s="229"/>
      <c r="G265" s="174">
        <f>+E265*F265</f>
        <v>0</v>
      </c>
      <c r="H265" s="225"/>
      <c r="I265" s="226"/>
      <c r="J265" s="225">
        <f t="shared" ref="J265:Y280" si="220">$G265/72</f>
        <v>0</v>
      </c>
      <c r="K265" s="227">
        <f t="shared" si="220"/>
        <v>0</v>
      </c>
      <c r="L265" s="227">
        <f t="shared" si="220"/>
        <v>0</v>
      </c>
      <c r="M265" s="227">
        <f t="shared" si="220"/>
        <v>0</v>
      </c>
      <c r="N265" s="227">
        <f t="shared" si="220"/>
        <v>0</v>
      </c>
      <c r="O265" s="227">
        <f t="shared" si="220"/>
        <v>0</v>
      </c>
      <c r="P265" s="227">
        <f t="shared" si="220"/>
        <v>0</v>
      </c>
      <c r="Q265" s="227">
        <f t="shared" si="220"/>
        <v>0</v>
      </c>
      <c r="R265" s="227">
        <f t="shared" si="220"/>
        <v>0</v>
      </c>
      <c r="S265" s="227">
        <f t="shared" si="220"/>
        <v>0</v>
      </c>
      <c r="T265" s="227">
        <f t="shared" si="220"/>
        <v>0</v>
      </c>
      <c r="U265" s="226">
        <f t="shared" si="220"/>
        <v>0</v>
      </c>
      <c r="V265" s="225">
        <f t="shared" si="220"/>
        <v>0</v>
      </c>
      <c r="W265" s="227">
        <f t="shared" si="220"/>
        <v>0</v>
      </c>
      <c r="X265" s="227">
        <f t="shared" si="220"/>
        <v>0</v>
      </c>
      <c r="Y265" s="227">
        <f t="shared" si="220"/>
        <v>0</v>
      </c>
      <c r="Z265" s="227">
        <f t="shared" ref="Z265:AO280" si="221">$G265/72</f>
        <v>0</v>
      </c>
      <c r="AA265" s="227">
        <f t="shared" si="221"/>
        <v>0</v>
      </c>
      <c r="AB265" s="227">
        <f t="shared" si="221"/>
        <v>0</v>
      </c>
      <c r="AC265" s="227">
        <f t="shared" si="221"/>
        <v>0</v>
      </c>
      <c r="AD265" s="227">
        <f t="shared" si="221"/>
        <v>0</v>
      </c>
      <c r="AE265" s="227">
        <f t="shared" si="221"/>
        <v>0</v>
      </c>
      <c r="AF265" s="227">
        <f t="shared" si="221"/>
        <v>0</v>
      </c>
      <c r="AG265" s="226">
        <f t="shared" si="221"/>
        <v>0</v>
      </c>
      <c r="AH265" s="228">
        <f t="shared" si="221"/>
        <v>0</v>
      </c>
      <c r="AI265" s="227">
        <f t="shared" si="221"/>
        <v>0</v>
      </c>
      <c r="AJ265" s="227">
        <f t="shared" si="221"/>
        <v>0</v>
      </c>
      <c r="AK265" s="227">
        <f t="shared" si="221"/>
        <v>0</v>
      </c>
      <c r="AL265" s="227">
        <f t="shared" si="221"/>
        <v>0</v>
      </c>
      <c r="AM265" s="227">
        <f t="shared" si="221"/>
        <v>0</v>
      </c>
      <c r="AN265" s="227">
        <f t="shared" si="221"/>
        <v>0</v>
      </c>
      <c r="AO265" s="227">
        <f t="shared" si="221"/>
        <v>0</v>
      </c>
      <c r="AP265" s="227">
        <f t="shared" ref="AP265:BE280" si="222">$G265/72</f>
        <v>0</v>
      </c>
      <c r="AQ265" s="227">
        <f t="shared" si="222"/>
        <v>0</v>
      </c>
      <c r="AR265" s="227">
        <f t="shared" si="222"/>
        <v>0</v>
      </c>
      <c r="AS265" s="226">
        <f t="shared" si="222"/>
        <v>0</v>
      </c>
      <c r="AT265" s="228">
        <f t="shared" si="222"/>
        <v>0</v>
      </c>
      <c r="AU265" s="227">
        <f t="shared" si="222"/>
        <v>0</v>
      </c>
      <c r="AV265" s="227">
        <f t="shared" si="222"/>
        <v>0</v>
      </c>
      <c r="AW265" s="227">
        <f t="shared" si="222"/>
        <v>0</v>
      </c>
      <c r="AX265" s="227">
        <f t="shared" si="222"/>
        <v>0</v>
      </c>
      <c r="AY265" s="227">
        <f t="shared" si="222"/>
        <v>0</v>
      </c>
      <c r="AZ265" s="227">
        <f t="shared" si="222"/>
        <v>0</v>
      </c>
      <c r="BA265" s="227">
        <f t="shared" si="222"/>
        <v>0</v>
      </c>
      <c r="BB265" s="227">
        <f t="shared" si="222"/>
        <v>0</v>
      </c>
      <c r="BC265" s="227">
        <f t="shared" si="222"/>
        <v>0</v>
      </c>
      <c r="BD265" s="227">
        <f t="shared" si="222"/>
        <v>0</v>
      </c>
      <c r="BE265" s="226">
        <f t="shared" si="222"/>
        <v>0</v>
      </c>
      <c r="BF265" s="228">
        <f t="shared" ref="BF265:BU280" si="223">$G265/72</f>
        <v>0</v>
      </c>
      <c r="BG265" s="227">
        <f t="shared" si="223"/>
        <v>0</v>
      </c>
      <c r="BH265" s="227">
        <f t="shared" si="223"/>
        <v>0</v>
      </c>
      <c r="BI265" s="227">
        <f t="shared" si="223"/>
        <v>0</v>
      </c>
      <c r="BJ265" s="227">
        <f t="shared" si="223"/>
        <v>0</v>
      </c>
      <c r="BK265" s="227">
        <f t="shared" si="223"/>
        <v>0</v>
      </c>
      <c r="BL265" s="227">
        <f t="shared" si="223"/>
        <v>0</v>
      </c>
      <c r="BM265" s="227">
        <f t="shared" si="223"/>
        <v>0</v>
      </c>
      <c r="BN265" s="227">
        <f t="shared" si="223"/>
        <v>0</v>
      </c>
      <c r="BO265" s="227">
        <f t="shared" si="223"/>
        <v>0</v>
      </c>
      <c r="BP265" s="227">
        <f t="shared" si="223"/>
        <v>0</v>
      </c>
      <c r="BQ265" s="226">
        <f t="shared" si="223"/>
        <v>0</v>
      </c>
      <c r="BR265" s="228">
        <f t="shared" si="223"/>
        <v>0</v>
      </c>
      <c r="BS265" s="227">
        <f t="shared" si="223"/>
        <v>0</v>
      </c>
      <c r="BT265" s="227">
        <f t="shared" si="223"/>
        <v>0</v>
      </c>
      <c r="BU265" s="227">
        <f t="shared" si="223"/>
        <v>0</v>
      </c>
      <c r="BV265" s="227">
        <f t="shared" ref="BV265:CB280" si="224">$G265/72</f>
        <v>0</v>
      </c>
      <c r="BW265" s="227">
        <f t="shared" si="224"/>
        <v>0</v>
      </c>
      <c r="BX265" s="227">
        <f t="shared" si="224"/>
        <v>0</v>
      </c>
      <c r="BY265" s="227">
        <f t="shared" si="224"/>
        <v>0</v>
      </c>
      <c r="BZ265" s="227">
        <f t="shared" si="224"/>
        <v>0</v>
      </c>
      <c r="CA265" s="227">
        <f t="shared" si="224"/>
        <v>0</v>
      </c>
      <c r="CB265" s="227">
        <f t="shared" si="224"/>
        <v>0</v>
      </c>
      <c r="CC265" s="226">
        <f t="shared" ref="CC265:CC291" si="225">G265-SUM(J265:CB265)</f>
        <v>0</v>
      </c>
      <c r="CD265" s="368"/>
    </row>
    <row r="266" spans="1:82" x14ac:dyDescent="0.75">
      <c r="A266" s="175"/>
      <c r="B266" s="176" t="s">
        <v>616</v>
      </c>
      <c r="C266" s="177" t="s">
        <v>617</v>
      </c>
      <c r="D266" s="178" t="s">
        <v>446</v>
      </c>
      <c r="E266" s="300">
        <v>0</v>
      </c>
      <c r="F266" s="229"/>
      <c r="G266" s="174">
        <f t="shared" ref="G266:G291" si="226">+E266*F266</f>
        <v>0</v>
      </c>
      <c r="H266" s="225"/>
      <c r="I266" s="226"/>
      <c r="J266" s="225">
        <f t="shared" si="220"/>
        <v>0</v>
      </c>
      <c r="K266" s="227">
        <f t="shared" si="220"/>
        <v>0</v>
      </c>
      <c r="L266" s="227">
        <f t="shared" si="220"/>
        <v>0</v>
      </c>
      <c r="M266" s="227">
        <f t="shared" si="220"/>
        <v>0</v>
      </c>
      <c r="N266" s="227">
        <f t="shared" si="220"/>
        <v>0</v>
      </c>
      <c r="O266" s="227">
        <f t="shared" si="220"/>
        <v>0</v>
      </c>
      <c r="P266" s="227">
        <f t="shared" si="220"/>
        <v>0</v>
      </c>
      <c r="Q266" s="227">
        <f t="shared" si="220"/>
        <v>0</v>
      </c>
      <c r="R266" s="227">
        <f t="shared" si="220"/>
        <v>0</v>
      </c>
      <c r="S266" s="227">
        <f t="shared" si="220"/>
        <v>0</v>
      </c>
      <c r="T266" s="227">
        <f t="shared" si="220"/>
        <v>0</v>
      </c>
      <c r="U266" s="226">
        <f t="shared" si="220"/>
        <v>0</v>
      </c>
      <c r="V266" s="225">
        <f t="shared" si="220"/>
        <v>0</v>
      </c>
      <c r="W266" s="227">
        <f t="shared" si="220"/>
        <v>0</v>
      </c>
      <c r="X266" s="227">
        <f t="shared" si="220"/>
        <v>0</v>
      </c>
      <c r="Y266" s="227">
        <f t="shared" si="220"/>
        <v>0</v>
      </c>
      <c r="Z266" s="227">
        <f t="shared" si="221"/>
        <v>0</v>
      </c>
      <c r="AA266" s="227">
        <f t="shared" si="221"/>
        <v>0</v>
      </c>
      <c r="AB266" s="227">
        <f t="shared" si="221"/>
        <v>0</v>
      </c>
      <c r="AC266" s="227">
        <f t="shared" si="221"/>
        <v>0</v>
      </c>
      <c r="AD266" s="227">
        <f t="shared" si="221"/>
        <v>0</v>
      </c>
      <c r="AE266" s="227">
        <f t="shared" si="221"/>
        <v>0</v>
      </c>
      <c r="AF266" s="227">
        <f t="shared" si="221"/>
        <v>0</v>
      </c>
      <c r="AG266" s="226">
        <f t="shared" si="221"/>
        <v>0</v>
      </c>
      <c r="AH266" s="228">
        <f t="shared" si="221"/>
        <v>0</v>
      </c>
      <c r="AI266" s="227">
        <f t="shared" si="221"/>
        <v>0</v>
      </c>
      <c r="AJ266" s="227">
        <f t="shared" si="221"/>
        <v>0</v>
      </c>
      <c r="AK266" s="227">
        <f t="shared" si="221"/>
        <v>0</v>
      </c>
      <c r="AL266" s="227">
        <f t="shared" si="221"/>
        <v>0</v>
      </c>
      <c r="AM266" s="227">
        <f t="shared" si="221"/>
        <v>0</v>
      </c>
      <c r="AN266" s="227">
        <f t="shared" si="221"/>
        <v>0</v>
      </c>
      <c r="AO266" s="227">
        <f t="shared" si="221"/>
        <v>0</v>
      </c>
      <c r="AP266" s="227">
        <f t="shared" si="222"/>
        <v>0</v>
      </c>
      <c r="AQ266" s="227">
        <f t="shared" si="222"/>
        <v>0</v>
      </c>
      <c r="AR266" s="227">
        <f t="shared" si="222"/>
        <v>0</v>
      </c>
      <c r="AS266" s="226">
        <f t="shared" si="222"/>
        <v>0</v>
      </c>
      <c r="AT266" s="228">
        <f t="shared" si="222"/>
        <v>0</v>
      </c>
      <c r="AU266" s="227">
        <f t="shared" si="222"/>
        <v>0</v>
      </c>
      <c r="AV266" s="227">
        <f t="shared" si="222"/>
        <v>0</v>
      </c>
      <c r="AW266" s="227">
        <f t="shared" si="222"/>
        <v>0</v>
      </c>
      <c r="AX266" s="227">
        <f t="shared" si="222"/>
        <v>0</v>
      </c>
      <c r="AY266" s="227">
        <f t="shared" si="222"/>
        <v>0</v>
      </c>
      <c r="AZ266" s="227">
        <f t="shared" si="222"/>
        <v>0</v>
      </c>
      <c r="BA266" s="227">
        <f t="shared" si="222"/>
        <v>0</v>
      </c>
      <c r="BB266" s="227">
        <f t="shared" si="222"/>
        <v>0</v>
      </c>
      <c r="BC266" s="227">
        <f t="shared" si="222"/>
        <v>0</v>
      </c>
      <c r="BD266" s="227">
        <f t="shared" si="222"/>
        <v>0</v>
      </c>
      <c r="BE266" s="226">
        <f t="shared" si="222"/>
        <v>0</v>
      </c>
      <c r="BF266" s="228">
        <f t="shared" si="223"/>
        <v>0</v>
      </c>
      <c r="BG266" s="227">
        <f t="shared" si="223"/>
        <v>0</v>
      </c>
      <c r="BH266" s="227">
        <f t="shared" si="223"/>
        <v>0</v>
      </c>
      <c r="BI266" s="227">
        <f t="shared" si="223"/>
        <v>0</v>
      </c>
      <c r="BJ266" s="227">
        <f t="shared" si="223"/>
        <v>0</v>
      </c>
      <c r="BK266" s="227">
        <f t="shared" si="223"/>
        <v>0</v>
      </c>
      <c r="BL266" s="227">
        <f t="shared" si="223"/>
        <v>0</v>
      </c>
      <c r="BM266" s="227">
        <f t="shared" si="223"/>
        <v>0</v>
      </c>
      <c r="BN266" s="227">
        <f t="shared" si="223"/>
        <v>0</v>
      </c>
      <c r="BO266" s="227">
        <f t="shared" si="223"/>
        <v>0</v>
      </c>
      <c r="BP266" s="227">
        <f t="shared" si="223"/>
        <v>0</v>
      </c>
      <c r="BQ266" s="226">
        <f t="shared" si="223"/>
        <v>0</v>
      </c>
      <c r="BR266" s="228">
        <f t="shared" si="223"/>
        <v>0</v>
      </c>
      <c r="BS266" s="227">
        <f t="shared" si="223"/>
        <v>0</v>
      </c>
      <c r="BT266" s="227">
        <f t="shared" si="223"/>
        <v>0</v>
      </c>
      <c r="BU266" s="227">
        <f t="shared" si="223"/>
        <v>0</v>
      </c>
      <c r="BV266" s="227">
        <f t="shared" si="224"/>
        <v>0</v>
      </c>
      <c r="BW266" s="227">
        <f t="shared" si="224"/>
        <v>0</v>
      </c>
      <c r="BX266" s="227">
        <f t="shared" si="224"/>
        <v>0</v>
      </c>
      <c r="BY266" s="227">
        <f t="shared" si="224"/>
        <v>0</v>
      </c>
      <c r="BZ266" s="227">
        <f t="shared" si="224"/>
        <v>0</v>
      </c>
      <c r="CA266" s="227">
        <f t="shared" si="224"/>
        <v>0</v>
      </c>
      <c r="CB266" s="227">
        <f t="shared" si="224"/>
        <v>0</v>
      </c>
      <c r="CC266" s="226">
        <f t="shared" si="225"/>
        <v>0</v>
      </c>
      <c r="CD266" s="368"/>
    </row>
    <row r="267" spans="1:82" x14ac:dyDescent="0.75">
      <c r="A267" s="175"/>
      <c r="B267" s="176" t="s">
        <v>618</v>
      </c>
      <c r="C267" s="177" t="s">
        <v>619</v>
      </c>
      <c r="D267" s="178" t="s">
        <v>446</v>
      </c>
      <c r="E267" s="300">
        <v>0</v>
      </c>
      <c r="F267" s="229"/>
      <c r="G267" s="174">
        <f t="shared" si="226"/>
        <v>0</v>
      </c>
      <c r="H267" s="225"/>
      <c r="I267" s="226"/>
      <c r="J267" s="225">
        <f t="shared" si="220"/>
        <v>0</v>
      </c>
      <c r="K267" s="227">
        <f t="shared" si="220"/>
        <v>0</v>
      </c>
      <c r="L267" s="227">
        <f t="shared" si="220"/>
        <v>0</v>
      </c>
      <c r="M267" s="227">
        <f t="shared" si="220"/>
        <v>0</v>
      </c>
      <c r="N267" s="227">
        <f t="shared" si="220"/>
        <v>0</v>
      </c>
      <c r="O267" s="227">
        <f t="shared" si="220"/>
        <v>0</v>
      </c>
      <c r="P267" s="227">
        <f t="shared" si="220"/>
        <v>0</v>
      </c>
      <c r="Q267" s="227">
        <f t="shared" si="220"/>
        <v>0</v>
      </c>
      <c r="R267" s="227">
        <f t="shared" si="220"/>
        <v>0</v>
      </c>
      <c r="S267" s="227">
        <f t="shared" si="220"/>
        <v>0</v>
      </c>
      <c r="T267" s="227">
        <f t="shared" si="220"/>
        <v>0</v>
      </c>
      <c r="U267" s="226">
        <f t="shared" si="220"/>
        <v>0</v>
      </c>
      <c r="V267" s="225">
        <f t="shared" si="220"/>
        <v>0</v>
      </c>
      <c r="W267" s="227">
        <f t="shared" si="220"/>
        <v>0</v>
      </c>
      <c r="X267" s="227">
        <f t="shared" si="220"/>
        <v>0</v>
      </c>
      <c r="Y267" s="227">
        <f t="shared" si="220"/>
        <v>0</v>
      </c>
      <c r="Z267" s="227">
        <f t="shared" si="221"/>
        <v>0</v>
      </c>
      <c r="AA267" s="227">
        <f t="shared" si="221"/>
        <v>0</v>
      </c>
      <c r="AB267" s="227">
        <f t="shared" si="221"/>
        <v>0</v>
      </c>
      <c r="AC267" s="227">
        <f t="shared" si="221"/>
        <v>0</v>
      </c>
      <c r="AD267" s="227">
        <f t="shared" si="221"/>
        <v>0</v>
      </c>
      <c r="AE267" s="227">
        <f t="shared" si="221"/>
        <v>0</v>
      </c>
      <c r="AF267" s="227">
        <f t="shared" si="221"/>
        <v>0</v>
      </c>
      <c r="AG267" s="226">
        <f t="shared" si="221"/>
        <v>0</v>
      </c>
      <c r="AH267" s="228">
        <f t="shared" si="221"/>
        <v>0</v>
      </c>
      <c r="AI267" s="227">
        <f t="shared" si="221"/>
        <v>0</v>
      </c>
      <c r="AJ267" s="227">
        <f t="shared" si="221"/>
        <v>0</v>
      </c>
      <c r="AK267" s="227">
        <f t="shared" si="221"/>
        <v>0</v>
      </c>
      <c r="AL267" s="227">
        <f t="shared" si="221"/>
        <v>0</v>
      </c>
      <c r="AM267" s="227">
        <f t="shared" si="221"/>
        <v>0</v>
      </c>
      <c r="AN267" s="227">
        <f t="shared" si="221"/>
        <v>0</v>
      </c>
      <c r="AO267" s="227">
        <f t="shared" si="221"/>
        <v>0</v>
      </c>
      <c r="AP267" s="227">
        <f t="shared" si="222"/>
        <v>0</v>
      </c>
      <c r="AQ267" s="227">
        <f t="shared" si="222"/>
        <v>0</v>
      </c>
      <c r="AR267" s="227">
        <f t="shared" si="222"/>
        <v>0</v>
      </c>
      <c r="AS267" s="226">
        <f t="shared" si="222"/>
        <v>0</v>
      </c>
      <c r="AT267" s="228">
        <f t="shared" si="222"/>
        <v>0</v>
      </c>
      <c r="AU267" s="227">
        <f t="shared" si="222"/>
        <v>0</v>
      </c>
      <c r="AV267" s="227">
        <f t="shared" si="222"/>
        <v>0</v>
      </c>
      <c r="AW267" s="227">
        <f t="shared" si="222"/>
        <v>0</v>
      </c>
      <c r="AX267" s="227">
        <f t="shared" si="222"/>
        <v>0</v>
      </c>
      <c r="AY267" s="227">
        <f t="shared" si="222"/>
        <v>0</v>
      </c>
      <c r="AZ267" s="227">
        <f t="shared" si="222"/>
        <v>0</v>
      </c>
      <c r="BA267" s="227">
        <f t="shared" si="222"/>
        <v>0</v>
      </c>
      <c r="BB267" s="227">
        <f t="shared" si="222"/>
        <v>0</v>
      </c>
      <c r="BC267" s="227">
        <f t="shared" si="222"/>
        <v>0</v>
      </c>
      <c r="BD267" s="227">
        <f t="shared" si="222"/>
        <v>0</v>
      </c>
      <c r="BE267" s="226">
        <f t="shared" si="222"/>
        <v>0</v>
      </c>
      <c r="BF267" s="228">
        <f t="shared" si="223"/>
        <v>0</v>
      </c>
      <c r="BG267" s="227">
        <f t="shared" si="223"/>
        <v>0</v>
      </c>
      <c r="BH267" s="227">
        <f t="shared" si="223"/>
        <v>0</v>
      </c>
      <c r="BI267" s="227">
        <f t="shared" si="223"/>
        <v>0</v>
      </c>
      <c r="BJ267" s="227">
        <f t="shared" si="223"/>
        <v>0</v>
      </c>
      <c r="BK267" s="227">
        <f t="shared" si="223"/>
        <v>0</v>
      </c>
      <c r="BL267" s="227">
        <f t="shared" si="223"/>
        <v>0</v>
      </c>
      <c r="BM267" s="227">
        <f t="shared" si="223"/>
        <v>0</v>
      </c>
      <c r="BN267" s="227">
        <f t="shared" si="223"/>
        <v>0</v>
      </c>
      <c r="BO267" s="227">
        <f t="shared" si="223"/>
        <v>0</v>
      </c>
      <c r="BP267" s="227">
        <f t="shared" si="223"/>
        <v>0</v>
      </c>
      <c r="BQ267" s="226">
        <f t="shared" si="223"/>
        <v>0</v>
      </c>
      <c r="BR267" s="228">
        <f t="shared" si="223"/>
        <v>0</v>
      </c>
      <c r="BS267" s="227">
        <f t="shared" si="223"/>
        <v>0</v>
      </c>
      <c r="BT267" s="227">
        <f t="shared" si="223"/>
        <v>0</v>
      </c>
      <c r="BU267" s="227">
        <f t="shared" si="223"/>
        <v>0</v>
      </c>
      <c r="BV267" s="227">
        <f t="shared" si="224"/>
        <v>0</v>
      </c>
      <c r="BW267" s="227">
        <f t="shared" si="224"/>
        <v>0</v>
      </c>
      <c r="BX267" s="227">
        <f t="shared" si="224"/>
        <v>0</v>
      </c>
      <c r="BY267" s="227">
        <f t="shared" si="224"/>
        <v>0</v>
      </c>
      <c r="BZ267" s="227">
        <f t="shared" si="224"/>
        <v>0</v>
      </c>
      <c r="CA267" s="227">
        <f t="shared" si="224"/>
        <v>0</v>
      </c>
      <c r="CB267" s="227">
        <f t="shared" si="224"/>
        <v>0</v>
      </c>
      <c r="CC267" s="226">
        <f t="shared" si="225"/>
        <v>0</v>
      </c>
      <c r="CD267" s="368"/>
    </row>
    <row r="268" spans="1:82" x14ac:dyDescent="0.75">
      <c r="A268" s="175"/>
      <c r="B268" s="176" t="s">
        <v>620</v>
      </c>
      <c r="C268" s="177" t="s">
        <v>621</v>
      </c>
      <c r="D268" s="178" t="s">
        <v>446</v>
      </c>
      <c r="E268" s="300">
        <v>0</v>
      </c>
      <c r="F268" s="229"/>
      <c r="G268" s="174">
        <f t="shared" si="226"/>
        <v>0</v>
      </c>
      <c r="H268" s="225"/>
      <c r="I268" s="226"/>
      <c r="J268" s="225">
        <f t="shared" si="220"/>
        <v>0</v>
      </c>
      <c r="K268" s="227">
        <f t="shared" si="220"/>
        <v>0</v>
      </c>
      <c r="L268" s="227">
        <f t="shared" si="220"/>
        <v>0</v>
      </c>
      <c r="M268" s="227">
        <f t="shared" si="220"/>
        <v>0</v>
      </c>
      <c r="N268" s="227">
        <f t="shared" si="220"/>
        <v>0</v>
      </c>
      <c r="O268" s="227">
        <f t="shared" si="220"/>
        <v>0</v>
      </c>
      <c r="P268" s="227">
        <f t="shared" si="220"/>
        <v>0</v>
      </c>
      <c r="Q268" s="227">
        <f t="shared" si="220"/>
        <v>0</v>
      </c>
      <c r="R268" s="227">
        <f t="shared" si="220"/>
        <v>0</v>
      </c>
      <c r="S268" s="227">
        <f t="shared" si="220"/>
        <v>0</v>
      </c>
      <c r="T268" s="227">
        <f t="shared" si="220"/>
        <v>0</v>
      </c>
      <c r="U268" s="226">
        <f t="shared" si="220"/>
        <v>0</v>
      </c>
      <c r="V268" s="225">
        <f t="shared" si="220"/>
        <v>0</v>
      </c>
      <c r="W268" s="227">
        <f t="shared" si="220"/>
        <v>0</v>
      </c>
      <c r="X268" s="227">
        <f t="shared" si="220"/>
        <v>0</v>
      </c>
      <c r="Y268" s="227">
        <f t="shared" si="220"/>
        <v>0</v>
      </c>
      <c r="Z268" s="227">
        <f t="shared" si="221"/>
        <v>0</v>
      </c>
      <c r="AA268" s="227">
        <f t="shared" si="221"/>
        <v>0</v>
      </c>
      <c r="AB268" s="227">
        <f t="shared" si="221"/>
        <v>0</v>
      </c>
      <c r="AC268" s="227">
        <f t="shared" si="221"/>
        <v>0</v>
      </c>
      <c r="AD268" s="227">
        <f t="shared" si="221"/>
        <v>0</v>
      </c>
      <c r="AE268" s="227">
        <f t="shared" si="221"/>
        <v>0</v>
      </c>
      <c r="AF268" s="227">
        <f t="shared" si="221"/>
        <v>0</v>
      </c>
      <c r="AG268" s="226">
        <f t="shared" si="221"/>
        <v>0</v>
      </c>
      <c r="AH268" s="228">
        <f t="shared" si="221"/>
        <v>0</v>
      </c>
      <c r="AI268" s="227">
        <f t="shared" si="221"/>
        <v>0</v>
      </c>
      <c r="AJ268" s="227">
        <f t="shared" si="221"/>
        <v>0</v>
      </c>
      <c r="AK268" s="227">
        <f t="shared" si="221"/>
        <v>0</v>
      </c>
      <c r="AL268" s="227">
        <f t="shared" si="221"/>
        <v>0</v>
      </c>
      <c r="AM268" s="227">
        <f t="shared" si="221"/>
        <v>0</v>
      </c>
      <c r="AN268" s="227">
        <f t="shared" si="221"/>
        <v>0</v>
      </c>
      <c r="AO268" s="227">
        <f t="shared" si="221"/>
        <v>0</v>
      </c>
      <c r="AP268" s="227">
        <f t="shared" si="222"/>
        <v>0</v>
      </c>
      <c r="AQ268" s="227">
        <f t="shared" si="222"/>
        <v>0</v>
      </c>
      <c r="AR268" s="227">
        <f t="shared" si="222"/>
        <v>0</v>
      </c>
      <c r="AS268" s="226">
        <f t="shared" si="222"/>
        <v>0</v>
      </c>
      <c r="AT268" s="228">
        <f t="shared" si="222"/>
        <v>0</v>
      </c>
      <c r="AU268" s="227">
        <f t="shared" si="222"/>
        <v>0</v>
      </c>
      <c r="AV268" s="227">
        <f t="shared" si="222"/>
        <v>0</v>
      </c>
      <c r="AW268" s="227">
        <f t="shared" si="222"/>
        <v>0</v>
      </c>
      <c r="AX268" s="227">
        <f t="shared" si="222"/>
        <v>0</v>
      </c>
      <c r="AY268" s="227">
        <f t="shared" si="222"/>
        <v>0</v>
      </c>
      <c r="AZ268" s="227">
        <f t="shared" si="222"/>
        <v>0</v>
      </c>
      <c r="BA268" s="227">
        <f t="shared" si="222"/>
        <v>0</v>
      </c>
      <c r="BB268" s="227">
        <f t="shared" si="222"/>
        <v>0</v>
      </c>
      <c r="BC268" s="227">
        <f t="shared" si="222"/>
        <v>0</v>
      </c>
      <c r="BD268" s="227">
        <f t="shared" si="222"/>
        <v>0</v>
      </c>
      <c r="BE268" s="226">
        <f t="shared" si="222"/>
        <v>0</v>
      </c>
      <c r="BF268" s="228">
        <f t="shared" si="223"/>
        <v>0</v>
      </c>
      <c r="BG268" s="227">
        <f t="shared" si="223"/>
        <v>0</v>
      </c>
      <c r="BH268" s="227">
        <f t="shared" si="223"/>
        <v>0</v>
      </c>
      <c r="BI268" s="227">
        <f t="shared" si="223"/>
        <v>0</v>
      </c>
      <c r="BJ268" s="227">
        <f t="shared" si="223"/>
        <v>0</v>
      </c>
      <c r="BK268" s="227">
        <f t="shared" si="223"/>
        <v>0</v>
      </c>
      <c r="BL268" s="227">
        <f t="shared" si="223"/>
        <v>0</v>
      </c>
      <c r="BM268" s="227">
        <f t="shared" si="223"/>
        <v>0</v>
      </c>
      <c r="BN268" s="227">
        <f t="shared" si="223"/>
        <v>0</v>
      </c>
      <c r="BO268" s="227">
        <f t="shared" si="223"/>
        <v>0</v>
      </c>
      <c r="BP268" s="227">
        <f t="shared" si="223"/>
        <v>0</v>
      </c>
      <c r="BQ268" s="226">
        <f t="shared" si="223"/>
        <v>0</v>
      </c>
      <c r="BR268" s="228">
        <f t="shared" si="223"/>
        <v>0</v>
      </c>
      <c r="BS268" s="227">
        <f t="shared" si="223"/>
        <v>0</v>
      </c>
      <c r="BT268" s="227">
        <f t="shared" si="223"/>
        <v>0</v>
      </c>
      <c r="BU268" s="227">
        <f t="shared" si="223"/>
        <v>0</v>
      </c>
      <c r="BV268" s="227">
        <f t="shared" si="224"/>
        <v>0</v>
      </c>
      <c r="BW268" s="227">
        <f t="shared" si="224"/>
        <v>0</v>
      </c>
      <c r="BX268" s="227">
        <f t="shared" si="224"/>
        <v>0</v>
      </c>
      <c r="BY268" s="227">
        <f t="shared" si="224"/>
        <v>0</v>
      </c>
      <c r="BZ268" s="227">
        <f t="shared" si="224"/>
        <v>0</v>
      </c>
      <c r="CA268" s="227">
        <f t="shared" si="224"/>
        <v>0</v>
      </c>
      <c r="CB268" s="227">
        <f t="shared" si="224"/>
        <v>0</v>
      </c>
      <c r="CC268" s="226">
        <f t="shared" si="225"/>
        <v>0</v>
      </c>
      <c r="CD268" s="368"/>
    </row>
    <row r="269" spans="1:82" s="39" customFormat="1" ht="13.5" x14ac:dyDescent="0.75">
      <c r="B269" s="73" t="s">
        <v>622</v>
      </c>
      <c r="C269" s="129" t="s">
        <v>623</v>
      </c>
      <c r="D269" s="130" t="s">
        <v>446</v>
      </c>
      <c r="E269" s="255">
        <v>2</v>
      </c>
      <c r="F269" s="319"/>
      <c r="G269" s="74">
        <f t="shared" si="226"/>
        <v>0</v>
      </c>
      <c r="H269" s="75"/>
      <c r="I269" s="76"/>
      <c r="J269" s="75">
        <f t="shared" si="220"/>
        <v>0</v>
      </c>
      <c r="K269" s="77">
        <f t="shared" si="220"/>
        <v>0</v>
      </c>
      <c r="L269" s="77">
        <f t="shared" si="220"/>
        <v>0</v>
      </c>
      <c r="M269" s="77">
        <f t="shared" si="220"/>
        <v>0</v>
      </c>
      <c r="N269" s="77">
        <f t="shared" si="220"/>
        <v>0</v>
      </c>
      <c r="O269" s="77">
        <f t="shared" si="220"/>
        <v>0</v>
      </c>
      <c r="P269" s="77">
        <f t="shared" si="220"/>
        <v>0</v>
      </c>
      <c r="Q269" s="77">
        <f t="shared" si="220"/>
        <v>0</v>
      </c>
      <c r="R269" s="77">
        <f t="shared" si="220"/>
        <v>0</v>
      </c>
      <c r="S269" s="77">
        <f t="shared" si="220"/>
        <v>0</v>
      </c>
      <c r="T269" s="77">
        <f t="shared" si="220"/>
        <v>0</v>
      </c>
      <c r="U269" s="76">
        <f t="shared" si="220"/>
        <v>0</v>
      </c>
      <c r="V269" s="78">
        <f t="shared" si="220"/>
        <v>0</v>
      </c>
      <c r="W269" s="77">
        <f t="shared" si="220"/>
        <v>0</v>
      </c>
      <c r="X269" s="77">
        <f t="shared" si="220"/>
        <v>0</v>
      </c>
      <c r="Y269" s="77">
        <f t="shared" si="220"/>
        <v>0</v>
      </c>
      <c r="Z269" s="77">
        <f t="shared" si="221"/>
        <v>0</v>
      </c>
      <c r="AA269" s="77">
        <f t="shared" si="221"/>
        <v>0</v>
      </c>
      <c r="AB269" s="77">
        <f t="shared" si="221"/>
        <v>0</v>
      </c>
      <c r="AC269" s="77">
        <f t="shared" si="221"/>
        <v>0</v>
      </c>
      <c r="AD269" s="77">
        <f t="shared" si="221"/>
        <v>0</v>
      </c>
      <c r="AE269" s="77">
        <f t="shared" si="221"/>
        <v>0</v>
      </c>
      <c r="AF269" s="77">
        <f t="shared" si="221"/>
        <v>0</v>
      </c>
      <c r="AG269" s="76">
        <f t="shared" si="221"/>
        <v>0</v>
      </c>
      <c r="AH269" s="78">
        <f t="shared" si="221"/>
        <v>0</v>
      </c>
      <c r="AI269" s="77">
        <f t="shared" si="221"/>
        <v>0</v>
      </c>
      <c r="AJ269" s="77">
        <f t="shared" si="221"/>
        <v>0</v>
      </c>
      <c r="AK269" s="77">
        <f t="shared" si="221"/>
        <v>0</v>
      </c>
      <c r="AL269" s="77">
        <f t="shared" si="221"/>
        <v>0</v>
      </c>
      <c r="AM269" s="77">
        <f t="shared" si="221"/>
        <v>0</v>
      </c>
      <c r="AN269" s="77">
        <f t="shared" si="221"/>
        <v>0</v>
      </c>
      <c r="AO269" s="77">
        <f t="shared" si="221"/>
        <v>0</v>
      </c>
      <c r="AP269" s="77">
        <f t="shared" si="222"/>
        <v>0</v>
      </c>
      <c r="AQ269" s="77">
        <f t="shared" si="222"/>
        <v>0</v>
      </c>
      <c r="AR269" s="77">
        <f t="shared" si="222"/>
        <v>0</v>
      </c>
      <c r="AS269" s="76">
        <f t="shared" si="222"/>
        <v>0</v>
      </c>
      <c r="AT269" s="78">
        <f t="shared" si="222"/>
        <v>0</v>
      </c>
      <c r="AU269" s="77">
        <f t="shared" si="222"/>
        <v>0</v>
      </c>
      <c r="AV269" s="77">
        <f t="shared" si="222"/>
        <v>0</v>
      </c>
      <c r="AW269" s="77">
        <f t="shared" si="222"/>
        <v>0</v>
      </c>
      <c r="AX269" s="77">
        <f t="shared" si="222"/>
        <v>0</v>
      </c>
      <c r="AY269" s="77">
        <f t="shared" si="222"/>
        <v>0</v>
      </c>
      <c r="AZ269" s="77">
        <f t="shared" si="222"/>
        <v>0</v>
      </c>
      <c r="BA269" s="77">
        <f t="shared" si="222"/>
        <v>0</v>
      </c>
      <c r="BB269" s="77">
        <f t="shared" si="222"/>
        <v>0</v>
      </c>
      <c r="BC269" s="77">
        <f t="shared" si="222"/>
        <v>0</v>
      </c>
      <c r="BD269" s="77">
        <f t="shared" si="222"/>
        <v>0</v>
      </c>
      <c r="BE269" s="76">
        <f t="shared" si="222"/>
        <v>0</v>
      </c>
      <c r="BF269" s="78">
        <f t="shared" si="223"/>
        <v>0</v>
      </c>
      <c r="BG269" s="77">
        <f t="shared" si="223"/>
        <v>0</v>
      </c>
      <c r="BH269" s="77">
        <f t="shared" si="223"/>
        <v>0</v>
      </c>
      <c r="BI269" s="77">
        <f t="shared" si="223"/>
        <v>0</v>
      </c>
      <c r="BJ269" s="77">
        <f t="shared" si="223"/>
        <v>0</v>
      </c>
      <c r="BK269" s="77">
        <f t="shared" si="223"/>
        <v>0</v>
      </c>
      <c r="BL269" s="77">
        <f t="shared" si="223"/>
        <v>0</v>
      </c>
      <c r="BM269" s="77">
        <f t="shared" si="223"/>
        <v>0</v>
      </c>
      <c r="BN269" s="77">
        <f t="shared" si="223"/>
        <v>0</v>
      </c>
      <c r="BO269" s="77">
        <f t="shared" si="223"/>
        <v>0</v>
      </c>
      <c r="BP269" s="77">
        <f t="shared" si="223"/>
        <v>0</v>
      </c>
      <c r="BQ269" s="76">
        <f t="shared" si="223"/>
        <v>0</v>
      </c>
      <c r="BR269" s="78">
        <f t="shared" si="223"/>
        <v>0</v>
      </c>
      <c r="BS269" s="77">
        <f t="shared" si="223"/>
        <v>0</v>
      </c>
      <c r="BT269" s="77">
        <f t="shared" si="223"/>
        <v>0</v>
      </c>
      <c r="BU269" s="77">
        <f t="shared" si="223"/>
        <v>0</v>
      </c>
      <c r="BV269" s="77">
        <f t="shared" si="224"/>
        <v>0</v>
      </c>
      <c r="BW269" s="77">
        <f t="shared" si="224"/>
        <v>0</v>
      </c>
      <c r="BX269" s="77">
        <f t="shared" si="224"/>
        <v>0</v>
      </c>
      <c r="BY269" s="77">
        <f t="shared" si="224"/>
        <v>0</v>
      </c>
      <c r="BZ269" s="77">
        <f t="shared" si="224"/>
        <v>0</v>
      </c>
      <c r="CA269" s="77">
        <f t="shared" si="224"/>
        <v>0</v>
      </c>
      <c r="CB269" s="77">
        <f t="shared" si="224"/>
        <v>0</v>
      </c>
      <c r="CC269" s="76">
        <f t="shared" si="225"/>
        <v>0</v>
      </c>
      <c r="CD269" s="368"/>
    </row>
    <row r="270" spans="1:82" s="39" customFormat="1" ht="13.5" x14ac:dyDescent="0.75">
      <c r="B270" s="73" t="s">
        <v>624</v>
      </c>
      <c r="C270" s="129" t="s">
        <v>625</v>
      </c>
      <c r="D270" s="130" t="s">
        <v>446</v>
      </c>
      <c r="E270" s="255">
        <v>2</v>
      </c>
      <c r="F270" s="319"/>
      <c r="G270" s="74">
        <f t="shared" si="226"/>
        <v>0</v>
      </c>
      <c r="H270" s="75"/>
      <c r="I270" s="76"/>
      <c r="J270" s="75">
        <f t="shared" si="220"/>
        <v>0</v>
      </c>
      <c r="K270" s="77">
        <f t="shared" si="220"/>
        <v>0</v>
      </c>
      <c r="L270" s="77">
        <f t="shared" si="220"/>
        <v>0</v>
      </c>
      <c r="M270" s="77">
        <f t="shared" si="220"/>
        <v>0</v>
      </c>
      <c r="N270" s="77">
        <f t="shared" si="220"/>
        <v>0</v>
      </c>
      <c r="O270" s="77">
        <f t="shared" si="220"/>
        <v>0</v>
      </c>
      <c r="P270" s="77">
        <f t="shared" si="220"/>
        <v>0</v>
      </c>
      <c r="Q270" s="77">
        <f t="shared" si="220"/>
        <v>0</v>
      </c>
      <c r="R270" s="77">
        <f t="shared" si="220"/>
        <v>0</v>
      </c>
      <c r="S270" s="77">
        <f t="shared" si="220"/>
        <v>0</v>
      </c>
      <c r="T270" s="77">
        <f t="shared" si="220"/>
        <v>0</v>
      </c>
      <c r="U270" s="76">
        <f t="shared" si="220"/>
        <v>0</v>
      </c>
      <c r="V270" s="78">
        <f t="shared" si="220"/>
        <v>0</v>
      </c>
      <c r="W270" s="77">
        <f t="shared" si="220"/>
        <v>0</v>
      </c>
      <c r="X270" s="77">
        <f t="shared" si="220"/>
        <v>0</v>
      </c>
      <c r="Y270" s="77">
        <f t="shared" si="220"/>
        <v>0</v>
      </c>
      <c r="Z270" s="77">
        <f t="shared" si="221"/>
        <v>0</v>
      </c>
      <c r="AA270" s="77">
        <f t="shared" si="221"/>
        <v>0</v>
      </c>
      <c r="AB270" s="77">
        <f t="shared" si="221"/>
        <v>0</v>
      </c>
      <c r="AC270" s="77">
        <f t="shared" si="221"/>
        <v>0</v>
      </c>
      <c r="AD270" s="77">
        <f t="shared" si="221"/>
        <v>0</v>
      </c>
      <c r="AE270" s="77">
        <f t="shared" si="221"/>
        <v>0</v>
      </c>
      <c r="AF270" s="77">
        <f t="shared" si="221"/>
        <v>0</v>
      </c>
      <c r="AG270" s="76">
        <f t="shared" si="221"/>
        <v>0</v>
      </c>
      <c r="AH270" s="78">
        <f t="shared" si="221"/>
        <v>0</v>
      </c>
      <c r="AI270" s="77">
        <f t="shared" si="221"/>
        <v>0</v>
      </c>
      <c r="AJ270" s="77">
        <f t="shared" si="221"/>
        <v>0</v>
      </c>
      <c r="AK270" s="77">
        <f t="shared" si="221"/>
        <v>0</v>
      </c>
      <c r="AL270" s="77">
        <f t="shared" si="221"/>
        <v>0</v>
      </c>
      <c r="AM270" s="77">
        <f t="shared" si="221"/>
        <v>0</v>
      </c>
      <c r="AN270" s="77">
        <f t="shared" si="221"/>
        <v>0</v>
      </c>
      <c r="AO270" s="77">
        <f t="shared" si="221"/>
        <v>0</v>
      </c>
      <c r="AP270" s="77">
        <f t="shared" si="222"/>
        <v>0</v>
      </c>
      <c r="AQ270" s="77">
        <f t="shared" si="222"/>
        <v>0</v>
      </c>
      <c r="AR270" s="77">
        <f t="shared" si="222"/>
        <v>0</v>
      </c>
      <c r="AS270" s="76">
        <f t="shared" si="222"/>
        <v>0</v>
      </c>
      <c r="AT270" s="78">
        <f t="shared" si="222"/>
        <v>0</v>
      </c>
      <c r="AU270" s="77">
        <f t="shared" si="222"/>
        <v>0</v>
      </c>
      <c r="AV270" s="77">
        <f t="shared" si="222"/>
        <v>0</v>
      </c>
      <c r="AW270" s="77">
        <f t="shared" si="222"/>
        <v>0</v>
      </c>
      <c r="AX270" s="77">
        <f t="shared" si="222"/>
        <v>0</v>
      </c>
      <c r="AY270" s="77">
        <f t="shared" si="222"/>
        <v>0</v>
      </c>
      <c r="AZ270" s="77">
        <f t="shared" si="222"/>
        <v>0</v>
      </c>
      <c r="BA270" s="77">
        <f t="shared" si="222"/>
        <v>0</v>
      </c>
      <c r="BB270" s="77">
        <f t="shared" si="222"/>
        <v>0</v>
      </c>
      <c r="BC270" s="77">
        <f t="shared" si="222"/>
        <v>0</v>
      </c>
      <c r="BD270" s="77">
        <f t="shared" si="222"/>
        <v>0</v>
      </c>
      <c r="BE270" s="76">
        <f t="shared" si="222"/>
        <v>0</v>
      </c>
      <c r="BF270" s="78">
        <f t="shared" si="223"/>
        <v>0</v>
      </c>
      <c r="BG270" s="77">
        <f t="shared" si="223"/>
        <v>0</v>
      </c>
      <c r="BH270" s="77">
        <f t="shared" si="223"/>
        <v>0</v>
      </c>
      <c r="BI270" s="77">
        <f t="shared" si="223"/>
        <v>0</v>
      </c>
      <c r="BJ270" s="77">
        <f t="shared" si="223"/>
        <v>0</v>
      </c>
      <c r="BK270" s="77">
        <f t="shared" si="223"/>
        <v>0</v>
      </c>
      <c r="BL270" s="77">
        <f t="shared" si="223"/>
        <v>0</v>
      </c>
      <c r="BM270" s="77">
        <f t="shared" si="223"/>
        <v>0</v>
      </c>
      <c r="BN270" s="77">
        <f t="shared" si="223"/>
        <v>0</v>
      </c>
      <c r="BO270" s="77">
        <f t="shared" si="223"/>
        <v>0</v>
      </c>
      <c r="BP270" s="77">
        <f t="shared" si="223"/>
        <v>0</v>
      </c>
      <c r="BQ270" s="76">
        <f t="shared" si="223"/>
        <v>0</v>
      </c>
      <c r="BR270" s="78">
        <f t="shared" si="223"/>
        <v>0</v>
      </c>
      <c r="BS270" s="77">
        <f t="shared" si="223"/>
        <v>0</v>
      </c>
      <c r="BT270" s="77">
        <f t="shared" si="223"/>
        <v>0</v>
      </c>
      <c r="BU270" s="77">
        <f t="shared" si="223"/>
        <v>0</v>
      </c>
      <c r="BV270" s="77">
        <f t="shared" si="224"/>
        <v>0</v>
      </c>
      <c r="BW270" s="77">
        <f t="shared" si="224"/>
        <v>0</v>
      </c>
      <c r="BX270" s="77">
        <f t="shared" si="224"/>
        <v>0</v>
      </c>
      <c r="BY270" s="77">
        <f t="shared" si="224"/>
        <v>0</v>
      </c>
      <c r="BZ270" s="77">
        <f t="shared" si="224"/>
        <v>0</v>
      </c>
      <c r="CA270" s="77">
        <f t="shared" si="224"/>
        <v>0</v>
      </c>
      <c r="CB270" s="77">
        <f t="shared" si="224"/>
        <v>0</v>
      </c>
      <c r="CC270" s="76">
        <f t="shared" si="225"/>
        <v>0</v>
      </c>
      <c r="CD270" s="368"/>
    </row>
    <row r="271" spans="1:82" s="39" customFormat="1" ht="13.5" x14ac:dyDescent="0.75">
      <c r="B271" s="73" t="s">
        <v>626</v>
      </c>
      <c r="C271" s="129" t="s">
        <v>627</v>
      </c>
      <c r="D271" s="130" t="s">
        <v>446</v>
      </c>
      <c r="E271" s="255">
        <v>2</v>
      </c>
      <c r="F271" s="319"/>
      <c r="G271" s="74">
        <f t="shared" si="226"/>
        <v>0</v>
      </c>
      <c r="H271" s="75"/>
      <c r="I271" s="76"/>
      <c r="J271" s="75">
        <f t="shared" si="220"/>
        <v>0</v>
      </c>
      <c r="K271" s="77">
        <f t="shared" si="220"/>
        <v>0</v>
      </c>
      <c r="L271" s="77">
        <f t="shared" si="220"/>
        <v>0</v>
      </c>
      <c r="M271" s="77">
        <f t="shared" si="220"/>
        <v>0</v>
      </c>
      <c r="N271" s="77">
        <f t="shared" si="220"/>
        <v>0</v>
      </c>
      <c r="O271" s="77">
        <f t="shared" si="220"/>
        <v>0</v>
      </c>
      <c r="P271" s="77">
        <f t="shared" si="220"/>
        <v>0</v>
      </c>
      <c r="Q271" s="77">
        <f t="shared" si="220"/>
        <v>0</v>
      </c>
      <c r="R271" s="77">
        <f t="shared" si="220"/>
        <v>0</v>
      </c>
      <c r="S271" s="77">
        <f t="shared" si="220"/>
        <v>0</v>
      </c>
      <c r="T271" s="77">
        <f t="shared" si="220"/>
        <v>0</v>
      </c>
      <c r="U271" s="76">
        <f t="shared" si="220"/>
        <v>0</v>
      </c>
      <c r="V271" s="78">
        <f t="shared" si="220"/>
        <v>0</v>
      </c>
      <c r="W271" s="77">
        <f t="shared" si="220"/>
        <v>0</v>
      </c>
      <c r="X271" s="77">
        <f t="shared" si="220"/>
        <v>0</v>
      </c>
      <c r="Y271" s="77">
        <f t="shared" si="220"/>
        <v>0</v>
      </c>
      <c r="Z271" s="77">
        <f t="shared" si="221"/>
        <v>0</v>
      </c>
      <c r="AA271" s="77">
        <f t="shared" si="221"/>
        <v>0</v>
      </c>
      <c r="AB271" s="77">
        <f t="shared" si="221"/>
        <v>0</v>
      </c>
      <c r="AC271" s="77">
        <f t="shared" si="221"/>
        <v>0</v>
      </c>
      <c r="AD271" s="77">
        <f t="shared" si="221"/>
        <v>0</v>
      </c>
      <c r="AE271" s="77">
        <f t="shared" si="221"/>
        <v>0</v>
      </c>
      <c r="AF271" s="77">
        <f t="shared" si="221"/>
        <v>0</v>
      </c>
      <c r="AG271" s="76">
        <f t="shared" si="221"/>
        <v>0</v>
      </c>
      <c r="AH271" s="78">
        <f t="shared" si="221"/>
        <v>0</v>
      </c>
      <c r="AI271" s="77">
        <f t="shared" si="221"/>
        <v>0</v>
      </c>
      <c r="AJ271" s="77">
        <f t="shared" si="221"/>
        <v>0</v>
      </c>
      <c r="AK271" s="77">
        <f t="shared" si="221"/>
        <v>0</v>
      </c>
      <c r="AL271" s="77">
        <f t="shared" si="221"/>
        <v>0</v>
      </c>
      <c r="AM271" s="77">
        <f t="shared" si="221"/>
        <v>0</v>
      </c>
      <c r="AN271" s="77">
        <f t="shared" si="221"/>
        <v>0</v>
      </c>
      <c r="AO271" s="77">
        <f t="shared" si="221"/>
        <v>0</v>
      </c>
      <c r="AP271" s="77">
        <f t="shared" si="222"/>
        <v>0</v>
      </c>
      <c r="AQ271" s="77">
        <f t="shared" si="222"/>
        <v>0</v>
      </c>
      <c r="AR271" s="77">
        <f t="shared" si="222"/>
        <v>0</v>
      </c>
      <c r="AS271" s="76">
        <f t="shared" si="222"/>
        <v>0</v>
      </c>
      <c r="AT271" s="78">
        <f t="shared" si="222"/>
        <v>0</v>
      </c>
      <c r="AU271" s="77">
        <f t="shared" si="222"/>
        <v>0</v>
      </c>
      <c r="AV271" s="77">
        <f t="shared" si="222"/>
        <v>0</v>
      </c>
      <c r="AW271" s="77">
        <f t="shared" si="222"/>
        <v>0</v>
      </c>
      <c r="AX271" s="77">
        <f t="shared" si="222"/>
        <v>0</v>
      </c>
      <c r="AY271" s="77">
        <f t="shared" si="222"/>
        <v>0</v>
      </c>
      <c r="AZ271" s="77">
        <f t="shared" si="222"/>
        <v>0</v>
      </c>
      <c r="BA271" s="77">
        <f t="shared" si="222"/>
        <v>0</v>
      </c>
      <c r="BB271" s="77">
        <f t="shared" si="222"/>
        <v>0</v>
      </c>
      <c r="BC271" s="77">
        <f t="shared" si="222"/>
        <v>0</v>
      </c>
      <c r="BD271" s="77">
        <f t="shared" si="222"/>
        <v>0</v>
      </c>
      <c r="BE271" s="76">
        <f t="shared" si="222"/>
        <v>0</v>
      </c>
      <c r="BF271" s="78">
        <f t="shared" si="223"/>
        <v>0</v>
      </c>
      <c r="BG271" s="77">
        <f t="shared" si="223"/>
        <v>0</v>
      </c>
      <c r="BH271" s="77">
        <f t="shared" si="223"/>
        <v>0</v>
      </c>
      <c r="BI271" s="77">
        <f t="shared" si="223"/>
        <v>0</v>
      </c>
      <c r="BJ271" s="77">
        <f t="shared" si="223"/>
        <v>0</v>
      </c>
      <c r="BK271" s="77">
        <f t="shared" si="223"/>
        <v>0</v>
      </c>
      <c r="BL271" s="77">
        <f t="shared" si="223"/>
        <v>0</v>
      </c>
      <c r="BM271" s="77">
        <f t="shared" si="223"/>
        <v>0</v>
      </c>
      <c r="BN271" s="77">
        <f t="shared" si="223"/>
        <v>0</v>
      </c>
      <c r="BO271" s="77">
        <f t="shared" si="223"/>
        <v>0</v>
      </c>
      <c r="BP271" s="77">
        <f t="shared" si="223"/>
        <v>0</v>
      </c>
      <c r="BQ271" s="76">
        <f t="shared" si="223"/>
        <v>0</v>
      </c>
      <c r="BR271" s="78">
        <f t="shared" si="223"/>
        <v>0</v>
      </c>
      <c r="BS271" s="77">
        <f t="shared" si="223"/>
        <v>0</v>
      </c>
      <c r="BT271" s="77">
        <f t="shared" si="223"/>
        <v>0</v>
      </c>
      <c r="BU271" s="77">
        <f t="shared" si="223"/>
        <v>0</v>
      </c>
      <c r="BV271" s="77">
        <f t="shared" si="224"/>
        <v>0</v>
      </c>
      <c r="BW271" s="77">
        <f t="shared" si="224"/>
        <v>0</v>
      </c>
      <c r="BX271" s="77">
        <f t="shared" si="224"/>
        <v>0</v>
      </c>
      <c r="BY271" s="77">
        <f t="shared" si="224"/>
        <v>0</v>
      </c>
      <c r="BZ271" s="77">
        <f t="shared" si="224"/>
        <v>0</v>
      </c>
      <c r="CA271" s="77">
        <f t="shared" si="224"/>
        <v>0</v>
      </c>
      <c r="CB271" s="77">
        <f t="shared" si="224"/>
        <v>0</v>
      </c>
      <c r="CC271" s="76">
        <f t="shared" si="225"/>
        <v>0</v>
      </c>
      <c r="CD271" s="368"/>
    </row>
    <row r="272" spans="1:82" s="39" customFormat="1" ht="13.5" x14ac:dyDescent="0.75">
      <c r="B272" s="73" t="s">
        <v>628</v>
      </c>
      <c r="C272" s="129" t="s">
        <v>475</v>
      </c>
      <c r="D272" s="130" t="s">
        <v>476</v>
      </c>
      <c r="E272" s="255">
        <v>3000</v>
      </c>
      <c r="F272" s="319"/>
      <c r="G272" s="74">
        <f>+E272*F272</f>
        <v>0</v>
      </c>
      <c r="H272" s="75"/>
      <c r="I272" s="76"/>
      <c r="J272" s="75">
        <f t="shared" si="220"/>
        <v>0</v>
      </c>
      <c r="K272" s="77">
        <f t="shared" si="220"/>
        <v>0</v>
      </c>
      <c r="L272" s="77">
        <f t="shared" si="220"/>
        <v>0</v>
      </c>
      <c r="M272" s="77">
        <f t="shared" si="220"/>
        <v>0</v>
      </c>
      <c r="N272" s="77">
        <f t="shared" si="220"/>
        <v>0</v>
      </c>
      <c r="O272" s="77">
        <f t="shared" si="220"/>
        <v>0</v>
      </c>
      <c r="P272" s="77">
        <f t="shared" si="220"/>
        <v>0</v>
      </c>
      <c r="Q272" s="77">
        <f t="shared" si="220"/>
        <v>0</v>
      </c>
      <c r="R272" s="77">
        <f t="shared" si="220"/>
        <v>0</v>
      </c>
      <c r="S272" s="77">
        <f t="shared" si="220"/>
        <v>0</v>
      </c>
      <c r="T272" s="77">
        <f t="shared" si="220"/>
        <v>0</v>
      </c>
      <c r="U272" s="76">
        <f t="shared" si="220"/>
        <v>0</v>
      </c>
      <c r="V272" s="78">
        <f t="shared" si="220"/>
        <v>0</v>
      </c>
      <c r="W272" s="77">
        <f t="shared" si="220"/>
        <v>0</v>
      </c>
      <c r="X272" s="77">
        <f t="shared" si="220"/>
        <v>0</v>
      </c>
      <c r="Y272" s="77">
        <f t="shared" si="220"/>
        <v>0</v>
      </c>
      <c r="Z272" s="77">
        <f t="shared" si="221"/>
        <v>0</v>
      </c>
      <c r="AA272" s="77">
        <f t="shared" si="221"/>
        <v>0</v>
      </c>
      <c r="AB272" s="77">
        <f t="shared" si="221"/>
        <v>0</v>
      </c>
      <c r="AC272" s="77">
        <f t="shared" si="221"/>
        <v>0</v>
      </c>
      <c r="AD272" s="77">
        <f t="shared" si="221"/>
        <v>0</v>
      </c>
      <c r="AE272" s="77">
        <f t="shared" si="221"/>
        <v>0</v>
      </c>
      <c r="AF272" s="77">
        <f t="shared" si="221"/>
        <v>0</v>
      </c>
      <c r="AG272" s="76">
        <f t="shared" si="221"/>
        <v>0</v>
      </c>
      <c r="AH272" s="78">
        <f t="shared" si="221"/>
        <v>0</v>
      </c>
      <c r="AI272" s="77">
        <f t="shared" si="221"/>
        <v>0</v>
      </c>
      <c r="AJ272" s="77">
        <f t="shared" si="221"/>
        <v>0</v>
      </c>
      <c r="AK272" s="77">
        <f t="shared" si="221"/>
        <v>0</v>
      </c>
      <c r="AL272" s="77">
        <f t="shared" si="221"/>
        <v>0</v>
      </c>
      <c r="AM272" s="77">
        <f t="shared" si="221"/>
        <v>0</v>
      </c>
      <c r="AN272" s="77">
        <f t="shared" si="221"/>
        <v>0</v>
      </c>
      <c r="AO272" s="77">
        <f t="shared" si="221"/>
        <v>0</v>
      </c>
      <c r="AP272" s="77">
        <f t="shared" si="222"/>
        <v>0</v>
      </c>
      <c r="AQ272" s="77">
        <f t="shared" si="222"/>
        <v>0</v>
      </c>
      <c r="AR272" s="77">
        <f t="shared" si="222"/>
        <v>0</v>
      </c>
      <c r="AS272" s="76">
        <f t="shared" si="222"/>
        <v>0</v>
      </c>
      <c r="AT272" s="78">
        <f t="shared" si="222"/>
        <v>0</v>
      </c>
      <c r="AU272" s="77">
        <f t="shared" si="222"/>
        <v>0</v>
      </c>
      <c r="AV272" s="77">
        <f t="shared" si="222"/>
        <v>0</v>
      </c>
      <c r="AW272" s="77">
        <f t="shared" si="222"/>
        <v>0</v>
      </c>
      <c r="AX272" s="77">
        <f t="shared" si="222"/>
        <v>0</v>
      </c>
      <c r="AY272" s="77">
        <f t="shared" si="222"/>
        <v>0</v>
      </c>
      <c r="AZ272" s="77">
        <f t="shared" si="222"/>
        <v>0</v>
      </c>
      <c r="BA272" s="77">
        <f t="shared" si="222"/>
        <v>0</v>
      </c>
      <c r="BB272" s="77">
        <f t="shared" si="222"/>
        <v>0</v>
      </c>
      <c r="BC272" s="77">
        <f t="shared" si="222"/>
        <v>0</v>
      </c>
      <c r="BD272" s="77">
        <f t="shared" si="222"/>
        <v>0</v>
      </c>
      <c r="BE272" s="76">
        <f t="shared" si="222"/>
        <v>0</v>
      </c>
      <c r="BF272" s="78">
        <f t="shared" si="223"/>
        <v>0</v>
      </c>
      <c r="BG272" s="77">
        <f t="shared" si="223"/>
        <v>0</v>
      </c>
      <c r="BH272" s="77">
        <f t="shared" si="223"/>
        <v>0</v>
      </c>
      <c r="BI272" s="77">
        <f t="shared" si="223"/>
        <v>0</v>
      </c>
      <c r="BJ272" s="77">
        <f t="shared" si="223"/>
        <v>0</v>
      </c>
      <c r="BK272" s="77">
        <f t="shared" si="223"/>
        <v>0</v>
      </c>
      <c r="BL272" s="77">
        <f t="shared" si="223"/>
        <v>0</v>
      </c>
      <c r="BM272" s="77">
        <f t="shared" si="223"/>
        <v>0</v>
      </c>
      <c r="BN272" s="77">
        <f t="shared" si="223"/>
        <v>0</v>
      </c>
      <c r="BO272" s="77">
        <f t="shared" si="223"/>
        <v>0</v>
      </c>
      <c r="BP272" s="77">
        <f t="shared" si="223"/>
        <v>0</v>
      </c>
      <c r="BQ272" s="76">
        <f t="shared" si="223"/>
        <v>0</v>
      </c>
      <c r="BR272" s="78">
        <f t="shared" si="223"/>
        <v>0</v>
      </c>
      <c r="BS272" s="77">
        <f t="shared" si="223"/>
        <v>0</v>
      </c>
      <c r="BT272" s="77">
        <f t="shared" si="223"/>
        <v>0</v>
      </c>
      <c r="BU272" s="77">
        <f t="shared" si="223"/>
        <v>0</v>
      </c>
      <c r="BV272" s="77">
        <f t="shared" si="224"/>
        <v>0</v>
      </c>
      <c r="BW272" s="77">
        <f t="shared" si="224"/>
        <v>0</v>
      </c>
      <c r="BX272" s="77">
        <f t="shared" si="224"/>
        <v>0</v>
      </c>
      <c r="BY272" s="77">
        <f t="shared" si="224"/>
        <v>0</v>
      </c>
      <c r="BZ272" s="77">
        <f t="shared" si="224"/>
        <v>0</v>
      </c>
      <c r="CA272" s="77">
        <f t="shared" si="224"/>
        <v>0</v>
      </c>
      <c r="CB272" s="77">
        <f t="shared" si="224"/>
        <v>0</v>
      </c>
      <c r="CC272" s="76">
        <f t="shared" si="225"/>
        <v>0</v>
      </c>
      <c r="CD272" s="368"/>
    </row>
    <row r="273" spans="1:82" s="39" customFormat="1" ht="13.5" x14ac:dyDescent="0.75">
      <c r="B273" s="73" t="s">
        <v>629</v>
      </c>
      <c r="C273" s="320" t="s">
        <v>477</v>
      </c>
      <c r="D273" s="321" t="s">
        <v>318</v>
      </c>
      <c r="E273" s="322">
        <v>1</v>
      </c>
      <c r="F273" s="224">
        <v>500000</v>
      </c>
      <c r="G273" s="74">
        <f t="shared" si="226"/>
        <v>500000</v>
      </c>
      <c r="H273" s="75"/>
      <c r="I273" s="76"/>
      <c r="J273" s="75">
        <f t="shared" si="220"/>
        <v>6944.44</v>
      </c>
      <c r="K273" s="77">
        <f t="shared" si="220"/>
        <v>6944.44</v>
      </c>
      <c r="L273" s="77">
        <f t="shared" si="220"/>
        <v>6944.44</v>
      </c>
      <c r="M273" s="77">
        <f t="shared" si="220"/>
        <v>6944.44</v>
      </c>
      <c r="N273" s="77">
        <f t="shared" si="220"/>
        <v>6944.44</v>
      </c>
      <c r="O273" s="77">
        <f t="shared" si="220"/>
        <v>6944.44</v>
      </c>
      <c r="P273" s="77">
        <f t="shared" si="220"/>
        <v>6944.44</v>
      </c>
      <c r="Q273" s="77">
        <f t="shared" si="220"/>
        <v>6944.44</v>
      </c>
      <c r="R273" s="77">
        <f t="shared" si="220"/>
        <v>6944.44</v>
      </c>
      <c r="S273" s="77">
        <f t="shared" si="220"/>
        <v>6944.44</v>
      </c>
      <c r="T273" s="77">
        <f t="shared" si="220"/>
        <v>6944.44</v>
      </c>
      <c r="U273" s="76">
        <f t="shared" si="220"/>
        <v>6944.44</v>
      </c>
      <c r="V273" s="78">
        <f t="shared" si="220"/>
        <v>6944.44</v>
      </c>
      <c r="W273" s="77">
        <f t="shared" si="220"/>
        <v>6944.44</v>
      </c>
      <c r="X273" s="77">
        <f t="shared" si="220"/>
        <v>6944.44</v>
      </c>
      <c r="Y273" s="77">
        <f t="shared" si="220"/>
        <v>6944.44</v>
      </c>
      <c r="Z273" s="77">
        <f t="shared" si="221"/>
        <v>6944.44</v>
      </c>
      <c r="AA273" s="77">
        <f t="shared" si="221"/>
        <v>6944.44</v>
      </c>
      <c r="AB273" s="77">
        <f t="shared" si="221"/>
        <v>6944.44</v>
      </c>
      <c r="AC273" s="77">
        <f t="shared" si="221"/>
        <v>6944.44</v>
      </c>
      <c r="AD273" s="77">
        <f t="shared" si="221"/>
        <v>6944.44</v>
      </c>
      <c r="AE273" s="77">
        <f t="shared" si="221"/>
        <v>6944.44</v>
      </c>
      <c r="AF273" s="77">
        <f t="shared" si="221"/>
        <v>6944.44</v>
      </c>
      <c r="AG273" s="76">
        <f t="shared" si="221"/>
        <v>6944.44</v>
      </c>
      <c r="AH273" s="78">
        <f t="shared" si="221"/>
        <v>6944.44</v>
      </c>
      <c r="AI273" s="77">
        <f t="shared" si="221"/>
        <v>6944.44</v>
      </c>
      <c r="AJ273" s="77">
        <f t="shared" si="221"/>
        <v>6944.44</v>
      </c>
      <c r="AK273" s="77">
        <f t="shared" si="221"/>
        <v>6944.44</v>
      </c>
      <c r="AL273" s="77">
        <f t="shared" si="221"/>
        <v>6944.44</v>
      </c>
      <c r="AM273" s="77">
        <f t="shared" si="221"/>
        <v>6944.44</v>
      </c>
      <c r="AN273" s="77">
        <f t="shared" si="221"/>
        <v>6944.44</v>
      </c>
      <c r="AO273" s="77">
        <f t="shared" si="221"/>
        <v>6944.44</v>
      </c>
      <c r="AP273" s="77">
        <f t="shared" si="222"/>
        <v>6944.44</v>
      </c>
      <c r="AQ273" s="77">
        <f t="shared" si="222"/>
        <v>6944.44</v>
      </c>
      <c r="AR273" s="77">
        <f t="shared" si="222"/>
        <v>6944.44</v>
      </c>
      <c r="AS273" s="76">
        <f t="shared" si="222"/>
        <v>6944.44</v>
      </c>
      <c r="AT273" s="78">
        <f t="shared" si="222"/>
        <v>6944.44</v>
      </c>
      <c r="AU273" s="77">
        <f t="shared" si="222"/>
        <v>6944.44</v>
      </c>
      <c r="AV273" s="77">
        <f t="shared" si="222"/>
        <v>6944.44</v>
      </c>
      <c r="AW273" s="77">
        <f t="shared" si="222"/>
        <v>6944.44</v>
      </c>
      <c r="AX273" s="77">
        <f t="shared" si="222"/>
        <v>6944.44</v>
      </c>
      <c r="AY273" s="77">
        <f t="shared" si="222"/>
        <v>6944.44</v>
      </c>
      <c r="AZ273" s="77">
        <f t="shared" si="222"/>
        <v>6944.44</v>
      </c>
      <c r="BA273" s="77">
        <f t="shared" si="222"/>
        <v>6944.44</v>
      </c>
      <c r="BB273" s="77">
        <f t="shared" si="222"/>
        <v>6944.44</v>
      </c>
      <c r="BC273" s="77">
        <f t="shared" si="222"/>
        <v>6944.44</v>
      </c>
      <c r="BD273" s="77">
        <f t="shared" si="222"/>
        <v>6944.44</v>
      </c>
      <c r="BE273" s="76">
        <f t="shared" si="222"/>
        <v>6944.44</v>
      </c>
      <c r="BF273" s="78">
        <f t="shared" si="223"/>
        <v>6944.44</v>
      </c>
      <c r="BG273" s="77">
        <f t="shared" si="223"/>
        <v>6944.44</v>
      </c>
      <c r="BH273" s="77">
        <f t="shared" si="223"/>
        <v>6944.44</v>
      </c>
      <c r="BI273" s="77">
        <f t="shared" si="223"/>
        <v>6944.44</v>
      </c>
      <c r="BJ273" s="77">
        <f t="shared" si="223"/>
        <v>6944.44</v>
      </c>
      <c r="BK273" s="77">
        <f t="shared" si="223"/>
        <v>6944.44</v>
      </c>
      <c r="BL273" s="77">
        <f t="shared" si="223"/>
        <v>6944.44</v>
      </c>
      <c r="BM273" s="77">
        <f t="shared" si="223"/>
        <v>6944.44</v>
      </c>
      <c r="BN273" s="77">
        <f t="shared" si="223"/>
        <v>6944.44</v>
      </c>
      <c r="BO273" s="77">
        <f t="shared" si="223"/>
        <v>6944.44</v>
      </c>
      <c r="BP273" s="77">
        <f t="shared" si="223"/>
        <v>6944.44</v>
      </c>
      <c r="BQ273" s="76">
        <f t="shared" si="223"/>
        <v>6944.44</v>
      </c>
      <c r="BR273" s="78">
        <f t="shared" si="223"/>
        <v>6944.44</v>
      </c>
      <c r="BS273" s="77">
        <f t="shared" si="223"/>
        <v>6944.44</v>
      </c>
      <c r="BT273" s="77">
        <f t="shared" si="223"/>
        <v>6944.44</v>
      </c>
      <c r="BU273" s="77">
        <f t="shared" si="223"/>
        <v>6944.44</v>
      </c>
      <c r="BV273" s="77">
        <f t="shared" si="224"/>
        <v>6944.44</v>
      </c>
      <c r="BW273" s="77">
        <f t="shared" si="224"/>
        <v>6944.44</v>
      </c>
      <c r="BX273" s="77">
        <f t="shared" si="224"/>
        <v>6944.44</v>
      </c>
      <c r="BY273" s="77">
        <f t="shared" si="224"/>
        <v>6944.44</v>
      </c>
      <c r="BZ273" s="77">
        <f t="shared" si="224"/>
        <v>6944.44</v>
      </c>
      <c r="CA273" s="77">
        <f t="shared" si="224"/>
        <v>6944.44</v>
      </c>
      <c r="CB273" s="77">
        <f t="shared" si="224"/>
        <v>6944.44</v>
      </c>
      <c r="CC273" s="76">
        <f t="shared" si="225"/>
        <v>6944.76</v>
      </c>
      <c r="CD273" s="368"/>
    </row>
    <row r="274" spans="1:82" s="39" customFormat="1" ht="13.5" x14ac:dyDescent="0.75">
      <c r="B274" s="73" t="s">
        <v>630</v>
      </c>
      <c r="C274" s="320" t="str">
        <f>C273&amp;" - "&amp;"Overhead charges and profit in respect of "&amp;B273&amp;" (" &amp; TEXT(F274,"#.##%") &amp; ")"</f>
        <v>Electrical : Supply and Installation - Overhead charges and profit in respect of B-4002-a (.%)</v>
      </c>
      <c r="D274" s="323" t="s">
        <v>320</v>
      </c>
      <c r="E274" s="324">
        <f>F273</f>
        <v>500000</v>
      </c>
      <c r="F274" s="325"/>
      <c r="G274" s="173">
        <f>+E274*F274</f>
        <v>0</v>
      </c>
      <c r="H274" s="75"/>
      <c r="I274" s="76"/>
      <c r="J274" s="75">
        <f t="shared" si="220"/>
        <v>0</v>
      </c>
      <c r="K274" s="77">
        <f t="shared" si="220"/>
        <v>0</v>
      </c>
      <c r="L274" s="77">
        <f t="shared" si="220"/>
        <v>0</v>
      </c>
      <c r="M274" s="77">
        <f t="shared" si="220"/>
        <v>0</v>
      </c>
      <c r="N274" s="77">
        <f t="shared" si="220"/>
        <v>0</v>
      </c>
      <c r="O274" s="77">
        <f t="shared" si="220"/>
        <v>0</v>
      </c>
      <c r="P274" s="77">
        <f t="shared" si="220"/>
        <v>0</v>
      </c>
      <c r="Q274" s="77">
        <f t="shared" si="220"/>
        <v>0</v>
      </c>
      <c r="R274" s="77">
        <f t="shared" si="220"/>
        <v>0</v>
      </c>
      <c r="S274" s="77">
        <f t="shared" si="220"/>
        <v>0</v>
      </c>
      <c r="T274" s="77">
        <f t="shared" si="220"/>
        <v>0</v>
      </c>
      <c r="U274" s="76">
        <f t="shared" si="220"/>
        <v>0</v>
      </c>
      <c r="V274" s="78">
        <f t="shared" si="220"/>
        <v>0</v>
      </c>
      <c r="W274" s="77">
        <f t="shared" si="220"/>
        <v>0</v>
      </c>
      <c r="X274" s="77">
        <f t="shared" si="220"/>
        <v>0</v>
      </c>
      <c r="Y274" s="77">
        <f t="shared" si="220"/>
        <v>0</v>
      </c>
      <c r="Z274" s="77">
        <f t="shared" si="221"/>
        <v>0</v>
      </c>
      <c r="AA274" s="77">
        <f t="shared" si="221"/>
        <v>0</v>
      </c>
      <c r="AB274" s="77">
        <f t="shared" si="221"/>
        <v>0</v>
      </c>
      <c r="AC274" s="77">
        <f t="shared" si="221"/>
        <v>0</v>
      </c>
      <c r="AD274" s="77">
        <f t="shared" si="221"/>
        <v>0</v>
      </c>
      <c r="AE274" s="77">
        <f t="shared" si="221"/>
        <v>0</v>
      </c>
      <c r="AF274" s="77">
        <f t="shared" si="221"/>
        <v>0</v>
      </c>
      <c r="AG274" s="76">
        <f t="shared" si="221"/>
        <v>0</v>
      </c>
      <c r="AH274" s="78">
        <f t="shared" si="221"/>
        <v>0</v>
      </c>
      <c r="AI274" s="77">
        <f t="shared" si="221"/>
        <v>0</v>
      </c>
      <c r="AJ274" s="77">
        <f t="shared" si="221"/>
        <v>0</v>
      </c>
      <c r="AK274" s="77">
        <f t="shared" si="221"/>
        <v>0</v>
      </c>
      <c r="AL274" s="77">
        <f t="shared" si="221"/>
        <v>0</v>
      </c>
      <c r="AM274" s="77">
        <f t="shared" si="221"/>
        <v>0</v>
      </c>
      <c r="AN274" s="77">
        <f t="shared" si="221"/>
        <v>0</v>
      </c>
      <c r="AO274" s="77">
        <f t="shared" si="221"/>
        <v>0</v>
      </c>
      <c r="AP274" s="77">
        <f t="shared" si="222"/>
        <v>0</v>
      </c>
      <c r="AQ274" s="77">
        <f t="shared" si="222"/>
        <v>0</v>
      </c>
      <c r="AR274" s="77">
        <f t="shared" si="222"/>
        <v>0</v>
      </c>
      <c r="AS274" s="76">
        <f t="shared" si="222"/>
        <v>0</v>
      </c>
      <c r="AT274" s="78">
        <f t="shared" si="222"/>
        <v>0</v>
      </c>
      <c r="AU274" s="77">
        <f t="shared" si="222"/>
        <v>0</v>
      </c>
      <c r="AV274" s="77">
        <f t="shared" si="222"/>
        <v>0</v>
      </c>
      <c r="AW274" s="77">
        <f t="shared" si="222"/>
        <v>0</v>
      </c>
      <c r="AX274" s="77">
        <f t="shared" si="222"/>
        <v>0</v>
      </c>
      <c r="AY274" s="77">
        <f t="shared" si="222"/>
        <v>0</v>
      </c>
      <c r="AZ274" s="77">
        <f t="shared" si="222"/>
        <v>0</v>
      </c>
      <c r="BA274" s="77">
        <f t="shared" si="222"/>
        <v>0</v>
      </c>
      <c r="BB274" s="77">
        <f t="shared" si="222"/>
        <v>0</v>
      </c>
      <c r="BC274" s="77">
        <f t="shared" si="222"/>
        <v>0</v>
      </c>
      <c r="BD274" s="77">
        <f t="shared" si="222"/>
        <v>0</v>
      </c>
      <c r="BE274" s="76">
        <f t="shared" si="222"/>
        <v>0</v>
      </c>
      <c r="BF274" s="78">
        <f t="shared" si="223"/>
        <v>0</v>
      </c>
      <c r="BG274" s="77">
        <f t="shared" si="223"/>
        <v>0</v>
      </c>
      <c r="BH274" s="77">
        <f t="shared" si="223"/>
        <v>0</v>
      </c>
      <c r="BI274" s="77">
        <f t="shared" si="223"/>
        <v>0</v>
      </c>
      <c r="BJ274" s="77">
        <f t="shared" si="223"/>
        <v>0</v>
      </c>
      <c r="BK274" s="77">
        <f t="shared" si="223"/>
        <v>0</v>
      </c>
      <c r="BL274" s="77">
        <f t="shared" si="223"/>
        <v>0</v>
      </c>
      <c r="BM274" s="77">
        <f t="shared" si="223"/>
        <v>0</v>
      </c>
      <c r="BN274" s="77">
        <f t="shared" si="223"/>
        <v>0</v>
      </c>
      <c r="BO274" s="77">
        <f t="shared" si="223"/>
        <v>0</v>
      </c>
      <c r="BP274" s="77">
        <f t="shared" si="223"/>
        <v>0</v>
      </c>
      <c r="BQ274" s="76">
        <f t="shared" si="223"/>
        <v>0</v>
      </c>
      <c r="BR274" s="78">
        <f t="shared" si="223"/>
        <v>0</v>
      </c>
      <c r="BS274" s="77">
        <f t="shared" si="223"/>
        <v>0</v>
      </c>
      <c r="BT274" s="77">
        <f t="shared" si="223"/>
        <v>0</v>
      </c>
      <c r="BU274" s="77">
        <f t="shared" si="223"/>
        <v>0</v>
      </c>
      <c r="BV274" s="77">
        <f t="shared" si="224"/>
        <v>0</v>
      </c>
      <c r="BW274" s="77">
        <f t="shared" si="224"/>
        <v>0</v>
      </c>
      <c r="BX274" s="77">
        <f t="shared" si="224"/>
        <v>0</v>
      </c>
      <c r="BY274" s="77">
        <f t="shared" si="224"/>
        <v>0</v>
      </c>
      <c r="BZ274" s="77">
        <f t="shared" si="224"/>
        <v>0</v>
      </c>
      <c r="CA274" s="77">
        <f t="shared" si="224"/>
        <v>0</v>
      </c>
      <c r="CB274" s="77">
        <f t="shared" si="224"/>
        <v>0</v>
      </c>
      <c r="CC274" s="76">
        <f t="shared" si="225"/>
        <v>0</v>
      </c>
      <c r="CD274" s="368"/>
    </row>
    <row r="275" spans="1:82" x14ac:dyDescent="0.75">
      <c r="A275" s="175"/>
      <c r="B275" s="176" t="s">
        <v>631</v>
      </c>
      <c r="C275" s="177" t="s">
        <v>632</v>
      </c>
      <c r="D275" s="178" t="s">
        <v>86</v>
      </c>
      <c r="E275" s="300">
        <v>0</v>
      </c>
      <c r="F275" s="229"/>
      <c r="G275" s="174">
        <f>+E275*F275</f>
        <v>0</v>
      </c>
      <c r="H275" s="225"/>
      <c r="I275" s="226"/>
      <c r="J275" s="225">
        <f t="shared" si="220"/>
        <v>0</v>
      </c>
      <c r="K275" s="227">
        <f t="shared" si="220"/>
        <v>0</v>
      </c>
      <c r="L275" s="227">
        <f t="shared" si="220"/>
        <v>0</v>
      </c>
      <c r="M275" s="227">
        <f t="shared" si="220"/>
        <v>0</v>
      </c>
      <c r="N275" s="227">
        <f t="shared" si="220"/>
        <v>0</v>
      </c>
      <c r="O275" s="227">
        <f t="shared" si="220"/>
        <v>0</v>
      </c>
      <c r="P275" s="227">
        <f t="shared" si="220"/>
        <v>0</v>
      </c>
      <c r="Q275" s="227">
        <f t="shared" si="220"/>
        <v>0</v>
      </c>
      <c r="R275" s="227">
        <f t="shared" si="220"/>
        <v>0</v>
      </c>
      <c r="S275" s="227">
        <f t="shared" si="220"/>
        <v>0</v>
      </c>
      <c r="T275" s="227">
        <f t="shared" si="220"/>
        <v>0</v>
      </c>
      <c r="U275" s="226">
        <f t="shared" si="220"/>
        <v>0</v>
      </c>
      <c r="V275" s="225">
        <f t="shared" si="220"/>
        <v>0</v>
      </c>
      <c r="W275" s="227">
        <f t="shared" si="220"/>
        <v>0</v>
      </c>
      <c r="X275" s="227">
        <f t="shared" si="220"/>
        <v>0</v>
      </c>
      <c r="Y275" s="227">
        <f t="shared" si="220"/>
        <v>0</v>
      </c>
      <c r="Z275" s="227">
        <f t="shared" si="221"/>
        <v>0</v>
      </c>
      <c r="AA275" s="227">
        <f t="shared" si="221"/>
        <v>0</v>
      </c>
      <c r="AB275" s="227">
        <f t="shared" si="221"/>
        <v>0</v>
      </c>
      <c r="AC275" s="227">
        <f t="shared" si="221"/>
        <v>0</v>
      </c>
      <c r="AD275" s="227">
        <f t="shared" si="221"/>
        <v>0</v>
      </c>
      <c r="AE275" s="227">
        <f t="shared" si="221"/>
        <v>0</v>
      </c>
      <c r="AF275" s="227">
        <f t="shared" si="221"/>
        <v>0</v>
      </c>
      <c r="AG275" s="226">
        <f t="shared" si="221"/>
        <v>0</v>
      </c>
      <c r="AH275" s="228">
        <f t="shared" si="221"/>
        <v>0</v>
      </c>
      <c r="AI275" s="227">
        <f t="shared" si="221"/>
        <v>0</v>
      </c>
      <c r="AJ275" s="227">
        <f t="shared" si="221"/>
        <v>0</v>
      </c>
      <c r="AK275" s="227">
        <f t="shared" si="221"/>
        <v>0</v>
      </c>
      <c r="AL275" s="227">
        <f t="shared" si="221"/>
        <v>0</v>
      </c>
      <c r="AM275" s="227">
        <f t="shared" si="221"/>
        <v>0</v>
      </c>
      <c r="AN275" s="227">
        <f t="shared" si="221"/>
        <v>0</v>
      </c>
      <c r="AO275" s="227">
        <f t="shared" si="221"/>
        <v>0</v>
      </c>
      <c r="AP275" s="227">
        <f t="shared" si="222"/>
        <v>0</v>
      </c>
      <c r="AQ275" s="227">
        <f t="shared" si="222"/>
        <v>0</v>
      </c>
      <c r="AR275" s="227">
        <f t="shared" si="222"/>
        <v>0</v>
      </c>
      <c r="AS275" s="226">
        <f t="shared" si="222"/>
        <v>0</v>
      </c>
      <c r="AT275" s="228">
        <f t="shared" si="222"/>
        <v>0</v>
      </c>
      <c r="AU275" s="227">
        <f t="shared" si="222"/>
        <v>0</v>
      </c>
      <c r="AV275" s="227">
        <f t="shared" si="222"/>
        <v>0</v>
      </c>
      <c r="AW275" s="227">
        <f t="shared" si="222"/>
        <v>0</v>
      </c>
      <c r="AX275" s="227">
        <f t="shared" si="222"/>
        <v>0</v>
      </c>
      <c r="AY275" s="227">
        <f t="shared" si="222"/>
        <v>0</v>
      </c>
      <c r="AZ275" s="227">
        <f t="shared" si="222"/>
        <v>0</v>
      </c>
      <c r="BA275" s="227">
        <f t="shared" si="222"/>
        <v>0</v>
      </c>
      <c r="BB275" s="227">
        <f t="shared" si="222"/>
        <v>0</v>
      </c>
      <c r="BC275" s="227">
        <f t="shared" si="222"/>
        <v>0</v>
      </c>
      <c r="BD275" s="227">
        <f t="shared" si="222"/>
        <v>0</v>
      </c>
      <c r="BE275" s="226">
        <f t="shared" si="222"/>
        <v>0</v>
      </c>
      <c r="BF275" s="228">
        <f t="shared" si="223"/>
        <v>0</v>
      </c>
      <c r="BG275" s="227">
        <f t="shared" si="223"/>
        <v>0</v>
      </c>
      <c r="BH275" s="227">
        <f t="shared" si="223"/>
        <v>0</v>
      </c>
      <c r="BI275" s="227">
        <f t="shared" si="223"/>
        <v>0</v>
      </c>
      <c r="BJ275" s="227">
        <f t="shared" si="223"/>
        <v>0</v>
      </c>
      <c r="BK275" s="227">
        <f t="shared" si="223"/>
        <v>0</v>
      </c>
      <c r="BL275" s="227">
        <f t="shared" si="223"/>
        <v>0</v>
      </c>
      <c r="BM275" s="227">
        <f t="shared" si="223"/>
        <v>0</v>
      </c>
      <c r="BN275" s="227">
        <f t="shared" si="223"/>
        <v>0</v>
      </c>
      <c r="BO275" s="227">
        <f t="shared" si="223"/>
        <v>0</v>
      </c>
      <c r="BP275" s="227">
        <f t="shared" si="223"/>
        <v>0</v>
      </c>
      <c r="BQ275" s="226">
        <f t="shared" si="223"/>
        <v>0</v>
      </c>
      <c r="BR275" s="228">
        <f t="shared" si="223"/>
        <v>0</v>
      </c>
      <c r="BS275" s="227">
        <f t="shared" si="223"/>
        <v>0</v>
      </c>
      <c r="BT275" s="227">
        <f t="shared" si="223"/>
        <v>0</v>
      </c>
      <c r="BU275" s="227">
        <f t="shared" si="223"/>
        <v>0</v>
      </c>
      <c r="BV275" s="227">
        <f t="shared" si="224"/>
        <v>0</v>
      </c>
      <c r="BW275" s="227">
        <f t="shared" si="224"/>
        <v>0</v>
      </c>
      <c r="BX275" s="227">
        <f t="shared" si="224"/>
        <v>0</v>
      </c>
      <c r="BY275" s="227">
        <f t="shared" si="224"/>
        <v>0</v>
      </c>
      <c r="BZ275" s="227">
        <f t="shared" si="224"/>
        <v>0</v>
      </c>
      <c r="CA275" s="227">
        <f t="shared" si="224"/>
        <v>0</v>
      </c>
      <c r="CB275" s="227">
        <f t="shared" si="224"/>
        <v>0</v>
      </c>
      <c r="CC275" s="226">
        <f t="shared" si="225"/>
        <v>0</v>
      </c>
      <c r="CD275" s="368"/>
    </row>
    <row r="276" spans="1:82" s="39" customFormat="1" ht="13.5" x14ac:dyDescent="0.75">
      <c r="B276" s="73" t="s">
        <v>633</v>
      </c>
      <c r="C276" s="320" t="s">
        <v>634</v>
      </c>
      <c r="D276" s="321" t="s">
        <v>86</v>
      </c>
      <c r="E276" s="255">
        <v>1</v>
      </c>
      <c r="F276" s="326"/>
      <c r="G276" s="74">
        <f t="shared" si="226"/>
        <v>0</v>
      </c>
      <c r="H276" s="75"/>
      <c r="I276" s="76"/>
      <c r="J276" s="75">
        <f t="shared" si="220"/>
        <v>0</v>
      </c>
      <c r="K276" s="77">
        <f t="shared" si="220"/>
        <v>0</v>
      </c>
      <c r="L276" s="77">
        <f t="shared" si="220"/>
        <v>0</v>
      </c>
      <c r="M276" s="77">
        <f t="shared" si="220"/>
        <v>0</v>
      </c>
      <c r="N276" s="77">
        <f t="shared" si="220"/>
        <v>0</v>
      </c>
      <c r="O276" s="77">
        <f t="shared" si="220"/>
        <v>0</v>
      </c>
      <c r="P276" s="77">
        <f t="shared" si="220"/>
        <v>0</v>
      </c>
      <c r="Q276" s="77">
        <f t="shared" si="220"/>
        <v>0</v>
      </c>
      <c r="R276" s="77">
        <f t="shared" si="220"/>
        <v>0</v>
      </c>
      <c r="S276" s="77">
        <f t="shared" si="220"/>
        <v>0</v>
      </c>
      <c r="T276" s="77">
        <f t="shared" si="220"/>
        <v>0</v>
      </c>
      <c r="U276" s="76">
        <f t="shared" si="220"/>
        <v>0</v>
      </c>
      <c r="V276" s="78">
        <f t="shared" si="220"/>
        <v>0</v>
      </c>
      <c r="W276" s="77">
        <f t="shared" si="220"/>
        <v>0</v>
      </c>
      <c r="X276" s="77">
        <f t="shared" si="220"/>
        <v>0</v>
      </c>
      <c r="Y276" s="77">
        <f t="shared" si="220"/>
        <v>0</v>
      </c>
      <c r="Z276" s="77">
        <f t="shared" si="221"/>
        <v>0</v>
      </c>
      <c r="AA276" s="77">
        <f t="shared" si="221"/>
        <v>0</v>
      </c>
      <c r="AB276" s="77">
        <f t="shared" si="221"/>
        <v>0</v>
      </c>
      <c r="AC276" s="77">
        <f t="shared" si="221"/>
        <v>0</v>
      </c>
      <c r="AD276" s="77">
        <f t="shared" si="221"/>
        <v>0</v>
      </c>
      <c r="AE276" s="77">
        <f t="shared" si="221"/>
        <v>0</v>
      </c>
      <c r="AF276" s="77">
        <f t="shared" si="221"/>
        <v>0</v>
      </c>
      <c r="AG276" s="76">
        <f t="shared" si="221"/>
        <v>0</v>
      </c>
      <c r="AH276" s="78">
        <f t="shared" si="221"/>
        <v>0</v>
      </c>
      <c r="AI276" s="77">
        <f t="shared" si="221"/>
        <v>0</v>
      </c>
      <c r="AJ276" s="77">
        <f t="shared" si="221"/>
        <v>0</v>
      </c>
      <c r="AK276" s="77">
        <f t="shared" si="221"/>
        <v>0</v>
      </c>
      <c r="AL276" s="77">
        <f t="shared" si="221"/>
        <v>0</v>
      </c>
      <c r="AM276" s="77">
        <f t="shared" si="221"/>
        <v>0</v>
      </c>
      <c r="AN276" s="77">
        <f t="shared" si="221"/>
        <v>0</v>
      </c>
      <c r="AO276" s="77">
        <f t="shared" si="221"/>
        <v>0</v>
      </c>
      <c r="AP276" s="77">
        <f t="shared" si="222"/>
        <v>0</v>
      </c>
      <c r="AQ276" s="77">
        <f t="shared" si="222"/>
        <v>0</v>
      </c>
      <c r="AR276" s="77">
        <f t="shared" si="222"/>
        <v>0</v>
      </c>
      <c r="AS276" s="76">
        <f t="shared" si="222"/>
        <v>0</v>
      </c>
      <c r="AT276" s="78">
        <f t="shared" si="222"/>
        <v>0</v>
      </c>
      <c r="AU276" s="77">
        <f t="shared" si="222"/>
        <v>0</v>
      </c>
      <c r="AV276" s="77">
        <f t="shared" si="222"/>
        <v>0</v>
      </c>
      <c r="AW276" s="77">
        <f t="shared" si="222"/>
        <v>0</v>
      </c>
      <c r="AX276" s="77">
        <f t="shared" si="222"/>
        <v>0</v>
      </c>
      <c r="AY276" s="77">
        <f t="shared" si="222"/>
        <v>0</v>
      </c>
      <c r="AZ276" s="77">
        <f t="shared" si="222"/>
        <v>0</v>
      </c>
      <c r="BA276" s="77">
        <f t="shared" si="222"/>
        <v>0</v>
      </c>
      <c r="BB276" s="77">
        <f t="shared" si="222"/>
        <v>0</v>
      </c>
      <c r="BC276" s="77">
        <f t="shared" si="222"/>
        <v>0</v>
      </c>
      <c r="BD276" s="77">
        <f t="shared" si="222"/>
        <v>0</v>
      </c>
      <c r="BE276" s="76">
        <f t="shared" si="222"/>
        <v>0</v>
      </c>
      <c r="BF276" s="78">
        <f t="shared" si="223"/>
        <v>0</v>
      </c>
      <c r="BG276" s="77">
        <f t="shared" si="223"/>
        <v>0</v>
      </c>
      <c r="BH276" s="77">
        <f t="shared" si="223"/>
        <v>0</v>
      </c>
      <c r="BI276" s="77">
        <f t="shared" si="223"/>
        <v>0</v>
      </c>
      <c r="BJ276" s="77">
        <f t="shared" si="223"/>
        <v>0</v>
      </c>
      <c r="BK276" s="77">
        <f t="shared" si="223"/>
        <v>0</v>
      </c>
      <c r="BL276" s="77">
        <f t="shared" si="223"/>
        <v>0</v>
      </c>
      <c r="BM276" s="77">
        <f t="shared" si="223"/>
        <v>0</v>
      </c>
      <c r="BN276" s="77">
        <f t="shared" si="223"/>
        <v>0</v>
      </c>
      <c r="BO276" s="77">
        <f t="shared" si="223"/>
        <v>0</v>
      </c>
      <c r="BP276" s="77">
        <f t="shared" si="223"/>
        <v>0</v>
      </c>
      <c r="BQ276" s="76">
        <f t="shared" si="223"/>
        <v>0</v>
      </c>
      <c r="BR276" s="78">
        <f t="shared" si="223"/>
        <v>0</v>
      </c>
      <c r="BS276" s="77">
        <f t="shared" si="223"/>
        <v>0</v>
      </c>
      <c r="BT276" s="77">
        <f t="shared" si="223"/>
        <v>0</v>
      </c>
      <c r="BU276" s="77">
        <f t="shared" si="223"/>
        <v>0</v>
      </c>
      <c r="BV276" s="77">
        <f t="shared" si="224"/>
        <v>0</v>
      </c>
      <c r="BW276" s="77">
        <f t="shared" si="224"/>
        <v>0</v>
      </c>
      <c r="BX276" s="77">
        <f t="shared" si="224"/>
        <v>0</v>
      </c>
      <c r="BY276" s="77">
        <f t="shared" si="224"/>
        <v>0</v>
      </c>
      <c r="BZ276" s="77">
        <f t="shared" si="224"/>
        <v>0</v>
      </c>
      <c r="CA276" s="77">
        <f t="shared" si="224"/>
        <v>0</v>
      </c>
      <c r="CB276" s="77">
        <f t="shared" si="224"/>
        <v>0</v>
      </c>
      <c r="CC276" s="76">
        <f t="shared" si="225"/>
        <v>0</v>
      </c>
      <c r="CD276" s="368"/>
    </row>
    <row r="277" spans="1:82" s="39" customFormat="1" ht="13.5" x14ac:dyDescent="0.75">
      <c r="B277" s="73" t="s">
        <v>635</v>
      </c>
      <c r="C277" s="320" t="s">
        <v>636</v>
      </c>
      <c r="D277" s="321" t="s">
        <v>86</v>
      </c>
      <c r="E277" s="322">
        <v>1</v>
      </c>
      <c r="F277" s="319"/>
      <c r="G277" s="74">
        <f t="shared" si="226"/>
        <v>0</v>
      </c>
      <c r="H277" s="75"/>
      <c r="I277" s="76"/>
      <c r="J277" s="75">
        <f t="shared" si="220"/>
        <v>0</v>
      </c>
      <c r="K277" s="77">
        <f t="shared" si="220"/>
        <v>0</v>
      </c>
      <c r="L277" s="77">
        <f t="shared" si="220"/>
        <v>0</v>
      </c>
      <c r="M277" s="77">
        <f t="shared" si="220"/>
        <v>0</v>
      </c>
      <c r="N277" s="77">
        <f t="shared" si="220"/>
        <v>0</v>
      </c>
      <c r="O277" s="77">
        <f t="shared" si="220"/>
        <v>0</v>
      </c>
      <c r="P277" s="77">
        <f t="shared" si="220"/>
        <v>0</v>
      </c>
      <c r="Q277" s="77">
        <f t="shared" si="220"/>
        <v>0</v>
      </c>
      <c r="R277" s="77">
        <f t="shared" si="220"/>
        <v>0</v>
      </c>
      <c r="S277" s="77">
        <f t="shared" si="220"/>
        <v>0</v>
      </c>
      <c r="T277" s="77">
        <f t="shared" si="220"/>
        <v>0</v>
      </c>
      <c r="U277" s="76">
        <f t="shared" si="220"/>
        <v>0</v>
      </c>
      <c r="V277" s="78">
        <f t="shared" si="220"/>
        <v>0</v>
      </c>
      <c r="W277" s="77">
        <f t="shared" si="220"/>
        <v>0</v>
      </c>
      <c r="X277" s="77">
        <f t="shared" si="220"/>
        <v>0</v>
      </c>
      <c r="Y277" s="77">
        <f t="shared" si="220"/>
        <v>0</v>
      </c>
      <c r="Z277" s="77">
        <f t="shared" si="221"/>
        <v>0</v>
      </c>
      <c r="AA277" s="77">
        <f t="shared" si="221"/>
        <v>0</v>
      </c>
      <c r="AB277" s="77">
        <f t="shared" si="221"/>
        <v>0</v>
      </c>
      <c r="AC277" s="77">
        <f t="shared" si="221"/>
        <v>0</v>
      </c>
      <c r="AD277" s="77">
        <f t="shared" si="221"/>
        <v>0</v>
      </c>
      <c r="AE277" s="77">
        <f t="shared" si="221"/>
        <v>0</v>
      </c>
      <c r="AF277" s="77">
        <f t="shared" si="221"/>
        <v>0</v>
      </c>
      <c r="AG277" s="76">
        <f t="shared" si="221"/>
        <v>0</v>
      </c>
      <c r="AH277" s="78">
        <f t="shared" si="221"/>
        <v>0</v>
      </c>
      <c r="AI277" s="77">
        <f t="shared" si="221"/>
        <v>0</v>
      </c>
      <c r="AJ277" s="77">
        <f t="shared" si="221"/>
        <v>0</v>
      </c>
      <c r="AK277" s="77">
        <f t="shared" si="221"/>
        <v>0</v>
      </c>
      <c r="AL277" s="77">
        <f t="shared" si="221"/>
        <v>0</v>
      </c>
      <c r="AM277" s="77">
        <f t="shared" si="221"/>
        <v>0</v>
      </c>
      <c r="AN277" s="77">
        <f t="shared" si="221"/>
        <v>0</v>
      </c>
      <c r="AO277" s="77">
        <f t="shared" si="221"/>
        <v>0</v>
      </c>
      <c r="AP277" s="77">
        <f t="shared" si="222"/>
        <v>0</v>
      </c>
      <c r="AQ277" s="77">
        <f t="shared" si="222"/>
        <v>0</v>
      </c>
      <c r="AR277" s="77">
        <f t="shared" si="222"/>
        <v>0</v>
      </c>
      <c r="AS277" s="76">
        <f t="shared" si="222"/>
        <v>0</v>
      </c>
      <c r="AT277" s="78">
        <f t="shared" si="222"/>
        <v>0</v>
      </c>
      <c r="AU277" s="77">
        <f t="shared" si="222"/>
        <v>0</v>
      </c>
      <c r="AV277" s="77">
        <f t="shared" si="222"/>
        <v>0</v>
      </c>
      <c r="AW277" s="77">
        <f t="shared" si="222"/>
        <v>0</v>
      </c>
      <c r="AX277" s="77">
        <f t="shared" si="222"/>
        <v>0</v>
      </c>
      <c r="AY277" s="77">
        <f t="shared" si="222"/>
        <v>0</v>
      </c>
      <c r="AZ277" s="77">
        <f t="shared" si="222"/>
        <v>0</v>
      </c>
      <c r="BA277" s="77">
        <f t="shared" si="222"/>
        <v>0</v>
      </c>
      <c r="BB277" s="77">
        <f t="shared" si="222"/>
        <v>0</v>
      </c>
      <c r="BC277" s="77">
        <f t="shared" si="222"/>
        <v>0</v>
      </c>
      <c r="BD277" s="77">
        <f t="shared" si="222"/>
        <v>0</v>
      </c>
      <c r="BE277" s="76">
        <f t="shared" si="222"/>
        <v>0</v>
      </c>
      <c r="BF277" s="78">
        <f t="shared" si="223"/>
        <v>0</v>
      </c>
      <c r="BG277" s="77">
        <f t="shared" si="223"/>
        <v>0</v>
      </c>
      <c r="BH277" s="77">
        <f t="shared" si="223"/>
        <v>0</v>
      </c>
      <c r="BI277" s="77">
        <f t="shared" si="223"/>
        <v>0</v>
      </c>
      <c r="BJ277" s="77">
        <f t="shared" si="223"/>
        <v>0</v>
      </c>
      <c r="BK277" s="77">
        <f t="shared" si="223"/>
        <v>0</v>
      </c>
      <c r="BL277" s="77">
        <f t="shared" si="223"/>
        <v>0</v>
      </c>
      <c r="BM277" s="77">
        <f t="shared" si="223"/>
        <v>0</v>
      </c>
      <c r="BN277" s="77">
        <f t="shared" si="223"/>
        <v>0</v>
      </c>
      <c r="BO277" s="77">
        <f t="shared" si="223"/>
        <v>0</v>
      </c>
      <c r="BP277" s="77">
        <f t="shared" si="223"/>
        <v>0</v>
      </c>
      <c r="BQ277" s="76">
        <f t="shared" si="223"/>
        <v>0</v>
      </c>
      <c r="BR277" s="78">
        <f t="shared" si="223"/>
        <v>0</v>
      </c>
      <c r="BS277" s="77">
        <f t="shared" si="223"/>
        <v>0</v>
      </c>
      <c r="BT277" s="77">
        <f t="shared" si="223"/>
        <v>0</v>
      </c>
      <c r="BU277" s="77">
        <f t="shared" si="223"/>
        <v>0</v>
      </c>
      <c r="BV277" s="77">
        <f t="shared" si="224"/>
        <v>0</v>
      </c>
      <c r="BW277" s="77">
        <f t="shared" si="224"/>
        <v>0</v>
      </c>
      <c r="BX277" s="77">
        <f t="shared" si="224"/>
        <v>0</v>
      </c>
      <c r="BY277" s="77">
        <f t="shared" si="224"/>
        <v>0</v>
      </c>
      <c r="BZ277" s="77">
        <f t="shared" si="224"/>
        <v>0</v>
      </c>
      <c r="CA277" s="77">
        <f t="shared" si="224"/>
        <v>0</v>
      </c>
      <c r="CB277" s="77">
        <f t="shared" si="224"/>
        <v>0</v>
      </c>
      <c r="CC277" s="76">
        <f t="shared" si="225"/>
        <v>0</v>
      </c>
      <c r="CD277" s="368"/>
    </row>
    <row r="278" spans="1:82" s="39" customFormat="1" ht="13.5" x14ac:dyDescent="0.75">
      <c r="B278" s="73" t="s">
        <v>637</v>
      </c>
      <c r="C278" s="320" t="s">
        <v>638</v>
      </c>
      <c r="D278" s="321" t="s">
        <v>318</v>
      </c>
      <c r="E278" s="322">
        <v>1</v>
      </c>
      <c r="F278" s="224">
        <v>100000</v>
      </c>
      <c r="G278" s="74">
        <f t="shared" si="226"/>
        <v>100000</v>
      </c>
      <c r="H278" s="75"/>
      <c r="I278" s="76"/>
      <c r="J278" s="75">
        <f t="shared" si="220"/>
        <v>1388.89</v>
      </c>
      <c r="K278" s="77">
        <f t="shared" si="220"/>
        <v>1388.89</v>
      </c>
      <c r="L278" s="77">
        <f t="shared" si="220"/>
        <v>1388.89</v>
      </c>
      <c r="M278" s="77">
        <f t="shared" si="220"/>
        <v>1388.89</v>
      </c>
      <c r="N278" s="77">
        <f t="shared" si="220"/>
        <v>1388.89</v>
      </c>
      <c r="O278" s="77">
        <f t="shared" si="220"/>
        <v>1388.89</v>
      </c>
      <c r="P278" s="77">
        <f t="shared" si="220"/>
        <v>1388.89</v>
      </c>
      <c r="Q278" s="77">
        <f t="shared" si="220"/>
        <v>1388.89</v>
      </c>
      <c r="R278" s="77">
        <f t="shared" si="220"/>
        <v>1388.89</v>
      </c>
      <c r="S278" s="77">
        <f t="shared" si="220"/>
        <v>1388.89</v>
      </c>
      <c r="T278" s="77">
        <f t="shared" si="220"/>
        <v>1388.89</v>
      </c>
      <c r="U278" s="76">
        <f t="shared" si="220"/>
        <v>1388.89</v>
      </c>
      <c r="V278" s="78">
        <f t="shared" si="220"/>
        <v>1388.89</v>
      </c>
      <c r="W278" s="77">
        <f t="shared" si="220"/>
        <v>1388.89</v>
      </c>
      <c r="X278" s="77">
        <f t="shared" si="220"/>
        <v>1388.89</v>
      </c>
      <c r="Y278" s="77">
        <f t="shared" si="220"/>
        <v>1388.89</v>
      </c>
      <c r="Z278" s="77">
        <f t="shared" si="221"/>
        <v>1388.89</v>
      </c>
      <c r="AA278" s="77">
        <f t="shared" si="221"/>
        <v>1388.89</v>
      </c>
      <c r="AB278" s="77">
        <f t="shared" si="221"/>
        <v>1388.89</v>
      </c>
      <c r="AC278" s="77">
        <f t="shared" si="221"/>
        <v>1388.89</v>
      </c>
      <c r="AD278" s="77">
        <f t="shared" si="221"/>
        <v>1388.89</v>
      </c>
      <c r="AE278" s="77">
        <f t="shared" si="221"/>
        <v>1388.89</v>
      </c>
      <c r="AF278" s="77">
        <f t="shared" si="221"/>
        <v>1388.89</v>
      </c>
      <c r="AG278" s="76">
        <f t="shared" si="221"/>
        <v>1388.89</v>
      </c>
      <c r="AH278" s="78">
        <f t="shared" si="221"/>
        <v>1388.89</v>
      </c>
      <c r="AI278" s="77">
        <f t="shared" si="221"/>
        <v>1388.89</v>
      </c>
      <c r="AJ278" s="77">
        <f t="shared" si="221"/>
        <v>1388.89</v>
      </c>
      <c r="AK278" s="77">
        <f t="shared" si="221"/>
        <v>1388.89</v>
      </c>
      <c r="AL278" s="77">
        <f t="shared" si="221"/>
        <v>1388.89</v>
      </c>
      <c r="AM278" s="77">
        <f t="shared" si="221"/>
        <v>1388.89</v>
      </c>
      <c r="AN278" s="77">
        <f t="shared" si="221"/>
        <v>1388.89</v>
      </c>
      <c r="AO278" s="77">
        <f t="shared" si="221"/>
        <v>1388.89</v>
      </c>
      <c r="AP278" s="77">
        <f t="shared" si="222"/>
        <v>1388.89</v>
      </c>
      <c r="AQ278" s="77">
        <f t="shared" si="222"/>
        <v>1388.89</v>
      </c>
      <c r="AR278" s="77">
        <f t="shared" si="222"/>
        <v>1388.89</v>
      </c>
      <c r="AS278" s="76">
        <f t="shared" si="222"/>
        <v>1388.89</v>
      </c>
      <c r="AT278" s="78">
        <f t="shared" si="222"/>
        <v>1388.89</v>
      </c>
      <c r="AU278" s="77">
        <f t="shared" si="222"/>
        <v>1388.89</v>
      </c>
      <c r="AV278" s="77">
        <f t="shared" si="222"/>
        <v>1388.89</v>
      </c>
      <c r="AW278" s="77">
        <f t="shared" si="222"/>
        <v>1388.89</v>
      </c>
      <c r="AX278" s="77">
        <f t="shared" si="222"/>
        <v>1388.89</v>
      </c>
      <c r="AY278" s="77">
        <f t="shared" si="222"/>
        <v>1388.89</v>
      </c>
      <c r="AZ278" s="77">
        <f t="shared" si="222"/>
        <v>1388.89</v>
      </c>
      <c r="BA278" s="77">
        <f t="shared" si="222"/>
        <v>1388.89</v>
      </c>
      <c r="BB278" s="77">
        <f t="shared" si="222"/>
        <v>1388.89</v>
      </c>
      <c r="BC278" s="77">
        <f t="shared" si="222"/>
        <v>1388.89</v>
      </c>
      <c r="BD278" s="77">
        <f t="shared" si="222"/>
        <v>1388.89</v>
      </c>
      <c r="BE278" s="76">
        <f t="shared" si="222"/>
        <v>1388.89</v>
      </c>
      <c r="BF278" s="78">
        <f t="shared" si="223"/>
        <v>1388.89</v>
      </c>
      <c r="BG278" s="77">
        <f t="shared" si="223"/>
        <v>1388.89</v>
      </c>
      <c r="BH278" s="77">
        <f t="shared" si="223"/>
        <v>1388.89</v>
      </c>
      <c r="BI278" s="77">
        <f t="shared" si="223"/>
        <v>1388.89</v>
      </c>
      <c r="BJ278" s="77">
        <f t="shared" si="223"/>
        <v>1388.89</v>
      </c>
      <c r="BK278" s="77">
        <f t="shared" si="223"/>
        <v>1388.89</v>
      </c>
      <c r="BL278" s="77">
        <f t="shared" si="223"/>
        <v>1388.89</v>
      </c>
      <c r="BM278" s="77">
        <f t="shared" si="223"/>
        <v>1388.89</v>
      </c>
      <c r="BN278" s="77">
        <f t="shared" si="223"/>
        <v>1388.89</v>
      </c>
      <c r="BO278" s="77">
        <f t="shared" si="223"/>
        <v>1388.89</v>
      </c>
      <c r="BP278" s="77">
        <f t="shared" si="223"/>
        <v>1388.89</v>
      </c>
      <c r="BQ278" s="76">
        <f t="shared" si="223"/>
        <v>1388.89</v>
      </c>
      <c r="BR278" s="78">
        <f t="shared" si="223"/>
        <v>1388.89</v>
      </c>
      <c r="BS278" s="77">
        <f t="shared" si="223"/>
        <v>1388.89</v>
      </c>
      <c r="BT278" s="77">
        <f t="shared" si="223"/>
        <v>1388.89</v>
      </c>
      <c r="BU278" s="77">
        <f t="shared" si="223"/>
        <v>1388.89</v>
      </c>
      <c r="BV278" s="77">
        <f t="shared" si="224"/>
        <v>1388.89</v>
      </c>
      <c r="BW278" s="77">
        <f t="shared" si="224"/>
        <v>1388.89</v>
      </c>
      <c r="BX278" s="77">
        <f t="shared" si="224"/>
        <v>1388.89</v>
      </c>
      <c r="BY278" s="77">
        <f t="shared" si="224"/>
        <v>1388.89</v>
      </c>
      <c r="BZ278" s="77">
        <f t="shared" si="224"/>
        <v>1388.89</v>
      </c>
      <c r="CA278" s="77">
        <f t="shared" si="224"/>
        <v>1388.89</v>
      </c>
      <c r="CB278" s="77">
        <f t="shared" si="224"/>
        <v>1388.89</v>
      </c>
      <c r="CC278" s="76">
        <f t="shared" si="225"/>
        <v>1388.81</v>
      </c>
      <c r="CD278" s="368"/>
    </row>
    <row r="279" spans="1:82" s="39" customFormat="1" ht="13.5" x14ac:dyDescent="0.75">
      <c r="B279" s="73" t="s">
        <v>639</v>
      </c>
      <c r="C279" s="320" t="s">
        <v>640</v>
      </c>
      <c r="D279" s="321" t="s">
        <v>226</v>
      </c>
      <c r="E279" s="255">
        <v>20</v>
      </c>
      <c r="F279" s="319"/>
      <c r="G279" s="74">
        <f t="shared" si="226"/>
        <v>0</v>
      </c>
      <c r="H279" s="75"/>
      <c r="I279" s="76"/>
      <c r="J279" s="75">
        <f t="shared" si="220"/>
        <v>0</v>
      </c>
      <c r="K279" s="77">
        <f t="shared" si="220"/>
        <v>0</v>
      </c>
      <c r="L279" s="77">
        <f t="shared" si="220"/>
        <v>0</v>
      </c>
      <c r="M279" s="77">
        <f t="shared" si="220"/>
        <v>0</v>
      </c>
      <c r="N279" s="77">
        <f t="shared" si="220"/>
        <v>0</v>
      </c>
      <c r="O279" s="77">
        <f t="shared" si="220"/>
        <v>0</v>
      </c>
      <c r="P279" s="77">
        <f t="shared" si="220"/>
        <v>0</v>
      </c>
      <c r="Q279" s="77">
        <f t="shared" si="220"/>
        <v>0</v>
      </c>
      <c r="R279" s="77">
        <f t="shared" si="220"/>
        <v>0</v>
      </c>
      <c r="S279" s="77">
        <f t="shared" si="220"/>
        <v>0</v>
      </c>
      <c r="T279" s="77">
        <f t="shared" si="220"/>
        <v>0</v>
      </c>
      <c r="U279" s="76">
        <f t="shared" si="220"/>
        <v>0</v>
      </c>
      <c r="V279" s="78">
        <f t="shared" si="220"/>
        <v>0</v>
      </c>
      <c r="W279" s="77">
        <f t="shared" si="220"/>
        <v>0</v>
      </c>
      <c r="X279" s="77">
        <f t="shared" si="220"/>
        <v>0</v>
      </c>
      <c r="Y279" s="77">
        <f t="shared" si="220"/>
        <v>0</v>
      </c>
      <c r="Z279" s="77">
        <f t="shared" si="221"/>
        <v>0</v>
      </c>
      <c r="AA279" s="77">
        <f t="shared" si="221"/>
        <v>0</v>
      </c>
      <c r="AB279" s="77">
        <f t="shared" si="221"/>
        <v>0</v>
      </c>
      <c r="AC279" s="77">
        <f t="shared" si="221"/>
        <v>0</v>
      </c>
      <c r="AD279" s="77">
        <f t="shared" si="221"/>
        <v>0</v>
      </c>
      <c r="AE279" s="77">
        <f t="shared" si="221"/>
        <v>0</v>
      </c>
      <c r="AF279" s="77">
        <f t="shared" si="221"/>
        <v>0</v>
      </c>
      <c r="AG279" s="76">
        <f t="shared" si="221"/>
        <v>0</v>
      </c>
      <c r="AH279" s="78">
        <f t="shared" si="221"/>
        <v>0</v>
      </c>
      <c r="AI279" s="77">
        <f t="shared" si="221"/>
        <v>0</v>
      </c>
      <c r="AJ279" s="77">
        <f t="shared" si="221"/>
        <v>0</v>
      </c>
      <c r="AK279" s="77">
        <f t="shared" si="221"/>
        <v>0</v>
      </c>
      <c r="AL279" s="77">
        <f t="shared" si="221"/>
        <v>0</v>
      </c>
      <c r="AM279" s="77">
        <f t="shared" si="221"/>
        <v>0</v>
      </c>
      <c r="AN279" s="77">
        <f t="shared" si="221"/>
        <v>0</v>
      </c>
      <c r="AO279" s="77">
        <f t="shared" si="221"/>
        <v>0</v>
      </c>
      <c r="AP279" s="77">
        <f t="shared" si="222"/>
        <v>0</v>
      </c>
      <c r="AQ279" s="77">
        <f t="shared" si="222"/>
        <v>0</v>
      </c>
      <c r="AR279" s="77">
        <f t="shared" si="222"/>
        <v>0</v>
      </c>
      <c r="AS279" s="76">
        <f t="shared" si="222"/>
        <v>0</v>
      </c>
      <c r="AT279" s="78">
        <f t="shared" si="222"/>
        <v>0</v>
      </c>
      <c r="AU279" s="77">
        <f t="shared" si="222"/>
        <v>0</v>
      </c>
      <c r="AV279" s="77">
        <f t="shared" si="222"/>
        <v>0</v>
      </c>
      <c r="AW279" s="77">
        <f t="shared" si="222"/>
        <v>0</v>
      </c>
      <c r="AX279" s="77">
        <f t="shared" si="222"/>
        <v>0</v>
      </c>
      <c r="AY279" s="77">
        <f t="shared" si="222"/>
        <v>0</v>
      </c>
      <c r="AZ279" s="77">
        <f t="shared" si="222"/>
        <v>0</v>
      </c>
      <c r="BA279" s="77">
        <f t="shared" si="222"/>
        <v>0</v>
      </c>
      <c r="BB279" s="77">
        <f t="shared" si="222"/>
        <v>0</v>
      </c>
      <c r="BC279" s="77">
        <f t="shared" si="222"/>
        <v>0</v>
      </c>
      <c r="BD279" s="77">
        <f t="shared" si="222"/>
        <v>0</v>
      </c>
      <c r="BE279" s="76">
        <f t="shared" si="222"/>
        <v>0</v>
      </c>
      <c r="BF279" s="78">
        <f t="shared" si="223"/>
        <v>0</v>
      </c>
      <c r="BG279" s="77">
        <f t="shared" si="223"/>
        <v>0</v>
      </c>
      <c r="BH279" s="77">
        <f t="shared" si="223"/>
        <v>0</v>
      </c>
      <c r="BI279" s="77">
        <f t="shared" si="223"/>
        <v>0</v>
      </c>
      <c r="BJ279" s="77">
        <f t="shared" si="223"/>
        <v>0</v>
      </c>
      <c r="BK279" s="77">
        <f t="shared" si="223"/>
        <v>0</v>
      </c>
      <c r="BL279" s="77">
        <f t="shared" si="223"/>
        <v>0</v>
      </c>
      <c r="BM279" s="77">
        <f t="shared" si="223"/>
        <v>0</v>
      </c>
      <c r="BN279" s="77">
        <f t="shared" si="223"/>
        <v>0</v>
      </c>
      <c r="BO279" s="77">
        <f t="shared" si="223"/>
        <v>0</v>
      </c>
      <c r="BP279" s="77">
        <f t="shared" si="223"/>
        <v>0</v>
      </c>
      <c r="BQ279" s="76">
        <f t="shared" si="223"/>
        <v>0</v>
      </c>
      <c r="BR279" s="78">
        <f t="shared" si="223"/>
        <v>0</v>
      </c>
      <c r="BS279" s="77">
        <f t="shared" si="223"/>
        <v>0</v>
      </c>
      <c r="BT279" s="77">
        <f t="shared" si="223"/>
        <v>0</v>
      </c>
      <c r="BU279" s="77">
        <f t="shared" si="223"/>
        <v>0</v>
      </c>
      <c r="BV279" s="77">
        <f t="shared" si="224"/>
        <v>0</v>
      </c>
      <c r="BW279" s="77">
        <f t="shared" si="224"/>
        <v>0</v>
      </c>
      <c r="BX279" s="77">
        <f t="shared" si="224"/>
        <v>0</v>
      </c>
      <c r="BY279" s="77">
        <f t="shared" si="224"/>
        <v>0</v>
      </c>
      <c r="BZ279" s="77">
        <f t="shared" si="224"/>
        <v>0</v>
      </c>
      <c r="CA279" s="77">
        <f t="shared" si="224"/>
        <v>0</v>
      </c>
      <c r="CB279" s="77">
        <f t="shared" si="224"/>
        <v>0</v>
      </c>
      <c r="CC279" s="76">
        <f t="shared" si="225"/>
        <v>0</v>
      </c>
      <c r="CD279" s="368"/>
    </row>
    <row r="280" spans="1:82" s="39" customFormat="1" ht="13.5" x14ac:dyDescent="0.75">
      <c r="B280" s="73" t="s">
        <v>641</v>
      </c>
      <c r="C280" s="320" t="s">
        <v>642</v>
      </c>
      <c r="D280" s="321" t="s">
        <v>226</v>
      </c>
      <c r="E280" s="255">
        <v>5</v>
      </c>
      <c r="F280" s="319"/>
      <c r="G280" s="74">
        <f t="shared" si="226"/>
        <v>0</v>
      </c>
      <c r="H280" s="75"/>
      <c r="I280" s="76"/>
      <c r="J280" s="75">
        <f t="shared" si="220"/>
        <v>0</v>
      </c>
      <c r="K280" s="77">
        <f t="shared" si="220"/>
        <v>0</v>
      </c>
      <c r="L280" s="77">
        <f t="shared" si="220"/>
        <v>0</v>
      </c>
      <c r="M280" s="77">
        <f t="shared" si="220"/>
        <v>0</v>
      </c>
      <c r="N280" s="77">
        <f t="shared" si="220"/>
        <v>0</v>
      </c>
      <c r="O280" s="77">
        <f t="shared" si="220"/>
        <v>0</v>
      </c>
      <c r="P280" s="77">
        <f t="shared" si="220"/>
        <v>0</v>
      </c>
      <c r="Q280" s="77">
        <f t="shared" si="220"/>
        <v>0</v>
      </c>
      <c r="R280" s="77">
        <f t="shared" si="220"/>
        <v>0</v>
      </c>
      <c r="S280" s="77">
        <f t="shared" si="220"/>
        <v>0</v>
      </c>
      <c r="T280" s="77">
        <f t="shared" si="220"/>
        <v>0</v>
      </c>
      <c r="U280" s="76">
        <f t="shared" si="220"/>
        <v>0</v>
      </c>
      <c r="V280" s="78">
        <f t="shared" si="220"/>
        <v>0</v>
      </c>
      <c r="W280" s="77">
        <f t="shared" si="220"/>
        <v>0</v>
      </c>
      <c r="X280" s="77">
        <f t="shared" si="220"/>
        <v>0</v>
      </c>
      <c r="Y280" s="77">
        <f t="shared" ref="Y280" si="227">$G280/72</f>
        <v>0</v>
      </c>
      <c r="Z280" s="77">
        <f t="shared" si="221"/>
        <v>0</v>
      </c>
      <c r="AA280" s="77">
        <f t="shared" si="221"/>
        <v>0</v>
      </c>
      <c r="AB280" s="77">
        <f t="shared" si="221"/>
        <v>0</v>
      </c>
      <c r="AC280" s="77">
        <f t="shared" si="221"/>
        <v>0</v>
      </c>
      <c r="AD280" s="77">
        <f t="shared" si="221"/>
        <v>0</v>
      </c>
      <c r="AE280" s="77">
        <f t="shared" si="221"/>
        <v>0</v>
      </c>
      <c r="AF280" s="77">
        <f t="shared" si="221"/>
        <v>0</v>
      </c>
      <c r="AG280" s="76">
        <f t="shared" si="221"/>
        <v>0</v>
      </c>
      <c r="AH280" s="78">
        <f t="shared" si="221"/>
        <v>0</v>
      </c>
      <c r="AI280" s="77">
        <f t="shared" si="221"/>
        <v>0</v>
      </c>
      <c r="AJ280" s="77">
        <f t="shared" si="221"/>
        <v>0</v>
      </c>
      <c r="AK280" s="77">
        <f t="shared" si="221"/>
        <v>0</v>
      </c>
      <c r="AL280" s="77">
        <f t="shared" si="221"/>
        <v>0</v>
      </c>
      <c r="AM280" s="77">
        <f t="shared" si="221"/>
        <v>0</v>
      </c>
      <c r="AN280" s="77">
        <f t="shared" si="221"/>
        <v>0</v>
      </c>
      <c r="AO280" s="77">
        <f t="shared" ref="AO280" si="228">$G280/72</f>
        <v>0</v>
      </c>
      <c r="AP280" s="77">
        <f t="shared" si="222"/>
        <v>0</v>
      </c>
      <c r="AQ280" s="77">
        <f t="shared" si="222"/>
        <v>0</v>
      </c>
      <c r="AR280" s="77">
        <f t="shared" si="222"/>
        <v>0</v>
      </c>
      <c r="AS280" s="76">
        <f t="shared" si="222"/>
        <v>0</v>
      </c>
      <c r="AT280" s="78">
        <f t="shared" si="222"/>
        <v>0</v>
      </c>
      <c r="AU280" s="77">
        <f t="shared" si="222"/>
        <v>0</v>
      </c>
      <c r="AV280" s="77">
        <f t="shared" si="222"/>
        <v>0</v>
      </c>
      <c r="AW280" s="77">
        <f t="shared" si="222"/>
        <v>0</v>
      </c>
      <c r="AX280" s="77">
        <f t="shared" si="222"/>
        <v>0</v>
      </c>
      <c r="AY280" s="77">
        <f t="shared" si="222"/>
        <v>0</v>
      </c>
      <c r="AZ280" s="77">
        <f t="shared" si="222"/>
        <v>0</v>
      </c>
      <c r="BA280" s="77">
        <f t="shared" si="222"/>
        <v>0</v>
      </c>
      <c r="BB280" s="77">
        <f t="shared" si="222"/>
        <v>0</v>
      </c>
      <c r="BC280" s="77">
        <f t="shared" si="222"/>
        <v>0</v>
      </c>
      <c r="BD280" s="77">
        <f t="shared" si="222"/>
        <v>0</v>
      </c>
      <c r="BE280" s="76">
        <f t="shared" ref="BE280" si="229">$G280/72</f>
        <v>0</v>
      </c>
      <c r="BF280" s="78">
        <f t="shared" si="223"/>
        <v>0</v>
      </c>
      <c r="BG280" s="77">
        <f t="shared" si="223"/>
        <v>0</v>
      </c>
      <c r="BH280" s="77">
        <f t="shared" si="223"/>
        <v>0</v>
      </c>
      <c r="BI280" s="77">
        <f t="shared" si="223"/>
        <v>0</v>
      </c>
      <c r="BJ280" s="77">
        <f t="shared" si="223"/>
        <v>0</v>
      </c>
      <c r="BK280" s="77">
        <f t="shared" si="223"/>
        <v>0</v>
      </c>
      <c r="BL280" s="77">
        <f t="shared" si="223"/>
        <v>0</v>
      </c>
      <c r="BM280" s="77">
        <f t="shared" si="223"/>
        <v>0</v>
      </c>
      <c r="BN280" s="77">
        <f t="shared" si="223"/>
        <v>0</v>
      </c>
      <c r="BO280" s="77">
        <f t="shared" si="223"/>
        <v>0</v>
      </c>
      <c r="BP280" s="77">
        <f t="shared" si="223"/>
        <v>0</v>
      </c>
      <c r="BQ280" s="76">
        <f t="shared" si="223"/>
        <v>0</v>
      </c>
      <c r="BR280" s="78">
        <f t="shared" si="223"/>
        <v>0</v>
      </c>
      <c r="BS280" s="77">
        <f t="shared" si="223"/>
        <v>0</v>
      </c>
      <c r="BT280" s="77">
        <f t="shared" si="223"/>
        <v>0</v>
      </c>
      <c r="BU280" s="77">
        <f t="shared" ref="BU280" si="230">$G280/72</f>
        <v>0</v>
      </c>
      <c r="BV280" s="77">
        <f t="shared" si="224"/>
        <v>0</v>
      </c>
      <c r="BW280" s="77">
        <f t="shared" si="224"/>
        <v>0</v>
      </c>
      <c r="BX280" s="77">
        <f t="shared" si="224"/>
        <v>0</v>
      </c>
      <c r="BY280" s="77">
        <f t="shared" si="224"/>
        <v>0</v>
      </c>
      <c r="BZ280" s="77">
        <f t="shared" si="224"/>
        <v>0</v>
      </c>
      <c r="CA280" s="77">
        <f t="shared" si="224"/>
        <v>0</v>
      </c>
      <c r="CB280" s="77">
        <f t="shared" si="224"/>
        <v>0</v>
      </c>
      <c r="CC280" s="76">
        <f t="shared" si="225"/>
        <v>0</v>
      </c>
      <c r="CD280" s="368"/>
    </row>
    <row r="281" spans="1:82" s="39" customFormat="1" ht="13.5" x14ac:dyDescent="0.75">
      <c r="B281" s="73" t="s">
        <v>643</v>
      </c>
      <c r="C281" s="320" t="s">
        <v>644</v>
      </c>
      <c r="D281" s="321" t="s">
        <v>226</v>
      </c>
      <c r="E281" s="255">
        <v>10</v>
      </c>
      <c r="F281" s="319"/>
      <c r="G281" s="74">
        <f t="shared" si="226"/>
        <v>0</v>
      </c>
      <c r="H281" s="75"/>
      <c r="I281" s="76"/>
      <c r="J281" s="75">
        <f t="shared" ref="J281:Y291" si="231">$G281/72</f>
        <v>0</v>
      </c>
      <c r="K281" s="77">
        <f t="shared" si="231"/>
        <v>0</v>
      </c>
      <c r="L281" s="77">
        <f t="shared" si="231"/>
        <v>0</v>
      </c>
      <c r="M281" s="77">
        <f t="shared" si="231"/>
        <v>0</v>
      </c>
      <c r="N281" s="77">
        <f t="shared" si="231"/>
        <v>0</v>
      </c>
      <c r="O281" s="77">
        <f t="shared" si="231"/>
        <v>0</v>
      </c>
      <c r="P281" s="77">
        <f t="shared" si="231"/>
        <v>0</v>
      </c>
      <c r="Q281" s="77">
        <f t="shared" si="231"/>
        <v>0</v>
      </c>
      <c r="R281" s="77">
        <f t="shared" si="231"/>
        <v>0</v>
      </c>
      <c r="S281" s="77">
        <f t="shared" si="231"/>
        <v>0</v>
      </c>
      <c r="T281" s="77">
        <f t="shared" si="231"/>
        <v>0</v>
      </c>
      <c r="U281" s="76">
        <f t="shared" si="231"/>
        <v>0</v>
      </c>
      <c r="V281" s="78">
        <f t="shared" si="231"/>
        <v>0</v>
      </c>
      <c r="W281" s="77">
        <f t="shared" si="231"/>
        <v>0</v>
      </c>
      <c r="X281" s="77">
        <f t="shared" si="231"/>
        <v>0</v>
      </c>
      <c r="Y281" s="77">
        <f t="shared" si="231"/>
        <v>0</v>
      </c>
      <c r="Z281" s="77">
        <f t="shared" ref="Z281:AO291" si="232">$G281/72</f>
        <v>0</v>
      </c>
      <c r="AA281" s="77">
        <f t="shared" si="232"/>
        <v>0</v>
      </c>
      <c r="AB281" s="77">
        <f t="shared" si="232"/>
        <v>0</v>
      </c>
      <c r="AC281" s="77">
        <f t="shared" si="232"/>
        <v>0</v>
      </c>
      <c r="AD281" s="77">
        <f t="shared" si="232"/>
        <v>0</v>
      </c>
      <c r="AE281" s="77">
        <f t="shared" si="232"/>
        <v>0</v>
      </c>
      <c r="AF281" s="77">
        <f t="shared" si="232"/>
        <v>0</v>
      </c>
      <c r="AG281" s="76">
        <f t="shared" si="232"/>
        <v>0</v>
      </c>
      <c r="AH281" s="78">
        <f t="shared" si="232"/>
        <v>0</v>
      </c>
      <c r="AI281" s="77">
        <f t="shared" si="232"/>
        <v>0</v>
      </c>
      <c r="AJ281" s="77">
        <f t="shared" si="232"/>
        <v>0</v>
      </c>
      <c r="AK281" s="77">
        <f t="shared" si="232"/>
        <v>0</v>
      </c>
      <c r="AL281" s="77">
        <f t="shared" si="232"/>
        <v>0</v>
      </c>
      <c r="AM281" s="77">
        <f t="shared" si="232"/>
        <v>0</v>
      </c>
      <c r="AN281" s="77">
        <f t="shared" si="232"/>
        <v>0</v>
      </c>
      <c r="AO281" s="77">
        <f t="shared" si="232"/>
        <v>0</v>
      </c>
      <c r="AP281" s="77">
        <f t="shared" ref="AP281:BE291" si="233">$G281/72</f>
        <v>0</v>
      </c>
      <c r="AQ281" s="77">
        <f t="shared" si="233"/>
        <v>0</v>
      </c>
      <c r="AR281" s="77">
        <f t="shared" si="233"/>
        <v>0</v>
      </c>
      <c r="AS281" s="76">
        <f t="shared" si="233"/>
        <v>0</v>
      </c>
      <c r="AT281" s="78">
        <f t="shared" si="233"/>
        <v>0</v>
      </c>
      <c r="AU281" s="77">
        <f t="shared" si="233"/>
        <v>0</v>
      </c>
      <c r="AV281" s="77">
        <f t="shared" si="233"/>
        <v>0</v>
      </c>
      <c r="AW281" s="77">
        <f t="shared" si="233"/>
        <v>0</v>
      </c>
      <c r="AX281" s="77">
        <f t="shared" si="233"/>
        <v>0</v>
      </c>
      <c r="AY281" s="77">
        <f t="shared" si="233"/>
        <v>0</v>
      </c>
      <c r="AZ281" s="77">
        <f t="shared" si="233"/>
        <v>0</v>
      </c>
      <c r="BA281" s="77">
        <f t="shared" si="233"/>
        <v>0</v>
      </c>
      <c r="BB281" s="77">
        <f t="shared" si="233"/>
        <v>0</v>
      </c>
      <c r="BC281" s="77">
        <f t="shared" si="233"/>
        <v>0</v>
      </c>
      <c r="BD281" s="77">
        <f t="shared" si="233"/>
        <v>0</v>
      </c>
      <c r="BE281" s="76">
        <f t="shared" si="233"/>
        <v>0</v>
      </c>
      <c r="BF281" s="78">
        <f t="shared" ref="BF281:BU291" si="234">$G281/72</f>
        <v>0</v>
      </c>
      <c r="BG281" s="77">
        <f t="shared" si="234"/>
        <v>0</v>
      </c>
      <c r="BH281" s="77">
        <f t="shared" si="234"/>
        <v>0</v>
      </c>
      <c r="BI281" s="77">
        <f t="shared" si="234"/>
        <v>0</v>
      </c>
      <c r="BJ281" s="77">
        <f t="shared" si="234"/>
        <v>0</v>
      </c>
      <c r="BK281" s="77">
        <f t="shared" si="234"/>
        <v>0</v>
      </c>
      <c r="BL281" s="77">
        <f t="shared" si="234"/>
        <v>0</v>
      </c>
      <c r="BM281" s="77">
        <f t="shared" si="234"/>
        <v>0</v>
      </c>
      <c r="BN281" s="77">
        <f t="shared" si="234"/>
        <v>0</v>
      </c>
      <c r="BO281" s="77">
        <f t="shared" si="234"/>
        <v>0</v>
      </c>
      <c r="BP281" s="77">
        <f t="shared" si="234"/>
        <v>0</v>
      </c>
      <c r="BQ281" s="76">
        <f t="shared" si="234"/>
        <v>0</v>
      </c>
      <c r="BR281" s="78">
        <f t="shared" si="234"/>
        <v>0</v>
      </c>
      <c r="BS281" s="77">
        <f t="shared" si="234"/>
        <v>0</v>
      </c>
      <c r="BT281" s="77">
        <f t="shared" si="234"/>
        <v>0</v>
      </c>
      <c r="BU281" s="77">
        <f t="shared" si="234"/>
        <v>0</v>
      </c>
      <c r="BV281" s="77">
        <f t="shared" ref="BV281:CB291" si="235">$G281/72</f>
        <v>0</v>
      </c>
      <c r="BW281" s="77">
        <f t="shared" si="235"/>
        <v>0</v>
      </c>
      <c r="BX281" s="77">
        <f t="shared" si="235"/>
        <v>0</v>
      </c>
      <c r="BY281" s="77">
        <f t="shared" si="235"/>
        <v>0</v>
      </c>
      <c r="BZ281" s="77">
        <f t="shared" si="235"/>
        <v>0</v>
      </c>
      <c r="CA281" s="77">
        <f t="shared" si="235"/>
        <v>0</v>
      </c>
      <c r="CB281" s="77">
        <f t="shared" si="235"/>
        <v>0</v>
      </c>
      <c r="CC281" s="76">
        <f t="shared" si="225"/>
        <v>0</v>
      </c>
      <c r="CD281" s="368"/>
    </row>
    <row r="282" spans="1:82" s="39" customFormat="1" ht="13.5" x14ac:dyDescent="0.75">
      <c r="B282" s="73" t="s">
        <v>645</v>
      </c>
      <c r="C282" s="320" t="s">
        <v>646</v>
      </c>
      <c r="D282" s="321" t="s">
        <v>226</v>
      </c>
      <c r="E282" s="255">
        <v>5</v>
      </c>
      <c r="F282" s="319"/>
      <c r="G282" s="74">
        <f t="shared" si="226"/>
        <v>0</v>
      </c>
      <c r="H282" s="75"/>
      <c r="I282" s="76"/>
      <c r="J282" s="75">
        <f t="shared" si="231"/>
        <v>0</v>
      </c>
      <c r="K282" s="77">
        <f t="shared" si="231"/>
        <v>0</v>
      </c>
      <c r="L282" s="77">
        <f t="shared" si="231"/>
        <v>0</v>
      </c>
      <c r="M282" s="77">
        <f t="shared" si="231"/>
        <v>0</v>
      </c>
      <c r="N282" s="77">
        <f t="shared" si="231"/>
        <v>0</v>
      </c>
      <c r="O282" s="77">
        <f t="shared" si="231"/>
        <v>0</v>
      </c>
      <c r="P282" s="77">
        <f t="shared" si="231"/>
        <v>0</v>
      </c>
      <c r="Q282" s="77">
        <f t="shared" si="231"/>
        <v>0</v>
      </c>
      <c r="R282" s="77">
        <f t="shared" si="231"/>
        <v>0</v>
      </c>
      <c r="S282" s="77">
        <f t="shared" si="231"/>
        <v>0</v>
      </c>
      <c r="T282" s="77">
        <f t="shared" si="231"/>
        <v>0</v>
      </c>
      <c r="U282" s="76">
        <f t="shared" si="231"/>
        <v>0</v>
      </c>
      <c r="V282" s="78">
        <f t="shared" si="231"/>
        <v>0</v>
      </c>
      <c r="W282" s="77">
        <f t="shared" si="231"/>
        <v>0</v>
      </c>
      <c r="X282" s="77">
        <f t="shared" si="231"/>
        <v>0</v>
      </c>
      <c r="Y282" s="77">
        <f t="shared" si="231"/>
        <v>0</v>
      </c>
      <c r="Z282" s="77">
        <f t="shared" si="232"/>
        <v>0</v>
      </c>
      <c r="AA282" s="77">
        <f t="shared" si="232"/>
        <v>0</v>
      </c>
      <c r="AB282" s="77">
        <f t="shared" si="232"/>
        <v>0</v>
      </c>
      <c r="AC282" s="77">
        <f t="shared" si="232"/>
        <v>0</v>
      </c>
      <c r="AD282" s="77">
        <f t="shared" si="232"/>
        <v>0</v>
      </c>
      <c r="AE282" s="77">
        <f t="shared" si="232"/>
        <v>0</v>
      </c>
      <c r="AF282" s="77">
        <f t="shared" si="232"/>
        <v>0</v>
      </c>
      <c r="AG282" s="76">
        <f t="shared" si="232"/>
        <v>0</v>
      </c>
      <c r="AH282" s="78">
        <f t="shared" si="232"/>
        <v>0</v>
      </c>
      <c r="AI282" s="77">
        <f t="shared" si="232"/>
        <v>0</v>
      </c>
      <c r="AJ282" s="77">
        <f t="shared" si="232"/>
        <v>0</v>
      </c>
      <c r="AK282" s="77">
        <f t="shared" si="232"/>
        <v>0</v>
      </c>
      <c r="AL282" s="77">
        <f t="shared" si="232"/>
        <v>0</v>
      </c>
      <c r="AM282" s="77">
        <f t="shared" si="232"/>
        <v>0</v>
      </c>
      <c r="AN282" s="77">
        <f t="shared" si="232"/>
        <v>0</v>
      </c>
      <c r="AO282" s="77">
        <f t="shared" si="232"/>
        <v>0</v>
      </c>
      <c r="AP282" s="77">
        <f t="shared" si="233"/>
        <v>0</v>
      </c>
      <c r="AQ282" s="77">
        <f t="shared" si="233"/>
        <v>0</v>
      </c>
      <c r="AR282" s="77">
        <f t="shared" si="233"/>
        <v>0</v>
      </c>
      <c r="AS282" s="76">
        <f t="shared" si="233"/>
        <v>0</v>
      </c>
      <c r="AT282" s="78">
        <f t="shared" si="233"/>
        <v>0</v>
      </c>
      <c r="AU282" s="77">
        <f t="shared" si="233"/>
        <v>0</v>
      </c>
      <c r="AV282" s="77">
        <f t="shared" si="233"/>
        <v>0</v>
      </c>
      <c r="AW282" s="77">
        <f t="shared" si="233"/>
        <v>0</v>
      </c>
      <c r="AX282" s="77">
        <f t="shared" si="233"/>
        <v>0</v>
      </c>
      <c r="AY282" s="77">
        <f t="shared" si="233"/>
        <v>0</v>
      </c>
      <c r="AZ282" s="77">
        <f t="shared" si="233"/>
        <v>0</v>
      </c>
      <c r="BA282" s="77">
        <f t="shared" si="233"/>
        <v>0</v>
      </c>
      <c r="BB282" s="77">
        <f t="shared" si="233"/>
        <v>0</v>
      </c>
      <c r="BC282" s="77">
        <f t="shared" si="233"/>
        <v>0</v>
      </c>
      <c r="BD282" s="77">
        <f t="shared" si="233"/>
        <v>0</v>
      </c>
      <c r="BE282" s="76">
        <f t="shared" si="233"/>
        <v>0</v>
      </c>
      <c r="BF282" s="78">
        <f t="shared" si="234"/>
        <v>0</v>
      </c>
      <c r="BG282" s="77">
        <f t="shared" si="234"/>
        <v>0</v>
      </c>
      <c r="BH282" s="77">
        <f t="shared" si="234"/>
        <v>0</v>
      </c>
      <c r="BI282" s="77">
        <f t="shared" si="234"/>
        <v>0</v>
      </c>
      <c r="BJ282" s="77">
        <f t="shared" si="234"/>
        <v>0</v>
      </c>
      <c r="BK282" s="77">
        <f t="shared" si="234"/>
        <v>0</v>
      </c>
      <c r="BL282" s="77">
        <f t="shared" si="234"/>
        <v>0</v>
      </c>
      <c r="BM282" s="77">
        <f t="shared" si="234"/>
        <v>0</v>
      </c>
      <c r="BN282" s="77">
        <f t="shared" si="234"/>
        <v>0</v>
      </c>
      <c r="BO282" s="77">
        <f t="shared" si="234"/>
        <v>0</v>
      </c>
      <c r="BP282" s="77">
        <f t="shared" si="234"/>
        <v>0</v>
      </c>
      <c r="BQ282" s="76">
        <f t="shared" si="234"/>
        <v>0</v>
      </c>
      <c r="BR282" s="78">
        <f t="shared" si="234"/>
        <v>0</v>
      </c>
      <c r="BS282" s="77">
        <f t="shared" si="234"/>
        <v>0</v>
      </c>
      <c r="BT282" s="77">
        <f t="shared" si="234"/>
        <v>0</v>
      </c>
      <c r="BU282" s="77">
        <f t="shared" si="234"/>
        <v>0</v>
      </c>
      <c r="BV282" s="77">
        <f t="shared" si="235"/>
        <v>0</v>
      </c>
      <c r="BW282" s="77">
        <f t="shared" si="235"/>
        <v>0</v>
      </c>
      <c r="BX282" s="77">
        <f t="shared" si="235"/>
        <v>0</v>
      </c>
      <c r="BY282" s="77">
        <f t="shared" si="235"/>
        <v>0</v>
      </c>
      <c r="BZ282" s="77">
        <f t="shared" si="235"/>
        <v>0</v>
      </c>
      <c r="CA282" s="77">
        <f t="shared" si="235"/>
        <v>0</v>
      </c>
      <c r="CB282" s="77">
        <f t="shared" si="235"/>
        <v>0</v>
      </c>
      <c r="CC282" s="76">
        <f t="shared" si="225"/>
        <v>0</v>
      </c>
      <c r="CD282" s="368"/>
    </row>
    <row r="283" spans="1:82" s="39" customFormat="1" ht="13.5" x14ac:dyDescent="0.75">
      <c r="B283" s="73" t="s">
        <v>647</v>
      </c>
      <c r="C283" s="320" t="s">
        <v>648</v>
      </c>
      <c r="D283" s="321" t="s">
        <v>86</v>
      </c>
      <c r="E283" s="322">
        <v>1</v>
      </c>
      <c r="F283" s="319"/>
      <c r="G283" s="74">
        <f t="shared" si="226"/>
        <v>0</v>
      </c>
      <c r="H283" s="75"/>
      <c r="I283" s="76"/>
      <c r="J283" s="75">
        <f t="shared" si="231"/>
        <v>0</v>
      </c>
      <c r="K283" s="77">
        <f t="shared" si="231"/>
        <v>0</v>
      </c>
      <c r="L283" s="77">
        <f t="shared" si="231"/>
        <v>0</v>
      </c>
      <c r="M283" s="77">
        <f t="shared" si="231"/>
        <v>0</v>
      </c>
      <c r="N283" s="77">
        <f t="shared" si="231"/>
        <v>0</v>
      </c>
      <c r="O283" s="77">
        <f t="shared" si="231"/>
        <v>0</v>
      </c>
      <c r="P283" s="77">
        <f t="shared" si="231"/>
        <v>0</v>
      </c>
      <c r="Q283" s="77">
        <f t="shared" si="231"/>
        <v>0</v>
      </c>
      <c r="R283" s="77">
        <f t="shared" si="231"/>
        <v>0</v>
      </c>
      <c r="S283" s="77">
        <f t="shared" si="231"/>
        <v>0</v>
      </c>
      <c r="T283" s="77">
        <f t="shared" si="231"/>
        <v>0</v>
      </c>
      <c r="U283" s="76">
        <f t="shared" si="231"/>
        <v>0</v>
      </c>
      <c r="V283" s="78">
        <f t="shared" si="231"/>
        <v>0</v>
      </c>
      <c r="W283" s="77">
        <f t="shared" si="231"/>
        <v>0</v>
      </c>
      <c r="X283" s="77">
        <f t="shared" si="231"/>
        <v>0</v>
      </c>
      <c r="Y283" s="77">
        <f t="shared" si="231"/>
        <v>0</v>
      </c>
      <c r="Z283" s="77">
        <f t="shared" si="232"/>
        <v>0</v>
      </c>
      <c r="AA283" s="77">
        <f t="shared" si="232"/>
        <v>0</v>
      </c>
      <c r="AB283" s="77">
        <f t="shared" si="232"/>
        <v>0</v>
      </c>
      <c r="AC283" s="77">
        <f t="shared" si="232"/>
        <v>0</v>
      </c>
      <c r="AD283" s="77">
        <f t="shared" si="232"/>
        <v>0</v>
      </c>
      <c r="AE283" s="77">
        <f t="shared" si="232"/>
        <v>0</v>
      </c>
      <c r="AF283" s="77">
        <f t="shared" si="232"/>
        <v>0</v>
      </c>
      <c r="AG283" s="76">
        <f t="shared" si="232"/>
        <v>0</v>
      </c>
      <c r="AH283" s="78">
        <f t="shared" si="232"/>
        <v>0</v>
      </c>
      <c r="AI283" s="77">
        <f t="shared" si="232"/>
        <v>0</v>
      </c>
      <c r="AJ283" s="77">
        <f t="shared" si="232"/>
        <v>0</v>
      </c>
      <c r="AK283" s="77">
        <f t="shared" si="232"/>
        <v>0</v>
      </c>
      <c r="AL283" s="77">
        <f t="shared" si="232"/>
        <v>0</v>
      </c>
      <c r="AM283" s="77">
        <f t="shared" si="232"/>
        <v>0</v>
      </c>
      <c r="AN283" s="77">
        <f t="shared" si="232"/>
        <v>0</v>
      </c>
      <c r="AO283" s="77">
        <f t="shared" si="232"/>
        <v>0</v>
      </c>
      <c r="AP283" s="77">
        <f t="shared" si="233"/>
        <v>0</v>
      </c>
      <c r="AQ283" s="77">
        <f t="shared" si="233"/>
        <v>0</v>
      </c>
      <c r="AR283" s="77">
        <f t="shared" si="233"/>
        <v>0</v>
      </c>
      <c r="AS283" s="76">
        <f t="shared" si="233"/>
        <v>0</v>
      </c>
      <c r="AT283" s="78">
        <f t="shared" si="233"/>
        <v>0</v>
      </c>
      <c r="AU283" s="77">
        <f t="shared" si="233"/>
        <v>0</v>
      </c>
      <c r="AV283" s="77">
        <f t="shared" si="233"/>
        <v>0</v>
      </c>
      <c r="AW283" s="77">
        <f t="shared" si="233"/>
        <v>0</v>
      </c>
      <c r="AX283" s="77">
        <f t="shared" si="233"/>
        <v>0</v>
      </c>
      <c r="AY283" s="77">
        <f t="shared" si="233"/>
        <v>0</v>
      </c>
      <c r="AZ283" s="77">
        <f t="shared" si="233"/>
        <v>0</v>
      </c>
      <c r="BA283" s="77">
        <f t="shared" si="233"/>
        <v>0</v>
      </c>
      <c r="BB283" s="77">
        <f t="shared" si="233"/>
        <v>0</v>
      </c>
      <c r="BC283" s="77">
        <f t="shared" si="233"/>
        <v>0</v>
      </c>
      <c r="BD283" s="77">
        <f t="shared" si="233"/>
        <v>0</v>
      </c>
      <c r="BE283" s="76">
        <f t="shared" si="233"/>
        <v>0</v>
      </c>
      <c r="BF283" s="78">
        <f t="shared" si="234"/>
        <v>0</v>
      </c>
      <c r="BG283" s="77">
        <f t="shared" si="234"/>
        <v>0</v>
      </c>
      <c r="BH283" s="77">
        <f t="shared" si="234"/>
        <v>0</v>
      </c>
      <c r="BI283" s="77">
        <f t="shared" si="234"/>
        <v>0</v>
      </c>
      <c r="BJ283" s="77">
        <f t="shared" si="234"/>
        <v>0</v>
      </c>
      <c r="BK283" s="77">
        <f t="shared" si="234"/>
        <v>0</v>
      </c>
      <c r="BL283" s="77">
        <f t="shared" si="234"/>
        <v>0</v>
      </c>
      <c r="BM283" s="77">
        <f t="shared" si="234"/>
        <v>0</v>
      </c>
      <c r="BN283" s="77">
        <f t="shared" si="234"/>
        <v>0</v>
      </c>
      <c r="BO283" s="77">
        <f t="shared" si="234"/>
        <v>0</v>
      </c>
      <c r="BP283" s="77">
        <f t="shared" si="234"/>
        <v>0</v>
      </c>
      <c r="BQ283" s="76">
        <f t="shared" si="234"/>
        <v>0</v>
      </c>
      <c r="BR283" s="78">
        <f t="shared" si="234"/>
        <v>0</v>
      </c>
      <c r="BS283" s="77">
        <f t="shared" si="234"/>
        <v>0</v>
      </c>
      <c r="BT283" s="77">
        <f t="shared" si="234"/>
        <v>0</v>
      </c>
      <c r="BU283" s="77">
        <f t="shared" si="234"/>
        <v>0</v>
      </c>
      <c r="BV283" s="77">
        <f t="shared" si="235"/>
        <v>0</v>
      </c>
      <c r="BW283" s="77">
        <f t="shared" si="235"/>
        <v>0</v>
      </c>
      <c r="BX283" s="77">
        <f t="shared" si="235"/>
        <v>0</v>
      </c>
      <c r="BY283" s="77">
        <f t="shared" si="235"/>
        <v>0</v>
      </c>
      <c r="BZ283" s="77">
        <f t="shared" si="235"/>
        <v>0</v>
      </c>
      <c r="CA283" s="77">
        <f t="shared" si="235"/>
        <v>0</v>
      </c>
      <c r="CB283" s="77">
        <f t="shared" si="235"/>
        <v>0</v>
      </c>
      <c r="CC283" s="76">
        <f t="shared" si="225"/>
        <v>0</v>
      </c>
      <c r="CD283" s="368"/>
    </row>
    <row r="284" spans="1:82" s="39" customFormat="1" ht="13.5" x14ac:dyDescent="0.75">
      <c r="B284" s="73" t="s">
        <v>649</v>
      </c>
      <c r="C284" s="320" t="s">
        <v>650</v>
      </c>
      <c r="D284" s="321" t="s">
        <v>86</v>
      </c>
      <c r="E284" s="322">
        <v>1</v>
      </c>
      <c r="F284" s="319"/>
      <c r="G284" s="74">
        <f t="shared" si="226"/>
        <v>0</v>
      </c>
      <c r="H284" s="75"/>
      <c r="I284" s="76"/>
      <c r="J284" s="75">
        <f t="shared" si="231"/>
        <v>0</v>
      </c>
      <c r="K284" s="77">
        <f t="shared" si="231"/>
        <v>0</v>
      </c>
      <c r="L284" s="77">
        <f t="shared" si="231"/>
        <v>0</v>
      </c>
      <c r="M284" s="77">
        <f t="shared" si="231"/>
        <v>0</v>
      </c>
      <c r="N284" s="77">
        <f t="shared" si="231"/>
        <v>0</v>
      </c>
      <c r="O284" s="77">
        <f t="shared" si="231"/>
        <v>0</v>
      </c>
      <c r="P284" s="77">
        <f t="shared" si="231"/>
        <v>0</v>
      </c>
      <c r="Q284" s="77">
        <f t="shared" si="231"/>
        <v>0</v>
      </c>
      <c r="R284" s="77">
        <f t="shared" si="231"/>
        <v>0</v>
      </c>
      <c r="S284" s="77">
        <f t="shared" si="231"/>
        <v>0</v>
      </c>
      <c r="T284" s="77">
        <f t="shared" si="231"/>
        <v>0</v>
      </c>
      <c r="U284" s="76">
        <f t="shared" si="231"/>
        <v>0</v>
      </c>
      <c r="V284" s="78">
        <f t="shared" si="231"/>
        <v>0</v>
      </c>
      <c r="W284" s="77">
        <f t="shared" si="231"/>
        <v>0</v>
      </c>
      <c r="X284" s="77">
        <f t="shared" si="231"/>
        <v>0</v>
      </c>
      <c r="Y284" s="77">
        <f t="shared" si="231"/>
        <v>0</v>
      </c>
      <c r="Z284" s="77">
        <f t="shared" si="232"/>
        <v>0</v>
      </c>
      <c r="AA284" s="77">
        <f t="shared" si="232"/>
        <v>0</v>
      </c>
      <c r="AB284" s="77">
        <f t="shared" si="232"/>
        <v>0</v>
      </c>
      <c r="AC284" s="77">
        <f t="shared" si="232"/>
        <v>0</v>
      </c>
      <c r="AD284" s="77">
        <f t="shared" si="232"/>
        <v>0</v>
      </c>
      <c r="AE284" s="77">
        <f t="shared" si="232"/>
        <v>0</v>
      </c>
      <c r="AF284" s="77">
        <f t="shared" si="232"/>
        <v>0</v>
      </c>
      <c r="AG284" s="76">
        <f t="shared" si="232"/>
        <v>0</v>
      </c>
      <c r="AH284" s="78">
        <f t="shared" si="232"/>
        <v>0</v>
      </c>
      <c r="AI284" s="77">
        <f t="shared" si="232"/>
        <v>0</v>
      </c>
      <c r="AJ284" s="77">
        <f t="shared" si="232"/>
        <v>0</v>
      </c>
      <c r="AK284" s="77">
        <f t="shared" si="232"/>
        <v>0</v>
      </c>
      <c r="AL284" s="77">
        <f t="shared" si="232"/>
        <v>0</v>
      </c>
      <c r="AM284" s="77">
        <f t="shared" si="232"/>
        <v>0</v>
      </c>
      <c r="AN284" s="77">
        <f t="shared" si="232"/>
        <v>0</v>
      </c>
      <c r="AO284" s="77">
        <f t="shared" si="232"/>
        <v>0</v>
      </c>
      <c r="AP284" s="77">
        <f t="shared" si="233"/>
        <v>0</v>
      </c>
      <c r="AQ284" s="77">
        <f t="shared" si="233"/>
        <v>0</v>
      </c>
      <c r="AR284" s="77">
        <f t="shared" si="233"/>
        <v>0</v>
      </c>
      <c r="AS284" s="76">
        <f t="shared" si="233"/>
        <v>0</v>
      </c>
      <c r="AT284" s="78">
        <f t="shared" si="233"/>
        <v>0</v>
      </c>
      <c r="AU284" s="77">
        <f t="shared" si="233"/>
        <v>0</v>
      </c>
      <c r="AV284" s="77">
        <f t="shared" si="233"/>
        <v>0</v>
      </c>
      <c r="AW284" s="77">
        <f t="shared" si="233"/>
        <v>0</v>
      </c>
      <c r="AX284" s="77">
        <f t="shared" si="233"/>
        <v>0</v>
      </c>
      <c r="AY284" s="77">
        <f t="shared" si="233"/>
        <v>0</v>
      </c>
      <c r="AZ284" s="77">
        <f t="shared" si="233"/>
        <v>0</v>
      </c>
      <c r="BA284" s="77">
        <f t="shared" si="233"/>
        <v>0</v>
      </c>
      <c r="BB284" s="77">
        <f t="shared" si="233"/>
        <v>0</v>
      </c>
      <c r="BC284" s="77">
        <f t="shared" si="233"/>
        <v>0</v>
      </c>
      <c r="BD284" s="77">
        <f t="shared" si="233"/>
        <v>0</v>
      </c>
      <c r="BE284" s="76">
        <f t="shared" si="233"/>
        <v>0</v>
      </c>
      <c r="BF284" s="78">
        <f t="shared" si="234"/>
        <v>0</v>
      </c>
      <c r="BG284" s="77">
        <f t="shared" si="234"/>
        <v>0</v>
      </c>
      <c r="BH284" s="77">
        <f t="shared" si="234"/>
        <v>0</v>
      </c>
      <c r="BI284" s="77">
        <f t="shared" si="234"/>
        <v>0</v>
      </c>
      <c r="BJ284" s="77">
        <f t="shared" si="234"/>
        <v>0</v>
      </c>
      <c r="BK284" s="77">
        <f t="shared" si="234"/>
        <v>0</v>
      </c>
      <c r="BL284" s="77">
        <f t="shared" si="234"/>
        <v>0</v>
      </c>
      <c r="BM284" s="77">
        <f t="shared" si="234"/>
        <v>0</v>
      </c>
      <c r="BN284" s="77">
        <f t="shared" si="234"/>
        <v>0</v>
      </c>
      <c r="BO284" s="77">
        <f t="shared" si="234"/>
        <v>0</v>
      </c>
      <c r="BP284" s="77">
        <f t="shared" si="234"/>
        <v>0</v>
      </c>
      <c r="BQ284" s="76">
        <f t="shared" si="234"/>
        <v>0</v>
      </c>
      <c r="BR284" s="78">
        <f t="shared" si="234"/>
        <v>0</v>
      </c>
      <c r="BS284" s="77">
        <f t="shared" si="234"/>
        <v>0</v>
      </c>
      <c r="BT284" s="77">
        <f t="shared" si="234"/>
        <v>0</v>
      </c>
      <c r="BU284" s="77">
        <f t="shared" si="234"/>
        <v>0</v>
      </c>
      <c r="BV284" s="77">
        <f t="shared" si="235"/>
        <v>0</v>
      </c>
      <c r="BW284" s="77">
        <f t="shared" si="235"/>
        <v>0</v>
      </c>
      <c r="BX284" s="77">
        <f t="shared" si="235"/>
        <v>0</v>
      </c>
      <c r="BY284" s="77">
        <f t="shared" si="235"/>
        <v>0</v>
      </c>
      <c r="BZ284" s="77">
        <f t="shared" si="235"/>
        <v>0</v>
      </c>
      <c r="CA284" s="77">
        <f t="shared" si="235"/>
        <v>0</v>
      </c>
      <c r="CB284" s="77">
        <f t="shared" si="235"/>
        <v>0</v>
      </c>
      <c r="CC284" s="76">
        <f t="shared" si="225"/>
        <v>0</v>
      </c>
      <c r="CD284" s="368"/>
    </row>
    <row r="285" spans="1:82" s="39" customFormat="1" ht="13.5" x14ac:dyDescent="0.75">
      <c r="B285" s="73" t="s">
        <v>651</v>
      </c>
      <c r="C285" s="320" t="s">
        <v>652</v>
      </c>
      <c r="D285" s="321" t="s">
        <v>86</v>
      </c>
      <c r="E285" s="322">
        <v>1</v>
      </c>
      <c r="F285" s="319"/>
      <c r="G285" s="74">
        <f t="shared" si="226"/>
        <v>0</v>
      </c>
      <c r="H285" s="75"/>
      <c r="I285" s="76"/>
      <c r="J285" s="75">
        <f t="shared" si="231"/>
        <v>0</v>
      </c>
      <c r="K285" s="77">
        <f t="shared" si="231"/>
        <v>0</v>
      </c>
      <c r="L285" s="77">
        <f t="shared" si="231"/>
        <v>0</v>
      </c>
      <c r="M285" s="77">
        <f t="shared" si="231"/>
        <v>0</v>
      </c>
      <c r="N285" s="77">
        <f t="shared" si="231"/>
        <v>0</v>
      </c>
      <c r="O285" s="77">
        <f t="shared" si="231"/>
        <v>0</v>
      </c>
      <c r="P285" s="77">
        <f t="shared" si="231"/>
        <v>0</v>
      </c>
      <c r="Q285" s="77">
        <f t="shared" si="231"/>
        <v>0</v>
      </c>
      <c r="R285" s="77">
        <f t="shared" si="231"/>
        <v>0</v>
      </c>
      <c r="S285" s="77">
        <f t="shared" si="231"/>
        <v>0</v>
      </c>
      <c r="T285" s="77">
        <f t="shared" si="231"/>
        <v>0</v>
      </c>
      <c r="U285" s="76">
        <f t="shared" si="231"/>
        <v>0</v>
      </c>
      <c r="V285" s="78">
        <f t="shared" si="231"/>
        <v>0</v>
      </c>
      <c r="W285" s="77">
        <f t="shared" si="231"/>
        <v>0</v>
      </c>
      <c r="X285" s="77">
        <f t="shared" si="231"/>
        <v>0</v>
      </c>
      <c r="Y285" s="77">
        <f t="shared" si="231"/>
        <v>0</v>
      </c>
      <c r="Z285" s="77">
        <f t="shared" si="232"/>
        <v>0</v>
      </c>
      <c r="AA285" s="77">
        <f t="shared" si="232"/>
        <v>0</v>
      </c>
      <c r="AB285" s="77">
        <f t="shared" si="232"/>
        <v>0</v>
      </c>
      <c r="AC285" s="77">
        <f t="shared" si="232"/>
        <v>0</v>
      </c>
      <c r="AD285" s="77">
        <f t="shared" si="232"/>
        <v>0</v>
      </c>
      <c r="AE285" s="77">
        <f t="shared" si="232"/>
        <v>0</v>
      </c>
      <c r="AF285" s="77">
        <f t="shared" si="232"/>
        <v>0</v>
      </c>
      <c r="AG285" s="76">
        <f t="shared" si="232"/>
        <v>0</v>
      </c>
      <c r="AH285" s="78">
        <f t="shared" si="232"/>
        <v>0</v>
      </c>
      <c r="AI285" s="77">
        <f t="shared" si="232"/>
        <v>0</v>
      </c>
      <c r="AJ285" s="77">
        <f t="shared" si="232"/>
        <v>0</v>
      </c>
      <c r="AK285" s="77">
        <f t="shared" si="232"/>
        <v>0</v>
      </c>
      <c r="AL285" s="77">
        <f t="shared" si="232"/>
        <v>0</v>
      </c>
      <c r="AM285" s="77">
        <f t="shared" si="232"/>
        <v>0</v>
      </c>
      <c r="AN285" s="77">
        <f t="shared" si="232"/>
        <v>0</v>
      </c>
      <c r="AO285" s="77">
        <f t="shared" si="232"/>
        <v>0</v>
      </c>
      <c r="AP285" s="77">
        <f t="shared" si="233"/>
        <v>0</v>
      </c>
      <c r="AQ285" s="77">
        <f t="shared" si="233"/>
        <v>0</v>
      </c>
      <c r="AR285" s="77">
        <f t="shared" si="233"/>
        <v>0</v>
      </c>
      <c r="AS285" s="76">
        <f t="shared" si="233"/>
        <v>0</v>
      </c>
      <c r="AT285" s="78">
        <f t="shared" si="233"/>
        <v>0</v>
      </c>
      <c r="AU285" s="77">
        <f t="shared" si="233"/>
        <v>0</v>
      </c>
      <c r="AV285" s="77">
        <f t="shared" si="233"/>
        <v>0</v>
      </c>
      <c r="AW285" s="77">
        <f t="shared" si="233"/>
        <v>0</v>
      </c>
      <c r="AX285" s="77">
        <f t="shared" si="233"/>
        <v>0</v>
      </c>
      <c r="AY285" s="77">
        <f t="shared" si="233"/>
        <v>0</v>
      </c>
      <c r="AZ285" s="77">
        <f t="shared" si="233"/>
        <v>0</v>
      </c>
      <c r="BA285" s="77">
        <f t="shared" si="233"/>
        <v>0</v>
      </c>
      <c r="BB285" s="77">
        <f t="shared" si="233"/>
        <v>0</v>
      </c>
      <c r="BC285" s="77">
        <f t="shared" si="233"/>
        <v>0</v>
      </c>
      <c r="BD285" s="77">
        <f t="shared" si="233"/>
        <v>0</v>
      </c>
      <c r="BE285" s="76">
        <f t="shared" si="233"/>
        <v>0</v>
      </c>
      <c r="BF285" s="78">
        <f t="shared" si="234"/>
        <v>0</v>
      </c>
      <c r="BG285" s="77">
        <f t="shared" si="234"/>
        <v>0</v>
      </c>
      <c r="BH285" s="77">
        <f t="shared" si="234"/>
        <v>0</v>
      </c>
      <c r="BI285" s="77">
        <f t="shared" si="234"/>
        <v>0</v>
      </c>
      <c r="BJ285" s="77">
        <f t="shared" si="234"/>
        <v>0</v>
      </c>
      <c r="BK285" s="77">
        <f t="shared" si="234"/>
        <v>0</v>
      </c>
      <c r="BL285" s="77">
        <f t="shared" si="234"/>
        <v>0</v>
      </c>
      <c r="BM285" s="77">
        <f t="shared" si="234"/>
        <v>0</v>
      </c>
      <c r="BN285" s="77">
        <f t="shared" si="234"/>
        <v>0</v>
      </c>
      <c r="BO285" s="77">
        <f t="shared" si="234"/>
        <v>0</v>
      </c>
      <c r="BP285" s="77">
        <f t="shared" si="234"/>
        <v>0</v>
      </c>
      <c r="BQ285" s="76">
        <f t="shared" si="234"/>
        <v>0</v>
      </c>
      <c r="BR285" s="78">
        <f t="shared" si="234"/>
        <v>0</v>
      </c>
      <c r="BS285" s="77">
        <f t="shared" si="234"/>
        <v>0</v>
      </c>
      <c r="BT285" s="77">
        <f t="shared" si="234"/>
        <v>0</v>
      </c>
      <c r="BU285" s="77">
        <f t="shared" si="234"/>
        <v>0</v>
      </c>
      <c r="BV285" s="77">
        <f t="shared" si="235"/>
        <v>0</v>
      </c>
      <c r="BW285" s="77">
        <f t="shared" si="235"/>
        <v>0</v>
      </c>
      <c r="BX285" s="77">
        <f t="shared" si="235"/>
        <v>0</v>
      </c>
      <c r="BY285" s="77">
        <f t="shared" si="235"/>
        <v>0</v>
      </c>
      <c r="BZ285" s="77">
        <f t="shared" si="235"/>
        <v>0</v>
      </c>
      <c r="CA285" s="77">
        <f t="shared" si="235"/>
        <v>0</v>
      </c>
      <c r="CB285" s="77">
        <f t="shared" si="235"/>
        <v>0</v>
      </c>
      <c r="CC285" s="76">
        <f t="shared" si="225"/>
        <v>0</v>
      </c>
      <c r="CD285" s="368"/>
    </row>
    <row r="286" spans="1:82" s="39" customFormat="1" ht="13.5" x14ac:dyDescent="0.75">
      <c r="B286" s="73" t="s">
        <v>653</v>
      </c>
      <c r="C286" s="320" t="s">
        <v>654</v>
      </c>
      <c r="D286" s="321" t="s">
        <v>318</v>
      </c>
      <c r="E286" s="255">
        <v>1</v>
      </c>
      <c r="F286" s="224">
        <v>1000000</v>
      </c>
      <c r="G286" s="74">
        <f>+E286*F286</f>
        <v>1000000</v>
      </c>
      <c r="H286" s="75"/>
      <c r="I286" s="76"/>
      <c r="J286" s="75">
        <f t="shared" si="231"/>
        <v>13888.89</v>
      </c>
      <c r="K286" s="77">
        <f t="shared" si="231"/>
        <v>13888.89</v>
      </c>
      <c r="L286" s="77">
        <f t="shared" si="231"/>
        <v>13888.89</v>
      </c>
      <c r="M286" s="77">
        <f t="shared" si="231"/>
        <v>13888.89</v>
      </c>
      <c r="N286" s="77">
        <f t="shared" si="231"/>
        <v>13888.89</v>
      </c>
      <c r="O286" s="77">
        <f t="shared" si="231"/>
        <v>13888.89</v>
      </c>
      <c r="P286" s="77">
        <f t="shared" si="231"/>
        <v>13888.89</v>
      </c>
      <c r="Q286" s="77">
        <f t="shared" si="231"/>
        <v>13888.89</v>
      </c>
      <c r="R286" s="77">
        <f t="shared" si="231"/>
        <v>13888.89</v>
      </c>
      <c r="S286" s="77">
        <f t="shared" si="231"/>
        <v>13888.89</v>
      </c>
      <c r="T286" s="77">
        <f t="shared" si="231"/>
        <v>13888.89</v>
      </c>
      <c r="U286" s="76">
        <f t="shared" si="231"/>
        <v>13888.89</v>
      </c>
      <c r="V286" s="78">
        <f t="shared" si="231"/>
        <v>13888.89</v>
      </c>
      <c r="W286" s="77">
        <f t="shared" si="231"/>
        <v>13888.89</v>
      </c>
      <c r="X286" s="77">
        <f t="shared" si="231"/>
        <v>13888.89</v>
      </c>
      <c r="Y286" s="77">
        <f t="shared" si="231"/>
        <v>13888.89</v>
      </c>
      <c r="Z286" s="77">
        <f t="shared" si="232"/>
        <v>13888.89</v>
      </c>
      <c r="AA286" s="77">
        <f t="shared" si="232"/>
        <v>13888.89</v>
      </c>
      <c r="AB286" s="77">
        <f t="shared" si="232"/>
        <v>13888.89</v>
      </c>
      <c r="AC286" s="77">
        <f t="shared" si="232"/>
        <v>13888.89</v>
      </c>
      <c r="AD286" s="77">
        <f t="shared" si="232"/>
        <v>13888.89</v>
      </c>
      <c r="AE286" s="77">
        <f t="shared" si="232"/>
        <v>13888.89</v>
      </c>
      <c r="AF286" s="77">
        <f t="shared" si="232"/>
        <v>13888.89</v>
      </c>
      <c r="AG286" s="76">
        <f t="shared" si="232"/>
        <v>13888.89</v>
      </c>
      <c r="AH286" s="78">
        <f t="shared" si="232"/>
        <v>13888.89</v>
      </c>
      <c r="AI286" s="77">
        <f t="shared" si="232"/>
        <v>13888.89</v>
      </c>
      <c r="AJ286" s="77">
        <f t="shared" si="232"/>
        <v>13888.89</v>
      </c>
      <c r="AK286" s="77">
        <f t="shared" si="232"/>
        <v>13888.89</v>
      </c>
      <c r="AL286" s="77">
        <f t="shared" si="232"/>
        <v>13888.89</v>
      </c>
      <c r="AM286" s="77">
        <f t="shared" si="232"/>
        <v>13888.89</v>
      </c>
      <c r="AN286" s="77">
        <f t="shared" si="232"/>
        <v>13888.89</v>
      </c>
      <c r="AO286" s="77">
        <f t="shared" si="232"/>
        <v>13888.89</v>
      </c>
      <c r="AP286" s="77">
        <f t="shared" si="233"/>
        <v>13888.89</v>
      </c>
      <c r="AQ286" s="77">
        <f t="shared" si="233"/>
        <v>13888.89</v>
      </c>
      <c r="AR286" s="77">
        <f t="shared" si="233"/>
        <v>13888.89</v>
      </c>
      <c r="AS286" s="76">
        <f t="shared" si="233"/>
        <v>13888.89</v>
      </c>
      <c r="AT286" s="78">
        <f t="shared" si="233"/>
        <v>13888.89</v>
      </c>
      <c r="AU286" s="77">
        <f t="shared" si="233"/>
        <v>13888.89</v>
      </c>
      <c r="AV286" s="77">
        <f t="shared" si="233"/>
        <v>13888.89</v>
      </c>
      <c r="AW286" s="77">
        <f t="shared" si="233"/>
        <v>13888.89</v>
      </c>
      <c r="AX286" s="77">
        <f t="shared" si="233"/>
        <v>13888.89</v>
      </c>
      <c r="AY286" s="77">
        <f t="shared" si="233"/>
        <v>13888.89</v>
      </c>
      <c r="AZ286" s="77">
        <f t="shared" si="233"/>
        <v>13888.89</v>
      </c>
      <c r="BA286" s="77">
        <f t="shared" si="233"/>
        <v>13888.89</v>
      </c>
      <c r="BB286" s="77">
        <f t="shared" si="233"/>
        <v>13888.89</v>
      </c>
      <c r="BC286" s="77">
        <f t="shared" si="233"/>
        <v>13888.89</v>
      </c>
      <c r="BD286" s="77">
        <f t="shared" si="233"/>
        <v>13888.89</v>
      </c>
      <c r="BE286" s="76">
        <f t="shared" si="233"/>
        <v>13888.89</v>
      </c>
      <c r="BF286" s="78">
        <f t="shared" si="234"/>
        <v>13888.89</v>
      </c>
      <c r="BG286" s="77">
        <f t="shared" si="234"/>
        <v>13888.89</v>
      </c>
      <c r="BH286" s="77">
        <f t="shared" si="234"/>
        <v>13888.89</v>
      </c>
      <c r="BI286" s="77">
        <f t="shared" si="234"/>
        <v>13888.89</v>
      </c>
      <c r="BJ286" s="77">
        <f t="shared" si="234"/>
        <v>13888.89</v>
      </c>
      <c r="BK286" s="77">
        <f t="shared" si="234"/>
        <v>13888.89</v>
      </c>
      <c r="BL286" s="77">
        <f t="shared" si="234"/>
        <v>13888.89</v>
      </c>
      <c r="BM286" s="77">
        <f t="shared" si="234"/>
        <v>13888.89</v>
      </c>
      <c r="BN286" s="77">
        <f t="shared" si="234"/>
        <v>13888.89</v>
      </c>
      <c r="BO286" s="77">
        <f t="shared" si="234"/>
        <v>13888.89</v>
      </c>
      <c r="BP286" s="77">
        <f t="shared" si="234"/>
        <v>13888.89</v>
      </c>
      <c r="BQ286" s="76">
        <f t="shared" si="234"/>
        <v>13888.89</v>
      </c>
      <c r="BR286" s="78">
        <f t="shared" si="234"/>
        <v>13888.89</v>
      </c>
      <c r="BS286" s="77">
        <f t="shared" si="234"/>
        <v>13888.89</v>
      </c>
      <c r="BT286" s="77">
        <f t="shared" si="234"/>
        <v>13888.89</v>
      </c>
      <c r="BU286" s="77">
        <f t="shared" si="234"/>
        <v>13888.89</v>
      </c>
      <c r="BV286" s="77">
        <f t="shared" si="235"/>
        <v>13888.89</v>
      </c>
      <c r="BW286" s="77">
        <f t="shared" si="235"/>
        <v>13888.89</v>
      </c>
      <c r="BX286" s="77">
        <f t="shared" si="235"/>
        <v>13888.89</v>
      </c>
      <c r="BY286" s="77">
        <f t="shared" si="235"/>
        <v>13888.89</v>
      </c>
      <c r="BZ286" s="77">
        <f t="shared" si="235"/>
        <v>13888.89</v>
      </c>
      <c r="CA286" s="77">
        <f t="shared" si="235"/>
        <v>13888.89</v>
      </c>
      <c r="CB286" s="77">
        <f t="shared" si="235"/>
        <v>13888.89</v>
      </c>
      <c r="CC286" s="76">
        <f t="shared" si="225"/>
        <v>13888.81</v>
      </c>
      <c r="CD286" s="368"/>
    </row>
    <row r="287" spans="1:82" s="39" customFormat="1" ht="27" x14ac:dyDescent="0.75">
      <c r="B287" s="73" t="s">
        <v>655</v>
      </c>
      <c r="C287" s="320" t="str">
        <f>C286&amp;" - "&amp;"Overhead charges and profit in respect of "&amp;B286&amp;" (" &amp; TEXT(F274,"#.##%") &amp; ")"</f>
        <v>Replacement of outdated luminaries with new energy-efficient LED technology luminaries - Overhead charges and profit in respect of B-4005-a (.%)</v>
      </c>
      <c r="D287" s="323" t="s">
        <v>320</v>
      </c>
      <c r="E287" s="324">
        <f>F286</f>
        <v>1000000</v>
      </c>
      <c r="F287" s="325"/>
      <c r="G287" s="173">
        <f>+E287*F287</f>
        <v>0</v>
      </c>
      <c r="H287" s="75"/>
      <c r="I287" s="76"/>
      <c r="J287" s="75">
        <f>$G287/72</f>
        <v>0</v>
      </c>
      <c r="K287" s="77">
        <f t="shared" si="231"/>
        <v>0</v>
      </c>
      <c r="L287" s="77">
        <f t="shared" si="231"/>
        <v>0</v>
      </c>
      <c r="M287" s="77">
        <f t="shared" si="231"/>
        <v>0</v>
      </c>
      <c r="N287" s="77">
        <f t="shared" si="231"/>
        <v>0</v>
      </c>
      <c r="O287" s="77">
        <f t="shared" si="231"/>
        <v>0</v>
      </c>
      <c r="P287" s="77">
        <f t="shared" si="231"/>
        <v>0</v>
      </c>
      <c r="Q287" s="77">
        <f t="shared" si="231"/>
        <v>0</v>
      </c>
      <c r="R287" s="77">
        <f t="shared" si="231"/>
        <v>0</v>
      </c>
      <c r="S287" s="77">
        <f t="shared" si="231"/>
        <v>0</v>
      </c>
      <c r="T287" s="77">
        <f t="shared" si="231"/>
        <v>0</v>
      </c>
      <c r="U287" s="76">
        <f t="shared" si="231"/>
        <v>0</v>
      </c>
      <c r="V287" s="78">
        <f t="shared" si="231"/>
        <v>0</v>
      </c>
      <c r="W287" s="77">
        <f t="shared" si="231"/>
        <v>0</v>
      </c>
      <c r="X287" s="77">
        <f t="shared" si="231"/>
        <v>0</v>
      </c>
      <c r="Y287" s="77">
        <f t="shared" si="231"/>
        <v>0</v>
      </c>
      <c r="Z287" s="77">
        <f t="shared" si="232"/>
        <v>0</v>
      </c>
      <c r="AA287" s="77">
        <f t="shared" si="232"/>
        <v>0</v>
      </c>
      <c r="AB287" s="77">
        <f t="shared" si="232"/>
        <v>0</v>
      </c>
      <c r="AC287" s="77">
        <f t="shared" si="232"/>
        <v>0</v>
      </c>
      <c r="AD287" s="77">
        <f t="shared" si="232"/>
        <v>0</v>
      </c>
      <c r="AE287" s="77">
        <f t="shared" si="232"/>
        <v>0</v>
      </c>
      <c r="AF287" s="77">
        <f t="shared" si="232"/>
        <v>0</v>
      </c>
      <c r="AG287" s="76">
        <f t="shared" si="232"/>
        <v>0</v>
      </c>
      <c r="AH287" s="78">
        <f t="shared" si="232"/>
        <v>0</v>
      </c>
      <c r="AI287" s="77">
        <f t="shared" si="232"/>
        <v>0</v>
      </c>
      <c r="AJ287" s="77">
        <f t="shared" si="232"/>
        <v>0</v>
      </c>
      <c r="AK287" s="77">
        <f t="shared" si="232"/>
        <v>0</v>
      </c>
      <c r="AL287" s="77">
        <f t="shared" si="232"/>
        <v>0</v>
      </c>
      <c r="AM287" s="77">
        <f t="shared" si="232"/>
        <v>0</v>
      </c>
      <c r="AN287" s="77">
        <f t="shared" si="232"/>
        <v>0</v>
      </c>
      <c r="AO287" s="77">
        <f t="shared" si="232"/>
        <v>0</v>
      </c>
      <c r="AP287" s="77">
        <f t="shared" si="233"/>
        <v>0</v>
      </c>
      <c r="AQ287" s="77">
        <f t="shared" si="233"/>
        <v>0</v>
      </c>
      <c r="AR287" s="77">
        <f t="shared" si="233"/>
        <v>0</v>
      </c>
      <c r="AS287" s="76">
        <f t="shared" si="233"/>
        <v>0</v>
      </c>
      <c r="AT287" s="78">
        <f t="shared" si="233"/>
        <v>0</v>
      </c>
      <c r="AU287" s="77">
        <f t="shared" si="233"/>
        <v>0</v>
      </c>
      <c r="AV287" s="77">
        <f t="shared" si="233"/>
        <v>0</v>
      </c>
      <c r="AW287" s="77">
        <f t="shared" si="233"/>
        <v>0</v>
      </c>
      <c r="AX287" s="77">
        <f t="shared" si="233"/>
        <v>0</v>
      </c>
      <c r="AY287" s="77">
        <f t="shared" si="233"/>
        <v>0</v>
      </c>
      <c r="AZ287" s="77">
        <f t="shared" si="233"/>
        <v>0</v>
      </c>
      <c r="BA287" s="77">
        <f t="shared" si="233"/>
        <v>0</v>
      </c>
      <c r="BB287" s="77">
        <f t="shared" si="233"/>
        <v>0</v>
      </c>
      <c r="BC287" s="77">
        <f t="shared" si="233"/>
        <v>0</v>
      </c>
      <c r="BD287" s="77">
        <f t="shared" si="233"/>
        <v>0</v>
      </c>
      <c r="BE287" s="76">
        <f t="shared" si="233"/>
        <v>0</v>
      </c>
      <c r="BF287" s="78">
        <f t="shared" si="234"/>
        <v>0</v>
      </c>
      <c r="BG287" s="77">
        <f t="shared" si="234"/>
        <v>0</v>
      </c>
      <c r="BH287" s="77">
        <f t="shared" si="234"/>
        <v>0</v>
      </c>
      <c r="BI287" s="77">
        <f t="shared" si="234"/>
        <v>0</v>
      </c>
      <c r="BJ287" s="77">
        <f t="shared" si="234"/>
        <v>0</v>
      </c>
      <c r="BK287" s="77">
        <f t="shared" si="234"/>
        <v>0</v>
      </c>
      <c r="BL287" s="77">
        <f t="shared" si="234"/>
        <v>0</v>
      </c>
      <c r="BM287" s="77">
        <f t="shared" si="234"/>
        <v>0</v>
      </c>
      <c r="BN287" s="77">
        <f t="shared" si="234"/>
        <v>0</v>
      </c>
      <c r="BO287" s="77">
        <f t="shared" si="234"/>
        <v>0</v>
      </c>
      <c r="BP287" s="77">
        <f t="shared" si="234"/>
        <v>0</v>
      </c>
      <c r="BQ287" s="76">
        <f t="shared" si="234"/>
        <v>0</v>
      </c>
      <c r="BR287" s="78">
        <f t="shared" si="234"/>
        <v>0</v>
      </c>
      <c r="BS287" s="77">
        <f t="shared" si="234"/>
        <v>0</v>
      </c>
      <c r="BT287" s="77">
        <f t="shared" si="234"/>
        <v>0</v>
      </c>
      <c r="BU287" s="77">
        <f t="shared" si="234"/>
        <v>0</v>
      </c>
      <c r="BV287" s="77">
        <f t="shared" si="235"/>
        <v>0</v>
      </c>
      <c r="BW287" s="77">
        <f t="shared" si="235"/>
        <v>0</v>
      </c>
      <c r="BX287" s="77">
        <f t="shared" si="235"/>
        <v>0</v>
      </c>
      <c r="BY287" s="77">
        <f t="shared" si="235"/>
        <v>0</v>
      </c>
      <c r="BZ287" s="77">
        <f t="shared" si="235"/>
        <v>0</v>
      </c>
      <c r="CA287" s="77">
        <f t="shared" si="235"/>
        <v>0</v>
      </c>
      <c r="CB287" s="77">
        <f t="shared" si="235"/>
        <v>0</v>
      </c>
      <c r="CC287" s="76">
        <f t="shared" si="225"/>
        <v>0</v>
      </c>
      <c r="CD287" s="368"/>
    </row>
    <row r="288" spans="1:82" s="39" customFormat="1" ht="13.5" x14ac:dyDescent="0.75">
      <c r="B288" s="73" t="s">
        <v>656</v>
      </c>
      <c r="C288" s="320" t="s">
        <v>657</v>
      </c>
      <c r="D288" s="130" t="s">
        <v>446</v>
      </c>
      <c r="E288" s="255">
        <v>190</v>
      </c>
      <c r="F288" s="319"/>
      <c r="G288" s="74">
        <f t="shared" si="226"/>
        <v>0</v>
      </c>
      <c r="H288" s="75"/>
      <c r="I288" s="76"/>
      <c r="J288" s="75">
        <f t="shared" si="231"/>
        <v>0</v>
      </c>
      <c r="K288" s="77">
        <f t="shared" si="231"/>
        <v>0</v>
      </c>
      <c r="L288" s="77">
        <f t="shared" si="231"/>
        <v>0</v>
      </c>
      <c r="M288" s="77">
        <f t="shared" si="231"/>
        <v>0</v>
      </c>
      <c r="N288" s="77">
        <f t="shared" si="231"/>
        <v>0</v>
      </c>
      <c r="O288" s="77">
        <f t="shared" si="231"/>
        <v>0</v>
      </c>
      <c r="P288" s="77">
        <f t="shared" si="231"/>
        <v>0</v>
      </c>
      <c r="Q288" s="77">
        <f t="shared" si="231"/>
        <v>0</v>
      </c>
      <c r="R288" s="77">
        <f t="shared" si="231"/>
        <v>0</v>
      </c>
      <c r="S288" s="77">
        <f t="shared" si="231"/>
        <v>0</v>
      </c>
      <c r="T288" s="77">
        <f t="shared" si="231"/>
        <v>0</v>
      </c>
      <c r="U288" s="76">
        <f t="shared" si="231"/>
        <v>0</v>
      </c>
      <c r="V288" s="78">
        <f t="shared" si="231"/>
        <v>0</v>
      </c>
      <c r="W288" s="77">
        <f t="shared" si="231"/>
        <v>0</v>
      </c>
      <c r="X288" s="77">
        <f t="shared" si="231"/>
        <v>0</v>
      </c>
      <c r="Y288" s="77">
        <f t="shared" si="231"/>
        <v>0</v>
      </c>
      <c r="Z288" s="77">
        <f t="shared" si="232"/>
        <v>0</v>
      </c>
      <c r="AA288" s="77">
        <f t="shared" si="232"/>
        <v>0</v>
      </c>
      <c r="AB288" s="77">
        <f t="shared" si="232"/>
        <v>0</v>
      </c>
      <c r="AC288" s="77">
        <f t="shared" si="232"/>
        <v>0</v>
      </c>
      <c r="AD288" s="77">
        <f t="shared" si="232"/>
        <v>0</v>
      </c>
      <c r="AE288" s="77">
        <f t="shared" si="232"/>
        <v>0</v>
      </c>
      <c r="AF288" s="77">
        <f t="shared" si="232"/>
        <v>0</v>
      </c>
      <c r="AG288" s="76">
        <f t="shared" si="232"/>
        <v>0</v>
      </c>
      <c r="AH288" s="78">
        <f t="shared" si="232"/>
        <v>0</v>
      </c>
      <c r="AI288" s="77">
        <f t="shared" si="232"/>
        <v>0</v>
      </c>
      <c r="AJ288" s="77">
        <f t="shared" si="232"/>
        <v>0</v>
      </c>
      <c r="AK288" s="77">
        <f t="shared" si="232"/>
        <v>0</v>
      </c>
      <c r="AL288" s="77">
        <f t="shared" si="232"/>
        <v>0</v>
      </c>
      <c r="AM288" s="77">
        <f t="shared" si="232"/>
        <v>0</v>
      </c>
      <c r="AN288" s="77">
        <f t="shared" si="232"/>
        <v>0</v>
      </c>
      <c r="AO288" s="77">
        <f t="shared" si="232"/>
        <v>0</v>
      </c>
      <c r="AP288" s="77">
        <f t="shared" si="233"/>
        <v>0</v>
      </c>
      <c r="AQ288" s="77">
        <f t="shared" si="233"/>
        <v>0</v>
      </c>
      <c r="AR288" s="77">
        <f t="shared" si="233"/>
        <v>0</v>
      </c>
      <c r="AS288" s="76">
        <f t="shared" si="233"/>
        <v>0</v>
      </c>
      <c r="AT288" s="78">
        <f t="shared" si="233"/>
        <v>0</v>
      </c>
      <c r="AU288" s="77">
        <f t="shared" si="233"/>
        <v>0</v>
      </c>
      <c r="AV288" s="77">
        <f t="shared" si="233"/>
        <v>0</v>
      </c>
      <c r="AW288" s="77">
        <f t="shared" si="233"/>
        <v>0</v>
      </c>
      <c r="AX288" s="77">
        <f t="shared" si="233"/>
        <v>0</v>
      </c>
      <c r="AY288" s="77">
        <f t="shared" si="233"/>
        <v>0</v>
      </c>
      <c r="AZ288" s="77">
        <f t="shared" si="233"/>
        <v>0</v>
      </c>
      <c r="BA288" s="77">
        <f t="shared" si="233"/>
        <v>0</v>
      </c>
      <c r="BB288" s="77">
        <f t="shared" si="233"/>
        <v>0</v>
      </c>
      <c r="BC288" s="77">
        <f t="shared" si="233"/>
        <v>0</v>
      </c>
      <c r="BD288" s="77">
        <f t="shared" si="233"/>
        <v>0</v>
      </c>
      <c r="BE288" s="76">
        <f t="shared" si="233"/>
        <v>0</v>
      </c>
      <c r="BF288" s="78">
        <f t="shared" si="234"/>
        <v>0</v>
      </c>
      <c r="BG288" s="77">
        <f t="shared" si="234"/>
        <v>0</v>
      </c>
      <c r="BH288" s="77">
        <f t="shared" si="234"/>
        <v>0</v>
      </c>
      <c r="BI288" s="77">
        <f t="shared" si="234"/>
        <v>0</v>
      </c>
      <c r="BJ288" s="77">
        <f t="shared" si="234"/>
        <v>0</v>
      </c>
      <c r="BK288" s="77">
        <f t="shared" si="234"/>
        <v>0</v>
      </c>
      <c r="BL288" s="77">
        <f t="shared" si="234"/>
        <v>0</v>
      </c>
      <c r="BM288" s="77">
        <f t="shared" si="234"/>
        <v>0</v>
      </c>
      <c r="BN288" s="77">
        <f t="shared" si="234"/>
        <v>0</v>
      </c>
      <c r="BO288" s="77">
        <f t="shared" si="234"/>
        <v>0</v>
      </c>
      <c r="BP288" s="77">
        <f t="shared" si="234"/>
        <v>0</v>
      </c>
      <c r="BQ288" s="76">
        <f t="shared" si="234"/>
        <v>0</v>
      </c>
      <c r="BR288" s="78">
        <f t="shared" si="234"/>
        <v>0</v>
      </c>
      <c r="BS288" s="77">
        <f t="shared" si="234"/>
        <v>0</v>
      </c>
      <c r="BT288" s="77">
        <f t="shared" si="234"/>
        <v>0</v>
      </c>
      <c r="BU288" s="77">
        <f t="shared" si="234"/>
        <v>0</v>
      </c>
      <c r="BV288" s="77">
        <f t="shared" si="235"/>
        <v>0</v>
      </c>
      <c r="BW288" s="77">
        <f t="shared" si="235"/>
        <v>0</v>
      </c>
      <c r="BX288" s="77">
        <f t="shared" si="235"/>
        <v>0</v>
      </c>
      <c r="BY288" s="77">
        <f t="shared" si="235"/>
        <v>0</v>
      </c>
      <c r="BZ288" s="77">
        <f t="shared" si="235"/>
        <v>0</v>
      </c>
      <c r="CA288" s="77">
        <f t="shared" si="235"/>
        <v>0</v>
      </c>
      <c r="CB288" s="77">
        <f t="shared" si="235"/>
        <v>0</v>
      </c>
      <c r="CC288" s="76">
        <f t="shared" si="225"/>
        <v>0</v>
      </c>
      <c r="CD288" s="368"/>
    </row>
    <row r="289" spans="2:82" s="39" customFormat="1" ht="13.5" x14ac:dyDescent="0.75">
      <c r="B289" s="73" t="s">
        <v>658</v>
      </c>
      <c r="C289" s="129" t="s">
        <v>659</v>
      </c>
      <c r="D289" s="130" t="s">
        <v>446</v>
      </c>
      <c r="E289" s="255">
        <v>190</v>
      </c>
      <c r="F289" s="319"/>
      <c r="G289" s="74">
        <f t="shared" si="226"/>
        <v>0</v>
      </c>
      <c r="H289" s="75"/>
      <c r="I289" s="76"/>
      <c r="J289" s="75">
        <f t="shared" si="231"/>
        <v>0</v>
      </c>
      <c r="K289" s="77">
        <f t="shared" si="231"/>
        <v>0</v>
      </c>
      <c r="L289" s="77">
        <f t="shared" si="231"/>
        <v>0</v>
      </c>
      <c r="M289" s="77">
        <f t="shared" si="231"/>
        <v>0</v>
      </c>
      <c r="N289" s="77">
        <f t="shared" si="231"/>
        <v>0</v>
      </c>
      <c r="O289" s="77">
        <f t="shared" si="231"/>
        <v>0</v>
      </c>
      <c r="P289" s="77">
        <f t="shared" si="231"/>
        <v>0</v>
      </c>
      <c r="Q289" s="77">
        <f t="shared" si="231"/>
        <v>0</v>
      </c>
      <c r="R289" s="77">
        <f t="shared" si="231"/>
        <v>0</v>
      </c>
      <c r="S289" s="77">
        <f t="shared" si="231"/>
        <v>0</v>
      </c>
      <c r="T289" s="77">
        <f t="shared" si="231"/>
        <v>0</v>
      </c>
      <c r="U289" s="76">
        <f t="shared" si="231"/>
        <v>0</v>
      </c>
      <c r="V289" s="78">
        <f t="shared" si="231"/>
        <v>0</v>
      </c>
      <c r="W289" s="77">
        <f t="shared" si="231"/>
        <v>0</v>
      </c>
      <c r="X289" s="77">
        <f t="shared" si="231"/>
        <v>0</v>
      </c>
      <c r="Y289" s="77">
        <f t="shared" si="231"/>
        <v>0</v>
      </c>
      <c r="Z289" s="77">
        <f t="shared" si="232"/>
        <v>0</v>
      </c>
      <c r="AA289" s="77">
        <f t="shared" si="232"/>
        <v>0</v>
      </c>
      <c r="AB289" s="77">
        <f t="shared" si="232"/>
        <v>0</v>
      </c>
      <c r="AC289" s="77">
        <f t="shared" si="232"/>
        <v>0</v>
      </c>
      <c r="AD289" s="77">
        <f t="shared" si="232"/>
        <v>0</v>
      </c>
      <c r="AE289" s="77">
        <f t="shared" si="232"/>
        <v>0</v>
      </c>
      <c r="AF289" s="77">
        <f t="shared" si="232"/>
        <v>0</v>
      </c>
      <c r="AG289" s="76">
        <f t="shared" si="232"/>
        <v>0</v>
      </c>
      <c r="AH289" s="78">
        <f t="shared" si="232"/>
        <v>0</v>
      </c>
      <c r="AI289" s="77">
        <f t="shared" si="232"/>
        <v>0</v>
      </c>
      <c r="AJ289" s="77">
        <f t="shared" si="232"/>
        <v>0</v>
      </c>
      <c r="AK289" s="77">
        <f t="shared" si="232"/>
        <v>0</v>
      </c>
      <c r="AL289" s="77">
        <f t="shared" si="232"/>
        <v>0</v>
      </c>
      <c r="AM289" s="77">
        <f t="shared" si="232"/>
        <v>0</v>
      </c>
      <c r="AN289" s="77">
        <f t="shared" si="232"/>
        <v>0</v>
      </c>
      <c r="AO289" s="77">
        <f t="shared" si="232"/>
        <v>0</v>
      </c>
      <c r="AP289" s="77">
        <f t="shared" si="233"/>
        <v>0</v>
      </c>
      <c r="AQ289" s="77">
        <f t="shared" si="233"/>
        <v>0</v>
      </c>
      <c r="AR289" s="77">
        <f t="shared" si="233"/>
        <v>0</v>
      </c>
      <c r="AS289" s="76">
        <f t="shared" si="233"/>
        <v>0</v>
      </c>
      <c r="AT289" s="78">
        <f t="shared" si="233"/>
        <v>0</v>
      </c>
      <c r="AU289" s="77">
        <f t="shared" si="233"/>
        <v>0</v>
      </c>
      <c r="AV289" s="77">
        <f t="shared" si="233"/>
        <v>0</v>
      </c>
      <c r="AW289" s="77">
        <f t="shared" si="233"/>
        <v>0</v>
      </c>
      <c r="AX289" s="77">
        <f t="shared" si="233"/>
        <v>0</v>
      </c>
      <c r="AY289" s="77">
        <f t="shared" si="233"/>
        <v>0</v>
      </c>
      <c r="AZ289" s="77">
        <f t="shared" si="233"/>
        <v>0</v>
      </c>
      <c r="BA289" s="77">
        <f t="shared" si="233"/>
        <v>0</v>
      </c>
      <c r="BB289" s="77">
        <f t="shared" si="233"/>
        <v>0</v>
      </c>
      <c r="BC289" s="77">
        <f t="shared" si="233"/>
        <v>0</v>
      </c>
      <c r="BD289" s="77">
        <f t="shared" si="233"/>
        <v>0</v>
      </c>
      <c r="BE289" s="76">
        <f t="shared" si="233"/>
        <v>0</v>
      </c>
      <c r="BF289" s="78">
        <f t="shared" si="234"/>
        <v>0</v>
      </c>
      <c r="BG289" s="77">
        <f t="shared" si="234"/>
        <v>0</v>
      </c>
      <c r="BH289" s="77">
        <f t="shared" si="234"/>
        <v>0</v>
      </c>
      <c r="BI289" s="77">
        <f t="shared" si="234"/>
        <v>0</v>
      </c>
      <c r="BJ289" s="77">
        <f t="shared" si="234"/>
        <v>0</v>
      </c>
      <c r="BK289" s="77">
        <f t="shared" si="234"/>
        <v>0</v>
      </c>
      <c r="BL289" s="77">
        <f t="shared" si="234"/>
        <v>0</v>
      </c>
      <c r="BM289" s="77">
        <f t="shared" si="234"/>
        <v>0</v>
      </c>
      <c r="BN289" s="77">
        <f t="shared" si="234"/>
        <v>0</v>
      </c>
      <c r="BO289" s="77">
        <f t="shared" si="234"/>
        <v>0</v>
      </c>
      <c r="BP289" s="77">
        <f t="shared" si="234"/>
        <v>0</v>
      </c>
      <c r="BQ289" s="76">
        <f t="shared" si="234"/>
        <v>0</v>
      </c>
      <c r="BR289" s="78">
        <f t="shared" si="234"/>
        <v>0</v>
      </c>
      <c r="BS289" s="77">
        <f t="shared" si="234"/>
        <v>0</v>
      </c>
      <c r="BT289" s="77">
        <f t="shared" si="234"/>
        <v>0</v>
      </c>
      <c r="BU289" s="77">
        <f t="shared" si="234"/>
        <v>0</v>
      </c>
      <c r="BV289" s="77">
        <f t="shared" si="235"/>
        <v>0</v>
      </c>
      <c r="BW289" s="77">
        <f t="shared" si="235"/>
        <v>0</v>
      </c>
      <c r="BX289" s="77">
        <f t="shared" si="235"/>
        <v>0</v>
      </c>
      <c r="BY289" s="77">
        <f t="shared" si="235"/>
        <v>0</v>
      </c>
      <c r="BZ289" s="77">
        <f t="shared" si="235"/>
        <v>0</v>
      </c>
      <c r="CA289" s="77">
        <f t="shared" si="235"/>
        <v>0</v>
      </c>
      <c r="CB289" s="77">
        <f t="shared" si="235"/>
        <v>0</v>
      </c>
      <c r="CC289" s="76">
        <f t="shared" si="225"/>
        <v>0</v>
      </c>
      <c r="CD289" s="368"/>
    </row>
    <row r="290" spans="2:82" s="39" customFormat="1" ht="13.5" x14ac:dyDescent="0.75">
      <c r="B290" s="73" t="s">
        <v>660</v>
      </c>
      <c r="C290" s="129" t="s">
        <v>661</v>
      </c>
      <c r="D290" s="130" t="s">
        <v>446</v>
      </c>
      <c r="E290" s="255">
        <v>70</v>
      </c>
      <c r="F290" s="319"/>
      <c r="G290" s="74">
        <f t="shared" si="226"/>
        <v>0</v>
      </c>
      <c r="H290" s="75"/>
      <c r="I290" s="76"/>
      <c r="J290" s="75">
        <f t="shared" si="231"/>
        <v>0</v>
      </c>
      <c r="K290" s="77">
        <f t="shared" si="231"/>
        <v>0</v>
      </c>
      <c r="L290" s="77">
        <f t="shared" si="231"/>
        <v>0</v>
      </c>
      <c r="M290" s="77">
        <f t="shared" si="231"/>
        <v>0</v>
      </c>
      <c r="N290" s="77">
        <f t="shared" si="231"/>
        <v>0</v>
      </c>
      <c r="O290" s="77">
        <f t="shared" si="231"/>
        <v>0</v>
      </c>
      <c r="P290" s="77">
        <f t="shared" si="231"/>
        <v>0</v>
      </c>
      <c r="Q290" s="77">
        <f t="shared" si="231"/>
        <v>0</v>
      </c>
      <c r="R290" s="77">
        <f t="shared" si="231"/>
        <v>0</v>
      </c>
      <c r="S290" s="77">
        <f t="shared" si="231"/>
        <v>0</v>
      </c>
      <c r="T290" s="77">
        <f t="shared" si="231"/>
        <v>0</v>
      </c>
      <c r="U290" s="76">
        <f t="shared" si="231"/>
        <v>0</v>
      </c>
      <c r="V290" s="78">
        <f t="shared" si="231"/>
        <v>0</v>
      </c>
      <c r="W290" s="77">
        <f t="shared" si="231"/>
        <v>0</v>
      </c>
      <c r="X290" s="77">
        <f t="shared" si="231"/>
        <v>0</v>
      </c>
      <c r="Y290" s="77">
        <f t="shared" si="231"/>
        <v>0</v>
      </c>
      <c r="Z290" s="77">
        <f t="shared" si="232"/>
        <v>0</v>
      </c>
      <c r="AA290" s="77">
        <f t="shared" si="232"/>
        <v>0</v>
      </c>
      <c r="AB290" s="77">
        <f t="shared" si="232"/>
        <v>0</v>
      </c>
      <c r="AC290" s="77">
        <f t="shared" si="232"/>
        <v>0</v>
      </c>
      <c r="AD290" s="77">
        <f t="shared" si="232"/>
        <v>0</v>
      </c>
      <c r="AE290" s="77">
        <f t="shared" si="232"/>
        <v>0</v>
      </c>
      <c r="AF290" s="77">
        <f t="shared" si="232"/>
        <v>0</v>
      </c>
      <c r="AG290" s="76">
        <f t="shared" si="232"/>
        <v>0</v>
      </c>
      <c r="AH290" s="78">
        <f t="shared" si="232"/>
        <v>0</v>
      </c>
      <c r="AI290" s="77">
        <f t="shared" si="232"/>
        <v>0</v>
      </c>
      <c r="AJ290" s="77">
        <f t="shared" si="232"/>
        <v>0</v>
      </c>
      <c r="AK290" s="77">
        <f t="shared" si="232"/>
        <v>0</v>
      </c>
      <c r="AL290" s="77">
        <f t="shared" si="232"/>
        <v>0</v>
      </c>
      <c r="AM290" s="77">
        <f t="shared" si="232"/>
        <v>0</v>
      </c>
      <c r="AN290" s="77">
        <f t="shared" si="232"/>
        <v>0</v>
      </c>
      <c r="AO290" s="77">
        <f t="shared" si="232"/>
        <v>0</v>
      </c>
      <c r="AP290" s="77">
        <f t="shared" si="233"/>
        <v>0</v>
      </c>
      <c r="AQ290" s="77">
        <f t="shared" si="233"/>
        <v>0</v>
      </c>
      <c r="AR290" s="77">
        <f t="shared" si="233"/>
        <v>0</v>
      </c>
      <c r="AS290" s="76">
        <f t="shared" si="233"/>
        <v>0</v>
      </c>
      <c r="AT290" s="78">
        <f t="shared" si="233"/>
        <v>0</v>
      </c>
      <c r="AU290" s="77">
        <f t="shared" si="233"/>
        <v>0</v>
      </c>
      <c r="AV290" s="77">
        <f t="shared" si="233"/>
        <v>0</v>
      </c>
      <c r="AW290" s="77">
        <f t="shared" si="233"/>
        <v>0</v>
      </c>
      <c r="AX290" s="77">
        <f t="shared" si="233"/>
        <v>0</v>
      </c>
      <c r="AY290" s="77">
        <f t="shared" si="233"/>
        <v>0</v>
      </c>
      <c r="AZ290" s="77">
        <f t="shared" si="233"/>
        <v>0</v>
      </c>
      <c r="BA290" s="77">
        <f t="shared" si="233"/>
        <v>0</v>
      </c>
      <c r="BB290" s="77">
        <f t="shared" si="233"/>
        <v>0</v>
      </c>
      <c r="BC290" s="77">
        <f t="shared" si="233"/>
        <v>0</v>
      </c>
      <c r="BD290" s="77">
        <f t="shared" si="233"/>
        <v>0</v>
      </c>
      <c r="BE290" s="76">
        <f t="shared" si="233"/>
        <v>0</v>
      </c>
      <c r="BF290" s="78">
        <f t="shared" si="234"/>
        <v>0</v>
      </c>
      <c r="BG290" s="77">
        <f t="shared" si="234"/>
        <v>0</v>
      </c>
      <c r="BH290" s="77">
        <f t="shared" si="234"/>
        <v>0</v>
      </c>
      <c r="BI290" s="77">
        <f t="shared" si="234"/>
        <v>0</v>
      </c>
      <c r="BJ290" s="77">
        <f t="shared" si="234"/>
        <v>0</v>
      </c>
      <c r="BK290" s="77">
        <f t="shared" si="234"/>
        <v>0</v>
      </c>
      <c r="BL290" s="77">
        <f t="shared" si="234"/>
        <v>0</v>
      </c>
      <c r="BM290" s="77">
        <f t="shared" si="234"/>
        <v>0</v>
      </c>
      <c r="BN290" s="77">
        <f t="shared" si="234"/>
        <v>0</v>
      </c>
      <c r="BO290" s="77">
        <f t="shared" si="234"/>
        <v>0</v>
      </c>
      <c r="BP290" s="77">
        <f t="shared" si="234"/>
        <v>0</v>
      </c>
      <c r="BQ290" s="76">
        <f t="shared" si="234"/>
        <v>0</v>
      </c>
      <c r="BR290" s="78">
        <f t="shared" si="234"/>
        <v>0</v>
      </c>
      <c r="BS290" s="77">
        <f t="shared" si="234"/>
        <v>0</v>
      </c>
      <c r="BT290" s="77">
        <f t="shared" si="234"/>
        <v>0</v>
      </c>
      <c r="BU290" s="77">
        <f t="shared" si="234"/>
        <v>0</v>
      </c>
      <c r="BV290" s="77">
        <f t="shared" si="235"/>
        <v>0</v>
      </c>
      <c r="BW290" s="77">
        <f t="shared" si="235"/>
        <v>0</v>
      </c>
      <c r="BX290" s="77">
        <f t="shared" si="235"/>
        <v>0</v>
      </c>
      <c r="BY290" s="77">
        <f t="shared" si="235"/>
        <v>0</v>
      </c>
      <c r="BZ290" s="77">
        <f t="shared" si="235"/>
        <v>0</v>
      </c>
      <c r="CA290" s="77">
        <f t="shared" si="235"/>
        <v>0</v>
      </c>
      <c r="CB290" s="77">
        <f t="shared" si="235"/>
        <v>0</v>
      </c>
      <c r="CC290" s="76">
        <f t="shared" si="225"/>
        <v>0</v>
      </c>
      <c r="CD290" s="368"/>
    </row>
    <row r="291" spans="2:82" s="39" customFormat="1" ht="27" x14ac:dyDescent="0.75">
      <c r="B291" s="73" t="s">
        <v>662</v>
      </c>
      <c r="C291" s="129" t="s">
        <v>663</v>
      </c>
      <c r="D291" s="130" t="s">
        <v>446</v>
      </c>
      <c r="E291" s="255">
        <v>2</v>
      </c>
      <c r="F291" s="319"/>
      <c r="G291" s="74">
        <f t="shared" si="226"/>
        <v>0</v>
      </c>
      <c r="H291" s="75"/>
      <c r="I291" s="76"/>
      <c r="J291" s="75">
        <f t="shared" si="231"/>
        <v>0</v>
      </c>
      <c r="K291" s="77">
        <f t="shared" si="231"/>
        <v>0</v>
      </c>
      <c r="L291" s="77">
        <f t="shared" si="231"/>
        <v>0</v>
      </c>
      <c r="M291" s="77">
        <f t="shared" si="231"/>
        <v>0</v>
      </c>
      <c r="N291" s="77">
        <f t="shared" si="231"/>
        <v>0</v>
      </c>
      <c r="O291" s="77">
        <f t="shared" si="231"/>
        <v>0</v>
      </c>
      <c r="P291" s="77">
        <f t="shared" si="231"/>
        <v>0</v>
      </c>
      <c r="Q291" s="77">
        <f t="shared" si="231"/>
        <v>0</v>
      </c>
      <c r="R291" s="77">
        <f t="shared" si="231"/>
        <v>0</v>
      </c>
      <c r="S291" s="77">
        <f t="shared" si="231"/>
        <v>0</v>
      </c>
      <c r="T291" s="77">
        <f t="shared" si="231"/>
        <v>0</v>
      </c>
      <c r="U291" s="76">
        <f t="shared" si="231"/>
        <v>0</v>
      </c>
      <c r="V291" s="78">
        <f t="shared" si="231"/>
        <v>0</v>
      </c>
      <c r="W291" s="77">
        <f t="shared" si="231"/>
        <v>0</v>
      </c>
      <c r="X291" s="77">
        <f t="shared" si="231"/>
        <v>0</v>
      </c>
      <c r="Y291" s="77">
        <f t="shared" si="231"/>
        <v>0</v>
      </c>
      <c r="Z291" s="77">
        <f t="shared" si="232"/>
        <v>0</v>
      </c>
      <c r="AA291" s="77">
        <f t="shared" si="232"/>
        <v>0</v>
      </c>
      <c r="AB291" s="77">
        <f t="shared" si="232"/>
        <v>0</v>
      </c>
      <c r="AC291" s="77">
        <f t="shared" si="232"/>
        <v>0</v>
      </c>
      <c r="AD291" s="77">
        <f t="shared" si="232"/>
        <v>0</v>
      </c>
      <c r="AE291" s="77">
        <f t="shared" si="232"/>
        <v>0</v>
      </c>
      <c r="AF291" s="77">
        <f t="shared" si="232"/>
        <v>0</v>
      </c>
      <c r="AG291" s="76">
        <f t="shared" si="232"/>
        <v>0</v>
      </c>
      <c r="AH291" s="78">
        <f t="shared" si="232"/>
        <v>0</v>
      </c>
      <c r="AI291" s="77">
        <f t="shared" si="232"/>
        <v>0</v>
      </c>
      <c r="AJ291" s="77">
        <f t="shared" si="232"/>
        <v>0</v>
      </c>
      <c r="AK291" s="77">
        <f t="shared" si="232"/>
        <v>0</v>
      </c>
      <c r="AL291" s="77">
        <f t="shared" si="232"/>
        <v>0</v>
      </c>
      <c r="AM291" s="77">
        <f t="shared" si="232"/>
        <v>0</v>
      </c>
      <c r="AN291" s="77">
        <f t="shared" si="232"/>
        <v>0</v>
      </c>
      <c r="AO291" s="77">
        <f t="shared" si="232"/>
        <v>0</v>
      </c>
      <c r="AP291" s="77">
        <f t="shared" si="233"/>
        <v>0</v>
      </c>
      <c r="AQ291" s="77">
        <f t="shared" si="233"/>
        <v>0</v>
      </c>
      <c r="AR291" s="77">
        <f t="shared" si="233"/>
        <v>0</v>
      </c>
      <c r="AS291" s="76">
        <f t="shared" si="233"/>
        <v>0</v>
      </c>
      <c r="AT291" s="78">
        <f t="shared" si="233"/>
        <v>0</v>
      </c>
      <c r="AU291" s="77">
        <f t="shared" si="233"/>
        <v>0</v>
      </c>
      <c r="AV291" s="77">
        <f t="shared" si="233"/>
        <v>0</v>
      </c>
      <c r="AW291" s="77">
        <f t="shared" si="233"/>
        <v>0</v>
      </c>
      <c r="AX291" s="77">
        <f t="shared" si="233"/>
        <v>0</v>
      </c>
      <c r="AY291" s="77">
        <f t="shared" si="233"/>
        <v>0</v>
      </c>
      <c r="AZ291" s="77">
        <f t="shared" si="233"/>
        <v>0</v>
      </c>
      <c r="BA291" s="77">
        <f t="shared" si="233"/>
        <v>0</v>
      </c>
      <c r="BB291" s="77">
        <f t="shared" si="233"/>
        <v>0</v>
      </c>
      <c r="BC291" s="77">
        <f t="shared" si="233"/>
        <v>0</v>
      </c>
      <c r="BD291" s="77">
        <f t="shared" si="233"/>
        <v>0</v>
      </c>
      <c r="BE291" s="76">
        <f t="shared" si="233"/>
        <v>0</v>
      </c>
      <c r="BF291" s="78">
        <f t="shared" si="234"/>
        <v>0</v>
      </c>
      <c r="BG291" s="77">
        <f t="shared" si="234"/>
        <v>0</v>
      </c>
      <c r="BH291" s="77">
        <f t="shared" si="234"/>
        <v>0</v>
      </c>
      <c r="BI291" s="77">
        <f t="shared" si="234"/>
        <v>0</v>
      </c>
      <c r="BJ291" s="77">
        <f t="shared" si="234"/>
        <v>0</v>
      </c>
      <c r="BK291" s="77">
        <f t="shared" si="234"/>
        <v>0</v>
      </c>
      <c r="BL291" s="77">
        <f t="shared" si="234"/>
        <v>0</v>
      </c>
      <c r="BM291" s="77">
        <f t="shared" si="234"/>
        <v>0</v>
      </c>
      <c r="BN291" s="77">
        <f t="shared" si="234"/>
        <v>0</v>
      </c>
      <c r="BO291" s="77">
        <f t="shared" si="234"/>
        <v>0</v>
      </c>
      <c r="BP291" s="77">
        <f t="shared" si="234"/>
        <v>0</v>
      </c>
      <c r="BQ291" s="76">
        <f t="shared" si="234"/>
        <v>0</v>
      </c>
      <c r="BR291" s="78">
        <f t="shared" si="234"/>
        <v>0</v>
      </c>
      <c r="BS291" s="77">
        <f t="shared" si="234"/>
        <v>0</v>
      </c>
      <c r="BT291" s="77">
        <f t="shared" si="234"/>
        <v>0</v>
      </c>
      <c r="BU291" s="77">
        <f t="shared" si="234"/>
        <v>0</v>
      </c>
      <c r="BV291" s="77">
        <f t="shared" si="235"/>
        <v>0</v>
      </c>
      <c r="BW291" s="77">
        <f t="shared" si="235"/>
        <v>0</v>
      </c>
      <c r="BX291" s="77">
        <f t="shared" si="235"/>
        <v>0</v>
      </c>
      <c r="BY291" s="77">
        <f t="shared" si="235"/>
        <v>0</v>
      </c>
      <c r="BZ291" s="77">
        <f t="shared" si="235"/>
        <v>0</v>
      </c>
      <c r="CA291" s="77">
        <f t="shared" si="235"/>
        <v>0</v>
      </c>
      <c r="CB291" s="77">
        <f t="shared" si="235"/>
        <v>0</v>
      </c>
      <c r="CC291" s="76">
        <f t="shared" si="225"/>
        <v>0</v>
      </c>
      <c r="CD291" s="368"/>
    </row>
    <row r="292" spans="2:82" s="39" customFormat="1" ht="13.5" x14ac:dyDescent="0.75">
      <c r="B292" s="25" t="s">
        <v>664</v>
      </c>
      <c r="C292" s="140" t="s">
        <v>665</v>
      </c>
      <c r="D292" s="130" t="s">
        <v>67</v>
      </c>
      <c r="E292" s="130">
        <v>6</v>
      </c>
      <c r="F292" s="258"/>
      <c r="G292" s="247">
        <f>+SUM(H292:CC292)</f>
        <v>0</v>
      </c>
      <c r="H292" s="79"/>
      <c r="I292" s="80"/>
      <c r="J292" s="327"/>
      <c r="K292" s="81"/>
      <c r="L292" s="81"/>
      <c r="M292" s="81"/>
      <c r="N292" s="81"/>
      <c r="O292" s="81"/>
      <c r="P292" s="81"/>
      <c r="Q292" s="81"/>
      <c r="R292" s="81"/>
      <c r="S292" s="81"/>
      <c r="T292" s="81"/>
      <c r="U292" s="80"/>
      <c r="V292" s="327"/>
      <c r="W292" s="81"/>
      <c r="X292" s="81"/>
      <c r="Y292" s="81"/>
      <c r="Z292" s="81"/>
      <c r="AA292" s="81"/>
      <c r="AB292" s="81"/>
      <c r="AC292" s="81"/>
      <c r="AD292" s="81"/>
      <c r="AE292" s="81"/>
      <c r="AF292" s="81"/>
      <c r="AG292" s="80"/>
      <c r="AH292" s="327"/>
      <c r="AI292" s="81"/>
      <c r="AJ292" s="81"/>
      <c r="AK292" s="81"/>
      <c r="AL292" s="81"/>
      <c r="AM292" s="81"/>
      <c r="AN292" s="81"/>
      <c r="AO292" s="81"/>
      <c r="AP292" s="81"/>
      <c r="AQ292" s="81"/>
      <c r="AR292" s="81"/>
      <c r="AS292" s="80"/>
      <c r="AT292" s="327"/>
      <c r="AU292" s="81"/>
      <c r="AV292" s="81"/>
      <c r="AW292" s="81"/>
      <c r="AX292" s="81"/>
      <c r="AY292" s="81"/>
      <c r="AZ292" s="81"/>
      <c r="BA292" s="81"/>
      <c r="BB292" s="81"/>
      <c r="BC292" s="81"/>
      <c r="BD292" s="81"/>
      <c r="BE292" s="80"/>
      <c r="BF292" s="327"/>
      <c r="BG292" s="81"/>
      <c r="BH292" s="81"/>
      <c r="BI292" s="81"/>
      <c r="BJ292" s="81"/>
      <c r="BK292" s="81"/>
      <c r="BL292" s="81"/>
      <c r="BM292" s="81"/>
      <c r="BN292" s="81"/>
      <c r="BO292" s="81"/>
      <c r="BP292" s="81"/>
      <c r="BQ292" s="80"/>
      <c r="BR292" s="327"/>
      <c r="BS292" s="81"/>
      <c r="BT292" s="81"/>
      <c r="BU292" s="81"/>
      <c r="BV292" s="81"/>
      <c r="BW292" s="81"/>
      <c r="BX292" s="81"/>
      <c r="BY292" s="81"/>
      <c r="BZ292" s="81"/>
      <c r="CA292" s="81"/>
      <c r="CB292" s="81"/>
      <c r="CC292" s="80"/>
      <c r="CD292" s="368"/>
    </row>
    <row r="293" spans="2:82" s="39" customFormat="1" ht="27" x14ac:dyDescent="0.75">
      <c r="B293" s="73" t="s">
        <v>666</v>
      </c>
      <c r="C293" s="129" t="s">
        <v>667</v>
      </c>
      <c r="D293" s="130" t="s">
        <v>446</v>
      </c>
      <c r="E293" s="255">
        <v>1</v>
      </c>
      <c r="F293" s="319"/>
      <c r="G293" s="74">
        <f t="shared" ref="G293:G334" si="236">+E293*F293</f>
        <v>0</v>
      </c>
      <c r="H293" s="75"/>
      <c r="I293" s="76"/>
      <c r="J293" s="75">
        <f t="shared" ref="J293:Y308" si="237">$G293/72</f>
        <v>0</v>
      </c>
      <c r="K293" s="77">
        <f t="shared" si="237"/>
        <v>0</v>
      </c>
      <c r="L293" s="77">
        <f t="shared" si="237"/>
        <v>0</v>
      </c>
      <c r="M293" s="77">
        <f t="shared" si="237"/>
        <v>0</v>
      </c>
      <c r="N293" s="77">
        <f t="shared" si="237"/>
        <v>0</v>
      </c>
      <c r="O293" s="77">
        <f t="shared" si="237"/>
        <v>0</v>
      </c>
      <c r="P293" s="77">
        <f t="shared" si="237"/>
        <v>0</v>
      </c>
      <c r="Q293" s="77">
        <f t="shared" si="237"/>
        <v>0</v>
      </c>
      <c r="R293" s="77">
        <f t="shared" si="237"/>
        <v>0</v>
      </c>
      <c r="S293" s="77">
        <f t="shared" si="237"/>
        <v>0</v>
      </c>
      <c r="T293" s="77">
        <f t="shared" si="237"/>
        <v>0</v>
      </c>
      <c r="U293" s="76">
        <f t="shared" si="237"/>
        <v>0</v>
      </c>
      <c r="V293" s="78">
        <f t="shared" si="237"/>
        <v>0</v>
      </c>
      <c r="W293" s="77">
        <f t="shared" si="237"/>
        <v>0</v>
      </c>
      <c r="X293" s="77">
        <f t="shared" si="237"/>
        <v>0</v>
      </c>
      <c r="Y293" s="77">
        <f t="shared" si="237"/>
        <v>0</v>
      </c>
      <c r="Z293" s="77">
        <f t="shared" ref="Z293:AO308" si="238">$G293/72</f>
        <v>0</v>
      </c>
      <c r="AA293" s="77">
        <f t="shared" si="238"/>
        <v>0</v>
      </c>
      <c r="AB293" s="77">
        <f t="shared" si="238"/>
        <v>0</v>
      </c>
      <c r="AC293" s="77">
        <f t="shared" si="238"/>
        <v>0</v>
      </c>
      <c r="AD293" s="77">
        <f t="shared" si="238"/>
        <v>0</v>
      </c>
      <c r="AE293" s="77">
        <f t="shared" si="238"/>
        <v>0</v>
      </c>
      <c r="AF293" s="77">
        <f t="shared" si="238"/>
        <v>0</v>
      </c>
      <c r="AG293" s="76">
        <f t="shared" si="238"/>
        <v>0</v>
      </c>
      <c r="AH293" s="78">
        <f t="shared" si="238"/>
        <v>0</v>
      </c>
      <c r="AI293" s="77">
        <f t="shared" si="238"/>
        <v>0</v>
      </c>
      <c r="AJ293" s="77">
        <f t="shared" si="238"/>
        <v>0</v>
      </c>
      <c r="AK293" s="77">
        <f t="shared" si="238"/>
        <v>0</v>
      </c>
      <c r="AL293" s="77">
        <f t="shared" si="238"/>
        <v>0</v>
      </c>
      <c r="AM293" s="77">
        <f t="shared" si="238"/>
        <v>0</v>
      </c>
      <c r="AN293" s="77">
        <f t="shared" si="238"/>
        <v>0</v>
      </c>
      <c r="AO293" s="77">
        <f t="shared" si="238"/>
        <v>0</v>
      </c>
      <c r="AP293" s="77">
        <f t="shared" ref="AP293:BE308" si="239">$G293/72</f>
        <v>0</v>
      </c>
      <c r="AQ293" s="77">
        <f t="shared" si="239"/>
        <v>0</v>
      </c>
      <c r="AR293" s="77">
        <f t="shared" si="239"/>
        <v>0</v>
      </c>
      <c r="AS293" s="76">
        <f t="shared" si="239"/>
        <v>0</v>
      </c>
      <c r="AT293" s="78">
        <f t="shared" si="239"/>
        <v>0</v>
      </c>
      <c r="AU293" s="77">
        <f t="shared" si="239"/>
        <v>0</v>
      </c>
      <c r="AV293" s="77">
        <f t="shared" si="239"/>
        <v>0</v>
      </c>
      <c r="AW293" s="77">
        <f t="shared" si="239"/>
        <v>0</v>
      </c>
      <c r="AX293" s="77">
        <f t="shared" si="239"/>
        <v>0</v>
      </c>
      <c r="AY293" s="77">
        <f t="shared" si="239"/>
        <v>0</v>
      </c>
      <c r="AZ293" s="77">
        <f t="shared" si="239"/>
        <v>0</v>
      </c>
      <c r="BA293" s="77">
        <f t="shared" si="239"/>
        <v>0</v>
      </c>
      <c r="BB293" s="77">
        <f t="shared" si="239"/>
        <v>0</v>
      </c>
      <c r="BC293" s="77">
        <f t="shared" si="239"/>
        <v>0</v>
      </c>
      <c r="BD293" s="77">
        <f t="shared" si="239"/>
        <v>0</v>
      </c>
      <c r="BE293" s="76">
        <f t="shared" si="239"/>
        <v>0</v>
      </c>
      <c r="BF293" s="78">
        <f t="shared" ref="BF293:BU308" si="240">$G293/72</f>
        <v>0</v>
      </c>
      <c r="BG293" s="77">
        <f t="shared" si="240"/>
        <v>0</v>
      </c>
      <c r="BH293" s="77">
        <f t="shared" si="240"/>
        <v>0</v>
      </c>
      <c r="BI293" s="77">
        <f t="shared" si="240"/>
        <v>0</v>
      </c>
      <c r="BJ293" s="77">
        <f t="shared" si="240"/>
        <v>0</v>
      </c>
      <c r="BK293" s="77">
        <f t="shared" si="240"/>
        <v>0</v>
      </c>
      <c r="BL293" s="77">
        <f t="shared" si="240"/>
        <v>0</v>
      </c>
      <c r="BM293" s="77">
        <f t="shared" si="240"/>
        <v>0</v>
      </c>
      <c r="BN293" s="77">
        <f t="shared" si="240"/>
        <v>0</v>
      </c>
      <c r="BO293" s="77">
        <f t="shared" si="240"/>
        <v>0</v>
      </c>
      <c r="BP293" s="77">
        <f t="shared" si="240"/>
        <v>0</v>
      </c>
      <c r="BQ293" s="76">
        <f t="shared" si="240"/>
        <v>0</v>
      </c>
      <c r="BR293" s="78">
        <f t="shared" si="240"/>
        <v>0</v>
      </c>
      <c r="BS293" s="77">
        <f t="shared" si="240"/>
        <v>0</v>
      </c>
      <c r="BT293" s="77">
        <f t="shared" si="240"/>
        <v>0</v>
      </c>
      <c r="BU293" s="77">
        <f t="shared" si="240"/>
        <v>0</v>
      </c>
      <c r="BV293" s="77">
        <f t="shared" ref="BV293:CB324" si="241">$G293/72</f>
        <v>0</v>
      </c>
      <c r="BW293" s="77">
        <f t="shared" si="241"/>
        <v>0</v>
      </c>
      <c r="BX293" s="77">
        <f t="shared" si="241"/>
        <v>0</v>
      </c>
      <c r="BY293" s="77">
        <f t="shared" si="241"/>
        <v>0</v>
      </c>
      <c r="BZ293" s="77">
        <f t="shared" si="241"/>
        <v>0</v>
      </c>
      <c r="CA293" s="77">
        <f t="shared" si="241"/>
        <v>0</v>
      </c>
      <c r="CB293" s="77">
        <f t="shared" si="241"/>
        <v>0</v>
      </c>
      <c r="CC293" s="76">
        <f t="shared" ref="CC293:CC334" si="242">G293-SUM(J293:CB293)</f>
        <v>0</v>
      </c>
      <c r="CD293" s="368"/>
    </row>
    <row r="294" spans="2:82" s="39" customFormat="1" ht="27" x14ac:dyDescent="0.75">
      <c r="B294" s="73" t="s">
        <v>668</v>
      </c>
      <c r="C294" s="129" t="s">
        <v>669</v>
      </c>
      <c r="D294" s="130" t="s">
        <v>446</v>
      </c>
      <c r="E294" s="255">
        <v>1</v>
      </c>
      <c r="F294" s="319"/>
      <c r="G294" s="74">
        <f t="shared" si="236"/>
        <v>0</v>
      </c>
      <c r="H294" s="75"/>
      <c r="I294" s="76"/>
      <c r="J294" s="75">
        <f t="shared" si="237"/>
        <v>0</v>
      </c>
      <c r="K294" s="77">
        <f t="shared" si="237"/>
        <v>0</v>
      </c>
      <c r="L294" s="77">
        <f t="shared" si="237"/>
        <v>0</v>
      </c>
      <c r="M294" s="77">
        <f t="shared" si="237"/>
        <v>0</v>
      </c>
      <c r="N294" s="77">
        <f t="shared" si="237"/>
        <v>0</v>
      </c>
      <c r="O294" s="77">
        <f t="shared" si="237"/>
        <v>0</v>
      </c>
      <c r="P294" s="77">
        <f t="shared" si="237"/>
        <v>0</v>
      </c>
      <c r="Q294" s="77">
        <f t="shared" si="237"/>
        <v>0</v>
      </c>
      <c r="R294" s="77">
        <f t="shared" si="237"/>
        <v>0</v>
      </c>
      <c r="S294" s="77">
        <f t="shared" si="237"/>
        <v>0</v>
      </c>
      <c r="T294" s="77">
        <f t="shared" si="237"/>
        <v>0</v>
      </c>
      <c r="U294" s="76">
        <f t="shared" si="237"/>
        <v>0</v>
      </c>
      <c r="V294" s="78">
        <f t="shared" si="237"/>
        <v>0</v>
      </c>
      <c r="W294" s="77">
        <f t="shared" si="237"/>
        <v>0</v>
      </c>
      <c r="X294" s="77">
        <f t="shared" si="237"/>
        <v>0</v>
      </c>
      <c r="Y294" s="77">
        <f t="shared" si="237"/>
        <v>0</v>
      </c>
      <c r="Z294" s="77">
        <f t="shared" si="238"/>
        <v>0</v>
      </c>
      <c r="AA294" s="77">
        <f t="shared" si="238"/>
        <v>0</v>
      </c>
      <c r="AB294" s="77">
        <f t="shared" si="238"/>
        <v>0</v>
      </c>
      <c r="AC294" s="77">
        <f t="shared" si="238"/>
        <v>0</v>
      </c>
      <c r="AD294" s="77">
        <f t="shared" si="238"/>
        <v>0</v>
      </c>
      <c r="AE294" s="77">
        <f t="shared" si="238"/>
        <v>0</v>
      </c>
      <c r="AF294" s="77">
        <f t="shared" si="238"/>
        <v>0</v>
      </c>
      <c r="AG294" s="76">
        <f t="shared" si="238"/>
        <v>0</v>
      </c>
      <c r="AH294" s="78">
        <f t="shared" si="238"/>
        <v>0</v>
      </c>
      <c r="AI294" s="77">
        <f t="shared" si="238"/>
        <v>0</v>
      </c>
      <c r="AJ294" s="77">
        <f t="shared" si="238"/>
        <v>0</v>
      </c>
      <c r="AK294" s="77">
        <f t="shared" si="238"/>
        <v>0</v>
      </c>
      <c r="AL294" s="77">
        <f t="shared" si="238"/>
        <v>0</v>
      </c>
      <c r="AM294" s="77">
        <f t="shared" si="238"/>
        <v>0</v>
      </c>
      <c r="AN294" s="77">
        <f t="shared" si="238"/>
        <v>0</v>
      </c>
      <c r="AO294" s="77">
        <f t="shared" si="238"/>
        <v>0</v>
      </c>
      <c r="AP294" s="77">
        <f t="shared" si="239"/>
        <v>0</v>
      </c>
      <c r="AQ294" s="77">
        <f t="shared" si="239"/>
        <v>0</v>
      </c>
      <c r="AR294" s="77">
        <f t="shared" si="239"/>
        <v>0</v>
      </c>
      <c r="AS294" s="76">
        <f t="shared" si="239"/>
        <v>0</v>
      </c>
      <c r="AT294" s="78">
        <f t="shared" si="239"/>
        <v>0</v>
      </c>
      <c r="AU294" s="77">
        <f t="shared" si="239"/>
        <v>0</v>
      </c>
      <c r="AV294" s="77">
        <f t="shared" si="239"/>
        <v>0</v>
      </c>
      <c r="AW294" s="77">
        <f t="shared" si="239"/>
        <v>0</v>
      </c>
      <c r="AX294" s="77">
        <f t="shared" si="239"/>
        <v>0</v>
      </c>
      <c r="AY294" s="77">
        <f t="shared" si="239"/>
        <v>0</v>
      </c>
      <c r="AZ294" s="77">
        <f t="shared" si="239"/>
        <v>0</v>
      </c>
      <c r="BA294" s="77">
        <f t="shared" si="239"/>
        <v>0</v>
      </c>
      <c r="BB294" s="77">
        <f t="shared" si="239"/>
        <v>0</v>
      </c>
      <c r="BC294" s="77">
        <f t="shared" si="239"/>
        <v>0</v>
      </c>
      <c r="BD294" s="77">
        <f t="shared" si="239"/>
        <v>0</v>
      </c>
      <c r="BE294" s="76">
        <f t="shared" si="239"/>
        <v>0</v>
      </c>
      <c r="BF294" s="78">
        <f t="shared" si="240"/>
        <v>0</v>
      </c>
      <c r="BG294" s="77">
        <f t="shared" si="240"/>
        <v>0</v>
      </c>
      <c r="BH294" s="77">
        <f t="shared" si="240"/>
        <v>0</v>
      </c>
      <c r="BI294" s="77">
        <f t="shared" si="240"/>
        <v>0</v>
      </c>
      <c r="BJ294" s="77">
        <f t="shared" si="240"/>
        <v>0</v>
      </c>
      <c r="BK294" s="77">
        <f t="shared" si="240"/>
        <v>0</v>
      </c>
      <c r="BL294" s="77">
        <f t="shared" si="240"/>
        <v>0</v>
      </c>
      <c r="BM294" s="77">
        <f t="shared" si="240"/>
        <v>0</v>
      </c>
      <c r="BN294" s="77">
        <f t="shared" si="240"/>
        <v>0</v>
      </c>
      <c r="BO294" s="77">
        <f t="shared" si="240"/>
        <v>0</v>
      </c>
      <c r="BP294" s="77">
        <f t="shared" si="240"/>
        <v>0</v>
      </c>
      <c r="BQ294" s="76">
        <f t="shared" si="240"/>
        <v>0</v>
      </c>
      <c r="BR294" s="78">
        <f t="shared" si="240"/>
        <v>0</v>
      </c>
      <c r="BS294" s="77">
        <f t="shared" si="240"/>
        <v>0</v>
      </c>
      <c r="BT294" s="77">
        <f t="shared" si="240"/>
        <v>0</v>
      </c>
      <c r="BU294" s="77">
        <f t="shared" si="240"/>
        <v>0</v>
      </c>
      <c r="BV294" s="77">
        <f t="shared" si="241"/>
        <v>0</v>
      </c>
      <c r="BW294" s="77">
        <f t="shared" si="241"/>
        <v>0</v>
      </c>
      <c r="BX294" s="77">
        <f t="shared" si="241"/>
        <v>0</v>
      </c>
      <c r="BY294" s="77">
        <f t="shared" si="241"/>
        <v>0</v>
      </c>
      <c r="BZ294" s="77">
        <f t="shared" si="241"/>
        <v>0</v>
      </c>
      <c r="CA294" s="77">
        <f t="shared" si="241"/>
        <v>0</v>
      </c>
      <c r="CB294" s="77">
        <f t="shared" si="241"/>
        <v>0</v>
      </c>
      <c r="CC294" s="76">
        <f t="shared" si="242"/>
        <v>0</v>
      </c>
      <c r="CD294" s="368"/>
    </row>
    <row r="295" spans="2:82" s="39" customFormat="1" ht="27" x14ac:dyDescent="0.75">
      <c r="B295" s="73" t="s">
        <v>670</v>
      </c>
      <c r="C295" s="129" t="s">
        <v>671</v>
      </c>
      <c r="D295" s="130" t="s">
        <v>446</v>
      </c>
      <c r="E295" s="255">
        <v>2</v>
      </c>
      <c r="F295" s="319"/>
      <c r="G295" s="74">
        <f t="shared" si="236"/>
        <v>0</v>
      </c>
      <c r="H295" s="75"/>
      <c r="I295" s="76"/>
      <c r="J295" s="75">
        <f t="shared" si="237"/>
        <v>0</v>
      </c>
      <c r="K295" s="77">
        <f t="shared" si="237"/>
        <v>0</v>
      </c>
      <c r="L295" s="77">
        <f t="shared" si="237"/>
        <v>0</v>
      </c>
      <c r="M295" s="77">
        <f t="shared" si="237"/>
        <v>0</v>
      </c>
      <c r="N295" s="77">
        <f t="shared" si="237"/>
        <v>0</v>
      </c>
      <c r="O295" s="77">
        <f t="shared" si="237"/>
        <v>0</v>
      </c>
      <c r="P295" s="77">
        <f t="shared" si="237"/>
        <v>0</v>
      </c>
      <c r="Q295" s="77">
        <f t="shared" si="237"/>
        <v>0</v>
      </c>
      <c r="R295" s="77">
        <f t="shared" si="237"/>
        <v>0</v>
      </c>
      <c r="S295" s="77">
        <f t="shared" si="237"/>
        <v>0</v>
      </c>
      <c r="T295" s="77">
        <f t="shared" si="237"/>
        <v>0</v>
      </c>
      <c r="U295" s="76">
        <f t="shared" si="237"/>
        <v>0</v>
      </c>
      <c r="V295" s="78">
        <f t="shared" si="237"/>
        <v>0</v>
      </c>
      <c r="W295" s="77">
        <f t="shared" si="237"/>
        <v>0</v>
      </c>
      <c r="X295" s="77">
        <f t="shared" si="237"/>
        <v>0</v>
      </c>
      <c r="Y295" s="77">
        <f t="shared" si="237"/>
        <v>0</v>
      </c>
      <c r="Z295" s="77">
        <f t="shared" si="238"/>
        <v>0</v>
      </c>
      <c r="AA295" s="77">
        <f t="shared" si="238"/>
        <v>0</v>
      </c>
      <c r="AB295" s="77">
        <f t="shared" si="238"/>
        <v>0</v>
      </c>
      <c r="AC295" s="77">
        <f t="shared" si="238"/>
        <v>0</v>
      </c>
      <c r="AD295" s="77">
        <f t="shared" si="238"/>
        <v>0</v>
      </c>
      <c r="AE295" s="77">
        <f t="shared" si="238"/>
        <v>0</v>
      </c>
      <c r="AF295" s="77">
        <f t="shared" si="238"/>
        <v>0</v>
      </c>
      <c r="AG295" s="76">
        <f t="shared" si="238"/>
        <v>0</v>
      </c>
      <c r="AH295" s="78">
        <f t="shared" si="238"/>
        <v>0</v>
      </c>
      <c r="AI295" s="77">
        <f t="shared" si="238"/>
        <v>0</v>
      </c>
      <c r="AJ295" s="77">
        <f t="shared" si="238"/>
        <v>0</v>
      </c>
      <c r="AK295" s="77">
        <f t="shared" si="238"/>
        <v>0</v>
      </c>
      <c r="AL295" s="77">
        <f t="shared" si="238"/>
        <v>0</v>
      </c>
      <c r="AM295" s="77">
        <f t="shared" si="238"/>
        <v>0</v>
      </c>
      <c r="AN295" s="77">
        <f t="shared" si="238"/>
        <v>0</v>
      </c>
      <c r="AO295" s="77">
        <f t="shared" si="238"/>
        <v>0</v>
      </c>
      <c r="AP295" s="77">
        <f t="shared" si="239"/>
        <v>0</v>
      </c>
      <c r="AQ295" s="77">
        <f t="shared" si="239"/>
        <v>0</v>
      </c>
      <c r="AR295" s="77">
        <f t="shared" si="239"/>
        <v>0</v>
      </c>
      <c r="AS295" s="76">
        <f t="shared" si="239"/>
        <v>0</v>
      </c>
      <c r="AT295" s="78">
        <f t="shared" si="239"/>
        <v>0</v>
      </c>
      <c r="AU295" s="77">
        <f t="shared" si="239"/>
        <v>0</v>
      </c>
      <c r="AV295" s="77">
        <f t="shared" si="239"/>
        <v>0</v>
      </c>
      <c r="AW295" s="77">
        <f t="shared" si="239"/>
        <v>0</v>
      </c>
      <c r="AX295" s="77">
        <f t="shared" si="239"/>
        <v>0</v>
      </c>
      <c r="AY295" s="77">
        <f t="shared" si="239"/>
        <v>0</v>
      </c>
      <c r="AZ295" s="77">
        <f t="shared" si="239"/>
        <v>0</v>
      </c>
      <c r="BA295" s="77">
        <f t="shared" si="239"/>
        <v>0</v>
      </c>
      <c r="BB295" s="77">
        <f t="shared" si="239"/>
        <v>0</v>
      </c>
      <c r="BC295" s="77">
        <f t="shared" si="239"/>
        <v>0</v>
      </c>
      <c r="BD295" s="77">
        <f t="shared" si="239"/>
        <v>0</v>
      </c>
      <c r="BE295" s="76">
        <f t="shared" si="239"/>
        <v>0</v>
      </c>
      <c r="BF295" s="78">
        <f t="shared" si="240"/>
        <v>0</v>
      </c>
      <c r="BG295" s="77">
        <f t="shared" si="240"/>
        <v>0</v>
      </c>
      <c r="BH295" s="77">
        <f t="shared" si="240"/>
        <v>0</v>
      </c>
      <c r="BI295" s="77">
        <f t="shared" si="240"/>
        <v>0</v>
      </c>
      <c r="BJ295" s="77">
        <f t="shared" si="240"/>
        <v>0</v>
      </c>
      <c r="BK295" s="77">
        <f t="shared" si="240"/>
        <v>0</v>
      </c>
      <c r="BL295" s="77">
        <f t="shared" si="240"/>
        <v>0</v>
      </c>
      <c r="BM295" s="77">
        <f t="shared" si="240"/>
        <v>0</v>
      </c>
      <c r="BN295" s="77">
        <f t="shared" si="240"/>
        <v>0</v>
      </c>
      <c r="BO295" s="77">
        <f t="shared" si="240"/>
        <v>0</v>
      </c>
      <c r="BP295" s="77">
        <f t="shared" si="240"/>
        <v>0</v>
      </c>
      <c r="BQ295" s="76">
        <f t="shared" si="240"/>
        <v>0</v>
      </c>
      <c r="BR295" s="78">
        <f t="shared" si="240"/>
        <v>0</v>
      </c>
      <c r="BS295" s="77">
        <f t="shared" si="240"/>
        <v>0</v>
      </c>
      <c r="BT295" s="77">
        <f t="shared" si="240"/>
        <v>0</v>
      </c>
      <c r="BU295" s="77">
        <f t="shared" si="240"/>
        <v>0</v>
      </c>
      <c r="BV295" s="77">
        <f t="shared" si="241"/>
        <v>0</v>
      </c>
      <c r="BW295" s="77">
        <f t="shared" si="241"/>
        <v>0</v>
      </c>
      <c r="BX295" s="77">
        <f t="shared" si="241"/>
        <v>0</v>
      </c>
      <c r="BY295" s="77">
        <f t="shared" si="241"/>
        <v>0</v>
      </c>
      <c r="BZ295" s="77">
        <f t="shared" si="241"/>
        <v>0</v>
      </c>
      <c r="CA295" s="77">
        <f t="shared" si="241"/>
        <v>0</v>
      </c>
      <c r="CB295" s="77">
        <f t="shared" si="241"/>
        <v>0</v>
      </c>
      <c r="CC295" s="76">
        <f t="shared" si="242"/>
        <v>0</v>
      </c>
      <c r="CD295" s="368"/>
    </row>
    <row r="296" spans="2:82" s="39" customFormat="1" ht="27" x14ac:dyDescent="0.75">
      <c r="B296" s="73" t="s">
        <v>672</v>
      </c>
      <c r="C296" s="129" t="s">
        <v>673</v>
      </c>
      <c r="D296" s="130" t="s">
        <v>446</v>
      </c>
      <c r="E296" s="255">
        <v>2</v>
      </c>
      <c r="F296" s="319"/>
      <c r="G296" s="74">
        <f t="shared" si="236"/>
        <v>0</v>
      </c>
      <c r="H296" s="75"/>
      <c r="I296" s="76"/>
      <c r="J296" s="75">
        <f t="shared" si="237"/>
        <v>0</v>
      </c>
      <c r="K296" s="77">
        <f t="shared" si="237"/>
        <v>0</v>
      </c>
      <c r="L296" s="77">
        <f t="shared" si="237"/>
        <v>0</v>
      </c>
      <c r="M296" s="77">
        <f t="shared" si="237"/>
        <v>0</v>
      </c>
      <c r="N296" s="77">
        <f t="shared" si="237"/>
        <v>0</v>
      </c>
      <c r="O296" s="77">
        <f t="shared" si="237"/>
        <v>0</v>
      </c>
      <c r="P296" s="77">
        <f t="shared" si="237"/>
        <v>0</v>
      </c>
      <c r="Q296" s="77">
        <f t="shared" si="237"/>
        <v>0</v>
      </c>
      <c r="R296" s="77">
        <f t="shared" si="237"/>
        <v>0</v>
      </c>
      <c r="S296" s="77">
        <f t="shared" si="237"/>
        <v>0</v>
      </c>
      <c r="T296" s="77">
        <f t="shared" si="237"/>
        <v>0</v>
      </c>
      <c r="U296" s="76">
        <f t="shared" si="237"/>
        <v>0</v>
      </c>
      <c r="V296" s="78">
        <f t="shared" si="237"/>
        <v>0</v>
      </c>
      <c r="W296" s="77">
        <f t="shared" si="237"/>
        <v>0</v>
      </c>
      <c r="X296" s="77">
        <f t="shared" si="237"/>
        <v>0</v>
      </c>
      <c r="Y296" s="77">
        <f t="shared" si="237"/>
        <v>0</v>
      </c>
      <c r="Z296" s="77">
        <f t="shared" si="238"/>
        <v>0</v>
      </c>
      <c r="AA296" s="77">
        <f t="shared" si="238"/>
        <v>0</v>
      </c>
      <c r="AB296" s="77">
        <f t="shared" si="238"/>
        <v>0</v>
      </c>
      <c r="AC296" s="77">
        <f t="shared" si="238"/>
        <v>0</v>
      </c>
      <c r="AD296" s="77">
        <f t="shared" si="238"/>
        <v>0</v>
      </c>
      <c r="AE296" s="77">
        <f t="shared" si="238"/>
        <v>0</v>
      </c>
      <c r="AF296" s="77">
        <f t="shared" si="238"/>
        <v>0</v>
      </c>
      <c r="AG296" s="76">
        <f t="shared" si="238"/>
        <v>0</v>
      </c>
      <c r="AH296" s="78">
        <f t="shared" si="238"/>
        <v>0</v>
      </c>
      <c r="AI296" s="77">
        <f t="shared" si="238"/>
        <v>0</v>
      </c>
      <c r="AJ296" s="77">
        <f t="shared" si="238"/>
        <v>0</v>
      </c>
      <c r="AK296" s="77">
        <f t="shared" si="238"/>
        <v>0</v>
      </c>
      <c r="AL296" s="77">
        <f t="shared" si="238"/>
        <v>0</v>
      </c>
      <c r="AM296" s="77">
        <f t="shared" si="238"/>
        <v>0</v>
      </c>
      <c r="AN296" s="77">
        <f t="shared" si="238"/>
        <v>0</v>
      </c>
      <c r="AO296" s="77">
        <f t="shared" si="238"/>
        <v>0</v>
      </c>
      <c r="AP296" s="77">
        <f t="shared" si="239"/>
        <v>0</v>
      </c>
      <c r="AQ296" s="77">
        <f t="shared" si="239"/>
        <v>0</v>
      </c>
      <c r="AR296" s="77">
        <f t="shared" si="239"/>
        <v>0</v>
      </c>
      <c r="AS296" s="76">
        <f t="shared" si="239"/>
        <v>0</v>
      </c>
      <c r="AT296" s="78">
        <f t="shared" si="239"/>
        <v>0</v>
      </c>
      <c r="AU296" s="77">
        <f t="shared" si="239"/>
        <v>0</v>
      </c>
      <c r="AV296" s="77">
        <f t="shared" si="239"/>
        <v>0</v>
      </c>
      <c r="AW296" s="77">
        <f t="shared" si="239"/>
        <v>0</v>
      </c>
      <c r="AX296" s="77">
        <f t="shared" si="239"/>
        <v>0</v>
      </c>
      <c r="AY296" s="77">
        <f t="shared" si="239"/>
        <v>0</v>
      </c>
      <c r="AZ296" s="77">
        <f t="shared" si="239"/>
        <v>0</v>
      </c>
      <c r="BA296" s="77">
        <f t="shared" si="239"/>
        <v>0</v>
      </c>
      <c r="BB296" s="77">
        <f t="shared" si="239"/>
        <v>0</v>
      </c>
      <c r="BC296" s="77">
        <f t="shared" si="239"/>
        <v>0</v>
      </c>
      <c r="BD296" s="77">
        <f t="shared" si="239"/>
        <v>0</v>
      </c>
      <c r="BE296" s="76">
        <f t="shared" si="239"/>
        <v>0</v>
      </c>
      <c r="BF296" s="78">
        <f t="shared" si="240"/>
        <v>0</v>
      </c>
      <c r="BG296" s="77">
        <f t="shared" si="240"/>
        <v>0</v>
      </c>
      <c r="BH296" s="77">
        <f t="shared" si="240"/>
        <v>0</v>
      </c>
      <c r="BI296" s="77">
        <f t="shared" si="240"/>
        <v>0</v>
      </c>
      <c r="BJ296" s="77">
        <f t="shared" si="240"/>
        <v>0</v>
      </c>
      <c r="BK296" s="77">
        <f t="shared" si="240"/>
        <v>0</v>
      </c>
      <c r="BL296" s="77">
        <f t="shared" si="240"/>
        <v>0</v>
      </c>
      <c r="BM296" s="77">
        <f t="shared" si="240"/>
        <v>0</v>
      </c>
      <c r="BN296" s="77">
        <f t="shared" si="240"/>
        <v>0</v>
      </c>
      <c r="BO296" s="77">
        <f t="shared" si="240"/>
        <v>0</v>
      </c>
      <c r="BP296" s="77">
        <f t="shared" si="240"/>
        <v>0</v>
      </c>
      <c r="BQ296" s="76">
        <f t="shared" si="240"/>
        <v>0</v>
      </c>
      <c r="BR296" s="78">
        <f t="shared" si="240"/>
        <v>0</v>
      </c>
      <c r="BS296" s="77">
        <f t="shared" si="240"/>
        <v>0</v>
      </c>
      <c r="BT296" s="77">
        <f t="shared" si="240"/>
        <v>0</v>
      </c>
      <c r="BU296" s="77">
        <f t="shared" si="240"/>
        <v>0</v>
      </c>
      <c r="BV296" s="77">
        <f t="shared" si="241"/>
        <v>0</v>
      </c>
      <c r="BW296" s="77">
        <f t="shared" si="241"/>
        <v>0</v>
      </c>
      <c r="BX296" s="77">
        <f t="shared" si="241"/>
        <v>0</v>
      </c>
      <c r="BY296" s="77">
        <f t="shared" si="241"/>
        <v>0</v>
      </c>
      <c r="BZ296" s="77">
        <f t="shared" si="241"/>
        <v>0</v>
      </c>
      <c r="CA296" s="77">
        <f t="shared" si="241"/>
        <v>0</v>
      </c>
      <c r="CB296" s="77">
        <f t="shared" si="241"/>
        <v>0</v>
      </c>
      <c r="CC296" s="76">
        <f t="shared" si="242"/>
        <v>0</v>
      </c>
      <c r="CD296" s="368"/>
    </row>
    <row r="297" spans="2:82" s="39" customFormat="1" ht="27" x14ac:dyDescent="0.75">
      <c r="B297" s="73" t="s">
        <v>674</v>
      </c>
      <c r="C297" s="129" t="s">
        <v>675</v>
      </c>
      <c r="D297" s="130" t="s">
        <v>446</v>
      </c>
      <c r="E297" s="255">
        <v>1</v>
      </c>
      <c r="F297" s="319"/>
      <c r="G297" s="74">
        <f t="shared" si="236"/>
        <v>0</v>
      </c>
      <c r="H297" s="75"/>
      <c r="I297" s="76"/>
      <c r="J297" s="75">
        <f t="shared" si="237"/>
        <v>0</v>
      </c>
      <c r="K297" s="77">
        <f t="shared" si="237"/>
        <v>0</v>
      </c>
      <c r="L297" s="77">
        <f t="shared" si="237"/>
        <v>0</v>
      </c>
      <c r="M297" s="77">
        <f t="shared" si="237"/>
        <v>0</v>
      </c>
      <c r="N297" s="77">
        <f t="shared" si="237"/>
        <v>0</v>
      </c>
      <c r="O297" s="77">
        <f t="shared" si="237"/>
        <v>0</v>
      </c>
      <c r="P297" s="77">
        <f t="shared" si="237"/>
        <v>0</v>
      </c>
      <c r="Q297" s="77">
        <f t="shared" si="237"/>
        <v>0</v>
      </c>
      <c r="R297" s="77">
        <f t="shared" si="237"/>
        <v>0</v>
      </c>
      <c r="S297" s="77">
        <f t="shared" si="237"/>
        <v>0</v>
      </c>
      <c r="T297" s="77">
        <f t="shared" si="237"/>
        <v>0</v>
      </c>
      <c r="U297" s="76">
        <f t="shared" si="237"/>
        <v>0</v>
      </c>
      <c r="V297" s="78">
        <f t="shared" si="237"/>
        <v>0</v>
      </c>
      <c r="W297" s="77">
        <f t="shared" si="237"/>
        <v>0</v>
      </c>
      <c r="X297" s="77">
        <f t="shared" si="237"/>
        <v>0</v>
      </c>
      <c r="Y297" s="77">
        <f t="shared" si="237"/>
        <v>0</v>
      </c>
      <c r="Z297" s="77">
        <f t="shared" si="238"/>
        <v>0</v>
      </c>
      <c r="AA297" s="77">
        <f t="shared" si="238"/>
        <v>0</v>
      </c>
      <c r="AB297" s="77">
        <f t="shared" si="238"/>
        <v>0</v>
      </c>
      <c r="AC297" s="77">
        <f t="shared" si="238"/>
        <v>0</v>
      </c>
      <c r="AD297" s="77">
        <f t="shared" si="238"/>
        <v>0</v>
      </c>
      <c r="AE297" s="77">
        <f t="shared" si="238"/>
        <v>0</v>
      </c>
      <c r="AF297" s="77">
        <f t="shared" si="238"/>
        <v>0</v>
      </c>
      <c r="AG297" s="76">
        <f t="shared" si="238"/>
        <v>0</v>
      </c>
      <c r="AH297" s="78">
        <f t="shared" si="238"/>
        <v>0</v>
      </c>
      <c r="AI297" s="77">
        <f t="shared" si="238"/>
        <v>0</v>
      </c>
      <c r="AJ297" s="77">
        <f t="shared" si="238"/>
        <v>0</v>
      </c>
      <c r="AK297" s="77">
        <f t="shared" si="238"/>
        <v>0</v>
      </c>
      <c r="AL297" s="77">
        <f t="shared" si="238"/>
        <v>0</v>
      </c>
      <c r="AM297" s="77">
        <f t="shared" si="238"/>
        <v>0</v>
      </c>
      <c r="AN297" s="77">
        <f t="shared" si="238"/>
        <v>0</v>
      </c>
      <c r="AO297" s="77">
        <f t="shared" si="238"/>
        <v>0</v>
      </c>
      <c r="AP297" s="77">
        <f t="shared" si="239"/>
        <v>0</v>
      </c>
      <c r="AQ297" s="77">
        <f t="shared" si="239"/>
        <v>0</v>
      </c>
      <c r="AR297" s="77">
        <f t="shared" si="239"/>
        <v>0</v>
      </c>
      <c r="AS297" s="76">
        <f t="shared" si="239"/>
        <v>0</v>
      </c>
      <c r="AT297" s="78">
        <f t="shared" si="239"/>
        <v>0</v>
      </c>
      <c r="AU297" s="77">
        <f t="shared" si="239"/>
        <v>0</v>
      </c>
      <c r="AV297" s="77">
        <f t="shared" si="239"/>
        <v>0</v>
      </c>
      <c r="AW297" s="77">
        <f t="shared" si="239"/>
        <v>0</v>
      </c>
      <c r="AX297" s="77">
        <f t="shared" si="239"/>
        <v>0</v>
      </c>
      <c r="AY297" s="77">
        <f t="shared" si="239"/>
        <v>0</v>
      </c>
      <c r="AZ297" s="77">
        <f t="shared" si="239"/>
        <v>0</v>
      </c>
      <c r="BA297" s="77">
        <f t="shared" si="239"/>
        <v>0</v>
      </c>
      <c r="BB297" s="77">
        <f t="shared" si="239"/>
        <v>0</v>
      </c>
      <c r="BC297" s="77">
        <f t="shared" si="239"/>
        <v>0</v>
      </c>
      <c r="BD297" s="77">
        <f t="shared" si="239"/>
        <v>0</v>
      </c>
      <c r="BE297" s="76">
        <f t="shared" si="239"/>
        <v>0</v>
      </c>
      <c r="BF297" s="78">
        <f t="shared" si="240"/>
        <v>0</v>
      </c>
      <c r="BG297" s="77">
        <f t="shared" si="240"/>
        <v>0</v>
      </c>
      <c r="BH297" s="77">
        <f t="shared" si="240"/>
        <v>0</v>
      </c>
      <c r="BI297" s="77">
        <f t="shared" si="240"/>
        <v>0</v>
      </c>
      <c r="BJ297" s="77">
        <f t="shared" si="240"/>
        <v>0</v>
      </c>
      <c r="BK297" s="77">
        <f t="shared" si="240"/>
        <v>0</v>
      </c>
      <c r="BL297" s="77">
        <f t="shared" si="240"/>
        <v>0</v>
      </c>
      <c r="BM297" s="77">
        <f t="shared" si="240"/>
        <v>0</v>
      </c>
      <c r="BN297" s="77">
        <f t="shared" si="240"/>
        <v>0</v>
      </c>
      <c r="BO297" s="77">
        <f t="shared" si="240"/>
        <v>0</v>
      </c>
      <c r="BP297" s="77">
        <f t="shared" si="240"/>
        <v>0</v>
      </c>
      <c r="BQ297" s="76">
        <f t="shared" si="240"/>
        <v>0</v>
      </c>
      <c r="BR297" s="78">
        <f t="shared" si="240"/>
        <v>0</v>
      </c>
      <c r="BS297" s="77">
        <f t="shared" si="240"/>
        <v>0</v>
      </c>
      <c r="BT297" s="77">
        <f t="shared" si="240"/>
        <v>0</v>
      </c>
      <c r="BU297" s="77">
        <f t="shared" si="240"/>
        <v>0</v>
      </c>
      <c r="BV297" s="77">
        <f t="shared" si="241"/>
        <v>0</v>
      </c>
      <c r="BW297" s="77">
        <f t="shared" si="241"/>
        <v>0</v>
      </c>
      <c r="BX297" s="77">
        <f t="shared" si="241"/>
        <v>0</v>
      </c>
      <c r="BY297" s="77">
        <f t="shared" si="241"/>
        <v>0</v>
      </c>
      <c r="BZ297" s="77">
        <f t="shared" si="241"/>
        <v>0</v>
      </c>
      <c r="CA297" s="77">
        <f t="shared" si="241"/>
        <v>0</v>
      </c>
      <c r="CB297" s="77">
        <f t="shared" si="241"/>
        <v>0</v>
      </c>
      <c r="CC297" s="76">
        <f t="shared" si="242"/>
        <v>0</v>
      </c>
      <c r="CD297" s="368"/>
    </row>
    <row r="298" spans="2:82" s="39" customFormat="1" ht="27" x14ac:dyDescent="0.75">
      <c r="B298" s="73" t="s">
        <v>676</v>
      </c>
      <c r="C298" s="129" t="s">
        <v>677</v>
      </c>
      <c r="D298" s="130" t="s">
        <v>446</v>
      </c>
      <c r="E298" s="255">
        <v>1</v>
      </c>
      <c r="F298" s="319"/>
      <c r="G298" s="74">
        <f t="shared" si="236"/>
        <v>0</v>
      </c>
      <c r="H298" s="75"/>
      <c r="I298" s="76"/>
      <c r="J298" s="75">
        <f t="shared" si="237"/>
        <v>0</v>
      </c>
      <c r="K298" s="77">
        <f t="shared" si="237"/>
        <v>0</v>
      </c>
      <c r="L298" s="77">
        <f t="shared" si="237"/>
        <v>0</v>
      </c>
      <c r="M298" s="77">
        <f t="shared" si="237"/>
        <v>0</v>
      </c>
      <c r="N298" s="77">
        <f t="shared" si="237"/>
        <v>0</v>
      </c>
      <c r="O298" s="77">
        <f t="shared" si="237"/>
        <v>0</v>
      </c>
      <c r="P298" s="77">
        <f t="shared" si="237"/>
        <v>0</v>
      </c>
      <c r="Q298" s="77">
        <f t="shared" si="237"/>
        <v>0</v>
      </c>
      <c r="R298" s="77">
        <f t="shared" si="237"/>
        <v>0</v>
      </c>
      <c r="S298" s="77">
        <f t="shared" si="237"/>
        <v>0</v>
      </c>
      <c r="T298" s="77">
        <f t="shared" si="237"/>
        <v>0</v>
      </c>
      <c r="U298" s="76">
        <f t="shared" si="237"/>
        <v>0</v>
      </c>
      <c r="V298" s="78">
        <f t="shared" si="237"/>
        <v>0</v>
      </c>
      <c r="W298" s="77">
        <f t="shared" si="237"/>
        <v>0</v>
      </c>
      <c r="X298" s="77">
        <f t="shared" si="237"/>
        <v>0</v>
      </c>
      <c r="Y298" s="77">
        <f t="shared" si="237"/>
        <v>0</v>
      </c>
      <c r="Z298" s="77">
        <f t="shared" si="238"/>
        <v>0</v>
      </c>
      <c r="AA298" s="77">
        <f t="shared" si="238"/>
        <v>0</v>
      </c>
      <c r="AB298" s="77">
        <f t="shared" si="238"/>
        <v>0</v>
      </c>
      <c r="AC298" s="77">
        <f t="shared" si="238"/>
        <v>0</v>
      </c>
      <c r="AD298" s="77">
        <f t="shared" si="238"/>
        <v>0</v>
      </c>
      <c r="AE298" s="77">
        <f t="shared" si="238"/>
        <v>0</v>
      </c>
      <c r="AF298" s="77">
        <f t="shared" si="238"/>
        <v>0</v>
      </c>
      <c r="AG298" s="76">
        <f t="shared" si="238"/>
        <v>0</v>
      </c>
      <c r="AH298" s="78">
        <f t="shared" si="238"/>
        <v>0</v>
      </c>
      <c r="AI298" s="77">
        <f t="shared" si="238"/>
        <v>0</v>
      </c>
      <c r="AJ298" s="77">
        <f t="shared" si="238"/>
        <v>0</v>
      </c>
      <c r="AK298" s="77">
        <f t="shared" si="238"/>
        <v>0</v>
      </c>
      <c r="AL298" s="77">
        <f t="shared" si="238"/>
        <v>0</v>
      </c>
      <c r="AM298" s="77">
        <f t="shared" si="238"/>
        <v>0</v>
      </c>
      <c r="AN298" s="77">
        <f t="shared" si="238"/>
        <v>0</v>
      </c>
      <c r="AO298" s="77">
        <f t="shared" si="238"/>
        <v>0</v>
      </c>
      <c r="AP298" s="77">
        <f t="shared" si="239"/>
        <v>0</v>
      </c>
      <c r="AQ298" s="77">
        <f t="shared" si="239"/>
        <v>0</v>
      </c>
      <c r="AR298" s="77">
        <f t="shared" si="239"/>
        <v>0</v>
      </c>
      <c r="AS298" s="76">
        <f t="shared" si="239"/>
        <v>0</v>
      </c>
      <c r="AT298" s="78">
        <f t="shared" si="239"/>
        <v>0</v>
      </c>
      <c r="AU298" s="77">
        <f t="shared" si="239"/>
        <v>0</v>
      </c>
      <c r="AV298" s="77">
        <f t="shared" si="239"/>
        <v>0</v>
      </c>
      <c r="AW298" s="77">
        <f t="shared" si="239"/>
        <v>0</v>
      </c>
      <c r="AX298" s="77">
        <f t="shared" si="239"/>
        <v>0</v>
      </c>
      <c r="AY298" s="77">
        <f t="shared" si="239"/>
        <v>0</v>
      </c>
      <c r="AZ298" s="77">
        <f t="shared" si="239"/>
        <v>0</v>
      </c>
      <c r="BA298" s="77">
        <f t="shared" si="239"/>
        <v>0</v>
      </c>
      <c r="BB298" s="77">
        <f t="shared" si="239"/>
        <v>0</v>
      </c>
      <c r="BC298" s="77">
        <f t="shared" si="239"/>
        <v>0</v>
      </c>
      <c r="BD298" s="77">
        <f t="shared" si="239"/>
        <v>0</v>
      </c>
      <c r="BE298" s="76">
        <f t="shared" si="239"/>
        <v>0</v>
      </c>
      <c r="BF298" s="78">
        <f t="shared" si="240"/>
        <v>0</v>
      </c>
      <c r="BG298" s="77">
        <f t="shared" si="240"/>
        <v>0</v>
      </c>
      <c r="BH298" s="77">
        <f t="shared" si="240"/>
        <v>0</v>
      </c>
      <c r="BI298" s="77">
        <f t="shared" si="240"/>
        <v>0</v>
      </c>
      <c r="BJ298" s="77">
        <f t="shared" si="240"/>
        <v>0</v>
      </c>
      <c r="BK298" s="77">
        <f t="shared" si="240"/>
        <v>0</v>
      </c>
      <c r="BL298" s="77">
        <f t="shared" si="240"/>
        <v>0</v>
      </c>
      <c r="BM298" s="77">
        <f t="shared" si="240"/>
        <v>0</v>
      </c>
      <c r="BN298" s="77">
        <f t="shared" si="240"/>
        <v>0</v>
      </c>
      <c r="BO298" s="77">
        <f t="shared" si="240"/>
        <v>0</v>
      </c>
      <c r="BP298" s="77">
        <f t="shared" si="240"/>
        <v>0</v>
      </c>
      <c r="BQ298" s="76">
        <f t="shared" si="240"/>
        <v>0</v>
      </c>
      <c r="BR298" s="78">
        <f t="shared" si="240"/>
        <v>0</v>
      </c>
      <c r="BS298" s="77">
        <f t="shared" si="240"/>
        <v>0</v>
      </c>
      <c r="BT298" s="77">
        <f t="shared" si="240"/>
        <v>0</v>
      </c>
      <c r="BU298" s="77">
        <f t="shared" si="240"/>
        <v>0</v>
      </c>
      <c r="BV298" s="77">
        <f t="shared" si="241"/>
        <v>0</v>
      </c>
      <c r="BW298" s="77">
        <f t="shared" si="241"/>
        <v>0</v>
      </c>
      <c r="BX298" s="77">
        <f t="shared" si="241"/>
        <v>0</v>
      </c>
      <c r="BY298" s="77">
        <f t="shared" si="241"/>
        <v>0</v>
      </c>
      <c r="BZ298" s="77">
        <f t="shared" si="241"/>
        <v>0</v>
      </c>
      <c r="CA298" s="77">
        <f t="shared" si="241"/>
        <v>0</v>
      </c>
      <c r="CB298" s="77">
        <f t="shared" si="241"/>
        <v>0</v>
      </c>
      <c r="CC298" s="76">
        <f t="shared" si="242"/>
        <v>0</v>
      </c>
      <c r="CD298" s="368"/>
    </row>
    <row r="299" spans="2:82" s="39" customFormat="1" ht="13.5" x14ac:dyDescent="0.75">
      <c r="B299" s="73" t="s">
        <v>678</v>
      </c>
      <c r="C299" s="129" t="s">
        <v>679</v>
      </c>
      <c r="D299" s="130" t="s">
        <v>446</v>
      </c>
      <c r="E299" s="255">
        <v>2</v>
      </c>
      <c r="F299" s="319"/>
      <c r="G299" s="74">
        <f t="shared" si="236"/>
        <v>0</v>
      </c>
      <c r="H299" s="75"/>
      <c r="I299" s="76"/>
      <c r="J299" s="75">
        <f t="shared" si="237"/>
        <v>0</v>
      </c>
      <c r="K299" s="77">
        <f t="shared" si="237"/>
        <v>0</v>
      </c>
      <c r="L299" s="77">
        <f t="shared" si="237"/>
        <v>0</v>
      </c>
      <c r="M299" s="77">
        <f t="shared" si="237"/>
        <v>0</v>
      </c>
      <c r="N299" s="77">
        <f t="shared" si="237"/>
        <v>0</v>
      </c>
      <c r="O299" s="77">
        <f t="shared" si="237"/>
        <v>0</v>
      </c>
      <c r="P299" s="77">
        <f t="shared" si="237"/>
        <v>0</v>
      </c>
      <c r="Q299" s="77">
        <f t="shared" si="237"/>
        <v>0</v>
      </c>
      <c r="R299" s="77">
        <f t="shared" si="237"/>
        <v>0</v>
      </c>
      <c r="S299" s="77">
        <f t="shared" si="237"/>
        <v>0</v>
      </c>
      <c r="T299" s="77">
        <f t="shared" si="237"/>
        <v>0</v>
      </c>
      <c r="U299" s="76">
        <f t="shared" si="237"/>
        <v>0</v>
      </c>
      <c r="V299" s="78">
        <f t="shared" si="237"/>
        <v>0</v>
      </c>
      <c r="W299" s="77">
        <f t="shared" si="237"/>
        <v>0</v>
      </c>
      <c r="X299" s="77">
        <f t="shared" si="237"/>
        <v>0</v>
      </c>
      <c r="Y299" s="77">
        <f t="shared" si="237"/>
        <v>0</v>
      </c>
      <c r="Z299" s="77">
        <f t="shared" si="238"/>
        <v>0</v>
      </c>
      <c r="AA299" s="77">
        <f t="shared" si="238"/>
        <v>0</v>
      </c>
      <c r="AB299" s="77">
        <f t="shared" si="238"/>
        <v>0</v>
      </c>
      <c r="AC299" s="77">
        <f t="shared" si="238"/>
        <v>0</v>
      </c>
      <c r="AD299" s="77">
        <f t="shared" si="238"/>
        <v>0</v>
      </c>
      <c r="AE299" s="77">
        <f t="shared" si="238"/>
        <v>0</v>
      </c>
      <c r="AF299" s="77">
        <f t="shared" si="238"/>
        <v>0</v>
      </c>
      <c r="AG299" s="76">
        <f t="shared" si="238"/>
        <v>0</v>
      </c>
      <c r="AH299" s="78">
        <f t="shared" si="238"/>
        <v>0</v>
      </c>
      <c r="AI299" s="77">
        <f t="shared" si="238"/>
        <v>0</v>
      </c>
      <c r="AJ299" s="77">
        <f t="shared" si="238"/>
        <v>0</v>
      </c>
      <c r="AK299" s="77">
        <f t="shared" si="238"/>
        <v>0</v>
      </c>
      <c r="AL299" s="77">
        <f t="shared" si="238"/>
        <v>0</v>
      </c>
      <c r="AM299" s="77">
        <f t="shared" si="238"/>
        <v>0</v>
      </c>
      <c r="AN299" s="77">
        <f t="shared" si="238"/>
        <v>0</v>
      </c>
      <c r="AO299" s="77">
        <f t="shared" si="238"/>
        <v>0</v>
      </c>
      <c r="AP299" s="77">
        <f t="shared" si="239"/>
        <v>0</v>
      </c>
      <c r="AQ299" s="77">
        <f t="shared" si="239"/>
        <v>0</v>
      </c>
      <c r="AR299" s="77">
        <f t="shared" si="239"/>
        <v>0</v>
      </c>
      <c r="AS299" s="76">
        <f t="shared" si="239"/>
        <v>0</v>
      </c>
      <c r="AT299" s="78">
        <f t="shared" si="239"/>
        <v>0</v>
      </c>
      <c r="AU299" s="77">
        <f t="shared" si="239"/>
        <v>0</v>
      </c>
      <c r="AV299" s="77">
        <f t="shared" si="239"/>
        <v>0</v>
      </c>
      <c r="AW299" s="77">
        <f t="shared" si="239"/>
        <v>0</v>
      </c>
      <c r="AX299" s="77">
        <f t="shared" si="239"/>
        <v>0</v>
      </c>
      <c r="AY299" s="77">
        <f t="shared" si="239"/>
        <v>0</v>
      </c>
      <c r="AZ299" s="77">
        <f t="shared" si="239"/>
        <v>0</v>
      </c>
      <c r="BA299" s="77">
        <f t="shared" si="239"/>
        <v>0</v>
      </c>
      <c r="BB299" s="77">
        <f t="shared" si="239"/>
        <v>0</v>
      </c>
      <c r="BC299" s="77">
        <f t="shared" si="239"/>
        <v>0</v>
      </c>
      <c r="BD299" s="77">
        <f t="shared" si="239"/>
        <v>0</v>
      </c>
      <c r="BE299" s="76">
        <f t="shared" si="239"/>
        <v>0</v>
      </c>
      <c r="BF299" s="78">
        <f t="shared" si="240"/>
        <v>0</v>
      </c>
      <c r="BG299" s="77">
        <f t="shared" si="240"/>
        <v>0</v>
      </c>
      <c r="BH299" s="77">
        <f t="shared" si="240"/>
        <v>0</v>
      </c>
      <c r="BI299" s="77">
        <f t="shared" si="240"/>
        <v>0</v>
      </c>
      <c r="BJ299" s="77">
        <f t="shared" si="240"/>
        <v>0</v>
      </c>
      <c r="BK299" s="77">
        <f t="shared" si="240"/>
        <v>0</v>
      </c>
      <c r="BL299" s="77">
        <f t="shared" si="240"/>
        <v>0</v>
      </c>
      <c r="BM299" s="77">
        <f t="shared" si="240"/>
        <v>0</v>
      </c>
      <c r="BN299" s="77">
        <f t="shared" si="240"/>
        <v>0</v>
      </c>
      <c r="BO299" s="77">
        <f t="shared" si="240"/>
        <v>0</v>
      </c>
      <c r="BP299" s="77">
        <f t="shared" si="240"/>
        <v>0</v>
      </c>
      <c r="BQ299" s="76">
        <f t="shared" si="240"/>
        <v>0</v>
      </c>
      <c r="BR299" s="78">
        <f t="shared" si="240"/>
        <v>0</v>
      </c>
      <c r="BS299" s="77">
        <f t="shared" si="240"/>
        <v>0</v>
      </c>
      <c r="BT299" s="77">
        <f t="shared" si="240"/>
        <v>0</v>
      </c>
      <c r="BU299" s="77">
        <f t="shared" si="240"/>
        <v>0</v>
      </c>
      <c r="BV299" s="77">
        <f t="shared" si="241"/>
        <v>0</v>
      </c>
      <c r="BW299" s="77">
        <f t="shared" si="241"/>
        <v>0</v>
      </c>
      <c r="BX299" s="77">
        <f t="shared" si="241"/>
        <v>0</v>
      </c>
      <c r="BY299" s="77">
        <f t="shared" si="241"/>
        <v>0</v>
      </c>
      <c r="BZ299" s="77">
        <f t="shared" si="241"/>
        <v>0</v>
      </c>
      <c r="CA299" s="77">
        <f t="shared" si="241"/>
        <v>0</v>
      </c>
      <c r="CB299" s="77">
        <f t="shared" si="241"/>
        <v>0</v>
      </c>
      <c r="CC299" s="76">
        <f t="shared" si="242"/>
        <v>0</v>
      </c>
      <c r="CD299" s="368"/>
    </row>
    <row r="300" spans="2:82" s="39" customFormat="1" ht="27" x14ac:dyDescent="0.75">
      <c r="B300" s="73" t="s">
        <v>680</v>
      </c>
      <c r="C300" s="129" t="s">
        <v>681</v>
      </c>
      <c r="D300" s="130" t="s">
        <v>446</v>
      </c>
      <c r="E300" s="255">
        <v>2</v>
      </c>
      <c r="F300" s="319"/>
      <c r="G300" s="74">
        <f t="shared" si="236"/>
        <v>0</v>
      </c>
      <c r="H300" s="75"/>
      <c r="I300" s="76"/>
      <c r="J300" s="75">
        <f t="shared" si="237"/>
        <v>0</v>
      </c>
      <c r="K300" s="77">
        <f t="shared" si="237"/>
        <v>0</v>
      </c>
      <c r="L300" s="77">
        <f t="shared" si="237"/>
        <v>0</v>
      </c>
      <c r="M300" s="77">
        <f t="shared" si="237"/>
        <v>0</v>
      </c>
      <c r="N300" s="77">
        <f t="shared" si="237"/>
        <v>0</v>
      </c>
      <c r="O300" s="77">
        <f t="shared" si="237"/>
        <v>0</v>
      </c>
      <c r="P300" s="77">
        <f t="shared" si="237"/>
        <v>0</v>
      </c>
      <c r="Q300" s="77">
        <f t="shared" si="237"/>
        <v>0</v>
      </c>
      <c r="R300" s="77">
        <f t="shared" si="237"/>
        <v>0</v>
      </c>
      <c r="S300" s="77">
        <f t="shared" si="237"/>
        <v>0</v>
      </c>
      <c r="T300" s="77">
        <f t="shared" si="237"/>
        <v>0</v>
      </c>
      <c r="U300" s="76">
        <f t="shared" si="237"/>
        <v>0</v>
      </c>
      <c r="V300" s="78">
        <f t="shared" si="237"/>
        <v>0</v>
      </c>
      <c r="W300" s="77">
        <f t="shared" si="237"/>
        <v>0</v>
      </c>
      <c r="X300" s="77">
        <f t="shared" si="237"/>
        <v>0</v>
      </c>
      <c r="Y300" s="77">
        <f t="shared" si="237"/>
        <v>0</v>
      </c>
      <c r="Z300" s="77">
        <f t="shared" si="238"/>
        <v>0</v>
      </c>
      <c r="AA300" s="77">
        <f t="shared" si="238"/>
        <v>0</v>
      </c>
      <c r="AB300" s="77">
        <f t="shared" si="238"/>
        <v>0</v>
      </c>
      <c r="AC300" s="77">
        <f t="shared" si="238"/>
        <v>0</v>
      </c>
      <c r="AD300" s="77">
        <f t="shared" si="238"/>
        <v>0</v>
      </c>
      <c r="AE300" s="77">
        <f t="shared" si="238"/>
        <v>0</v>
      </c>
      <c r="AF300" s="77">
        <f t="shared" si="238"/>
        <v>0</v>
      </c>
      <c r="AG300" s="76">
        <f t="shared" si="238"/>
        <v>0</v>
      </c>
      <c r="AH300" s="78">
        <f t="shared" si="238"/>
        <v>0</v>
      </c>
      <c r="AI300" s="77">
        <f t="shared" si="238"/>
        <v>0</v>
      </c>
      <c r="AJ300" s="77">
        <f t="shared" si="238"/>
        <v>0</v>
      </c>
      <c r="AK300" s="77">
        <f t="shared" si="238"/>
        <v>0</v>
      </c>
      <c r="AL300" s="77">
        <f t="shared" si="238"/>
        <v>0</v>
      </c>
      <c r="AM300" s="77">
        <f t="shared" si="238"/>
        <v>0</v>
      </c>
      <c r="AN300" s="77">
        <f t="shared" si="238"/>
        <v>0</v>
      </c>
      <c r="AO300" s="77">
        <f t="shared" si="238"/>
        <v>0</v>
      </c>
      <c r="AP300" s="77">
        <f t="shared" si="239"/>
        <v>0</v>
      </c>
      <c r="AQ300" s="77">
        <f t="shared" si="239"/>
        <v>0</v>
      </c>
      <c r="AR300" s="77">
        <f t="shared" si="239"/>
        <v>0</v>
      </c>
      <c r="AS300" s="76">
        <f t="shared" si="239"/>
        <v>0</v>
      </c>
      <c r="AT300" s="78">
        <f t="shared" si="239"/>
        <v>0</v>
      </c>
      <c r="AU300" s="77">
        <f t="shared" si="239"/>
        <v>0</v>
      </c>
      <c r="AV300" s="77">
        <f t="shared" si="239"/>
        <v>0</v>
      </c>
      <c r="AW300" s="77">
        <f t="shared" si="239"/>
        <v>0</v>
      </c>
      <c r="AX300" s="77">
        <f t="shared" si="239"/>
        <v>0</v>
      </c>
      <c r="AY300" s="77">
        <f t="shared" si="239"/>
        <v>0</v>
      </c>
      <c r="AZ300" s="77">
        <f t="shared" si="239"/>
        <v>0</v>
      </c>
      <c r="BA300" s="77">
        <f t="shared" si="239"/>
        <v>0</v>
      </c>
      <c r="BB300" s="77">
        <f t="shared" si="239"/>
        <v>0</v>
      </c>
      <c r="BC300" s="77">
        <f t="shared" si="239"/>
        <v>0</v>
      </c>
      <c r="BD300" s="77">
        <f t="shared" si="239"/>
        <v>0</v>
      </c>
      <c r="BE300" s="76">
        <f t="shared" si="239"/>
        <v>0</v>
      </c>
      <c r="BF300" s="78">
        <f t="shared" si="240"/>
        <v>0</v>
      </c>
      <c r="BG300" s="77">
        <f t="shared" si="240"/>
        <v>0</v>
      </c>
      <c r="BH300" s="77">
        <f t="shared" si="240"/>
        <v>0</v>
      </c>
      <c r="BI300" s="77">
        <f t="shared" si="240"/>
        <v>0</v>
      </c>
      <c r="BJ300" s="77">
        <f t="shared" si="240"/>
        <v>0</v>
      </c>
      <c r="BK300" s="77">
        <f t="shared" si="240"/>
        <v>0</v>
      </c>
      <c r="BL300" s="77">
        <f t="shared" si="240"/>
        <v>0</v>
      </c>
      <c r="BM300" s="77">
        <f t="shared" si="240"/>
        <v>0</v>
      </c>
      <c r="BN300" s="77">
        <f t="shared" si="240"/>
        <v>0</v>
      </c>
      <c r="BO300" s="77">
        <f t="shared" si="240"/>
        <v>0</v>
      </c>
      <c r="BP300" s="77">
        <f t="shared" si="240"/>
        <v>0</v>
      </c>
      <c r="BQ300" s="76">
        <f t="shared" si="240"/>
        <v>0</v>
      </c>
      <c r="BR300" s="78">
        <f t="shared" si="240"/>
        <v>0</v>
      </c>
      <c r="BS300" s="77">
        <f t="shared" si="240"/>
        <v>0</v>
      </c>
      <c r="BT300" s="77">
        <f t="shared" si="240"/>
        <v>0</v>
      </c>
      <c r="BU300" s="77">
        <f t="shared" si="240"/>
        <v>0</v>
      </c>
      <c r="BV300" s="77">
        <f t="shared" si="241"/>
        <v>0</v>
      </c>
      <c r="BW300" s="77">
        <f t="shared" si="241"/>
        <v>0</v>
      </c>
      <c r="BX300" s="77">
        <f t="shared" si="241"/>
        <v>0</v>
      </c>
      <c r="BY300" s="77">
        <f t="shared" si="241"/>
        <v>0</v>
      </c>
      <c r="BZ300" s="77">
        <f t="shared" si="241"/>
        <v>0</v>
      </c>
      <c r="CA300" s="77">
        <f t="shared" si="241"/>
        <v>0</v>
      </c>
      <c r="CB300" s="77">
        <f t="shared" si="241"/>
        <v>0</v>
      </c>
      <c r="CC300" s="76">
        <f t="shared" si="242"/>
        <v>0</v>
      </c>
      <c r="CD300" s="368"/>
    </row>
    <row r="301" spans="2:82" s="39" customFormat="1" ht="13.5" x14ac:dyDescent="0.75">
      <c r="B301" s="73" t="s">
        <v>682</v>
      </c>
      <c r="C301" s="129" t="s">
        <v>683</v>
      </c>
      <c r="D301" s="130" t="s">
        <v>446</v>
      </c>
      <c r="E301" s="255">
        <v>1</v>
      </c>
      <c r="F301" s="319"/>
      <c r="G301" s="74">
        <f t="shared" si="236"/>
        <v>0</v>
      </c>
      <c r="H301" s="75"/>
      <c r="I301" s="76"/>
      <c r="J301" s="75">
        <f t="shared" si="237"/>
        <v>0</v>
      </c>
      <c r="K301" s="77">
        <f t="shared" si="237"/>
        <v>0</v>
      </c>
      <c r="L301" s="77">
        <f t="shared" si="237"/>
        <v>0</v>
      </c>
      <c r="M301" s="77">
        <f t="shared" si="237"/>
        <v>0</v>
      </c>
      <c r="N301" s="77">
        <f t="shared" si="237"/>
        <v>0</v>
      </c>
      <c r="O301" s="77">
        <f t="shared" si="237"/>
        <v>0</v>
      </c>
      <c r="P301" s="77">
        <f t="shared" si="237"/>
        <v>0</v>
      </c>
      <c r="Q301" s="77">
        <f t="shared" si="237"/>
        <v>0</v>
      </c>
      <c r="R301" s="77">
        <f t="shared" si="237"/>
        <v>0</v>
      </c>
      <c r="S301" s="77">
        <f t="shared" si="237"/>
        <v>0</v>
      </c>
      <c r="T301" s="77">
        <f t="shared" si="237"/>
        <v>0</v>
      </c>
      <c r="U301" s="76">
        <f t="shared" si="237"/>
        <v>0</v>
      </c>
      <c r="V301" s="78">
        <f t="shared" si="237"/>
        <v>0</v>
      </c>
      <c r="W301" s="77">
        <f t="shared" si="237"/>
        <v>0</v>
      </c>
      <c r="X301" s="77">
        <f t="shared" si="237"/>
        <v>0</v>
      </c>
      <c r="Y301" s="77">
        <f t="shared" si="237"/>
        <v>0</v>
      </c>
      <c r="Z301" s="77">
        <f t="shared" si="238"/>
        <v>0</v>
      </c>
      <c r="AA301" s="77">
        <f t="shared" si="238"/>
        <v>0</v>
      </c>
      <c r="AB301" s="77">
        <f t="shared" si="238"/>
        <v>0</v>
      </c>
      <c r="AC301" s="77">
        <f t="shared" si="238"/>
        <v>0</v>
      </c>
      <c r="AD301" s="77">
        <f t="shared" si="238"/>
        <v>0</v>
      </c>
      <c r="AE301" s="77">
        <f t="shared" si="238"/>
        <v>0</v>
      </c>
      <c r="AF301" s="77">
        <f t="shared" si="238"/>
        <v>0</v>
      </c>
      <c r="AG301" s="76">
        <f t="shared" si="238"/>
        <v>0</v>
      </c>
      <c r="AH301" s="78">
        <f t="shared" si="238"/>
        <v>0</v>
      </c>
      <c r="AI301" s="77">
        <f t="shared" si="238"/>
        <v>0</v>
      </c>
      <c r="AJ301" s="77">
        <f t="shared" si="238"/>
        <v>0</v>
      </c>
      <c r="AK301" s="77">
        <f t="shared" si="238"/>
        <v>0</v>
      </c>
      <c r="AL301" s="77">
        <f t="shared" si="238"/>
        <v>0</v>
      </c>
      <c r="AM301" s="77">
        <f t="shared" si="238"/>
        <v>0</v>
      </c>
      <c r="AN301" s="77">
        <f t="shared" si="238"/>
        <v>0</v>
      </c>
      <c r="AO301" s="77">
        <f t="shared" si="238"/>
        <v>0</v>
      </c>
      <c r="AP301" s="77">
        <f t="shared" si="239"/>
        <v>0</v>
      </c>
      <c r="AQ301" s="77">
        <f t="shared" si="239"/>
        <v>0</v>
      </c>
      <c r="AR301" s="77">
        <f t="shared" si="239"/>
        <v>0</v>
      </c>
      <c r="AS301" s="76">
        <f t="shared" si="239"/>
        <v>0</v>
      </c>
      <c r="AT301" s="78">
        <f t="shared" si="239"/>
        <v>0</v>
      </c>
      <c r="AU301" s="77">
        <f t="shared" si="239"/>
        <v>0</v>
      </c>
      <c r="AV301" s="77">
        <f t="shared" si="239"/>
        <v>0</v>
      </c>
      <c r="AW301" s="77">
        <f t="shared" si="239"/>
        <v>0</v>
      </c>
      <c r="AX301" s="77">
        <f t="shared" si="239"/>
        <v>0</v>
      </c>
      <c r="AY301" s="77">
        <f t="shared" si="239"/>
        <v>0</v>
      </c>
      <c r="AZ301" s="77">
        <f t="shared" si="239"/>
        <v>0</v>
      </c>
      <c r="BA301" s="77">
        <f t="shared" si="239"/>
        <v>0</v>
      </c>
      <c r="BB301" s="77">
        <f t="shared" si="239"/>
        <v>0</v>
      </c>
      <c r="BC301" s="77">
        <f t="shared" si="239"/>
        <v>0</v>
      </c>
      <c r="BD301" s="77">
        <f t="shared" si="239"/>
        <v>0</v>
      </c>
      <c r="BE301" s="76">
        <f t="shared" si="239"/>
        <v>0</v>
      </c>
      <c r="BF301" s="78">
        <f t="shared" si="240"/>
        <v>0</v>
      </c>
      <c r="BG301" s="77">
        <f t="shared" si="240"/>
        <v>0</v>
      </c>
      <c r="BH301" s="77">
        <f t="shared" si="240"/>
        <v>0</v>
      </c>
      <c r="BI301" s="77">
        <f t="shared" si="240"/>
        <v>0</v>
      </c>
      <c r="BJ301" s="77">
        <f t="shared" si="240"/>
        <v>0</v>
      </c>
      <c r="BK301" s="77">
        <f t="shared" si="240"/>
        <v>0</v>
      </c>
      <c r="BL301" s="77">
        <f t="shared" si="240"/>
        <v>0</v>
      </c>
      <c r="BM301" s="77">
        <f t="shared" si="240"/>
        <v>0</v>
      </c>
      <c r="BN301" s="77">
        <f t="shared" si="240"/>
        <v>0</v>
      </c>
      <c r="BO301" s="77">
        <f t="shared" si="240"/>
        <v>0</v>
      </c>
      <c r="BP301" s="77">
        <f t="shared" si="240"/>
        <v>0</v>
      </c>
      <c r="BQ301" s="76">
        <f t="shared" si="240"/>
        <v>0</v>
      </c>
      <c r="BR301" s="78">
        <f t="shared" si="240"/>
        <v>0</v>
      </c>
      <c r="BS301" s="77">
        <f t="shared" si="240"/>
        <v>0</v>
      </c>
      <c r="BT301" s="77">
        <f t="shared" si="240"/>
        <v>0</v>
      </c>
      <c r="BU301" s="77">
        <f t="shared" si="240"/>
        <v>0</v>
      </c>
      <c r="BV301" s="77">
        <f t="shared" si="241"/>
        <v>0</v>
      </c>
      <c r="BW301" s="77">
        <f t="shared" si="241"/>
        <v>0</v>
      </c>
      <c r="BX301" s="77">
        <f t="shared" si="241"/>
        <v>0</v>
      </c>
      <c r="BY301" s="77">
        <f t="shared" si="241"/>
        <v>0</v>
      </c>
      <c r="BZ301" s="77">
        <f t="shared" si="241"/>
        <v>0</v>
      </c>
      <c r="CA301" s="77">
        <f t="shared" si="241"/>
        <v>0</v>
      </c>
      <c r="CB301" s="77">
        <f t="shared" si="241"/>
        <v>0</v>
      </c>
      <c r="CC301" s="76">
        <f t="shared" si="242"/>
        <v>0</v>
      </c>
      <c r="CD301" s="368"/>
    </row>
    <row r="302" spans="2:82" s="39" customFormat="1" ht="27" x14ac:dyDescent="0.75">
      <c r="B302" s="73" t="s">
        <v>684</v>
      </c>
      <c r="C302" s="129" t="s">
        <v>685</v>
      </c>
      <c r="D302" s="130" t="s">
        <v>446</v>
      </c>
      <c r="E302" s="255">
        <v>1</v>
      </c>
      <c r="F302" s="319"/>
      <c r="G302" s="74">
        <f t="shared" si="236"/>
        <v>0</v>
      </c>
      <c r="H302" s="75"/>
      <c r="I302" s="76"/>
      <c r="J302" s="75">
        <f t="shared" si="237"/>
        <v>0</v>
      </c>
      <c r="K302" s="77">
        <f t="shared" si="237"/>
        <v>0</v>
      </c>
      <c r="L302" s="77">
        <f t="shared" si="237"/>
        <v>0</v>
      </c>
      <c r="M302" s="77">
        <f t="shared" si="237"/>
        <v>0</v>
      </c>
      <c r="N302" s="77">
        <f t="shared" si="237"/>
        <v>0</v>
      </c>
      <c r="O302" s="77">
        <f t="shared" si="237"/>
        <v>0</v>
      </c>
      <c r="P302" s="77">
        <f t="shared" si="237"/>
        <v>0</v>
      </c>
      <c r="Q302" s="77">
        <f t="shared" si="237"/>
        <v>0</v>
      </c>
      <c r="R302" s="77">
        <f t="shared" si="237"/>
        <v>0</v>
      </c>
      <c r="S302" s="77">
        <f t="shared" si="237"/>
        <v>0</v>
      </c>
      <c r="T302" s="77">
        <f t="shared" si="237"/>
        <v>0</v>
      </c>
      <c r="U302" s="76">
        <f t="shared" si="237"/>
        <v>0</v>
      </c>
      <c r="V302" s="78">
        <f t="shared" si="237"/>
        <v>0</v>
      </c>
      <c r="W302" s="77">
        <f t="shared" si="237"/>
        <v>0</v>
      </c>
      <c r="X302" s="77">
        <f t="shared" si="237"/>
        <v>0</v>
      </c>
      <c r="Y302" s="77">
        <f t="shared" si="237"/>
        <v>0</v>
      </c>
      <c r="Z302" s="77">
        <f t="shared" si="238"/>
        <v>0</v>
      </c>
      <c r="AA302" s="77">
        <f t="shared" si="238"/>
        <v>0</v>
      </c>
      <c r="AB302" s="77">
        <f t="shared" si="238"/>
        <v>0</v>
      </c>
      <c r="AC302" s="77">
        <f t="shared" si="238"/>
        <v>0</v>
      </c>
      <c r="AD302" s="77">
        <f t="shared" si="238"/>
        <v>0</v>
      </c>
      <c r="AE302" s="77">
        <f t="shared" si="238"/>
        <v>0</v>
      </c>
      <c r="AF302" s="77">
        <f t="shared" si="238"/>
        <v>0</v>
      </c>
      <c r="AG302" s="76">
        <f t="shared" si="238"/>
        <v>0</v>
      </c>
      <c r="AH302" s="78">
        <f t="shared" si="238"/>
        <v>0</v>
      </c>
      <c r="AI302" s="77">
        <f t="shared" si="238"/>
        <v>0</v>
      </c>
      <c r="AJ302" s="77">
        <f t="shared" si="238"/>
        <v>0</v>
      </c>
      <c r="AK302" s="77">
        <f t="shared" si="238"/>
        <v>0</v>
      </c>
      <c r="AL302" s="77">
        <f t="shared" si="238"/>
        <v>0</v>
      </c>
      <c r="AM302" s="77">
        <f t="shared" si="238"/>
        <v>0</v>
      </c>
      <c r="AN302" s="77">
        <f t="shared" si="238"/>
        <v>0</v>
      </c>
      <c r="AO302" s="77">
        <f t="shared" si="238"/>
        <v>0</v>
      </c>
      <c r="AP302" s="77">
        <f t="shared" si="239"/>
        <v>0</v>
      </c>
      <c r="AQ302" s="77">
        <f t="shared" si="239"/>
        <v>0</v>
      </c>
      <c r="AR302" s="77">
        <f t="shared" si="239"/>
        <v>0</v>
      </c>
      <c r="AS302" s="76">
        <f t="shared" si="239"/>
        <v>0</v>
      </c>
      <c r="AT302" s="78">
        <f t="shared" si="239"/>
        <v>0</v>
      </c>
      <c r="AU302" s="77">
        <f t="shared" si="239"/>
        <v>0</v>
      </c>
      <c r="AV302" s="77">
        <f t="shared" si="239"/>
        <v>0</v>
      </c>
      <c r="AW302" s="77">
        <f t="shared" si="239"/>
        <v>0</v>
      </c>
      <c r="AX302" s="77">
        <f t="shared" si="239"/>
        <v>0</v>
      </c>
      <c r="AY302" s="77">
        <f t="shared" si="239"/>
        <v>0</v>
      </c>
      <c r="AZ302" s="77">
        <f t="shared" si="239"/>
        <v>0</v>
      </c>
      <c r="BA302" s="77">
        <f t="shared" si="239"/>
        <v>0</v>
      </c>
      <c r="BB302" s="77">
        <f t="shared" si="239"/>
        <v>0</v>
      </c>
      <c r="BC302" s="77">
        <f t="shared" si="239"/>
        <v>0</v>
      </c>
      <c r="BD302" s="77">
        <f t="shared" si="239"/>
        <v>0</v>
      </c>
      <c r="BE302" s="76">
        <f t="shared" si="239"/>
        <v>0</v>
      </c>
      <c r="BF302" s="78">
        <f t="shared" si="240"/>
        <v>0</v>
      </c>
      <c r="BG302" s="77">
        <f t="shared" si="240"/>
        <v>0</v>
      </c>
      <c r="BH302" s="77">
        <f t="shared" si="240"/>
        <v>0</v>
      </c>
      <c r="BI302" s="77">
        <f t="shared" si="240"/>
        <v>0</v>
      </c>
      <c r="BJ302" s="77">
        <f t="shared" si="240"/>
        <v>0</v>
      </c>
      <c r="BK302" s="77">
        <f t="shared" si="240"/>
        <v>0</v>
      </c>
      <c r="BL302" s="77">
        <f t="shared" si="240"/>
        <v>0</v>
      </c>
      <c r="BM302" s="77">
        <f t="shared" si="240"/>
        <v>0</v>
      </c>
      <c r="BN302" s="77">
        <f t="shared" si="240"/>
        <v>0</v>
      </c>
      <c r="BO302" s="77">
        <f t="shared" si="240"/>
        <v>0</v>
      </c>
      <c r="BP302" s="77">
        <f t="shared" si="240"/>
        <v>0</v>
      </c>
      <c r="BQ302" s="76">
        <f t="shared" si="240"/>
        <v>0</v>
      </c>
      <c r="BR302" s="78">
        <f t="shared" si="240"/>
        <v>0</v>
      </c>
      <c r="BS302" s="77">
        <f t="shared" si="240"/>
        <v>0</v>
      </c>
      <c r="BT302" s="77">
        <f t="shared" si="240"/>
        <v>0</v>
      </c>
      <c r="BU302" s="77">
        <f t="shared" si="240"/>
        <v>0</v>
      </c>
      <c r="BV302" s="77">
        <f t="shared" si="241"/>
        <v>0</v>
      </c>
      <c r="BW302" s="77">
        <f t="shared" si="241"/>
        <v>0</v>
      </c>
      <c r="BX302" s="77">
        <f t="shared" si="241"/>
        <v>0</v>
      </c>
      <c r="BY302" s="77">
        <f t="shared" si="241"/>
        <v>0</v>
      </c>
      <c r="BZ302" s="77">
        <f t="shared" si="241"/>
        <v>0</v>
      </c>
      <c r="CA302" s="77">
        <f t="shared" si="241"/>
        <v>0</v>
      </c>
      <c r="CB302" s="77">
        <f t="shared" si="241"/>
        <v>0</v>
      </c>
      <c r="CC302" s="76">
        <f t="shared" si="242"/>
        <v>0</v>
      </c>
      <c r="CD302" s="368"/>
    </row>
    <row r="303" spans="2:82" s="39" customFormat="1" ht="54" x14ac:dyDescent="0.75">
      <c r="B303" s="73" t="s">
        <v>686</v>
      </c>
      <c r="C303" s="129" t="s">
        <v>687</v>
      </c>
      <c r="D303" s="130" t="s">
        <v>688</v>
      </c>
      <c r="E303" s="255">
        <v>30</v>
      </c>
      <c r="F303" s="319"/>
      <c r="G303" s="74">
        <f t="shared" si="236"/>
        <v>0</v>
      </c>
      <c r="H303" s="75"/>
      <c r="I303" s="76"/>
      <c r="J303" s="75">
        <f t="shared" si="237"/>
        <v>0</v>
      </c>
      <c r="K303" s="77">
        <f t="shared" si="237"/>
        <v>0</v>
      </c>
      <c r="L303" s="77">
        <f t="shared" si="237"/>
        <v>0</v>
      </c>
      <c r="M303" s="77">
        <f t="shared" si="237"/>
        <v>0</v>
      </c>
      <c r="N303" s="77">
        <f t="shared" si="237"/>
        <v>0</v>
      </c>
      <c r="O303" s="77">
        <f t="shared" si="237"/>
        <v>0</v>
      </c>
      <c r="P303" s="77">
        <f t="shared" si="237"/>
        <v>0</v>
      </c>
      <c r="Q303" s="77">
        <f t="shared" si="237"/>
        <v>0</v>
      </c>
      <c r="R303" s="77">
        <f t="shared" si="237"/>
        <v>0</v>
      </c>
      <c r="S303" s="77">
        <f t="shared" si="237"/>
        <v>0</v>
      </c>
      <c r="T303" s="77">
        <f t="shared" si="237"/>
        <v>0</v>
      </c>
      <c r="U303" s="76">
        <f t="shared" si="237"/>
        <v>0</v>
      </c>
      <c r="V303" s="78">
        <f t="shared" si="237"/>
        <v>0</v>
      </c>
      <c r="W303" s="77">
        <f t="shared" si="237"/>
        <v>0</v>
      </c>
      <c r="X303" s="77">
        <f t="shared" si="237"/>
        <v>0</v>
      </c>
      <c r="Y303" s="77">
        <f t="shared" si="237"/>
        <v>0</v>
      </c>
      <c r="Z303" s="77">
        <f t="shared" si="238"/>
        <v>0</v>
      </c>
      <c r="AA303" s="77">
        <f t="shared" si="238"/>
        <v>0</v>
      </c>
      <c r="AB303" s="77">
        <f t="shared" si="238"/>
        <v>0</v>
      </c>
      <c r="AC303" s="77">
        <f t="shared" si="238"/>
        <v>0</v>
      </c>
      <c r="AD303" s="77">
        <f t="shared" si="238"/>
        <v>0</v>
      </c>
      <c r="AE303" s="77">
        <f t="shared" si="238"/>
        <v>0</v>
      </c>
      <c r="AF303" s="77">
        <f t="shared" si="238"/>
        <v>0</v>
      </c>
      <c r="AG303" s="76">
        <f t="shared" si="238"/>
        <v>0</v>
      </c>
      <c r="AH303" s="78">
        <f t="shared" si="238"/>
        <v>0</v>
      </c>
      <c r="AI303" s="77">
        <f t="shared" si="238"/>
        <v>0</v>
      </c>
      <c r="AJ303" s="77">
        <f t="shared" si="238"/>
        <v>0</v>
      </c>
      <c r="AK303" s="77">
        <f t="shared" si="238"/>
        <v>0</v>
      </c>
      <c r="AL303" s="77">
        <f t="shared" si="238"/>
        <v>0</v>
      </c>
      <c r="AM303" s="77">
        <f t="shared" si="238"/>
        <v>0</v>
      </c>
      <c r="AN303" s="77">
        <f t="shared" si="238"/>
        <v>0</v>
      </c>
      <c r="AO303" s="77">
        <f t="shared" si="238"/>
        <v>0</v>
      </c>
      <c r="AP303" s="77">
        <f t="shared" si="239"/>
        <v>0</v>
      </c>
      <c r="AQ303" s="77">
        <f t="shared" si="239"/>
        <v>0</v>
      </c>
      <c r="AR303" s="77">
        <f t="shared" si="239"/>
        <v>0</v>
      </c>
      <c r="AS303" s="76">
        <f t="shared" si="239"/>
        <v>0</v>
      </c>
      <c r="AT303" s="78">
        <f t="shared" si="239"/>
        <v>0</v>
      </c>
      <c r="AU303" s="77">
        <f t="shared" si="239"/>
        <v>0</v>
      </c>
      <c r="AV303" s="77">
        <f t="shared" si="239"/>
        <v>0</v>
      </c>
      <c r="AW303" s="77">
        <f t="shared" si="239"/>
        <v>0</v>
      </c>
      <c r="AX303" s="77">
        <f t="shared" si="239"/>
        <v>0</v>
      </c>
      <c r="AY303" s="77">
        <f t="shared" si="239"/>
        <v>0</v>
      </c>
      <c r="AZ303" s="77">
        <f t="shared" si="239"/>
        <v>0</v>
      </c>
      <c r="BA303" s="77">
        <f t="shared" si="239"/>
        <v>0</v>
      </c>
      <c r="BB303" s="77">
        <f t="shared" si="239"/>
        <v>0</v>
      </c>
      <c r="BC303" s="77">
        <f t="shared" si="239"/>
        <v>0</v>
      </c>
      <c r="BD303" s="77">
        <f t="shared" si="239"/>
        <v>0</v>
      </c>
      <c r="BE303" s="76">
        <f t="shared" si="239"/>
        <v>0</v>
      </c>
      <c r="BF303" s="78">
        <f t="shared" si="240"/>
        <v>0</v>
      </c>
      <c r="BG303" s="77">
        <f t="shared" si="240"/>
        <v>0</v>
      </c>
      <c r="BH303" s="77">
        <f t="shared" si="240"/>
        <v>0</v>
      </c>
      <c r="BI303" s="77">
        <f t="shared" si="240"/>
        <v>0</v>
      </c>
      <c r="BJ303" s="77">
        <f t="shared" si="240"/>
        <v>0</v>
      </c>
      <c r="BK303" s="77">
        <f t="shared" si="240"/>
        <v>0</v>
      </c>
      <c r="BL303" s="77">
        <f t="shared" si="240"/>
        <v>0</v>
      </c>
      <c r="BM303" s="77">
        <f t="shared" si="240"/>
        <v>0</v>
      </c>
      <c r="BN303" s="77">
        <f t="shared" si="240"/>
        <v>0</v>
      </c>
      <c r="BO303" s="77">
        <f t="shared" si="240"/>
        <v>0</v>
      </c>
      <c r="BP303" s="77">
        <f t="shared" si="240"/>
        <v>0</v>
      </c>
      <c r="BQ303" s="76">
        <f t="shared" si="240"/>
        <v>0</v>
      </c>
      <c r="BR303" s="78">
        <f t="shared" si="240"/>
        <v>0</v>
      </c>
      <c r="BS303" s="77">
        <f t="shared" si="240"/>
        <v>0</v>
      </c>
      <c r="BT303" s="77">
        <f t="shared" si="240"/>
        <v>0</v>
      </c>
      <c r="BU303" s="77">
        <f t="shared" si="240"/>
        <v>0</v>
      </c>
      <c r="BV303" s="77">
        <f t="shared" si="241"/>
        <v>0</v>
      </c>
      <c r="BW303" s="77">
        <f t="shared" si="241"/>
        <v>0</v>
      </c>
      <c r="BX303" s="77">
        <f t="shared" si="241"/>
        <v>0</v>
      </c>
      <c r="BY303" s="77">
        <f t="shared" si="241"/>
        <v>0</v>
      </c>
      <c r="BZ303" s="77">
        <f t="shared" si="241"/>
        <v>0</v>
      </c>
      <c r="CA303" s="77">
        <f t="shared" si="241"/>
        <v>0</v>
      </c>
      <c r="CB303" s="77">
        <f t="shared" si="241"/>
        <v>0</v>
      </c>
      <c r="CC303" s="76">
        <f t="shared" si="242"/>
        <v>0</v>
      </c>
      <c r="CD303" s="368"/>
    </row>
    <row r="304" spans="2:82" s="39" customFormat="1" ht="13.5" x14ac:dyDescent="0.75">
      <c r="B304" s="73" t="s">
        <v>689</v>
      </c>
      <c r="C304" s="129" t="s">
        <v>690</v>
      </c>
      <c r="D304" s="130" t="s">
        <v>691</v>
      </c>
      <c r="E304" s="255">
        <v>172</v>
      </c>
      <c r="F304" s="319"/>
      <c r="G304" s="74">
        <f t="shared" si="236"/>
        <v>0</v>
      </c>
      <c r="H304" s="75"/>
      <c r="I304" s="76"/>
      <c r="J304" s="75">
        <f t="shared" si="237"/>
        <v>0</v>
      </c>
      <c r="K304" s="77">
        <f t="shared" si="237"/>
        <v>0</v>
      </c>
      <c r="L304" s="77">
        <f t="shared" si="237"/>
        <v>0</v>
      </c>
      <c r="M304" s="77">
        <f t="shared" si="237"/>
        <v>0</v>
      </c>
      <c r="N304" s="77">
        <f t="shared" si="237"/>
        <v>0</v>
      </c>
      <c r="O304" s="77">
        <f t="shared" si="237"/>
        <v>0</v>
      </c>
      <c r="P304" s="77">
        <f t="shared" si="237"/>
        <v>0</v>
      </c>
      <c r="Q304" s="77">
        <f t="shared" si="237"/>
        <v>0</v>
      </c>
      <c r="R304" s="77">
        <f t="shared" si="237"/>
        <v>0</v>
      </c>
      <c r="S304" s="77">
        <f t="shared" si="237"/>
        <v>0</v>
      </c>
      <c r="T304" s="77">
        <f t="shared" si="237"/>
        <v>0</v>
      </c>
      <c r="U304" s="76">
        <f t="shared" si="237"/>
        <v>0</v>
      </c>
      <c r="V304" s="78">
        <f t="shared" si="237"/>
        <v>0</v>
      </c>
      <c r="W304" s="77">
        <f t="shared" si="237"/>
        <v>0</v>
      </c>
      <c r="X304" s="77">
        <f t="shared" si="237"/>
        <v>0</v>
      </c>
      <c r="Y304" s="77">
        <f t="shared" si="237"/>
        <v>0</v>
      </c>
      <c r="Z304" s="77">
        <f t="shared" si="238"/>
        <v>0</v>
      </c>
      <c r="AA304" s="77">
        <f t="shared" si="238"/>
        <v>0</v>
      </c>
      <c r="AB304" s="77">
        <f t="shared" si="238"/>
        <v>0</v>
      </c>
      <c r="AC304" s="77">
        <f t="shared" si="238"/>
        <v>0</v>
      </c>
      <c r="AD304" s="77">
        <f t="shared" si="238"/>
        <v>0</v>
      </c>
      <c r="AE304" s="77">
        <f t="shared" si="238"/>
        <v>0</v>
      </c>
      <c r="AF304" s="77">
        <f t="shared" si="238"/>
        <v>0</v>
      </c>
      <c r="AG304" s="76">
        <f t="shared" si="238"/>
        <v>0</v>
      </c>
      <c r="AH304" s="78">
        <f t="shared" si="238"/>
        <v>0</v>
      </c>
      <c r="AI304" s="77">
        <f t="shared" si="238"/>
        <v>0</v>
      </c>
      <c r="AJ304" s="77">
        <f t="shared" si="238"/>
        <v>0</v>
      </c>
      <c r="AK304" s="77">
        <f t="shared" si="238"/>
        <v>0</v>
      </c>
      <c r="AL304" s="77">
        <f t="shared" si="238"/>
        <v>0</v>
      </c>
      <c r="AM304" s="77">
        <f t="shared" si="238"/>
        <v>0</v>
      </c>
      <c r="AN304" s="77">
        <f t="shared" si="238"/>
        <v>0</v>
      </c>
      <c r="AO304" s="77">
        <f t="shared" si="238"/>
        <v>0</v>
      </c>
      <c r="AP304" s="77">
        <f t="shared" si="239"/>
        <v>0</v>
      </c>
      <c r="AQ304" s="77">
        <f t="shared" si="239"/>
        <v>0</v>
      </c>
      <c r="AR304" s="77">
        <f t="shared" si="239"/>
        <v>0</v>
      </c>
      <c r="AS304" s="76">
        <f t="shared" si="239"/>
        <v>0</v>
      </c>
      <c r="AT304" s="78">
        <f t="shared" si="239"/>
        <v>0</v>
      </c>
      <c r="AU304" s="77">
        <f t="shared" si="239"/>
        <v>0</v>
      </c>
      <c r="AV304" s="77">
        <f t="shared" si="239"/>
        <v>0</v>
      </c>
      <c r="AW304" s="77">
        <f t="shared" si="239"/>
        <v>0</v>
      </c>
      <c r="AX304" s="77">
        <f t="shared" si="239"/>
        <v>0</v>
      </c>
      <c r="AY304" s="77">
        <f t="shared" si="239"/>
        <v>0</v>
      </c>
      <c r="AZ304" s="77">
        <f t="shared" si="239"/>
        <v>0</v>
      </c>
      <c r="BA304" s="77">
        <f t="shared" si="239"/>
        <v>0</v>
      </c>
      <c r="BB304" s="77">
        <f t="shared" si="239"/>
        <v>0</v>
      </c>
      <c r="BC304" s="77">
        <f t="shared" si="239"/>
        <v>0</v>
      </c>
      <c r="BD304" s="77">
        <f t="shared" si="239"/>
        <v>0</v>
      </c>
      <c r="BE304" s="76">
        <f t="shared" si="239"/>
        <v>0</v>
      </c>
      <c r="BF304" s="78">
        <f t="shared" si="240"/>
        <v>0</v>
      </c>
      <c r="BG304" s="77">
        <f t="shared" si="240"/>
        <v>0</v>
      </c>
      <c r="BH304" s="77">
        <f t="shared" si="240"/>
        <v>0</v>
      </c>
      <c r="BI304" s="77">
        <f t="shared" si="240"/>
        <v>0</v>
      </c>
      <c r="BJ304" s="77">
        <f t="shared" si="240"/>
        <v>0</v>
      </c>
      <c r="BK304" s="77">
        <f t="shared" si="240"/>
        <v>0</v>
      </c>
      <c r="BL304" s="77">
        <f t="shared" si="240"/>
        <v>0</v>
      </c>
      <c r="BM304" s="77">
        <f t="shared" si="240"/>
        <v>0</v>
      </c>
      <c r="BN304" s="77">
        <f t="shared" si="240"/>
        <v>0</v>
      </c>
      <c r="BO304" s="77">
        <f t="shared" si="240"/>
        <v>0</v>
      </c>
      <c r="BP304" s="77">
        <f t="shared" si="240"/>
        <v>0</v>
      </c>
      <c r="BQ304" s="76">
        <f t="shared" si="240"/>
        <v>0</v>
      </c>
      <c r="BR304" s="78">
        <f t="shared" si="240"/>
        <v>0</v>
      </c>
      <c r="BS304" s="77">
        <f t="shared" si="240"/>
        <v>0</v>
      </c>
      <c r="BT304" s="77">
        <f t="shared" si="240"/>
        <v>0</v>
      </c>
      <c r="BU304" s="77">
        <f t="shared" si="240"/>
        <v>0</v>
      </c>
      <c r="BV304" s="77">
        <f t="shared" si="241"/>
        <v>0</v>
      </c>
      <c r="BW304" s="77">
        <f t="shared" si="241"/>
        <v>0</v>
      </c>
      <c r="BX304" s="77">
        <f t="shared" si="241"/>
        <v>0</v>
      </c>
      <c r="BY304" s="77">
        <f t="shared" si="241"/>
        <v>0</v>
      </c>
      <c r="BZ304" s="77">
        <f t="shared" si="241"/>
        <v>0</v>
      </c>
      <c r="CA304" s="77">
        <f t="shared" si="241"/>
        <v>0</v>
      </c>
      <c r="CB304" s="77">
        <f t="shared" si="241"/>
        <v>0</v>
      </c>
      <c r="CC304" s="76">
        <f t="shared" si="242"/>
        <v>0</v>
      </c>
      <c r="CD304" s="368"/>
    </row>
    <row r="305" spans="1:82" s="39" customFormat="1" ht="27" x14ac:dyDescent="0.75">
      <c r="B305" s="73" t="s">
        <v>692</v>
      </c>
      <c r="C305" s="129" t="s">
        <v>693</v>
      </c>
      <c r="D305" s="130" t="s">
        <v>446</v>
      </c>
      <c r="E305" s="255">
        <v>20</v>
      </c>
      <c r="F305" s="319"/>
      <c r="G305" s="74">
        <f t="shared" si="236"/>
        <v>0</v>
      </c>
      <c r="H305" s="75"/>
      <c r="I305" s="76"/>
      <c r="J305" s="75">
        <f t="shared" si="237"/>
        <v>0</v>
      </c>
      <c r="K305" s="77">
        <f t="shared" si="237"/>
        <v>0</v>
      </c>
      <c r="L305" s="77">
        <f t="shared" si="237"/>
        <v>0</v>
      </c>
      <c r="M305" s="77">
        <f t="shared" si="237"/>
        <v>0</v>
      </c>
      <c r="N305" s="77">
        <f t="shared" si="237"/>
        <v>0</v>
      </c>
      <c r="O305" s="77">
        <f t="shared" si="237"/>
        <v>0</v>
      </c>
      <c r="P305" s="77">
        <f t="shared" si="237"/>
        <v>0</v>
      </c>
      <c r="Q305" s="77">
        <f t="shared" si="237"/>
        <v>0</v>
      </c>
      <c r="R305" s="77">
        <f t="shared" si="237"/>
        <v>0</v>
      </c>
      <c r="S305" s="77">
        <f t="shared" si="237"/>
        <v>0</v>
      </c>
      <c r="T305" s="77">
        <f t="shared" si="237"/>
        <v>0</v>
      </c>
      <c r="U305" s="76">
        <f t="shared" si="237"/>
        <v>0</v>
      </c>
      <c r="V305" s="78">
        <f t="shared" si="237"/>
        <v>0</v>
      </c>
      <c r="W305" s="77">
        <f t="shared" si="237"/>
        <v>0</v>
      </c>
      <c r="X305" s="77">
        <f t="shared" si="237"/>
        <v>0</v>
      </c>
      <c r="Y305" s="77">
        <f t="shared" si="237"/>
        <v>0</v>
      </c>
      <c r="Z305" s="77">
        <f t="shared" si="238"/>
        <v>0</v>
      </c>
      <c r="AA305" s="77">
        <f t="shared" si="238"/>
        <v>0</v>
      </c>
      <c r="AB305" s="77">
        <f t="shared" si="238"/>
        <v>0</v>
      </c>
      <c r="AC305" s="77">
        <f t="shared" si="238"/>
        <v>0</v>
      </c>
      <c r="AD305" s="77">
        <f t="shared" si="238"/>
        <v>0</v>
      </c>
      <c r="AE305" s="77">
        <f t="shared" si="238"/>
        <v>0</v>
      </c>
      <c r="AF305" s="77">
        <f t="shared" si="238"/>
        <v>0</v>
      </c>
      <c r="AG305" s="76">
        <f t="shared" si="238"/>
        <v>0</v>
      </c>
      <c r="AH305" s="78">
        <f t="shared" si="238"/>
        <v>0</v>
      </c>
      <c r="AI305" s="77">
        <f t="shared" si="238"/>
        <v>0</v>
      </c>
      <c r="AJ305" s="77">
        <f t="shared" si="238"/>
        <v>0</v>
      </c>
      <c r="AK305" s="77">
        <f t="shared" si="238"/>
        <v>0</v>
      </c>
      <c r="AL305" s="77">
        <f t="shared" si="238"/>
        <v>0</v>
      </c>
      <c r="AM305" s="77">
        <f t="shared" si="238"/>
        <v>0</v>
      </c>
      <c r="AN305" s="77">
        <f t="shared" si="238"/>
        <v>0</v>
      </c>
      <c r="AO305" s="77">
        <f t="shared" si="238"/>
        <v>0</v>
      </c>
      <c r="AP305" s="77">
        <f t="shared" si="239"/>
        <v>0</v>
      </c>
      <c r="AQ305" s="77">
        <f t="shared" si="239"/>
        <v>0</v>
      </c>
      <c r="AR305" s="77">
        <f t="shared" si="239"/>
        <v>0</v>
      </c>
      <c r="AS305" s="76">
        <f t="shared" si="239"/>
        <v>0</v>
      </c>
      <c r="AT305" s="78">
        <f t="shared" si="239"/>
        <v>0</v>
      </c>
      <c r="AU305" s="77">
        <f t="shared" si="239"/>
        <v>0</v>
      </c>
      <c r="AV305" s="77">
        <f t="shared" si="239"/>
        <v>0</v>
      </c>
      <c r="AW305" s="77">
        <f t="shared" si="239"/>
        <v>0</v>
      </c>
      <c r="AX305" s="77">
        <f t="shared" si="239"/>
        <v>0</v>
      </c>
      <c r="AY305" s="77">
        <f t="shared" si="239"/>
        <v>0</v>
      </c>
      <c r="AZ305" s="77">
        <f t="shared" si="239"/>
        <v>0</v>
      </c>
      <c r="BA305" s="77">
        <f t="shared" si="239"/>
        <v>0</v>
      </c>
      <c r="BB305" s="77">
        <f t="shared" si="239"/>
        <v>0</v>
      </c>
      <c r="BC305" s="77">
        <f t="shared" si="239"/>
        <v>0</v>
      </c>
      <c r="BD305" s="77">
        <f t="shared" si="239"/>
        <v>0</v>
      </c>
      <c r="BE305" s="76">
        <f t="shared" si="239"/>
        <v>0</v>
      </c>
      <c r="BF305" s="78">
        <f t="shared" si="240"/>
        <v>0</v>
      </c>
      <c r="BG305" s="77">
        <f t="shared" si="240"/>
        <v>0</v>
      </c>
      <c r="BH305" s="77">
        <f t="shared" si="240"/>
        <v>0</v>
      </c>
      <c r="BI305" s="77">
        <f t="shared" si="240"/>
        <v>0</v>
      </c>
      <c r="BJ305" s="77">
        <f t="shared" si="240"/>
        <v>0</v>
      </c>
      <c r="BK305" s="77">
        <f t="shared" si="240"/>
        <v>0</v>
      </c>
      <c r="BL305" s="77">
        <f t="shared" si="240"/>
        <v>0</v>
      </c>
      <c r="BM305" s="77">
        <f t="shared" si="240"/>
        <v>0</v>
      </c>
      <c r="BN305" s="77">
        <f t="shared" si="240"/>
        <v>0</v>
      </c>
      <c r="BO305" s="77">
        <f t="shared" si="240"/>
        <v>0</v>
      </c>
      <c r="BP305" s="77">
        <f t="shared" si="240"/>
        <v>0</v>
      </c>
      <c r="BQ305" s="76">
        <f t="shared" si="240"/>
        <v>0</v>
      </c>
      <c r="BR305" s="78">
        <f t="shared" si="240"/>
        <v>0</v>
      </c>
      <c r="BS305" s="77">
        <f t="shared" si="240"/>
        <v>0</v>
      </c>
      <c r="BT305" s="77">
        <f t="shared" si="240"/>
        <v>0</v>
      </c>
      <c r="BU305" s="77">
        <f t="shared" si="240"/>
        <v>0</v>
      </c>
      <c r="BV305" s="77">
        <f t="shared" si="241"/>
        <v>0</v>
      </c>
      <c r="BW305" s="77">
        <f t="shared" si="241"/>
        <v>0</v>
      </c>
      <c r="BX305" s="77">
        <f t="shared" si="241"/>
        <v>0</v>
      </c>
      <c r="BY305" s="77">
        <f t="shared" si="241"/>
        <v>0</v>
      </c>
      <c r="BZ305" s="77">
        <f t="shared" si="241"/>
        <v>0</v>
      </c>
      <c r="CA305" s="77">
        <f t="shared" si="241"/>
        <v>0</v>
      </c>
      <c r="CB305" s="77">
        <f t="shared" si="241"/>
        <v>0</v>
      </c>
      <c r="CC305" s="76">
        <f t="shared" si="242"/>
        <v>0</v>
      </c>
      <c r="CD305" s="368"/>
    </row>
    <row r="306" spans="1:82" s="39" customFormat="1" ht="27" x14ac:dyDescent="0.75">
      <c r="B306" s="73" t="s">
        <v>694</v>
      </c>
      <c r="C306" s="129" t="s">
        <v>695</v>
      </c>
      <c r="D306" s="130" t="s">
        <v>481</v>
      </c>
      <c r="E306" s="255">
        <v>1000</v>
      </c>
      <c r="F306" s="319"/>
      <c r="G306" s="74">
        <f t="shared" si="236"/>
        <v>0</v>
      </c>
      <c r="H306" s="75"/>
      <c r="I306" s="76"/>
      <c r="J306" s="75">
        <f t="shared" si="237"/>
        <v>0</v>
      </c>
      <c r="K306" s="77">
        <f t="shared" si="237"/>
        <v>0</v>
      </c>
      <c r="L306" s="77">
        <f t="shared" si="237"/>
        <v>0</v>
      </c>
      <c r="M306" s="77">
        <f t="shared" si="237"/>
        <v>0</v>
      </c>
      <c r="N306" s="77">
        <f t="shared" si="237"/>
        <v>0</v>
      </c>
      <c r="O306" s="77">
        <f t="shared" si="237"/>
        <v>0</v>
      </c>
      <c r="P306" s="77">
        <f t="shared" si="237"/>
        <v>0</v>
      </c>
      <c r="Q306" s="77">
        <f t="shared" si="237"/>
        <v>0</v>
      </c>
      <c r="R306" s="77">
        <f t="shared" si="237"/>
        <v>0</v>
      </c>
      <c r="S306" s="77">
        <f t="shared" si="237"/>
        <v>0</v>
      </c>
      <c r="T306" s="77">
        <f t="shared" si="237"/>
        <v>0</v>
      </c>
      <c r="U306" s="76">
        <f t="shared" si="237"/>
        <v>0</v>
      </c>
      <c r="V306" s="78">
        <f t="shared" si="237"/>
        <v>0</v>
      </c>
      <c r="W306" s="77">
        <f t="shared" si="237"/>
        <v>0</v>
      </c>
      <c r="X306" s="77">
        <f t="shared" si="237"/>
        <v>0</v>
      </c>
      <c r="Y306" s="77">
        <f t="shared" si="237"/>
        <v>0</v>
      </c>
      <c r="Z306" s="77">
        <f t="shared" si="238"/>
        <v>0</v>
      </c>
      <c r="AA306" s="77">
        <f t="shared" si="238"/>
        <v>0</v>
      </c>
      <c r="AB306" s="77">
        <f t="shared" si="238"/>
        <v>0</v>
      </c>
      <c r="AC306" s="77">
        <f t="shared" si="238"/>
        <v>0</v>
      </c>
      <c r="AD306" s="77">
        <f t="shared" si="238"/>
        <v>0</v>
      </c>
      <c r="AE306" s="77">
        <f t="shared" si="238"/>
        <v>0</v>
      </c>
      <c r="AF306" s="77">
        <f t="shared" si="238"/>
        <v>0</v>
      </c>
      <c r="AG306" s="76">
        <f t="shared" si="238"/>
        <v>0</v>
      </c>
      <c r="AH306" s="78">
        <f t="shared" si="238"/>
        <v>0</v>
      </c>
      <c r="AI306" s="77">
        <f t="shared" si="238"/>
        <v>0</v>
      </c>
      <c r="AJ306" s="77">
        <f t="shared" si="238"/>
        <v>0</v>
      </c>
      <c r="AK306" s="77">
        <f t="shared" si="238"/>
        <v>0</v>
      </c>
      <c r="AL306" s="77">
        <f t="shared" si="238"/>
        <v>0</v>
      </c>
      <c r="AM306" s="77">
        <f t="shared" si="238"/>
        <v>0</v>
      </c>
      <c r="AN306" s="77">
        <f t="shared" si="238"/>
        <v>0</v>
      </c>
      <c r="AO306" s="77">
        <f t="shared" si="238"/>
        <v>0</v>
      </c>
      <c r="AP306" s="77">
        <f t="shared" si="239"/>
        <v>0</v>
      </c>
      <c r="AQ306" s="77">
        <f t="shared" si="239"/>
        <v>0</v>
      </c>
      <c r="AR306" s="77">
        <f t="shared" si="239"/>
        <v>0</v>
      </c>
      <c r="AS306" s="76">
        <f t="shared" si="239"/>
        <v>0</v>
      </c>
      <c r="AT306" s="78">
        <f t="shared" si="239"/>
        <v>0</v>
      </c>
      <c r="AU306" s="77">
        <f t="shared" si="239"/>
        <v>0</v>
      </c>
      <c r="AV306" s="77">
        <f t="shared" si="239"/>
        <v>0</v>
      </c>
      <c r="AW306" s="77">
        <f t="shared" si="239"/>
        <v>0</v>
      </c>
      <c r="AX306" s="77">
        <f t="shared" si="239"/>
        <v>0</v>
      </c>
      <c r="AY306" s="77">
        <f t="shared" si="239"/>
        <v>0</v>
      </c>
      <c r="AZ306" s="77">
        <f t="shared" si="239"/>
        <v>0</v>
      </c>
      <c r="BA306" s="77">
        <f t="shared" si="239"/>
        <v>0</v>
      </c>
      <c r="BB306" s="77">
        <f t="shared" si="239"/>
        <v>0</v>
      </c>
      <c r="BC306" s="77">
        <f t="shared" si="239"/>
        <v>0</v>
      </c>
      <c r="BD306" s="77">
        <f t="shared" si="239"/>
        <v>0</v>
      </c>
      <c r="BE306" s="76">
        <f t="shared" si="239"/>
        <v>0</v>
      </c>
      <c r="BF306" s="78">
        <f t="shared" si="240"/>
        <v>0</v>
      </c>
      <c r="BG306" s="77">
        <f t="shared" si="240"/>
        <v>0</v>
      </c>
      <c r="BH306" s="77">
        <f t="shared" si="240"/>
        <v>0</v>
      </c>
      <c r="BI306" s="77">
        <f t="shared" si="240"/>
        <v>0</v>
      </c>
      <c r="BJ306" s="77">
        <f t="shared" si="240"/>
        <v>0</v>
      </c>
      <c r="BK306" s="77">
        <f t="shared" si="240"/>
        <v>0</v>
      </c>
      <c r="BL306" s="77">
        <f t="shared" si="240"/>
        <v>0</v>
      </c>
      <c r="BM306" s="77">
        <f t="shared" si="240"/>
        <v>0</v>
      </c>
      <c r="BN306" s="77">
        <f t="shared" si="240"/>
        <v>0</v>
      </c>
      <c r="BO306" s="77">
        <f t="shared" si="240"/>
        <v>0</v>
      </c>
      <c r="BP306" s="77">
        <f t="shared" si="240"/>
        <v>0</v>
      </c>
      <c r="BQ306" s="76">
        <f t="shared" si="240"/>
        <v>0</v>
      </c>
      <c r="BR306" s="78">
        <f t="shared" si="240"/>
        <v>0</v>
      </c>
      <c r="BS306" s="77">
        <f t="shared" si="240"/>
        <v>0</v>
      </c>
      <c r="BT306" s="77">
        <f t="shared" si="240"/>
        <v>0</v>
      </c>
      <c r="BU306" s="77">
        <f t="shared" si="240"/>
        <v>0</v>
      </c>
      <c r="BV306" s="77">
        <f t="shared" si="241"/>
        <v>0</v>
      </c>
      <c r="BW306" s="77">
        <f t="shared" si="241"/>
        <v>0</v>
      </c>
      <c r="BX306" s="77">
        <f t="shared" si="241"/>
        <v>0</v>
      </c>
      <c r="BY306" s="77">
        <f t="shared" si="241"/>
        <v>0</v>
      </c>
      <c r="BZ306" s="77">
        <f t="shared" si="241"/>
        <v>0</v>
      </c>
      <c r="CA306" s="77">
        <f t="shared" si="241"/>
        <v>0</v>
      </c>
      <c r="CB306" s="77">
        <f t="shared" si="241"/>
        <v>0</v>
      </c>
      <c r="CC306" s="76">
        <f t="shared" si="242"/>
        <v>0</v>
      </c>
      <c r="CD306" s="368"/>
    </row>
    <row r="307" spans="1:82" s="39" customFormat="1" ht="13.5" x14ac:dyDescent="0.75">
      <c r="B307" s="73" t="s">
        <v>478</v>
      </c>
      <c r="C307" s="129" t="s">
        <v>696</v>
      </c>
      <c r="D307" s="130" t="s">
        <v>446</v>
      </c>
      <c r="E307" s="255">
        <v>2</v>
      </c>
      <c r="F307" s="319"/>
      <c r="G307" s="74">
        <f t="shared" si="236"/>
        <v>0</v>
      </c>
      <c r="H307" s="75"/>
      <c r="I307" s="76"/>
      <c r="J307" s="75">
        <f t="shared" si="237"/>
        <v>0</v>
      </c>
      <c r="K307" s="77">
        <f t="shared" si="237"/>
        <v>0</v>
      </c>
      <c r="L307" s="77">
        <f t="shared" si="237"/>
        <v>0</v>
      </c>
      <c r="M307" s="77">
        <f t="shared" si="237"/>
        <v>0</v>
      </c>
      <c r="N307" s="77">
        <f t="shared" si="237"/>
        <v>0</v>
      </c>
      <c r="O307" s="77">
        <f t="shared" si="237"/>
        <v>0</v>
      </c>
      <c r="P307" s="77">
        <f t="shared" si="237"/>
        <v>0</v>
      </c>
      <c r="Q307" s="77">
        <f t="shared" si="237"/>
        <v>0</v>
      </c>
      <c r="R307" s="77">
        <f t="shared" si="237"/>
        <v>0</v>
      </c>
      <c r="S307" s="77">
        <f t="shared" si="237"/>
        <v>0</v>
      </c>
      <c r="T307" s="77">
        <f t="shared" si="237"/>
        <v>0</v>
      </c>
      <c r="U307" s="76">
        <f t="shared" si="237"/>
        <v>0</v>
      </c>
      <c r="V307" s="78">
        <f t="shared" si="237"/>
        <v>0</v>
      </c>
      <c r="W307" s="77">
        <f t="shared" si="237"/>
        <v>0</v>
      </c>
      <c r="X307" s="77">
        <f t="shared" si="237"/>
        <v>0</v>
      </c>
      <c r="Y307" s="77">
        <f t="shared" si="237"/>
        <v>0</v>
      </c>
      <c r="Z307" s="77">
        <f t="shared" si="238"/>
        <v>0</v>
      </c>
      <c r="AA307" s="77">
        <f t="shared" si="238"/>
        <v>0</v>
      </c>
      <c r="AB307" s="77">
        <f t="shared" si="238"/>
        <v>0</v>
      </c>
      <c r="AC307" s="77">
        <f t="shared" si="238"/>
        <v>0</v>
      </c>
      <c r="AD307" s="77">
        <f t="shared" si="238"/>
        <v>0</v>
      </c>
      <c r="AE307" s="77">
        <f t="shared" si="238"/>
        <v>0</v>
      </c>
      <c r="AF307" s="77">
        <f t="shared" si="238"/>
        <v>0</v>
      </c>
      <c r="AG307" s="76">
        <f t="shared" si="238"/>
        <v>0</v>
      </c>
      <c r="AH307" s="78">
        <f t="shared" si="238"/>
        <v>0</v>
      </c>
      <c r="AI307" s="77">
        <f t="shared" si="238"/>
        <v>0</v>
      </c>
      <c r="AJ307" s="77">
        <f t="shared" si="238"/>
        <v>0</v>
      </c>
      <c r="AK307" s="77">
        <f t="shared" si="238"/>
        <v>0</v>
      </c>
      <c r="AL307" s="77">
        <f t="shared" si="238"/>
        <v>0</v>
      </c>
      <c r="AM307" s="77">
        <f t="shared" si="238"/>
        <v>0</v>
      </c>
      <c r="AN307" s="77">
        <f t="shared" si="238"/>
        <v>0</v>
      </c>
      <c r="AO307" s="77">
        <f t="shared" si="238"/>
        <v>0</v>
      </c>
      <c r="AP307" s="77">
        <f t="shared" si="239"/>
        <v>0</v>
      </c>
      <c r="AQ307" s="77">
        <f t="shared" si="239"/>
        <v>0</v>
      </c>
      <c r="AR307" s="77">
        <f t="shared" si="239"/>
        <v>0</v>
      </c>
      <c r="AS307" s="76">
        <f t="shared" si="239"/>
        <v>0</v>
      </c>
      <c r="AT307" s="78">
        <f t="shared" si="239"/>
        <v>0</v>
      </c>
      <c r="AU307" s="77">
        <f t="shared" si="239"/>
        <v>0</v>
      </c>
      <c r="AV307" s="77">
        <f t="shared" si="239"/>
        <v>0</v>
      </c>
      <c r="AW307" s="77">
        <f t="shared" si="239"/>
        <v>0</v>
      </c>
      <c r="AX307" s="77">
        <f t="shared" si="239"/>
        <v>0</v>
      </c>
      <c r="AY307" s="77">
        <f t="shared" si="239"/>
        <v>0</v>
      </c>
      <c r="AZ307" s="77">
        <f t="shared" si="239"/>
        <v>0</v>
      </c>
      <c r="BA307" s="77">
        <f t="shared" si="239"/>
        <v>0</v>
      </c>
      <c r="BB307" s="77">
        <f t="shared" si="239"/>
        <v>0</v>
      </c>
      <c r="BC307" s="77">
        <f t="shared" si="239"/>
        <v>0</v>
      </c>
      <c r="BD307" s="77">
        <f t="shared" si="239"/>
        <v>0</v>
      </c>
      <c r="BE307" s="76">
        <f t="shared" si="239"/>
        <v>0</v>
      </c>
      <c r="BF307" s="78">
        <f t="shared" si="240"/>
        <v>0</v>
      </c>
      <c r="BG307" s="77">
        <f t="shared" si="240"/>
        <v>0</v>
      </c>
      <c r="BH307" s="77">
        <f t="shared" si="240"/>
        <v>0</v>
      </c>
      <c r="BI307" s="77">
        <f t="shared" si="240"/>
        <v>0</v>
      </c>
      <c r="BJ307" s="77">
        <f t="shared" si="240"/>
        <v>0</v>
      </c>
      <c r="BK307" s="77">
        <f t="shared" si="240"/>
        <v>0</v>
      </c>
      <c r="BL307" s="77">
        <f t="shared" si="240"/>
        <v>0</v>
      </c>
      <c r="BM307" s="77">
        <f t="shared" si="240"/>
        <v>0</v>
      </c>
      <c r="BN307" s="77">
        <f t="shared" si="240"/>
        <v>0</v>
      </c>
      <c r="BO307" s="77">
        <f t="shared" si="240"/>
        <v>0</v>
      </c>
      <c r="BP307" s="77">
        <f t="shared" si="240"/>
        <v>0</v>
      </c>
      <c r="BQ307" s="76">
        <f t="shared" si="240"/>
        <v>0</v>
      </c>
      <c r="BR307" s="78">
        <f t="shared" si="240"/>
        <v>0</v>
      </c>
      <c r="BS307" s="77">
        <f t="shared" si="240"/>
        <v>0</v>
      </c>
      <c r="BT307" s="77">
        <f t="shared" si="240"/>
        <v>0</v>
      </c>
      <c r="BU307" s="77">
        <f t="shared" si="240"/>
        <v>0</v>
      </c>
      <c r="BV307" s="77">
        <f t="shared" si="241"/>
        <v>0</v>
      </c>
      <c r="BW307" s="77">
        <f t="shared" si="241"/>
        <v>0</v>
      </c>
      <c r="BX307" s="77">
        <f t="shared" si="241"/>
        <v>0</v>
      </c>
      <c r="BY307" s="77">
        <f t="shared" si="241"/>
        <v>0</v>
      </c>
      <c r="BZ307" s="77">
        <f t="shared" si="241"/>
        <v>0</v>
      </c>
      <c r="CA307" s="77">
        <f t="shared" si="241"/>
        <v>0</v>
      </c>
      <c r="CB307" s="77">
        <f t="shared" si="241"/>
        <v>0</v>
      </c>
      <c r="CC307" s="76">
        <f t="shared" si="242"/>
        <v>0</v>
      </c>
      <c r="CD307" s="368"/>
    </row>
    <row r="308" spans="1:82" x14ac:dyDescent="0.75">
      <c r="A308" s="175"/>
      <c r="B308" s="176" t="s">
        <v>697</v>
      </c>
      <c r="C308" s="177" t="s">
        <v>882</v>
      </c>
      <c r="D308" s="178" t="s">
        <v>446</v>
      </c>
      <c r="E308" s="300">
        <v>0</v>
      </c>
      <c r="F308" s="229"/>
      <c r="G308" s="174">
        <f t="shared" si="236"/>
        <v>0</v>
      </c>
      <c r="H308" s="225"/>
      <c r="I308" s="226"/>
      <c r="J308" s="225">
        <f t="shared" si="237"/>
        <v>0</v>
      </c>
      <c r="K308" s="227">
        <f t="shared" si="237"/>
        <v>0</v>
      </c>
      <c r="L308" s="227">
        <f t="shared" si="237"/>
        <v>0</v>
      </c>
      <c r="M308" s="227">
        <f t="shared" si="237"/>
        <v>0</v>
      </c>
      <c r="N308" s="227">
        <f t="shared" si="237"/>
        <v>0</v>
      </c>
      <c r="O308" s="227">
        <f t="shared" si="237"/>
        <v>0</v>
      </c>
      <c r="P308" s="227">
        <f t="shared" si="237"/>
        <v>0</v>
      </c>
      <c r="Q308" s="227">
        <f t="shared" si="237"/>
        <v>0</v>
      </c>
      <c r="R308" s="227">
        <f t="shared" si="237"/>
        <v>0</v>
      </c>
      <c r="S308" s="227">
        <f t="shared" si="237"/>
        <v>0</v>
      </c>
      <c r="T308" s="227">
        <f t="shared" si="237"/>
        <v>0</v>
      </c>
      <c r="U308" s="226">
        <f t="shared" si="237"/>
        <v>0</v>
      </c>
      <c r="V308" s="225">
        <f t="shared" si="237"/>
        <v>0</v>
      </c>
      <c r="W308" s="227">
        <f t="shared" si="237"/>
        <v>0</v>
      </c>
      <c r="X308" s="227">
        <f t="shared" si="237"/>
        <v>0</v>
      </c>
      <c r="Y308" s="227">
        <f t="shared" ref="Y308" si="243">$G308/72</f>
        <v>0</v>
      </c>
      <c r="Z308" s="227">
        <f t="shared" si="238"/>
        <v>0</v>
      </c>
      <c r="AA308" s="227">
        <f t="shared" si="238"/>
        <v>0</v>
      </c>
      <c r="AB308" s="227">
        <f t="shared" si="238"/>
        <v>0</v>
      </c>
      <c r="AC308" s="227">
        <f t="shared" si="238"/>
        <v>0</v>
      </c>
      <c r="AD308" s="227">
        <f t="shared" si="238"/>
        <v>0</v>
      </c>
      <c r="AE308" s="227">
        <f t="shared" si="238"/>
        <v>0</v>
      </c>
      <c r="AF308" s="227">
        <f t="shared" si="238"/>
        <v>0</v>
      </c>
      <c r="AG308" s="226">
        <f t="shared" si="238"/>
        <v>0</v>
      </c>
      <c r="AH308" s="228">
        <f t="shared" si="238"/>
        <v>0</v>
      </c>
      <c r="AI308" s="227">
        <f t="shared" si="238"/>
        <v>0</v>
      </c>
      <c r="AJ308" s="227">
        <f t="shared" si="238"/>
        <v>0</v>
      </c>
      <c r="AK308" s="227">
        <f t="shared" si="238"/>
        <v>0</v>
      </c>
      <c r="AL308" s="227">
        <f t="shared" si="238"/>
        <v>0</v>
      </c>
      <c r="AM308" s="227">
        <f t="shared" si="238"/>
        <v>0</v>
      </c>
      <c r="AN308" s="227">
        <f t="shared" si="238"/>
        <v>0</v>
      </c>
      <c r="AO308" s="227">
        <f t="shared" ref="AO308" si="244">$G308/72</f>
        <v>0</v>
      </c>
      <c r="AP308" s="227">
        <f t="shared" si="239"/>
        <v>0</v>
      </c>
      <c r="AQ308" s="227">
        <f t="shared" si="239"/>
        <v>0</v>
      </c>
      <c r="AR308" s="227">
        <f t="shared" si="239"/>
        <v>0</v>
      </c>
      <c r="AS308" s="226">
        <f t="shared" si="239"/>
        <v>0</v>
      </c>
      <c r="AT308" s="228">
        <f t="shared" si="239"/>
        <v>0</v>
      </c>
      <c r="AU308" s="227">
        <f t="shared" si="239"/>
        <v>0</v>
      </c>
      <c r="AV308" s="227">
        <f t="shared" si="239"/>
        <v>0</v>
      </c>
      <c r="AW308" s="227">
        <f t="shared" si="239"/>
        <v>0</v>
      </c>
      <c r="AX308" s="227">
        <f t="shared" si="239"/>
        <v>0</v>
      </c>
      <c r="AY308" s="227">
        <f t="shared" si="239"/>
        <v>0</v>
      </c>
      <c r="AZ308" s="227">
        <f t="shared" si="239"/>
        <v>0</v>
      </c>
      <c r="BA308" s="227">
        <f t="shared" si="239"/>
        <v>0</v>
      </c>
      <c r="BB308" s="227">
        <f t="shared" si="239"/>
        <v>0</v>
      </c>
      <c r="BC308" s="227">
        <f t="shared" si="239"/>
        <v>0</v>
      </c>
      <c r="BD308" s="227">
        <f t="shared" si="239"/>
        <v>0</v>
      </c>
      <c r="BE308" s="226">
        <f t="shared" ref="BE308" si="245">$G308/72</f>
        <v>0</v>
      </c>
      <c r="BF308" s="228">
        <f t="shared" si="240"/>
        <v>0</v>
      </c>
      <c r="BG308" s="227">
        <f t="shared" si="240"/>
        <v>0</v>
      </c>
      <c r="BH308" s="227">
        <f t="shared" si="240"/>
        <v>0</v>
      </c>
      <c r="BI308" s="227">
        <f t="shared" si="240"/>
        <v>0</v>
      </c>
      <c r="BJ308" s="227">
        <f t="shared" si="240"/>
        <v>0</v>
      </c>
      <c r="BK308" s="227">
        <f t="shared" si="240"/>
        <v>0</v>
      </c>
      <c r="BL308" s="227">
        <f t="shared" si="240"/>
        <v>0</v>
      </c>
      <c r="BM308" s="227">
        <f t="shared" si="240"/>
        <v>0</v>
      </c>
      <c r="BN308" s="227">
        <f t="shared" si="240"/>
        <v>0</v>
      </c>
      <c r="BO308" s="227">
        <f t="shared" si="240"/>
        <v>0</v>
      </c>
      <c r="BP308" s="227">
        <f t="shared" si="240"/>
        <v>0</v>
      </c>
      <c r="BQ308" s="226">
        <f t="shared" si="240"/>
        <v>0</v>
      </c>
      <c r="BR308" s="228">
        <f t="shared" si="240"/>
        <v>0</v>
      </c>
      <c r="BS308" s="227">
        <f t="shared" si="240"/>
        <v>0</v>
      </c>
      <c r="BT308" s="227">
        <f t="shared" si="240"/>
        <v>0</v>
      </c>
      <c r="BU308" s="227">
        <f t="shared" ref="BU308" si="246">$G308/72</f>
        <v>0</v>
      </c>
      <c r="BV308" s="227">
        <f t="shared" si="241"/>
        <v>0</v>
      </c>
      <c r="BW308" s="227">
        <f t="shared" si="241"/>
        <v>0</v>
      </c>
      <c r="BX308" s="227">
        <f t="shared" si="241"/>
        <v>0</v>
      </c>
      <c r="BY308" s="227">
        <f t="shared" si="241"/>
        <v>0</v>
      </c>
      <c r="BZ308" s="227">
        <f t="shared" si="241"/>
        <v>0</v>
      </c>
      <c r="CA308" s="227">
        <f t="shared" si="241"/>
        <v>0</v>
      </c>
      <c r="CB308" s="227">
        <f t="shared" si="241"/>
        <v>0</v>
      </c>
      <c r="CC308" s="226">
        <f t="shared" si="242"/>
        <v>0</v>
      </c>
      <c r="CD308" s="368"/>
    </row>
    <row r="309" spans="1:82" x14ac:dyDescent="0.75">
      <c r="A309" s="175"/>
      <c r="B309" s="176" t="s">
        <v>698</v>
      </c>
      <c r="C309" s="177" t="s">
        <v>883</v>
      </c>
      <c r="D309" s="178" t="s">
        <v>446</v>
      </c>
      <c r="E309" s="300">
        <v>0</v>
      </c>
      <c r="F309" s="229"/>
      <c r="G309" s="174">
        <f t="shared" si="236"/>
        <v>0</v>
      </c>
      <c r="H309" s="225"/>
      <c r="I309" s="226"/>
      <c r="J309" s="225">
        <f t="shared" ref="J309:Y324" si="247">$G309/72</f>
        <v>0</v>
      </c>
      <c r="K309" s="227">
        <f t="shared" si="247"/>
        <v>0</v>
      </c>
      <c r="L309" s="227">
        <f t="shared" si="247"/>
        <v>0</v>
      </c>
      <c r="M309" s="227">
        <f t="shared" si="247"/>
        <v>0</v>
      </c>
      <c r="N309" s="227">
        <f t="shared" si="247"/>
        <v>0</v>
      </c>
      <c r="O309" s="227">
        <f t="shared" si="247"/>
        <v>0</v>
      </c>
      <c r="P309" s="227">
        <f t="shared" si="247"/>
        <v>0</v>
      </c>
      <c r="Q309" s="227">
        <f t="shared" si="247"/>
        <v>0</v>
      </c>
      <c r="R309" s="227">
        <f t="shared" si="247"/>
        <v>0</v>
      </c>
      <c r="S309" s="227">
        <f t="shared" si="247"/>
        <v>0</v>
      </c>
      <c r="T309" s="227">
        <f t="shared" si="247"/>
        <v>0</v>
      </c>
      <c r="U309" s="226">
        <f t="shared" si="247"/>
        <v>0</v>
      </c>
      <c r="V309" s="225">
        <f t="shared" si="247"/>
        <v>0</v>
      </c>
      <c r="W309" s="227">
        <f t="shared" si="247"/>
        <v>0</v>
      </c>
      <c r="X309" s="227">
        <f t="shared" si="247"/>
        <v>0</v>
      </c>
      <c r="Y309" s="227">
        <f t="shared" si="247"/>
        <v>0</v>
      </c>
      <c r="Z309" s="227">
        <f t="shared" ref="Z309:AO324" si="248">$G309/72</f>
        <v>0</v>
      </c>
      <c r="AA309" s="227">
        <f t="shared" si="248"/>
        <v>0</v>
      </c>
      <c r="AB309" s="227">
        <f t="shared" si="248"/>
        <v>0</v>
      </c>
      <c r="AC309" s="227">
        <f t="shared" si="248"/>
        <v>0</v>
      </c>
      <c r="AD309" s="227">
        <f t="shared" si="248"/>
        <v>0</v>
      </c>
      <c r="AE309" s="227">
        <f t="shared" si="248"/>
        <v>0</v>
      </c>
      <c r="AF309" s="227">
        <f t="shared" si="248"/>
        <v>0</v>
      </c>
      <c r="AG309" s="226">
        <f t="shared" si="248"/>
        <v>0</v>
      </c>
      <c r="AH309" s="228">
        <f t="shared" si="248"/>
        <v>0</v>
      </c>
      <c r="AI309" s="227">
        <f t="shared" si="248"/>
        <v>0</v>
      </c>
      <c r="AJ309" s="227">
        <f t="shared" si="248"/>
        <v>0</v>
      </c>
      <c r="AK309" s="227">
        <f t="shared" si="248"/>
        <v>0</v>
      </c>
      <c r="AL309" s="227">
        <f t="shared" si="248"/>
        <v>0</v>
      </c>
      <c r="AM309" s="227">
        <f t="shared" si="248"/>
        <v>0</v>
      </c>
      <c r="AN309" s="227">
        <f t="shared" si="248"/>
        <v>0</v>
      </c>
      <c r="AO309" s="227">
        <f t="shared" si="248"/>
        <v>0</v>
      </c>
      <c r="AP309" s="227">
        <f t="shared" ref="AP309:BE324" si="249">$G309/72</f>
        <v>0</v>
      </c>
      <c r="AQ309" s="227">
        <f t="shared" si="249"/>
        <v>0</v>
      </c>
      <c r="AR309" s="227">
        <f t="shared" si="249"/>
        <v>0</v>
      </c>
      <c r="AS309" s="226">
        <f t="shared" si="249"/>
        <v>0</v>
      </c>
      <c r="AT309" s="228">
        <f t="shared" si="249"/>
        <v>0</v>
      </c>
      <c r="AU309" s="227">
        <f t="shared" si="249"/>
        <v>0</v>
      </c>
      <c r="AV309" s="227">
        <f t="shared" si="249"/>
        <v>0</v>
      </c>
      <c r="AW309" s="227">
        <f t="shared" si="249"/>
        <v>0</v>
      </c>
      <c r="AX309" s="227">
        <f t="shared" si="249"/>
        <v>0</v>
      </c>
      <c r="AY309" s="227">
        <f t="shared" si="249"/>
        <v>0</v>
      </c>
      <c r="AZ309" s="227">
        <f t="shared" si="249"/>
        <v>0</v>
      </c>
      <c r="BA309" s="227">
        <f t="shared" si="249"/>
        <v>0</v>
      </c>
      <c r="BB309" s="227">
        <f t="shared" si="249"/>
        <v>0</v>
      </c>
      <c r="BC309" s="227">
        <f t="shared" si="249"/>
        <v>0</v>
      </c>
      <c r="BD309" s="227">
        <f t="shared" si="249"/>
        <v>0</v>
      </c>
      <c r="BE309" s="226">
        <f t="shared" si="249"/>
        <v>0</v>
      </c>
      <c r="BF309" s="228">
        <f t="shared" ref="BF309:BU324" si="250">$G309/72</f>
        <v>0</v>
      </c>
      <c r="BG309" s="227">
        <f t="shared" si="250"/>
        <v>0</v>
      </c>
      <c r="BH309" s="227">
        <f t="shared" si="250"/>
        <v>0</v>
      </c>
      <c r="BI309" s="227">
        <f t="shared" si="250"/>
        <v>0</v>
      </c>
      <c r="BJ309" s="227">
        <f t="shared" si="250"/>
        <v>0</v>
      </c>
      <c r="BK309" s="227">
        <f t="shared" si="250"/>
        <v>0</v>
      </c>
      <c r="BL309" s="227">
        <f t="shared" si="250"/>
        <v>0</v>
      </c>
      <c r="BM309" s="227">
        <f t="shared" si="250"/>
        <v>0</v>
      </c>
      <c r="BN309" s="227">
        <f t="shared" si="250"/>
        <v>0</v>
      </c>
      <c r="BO309" s="227">
        <f t="shared" si="250"/>
        <v>0</v>
      </c>
      <c r="BP309" s="227">
        <f t="shared" si="250"/>
        <v>0</v>
      </c>
      <c r="BQ309" s="226">
        <f t="shared" si="250"/>
        <v>0</v>
      </c>
      <c r="BR309" s="228">
        <f t="shared" si="250"/>
        <v>0</v>
      </c>
      <c r="BS309" s="227">
        <f t="shared" si="250"/>
        <v>0</v>
      </c>
      <c r="BT309" s="227">
        <f t="shared" si="250"/>
        <v>0</v>
      </c>
      <c r="BU309" s="227">
        <f t="shared" si="250"/>
        <v>0</v>
      </c>
      <c r="BV309" s="227">
        <f t="shared" si="241"/>
        <v>0</v>
      </c>
      <c r="BW309" s="227">
        <f t="shared" si="241"/>
        <v>0</v>
      </c>
      <c r="BX309" s="227">
        <f t="shared" si="241"/>
        <v>0</v>
      </c>
      <c r="BY309" s="227">
        <f t="shared" si="241"/>
        <v>0</v>
      </c>
      <c r="BZ309" s="227">
        <f t="shared" si="241"/>
        <v>0</v>
      </c>
      <c r="CA309" s="227">
        <f t="shared" si="241"/>
        <v>0</v>
      </c>
      <c r="CB309" s="227">
        <f t="shared" si="241"/>
        <v>0</v>
      </c>
      <c r="CC309" s="226">
        <f t="shared" si="242"/>
        <v>0</v>
      </c>
      <c r="CD309" s="368"/>
    </row>
    <row r="310" spans="1:82" x14ac:dyDescent="0.75">
      <c r="A310" s="175"/>
      <c r="B310" s="176" t="s">
        <v>699</v>
      </c>
      <c r="C310" s="177" t="s">
        <v>700</v>
      </c>
      <c r="D310" s="178" t="s">
        <v>446</v>
      </c>
      <c r="E310" s="300">
        <v>0</v>
      </c>
      <c r="F310" s="229"/>
      <c r="G310" s="174">
        <f t="shared" si="236"/>
        <v>0</v>
      </c>
      <c r="H310" s="225"/>
      <c r="I310" s="226"/>
      <c r="J310" s="225">
        <f t="shared" si="247"/>
        <v>0</v>
      </c>
      <c r="K310" s="227">
        <f t="shared" si="247"/>
        <v>0</v>
      </c>
      <c r="L310" s="227">
        <f t="shared" si="247"/>
        <v>0</v>
      </c>
      <c r="M310" s="227">
        <f t="shared" si="247"/>
        <v>0</v>
      </c>
      <c r="N310" s="227">
        <f t="shared" si="247"/>
        <v>0</v>
      </c>
      <c r="O310" s="227">
        <f t="shared" si="247"/>
        <v>0</v>
      </c>
      <c r="P310" s="227">
        <f t="shared" si="247"/>
        <v>0</v>
      </c>
      <c r="Q310" s="227">
        <f t="shared" si="247"/>
        <v>0</v>
      </c>
      <c r="R310" s="227">
        <f t="shared" si="247"/>
        <v>0</v>
      </c>
      <c r="S310" s="227">
        <f t="shared" si="247"/>
        <v>0</v>
      </c>
      <c r="T310" s="227">
        <f t="shared" si="247"/>
        <v>0</v>
      </c>
      <c r="U310" s="226">
        <f t="shared" si="247"/>
        <v>0</v>
      </c>
      <c r="V310" s="225">
        <f t="shared" si="247"/>
        <v>0</v>
      </c>
      <c r="W310" s="227">
        <f t="shared" si="247"/>
        <v>0</v>
      </c>
      <c r="X310" s="227">
        <f t="shared" si="247"/>
        <v>0</v>
      </c>
      <c r="Y310" s="227">
        <f t="shared" si="247"/>
        <v>0</v>
      </c>
      <c r="Z310" s="227">
        <f t="shared" si="248"/>
        <v>0</v>
      </c>
      <c r="AA310" s="227">
        <f t="shared" si="248"/>
        <v>0</v>
      </c>
      <c r="AB310" s="227">
        <f t="shared" si="248"/>
        <v>0</v>
      </c>
      <c r="AC310" s="227">
        <f t="shared" si="248"/>
        <v>0</v>
      </c>
      <c r="AD310" s="227">
        <f t="shared" si="248"/>
        <v>0</v>
      </c>
      <c r="AE310" s="227">
        <f t="shared" si="248"/>
        <v>0</v>
      </c>
      <c r="AF310" s="227">
        <f t="shared" si="248"/>
        <v>0</v>
      </c>
      <c r="AG310" s="226">
        <f t="shared" si="248"/>
        <v>0</v>
      </c>
      <c r="AH310" s="228">
        <f t="shared" si="248"/>
        <v>0</v>
      </c>
      <c r="AI310" s="227">
        <f t="shared" si="248"/>
        <v>0</v>
      </c>
      <c r="AJ310" s="227">
        <f t="shared" si="248"/>
        <v>0</v>
      </c>
      <c r="AK310" s="227">
        <f t="shared" si="248"/>
        <v>0</v>
      </c>
      <c r="AL310" s="227">
        <f t="shared" si="248"/>
        <v>0</v>
      </c>
      <c r="AM310" s="227">
        <f t="shared" si="248"/>
        <v>0</v>
      </c>
      <c r="AN310" s="227">
        <f t="shared" si="248"/>
        <v>0</v>
      </c>
      <c r="AO310" s="227">
        <f t="shared" si="248"/>
        <v>0</v>
      </c>
      <c r="AP310" s="227">
        <f t="shared" si="249"/>
        <v>0</v>
      </c>
      <c r="AQ310" s="227">
        <f t="shared" si="249"/>
        <v>0</v>
      </c>
      <c r="AR310" s="227">
        <f t="shared" si="249"/>
        <v>0</v>
      </c>
      <c r="AS310" s="226">
        <f t="shared" si="249"/>
        <v>0</v>
      </c>
      <c r="AT310" s="228">
        <f t="shared" si="249"/>
        <v>0</v>
      </c>
      <c r="AU310" s="227">
        <f t="shared" si="249"/>
        <v>0</v>
      </c>
      <c r="AV310" s="227">
        <f t="shared" si="249"/>
        <v>0</v>
      </c>
      <c r="AW310" s="227">
        <f t="shared" si="249"/>
        <v>0</v>
      </c>
      <c r="AX310" s="227">
        <f t="shared" si="249"/>
        <v>0</v>
      </c>
      <c r="AY310" s="227">
        <f t="shared" si="249"/>
        <v>0</v>
      </c>
      <c r="AZ310" s="227">
        <f t="shared" si="249"/>
        <v>0</v>
      </c>
      <c r="BA310" s="227">
        <f t="shared" si="249"/>
        <v>0</v>
      </c>
      <c r="BB310" s="227">
        <f t="shared" si="249"/>
        <v>0</v>
      </c>
      <c r="BC310" s="227">
        <f t="shared" si="249"/>
        <v>0</v>
      </c>
      <c r="BD310" s="227">
        <f t="shared" si="249"/>
        <v>0</v>
      </c>
      <c r="BE310" s="226">
        <f t="shared" si="249"/>
        <v>0</v>
      </c>
      <c r="BF310" s="228">
        <f t="shared" si="250"/>
        <v>0</v>
      </c>
      <c r="BG310" s="227">
        <f t="shared" si="250"/>
        <v>0</v>
      </c>
      <c r="BH310" s="227">
        <f t="shared" si="250"/>
        <v>0</v>
      </c>
      <c r="BI310" s="227">
        <f t="shared" si="250"/>
        <v>0</v>
      </c>
      <c r="BJ310" s="227">
        <f t="shared" si="250"/>
        <v>0</v>
      </c>
      <c r="BK310" s="227">
        <f t="shared" si="250"/>
        <v>0</v>
      </c>
      <c r="BL310" s="227">
        <f t="shared" si="250"/>
        <v>0</v>
      </c>
      <c r="BM310" s="227">
        <f t="shared" si="250"/>
        <v>0</v>
      </c>
      <c r="BN310" s="227">
        <f t="shared" si="250"/>
        <v>0</v>
      </c>
      <c r="BO310" s="227">
        <f t="shared" si="250"/>
        <v>0</v>
      </c>
      <c r="BP310" s="227">
        <f t="shared" si="250"/>
        <v>0</v>
      </c>
      <c r="BQ310" s="226">
        <f t="shared" si="250"/>
        <v>0</v>
      </c>
      <c r="BR310" s="228">
        <f t="shared" si="250"/>
        <v>0</v>
      </c>
      <c r="BS310" s="227">
        <f t="shared" si="250"/>
        <v>0</v>
      </c>
      <c r="BT310" s="227">
        <f t="shared" si="250"/>
        <v>0</v>
      </c>
      <c r="BU310" s="227">
        <f t="shared" si="250"/>
        <v>0</v>
      </c>
      <c r="BV310" s="227">
        <f t="shared" si="241"/>
        <v>0</v>
      </c>
      <c r="BW310" s="227">
        <f t="shared" si="241"/>
        <v>0</v>
      </c>
      <c r="BX310" s="227">
        <f t="shared" si="241"/>
        <v>0</v>
      </c>
      <c r="BY310" s="227">
        <f t="shared" si="241"/>
        <v>0</v>
      </c>
      <c r="BZ310" s="227">
        <f t="shared" si="241"/>
        <v>0</v>
      </c>
      <c r="CA310" s="227">
        <f t="shared" si="241"/>
        <v>0</v>
      </c>
      <c r="CB310" s="227">
        <f t="shared" si="241"/>
        <v>0</v>
      </c>
      <c r="CC310" s="226">
        <f t="shared" si="242"/>
        <v>0</v>
      </c>
      <c r="CD310" s="368"/>
    </row>
    <row r="311" spans="1:82" x14ac:dyDescent="0.75">
      <c r="A311" s="175"/>
      <c r="B311" s="176" t="s">
        <v>701</v>
      </c>
      <c r="C311" s="177" t="s">
        <v>884</v>
      </c>
      <c r="D311" s="178" t="s">
        <v>446</v>
      </c>
      <c r="E311" s="300">
        <v>0</v>
      </c>
      <c r="F311" s="229"/>
      <c r="G311" s="174">
        <f t="shared" si="236"/>
        <v>0</v>
      </c>
      <c r="H311" s="225"/>
      <c r="I311" s="226"/>
      <c r="J311" s="225">
        <f t="shared" si="247"/>
        <v>0</v>
      </c>
      <c r="K311" s="227">
        <f t="shared" si="247"/>
        <v>0</v>
      </c>
      <c r="L311" s="227">
        <f t="shared" si="247"/>
        <v>0</v>
      </c>
      <c r="M311" s="227">
        <f t="shared" si="247"/>
        <v>0</v>
      </c>
      <c r="N311" s="227">
        <f t="shared" si="247"/>
        <v>0</v>
      </c>
      <c r="O311" s="227">
        <f t="shared" si="247"/>
        <v>0</v>
      </c>
      <c r="P311" s="227">
        <f t="shared" si="247"/>
        <v>0</v>
      </c>
      <c r="Q311" s="227">
        <f t="shared" si="247"/>
        <v>0</v>
      </c>
      <c r="R311" s="227">
        <f t="shared" si="247"/>
        <v>0</v>
      </c>
      <c r="S311" s="227">
        <f t="shared" si="247"/>
        <v>0</v>
      </c>
      <c r="T311" s="227">
        <f t="shared" si="247"/>
        <v>0</v>
      </c>
      <c r="U311" s="226">
        <f t="shared" si="247"/>
        <v>0</v>
      </c>
      <c r="V311" s="225">
        <f t="shared" si="247"/>
        <v>0</v>
      </c>
      <c r="W311" s="227">
        <f t="shared" si="247"/>
        <v>0</v>
      </c>
      <c r="X311" s="227">
        <f t="shared" si="247"/>
        <v>0</v>
      </c>
      <c r="Y311" s="227">
        <f t="shared" si="247"/>
        <v>0</v>
      </c>
      <c r="Z311" s="227">
        <f t="shared" si="248"/>
        <v>0</v>
      </c>
      <c r="AA311" s="227">
        <f t="shared" si="248"/>
        <v>0</v>
      </c>
      <c r="AB311" s="227">
        <f t="shared" si="248"/>
        <v>0</v>
      </c>
      <c r="AC311" s="227">
        <f t="shared" si="248"/>
        <v>0</v>
      </c>
      <c r="AD311" s="227">
        <f t="shared" si="248"/>
        <v>0</v>
      </c>
      <c r="AE311" s="227">
        <f t="shared" si="248"/>
        <v>0</v>
      </c>
      <c r="AF311" s="227">
        <f t="shared" si="248"/>
        <v>0</v>
      </c>
      <c r="AG311" s="226">
        <f t="shared" si="248"/>
        <v>0</v>
      </c>
      <c r="AH311" s="228">
        <f t="shared" si="248"/>
        <v>0</v>
      </c>
      <c r="AI311" s="227">
        <f t="shared" si="248"/>
        <v>0</v>
      </c>
      <c r="AJ311" s="227">
        <f t="shared" si="248"/>
        <v>0</v>
      </c>
      <c r="AK311" s="227">
        <f t="shared" si="248"/>
        <v>0</v>
      </c>
      <c r="AL311" s="227">
        <f t="shared" si="248"/>
        <v>0</v>
      </c>
      <c r="AM311" s="227">
        <f t="shared" si="248"/>
        <v>0</v>
      </c>
      <c r="AN311" s="227">
        <f t="shared" si="248"/>
        <v>0</v>
      </c>
      <c r="AO311" s="227">
        <f t="shared" si="248"/>
        <v>0</v>
      </c>
      <c r="AP311" s="227">
        <f t="shared" si="249"/>
        <v>0</v>
      </c>
      <c r="AQ311" s="227">
        <f t="shared" si="249"/>
        <v>0</v>
      </c>
      <c r="AR311" s="227">
        <f t="shared" si="249"/>
        <v>0</v>
      </c>
      <c r="AS311" s="226">
        <f t="shared" si="249"/>
        <v>0</v>
      </c>
      <c r="AT311" s="228">
        <f t="shared" si="249"/>
        <v>0</v>
      </c>
      <c r="AU311" s="227">
        <f t="shared" si="249"/>
        <v>0</v>
      </c>
      <c r="AV311" s="227">
        <f t="shared" si="249"/>
        <v>0</v>
      </c>
      <c r="AW311" s="227">
        <f t="shared" si="249"/>
        <v>0</v>
      </c>
      <c r="AX311" s="227">
        <f t="shared" si="249"/>
        <v>0</v>
      </c>
      <c r="AY311" s="227">
        <f t="shared" si="249"/>
        <v>0</v>
      </c>
      <c r="AZ311" s="227">
        <f t="shared" si="249"/>
        <v>0</v>
      </c>
      <c r="BA311" s="227">
        <f t="shared" si="249"/>
        <v>0</v>
      </c>
      <c r="BB311" s="227">
        <f t="shared" si="249"/>
        <v>0</v>
      </c>
      <c r="BC311" s="227">
        <f t="shared" si="249"/>
        <v>0</v>
      </c>
      <c r="BD311" s="227">
        <f t="shared" si="249"/>
        <v>0</v>
      </c>
      <c r="BE311" s="226">
        <f t="shared" si="249"/>
        <v>0</v>
      </c>
      <c r="BF311" s="228">
        <f t="shared" si="250"/>
        <v>0</v>
      </c>
      <c r="BG311" s="227">
        <f t="shared" si="250"/>
        <v>0</v>
      </c>
      <c r="BH311" s="227">
        <f t="shared" si="250"/>
        <v>0</v>
      </c>
      <c r="BI311" s="227">
        <f t="shared" si="250"/>
        <v>0</v>
      </c>
      <c r="BJ311" s="227">
        <f t="shared" si="250"/>
        <v>0</v>
      </c>
      <c r="BK311" s="227">
        <f t="shared" si="250"/>
        <v>0</v>
      </c>
      <c r="BL311" s="227">
        <f t="shared" si="250"/>
        <v>0</v>
      </c>
      <c r="BM311" s="227">
        <f t="shared" si="250"/>
        <v>0</v>
      </c>
      <c r="BN311" s="227">
        <f t="shared" si="250"/>
        <v>0</v>
      </c>
      <c r="BO311" s="227">
        <f t="shared" si="250"/>
        <v>0</v>
      </c>
      <c r="BP311" s="227">
        <f t="shared" si="250"/>
        <v>0</v>
      </c>
      <c r="BQ311" s="226">
        <f t="shared" si="250"/>
        <v>0</v>
      </c>
      <c r="BR311" s="228">
        <f t="shared" si="250"/>
        <v>0</v>
      </c>
      <c r="BS311" s="227">
        <f t="shared" si="250"/>
        <v>0</v>
      </c>
      <c r="BT311" s="227">
        <f t="shared" si="250"/>
        <v>0</v>
      </c>
      <c r="BU311" s="227">
        <f t="shared" si="250"/>
        <v>0</v>
      </c>
      <c r="BV311" s="227">
        <f t="shared" si="241"/>
        <v>0</v>
      </c>
      <c r="BW311" s="227">
        <f t="shared" si="241"/>
        <v>0</v>
      </c>
      <c r="BX311" s="227">
        <f t="shared" si="241"/>
        <v>0</v>
      </c>
      <c r="BY311" s="227">
        <f t="shared" si="241"/>
        <v>0</v>
      </c>
      <c r="BZ311" s="227">
        <f t="shared" si="241"/>
        <v>0</v>
      </c>
      <c r="CA311" s="227">
        <f t="shared" si="241"/>
        <v>0</v>
      </c>
      <c r="CB311" s="227">
        <f t="shared" si="241"/>
        <v>0</v>
      </c>
      <c r="CC311" s="226">
        <f t="shared" si="242"/>
        <v>0</v>
      </c>
      <c r="CD311" s="368"/>
    </row>
    <row r="312" spans="1:82" s="39" customFormat="1" ht="13.5" x14ac:dyDescent="0.75">
      <c r="B312" s="73" t="s">
        <v>702</v>
      </c>
      <c r="C312" s="129" t="s">
        <v>703</v>
      </c>
      <c r="D312" s="130" t="s">
        <v>446</v>
      </c>
      <c r="E312" s="255">
        <v>1</v>
      </c>
      <c r="F312" s="319"/>
      <c r="G312" s="74">
        <f t="shared" si="236"/>
        <v>0</v>
      </c>
      <c r="H312" s="75"/>
      <c r="I312" s="76"/>
      <c r="J312" s="75">
        <f t="shared" si="247"/>
        <v>0</v>
      </c>
      <c r="K312" s="77">
        <f t="shared" si="247"/>
        <v>0</v>
      </c>
      <c r="L312" s="77">
        <f t="shared" si="247"/>
        <v>0</v>
      </c>
      <c r="M312" s="77">
        <f t="shared" si="247"/>
        <v>0</v>
      </c>
      <c r="N312" s="77">
        <f t="shared" si="247"/>
        <v>0</v>
      </c>
      <c r="O312" s="77">
        <f t="shared" si="247"/>
        <v>0</v>
      </c>
      <c r="P312" s="77">
        <f t="shared" si="247"/>
        <v>0</v>
      </c>
      <c r="Q312" s="77">
        <f t="shared" si="247"/>
        <v>0</v>
      </c>
      <c r="R312" s="77">
        <f t="shared" si="247"/>
        <v>0</v>
      </c>
      <c r="S312" s="77">
        <f t="shared" si="247"/>
        <v>0</v>
      </c>
      <c r="T312" s="77">
        <f t="shared" si="247"/>
        <v>0</v>
      </c>
      <c r="U312" s="76">
        <f t="shared" si="247"/>
        <v>0</v>
      </c>
      <c r="V312" s="78">
        <f t="shared" si="247"/>
        <v>0</v>
      </c>
      <c r="W312" s="77">
        <f t="shared" si="247"/>
        <v>0</v>
      </c>
      <c r="X312" s="77">
        <f t="shared" si="247"/>
        <v>0</v>
      </c>
      <c r="Y312" s="77">
        <f t="shared" si="247"/>
        <v>0</v>
      </c>
      <c r="Z312" s="77">
        <f t="shared" si="248"/>
        <v>0</v>
      </c>
      <c r="AA312" s="77">
        <f t="shared" si="248"/>
        <v>0</v>
      </c>
      <c r="AB312" s="77">
        <f t="shared" si="248"/>
        <v>0</v>
      </c>
      <c r="AC312" s="77">
        <f t="shared" si="248"/>
        <v>0</v>
      </c>
      <c r="AD312" s="77">
        <f t="shared" si="248"/>
        <v>0</v>
      </c>
      <c r="AE312" s="77">
        <f t="shared" si="248"/>
        <v>0</v>
      </c>
      <c r="AF312" s="77">
        <f t="shared" si="248"/>
        <v>0</v>
      </c>
      <c r="AG312" s="76">
        <f t="shared" si="248"/>
        <v>0</v>
      </c>
      <c r="AH312" s="78">
        <f t="shared" si="248"/>
        <v>0</v>
      </c>
      <c r="AI312" s="77">
        <f t="shared" si="248"/>
        <v>0</v>
      </c>
      <c r="AJ312" s="77">
        <f t="shared" si="248"/>
        <v>0</v>
      </c>
      <c r="AK312" s="77">
        <f t="shared" si="248"/>
        <v>0</v>
      </c>
      <c r="AL312" s="77">
        <f t="shared" si="248"/>
        <v>0</v>
      </c>
      <c r="AM312" s="77">
        <f t="shared" si="248"/>
        <v>0</v>
      </c>
      <c r="AN312" s="77">
        <f t="shared" si="248"/>
        <v>0</v>
      </c>
      <c r="AO312" s="77">
        <f t="shared" si="248"/>
        <v>0</v>
      </c>
      <c r="AP312" s="77">
        <f t="shared" si="249"/>
        <v>0</v>
      </c>
      <c r="AQ312" s="77">
        <f t="shared" si="249"/>
        <v>0</v>
      </c>
      <c r="AR312" s="77">
        <f t="shared" si="249"/>
        <v>0</v>
      </c>
      <c r="AS312" s="76">
        <f t="shared" si="249"/>
        <v>0</v>
      </c>
      <c r="AT312" s="78">
        <f t="shared" si="249"/>
        <v>0</v>
      </c>
      <c r="AU312" s="77">
        <f t="shared" si="249"/>
        <v>0</v>
      </c>
      <c r="AV312" s="77">
        <f t="shared" si="249"/>
        <v>0</v>
      </c>
      <c r="AW312" s="77">
        <f t="shared" si="249"/>
        <v>0</v>
      </c>
      <c r="AX312" s="77">
        <f t="shared" si="249"/>
        <v>0</v>
      </c>
      <c r="AY312" s="77">
        <f t="shared" si="249"/>
        <v>0</v>
      </c>
      <c r="AZ312" s="77">
        <f t="shared" si="249"/>
        <v>0</v>
      </c>
      <c r="BA312" s="77">
        <f t="shared" si="249"/>
        <v>0</v>
      </c>
      <c r="BB312" s="77">
        <f t="shared" si="249"/>
        <v>0</v>
      </c>
      <c r="BC312" s="77">
        <f t="shared" si="249"/>
        <v>0</v>
      </c>
      <c r="BD312" s="77">
        <f t="shared" si="249"/>
        <v>0</v>
      </c>
      <c r="BE312" s="76">
        <f t="shared" si="249"/>
        <v>0</v>
      </c>
      <c r="BF312" s="78">
        <f t="shared" si="250"/>
        <v>0</v>
      </c>
      <c r="BG312" s="77">
        <f t="shared" si="250"/>
        <v>0</v>
      </c>
      <c r="BH312" s="77">
        <f t="shared" si="250"/>
        <v>0</v>
      </c>
      <c r="BI312" s="77">
        <f t="shared" si="250"/>
        <v>0</v>
      </c>
      <c r="BJ312" s="77">
        <f t="shared" si="250"/>
        <v>0</v>
      </c>
      <c r="BK312" s="77">
        <f t="shared" si="250"/>
        <v>0</v>
      </c>
      <c r="BL312" s="77">
        <f t="shared" si="250"/>
        <v>0</v>
      </c>
      <c r="BM312" s="77">
        <f t="shared" si="250"/>
        <v>0</v>
      </c>
      <c r="BN312" s="77">
        <f t="shared" si="250"/>
        <v>0</v>
      </c>
      <c r="BO312" s="77">
        <f t="shared" si="250"/>
        <v>0</v>
      </c>
      <c r="BP312" s="77">
        <f t="shared" si="250"/>
        <v>0</v>
      </c>
      <c r="BQ312" s="76">
        <f t="shared" si="250"/>
        <v>0</v>
      </c>
      <c r="BR312" s="78">
        <f t="shared" si="250"/>
        <v>0</v>
      </c>
      <c r="BS312" s="77">
        <f t="shared" si="250"/>
        <v>0</v>
      </c>
      <c r="BT312" s="77">
        <f t="shared" si="250"/>
        <v>0</v>
      </c>
      <c r="BU312" s="77">
        <f t="shared" si="250"/>
        <v>0</v>
      </c>
      <c r="BV312" s="77">
        <f t="shared" si="241"/>
        <v>0</v>
      </c>
      <c r="BW312" s="77">
        <f t="shared" si="241"/>
        <v>0</v>
      </c>
      <c r="BX312" s="77">
        <f t="shared" si="241"/>
        <v>0</v>
      </c>
      <c r="BY312" s="77">
        <f t="shared" si="241"/>
        <v>0</v>
      </c>
      <c r="BZ312" s="77">
        <f t="shared" si="241"/>
        <v>0</v>
      </c>
      <c r="CA312" s="77">
        <f t="shared" si="241"/>
        <v>0</v>
      </c>
      <c r="CB312" s="77">
        <f t="shared" si="241"/>
        <v>0</v>
      </c>
      <c r="CC312" s="76">
        <f t="shared" si="242"/>
        <v>0</v>
      </c>
      <c r="CD312" s="368"/>
    </row>
    <row r="313" spans="1:82" s="39" customFormat="1" ht="13.5" x14ac:dyDescent="0.75">
      <c r="B313" s="73" t="s">
        <v>704</v>
      </c>
      <c r="C313" s="129" t="s">
        <v>705</v>
      </c>
      <c r="D313" s="130" t="s">
        <v>446</v>
      </c>
      <c r="E313" s="255">
        <v>1</v>
      </c>
      <c r="F313" s="319"/>
      <c r="G313" s="74">
        <f t="shared" si="236"/>
        <v>0</v>
      </c>
      <c r="H313" s="75"/>
      <c r="I313" s="76"/>
      <c r="J313" s="75">
        <f t="shared" si="247"/>
        <v>0</v>
      </c>
      <c r="K313" s="77">
        <f t="shared" si="247"/>
        <v>0</v>
      </c>
      <c r="L313" s="77">
        <f t="shared" si="247"/>
        <v>0</v>
      </c>
      <c r="M313" s="77">
        <f t="shared" si="247"/>
        <v>0</v>
      </c>
      <c r="N313" s="77">
        <f t="shared" si="247"/>
        <v>0</v>
      </c>
      <c r="O313" s="77">
        <f t="shared" si="247"/>
        <v>0</v>
      </c>
      <c r="P313" s="77">
        <f t="shared" si="247"/>
        <v>0</v>
      </c>
      <c r="Q313" s="77">
        <f t="shared" si="247"/>
        <v>0</v>
      </c>
      <c r="R313" s="77">
        <f t="shared" si="247"/>
        <v>0</v>
      </c>
      <c r="S313" s="77">
        <f t="shared" si="247"/>
        <v>0</v>
      </c>
      <c r="T313" s="77">
        <f t="shared" si="247"/>
        <v>0</v>
      </c>
      <c r="U313" s="76">
        <f t="shared" si="247"/>
        <v>0</v>
      </c>
      <c r="V313" s="78">
        <f t="shared" si="247"/>
        <v>0</v>
      </c>
      <c r="W313" s="77">
        <f t="shared" si="247"/>
        <v>0</v>
      </c>
      <c r="X313" s="77">
        <f t="shared" si="247"/>
        <v>0</v>
      </c>
      <c r="Y313" s="77">
        <f t="shared" si="247"/>
        <v>0</v>
      </c>
      <c r="Z313" s="77">
        <f t="shared" si="248"/>
        <v>0</v>
      </c>
      <c r="AA313" s="77">
        <f t="shared" si="248"/>
        <v>0</v>
      </c>
      <c r="AB313" s="77">
        <f t="shared" si="248"/>
        <v>0</v>
      </c>
      <c r="AC313" s="77">
        <f t="shared" si="248"/>
        <v>0</v>
      </c>
      <c r="AD313" s="77">
        <f t="shared" si="248"/>
        <v>0</v>
      </c>
      <c r="AE313" s="77">
        <f t="shared" si="248"/>
        <v>0</v>
      </c>
      <c r="AF313" s="77">
        <f t="shared" si="248"/>
        <v>0</v>
      </c>
      <c r="AG313" s="76">
        <f t="shared" si="248"/>
        <v>0</v>
      </c>
      <c r="AH313" s="78">
        <f t="shared" si="248"/>
        <v>0</v>
      </c>
      <c r="AI313" s="77">
        <f t="shared" si="248"/>
        <v>0</v>
      </c>
      <c r="AJ313" s="77">
        <f t="shared" si="248"/>
        <v>0</v>
      </c>
      <c r="AK313" s="77">
        <f t="shared" si="248"/>
        <v>0</v>
      </c>
      <c r="AL313" s="77">
        <f t="shared" si="248"/>
        <v>0</v>
      </c>
      <c r="AM313" s="77">
        <f t="shared" si="248"/>
        <v>0</v>
      </c>
      <c r="AN313" s="77">
        <f t="shared" si="248"/>
        <v>0</v>
      </c>
      <c r="AO313" s="77">
        <f t="shared" si="248"/>
        <v>0</v>
      </c>
      <c r="AP313" s="77">
        <f t="shared" si="249"/>
        <v>0</v>
      </c>
      <c r="AQ313" s="77">
        <f t="shared" si="249"/>
        <v>0</v>
      </c>
      <c r="AR313" s="77">
        <f t="shared" si="249"/>
        <v>0</v>
      </c>
      <c r="AS313" s="76">
        <f t="shared" si="249"/>
        <v>0</v>
      </c>
      <c r="AT313" s="78">
        <f t="shared" si="249"/>
        <v>0</v>
      </c>
      <c r="AU313" s="77">
        <f t="shared" si="249"/>
        <v>0</v>
      </c>
      <c r="AV313" s="77">
        <f t="shared" si="249"/>
        <v>0</v>
      </c>
      <c r="AW313" s="77">
        <f t="shared" si="249"/>
        <v>0</v>
      </c>
      <c r="AX313" s="77">
        <f t="shared" si="249"/>
        <v>0</v>
      </c>
      <c r="AY313" s="77">
        <f t="shared" si="249"/>
        <v>0</v>
      </c>
      <c r="AZ313" s="77">
        <f t="shared" si="249"/>
        <v>0</v>
      </c>
      <c r="BA313" s="77">
        <f t="shared" si="249"/>
        <v>0</v>
      </c>
      <c r="BB313" s="77">
        <f t="shared" si="249"/>
        <v>0</v>
      </c>
      <c r="BC313" s="77">
        <f t="shared" si="249"/>
        <v>0</v>
      </c>
      <c r="BD313" s="77">
        <f t="shared" si="249"/>
        <v>0</v>
      </c>
      <c r="BE313" s="76">
        <f t="shared" si="249"/>
        <v>0</v>
      </c>
      <c r="BF313" s="78">
        <f t="shared" si="250"/>
        <v>0</v>
      </c>
      <c r="BG313" s="77">
        <f t="shared" si="250"/>
        <v>0</v>
      </c>
      <c r="BH313" s="77">
        <f t="shared" si="250"/>
        <v>0</v>
      </c>
      <c r="BI313" s="77">
        <f t="shared" si="250"/>
        <v>0</v>
      </c>
      <c r="BJ313" s="77">
        <f t="shared" si="250"/>
        <v>0</v>
      </c>
      <c r="BK313" s="77">
        <f t="shared" si="250"/>
        <v>0</v>
      </c>
      <c r="BL313" s="77">
        <f t="shared" si="250"/>
        <v>0</v>
      </c>
      <c r="BM313" s="77">
        <f t="shared" si="250"/>
        <v>0</v>
      </c>
      <c r="BN313" s="77">
        <f t="shared" si="250"/>
        <v>0</v>
      </c>
      <c r="BO313" s="77">
        <f t="shared" si="250"/>
        <v>0</v>
      </c>
      <c r="BP313" s="77">
        <f t="shared" si="250"/>
        <v>0</v>
      </c>
      <c r="BQ313" s="76">
        <f t="shared" si="250"/>
        <v>0</v>
      </c>
      <c r="BR313" s="78">
        <f t="shared" si="250"/>
        <v>0</v>
      </c>
      <c r="BS313" s="77">
        <f t="shared" si="250"/>
        <v>0</v>
      </c>
      <c r="BT313" s="77">
        <f t="shared" si="250"/>
        <v>0</v>
      </c>
      <c r="BU313" s="77">
        <f t="shared" si="250"/>
        <v>0</v>
      </c>
      <c r="BV313" s="77">
        <f t="shared" si="241"/>
        <v>0</v>
      </c>
      <c r="BW313" s="77">
        <f t="shared" si="241"/>
        <v>0</v>
      </c>
      <c r="BX313" s="77">
        <f t="shared" si="241"/>
        <v>0</v>
      </c>
      <c r="BY313" s="77">
        <f t="shared" si="241"/>
        <v>0</v>
      </c>
      <c r="BZ313" s="77">
        <f t="shared" si="241"/>
        <v>0</v>
      </c>
      <c r="CA313" s="77">
        <f t="shared" si="241"/>
        <v>0</v>
      </c>
      <c r="CB313" s="77">
        <f t="shared" si="241"/>
        <v>0</v>
      </c>
      <c r="CC313" s="76">
        <f t="shared" si="242"/>
        <v>0</v>
      </c>
      <c r="CD313" s="368"/>
    </row>
    <row r="314" spans="1:82" s="39" customFormat="1" ht="13.5" x14ac:dyDescent="0.75">
      <c r="B314" s="73" t="s">
        <v>706</v>
      </c>
      <c r="C314" s="129" t="s">
        <v>885</v>
      </c>
      <c r="D314" s="130" t="s">
        <v>446</v>
      </c>
      <c r="E314" s="255">
        <v>12</v>
      </c>
      <c r="F314" s="319"/>
      <c r="G314" s="74">
        <f t="shared" si="236"/>
        <v>0</v>
      </c>
      <c r="H314" s="75"/>
      <c r="I314" s="76"/>
      <c r="J314" s="75">
        <f t="shared" si="247"/>
        <v>0</v>
      </c>
      <c r="K314" s="77">
        <f t="shared" si="247"/>
        <v>0</v>
      </c>
      <c r="L314" s="77">
        <f t="shared" si="247"/>
        <v>0</v>
      </c>
      <c r="M314" s="77">
        <f t="shared" si="247"/>
        <v>0</v>
      </c>
      <c r="N314" s="77">
        <f t="shared" si="247"/>
        <v>0</v>
      </c>
      <c r="O314" s="77">
        <f t="shared" si="247"/>
        <v>0</v>
      </c>
      <c r="P314" s="77">
        <f t="shared" si="247"/>
        <v>0</v>
      </c>
      <c r="Q314" s="77">
        <f t="shared" si="247"/>
        <v>0</v>
      </c>
      <c r="R314" s="77">
        <f t="shared" si="247"/>
        <v>0</v>
      </c>
      <c r="S314" s="77">
        <f t="shared" si="247"/>
        <v>0</v>
      </c>
      <c r="T314" s="77">
        <f t="shared" si="247"/>
        <v>0</v>
      </c>
      <c r="U314" s="76">
        <f t="shared" si="247"/>
        <v>0</v>
      </c>
      <c r="V314" s="78">
        <f t="shared" si="247"/>
        <v>0</v>
      </c>
      <c r="W314" s="77">
        <f t="shared" si="247"/>
        <v>0</v>
      </c>
      <c r="X314" s="77">
        <f t="shared" si="247"/>
        <v>0</v>
      </c>
      <c r="Y314" s="77">
        <f t="shared" si="247"/>
        <v>0</v>
      </c>
      <c r="Z314" s="77">
        <f t="shared" si="248"/>
        <v>0</v>
      </c>
      <c r="AA314" s="77">
        <f t="shared" si="248"/>
        <v>0</v>
      </c>
      <c r="AB314" s="77">
        <f t="shared" si="248"/>
        <v>0</v>
      </c>
      <c r="AC314" s="77">
        <f t="shared" si="248"/>
        <v>0</v>
      </c>
      <c r="AD314" s="77">
        <f t="shared" si="248"/>
        <v>0</v>
      </c>
      <c r="AE314" s="77">
        <f t="shared" si="248"/>
        <v>0</v>
      </c>
      <c r="AF314" s="77">
        <f t="shared" si="248"/>
        <v>0</v>
      </c>
      <c r="AG314" s="76">
        <f t="shared" si="248"/>
        <v>0</v>
      </c>
      <c r="AH314" s="78">
        <f t="shared" si="248"/>
        <v>0</v>
      </c>
      <c r="AI314" s="77">
        <f t="shared" si="248"/>
        <v>0</v>
      </c>
      <c r="AJ314" s="77">
        <f t="shared" si="248"/>
        <v>0</v>
      </c>
      <c r="AK314" s="77">
        <f t="shared" si="248"/>
        <v>0</v>
      </c>
      <c r="AL314" s="77">
        <f t="shared" si="248"/>
        <v>0</v>
      </c>
      <c r="AM314" s="77">
        <f t="shared" si="248"/>
        <v>0</v>
      </c>
      <c r="AN314" s="77">
        <f t="shared" si="248"/>
        <v>0</v>
      </c>
      <c r="AO314" s="77">
        <f t="shared" si="248"/>
        <v>0</v>
      </c>
      <c r="AP314" s="77">
        <f t="shared" si="249"/>
        <v>0</v>
      </c>
      <c r="AQ314" s="77">
        <f t="shared" si="249"/>
        <v>0</v>
      </c>
      <c r="AR314" s="77">
        <f t="shared" si="249"/>
        <v>0</v>
      </c>
      <c r="AS314" s="76">
        <f t="shared" si="249"/>
        <v>0</v>
      </c>
      <c r="AT314" s="78">
        <f t="shared" si="249"/>
        <v>0</v>
      </c>
      <c r="AU314" s="77">
        <f t="shared" si="249"/>
        <v>0</v>
      </c>
      <c r="AV314" s="77">
        <f t="shared" si="249"/>
        <v>0</v>
      </c>
      <c r="AW314" s="77">
        <f t="shared" si="249"/>
        <v>0</v>
      </c>
      <c r="AX314" s="77">
        <f t="shared" si="249"/>
        <v>0</v>
      </c>
      <c r="AY314" s="77">
        <f t="shared" si="249"/>
        <v>0</v>
      </c>
      <c r="AZ314" s="77">
        <f t="shared" si="249"/>
        <v>0</v>
      </c>
      <c r="BA314" s="77">
        <f t="shared" si="249"/>
        <v>0</v>
      </c>
      <c r="BB314" s="77">
        <f t="shared" si="249"/>
        <v>0</v>
      </c>
      <c r="BC314" s="77">
        <f t="shared" si="249"/>
        <v>0</v>
      </c>
      <c r="BD314" s="77">
        <f t="shared" si="249"/>
        <v>0</v>
      </c>
      <c r="BE314" s="76">
        <f t="shared" si="249"/>
        <v>0</v>
      </c>
      <c r="BF314" s="78">
        <f t="shared" si="250"/>
        <v>0</v>
      </c>
      <c r="BG314" s="77">
        <f t="shared" si="250"/>
        <v>0</v>
      </c>
      <c r="BH314" s="77">
        <f t="shared" si="250"/>
        <v>0</v>
      </c>
      <c r="BI314" s="77">
        <f t="shared" si="250"/>
        <v>0</v>
      </c>
      <c r="BJ314" s="77">
        <f t="shared" si="250"/>
        <v>0</v>
      </c>
      <c r="BK314" s="77">
        <f t="shared" si="250"/>
        <v>0</v>
      </c>
      <c r="BL314" s="77">
        <f t="shared" si="250"/>
        <v>0</v>
      </c>
      <c r="BM314" s="77">
        <f t="shared" si="250"/>
        <v>0</v>
      </c>
      <c r="BN314" s="77">
        <f t="shared" si="250"/>
        <v>0</v>
      </c>
      <c r="BO314" s="77">
        <f t="shared" si="250"/>
        <v>0</v>
      </c>
      <c r="BP314" s="77">
        <f t="shared" si="250"/>
        <v>0</v>
      </c>
      <c r="BQ314" s="76">
        <f t="shared" si="250"/>
        <v>0</v>
      </c>
      <c r="BR314" s="78">
        <f t="shared" si="250"/>
        <v>0</v>
      </c>
      <c r="BS314" s="77">
        <f t="shared" si="250"/>
        <v>0</v>
      </c>
      <c r="BT314" s="77">
        <f t="shared" si="250"/>
        <v>0</v>
      </c>
      <c r="BU314" s="77">
        <f t="shared" si="250"/>
        <v>0</v>
      </c>
      <c r="BV314" s="77">
        <f t="shared" si="241"/>
        <v>0</v>
      </c>
      <c r="BW314" s="77">
        <f t="shared" si="241"/>
        <v>0</v>
      </c>
      <c r="BX314" s="77">
        <f t="shared" si="241"/>
        <v>0</v>
      </c>
      <c r="BY314" s="77">
        <f t="shared" si="241"/>
        <v>0</v>
      </c>
      <c r="BZ314" s="77">
        <f t="shared" si="241"/>
        <v>0</v>
      </c>
      <c r="CA314" s="77">
        <f t="shared" si="241"/>
        <v>0</v>
      </c>
      <c r="CB314" s="77">
        <f t="shared" si="241"/>
        <v>0</v>
      </c>
      <c r="CC314" s="76">
        <f t="shared" si="242"/>
        <v>0</v>
      </c>
      <c r="CD314" s="368"/>
    </row>
    <row r="315" spans="1:82" x14ac:dyDescent="0.75">
      <c r="A315" s="175"/>
      <c r="B315" s="176" t="s">
        <v>707</v>
      </c>
      <c r="C315" s="177" t="s">
        <v>708</v>
      </c>
      <c r="D315" s="178" t="s">
        <v>86</v>
      </c>
      <c r="E315" s="300">
        <v>0</v>
      </c>
      <c r="F315" s="229"/>
      <c r="G315" s="174">
        <f t="shared" si="236"/>
        <v>0</v>
      </c>
      <c r="H315" s="225"/>
      <c r="I315" s="226"/>
      <c r="J315" s="225">
        <f t="shared" si="247"/>
        <v>0</v>
      </c>
      <c r="K315" s="227">
        <f t="shared" si="247"/>
        <v>0</v>
      </c>
      <c r="L315" s="227">
        <f t="shared" si="247"/>
        <v>0</v>
      </c>
      <c r="M315" s="227">
        <f t="shared" si="247"/>
        <v>0</v>
      </c>
      <c r="N315" s="227">
        <f t="shared" si="247"/>
        <v>0</v>
      </c>
      <c r="O315" s="227">
        <f t="shared" si="247"/>
        <v>0</v>
      </c>
      <c r="P315" s="227">
        <f t="shared" si="247"/>
        <v>0</v>
      </c>
      <c r="Q315" s="227">
        <f t="shared" si="247"/>
        <v>0</v>
      </c>
      <c r="R315" s="227">
        <f t="shared" si="247"/>
        <v>0</v>
      </c>
      <c r="S315" s="227">
        <f t="shared" si="247"/>
        <v>0</v>
      </c>
      <c r="T315" s="227">
        <f t="shared" si="247"/>
        <v>0</v>
      </c>
      <c r="U315" s="226">
        <f t="shared" si="247"/>
        <v>0</v>
      </c>
      <c r="V315" s="225">
        <f t="shared" si="247"/>
        <v>0</v>
      </c>
      <c r="W315" s="227">
        <f t="shared" si="247"/>
        <v>0</v>
      </c>
      <c r="X315" s="227">
        <f t="shared" si="247"/>
        <v>0</v>
      </c>
      <c r="Y315" s="227">
        <f t="shared" si="247"/>
        <v>0</v>
      </c>
      <c r="Z315" s="227">
        <f t="shared" si="248"/>
        <v>0</v>
      </c>
      <c r="AA315" s="227">
        <f t="shared" si="248"/>
        <v>0</v>
      </c>
      <c r="AB315" s="227">
        <f t="shared" si="248"/>
        <v>0</v>
      </c>
      <c r="AC315" s="227">
        <f t="shared" si="248"/>
        <v>0</v>
      </c>
      <c r="AD315" s="227">
        <f t="shared" si="248"/>
        <v>0</v>
      </c>
      <c r="AE315" s="227">
        <f t="shared" si="248"/>
        <v>0</v>
      </c>
      <c r="AF315" s="227">
        <f t="shared" si="248"/>
        <v>0</v>
      </c>
      <c r="AG315" s="226">
        <f t="shared" si="248"/>
        <v>0</v>
      </c>
      <c r="AH315" s="228">
        <f t="shared" si="248"/>
        <v>0</v>
      </c>
      <c r="AI315" s="227">
        <f t="shared" si="248"/>
        <v>0</v>
      </c>
      <c r="AJ315" s="227">
        <f t="shared" si="248"/>
        <v>0</v>
      </c>
      <c r="AK315" s="227">
        <f t="shared" si="248"/>
        <v>0</v>
      </c>
      <c r="AL315" s="227">
        <f t="shared" si="248"/>
        <v>0</v>
      </c>
      <c r="AM315" s="227">
        <f t="shared" si="248"/>
        <v>0</v>
      </c>
      <c r="AN315" s="227">
        <f t="shared" si="248"/>
        <v>0</v>
      </c>
      <c r="AO315" s="227">
        <f t="shared" si="248"/>
        <v>0</v>
      </c>
      <c r="AP315" s="227">
        <f t="shared" si="249"/>
        <v>0</v>
      </c>
      <c r="AQ315" s="227">
        <f t="shared" si="249"/>
        <v>0</v>
      </c>
      <c r="AR315" s="227">
        <f t="shared" si="249"/>
        <v>0</v>
      </c>
      <c r="AS315" s="226">
        <f t="shared" si="249"/>
        <v>0</v>
      </c>
      <c r="AT315" s="228">
        <f t="shared" si="249"/>
        <v>0</v>
      </c>
      <c r="AU315" s="227">
        <f t="shared" si="249"/>
        <v>0</v>
      </c>
      <c r="AV315" s="227">
        <f t="shared" si="249"/>
        <v>0</v>
      </c>
      <c r="AW315" s="227">
        <f t="shared" si="249"/>
        <v>0</v>
      </c>
      <c r="AX315" s="227">
        <f t="shared" si="249"/>
        <v>0</v>
      </c>
      <c r="AY315" s="227">
        <f t="shared" si="249"/>
        <v>0</v>
      </c>
      <c r="AZ315" s="227">
        <f t="shared" si="249"/>
        <v>0</v>
      </c>
      <c r="BA315" s="227">
        <f t="shared" si="249"/>
        <v>0</v>
      </c>
      <c r="BB315" s="227">
        <f t="shared" si="249"/>
        <v>0</v>
      </c>
      <c r="BC315" s="227">
        <f t="shared" si="249"/>
        <v>0</v>
      </c>
      <c r="BD315" s="227">
        <f t="shared" si="249"/>
        <v>0</v>
      </c>
      <c r="BE315" s="226">
        <f t="shared" si="249"/>
        <v>0</v>
      </c>
      <c r="BF315" s="228">
        <f t="shared" si="250"/>
        <v>0</v>
      </c>
      <c r="BG315" s="227">
        <f t="shared" si="250"/>
        <v>0</v>
      </c>
      <c r="BH315" s="227">
        <f t="shared" si="250"/>
        <v>0</v>
      </c>
      <c r="BI315" s="227">
        <f t="shared" si="250"/>
        <v>0</v>
      </c>
      <c r="BJ315" s="227">
        <f t="shared" si="250"/>
        <v>0</v>
      </c>
      <c r="BK315" s="227">
        <f t="shared" si="250"/>
        <v>0</v>
      </c>
      <c r="BL315" s="227">
        <f t="shared" si="250"/>
        <v>0</v>
      </c>
      <c r="BM315" s="227">
        <f t="shared" si="250"/>
        <v>0</v>
      </c>
      <c r="BN315" s="227">
        <f t="shared" si="250"/>
        <v>0</v>
      </c>
      <c r="BO315" s="227">
        <f t="shared" si="250"/>
        <v>0</v>
      </c>
      <c r="BP315" s="227">
        <f t="shared" si="250"/>
        <v>0</v>
      </c>
      <c r="BQ315" s="226">
        <f t="shared" si="250"/>
        <v>0</v>
      </c>
      <c r="BR315" s="228">
        <f t="shared" si="250"/>
        <v>0</v>
      </c>
      <c r="BS315" s="227">
        <f t="shared" si="250"/>
        <v>0</v>
      </c>
      <c r="BT315" s="227">
        <f t="shared" si="250"/>
        <v>0</v>
      </c>
      <c r="BU315" s="227">
        <f t="shared" si="250"/>
        <v>0</v>
      </c>
      <c r="BV315" s="227">
        <f t="shared" si="241"/>
        <v>0</v>
      </c>
      <c r="BW315" s="227">
        <f t="shared" si="241"/>
        <v>0</v>
      </c>
      <c r="BX315" s="227">
        <f t="shared" si="241"/>
        <v>0</v>
      </c>
      <c r="BY315" s="227">
        <f t="shared" si="241"/>
        <v>0</v>
      </c>
      <c r="BZ315" s="227">
        <f t="shared" si="241"/>
        <v>0</v>
      </c>
      <c r="CA315" s="227">
        <f t="shared" si="241"/>
        <v>0</v>
      </c>
      <c r="CB315" s="227">
        <f t="shared" si="241"/>
        <v>0</v>
      </c>
      <c r="CC315" s="226">
        <f t="shared" si="242"/>
        <v>0</v>
      </c>
      <c r="CD315" s="368"/>
    </row>
    <row r="316" spans="1:82" s="39" customFormat="1" ht="27" x14ac:dyDescent="0.75">
      <c r="B316" s="73" t="s">
        <v>709</v>
      </c>
      <c r="C316" s="129" t="s">
        <v>710</v>
      </c>
      <c r="D316" s="130" t="s">
        <v>446</v>
      </c>
      <c r="E316" s="255">
        <v>1</v>
      </c>
      <c r="F316" s="319"/>
      <c r="G316" s="74">
        <f t="shared" si="236"/>
        <v>0</v>
      </c>
      <c r="H316" s="75"/>
      <c r="I316" s="76"/>
      <c r="J316" s="75">
        <f t="shared" si="247"/>
        <v>0</v>
      </c>
      <c r="K316" s="77">
        <f t="shared" si="247"/>
        <v>0</v>
      </c>
      <c r="L316" s="77">
        <f t="shared" si="247"/>
        <v>0</v>
      </c>
      <c r="M316" s="77">
        <f t="shared" si="247"/>
        <v>0</v>
      </c>
      <c r="N316" s="77">
        <f t="shared" si="247"/>
        <v>0</v>
      </c>
      <c r="O316" s="77">
        <f t="shared" si="247"/>
        <v>0</v>
      </c>
      <c r="P316" s="77">
        <f t="shared" si="247"/>
        <v>0</v>
      </c>
      <c r="Q316" s="77">
        <f t="shared" si="247"/>
        <v>0</v>
      </c>
      <c r="R316" s="77">
        <f t="shared" si="247"/>
        <v>0</v>
      </c>
      <c r="S316" s="77">
        <f t="shared" si="247"/>
        <v>0</v>
      </c>
      <c r="T316" s="77">
        <f t="shared" si="247"/>
        <v>0</v>
      </c>
      <c r="U316" s="76">
        <f t="shared" si="247"/>
        <v>0</v>
      </c>
      <c r="V316" s="78">
        <f t="shared" si="247"/>
        <v>0</v>
      </c>
      <c r="W316" s="77">
        <f t="shared" si="247"/>
        <v>0</v>
      </c>
      <c r="X316" s="77">
        <f t="shared" si="247"/>
        <v>0</v>
      </c>
      <c r="Y316" s="77">
        <f t="shared" si="247"/>
        <v>0</v>
      </c>
      <c r="Z316" s="77">
        <f t="shared" si="248"/>
        <v>0</v>
      </c>
      <c r="AA316" s="77">
        <f t="shared" si="248"/>
        <v>0</v>
      </c>
      <c r="AB316" s="77">
        <f t="shared" si="248"/>
        <v>0</v>
      </c>
      <c r="AC316" s="77">
        <f t="shared" si="248"/>
        <v>0</v>
      </c>
      <c r="AD316" s="77">
        <f t="shared" si="248"/>
        <v>0</v>
      </c>
      <c r="AE316" s="77">
        <f t="shared" si="248"/>
        <v>0</v>
      </c>
      <c r="AF316" s="77">
        <f t="shared" si="248"/>
        <v>0</v>
      </c>
      <c r="AG316" s="76">
        <f t="shared" si="248"/>
        <v>0</v>
      </c>
      <c r="AH316" s="78">
        <f t="shared" si="248"/>
        <v>0</v>
      </c>
      <c r="AI316" s="77">
        <f t="shared" si="248"/>
        <v>0</v>
      </c>
      <c r="AJ316" s="77">
        <f t="shared" si="248"/>
        <v>0</v>
      </c>
      <c r="AK316" s="77">
        <f t="shared" si="248"/>
        <v>0</v>
      </c>
      <c r="AL316" s="77">
        <f t="shared" si="248"/>
        <v>0</v>
      </c>
      <c r="AM316" s="77">
        <f t="shared" si="248"/>
        <v>0</v>
      </c>
      <c r="AN316" s="77">
        <f t="shared" si="248"/>
        <v>0</v>
      </c>
      <c r="AO316" s="77">
        <f t="shared" si="248"/>
        <v>0</v>
      </c>
      <c r="AP316" s="77">
        <f t="shared" si="249"/>
        <v>0</v>
      </c>
      <c r="AQ316" s="77">
        <f t="shared" si="249"/>
        <v>0</v>
      </c>
      <c r="AR316" s="77">
        <f t="shared" si="249"/>
        <v>0</v>
      </c>
      <c r="AS316" s="76">
        <f t="shared" si="249"/>
        <v>0</v>
      </c>
      <c r="AT316" s="78">
        <f t="shared" si="249"/>
        <v>0</v>
      </c>
      <c r="AU316" s="77">
        <f t="shared" si="249"/>
        <v>0</v>
      </c>
      <c r="AV316" s="77">
        <f t="shared" si="249"/>
        <v>0</v>
      </c>
      <c r="AW316" s="77">
        <f t="shared" si="249"/>
        <v>0</v>
      </c>
      <c r="AX316" s="77">
        <f t="shared" si="249"/>
        <v>0</v>
      </c>
      <c r="AY316" s="77">
        <f t="shared" si="249"/>
        <v>0</v>
      </c>
      <c r="AZ316" s="77">
        <f t="shared" si="249"/>
        <v>0</v>
      </c>
      <c r="BA316" s="77">
        <f t="shared" si="249"/>
        <v>0</v>
      </c>
      <c r="BB316" s="77">
        <f t="shared" si="249"/>
        <v>0</v>
      </c>
      <c r="BC316" s="77">
        <f t="shared" si="249"/>
        <v>0</v>
      </c>
      <c r="BD316" s="77">
        <f t="shared" si="249"/>
        <v>0</v>
      </c>
      <c r="BE316" s="76">
        <f t="shared" si="249"/>
        <v>0</v>
      </c>
      <c r="BF316" s="78">
        <f t="shared" si="250"/>
        <v>0</v>
      </c>
      <c r="BG316" s="77">
        <f t="shared" si="250"/>
        <v>0</v>
      </c>
      <c r="BH316" s="77">
        <f t="shared" si="250"/>
        <v>0</v>
      </c>
      <c r="BI316" s="77">
        <f t="shared" si="250"/>
        <v>0</v>
      </c>
      <c r="BJ316" s="77">
        <f t="shared" si="250"/>
        <v>0</v>
      </c>
      <c r="BK316" s="77">
        <f t="shared" si="250"/>
        <v>0</v>
      </c>
      <c r="BL316" s="77">
        <f t="shared" si="250"/>
        <v>0</v>
      </c>
      <c r="BM316" s="77">
        <f t="shared" si="250"/>
        <v>0</v>
      </c>
      <c r="BN316" s="77">
        <f t="shared" si="250"/>
        <v>0</v>
      </c>
      <c r="BO316" s="77">
        <f t="shared" si="250"/>
        <v>0</v>
      </c>
      <c r="BP316" s="77">
        <f t="shared" si="250"/>
        <v>0</v>
      </c>
      <c r="BQ316" s="76">
        <f t="shared" si="250"/>
        <v>0</v>
      </c>
      <c r="BR316" s="78">
        <f t="shared" si="250"/>
        <v>0</v>
      </c>
      <c r="BS316" s="77">
        <f t="shared" si="250"/>
        <v>0</v>
      </c>
      <c r="BT316" s="77">
        <f t="shared" si="250"/>
        <v>0</v>
      </c>
      <c r="BU316" s="77">
        <f t="shared" si="250"/>
        <v>0</v>
      </c>
      <c r="BV316" s="77">
        <f t="shared" si="241"/>
        <v>0</v>
      </c>
      <c r="BW316" s="77">
        <f t="shared" si="241"/>
        <v>0</v>
      </c>
      <c r="BX316" s="77">
        <f t="shared" si="241"/>
        <v>0</v>
      </c>
      <c r="BY316" s="77">
        <f t="shared" si="241"/>
        <v>0</v>
      </c>
      <c r="BZ316" s="77">
        <f t="shared" si="241"/>
        <v>0</v>
      </c>
      <c r="CA316" s="77">
        <f t="shared" si="241"/>
        <v>0</v>
      </c>
      <c r="CB316" s="77">
        <f t="shared" si="241"/>
        <v>0</v>
      </c>
      <c r="CC316" s="76">
        <f t="shared" si="242"/>
        <v>0</v>
      </c>
      <c r="CD316" s="368"/>
    </row>
    <row r="317" spans="1:82" x14ac:dyDescent="0.75">
      <c r="A317" s="175"/>
      <c r="B317" s="176" t="s">
        <v>711</v>
      </c>
      <c r="C317" s="177" t="s">
        <v>712</v>
      </c>
      <c r="D317" s="178" t="s">
        <v>446</v>
      </c>
      <c r="E317" s="300">
        <v>0</v>
      </c>
      <c r="F317" s="229"/>
      <c r="G317" s="174">
        <f t="shared" si="236"/>
        <v>0</v>
      </c>
      <c r="H317" s="225"/>
      <c r="I317" s="226"/>
      <c r="J317" s="225">
        <f t="shared" si="247"/>
        <v>0</v>
      </c>
      <c r="K317" s="227">
        <f t="shared" si="247"/>
        <v>0</v>
      </c>
      <c r="L317" s="227">
        <f t="shared" si="247"/>
        <v>0</v>
      </c>
      <c r="M317" s="227">
        <f t="shared" si="247"/>
        <v>0</v>
      </c>
      <c r="N317" s="227">
        <f t="shared" si="247"/>
        <v>0</v>
      </c>
      <c r="O317" s="227">
        <f t="shared" si="247"/>
        <v>0</v>
      </c>
      <c r="P317" s="227">
        <f t="shared" si="247"/>
        <v>0</v>
      </c>
      <c r="Q317" s="227">
        <f t="shared" si="247"/>
        <v>0</v>
      </c>
      <c r="R317" s="227">
        <f t="shared" si="247"/>
        <v>0</v>
      </c>
      <c r="S317" s="227">
        <f t="shared" si="247"/>
        <v>0</v>
      </c>
      <c r="T317" s="227">
        <f t="shared" si="247"/>
        <v>0</v>
      </c>
      <c r="U317" s="226">
        <f t="shared" si="247"/>
        <v>0</v>
      </c>
      <c r="V317" s="225">
        <f t="shared" si="247"/>
        <v>0</v>
      </c>
      <c r="W317" s="227">
        <f t="shared" si="247"/>
        <v>0</v>
      </c>
      <c r="X317" s="227">
        <f t="shared" si="247"/>
        <v>0</v>
      </c>
      <c r="Y317" s="227">
        <f t="shared" si="247"/>
        <v>0</v>
      </c>
      <c r="Z317" s="227">
        <f t="shared" si="248"/>
        <v>0</v>
      </c>
      <c r="AA317" s="227">
        <f t="shared" si="248"/>
        <v>0</v>
      </c>
      <c r="AB317" s="227">
        <f t="shared" si="248"/>
        <v>0</v>
      </c>
      <c r="AC317" s="227">
        <f t="shared" si="248"/>
        <v>0</v>
      </c>
      <c r="AD317" s="227">
        <f t="shared" si="248"/>
        <v>0</v>
      </c>
      <c r="AE317" s="227">
        <f t="shared" si="248"/>
        <v>0</v>
      </c>
      <c r="AF317" s="227">
        <f t="shared" si="248"/>
        <v>0</v>
      </c>
      <c r="AG317" s="226">
        <f t="shared" si="248"/>
        <v>0</v>
      </c>
      <c r="AH317" s="228">
        <f t="shared" si="248"/>
        <v>0</v>
      </c>
      <c r="AI317" s="227">
        <f t="shared" si="248"/>
        <v>0</v>
      </c>
      <c r="AJ317" s="227">
        <f t="shared" si="248"/>
        <v>0</v>
      </c>
      <c r="AK317" s="227">
        <f t="shared" si="248"/>
        <v>0</v>
      </c>
      <c r="AL317" s="227">
        <f t="shared" si="248"/>
        <v>0</v>
      </c>
      <c r="AM317" s="227">
        <f t="shared" si="248"/>
        <v>0</v>
      </c>
      <c r="AN317" s="227">
        <f t="shared" si="248"/>
        <v>0</v>
      </c>
      <c r="AO317" s="227">
        <f t="shared" si="248"/>
        <v>0</v>
      </c>
      <c r="AP317" s="227">
        <f t="shared" si="249"/>
        <v>0</v>
      </c>
      <c r="AQ317" s="227">
        <f t="shared" si="249"/>
        <v>0</v>
      </c>
      <c r="AR317" s="227">
        <f t="shared" si="249"/>
        <v>0</v>
      </c>
      <c r="AS317" s="226">
        <f t="shared" si="249"/>
        <v>0</v>
      </c>
      <c r="AT317" s="228">
        <f t="shared" si="249"/>
        <v>0</v>
      </c>
      <c r="AU317" s="227">
        <f t="shared" si="249"/>
        <v>0</v>
      </c>
      <c r="AV317" s="227">
        <f t="shared" si="249"/>
        <v>0</v>
      </c>
      <c r="AW317" s="227">
        <f t="shared" si="249"/>
        <v>0</v>
      </c>
      <c r="AX317" s="227">
        <f t="shared" si="249"/>
        <v>0</v>
      </c>
      <c r="AY317" s="227">
        <f t="shared" si="249"/>
        <v>0</v>
      </c>
      <c r="AZ317" s="227">
        <f t="shared" si="249"/>
        <v>0</v>
      </c>
      <c r="BA317" s="227">
        <f t="shared" si="249"/>
        <v>0</v>
      </c>
      <c r="BB317" s="227">
        <f t="shared" si="249"/>
        <v>0</v>
      </c>
      <c r="BC317" s="227">
        <f t="shared" si="249"/>
        <v>0</v>
      </c>
      <c r="BD317" s="227">
        <f t="shared" si="249"/>
        <v>0</v>
      </c>
      <c r="BE317" s="226">
        <f t="shared" si="249"/>
        <v>0</v>
      </c>
      <c r="BF317" s="228">
        <f t="shared" si="250"/>
        <v>0</v>
      </c>
      <c r="BG317" s="227">
        <f t="shared" si="250"/>
        <v>0</v>
      </c>
      <c r="BH317" s="227">
        <f t="shared" si="250"/>
        <v>0</v>
      </c>
      <c r="BI317" s="227">
        <f t="shared" si="250"/>
        <v>0</v>
      </c>
      <c r="BJ317" s="227">
        <f t="shared" si="250"/>
        <v>0</v>
      </c>
      <c r="BK317" s="227">
        <f t="shared" si="250"/>
        <v>0</v>
      </c>
      <c r="BL317" s="227">
        <f t="shared" si="250"/>
        <v>0</v>
      </c>
      <c r="BM317" s="227">
        <f t="shared" si="250"/>
        <v>0</v>
      </c>
      <c r="BN317" s="227">
        <f t="shared" si="250"/>
        <v>0</v>
      </c>
      <c r="BO317" s="227">
        <f t="shared" si="250"/>
        <v>0</v>
      </c>
      <c r="BP317" s="227">
        <f t="shared" si="250"/>
        <v>0</v>
      </c>
      <c r="BQ317" s="226">
        <f t="shared" si="250"/>
        <v>0</v>
      </c>
      <c r="BR317" s="228">
        <f t="shared" si="250"/>
        <v>0</v>
      </c>
      <c r="BS317" s="227">
        <f t="shared" si="250"/>
        <v>0</v>
      </c>
      <c r="BT317" s="227">
        <f t="shared" si="250"/>
        <v>0</v>
      </c>
      <c r="BU317" s="227">
        <f t="shared" si="250"/>
        <v>0</v>
      </c>
      <c r="BV317" s="227">
        <f t="shared" si="241"/>
        <v>0</v>
      </c>
      <c r="BW317" s="227">
        <f t="shared" si="241"/>
        <v>0</v>
      </c>
      <c r="BX317" s="227">
        <f t="shared" si="241"/>
        <v>0</v>
      </c>
      <c r="BY317" s="227">
        <f t="shared" si="241"/>
        <v>0</v>
      </c>
      <c r="BZ317" s="227">
        <f t="shared" si="241"/>
        <v>0</v>
      </c>
      <c r="CA317" s="227">
        <f t="shared" si="241"/>
        <v>0</v>
      </c>
      <c r="CB317" s="227">
        <f t="shared" si="241"/>
        <v>0</v>
      </c>
      <c r="CC317" s="226">
        <f t="shared" si="242"/>
        <v>0</v>
      </c>
      <c r="CD317" s="368"/>
    </row>
    <row r="318" spans="1:82" x14ac:dyDescent="0.75">
      <c r="A318" s="175"/>
      <c r="B318" s="176" t="s">
        <v>713</v>
      </c>
      <c r="C318" s="177" t="s">
        <v>714</v>
      </c>
      <c r="D318" s="178" t="s">
        <v>446</v>
      </c>
      <c r="E318" s="300">
        <v>0</v>
      </c>
      <c r="F318" s="229"/>
      <c r="G318" s="174">
        <f t="shared" si="236"/>
        <v>0</v>
      </c>
      <c r="H318" s="225"/>
      <c r="I318" s="226"/>
      <c r="J318" s="225">
        <f t="shared" si="247"/>
        <v>0</v>
      </c>
      <c r="K318" s="227">
        <f t="shared" si="247"/>
        <v>0</v>
      </c>
      <c r="L318" s="227">
        <f t="shared" si="247"/>
        <v>0</v>
      </c>
      <c r="M318" s="227">
        <f t="shared" si="247"/>
        <v>0</v>
      </c>
      <c r="N318" s="227">
        <f t="shared" si="247"/>
        <v>0</v>
      </c>
      <c r="O318" s="227">
        <f t="shared" si="247"/>
        <v>0</v>
      </c>
      <c r="P318" s="227">
        <f t="shared" si="247"/>
        <v>0</v>
      </c>
      <c r="Q318" s="227">
        <f t="shared" si="247"/>
        <v>0</v>
      </c>
      <c r="R318" s="227">
        <f t="shared" si="247"/>
        <v>0</v>
      </c>
      <c r="S318" s="227">
        <f t="shared" si="247"/>
        <v>0</v>
      </c>
      <c r="T318" s="227">
        <f t="shared" si="247"/>
        <v>0</v>
      </c>
      <c r="U318" s="226">
        <f t="shared" si="247"/>
        <v>0</v>
      </c>
      <c r="V318" s="225">
        <f t="shared" si="247"/>
        <v>0</v>
      </c>
      <c r="W318" s="227">
        <f t="shared" si="247"/>
        <v>0</v>
      </c>
      <c r="X318" s="227">
        <f t="shared" si="247"/>
        <v>0</v>
      </c>
      <c r="Y318" s="227">
        <f t="shared" si="247"/>
        <v>0</v>
      </c>
      <c r="Z318" s="227">
        <f t="shared" si="248"/>
        <v>0</v>
      </c>
      <c r="AA318" s="227">
        <f t="shared" si="248"/>
        <v>0</v>
      </c>
      <c r="AB318" s="227">
        <f t="shared" si="248"/>
        <v>0</v>
      </c>
      <c r="AC318" s="227">
        <f t="shared" si="248"/>
        <v>0</v>
      </c>
      <c r="AD318" s="227">
        <f t="shared" si="248"/>
        <v>0</v>
      </c>
      <c r="AE318" s="227">
        <f t="shared" si="248"/>
        <v>0</v>
      </c>
      <c r="AF318" s="227">
        <f t="shared" si="248"/>
        <v>0</v>
      </c>
      <c r="AG318" s="226">
        <f t="shared" si="248"/>
        <v>0</v>
      </c>
      <c r="AH318" s="228">
        <f t="shared" si="248"/>
        <v>0</v>
      </c>
      <c r="AI318" s="227">
        <f t="shared" si="248"/>
        <v>0</v>
      </c>
      <c r="AJ318" s="227">
        <f t="shared" si="248"/>
        <v>0</v>
      </c>
      <c r="AK318" s="227">
        <f t="shared" si="248"/>
        <v>0</v>
      </c>
      <c r="AL318" s="227">
        <f t="shared" si="248"/>
        <v>0</v>
      </c>
      <c r="AM318" s="227">
        <f t="shared" si="248"/>
        <v>0</v>
      </c>
      <c r="AN318" s="227">
        <f t="shared" si="248"/>
        <v>0</v>
      </c>
      <c r="AO318" s="227">
        <f t="shared" si="248"/>
        <v>0</v>
      </c>
      <c r="AP318" s="227">
        <f t="shared" si="249"/>
        <v>0</v>
      </c>
      <c r="AQ318" s="227">
        <f t="shared" si="249"/>
        <v>0</v>
      </c>
      <c r="AR318" s="227">
        <f t="shared" si="249"/>
        <v>0</v>
      </c>
      <c r="AS318" s="226">
        <f t="shared" si="249"/>
        <v>0</v>
      </c>
      <c r="AT318" s="228">
        <f t="shared" si="249"/>
        <v>0</v>
      </c>
      <c r="AU318" s="227">
        <f t="shared" si="249"/>
        <v>0</v>
      </c>
      <c r="AV318" s="227">
        <f t="shared" si="249"/>
        <v>0</v>
      </c>
      <c r="AW318" s="227">
        <f t="shared" si="249"/>
        <v>0</v>
      </c>
      <c r="AX318" s="227">
        <f t="shared" si="249"/>
        <v>0</v>
      </c>
      <c r="AY318" s="227">
        <f t="shared" si="249"/>
        <v>0</v>
      </c>
      <c r="AZ318" s="227">
        <f t="shared" si="249"/>
        <v>0</v>
      </c>
      <c r="BA318" s="227">
        <f t="shared" si="249"/>
        <v>0</v>
      </c>
      <c r="BB318" s="227">
        <f t="shared" si="249"/>
        <v>0</v>
      </c>
      <c r="BC318" s="227">
        <f t="shared" si="249"/>
        <v>0</v>
      </c>
      <c r="BD318" s="227">
        <f t="shared" si="249"/>
        <v>0</v>
      </c>
      <c r="BE318" s="226">
        <f t="shared" si="249"/>
        <v>0</v>
      </c>
      <c r="BF318" s="228">
        <f t="shared" si="250"/>
        <v>0</v>
      </c>
      <c r="BG318" s="227">
        <f t="shared" si="250"/>
        <v>0</v>
      </c>
      <c r="BH318" s="227">
        <f t="shared" si="250"/>
        <v>0</v>
      </c>
      <c r="BI318" s="227">
        <f t="shared" si="250"/>
        <v>0</v>
      </c>
      <c r="BJ318" s="227">
        <f t="shared" si="250"/>
        <v>0</v>
      </c>
      <c r="BK318" s="227">
        <f t="shared" si="250"/>
        <v>0</v>
      </c>
      <c r="BL318" s="227">
        <f t="shared" si="250"/>
        <v>0</v>
      </c>
      <c r="BM318" s="227">
        <f t="shared" si="250"/>
        <v>0</v>
      </c>
      <c r="BN318" s="227">
        <f t="shared" si="250"/>
        <v>0</v>
      </c>
      <c r="BO318" s="227">
        <f t="shared" si="250"/>
        <v>0</v>
      </c>
      <c r="BP318" s="227">
        <f t="shared" si="250"/>
        <v>0</v>
      </c>
      <c r="BQ318" s="226">
        <f t="shared" si="250"/>
        <v>0</v>
      </c>
      <c r="BR318" s="228">
        <f t="shared" si="250"/>
        <v>0</v>
      </c>
      <c r="BS318" s="227">
        <f t="shared" si="250"/>
        <v>0</v>
      </c>
      <c r="BT318" s="227">
        <f t="shared" si="250"/>
        <v>0</v>
      </c>
      <c r="BU318" s="227">
        <f t="shared" si="250"/>
        <v>0</v>
      </c>
      <c r="BV318" s="227">
        <f t="shared" si="241"/>
        <v>0</v>
      </c>
      <c r="BW318" s="227">
        <f t="shared" si="241"/>
        <v>0</v>
      </c>
      <c r="BX318" s="227">
        <f t="shared" si="241"/>
        <v>0</v>
      </c>
      <c r="BY318" s="227">
        <f t="shared" si="241"/>
        <v>0</v>
      </c>
      <c r="BZ318" s="227">
        <f t="shared" si="241"/>
        <v>0</v>
      </c>
      <c r="CA318" s="227">
        <f t="shared" si="241"/>
        <v>0</v>
      </c>
      <c r="CB318" s="227">
        <f t="shared" si="241"/>
        <v>0</v>
      </c>
      <c r="CC318" s="226">
        <f t="shared" si="242"/>
        <v>0</v>
      </c>
      <c r="CD318" s="368"/>
    </row>
    <row r="319" spans="1:82" x14ac:dyDescent="0.75">
      <c r="A319" s="175"/>
      <c r="B319" s="176" t="s">
        <v>715</v>
      </c>
      <c r="C319" s="177" t="s">
        <v>716</v>
      </c>
      <c r="D319" s="178" t="s">
        <v>86</v>
      </c>
      <c r="E319" s="300">
        <v>0</v>
      </c>
      <c r="F319" s="229"/>
      <c r="G319" s="174">
        <f t="shared" si="236"/>
        <v>0</v>
      </c>
      <c r="H319" s="225"/>
      <c r="I319" s="226"/>
      <c r="J319" s="225">
        <f t="shared" si="247"/>
        <v>0</v>
      </c>
      <c r="K319" s="227">
        <f t="shared" si="247"/>
        <v>0</v>
      </c>
      <c r="L319" s="227">
        <f t="shared" si="247"/>
        <v>0</v>
      </c>
      <c r="M319" s="227">
        <f t="shared" si="247"/>
        <v>0</v>
      </c>
      <c r="N319" s="227">
        <f t="shared" si="247"/>
        <v>0</v>
      </c>
      <c r="O319" s="227">
        <f t="shared" si="247"/>
        <v>0</v>
      </c>
      <c r="P319" s="227">
        <f t="shared" si="247"/>
        <v>0</v>
      </c>
      <c r="Q319" s="227">
        <f t="shared" si="247"/>
        <v>0</v>
      </c>
      <c r="R319" s="227">
        <f t="shared" si="247"/>
        <v>0</v>
      </c>
      <c r="S319" s="227">
        <f t="shared" si="247"/>
        <v>0</v>
      </c>
      <c r="T319" s="227">
        <f t="shared" si="247"/>
        <v>0</v>
      </c>
      <c r="U319" s="226">
        <f t="shared" si="247"/>
        <v>0</v>
      </c>
      <c r="V319" s="225">
        <f t="shared" si="247"/>
        <v>0</v>
      </c>
      <c r="W319" s="227">
        <f t="shared" si="247"/>
        <v>0</v>
      </c>
      <c r="X319" s="227">
        <f t="shared" si="247"/>
        <v>0</v>
      </c>
      <c r="Y319" s="227">
        <f t="shared" si="247"/>
        <v>0</v>
      </c>
      <c r="Z319" s="227">
        <f t="shared" si="248"/>
        <v>0</v>
      </c>
      <c r="AA319" s="227">
        <f t="shared" si="248"/>
        <v>0</v>
      </c>
      <c r="AB319" s="227">
        <f t="shared" si="248"/>
        <v>0</v>
      </c>
      <c r="AC319" s="227">
        <f t="shared" si="248"/>
        <v>0</v>
      </c>
      <c r="AD319" s="227">
        <f t="shared" si="248"/>
        <v>0</v>
      </c>
      <c r="AE319" s="227">
        <f t="shared" si="248"/>
        <v>0</v>
      </c>
      <c r="AF319" s="227">
        <f t="shared" si="248"/>
        <v>0</v>
      </c>
      <c r="AG319" s="226">
        <f t="shared" si="248"/>
        <v>0</v>
      </c>
      <c r="AH319" s="228">
        <f t="shared" si="248"/>
        <v>0</v>
      </c>
      <c r="AI319" s="227">
        <f t="shared" si="248"/>
        <v>0</v>
      </c>
      <c r="AJ319" s="227">
        <f t="shared" si="248"/>
        <v>0</v>
      </c>
      <c r="AK319" s="227">
        <f t="shared" si="248"/>
        <v>0</v>
      </c>
      <c r="AL319" s="227">
        <f t="shared" si="248"/>
        <v>0</v>
      </c>
      <c r="AM319" s="227">
        <f t="shared" si="248"/>
        <v>0</v>
      </c>
      <c r="AN319" s="227">
        <f t="shared" si="248"/>
        <v>0</v>
      </c>
      <c r="AO319" s="227">
        <f t="shared" si="248"/>
        <v>0</v>
      </c>
      <c r="AP319" s="227">
        <f t="shared" si="249"/>
        <v>0</v>
      </c>
      <c r="AQ319" s="227">
        <f t="shared" si="249"/>
        <v>0</v>
      </c>
      <c r="AR319" s="227">
        <f t="shared" si="249"/>
        <v>0</v>
      </c>
      <c r="AS319" s="226">
        <f t="shared" si="249"/>
        <v>0</v>
      </c>
      <c r="AT319" s="228">
        <f t="shared" si="249"/>
        <v>0</v>
      </c>
      <c r="AU319" s="227">
        <f t="shared" si="249"/>
        <v>0</v>
      </c>
      <c r="AV319" s="227">
        <f t="shared" si="249"/>
        <v>0</v>
      </c>
      <c r="AW319" s="227">
        <f t="shared" si="249"/>
        <v>0</v>
      </c>
      <c r="AX319" s="227">
        <f t="shared" si="249"/>
        <v>0</v>
      </c>
      <c r="AY319" s="227">
        <f t="shared" si="249"/>
        <v>0</v>
      </c>
      <c r="AZ319" s="227">
        <f t="shared" si="249"/>
        <v>0</v>
      </c>
      <c r="BA319" s="227">
        <f t="shared" si="249"/>
        <v>0</v>
      </c>
      <c r="BB319" s="227">
        <f t="shared" si="249"/>
        <v>0</v>
      </c>
      <c r="BC319" s="227">
        <f t="shared" si="249"/>
        <v>0</v>
      </c>
      <c r="BD319" s="227">
        <f t="shared" si="249"/>
        <v>0</v>
      </c>
      <c r="BE319" s="226">
        <f t="shared" si="249"/>
        <v>0</v>
      </c>
      <c r="BF319" s="228">
        <f t="shared" si="250"/>
        <v>0</v>
      </c>
      <c r="BG319" s="227">
        <f t="shared" si="250"/>
        <v>0</v>
      </c>
      <c r="BH319" s="227">
        <f t="shared" si="250"/>
        <v>0</v>
      </c>
      <c r="BI319" s="227">
        <f t="shared" si="250"/>
        <v>0</v>
      </c>
      <c r="BJ319" s="227">
        <f t="shared" si="250"/>
        <v>0</v>
      </c>
      <c r="BK319" s="227">
        <f t="shared" si="250"/>
        <v>0</v>
      </c>
      <c r="BL319" s="227">
        <f t="shared" si="250"/>
        <v>0</v>
      </c>
      <c r="BM319" s="227">
        <f t="shared" si="250"/>
        <v>0</v>
      </c>
      <c r="BN319" s="227">
        <f t="shared" si="250"/>
        <v>0</v>
      </c>
      <c r="BO319" s="227">
        <f t="shared" si="250"/>
        <v>0</v>
      </c>
      <c r="BP319" s="227">
        <f t="shared" si="250"/>
        <v>0</v>
      </c>
      <c r="BQ319" s="226">
        <f t="shared" si="250"/>
        <v>0</v>
      </c>
      <c r="BR319" s="228">
        <f t="shared" si="250"/>
        <v>0</v>
      </c>
      <c r="BS319" s="227">
        <f t="shared" si="250"/>
        <v>0</v>
      </c>
      <c r="BT319" s="227">
        <f t="shared" si="250"/>
        <v>0</v>
      </c>
      <c r="BU319" s="227">
        <f t="shared" si="250"/>
        <v>0</v>
      </c>
      <c r="BV319" s="227">
        <f t="shared" si="241"/>
        <v>0</v>
      </c>
      <c r="BW319" s="227">
        <f t="shared" si="241"/>
        <v>0</v>
      </c>
      <c r="BX319" s="227">
        <f t="shared" si="241"/>
        <v>0</v>
      </c>
      <c r="BY319" s="227">
        <f t="shared" si="241"/>
        <v>0</v>
      </c>
      <c r="BZ319" s="227">
        <f t="shared" si="241"/>
        <v>0</v>
      </c>
      <c r="CA319" s="227">
        <f t="shared" si="241"/>
        <v>0</v>
      </c>
      <c r="CB319" s="227">
        <f t="shared" si="241"/>
        <v>0</v>
      </c>
      <c r="CC319" s="226">
        <f t="shared" si="242"/>
        <v>0</v>
      </c>
      <c r="CD319" s="368"/>
    </row>
    <row r="320" spans="1:82" x14ac:dyDescent="0.75">
      <c r="A320" s="175"/>
      <c r="B320" s="176" t="s">
        <v>717</v>
      </c>
      <c r="C320" s="177" t="s">
        <v>718</v>
      </c>
      <c r="D320" s="178" t="s">
        <v>479</v>
      </c>
      <c r="E320" s="300">
        <v>0</v>
      </c>
      <c r="F320" s="229"/>
      <c r="G320" s="174">
        <f t="shared" si="236"/>
        <v>0</v>
      </c>
      <c r="H320" s="225"/>
      <c r="I320" s="226"/>
      <c r="J320" s="225">
        <f t="shared" si="247"/>
        <v>0</v>
      </c>
      <c r="K320" s="227">
        <f t="shared" si="247"/>
        <v>0</v>
      </c>
      <c r="L320" s="227">
        <f t="shared" si="247"/>
        <v>0</v>
      </c>
      <c r="M320" s="227">
        <f t="shared" si="247"/>
        <v>0</v>
      </c>
      <c r="N320" s="227">
        <f t="shared" si="247"/>
        <v>0</v>
      </c>
      <c r="O320" s="227">
        <f t="shared" si="247"/>
        <v>0</v>
      </c>
      <c r="P320" s="227">
        <f t="shared" si="247"/>
        <v>0</v>
      </c>
      <c r="Q320" s="227">
        <f t="shared" si="247"/>
        <v>0</v>
      </c>
      <c r="R320" s="227">
        <f t="shared" si="247"/>
        <v>0</v>
      </c>
      <c r="S320" s="227">
        <f t="shared" si="247"/>
        <v>0</v>
      </c>
      <c r="T320" s="227">
        <f t="shared" si="247"/>
        <v>0</v>
      </c>
      <c r="U320" s="226">
        <f t="shared" si="247"/>
        <v>0</v>
      </c>
      <c r="V320" s="225">
        <f t="shared" si="247"/>
        <v>0</v>
      </c>
      <c r="W320" s="227">
        <f t="shared" si="247"/>
        <v>0</v>
      </c>
      <c r="X320" s="227">
        <f t="shared" si="247"/>
        <v>0</v>
      </c>
      <c r="Y320" s="227">
        <f t="shared" si="247"/>
        <v>0</v>
      </c>
      <c r="Z320" s="227">
        <f t="shared" si="248"/>
        <v>0</v>
      </c>
      <c r="AA320" s="227">
        <f t="shared" si="248"/>
        <v>0</v>
      </c>
      <c r="AB320" s="227">
        <f t="shared" si="248"/>
        <v>0</v>
      </c>
      <c r="AC320" s="227">
        <f t="shared" si="248"/>
        <v>0</v>
      </c>
      <c r="AD320" s="227">
        <f t="shared" si="248"/>
        <v>0</v>
      </c>
      <c r="AE320" s="227">
        <f t="shared" si="248"/>
        <v>0</v>
      </c>
      <c r="AF320" s="227">
        <f t="shared" si="248"/>
        <v>0</v>
      </c>
      <c r="AG320" s="226">
        <f t="shared" si="248"/>
        <v>0</v>
      </c>
      <c r="AH320" s="228">
        <f t="shared" si="248"/>
        <v>0</v>
      </c>
      <c r="AI320" s="227">
        <f t="shared" si="248"/>
        <v>0</v>
      </c>
      <c r="AJ320" s="227">
        <f t="shared" si="248"/>
        <v>0</v>
      </c>
      <c r="AK320" s="227">
        <f t="shared" si="248"/>
        <v>0</v>
      </c>
      <c r="AL320" s="227">
        <f t="shared" si="248"/>
        <v>0</v>
      </c>
      <c r="AM320" s="227">
        <f t="shared" si="248"/>
        <v>0</v>
      </c>
      <c r="AN320" s="227">
        <f t="shared" si="248"/>
        <v>0</v>
      </c>
      <c r="AO320" s="227">
        <f t="shared" si="248"/>
        <v>0</v>
      </c>
      <c r="AP320" s="227">
        <f t="shared" si="249"/>
        <v>0</v>
      </c>
      <c r="AQ320" s="227">
        <f t="shared" si="249"/>
        <v>0</v>
      </c>
      <c r="AR320" s="227">
        <f t="shared" si="249"/>
        <v>0</v>
      </c>
      <c r="AS320" s="226">
        <f t="shared" si="249"/>
        <v>0</v>
      </c>
      <c r="AT320" s="228">
        <f t="shared" si="249"/>
        <v>0</v>
      </c>
      <c r="AU320" s="227">
        <f t="shared" si="249"/>
        <v>0</v>
      </c>
      <c r="AV320" s="227">
        <f t="shared" si="249"/>
        <v>0</v>
      </c>
      <c r="AW320" s="227">
        <f t="shared" si="249"/>
        <v>0</v>
      </c>
      <c r="AX320" s="227">
        <f t="shared" si="249"/>
        <v>0</v>
      </c>
      <c r="AY320" s="227">
        <f t="shared" si="249"/>
        <v>0</v>
      </c>
      <c r="AZ320" s="227">
        <f t="shared" si="249"/>
        <v>0</v>
      </c>
      <c r="BA320" s="227">
        <f t="shared" si="249"/>
        <v>0</v>
      </c>
      <c r="BB320" s="227">
        <f t="shared" si="249"/>
        <v>0</v>
      </c>
      <c r="BC320" s="227">
        <f t="shared" si="249"/>
        <v>0</v>
      </c>
      <c r="BD320" s="227">
        <f t="shared" si="249"/>
        <v>0</v>
      </c>
      <c r="BE320" s="226">
        <f t="shared" si="249"/>
        <v>0</v>
      </c>
      <c r="BF320" s="228">
        <f t="shared" si="250"/>
        <v>0</v>
      </c>
      <c r="BG320" s="227">
        <f t="shared" si="250"/>
        <v>0</v>
      </c>
      <c r="BH320" s="227">
        <f t="shared" si="250"/>
        <v>0</v>
      </c>
      <c r="BI320" s="227">
        <f t="shared" si="250"/>
        <v>0</v>
      </c>
      <c r="BJ320" s="227">
        <f t="shared" si="250"/>
        <v>0</v>
      </c>
      <c r="BK320" s="227">
        <f t="shared" si="250"/>
        <v>0</v>
      </c>
      <c r="BL320" s="227">
        <f t="shared" si="250"/>
        <v>0</v>
      </c>
      <c r="BM320" s="227">
        <f t="shared" si="250"/>
        <v>0</v>
      </c>
      <c r="BN320" s="227">
        <f t="shared" si="250"/>
        <v>0</v>
      </c>
      <c r="BO320" s="227">
        <f t="shared" si="250"/>
        <v>0</v>
      </c>
      <c r="BP320" s="227">
        <f t="shared" si="250"/>
        <v>0</v>
      </c>
      <c r="BQ320" s="226">
        <f t="shared" si="250"/>
        <v>0</v>
      </c>
      <c r="BR320" s="228">
        <f t="shared" si="250"/>
        <v>0</v>
      </c>
      <c r="BS320" s="227">
        <f t="shared" si="250"/>
        <v>0</v>
      </c>
      <c r="BT320" s="227">
        <f t="shared" si="250"/>
        <v>0</v>
      </c>
      <c r="BU320" s="227">
        <f t="shared" si="250"/>
        <v>0</v>
      </c>
      <c r="BV320" s="227">
        <f t="shared" si="241"/>
        <v>0</v>
      </c>
      <c r="BW320" s="227">
        <f t="shared" si="241"/>
        <v>0</v>
      </c>
      <c r="BX320" s="227">
        <f t="shared" si="241"/>
        <v>0</v>
      </c>
      <c r="BY320" s="227">
        <f t="shared" si="241"/>
        <v>0</v>
      </c>
      <c r="BZ320" s="227">
        <f t="shared" si="241"/>
        <v>0</v>
      </c>
      <c r="CA320" s="227">
        <f t="shared" si="241"/>
        <v>0</v>
      </c>
      <c r="CB320" s="227">
        <f t="shared" si="241"/>
        <v>0</v>
      </c>
      <c r="CC320" s="226">
        <f t="shared" si="242"/>
        <v>0</v>
      </c>
      <c r="CD320" s="368"/>
    </row>
    <row r="321" spans="1:82" x14ac:dyDescent="0.75">
      <c r="A321" s="175"/>
      <c r="B321" s="176" t="s">
        <v>719</v>
      </c>
      <c r="C321" s="177" t="s">
        <v>720</v>
      </c>
      <c r="D321" s="178" t="s">
        <v>86</v>
      </c>
      <c r="E321" s="300">
        <v>0</v>
      </c>
      <c r="F321" s="229"/>
      <c r="G321" s="174">
        <f t="shared" si="236"/>
        <v>0</v>
      </c>
      <c r="H321" s="225"/>
      <c r="I321" s="226"/>
      <c r="J321" s="225">
        <f t="shared" si="247"/>
        <v>0</v>
      </c>
      <c r="K321" s="227">
        <f t="shared" si="247"/>
        <v>0</v>
      </c>
      <c r="L321" s="227">
        <f t="shared" si="247"/>
        <v>0</v>
      </c>
      <c r="M321" s="227">
        <f t="shared" si="247"/>
        <v>0</v>
      </c>
      <c r="N321" s="227">
        <f t="shared" si="247"/>
        <v>0</v>
      </c>
      <c r="O321" s="227">
        <f t="shared" si="247"/>
        <v>0</v>
      </c>
      <c r="P321" s="227">
        <f t="shared" si="247"/>
        <v>0</v>
      </c>
      <c r="Q321" s="227">
        <f t="shared" si="247"/>
        <v>0</v>
      </c>
      <c r="R321" s="227">
        <f t="shared" si="247"/>
        <v>0</v>
      </c>
      <c r="S321" s="227">
        <f t="shared" si="247"/>
        <v>0</v>
      </c>
      <c r="T321" s="227">
        <f t="shared" si="247"/>
        <v>0</v>
      </c>
      <c r="U321" s="226">
        <f t="shared" si="247"/>
        <v>0</v>
      </c>
      <c r="V321" s="225">
        <f t="shared" si="247"/>
        <v>0</v>
      </c>
      <c r="W321" s="227">
        <f t="shared" si="247"/>
        <v>0</v>
      </c>
      <c r="X321" s="227">
        <f t="shared" si="247"/>
        <v>0</v>
      </c>
      <c r="Y321" s="227">
        <f t="shared" si="247"/>
        <v>0</v>
      </c>
      <c r="Z321" s="227">
        <f t="shared" si="248"/>
        <v>0</v>
      </c>
      <c r="AA321" s="227">
        <f t="shared" si="248"/>
        <v>0</v>
      </c>
      <c r="AB321" s="227">
        <f t="shared" si="248"/>
        <v>0</v>
      </c>
      <c r="AC321" s="227">
        <f t="shared" si="248"/>
        <v>0</v>
      </c>
      <c r="AD321" s="227">
        <f t="shared" si="248"/>
        <v>0</v>
      </c>
      <c r="AE321" s="227">
        <f t="shared" si="248"/>
        <v>0</v>
      </c>
      <c r="AF321" s="227">
        <f t="shared" si="248"/>
        <v>0</v>
      </c>
      <c r="AG321" s="226">
        <f t="shared" si="248"/>
        <v>0</v>
      </c>
      <c r="AH321" s="228">
        <f t="shared" si="248"/>
        <v>0</v>
      </c>
      <c r="AI321" s="227">
        <f t="shared" si="248"/>
        <v>0</v>
      </c>
      <c r="AJ321" s="227">
        <f t="shared" si="248"/>
        <v>0</v>
      </c>
      <c r="AK321" s="227">
        <f t="shared" si="248"/>
        <v>0</v>
      </c>
      <c r="AL321" s="227">
        <f t="shared" si="248"/>
        <v>0</v>
      </c>
      <c r="AM321" s="227">
        <f t="shared" si="248"/>
        <v>0</v>
      </c>
      <c r="AN321" s="227">
        <f t="shared" si="248"/>
        <v>0</v>
      </c>
      <c r="AO321" s="227">
        <f t="shared" si="248"/>
        <v>0</v>
      </c>
      <c r="AP321" s="227">
        <f t="shared" si="249"/>
        <v>0</v>
      </c>
      <c r="AQ321" s="227">
        <f t="shared" si="249"/>
        <v>0</v>
      </c>
      <c r="AR321" s="227">
        <f t="shared" si="249"/>
        <v>0</v>
      </c>
      <c r="AS321" s="226">
        <f t="shared" si="249"/>
        <v>0</v>
      </c>
      <c r="AT321" s="228">
        <f t="shared" si="249"/>
        <v>0</v>
      </c>
      <c r="AU321" s="227">
        <f t="shared" si="249"/>
        <v>0</v>
      </c>
      <c r="AV321" s="227">
        <f t="shared" si="249"/>
        <v>0</v>
      </c>
      <c r="AW321" s="227">
        <f t="shared" si="249"/>
        <v>0</v>
      </c>
      <c r="AX321" s="227">
        <f t="shared" si="249"/>
        <v>0</v>
      </c>
      <c r="AY321" s="227">
        <f t="shared" si="249"/>
        <v>0</v>
      </c>
      <c r="AZ321" s="227">
        <f t="shared" si="249"/>
        <v>0</v>
      </c>
      <c r="BA321" s="227">
        <f t="shared" si="249"/>
        <v>0</v>
      </c>
      <c r="BB321" s="227">
        <f t="shared" si="249"/>
        <v>0</v>
      </c>
      <c r="BC321" s="227">
        <f t="shared" si="249"/>
        <v>0</v>
      </c>
      <c r="BD321" s="227">
        <f t="shared" si="249"/>
        <v>0</v>
      </c>
      <c r="BE321" s="226">
        <f t="shared" si="249"/>
        <v>0</v>
      </c>
      <c r="BF321" s="228">
        <f t="shared" si="250"/>
        <v>0</v>
      </c>
      <c r="BG321" s="227">
        <f t="shared" si="250"/>
        <v>0</v>
      </c>
      <c r="BH321" s="227">
        <f t="shared" si="250"/>
        <v>0</v>
      </c>
      <c r="BI321" s="227">
        <f t="shared" si="250"/>
        <v>0</v>
      </c>
      <c r="BJ321" s="227">
        <f t="shared" si="250"/>
        <v>0</v>
      </c>
      <c r="BK321" s="227">
        <f t="shared" si="250"/>
        <v>0</v>
      </c>
      <c r="BL321" s="227">
        <f t="shared" si="250"/>
        <v>0</v>
      </c>
      <c r="BM321" s="227">
        <f t="shared" si="250"/>
        <v>0</v>
      </c>
      <c r="BN321" s="227">
        <f t="shared" si="250"/>
        <v>0</v>
      </c>
      <c r="BO321" s="227">
        <f t="shared" si="250"/>
        <v>0</v>
      </c>
      <c r="BP321" s="227">
        <f t="shared" si="250"/>
        <v>0</v>
      </c>
      <c r="BQ321" s="226">
        <f t="shared" si="250"/>
        <v>0</v>
      </c>
      <c r="BR321" s="228">
        <f t="shared" si="250"/>
        <v>0</v>
      </c>
      <c r="BS321" s="227">
        <f t="shared" si="250"/>
        <v>0</v>
      </c>
      <c r="BT321" s="227">
        <f t="shared" si="250"/>
        <v>0</v>
      </c>
      <c r="BU321" s="227">
        <f t="shared" si="250"/>
        <v>0</v>
      </c>
      <c r="BV321" s="227">
        <f t="shared" si="241"/>
        <v>0</v>
      </c>
      <c r="BW321" s="227">
        <f t="shared" si="241"/>
        <v>0</v>
      </c>
      <c r="BX321" s="227">
        <f t="shared" si="241"/>
        <v>0</v>
      </c>
      <c r="BY321" s="227">
        <f t="shared" si="241"/>
        <v>0</v>
      </c>
      <c r="BZ321" s="227">
        <f t="shared" si="241"/>
        <v>0</v>
      </c>
      <c r="CA321" s="227">
        <f t="shared" si="241"/>
        <v>0</v>
      </c>
      <c r="CB321" s="227">
        <f t="shared" si="241"/>
        <v>0</v>
      </c>
      <c r="CC321" s="226">
        <f t="shared" si="242"/>
        <v>0</v>
      </c>
      <c r="CD321" s="368"/>
    </row>
    <row r="322" spans="1:82" x14ac:dyDescent="0.75">
      <c r="A322" s="175"/>
      <c r="B322" s="176" t="s">
        <v>721</v>
      </c>
      <c r="C322" s="177" t="s">
        <v>722</v>
      </c>
      <c r="D322" s="178" t="s">
        <v>86</v>
      </c>
      <c r="E322" s="300">
        <v>0</v>
      </c>
      <c r="F322" s="229"/>
      <c r="G322" s="174">
        <f t="shared" si="236"/>
        <v>0</v>
      </c>
      <c r="H322" s="225"/>
      <c r="I322" s="226"/>
      <c r="J322" s="225">
        <f t="shared" si="247"/>
        <v>0</v>
      </c>
      <c r="K322" s="227">
        <f t="shared" si="247"/>
        <v>0</v>
      </c>
      <c r="L322" s="227">
        <f t="shared" si="247"/>
        <v>0</v>
      </c>
      <c r="M322" s="227">
        <f t="shared" si="247"/>
        <v>0</v>
      </c>
      <c r="N322" s="227">
        <f t="shared" si="247"/>
        <v>0</v>
      </c>
      <c r="O322" s="227">
        <f t="shared" si="247"/>
        <v>0</v>
      </c>
      <c r="P322" s="227">
        <f t="shared" si="247"/>
        <v>0</v>
      </c>
      <c r="Q322" s="227">
        <f t="shared" si="247"/>
        <v>0</v>
      </c>
      <c r="R322" s="227">
        <f t="shared" si="247"/>
        <v>0</v>
      </c>
      <c r="S322" s="227">
        <f t="shared" si="247"/>
        <v>0</v>
      </c>
      <c r="T322" s="227">
        <f t="shared" si="247"/>
        <v>0</v>
      </c>
      <c r="U322" s="226">
        <f t="shared" si="247"/>
        <v>0</v>
      </c>
      <c r="V322" s="225">
        <f t="shared" si="247"/>
        <v>0</v>
      </c>
      <c r="W322" s="227">
        <f t="shared" si="247"/>
        <v>0</v>
      </c>
      <c r="X322" s="227">
        <f t="shared" si="247"/>
        <v>0</v>
      </c>
      <c r="Y322" s="227">
        <f t="shared" si="247"/>
        <v>0</v>
      </c>
      <c r="Z322" s="227">
        <f t="shared" si="248"/>
        <v>0</v>
      </c>
      <c r="AA322" s="227">
        <f t="shared" si="248"/>
        <v>0</v>
      </c>
      <c r="AB322" s="227">
        <f t="shared" si="248"/>
        <v>0</v>
      </c>
      <c r="AC322" s="227">
        <f t="shared" si="248"/>
        <v>0</v>
      </c>
      <c r="AD322" s="227">
        <f t="shared" si="248"/>
        <v>0</v>
      </c>
      <c r="AE322" s="227">
        <f t="shared" si="248"/>
        <v>0</v>
      </c>
      <c r="AF322" s="227">
        <f t="shared" si="248"/>
        <v>0</v>
      </c>
      <c r="AG322" s="226">
        <f t="shared" si="248"/>
        <v>0</v>
      </c>
      <c r="AH322" s="228">
        <f t="shared" si="248"/>
        <v>0</v>
      </c>
      <c r="AI322" s="227">
        <f t="shared" si="248"/>
        <v>0</v>
      </c>
      <c r="AJ322" s="227">
        <f t="shared" si="248"/>
        <v>0</v>
      </c>
      <c r="AK322" s="227">
        <f t="shared" si="248"/>
        <v>0</v>
      </c>
      <c r="AL322" s="227">
        <f t="shared" si="248"/>
        <v>0</v>
      </c>
      <c r="AM322" s="227">
        <f t="shared" si="248"/>
        <v>0</v>
      </c>
      <c r="AN322" s="227">
        <f t="shared" si="248"/>
        <v>0</v>
      </c>
      <c r="AO322" s="227">
        <f t="shared" si="248"/>
        <v>0</v>
      </c>
      <c r="AP322" s="227">
        <f t="shared" si="249"/>
        <v>0</v>
      </c>
      <c r="AQ322" s="227">
        <f t="shared" si="249"/>
        <v>0</v>
      </c>
      <c r="AR322" s="227">
        <f t="shared" si="249"/>
        <v>0</v>
      </c>
      <c r="AS322" s="226">
        <f t="shared" si="249"/>
        <v>0</v>
      </c>
      <c r="AT322" s="228">
        <f t="shared" si="249"/>
        <v>0</v>
      </c>
      <c r="AU322" s="227">
        <f t="shared" si="249"/>
        <v>0</v>
      </c>
      <c r="AV322" s="227">
        <f t="shared" si="249"/>
        <v>0</v>
      </c>
      <c r="AW322" s="227">
        <f t="shared" si="249"/>
        <v>0</v>
      </c>
      <c r="AX322" s="227">
        <f t="shared" si="249"/>
        <v>0</v>
      </c>
      <c r="AY322" s="227">
        <f t="shared" si="249"/>
        <v>0</v>
      </c>
      <c r="AZ322" s="227">
        <f t="shared" si="249"/>
        <v>0</v>
      </c>
      <c r="BA322" s="227">
        <f t="shared" si="249"/>
        <v>0</v>
      </c>
      <c r="BB322" s="227">
        <f t="shared" si="249"/>
        <v>0</v>
      </c>
      <c r="BC322" s="227">
        <f t="shared" si="249"/>
        <v>0</v>
      </c>
      <c r="BD322" s="227">
        <f t="shared" si="249"/>
        <v>0</v>
      </c>
      <c r="BE322" s="226">
        <f t="shared" si="249"/>
        <v>0</v>
      </c>
      <c r="BF322" s="228">
        <f t="shared" si="250"/>
        <v>0</v>
      </c>
      <c r="BG322" s="227">
        <f t="shared" si="250"/>
        <v>0</v>
      </c>
      <c r="BH322" s="227">
        <f t="shared" si="250"/>
        <v>0</v>
      </c>
      <c r="BI322" s="227">
        <f t="shared" si="250"/>
        <v>0</v>
      </c>
      <c r="BJ322" s="227">
        <f t="shared" si="250"/>
        <v>0</v>
      </c>
      <c r="BK322" s="227">
        <f t="shared" si="250"/>
        <v>0</v>
      </c>
      <c r="BL322" s="227">
        <f t="shared" si="250"/>
        <v>0</v>
      </c>
      <c r="BM322" s="227">
        <f t="shared" si="250"/>
        <v>0</v>
      </c>
      <c r="BN322" s="227">
        <f t="shared" si="250"/>
        <v>0</v>
      </c>
      <c r="BO322" s="227">
        <f t="shared" si="250"/>
        <v>0</v>
      </c>
      <c r="BP322" s="227">
        <f t="shared" si="250"/>
        <v>0</v>
      </c>
      <c r="BQ322" s="226">
        <f t="shared" si="250"/>
        <v>0</v>
      </c>
      <c r="BR322" s="228">
        <f t="shared" si="250"/>
        <v>0</v>
      </c>
      <c r="BS322" s="227">
        <f t="shared" si="250"/>
        <v>0</v>
      </c>
      <c r="BT322" s="227">
        <f t="shared" si="250"/>
        <v>0</v>
      </c>
      <c r="BU322" s="227">
        <f t="shared" si="250"/>
        <v>0</v>
      </c>
      <c r="BV322" s="227">
        <f t="shared" si="241"/>
        <v>0</v>
      </c>
      <c r="BW322" s="227">
        <f t="shared" si="241"/>
        <v>0</v>
      </c>
      <c r="BX322" s="227">
        <f t="shared" si="241"/>
        <v>0</v>
      </c>
      <c r="BY322" s="227">
        <f t="shared" si="241"/>
        <v>0</v>
      </c>
      <c r="BZ322" s="227">
        <f t="shared" si="241"/>
        <v>0</v>
      </c>
      <c r="CA322" s="227">
        <f t="shared" si="241"/>
        <v>0</v>
      </c>
      <c r="CB322" s="227">
        <f t="shared" si="241"/>
        <v>0</v>
      </c>
      <c r="CC322" s="226">
        <f t="shared" si="242"/>
        <v>0</v>
      </c>
      <c r="CD322" s="368"/>
    </row>
    <row r="323" spans="1:82" x14ac:dyDescent="0.75">
      <c r="A323" s="175"/>
      <c r="B323" s="176" t="s">
        <v>723</v>
      </c>
      <c r="C323" s="177" t="s">
        <v>724</v>
      </c>
      <c r="D323" s="178" t="s">
        <v>446</v>
      </c>
      <c r="E323" s="300">
        <v>0</v>
      </c>
      <c r="F323" s="229"/>
      <c r="G323" s="174">
        <f t="shared" si="236"/>
        <v>0</v>
      </c>
      <c r="H323" s="225"/>
      <c r="I323" s="226"/>
      <c r="J323" s="225">
        <f t="shared" si="247"/>
        <v>0</v>
      </c>
      <c r="K323" s="227">
        <f t="shared" si="247"/>
        <v>0</v>
      </c>
      <c r="L323" s="227">
        <f t="shared" si="247"/>
        <v>0</v>
      </c>
      <c r="M323" s="227">
        <f t="shared" si="247"/>
        <v>0</v>
      </c>
      <c r="N323" s="227">
        <f t="shared" si="247"/>
        <v>0</v>
      </c>
      <c r="O323" s="227">
        <f t="shared" si="247"/>
        <v>0</v>
      </c>
      <c r="P323" s="227">
        <f t="shared" si="247"/>
        <v>0</v>
      </c>
      <c r="Q323" s="227">
        <f t="shared" si="247"/>
        <v>0</v>
      </c>
      <c r="R323" s="227">
        <f t="shared" si="247"/>
        <v>0</v>
      </c>
      <c r="S323" s="227">
        <f t="shared" si="247"/>
        <v>0</v>
      </c>
      <c r="T323" s="227">
        <f t="shared" si="247"/>
        <v>0</v>
      </c>
      <c r="U323" s="226">
        <f t="shared" si="247"/>
        <v>0</v>
      </c>
      <c r="V323" s="225">
        <f t="shared" si="247"/>
        <v>0</v>
      </c>
      <c r="W323" s="227">
        <f t="shared" si="247"/>
        <v>0</v>
      </c>
      <c r="X323" s="227">
        <f t="shared" si="247"/>
        <v>0</v>
      </c>
      <c r="Y323" s="227">
        <f t="shared" si="247"/>
        <v>0</v>
      </c>
      <c r="Z323" s="227">
        <f t="shared" si="248"/>
        <v>0</v>
      </c>
      <c r="AA323" s="227">
        <f t="shared" si="248"/>
        <v>0</v>
      </c>
      <c r="AB323" s="227">
        <f t="shared" si="248"/>
        <v>0</v>
      </c>
      <c r="AC323" s="227">
        <f t="shared" si="248"/>
        <v>0</v>
      </c>
      <c r="AD323" s="227">
        <f t="shared" si="248"/>
        <v>0</v>
      </c>
      <c r="AE323" s="227">
        <f t="shared" si="248"/>
        <v>0</v>
      </c>
      <c r="AF323" s="227">
        <f t="shared" si="248"/>
        <v>0</v>
      </c>
      <c r="AG323" s="226">
        <f t="shared" si="248"/>
        <v>0</v>
      </c>
      <c r="AH323" s="228">
        <f t="shared" si="248"/>
        <v>0</v>
      </c>
      <c r="AI323" s="227">
        <f t="shared" si="248"/>
        <v>0</v>
      </c>
      <c r="AJ323" s="227">
        <f t="shared" si="248"/>
        <v>0</v>
      </c>
      <c r="AK323" s="227">
        <f t="shared" si="248"/>
        <v>0</v>
      </c>
      <c r="AL323" s="227">
        <f t="shared" si="248"/>
        <v>0</v>
      </c>
      <c r="AM323" s="227">
        <f t="shared" si="248"/>
        <v>0</v>
      </c>
      <c r="AN323" s="227">
        <f t="shared" si="248"/>
        <v>0</v>
      </c>
      <c r="AO323" s="227">
        <f t="shared" si="248"/>
        <v>0</v>
      </c>
      <c r="AP323" s="227">
        <f t="shared" si="249"/>
        <v>0</v>
      </c>
      <c r="AQ323" s="227">
        <f t="shared" si="249"/>
        <v>0</v>
      </c>
      <c r="AR323" s="227">
        <f t="shared" si="249"/>
        <v>0</v>
      </c>
      <c r="AS323" s="226">
        <f t="shared" si="249"/>
        <v>0</v>
      </c>
      <c r="AT323" s="228">
        <f t="shared" si="249"/>
        <v>0</v>
      </c>
      <c r="AU323" s="227">
        <f t="shared" si="249"/>
        <v>0</v>
      </c>
      <c r="AV323" s="227">
        <f t="shared" si="249"/>
        <v>0</v>
      </c>
      <c r="AW323" s="227">
        <f t="shared" si="249"/>
        <v>0</v>
      </c>
      <c r="AX323" s="227">
        <f t="shared" si="249"/>
        <v>0</v>
      </c>
      <c r="AY323" s="227">
        <f t="shared" si="249"/>
        <v>0</v>
      </c>
      <c r="AZ323" s="227">
        <f t="shared" si="249"/>
        <v>0</v>
      </c>
      <c r="BA323" s="227">
        <f t="shared" si="249"/>
        <v>0</v>
      </c>
      <c r="BB323" s="227">
        <f t="shared" si="249"/>
        <v>0</v>
      </c>
      <c r="BC323" s="227">
        <f t="shared" si="249"/>
        <v>0</v>
      </c>
      <c r="BD323" s="227">
        <f t="shared" si="249"/>
        <v>0</v>
      </c>
      <c r="BE323" s="226">
        <f t="shared" si="249"/>
        <v>0</v>
      </c>
      <c r="BF323" s="228">
        <f t="shared" si="250"/>
        <v>0</v>
      </c>
      <c r="BG323" s="227">
        <f t="shared" si="250"/>
        <v>0</v>
      </c>
      <c r="BH323" s="227">
        <f t="shared" si="250"/>
        <v>0</v>
      </c>
      <c r="BI323" s="227">
        <f t="shared" si="250"/>
        <v>0</v>
      </c>
      <c r="BJ323" s="227">
        <f t="shared" si="250"/>
        <v>0</v>
      </c>
      <c r="BK323" s="227">
        <f t="shared" si="250"/>
        <v>0</v>
      </c>
      <c r="BL323" s="227">
        <f t="shared" si="250"/>
        <v>0</v>
      </c>
      <c r="BM323" s="227">
        <f t="shared" si="250"/>
        <v>0</v>
      </c>
      <c r="BN323" s="227">
        <f t="shared" si="250"/>
        <v>0</v>
      </c>
      <c r="BO323" s="227">
        <f t="shared" si="250"/>
        <v>0</v>
      </c>
      <c r="BP323" s="227">
        <f t="shared" si="250"/>
        <v>0</v>
      </c>
      <c r="BQ323" s="226">
        <f t="shared" si="250"/>
        <v>0</v>
      </c>
      <c r="BR323" s="228">
        <f t="shared" si="250"/>
        <v>0</v>
      </c>
      <c r="BS323" s="227">
        <f t="shared" si="250"/>
        <v>0</v>
      </c>
      <c r="BT323" s="227">
        <f t="shared" si="250"/>
        <v>0</v>
      </c>
      <c r="BU323" s="227">
        <f t="shared" si="250"/>
        <v>0</v>
      </c>
      <c r="BV323" s="227">
        <f t="shared" si="241"/>
        <v>0</v>
      </c>
      <c r="BW323" s="227">
        <f t="shared" si="241"/>
        <v>0</v>
      </c>
      <c r="BX323" s="227">
        <f t="shared" si="241"/>
        <v>0</v>
      </c>
      <c r="BY323" s="227">
        <f t="shared" si="241"/>
        <v>0</v>
      </c>
      <c r="BZ323" s="227">
        <f t="shared" si="241"/>
        <v>0</v>
      </c>
      <c r="CA323" s="227">
        <f t="shared" si="241"/>
        <v>0</v>
      </c>
      <c r="CB323" s="227">
        <f t="shared" si="241"/>
        <v>0</v>
      </c>
      <c r="CC323" s="226">
        <f t="shared" si="242"/>
        <v>0</v>
      </c>
      <c r="CD323" s="368"/>
    </row>
    <row r="324" spans="1:82" s="39" customFormat="1" ht="13.5" x14ac:dyDescent="0.75">
      <c r="B324" s="73" t="s">
        <v>725</v>
      </c>
      <c r="C324" s="129" t="s">
        <v>726</v>
      </c>
      <c r="D324" s="130" t="s">
        <v>446</v>
      </c>
      <c r="E324" s="255">
        <v>1</v>
      </c>
      <c r="F324" s="319"/>
      <c r="G324" s="74">
        <f t="shared" si="236"/>
        <v>0</v>
      </c>
      <c r="H324" s="75"/>
      <c r="I324" s="76"/>
      <c r="J324" s="75">
        <f t="shared" si="247"/>
        <v>0</v>
      </c>
      <c r="K324" s="77">
        <f t="shared" si="247"/>
        <v>0</v>
      </c>
      <c r="L324" s="77">
        <f t="shared" si="247"/>
        <v>0</v>
      </c>
      <c r="M324" s="77">
        <f t="shared" si="247"/>
        <v>0</v>
      </c>
      <c r="N324" s="77">
        <f t="shared" si="247"/>
        <v>0</v>
      </c>
      <c r="O324" s="77">
        <f t="shared" si="247"/>
        <v>0</v>
      </c>
      <c r="P324" s="77">
        <f t="shared" si="247"/>
        <v>0</v>
      </c>
      <c r="Q324" s="77">
        <f t="shared" si="247"/>
        <v>0</v>
      </c>
      <c r="R324" s="77">
        <f t="shared" si="247"/>
        <v>0</v>
      </c>
      <c r="S324" s="77">
        <f t="shared" si="247"/>
        <v>0</v>
      </c>
      <c r="T324" s="77">
        <f t="shared" si="247"/>
        <v>0</v>
      </c>
      <c r="U324" s="76">
        <f t="shared" si="247"/>
        <v>0</v>
      </c>
      <c r="V324" s="78">
        <f t="shared" si="247"/>
        <v>0</v>
      </c>
      <c r="W324" s="77">
        <f t="shared" si="247"/>
        <v>0</v>
      </c>
      <c r="X324" s="77">
        <f t="shared" si="247"/>
        <v>0</v>
      </c>
      <c r="Y324" s="77">
        <f t="shared" ref="Y324" si="251">$G324/72</f>
        <v>0</v>
      </c>
      <c r="Z324" s="77">
        <f t="shared" si="248"/>
        <v>0</v>
      </c>
      <c r="AA324" s="77">
        <f t="shared" si="248"/>
        <v>0</v>
      </c>
      <c r="AB324" s="77">
        <f t="shared" si="248"/>
        <v>0</v>
      </c>
      <c r="AC324" s="77">
        <f t="shared" si="248"/>
        <v>0</v>
      </c>
      <c r="AD324" s="77">
        <f t="shared" si="248"/>
        <v>0</v>
      </c>
      <c r="AE324" s="77">
        <f t="shared" si="248"/>
        <v>0</v>
      </c>
      <c r="AF324" s="77">
        <f t="shared" si="248"/>
        <v>0</v>
      </c>
      <c r="AG324" s="76">
        <f t="shared" si="248"/>
        <v>0</v>
      </c>
      <c r="AH324" s="78">
        <f t="shared" si="248"/>
        <v>0</v>
      </c>
      <c r="AI324" s="77">
        <f t="shared" si="248"/>
        <v>0</v>
      </c>
      <c r="AJ324" s="77">
        <f t="shared" si="248"/>
        <v>0</v>
      </c>
      <c r="AK324" s="77">
        <f t="shared" si="248"/>
        <v>0</v>
      </c>
      <c r="AL324" s="77">
        <f t="shared" si="248"/>
        <v>0</v>
      </c>
      <c r="AM324" s="77">
        <f t="shared" si="248"/>
        <v>0</v>
      </c>
      <c r="AN324" s="77">
        <f t="shared" si="248"/>
        <v>0</v>
      </c>
      <c r="AO324" s="77">
        <f t="shared" ref="AO324" si="252">$G324/72</f>
        <v>0</v>
      </c>
      <c r="AP324" s="77">
        <f t="shared" si="249"/>
        <v>0</v>
      </c>
      <c r="AQ324" s="77">
        <f t="shared" si="249"/>
        <v>0</v>
      </c>
      <c r="AR324" s="77">
        <f t="shared" si="249"/>
        <v>0</v>
      </c>
      <c r="AS324" s="76">
        <f t="shared" si="249"/>
        <v>0</v>
      </c>
      <c r="AT324" s="78">
        <f t="shared" si="249"/>
        <v>0</v>
      </c>
      <c r="AU324" s="77">
        <f t="shared" si="249"/>
        <v>0</v>
      </c>
      <c r="AV324" s="77">
        <f t="shared" si="249"/>
        <v>0</v>
      </c>
      <c r="AW324" s="77">
        <f t="shared" si="249"/>
        <v>0</v>
      </c>
      <c r="AX324" s="77">
        <f t="shared" si="249"/>
        <v>0</v>
      </c>
      <c r="AY324" s="77">
        <f t="shared" si="249"/>
        <v>0</v>
      </c>
      <c r="AZ324" s="77">
        <f t="shared" si="249"/>
        <v>0</v>
      </c>
      <c r="BA324" s="77">
        <f t="shared" si="249"/>
        <v>0</v>
      </c>
      <c r="BB324" s="77">
        <f t="shared" si="249"/>
        <v>0</v>
      </c>
      <c r="BC324" s="77">
        <f t="shared" si="249"/>
        <v>0</v>
      </c>
      <c r="BD324" s="77">
        <f t="shared" si="249"/>
        <v>0</v>
      </c>
      <c r="BE324" s="76">
        <f t="shared" ref="BE324" si="253">$G324/72</f>
        <v>0</v>
      </c>
      <c r="BF324" s="78">
        <f t="shared" si="250"/>
        <v>0</v>
      </c>
      <c r="BG324" s="77">
        <f t="shared" si="250"/>
        <v>0</v>
      </c>
      <c r="BH324" s="77">
        <f t="shared" si="250"/>
        <v>0</v>
      </c>
      <c r="BI324" s="77">
        <f t="shared" si="250"/>
        <v>0</v>
      </c>
      <c r="BJ324" s="77">
        <f t="shared" si="250"/>
        <v>0</v>
      </c>
      <c r="BK324" s="77">
        <f t="shared" si="250"/>
        <v>0</v>
      </c>
      <c r="BL324" s="77">
        <f t="shared" si="250"/>
        <v>0</v>
      </c>
      <c r="BM324" s="77">
        <f t="shared" si="250"/>
        <v>0</v>
      </c>
      <c r="BN324" s="77">
        <f t="shared" si="250"/>
        <v>0</v>
      </c>
      <c r="BO324" s="77">
        <f t="shared" si="250"/>
        <v>0</v>
      </c>
      <c r="BP324" s="77">
        <f t="shared" si="250"/>
        <v>0</v>
      </c>
      <c r="BQ324" s="76">
        <f t="shared" si="250"/>
        <v>0</v>
      </c>
      <c r="BR324" s="78">
        <f t="shared" si="250"/>
        <v>0</v>
      </c>
      <c r="BS324" s="77">
        <f t="shared" si="250"/>
        <v>0</v>
      </c>
      <c r="BT324" s="77">
        <f t="shared" si="250"/>
        <v>0</v>
      </c>
      <c r="BU324" s="77">
        <f t="shared" ref="BU324" si="254">$G324/72</f>
        <v>0</v>
      </c>
      <c r="BV324" s="77">
        <f t="shared" si="241"/>
        <v>0</v>
      </c>
      <c r="BW324" s="77">
        <f t="shared" si="241"/>
        <v>0</v>
      </c>
      <c r="BX324" s="77">
        <f t="shared" si="241"/>
        <v>0</v>
      </c>
      <c r="BY324" s="77">
        <f t="shared" si="241"/>
        <v>0</v>
      </c>
      <c r="BZ324" s="77">
        <f t="shared" si="241"/>
        <v>0</v>
      </c>
      <c r="CA324" s="77">
        <f t="shared" si="241"/>
        <v>0</v>
      </c>
      <c r="CB324" s="77">
        <f t="shared" si="241"/>
        <v>0</v>
      </c>
      <c r="CC324" s="76">
        <f t="shared" si="242"/>
        <v>0</v>
      </c>
      <c r="CD324" s="368"/>
    </row>
    <row r="325" spans="1:82" s="39" customFormat="1" ht="13.5" x14ac:dyDescent="0.75">
      <c r="B325" s="73" t="s">
        <v>727</v>
      </c>
      <c r="C325" s="129" t="s">
        <v>728</v>
      </c>
      <c r="D325" s="130" t="s">
        <v>446</v>
      </c>
      <c r="E325" s="255">
        <v>1</v>
      </c>
      <c r="F325" s="319"/>
      <c r="G325" s="74">
        <f t="shared" si="236"/>
        <v>0</v>
      </c>
      <c r="H325" s="75"/>
      <c r="I325" s="76"/>
      <c r="J325" s="75">
        <f t="shared" ref="J325:Y334" si="255">$G325/72</f>
        <v>0</v>
      </c>
      <c r="K325" s="77">
        <f t="shared" si="255"/>
        <v>0</v>
      </c>
      <c r="L325" s="77">
        <f t="shared" si="255"/>
        <v>0</v>
      </c>
      <c r="M325" s="77">
        <f t="shared" si="255"/>
        <v>0</v>
      </c>
      <c r="N325" s="77">
        <f t="shared" si="255"/>
        <v>0</v>
      </c>
      <c r="O325" s="77">
        <f t="shared" si="255"/>
        <v>0</v>
      </c>
      <c r="P325" s="77">
        <f t="shared" si="255"/>
        <v>0</v>
      </c>
      <c r="Q325" s="77">
        <f t="shared" si="255"/>
        <v>0</v>
      </c>
      <c r="R325" s="77">
        <f t="shared" si="255"/>
        <v>0</v>
      </c>
      <c r="S325" s="77">
        <f t="shared" si="255"/>
        <v>0</v>
      </c>
      <c r="T325" s="77">
        <f t="shared" si="255"/>
        <v>0</v>
      </c>
      <c r="U325" s="76">
        <f t="shared" si="255"/>
        <v>0</v>
      </c>
      <c r="V325" s="78">
        <f t="shared" si="255"/>
        <v>0</v>
      </c>
      <c r="W325" s="77">
        <f t="shared" si="255"/>
        <v>0</v>
      </c>
      <c r="X325" s="77">
        <f t="shared" si="255"/>
        <v>0</v>
      </c>
      <c r="Y325" s="77">
        <f t="shared" si="255"/>
        <v>0</v>
      </c>
      <c r="Z325" s="77">
        <f t="shared" ref="Z325:AO334" si="256">$G325/72</f>
        <v>0</v>
      </c>
      <c r="AA325" s="77">
        <f t="shared" si="256"/>
        <v>0</v>
      </c>
      <c r="AB325" s="77">
        <f t="shared" si="256"/>
        <v>0</v>
      </c>
      <c r="AC325" s="77">
        <f t="shared" si="256"/>
        <v>0</v>
      </c>
      <c r="AD325" s="77">
        <f t="shared" si="256"/>
        <v>0</v>
      </c>
      <c r="AE325" s="77">
        <f t="shared" si="256"/>
        <v>0</v>
      </c>
      <c r="AF325" s="77">
        <f t="shared" si="256"/>
        <v>0</v>
      </c>
      <c r="AG325" s="76">
        <f t="shared" si="256"/>
        <v>0</v>
      </c>
      <c r="AH325" s="78">
        <f t="shared" si="256"/>
        <v>0</v>
      </c>
      <c r="AI325" s="77">
        <f t="shared" si="256"/>
        <v>0</v>
      </c>
      <c r="AJ325" s="77">
        <f t="shared" si="256"/>
        <v>0</v>
      </c>
      <c r="AK325" s="77">
        <f t="shared" si="256"/>
        <v>0</v>
      </c>
      <c r="AL325" s="77">
        <f t="shared" si="256"/>
        <v>0</v>
      </c>
      <c r="AM325" s="77">
        <f t="shared" si="256"/>
        <v>0</v>
      </c>
      <c r="AN325" s="77">
        <f t="shared" si="256"/>
        <v>0</v>
      </c>
      <c r="AO325" s="77">
        <f t="shared" si="256"/>
        <v>0</v>
      </c>
      <c r="AP325" s="77">
        <f t="shared" ref="AP325:BE334" si="257">$G325/72</f>
        <v>0</v>
      </c>
      <c r="AQ325" s="77">
        <f t="shared" si="257"/>
        <v>0</v>
      </c>
      <c r="AR325" s="77">
        <f t="shared" si="257"/>
        <v>0</v>
      </c>
      <c r="AS325" s="76">
        <f t="shared" si="257"/>
        <v>0</v>
      </c>
      <c r="AT325" s="78">
        <f t="shared" si="257"/>
        <v>0</v>
      </c>
      <c r="AU325" s="77">
        <f t="shared" si="257"/>
        <v>0</v>
      </c>
      <c r="AV325" s="77">
        <f t="shared" si="257"/>
        <v>0</v>
      </c>
      <c r="AW325" s="77">
        <f t="shared" si="257"/>
        <v>0</v>
      </c>
      <c r="AX325" s="77">
        <f t="shared" si="257"/>
        <v>0</v>
      </c>
      <c r="AY325" s="77">
        <f t="shared" si="257"/>
        <v>0</v>
      </c>
      <c r="AZ325" s="77">
        <f t="shared" si="257"/>
        <v>0</v>
      </c>
      <c r="BA325" s="77">
        <f t="shared" si="257"/>
        <v>0</v>
      </c>
      <c r="BB325" s="77">
        <f t="shared" si="257"/>
        <v>0</v>
      </c>
      <c r="BC325" s="77">
        <f t="shared" si="257"/>
        <v>0</v>
      </c>
      <c r="BD325" s="77">
        <f t="shared" si="257"/>
        <v>0</v>
      </c>
      <c r="BE325" s="76">
        <f t="shared" si="257"/>
        <v>0</v>
      </c>
      <c r="BF325" s="78">
        <f t="shared" ref="BF325:BU334" si="258">$G325/72</f>
        <v>0</v>
      </c>
      <c r="BG325" s="77">
        <f t="shared" si="258"/>
        <v>0</v>
      </c>
      <c r="BH325" s="77">
        <f t="shared" si="258"/>
        <v>0</v>
      </c>
      <c r="BI325" s="77">
        <f t="shared" si="258"/>
        <v>0</v>
      </c>
      <c r="BJ325" s="77">
        <f t="shared" si="258"/>
        <v>0</v>
      </c>
      <c r="BK325" s="77">
        <f t="shared" si="258"/>
        <v>0</v>
      </c>
      <c r="BL325" s="77">
        <f t="shared" si="258"/>
        <v>0</v>
      </c>
      <c r="BM325" s="77">
        <f t="shared" si="258"/>
        <v>0</v>
      </c>
      <c r="BN325" s="77">
        <f t="shared" si="258"/>
        <v>0</v>
      </c>
      <c r="BO325" s="77">
        <f t="shared" si="258"/>
        <v>0</v>
      </c>
      <c r="BP325" s="77">
        <f t="shared" si="258"/>
        <v>0</v>
      </c>
      <c r="BQ325" s="76">
        <f t="shared" si="258"/>
        <v>0</v>
      </c>
      <c r="BR325" s="78">
        <f t="shared" si="258"/>
        <v>0</v>
      </c>
      <c r="BS325" s="77">
        <f t="shared" si="258"/>
        <v>0</v>
      </c>
      <c r="BT325" s="77">
        <f t="shared" si="258"/>
        <v>0</v>
      </c>
      <c r="BU325" s="77">
        <f t="shared" si="258"/>
        <v>0</v>
      </c>
      <c r="BV325" s="77">
        <f t="shared" ref="BV325:CB334" si="259">$G325/72</f>
        <v>0</v>
      </c>
      <c r="BW325" s="77">
        <f t="shared" si="259"/>
        <v>0</v>
      </c>
      <c r="BX325" s="77">
        <f t="shared" si="259"/>
        <v>0</v>
      </c>
      <c r="BY325" s="77">
        <f t="shared" si="259"/>
        <v>0</v>
      </c>
      <c r="BZ325" s="77">
        <f t="shared" si="259"/>
        <v>0</v>
      </c>
      <c r="CA325" s="77">
        <f t="shared" si="259"/>
        <v>0</v>
      </c>
      <c r="CB325" s="77">
        <f t="shared" si="259"/>
        <v>0</v>
      </c>
      <c r="CC325" s="76">
        <f t="shared" si="242"/>
        <v>0</v>
      </c>
      <c r="CD325" s="368"/>
    </row>
    <row r="326" spans="1:82" s="39" customFormat="1" ht="13.5" x14ac:dyDescent="0.75">
      <c r="B326" s="73" t="s">
        <v>729</v>
      </c>
      <c r="C326" s="129" t="s">
        <v>730</v>
      </c>
      <c r="D326" s="130" t="s">
        <v>86</v>
      </c>
      <c r="E326" s="255">
        <v>1</v>
      </c>
      <c r="F326" s="319"/>
      <c r="G326" s="74">
        <f t="shared" si="236"/>
        <v>0</v>
      </c>
      <c r="H326" s="75"/>
      <c r="I326" s="76"/>
      <c r="J326" s="75">
        <f t="shared" si="255"/>
        <v>0</v>
      </c>
      <c r="K326" s="77">
        <f t="shared" si="255"/>
        <v>0</v>
      </c>
      <c r="L326" s="77">
        <f t="shared" si="255"/>
        <v>0</v>
      </c>
      <c r="M326" s="77">
        <f t="shared" si="255"/>
        <v>0</v>
      </c>
      <c r="N326" s="77">
        <f t="shared" si="255"/>
        <v>0</v>
      </c>
      <c r="O326" s="77">
        <f t="shared" si="255"/>
        <v>0</v>
      </c>
      <c r="P326" s="77">
        <f t="shared" si="255"/>
        <v>0</v>
      </c>
      <c r="Q326" s="77">
        <f t="shared" si="255"/>
        <v>0</v>
      </c>
      <c r="R326" s="77">
        <f t="shared" si="255"/>
        <v>0</v>
      </c>
      <c r="S326" s="77">
        <f t="shared" si="255"/>
        <v>0</v>
      </c>
      <c r="T326" s="77">
        <f t="shared" si="255"/>
        <v>0</v>
      </c>
      <c r="U326" s="76">
        <f t="shared" si="255"/>
        <v>0</v>
      </c>
      <c r="V326" s="78">
        <f t="shared" si="255"/>
        <v>0</v>
      </c>
      <c r="W326" s="77">
        <f t="shared" si="255"/>
        <v>0</v>
      </c>
      <c r="X326" s="77">
        <f t="shared" si="255"/>
        <v>0</v>
      </c>
      <c r="Y326" s="77">
        <f t="shared" si="255"/>
        <v>0</v>
      </c>
      <c r="Z326" s="77">
        <f t="shared" si="256"/>
        <v>0</v>
      </c>
      <c r="AA326" s="77">
        <f t="shared" si="256"/>
        <v>0</v>
      </c>
      <c r="AB326" s="77">
        <f t="shared" si="256"/>
        <v>0</v>
      </c>
      <c r="AC326" s="77">
        <f t="shared" si="256"/>
        <v>0</v>
      </c>
      <c r="AD326" s="77">
        <f t="shared" si="256"/>
        <v>0</v>
      </c>
      <c r="AE326" s="77">
        <f t="shared" si="256"/>
        <v>0</v>
      </c>
      <c r="AF326" s="77">
        <f t="shared" si="256"/>
        <v>0</v>
      </c>
      <c r="AG326" s="76">
        <f t="shared" si="256"/>
        <v>0</v>
      </c>
      <c r="AH326" s="78">
        <f t="shared" si="256"/>
        <v>0</v>
      </c>
      <c r="AI326" s="77">
        <f t="shared" si="256"/>
        <v>0</v>
      </c>
      <c r="AJ326" s="77">
        <f t="shared" si="256"/>
        <v>0</v>
      </c>
      <c r="AK326" s="77">
        <f t="shared" si="256"/>
        <v>0</v>
      </c>
      <c r="AL326" s="77">
        <f t="shared" si="256"/>
        <v>0</v>
      </c>
      <c r="AM326" s="77">
        <f t="shared" si="256"/>
        <v>0</v>
      </c>
      <c r="AN326" s="77">
        <f t="shared" si="256"/>
        <v>0</v>
      </c>
      <c r="AO326" s="77">
        <f t="shared" si="256"/>
        <v>0</v>
      </c>
      <c r="AP326" s="77">
        <f t="shared" si="257"/>
        <v>0</v>
      </c>
      <c r="AQ326" s="77">
        <f t="shared" si="257"/>
        <v>0</v>
      </c>
      <c r="AR326" s="77">
        <f t="shared" si="257"/>
        <v>0</v>
      </c>
      <c r="AS326" s="76">
        <f t="shared" si="257"/>
        <v>0</v>
      </c>
      <c r="AT326" s="78">
        <f t="shared" si="257"/>
        <v>0</v>
      </c>
      <c r="AU326" s="77">
        <f t="shared" si="257"/>
        <v>0</v>
      </c>
      <c r="AV326" s="77">
        <f t="shared" si="257"/>
        <v>0</v>
      </c>
      <c r="AW326" s="77">
        <f t="shared" si="257"/>
        <v>0</v>
      </c>
      <c r="AX326" s="77">
        <f t="shared" si="257"/>
        <v>0</v>
      </c>
      <c r="AY326" s="77">
        <f t="shared" si="257"/>
        <v>0</v>
      </c>
      <c r="AZ326" s="77">
        <f t="shared" si="257"/>
        <v>0</v>
      </c>
      <c r="BA326" s="77">
        <f t="shared" si="257"/>
        <v>0</v>
      </c>
      <c r="BB326" s="77">
        <f t="shared" si="257"/>
        <v>0</v>
      </c>
      <c r="BC326" s="77">
        <f t="shared" si="257"/>
        <v>0</v>
      </c>
      <c r="BD326" s="77">
        <f t="shared" si="257"/>
        <v>0</v>
      </c>
      <c r="BE326" s="76">
        <f t="shared" si="257"/>
        <v>0</v>
      </c>
      <c r="BF326" s="78">
        <f t="shared" si="258"/>
        <v>0</v>
      </c>
      <c r="BG326" s="77">
        <f t="shared" si="258"/>
        <v>0</v>
      </c>
      <c r="BH326" s="77">
        <f t="shared" si="258"/>
        <v>0</v>
      </c>
      <c r="BI326" s="77">
        <f t="shared" si="258"/>
        <v>0</v>
      </c>
      <c r="BJ326" s="77">
        <f t="shared" si="258"/>
        <v>0</v>
      </c>
      <c r="BK326" s="77">
        <f t="shared" si="258"/>
        <v>0</v>
      </c>
      <c r="BL326" s="77">
        <f t="shared" si="258"/>
        <v>0</v>
      </c>
      <c r="BM326" s="77">
        <f t="shared" si="258"/>
        <v>0</v>
      </c>
      <c r="BN326" s="77">
        <f t="shared" si="258"/>
        <v>0</v>
      </c>
      <c r="BO326" s="77">
        <f t="shared" si="258"/>
        <v>0</v>
      </c>
      <c r="BP326" s="77">
        <f t="shared" si="258"/>
        <v>0</v>
      </c>
      <c r="BQ326" s="76">
        <f t="shared" si="258"/>
        <v>0</v>
      </c>
      <c r="BR326" s="78">
        <f t="shared" si="258"/>
        <v>0</v>
      </c>
      <c r="BS326" s="77">
        <f t="shared" si="258"/>
        <v>0</v>
      </c>
      <c r="BT326" s="77">
        <f t="shared" si="258"/>
        <v>0</v>
      </c>
      <c r="BU326" s="77">
        <f t="shared" si="258"/>
        <v>0</v>
      </c>
      <c r="BV326" s="77">
        <f t="shared" si="259"/>
        <v>0</v>
      </c>
      <c r="BW326" s="77">
        <f t="shared" si="259"/>
        <v>0</v>
      </c>
      <c r="BX326" s="77">
        <f t="shared" si="259"/>
        <v>0</v>
      </c>
      <c r="BY326" s="77">
        <f t="shared" si="259"/>
        <v>0</v>
      </c>
      <c r="BZ326" s="77">
        <f t="shared" si="259"/>
        <v>0</v>
      </c>
      <c r="CA326" s="77">
        <f t="shared" si="259"/>
        <v>0</v>
      </c>
      <c r="CB326" s="77">
        <f t="shared" si="259"/>
        <v>0</v>
      </c>
      <c r="CC326" s="76">
        <f t="shared" si="242"/>
        <v>0</v>
      </c>
      <c r="CD326" s="368"/>
    </row>
    <row r="327" spans="1:82" s="39" customFormat="1" ht="13.5" x14ac:dyDescent="0.75">
      <c r="B327" s="73" t="s">
        <v>731</v>
      </c>
      <c r="C327" s="129" t="s">
        <v>732</v>
      </c>
      <c r="D327" s="130" t="s">
        <v>479</v>
      </c>
      <c r="E327" s="255">
        <v>50</v>
      </c>
      <c r="F327" s="319"/>
      <c r="G327" s="74">
        <f t="shared" si="236"/>
        <v>0</v>
      </c>
      <c r="H327" s="75"/>
      <c r="I327" s="76"/>
      <c r="J327" s="75">
        <f t="shared" si="255"/>
        <v>0</v>
      </c>
      <c r="K327" s="77">
        <f t="shared" si="255"/>
        <v>0</v>
      </c>
      <c r="L327" s="77">
        <f t="shared" si="255"/>
        <v>0</v>
      </c>
      <c r="M327" s="77">
        <f t="shared" si="255"/>
        <v>0</v>
      </c>
      <c r="N327" s="77">
        <f t="shared" si="255"/>
        <v>0</v>
      </c>
      <c r="O327" s="77">
        <f t="shared" si="255"/>
        <v>0</v>
      </c>
      <c r="P327" s="77">
        <f t="shared" si="255"/>
        <v>0</v>
      </c>
      <c r="Q327" s="77">
        <f t="shared" si="255"/>
        <v>0</v>
      </c>
      <c r="R327" s="77">
        <f t="shared" si="255"/>
        <v>0</v>
      </c>
      <c r="S327" s="77">
        <f t="shared" si="255"/>
        <v>0</v>
      </c>
      <c r="T327" s="77">
        <f t="shared" si="255"/>
        <v>0</v>
      </c>
      <c r="U327" s="76">
        <f t="shared" si="255"/>
        <v>0</v>
      </c>
      <c r="V327" s="78">
        <f t="shared" si="255"/>
        <v>0</v>
      </c>
      <c r="W327" s="77">
        <f t="shared" si="255"/>
        <v>0</v>
      </c>
      <c r="X327" s="77">
        <f t="shared" si="255"/>
        <v>0</v>
      </c>
      <c r="Y327" s="77">
        <f t="shared" si="255"/>
        <v>0</v>
      </c>
      <c r="Z327" s="77">
        <f t="shared" si="256"/>
        <v>0</v>
      </c>
      <c r="AA327" s="77">
        <f t="shared" si="256"/>
        <v>0</v>
      </c>
      <c r="AB327" s="77">
        <f t="shared" si="256"/>
        <v>0</v>
      </c>
      <c r="AC327" s="77">
        <f t="shared" si="256"/>
        <v>0</v>
      </c>
      <c r="AD327" s="77">
        <f t="shared" si="256"/>
        <v>0</v>
      </c>
      <c r="AE327" s="77">
        <f t="shared" si="256"/>
        <v>0</v>
      </c>
      <c r="AF327" s="77">
        <f t="shared" si="256"/>
        <v>0</v>
      </c>
      <c r="AG327" s="76">
        <f t="shared" si="256"/>
        <v>0</v>
      </c>
      <c r="AH327" s="78">
        <f t="shared" si="256"/>
        <v>0</v>
      </c>
      <c r="AI327" s="77">
        <f t="shared" si="256"/>
        <v>0</v>
      </c>
      <c r="AJ327" s="77">
        <f t="shared" si="256"/>
        <v>0</v>
      </c>
      <c r="AK327" s="77">
        <f t="shared" si="256"/>
        <v>0</v>
      </c>
      <c r="AL327" s="77">
        <f t="shared" si="256"/>
        <v>0</v>
      </c>
      <c r="AM327" s="77">
        <f t="shared" si="256"/>
        <v>0</v>
      </c>
      <c r="AN327" s="77">
        <f t="shared" si="256"/>
        <v>0</v>
      </c>
      <c r="AO327" s="77">
        <f t="shared" si="256"/>
        <v>0</v>
      </c>
      <c r="AP327" s="77">
        <f t="shared" si="257"/>
        <v>0</v>
      </c>
      <c r="AQ327" s="77">
        <f t="shared" si="257"/>
        <v>0</v>
      </c>
      <c r="AR327" s="77">
        <f t="shared" si="257"/>
        <v>0</v>
      </c>
      <c r="AS327" s="76">
        <f t="shared" si="257"/>
        <v>0</v>
      </c>
      <c r="AT327" s="78">
        <f t="shared" si="257"/>
        <v>0</v>
      </c>
      <c r="AU327" s="77">
        <f t="shared" si="257"/>
        <v>0</v>
      </c>
      <c r="AV327" s="77">
        <f t="shared" si="257"/>
        <v>0</v>
      </c>
      <c r="AW327" s="77">
        <f t="shared" si="257"/>
        <v>0</v>
      </c>
      <c r="AX327" s="77">
        <f t="shared" si="257"/>
        <v>0</v>
      </c>
      <c r="AY327" s="77">
        <f t="shared" si="257"/>
        <v>0</v>
      </c>
      <c r="AZ327" s="77">
        <f t="shared" si="257"/>
        <v>0</v>
      </c>
      <c r="BA327" s="77">
        <f t="shared" si="257"/>
        <v>0</v>
      </c>
      <c r="BB327" s="77">
        <f t="shared" si="257"/>
        <v>0</v>
      </c>
      <c r="BC327" s="77">
        <f t="shared" si="257"/>
        <v>0</v>
      </c>
      <c r="BD327" s="77">
        <f t="shared" si="257"/>
        <v>0</v>
      </c>
      <c r="BE327" s="76">
        <f t="shared" si="257"/>
        <v>0</v>
      </c>
      <c r="BF327" s="78">
        <f t="shared" si="258"/>
        <v>0</v>
      </c>
      <c r="BG327" s="77">
        <f t="shared" si="258"/>
        <v>0</v>
      </c>
      <c r="BH327" s="77">
        <f t="shared" si="258"/>
        <v>0</v>
      </c>
      <c r="BI327" s="77">
        <f t="shared" si="258"/>
        <v>0</v>
      </c>
      <c r="BJ327" s="77">
        <f t="shared" si="258"/>
        <v>0</v>
      </c>
      <c r="BK327" s="77">
        <f t="shared" si="258"/>
        <v>0</v>
      </c>
      <c r="BL327" s="77">
        <f t="shared" si="258"/>
        <v>0</v>
      </c>
      <c r="BM327" s="77">
        <f t="shared" si="258"/>
        <v>0</v>
      </c>
      <c r="BN327" s="77">
        <f t="shared" si="258"/>
        <v>0</v>
      </c>
      <c r="BO327" s="77">
        <f t="shared" si="258"/>
        <v>0</v>
      </c>
      <c r="BP327" s="77">
        <f t="shared" si="258"/>
        <v>0</v>
      </c>
      <c r="BQ327" s="76">
        <f t="shared" si="258"/>
        <v>0</v>
      </c>
      <c r="BR327" s="78">
        <f t="shared" si="258"/>
        <v>0</v>
      </c>
      <c r="BS327" s="77">
        <f t="shared" si="258"/>
        <v>0</v>
      </c>
      <c r="BT327" s="77">
        <f t="shared" si="258"/>
        <v>0</v>
      </c>
      <c r="BU327" s="77">
        <f t="shared" si="258"/>
        <v>0</v>
      </c>
      <c r="BV327" s="77">
        <f t="shared" si="259"/>
        <v>0</v>
      </c>
      <c r="BW327" s="77">
        <f t="shared" si="259"/>
        <v>0</v>
      </c>
      <c r="BX327" s="77">
        <f t="shared" si="259"/>
        <v>0</v>
      </c>
      <c r="BY327" s="77">
        <f t="shared" si="259"/>
        <v>0</v>
      </c>
      <c r="BZ327" s="77">
        <f t="shared" si="259"/>
        <v>0</v>
      </c>
      <c r="CA327" s="77">
        <f t="shared" si="259"/>
        <v>0</v>
      </c>
      <c r="CB327" s="77">
        <f t="shared" si="259"/>
        <v>0</v>
      </c>
      <c r="CC327" s="76">
        <f t="shared" si="242"/>
        <v>0</v>
      </c>
      <c r="CD327" s="368"/>
    </row>
    <row r="328" spans="1:82" s="39" customFormat="1" ht="13.5" x14ac:dyDescent="0.75">
      <c r="B328" s="73" t="s">
        <v>733</v>
      </c>
      <c r="C328" s="129" t="s">
        <v>734</v>
      </c>
      <c r="D328" s="130" t="s">
        <v>86</v>
      </c>
      <c r="E328" s="255">
        <v>1</v>
      </c>
      <c r="F328" s="319"/>
      <c r="G328" s="74">
        <f t="shared" si="236"/>
        <v>0</v>
      </c>
      <c r="H328" s="75"/>
      <c r="I328" s="76"/>
      <c r="J328" s="75">
        <f t="shared" si="255"/>
        <v>0</v>
      </c>
      <c r="K328" s="77">
        <f t="shared" si="255"/>
        <v>0</v>
      </c>
      <c r="L328" s="77">
        <f t="shared" si="255"/>
        <v>0</v>
      </c>
      <c r="M328" s="77">
        <f t="shared" si="255"/>
        <v>0</v>
      </c>
      <c r="N328" s="77">
        <f t="shared" si="255"/>
        <v>0</v>
      </c>
      <c r="O328" s="77">
        <f t="shared" si="255"/>
        <v>0</v>
      </c>
      <c r="P328" s="77">
        <f t="shared" si="255"/>
        <v>0</v>
      </c>
      <c r="Q328" s="77">
        <f t="shared" si="255"/>
        <v>0</v>
      </c>
      <c r="R328" s="77">
        <f t="shared" si="255"/>
        <v>0</v>
      </c>
      <c r="S328" s="77">
        <f t="shared" si="255"/>
        <v>0</v>
      </c>
      <c r="T328" s="77">
        <f t="shared" si="255"/>
        <v>0</v>
      </c>
      <c r="U328" s="76">
        <f t="shared" si="255"/>
        <v>0</v>
      </c>
      <c r="V328" s="78">
        <f t="shared" si="255"/>
        <v>0</v>
      </c>
      <c r="W328" s="77">
        <f t="shared" si="255"/>
        <v>0</v>
      </c>
      <c r="X328" s="77">
        <f t="shared" si="255"/>
        <v>0</v>
      </c>
      <c r="Y328" s="77">
        <f t="shared" si="255"/>
        <v>0</v>
      </c>
      <c r="Z328" s="77">
        <f t="shared" si="256"/>
        <v>0</v>
      </c>
      <c r="AA328" s="77">
        <f t="shared" si="256"/>
        <v>0</v>
      </c>
      <c r="AB328" s="77">
        <f t="shared" si="256"/>
        <v>0</v>
      </c>
      <c r="AC328" s="77">
        <f t="shared" si="256"/>
        <v>0</v>
      </c>
      <c r="AD328" s="77">
        <f t="shared" si="256"/>
        <v>0</v>
      </c>
      <c r="AE328" s="77">
        <f t="shared" si="256"/>
        <v>0</v>
      </c>
      <c r="AF328" s="77">
        <f t="shared" si="256"/>
        <v>0</v>
      </c>
      <c r="AG328" s="76">
        <f t="shared" si="256"/>
        <v>0</v>
      </c>
      <c r="AH328" s="78">
        <f t="shared" si="256"/>
        <v>0</v>
      </c>
      <c r="AI328" s="77">
        <f t="shared" si="256"/>
        <v>0</v>
      </c>
      <c r="AJ328" s="77">
        <f t="shared" si="256"/>
        <v>0</v>
      </c>
      <c r="AK328" s="77">
        <f t="shared" si="256"/>
        <v>0</v>
      </c>
      <c r="AL328" s="77">
        <f t="shared" si="256"/>
        <v>0</v>
      </c>
      <c r="AM328" s="77">
        <f t="shared" si="256"/>
        <v>0</v>
      </c>
      <c r="AN328" s="77">
        <f t="shared" si="256"/>
        <v>0</v>
      </c>
      <c r="AO328" s="77">
        <f t="shared" si="256"/>
        <v>0</v>
      </c>
      <c r="AP328" s="77">
        <f t="shared" si="257"/>
        <v>0</v>
      </c>
      <c r="AQ328" s="77">
        <f t="shared" si="257"/>
        <v>0</v>
      </c>
      <c r="AR328" s="77">
        <f t="shared" si="257"/>
        <v>0</v>
      </c>
      <c r="AS328" s="76">
        <f t="shared" si="257"/>
        <v>0</v>
      </c>
      <c r="AT328" s="78">
        <f t="shared" si="257"/>
        <v>0</v>
      </c>
      <c r="AU328" s="77">
        <f t="shared" si="257"/>
        <v>0</v>
      </c>
      <c r="AV328" s="77">
        <f t="shared" si="257"/>
        <v>0</v>
      </c>
      <c r="AW328" s="77">
        <f t="shared" si="257"/>
        <v>0</v>
      </c>
      <c r="AX328" s="77">
        <f t="shared" si="257"/>
        <v>0</v>
      </c>
      <c r="AY328" s="77">
        <f t="shared" si="257"/>
        <v>0</v>
      </c>
      <c r="AZ328" s="77">
        <f t="shared" si="257"/>
        <v>0</v>
      </c>
      <c r="BA328" s="77">
        <f t="shared" si="257"/>
        <v>0</v>
      </c>
      <c r="BB328" s="77">
        <f t="shared" si="257"/>
        <v>0</v>
      </c>
      <c r="BC328" s="77">
        <f t="shared" si="257"/>
        <v>0</v>
      </c>
      <c r="BD328" s="77">
        <f t="shared" si="257"/>
        <v>0</v>
      </c>
      <c r="BE328" s="76">
        <f t="shared" si="257"/>
        <v>0</v>
      </c>
      <c r="BF328" s="78">
        <f t="shared" si="258"/>
        <v>0</v>
      </c>
      <c r="BG328" s="77">
        <f t="shared" si="258"/>
        <v>0</v>
      </c>
      <c r="BH328" s="77">
        <f t="shared" si="258"/>
        <v>0</v>
      </c>
      <c r="BI328" s="77">
        <f t="shared" si="258"/>
        <v>0</v>
      </c>
      <c r="BJ328" s="77">
        <f t="shared" si="258"/>
        <v>0</v>
      </c>
      <c r="BK328" s="77">
        <f t="shared" si="258"/>
        <v>0</v>
      </c>
      <c r="BL328" s="77">
        <f t="shared" si="258"/>
        <v>0</v>
      </c>
      <c r="BM328" s="77">
        <f t="shared" si="258"/>
        <v>0</v>
      </c>
      <c r="BN328" s="77">
        <f t="shared" si="258"/>
        <v>0</v>
      </c>
      <c r="BO328" s="77">
        <f t="shared" si="258"/>
        <v>0</v>
      </c>
      <c r="BP328" s="77">
        <f t="shared" si="258"/>
        <v>0</v>
      </c>
      <c r="BQ328" s="76">
        <f t="shared" si="258"/>
        <v>0</v>
      </c>
      <c r="BR328" s="78">
        <f t="shared" si="258"/>
        <v>0</v>
      </c>
      <c r="BS328" s="77">
        <f t="shared" si="258"/>
        <v>0</v>
      </c>
      <c r="BT328" s="77">
        <f t="shared" si="258"/>
        <v>0</v>
      </c>
      <c r="BU328" s="77">
        <f t="shared" si="258"/>
        <v>0</v>
      </c>
      <c r="BV328" s="77">
        <f t="shared" si="259"/>
        <v>0</v>
      </c>
      <c r="BW328" s="77">
        <f t="shared" si="259"/>
        <v>0</v>
      </c>
      <c r="BX328" s="77">
        <f t="shared" si="259"/>
        <v>0</v>
      </c>
      <c r="BY328" s="77">
        <f t="shared" si="259"/>
        <v>0</v>
      </c>
      <c r="BZ328" s="77">
        <f t="shared" si="259"/>
        <v>0</v>
      </c>
      <c r="CA328" s="77">
        <f t="shared" si="259"/>
        <v>0</v>
      </c>
      <c r="CB328" s="77">
        <f t="shared" si="259"/>
        <v>0</v>
      </c>
      <c r="CC328" s="76">
        <f t="shared" si="242"/>
        <v>0</v>
      </c>
      <c r="CD328" s="368"/>
    </row>
    <row r="329" spans="1:82" s="39" customFormat="1" ht="13.5" x14ac:dyDescent="0.75">
      <c r="B329" s="73" t="s">
        <v>735</v>
      </c>
      <c r="C329" s="129" t="s">
        <v>736</v>
      </c>
      <c r="D329" s="130" t="s">
        <v>86</v>
      </c>
      <c r="E329" s="255">
        <v>1</v>
      </c>
      <c r="F329" s="319"/>
      <c r="G329" s="74">
        <f>+E329*F329</f>
        <v>0</v>
      </c>
      <c r="H329" s="75"/>
      <c r="I329" s="76"/>
      <c r="J329" s="75">
        <f t="shared" si="255"/>
        <v>0</v>
      </c>
      <c r="K329" s="77">
        <f t="shared" si="255"/>
        <v>0</v>
      </c>
      <c r="L329" s="77">
        <f t="shared" si="255"/>
        <v>0</v>
      </c>
      <c r="M329" s="77">
        <f t="shared" si="255"/>
        <v>0</v>
      </c>
      <c r="N329" s="77">
        <f t="shared" si="255"/>
        <v>0</v>
      </c>
      <c r="O329" s="77">
        <f t="shared" si="255"/>
        <v>0</v>
      </c>
      <c r="P329" s="77">
        <f t="shared" si="255"/>
        <v>0</v>
      </c>
      <c r="Q329" s="77">
        <f t="shared" si="255"/>
        <v>0</v>
      </c>
      <c r="R329" s="77">
        <f t="shared" si="255"/>
        <v>0</v>
      </c>
      <c r="S329" s="77">
        <f t="shared" si="255"/>
        <v>0</v>
      </c>
      <c r="T329" s="77">
        <f t="shared" si="255"/>
        <v>0</v>
      </c>
      <c r="U329" s="76">
        <f t="shared" si="255"/>
        <v>0</v>
      </c>
      <c r="V329" s="78">
        <f t="shared" si="255"/>
        <v>0</v>
      </c>
      <c r="W329" s="77">
        <f t="shared" si="255"/>
        <v>0</v>
      </c>
      <c r="X329" s="77">
        <f t="shared" si="255"/>
        <v>0</v>
      </c>
      <c r="Y329" s="77">
        <f t="shared" si="255"/>
        <v>0</v>
      </c>
      <c r="Z329" s="77">
        <f t="shared" si="256"/>
        <v>0</v>
      </c>
      <c r="AA329" s="77">
        <f t="shared" si="256"/>
        <v>0</v>
      </c>
      <c r="AB329" s="77">
        <f t="shared" si="256"/>
        <v>0</v>
      </c>
      <c r="AC329" s="77">
        <f t="shared" si="256"/>
        <v>0</v>
      </c>
      <c r="AD329" s="77">
        <f t="shared" si="256"/>
        <v>0</v>
      </c>
      <c r="AE329" s="77">
        <f t="shared" si="256"/>
        <v>0</v>
      </c>
      <c r="AF329" s="77">
        <f t="shared" si="256"/>
        <v>0</v>
      </c>
      <c r="AG329" s="76">
        <f t="shared" si="256"/>
        <v>0</v>
      </c>
      <c r="AH329" s="78">
        <f t="shared" si="256"/>
        <v>0</v>
      </c>
      <c r="AI329" s="77">
        <f t="shared" si="256"/>
        <v>0</v>
      </c>
      <c r="AJ329" s="77">
        <f t="shared" si="256"/>
        <v>0</v>
      </c>
      <c r="AK329" s="77">
        <f t="shared" si="256"/>
        <v>0</v>
      </c>
      <c r="AL329" s="77">
        <f t="shared" si="256"/>
        <v>0</v>
      </c>
      <c r="AM329" s="77">
        <f t="shared" si="256"/>
        <v>0</v>
      </c>
      <c r="AN329" s="77">
        <f t="shared" si="256"/>
        <v>0</v>
      </c>
      <c r="AO329" s="77">
        <f t="shared" si="256"/>
        <v>0</v>
      </c>
      <c r="AP329" s="77">
        <f t="shared" si="257"/>
        <v>0</v>
      </c>
      <c r="AQ329" s="77">
        <f t="shared" si="257"/>
        <v>0</v>
      </c>
      <c r="AR329" s="77">
        <f t="shared" si="257"/>
        <v>0</v>
      </c>
      <c r="AS329" s="76">
        <f t="shared" si="257"/>
        <v>0</v>
      </c>
      <c r="AT329" s="78">
        <f t="shared" si="257"/>
        <v>0</v>
      </c>
      <c r="AU329" s="77">
        <f t="shared" si="257"/>
        <v>0</v>
      </c>
      <c r="AV329" s="77">
        <f t="shared" si="257"/>
        <v>0</v>
      </c>
      <c r="AW329" s="77">
        <f t="shared" si="257"/>
        <v>0</v>
      </c>
      <c r="AX329" s="77">
        <f t="shared" si="257"/>
        <v>0</v>
      </c>
      <c r="AY329" s="77">
        <f t="shared" si="257"/>
        <v>0</v>
      </c>
      <c r="AZ329" s="77">
        <f t="shared" si="257"/>
        <v>0</v>
      </c>
      <c r="BA329" s="77">
        <f t="shared" si="257"/>
        <v>0</v>
      </c>
      <c r="BB329" s="77">
        <f t="shared" si="257"/>
        <v>0</v>
      </c>
      <c r="BC329" s="77">
        <f t="shared" si="257"/>
        <v>0</v>
      </c>
      <c r="BD329" s="77">
        <f t="shared" si="257"/>
        <v>0</v>
      </c>
      <c r="BE329" s="76">
        <f t="shared" si="257"/>
        <v>0</v>
      </c>
      <c r="BF329" s="78">
        <f t="shared" si="258"/>
        <v>0</v>
      </c>
      <c r="BG329" s="77">
        <f t="shared" si="258"/>
        <v>0</v>
      </c>
      <c r="BH329" s="77">
        <f t="shared" si="258"/>
        <v>0</v>
      </c>
      <c r="BI329" s="77">
        <f t="shared" si="258"/>
        <v>0</v>
      </c>
      <c r="BJ329" s="77">
        <f t="shared" si="258"/>
        <v>0</v>
      </c>
      <c r="BK329" s="77">
        <f t="shared" si="258"/>
        <v>0</v>
      </c>
      <c r="BL329" s="77">
        <f t="shared" si="258"/>
        <v>0</v>
      </c>
      <c r="BM329" s="77">
        <f t="shared" si="258"/>
        <v>0</v>
      </c>
      <c r="BN329" s="77">
        <f t="shared" si="258"/>
        <v>0</v>
      </c>
      <c r="BO329" s="77">
        <f t="shared" si="258"/>
        <v>0</v>
      </c>
      <c r="BP329" s="77">
        <f t="shared" si="258"/>
        <v>0</v>
      </c>
      <c r="BQ329" s="76">
        <f t="shared" si="258"/>
        <v>0</v>
      </c>
      <c r="BR329" s="78">
        <f t="shared" si="258"/>
        <v>0</v>
      </c>
      <c r="BS329" s="77">
        <f t="shared" si="258"/>
        <v>0</v>
      </c>
      <c r="BT329" s="77">
        <f t="shared" si="258"/>
        <v>0</v>
      </c>
      <c r="BU329" s="77">
        <f t="shared" si="258"/>
        <v>0</v>
      </c>
      <c r="BV329" s="77">
        <f t="shared" si="259"/>
        <v>0</v>
      </c>
      <c r="BW329" s="77">
        <f t="shared" si="259"/>
        <v>0</v>
      </c>
      <c r="BX329" s="77">
        <f t="shared" si="259"/>
        <v>0</v>
      </c>
      <c r="BY329" s="77">
        <f t="shared" si="259"/>
        <v>0</v>
      </c>
      <c r="BZ329" s="77">
        <f t="shared" si="259"/>
        <v>0</v>
      </c>
      <c r="CA329" s="77">
        <f t="shared" si="259"/>
        <v>0</v>
      </c>
      <c r="CB329" s="77">
        <f t="shared" si="259"/>
        <v>0</v>
      </c>
      <c r="CC329" s="76">
        <f t="shared" si="242"/>
        <v>0</v>
      </c>
      <c r="CD329" s="368"/>
    </row>
    <row r="330" spans="1:82" s="39" customFormat="1" ht="13.5" x14ac:dyDescent="0.75">
      <c r="B330" s="73" t="s">
        <v>737</v>
      </c>
      <c r="C330" s="129" t="s">
        <v>724</v>
      </c>
      <c r="D330" s="130" t="s">
        <v>446</v>
      </c>
      <c r="E330" s="255">
        <v>1</v>
      </c>
      <c r="F330" s="319"/>
      <c r="G330" s="74">
        <f t="shared" si="236"/>
        <v>0</v>
      </c>
      <c r="H330" s="75"/>
      <c r="I330" s="76"/>
      <c r="J330" s="75">
        <f t="shared" si="255"/>
        <v>0</v>
      </c>
      <c r="K330" s="77">
        <f t="shared" si="255"/>
        <v>0</v>
      </c>
      <c r="L330" s="77">
        <f t="shared" si="255"/>
        <v>0</v>
      </c>
      <c r="M330" s="77">
        <f t="shared" si="255"/>
        <v>0</v>
      </c>
      <c r="N330" s="77">
        <f t="shared" si="255"/>
        <v>0</v>
      </c>
      <c r="O330" s="77">
        <f t="shared" si="255"/>
        <v>0</v>
      </c>
      <c r="P330" s="77">
        <f t="shared" si="255"/>
        <v>0</v>
      </c>
      <c r="Q330" s="77">
        <f t="shared" si="255"/>
        <v>0</v>
      </c>
      <c r="R330" s="77">
        <f t="shared" si="255"/>
        <v>0</v>
      </c>
      <c r="S330" s="77">
        <f t="shared" si="255"/>
        <v>0</v>
      </c>
      <c r="T330" s="77">
        <f t="shared" si="255"/>
        <v>0</v>
      </c>
      <c r="U330" s="76">
        <f t="shared" si="255"/>
        <v>0</v>
      </c>
      <c r="V330" s="78">
        <f t="shared" si="255"/>
        <v>0</v>
      </c>
      <c r="W330" s="77">
        <f t="shared" si="255"/>
        <v>0</v>
      </c>
      <c r="X330" s="77">
        <f t="shared" si="255"/>
        <v>0</v>
      </c>
      <c r="Y330" s="77">
        <f t="shared" si="255"/>
        <v>0</v>
      </c>
      <c r="Z330" s="77">
        <f t="shared" si="256"/>
        <v>0</v>
      </c>
      <c r="AA330" s="77">
        <f t="shared" si="256"/>
        <v>0</v>
      </c>
      <c r="AB330" s="77">
        <f t="shared" si="256"/>
        <v>0</v>
      </c>
      <c r="AC330" s="77">
        <f t="shared" si="256"/>
        <v>0</v>
      </c>
      <c r="AD330" s="77">
        <f t="shared" si="256"/>
        <v>0</v>
      </c>
      <c r="AE330" s="77">
        <f t="shared" si="256"/>
        <v>0</v>
      </c>
      <c r="AF330" s="77">
        <f t="shared" si="256"/>
        <v>0</v>
      </c>
      <c r="AG330" s="76">
        <f t="shared" si="256"/>
        <v>0</v>
      </c>
      <c r="AH330" s="78">
        <f t="shared" si="256"/>
        <v>0</v>
      </c>
      <c r="AI330" s="77">
        <f t="shared" si="256"/>
        <v>0</v>
      </c>
      <c r="AJ330" s="77">
        <f t="shared" si="256"/>
        <v>0</v>
      </c>
      <c r="AK330" s="77">
        <f t="shared" si="256"/>
        <v>0</v>
      </c>
      <c r="AL330" s="77">
        <f t="shared" si="256"/>
        <v>0</v>
      </c>
      <c r="AM330" s="77">
        <f t="shared" si="256"/>
        <v>0</v>
      </c>
      <c r="AN330" s="77">
        <f t="shared" si="256"/>
        <v>0</v>
      </c>
      <c r="AO330" s="77">
        <f t="shared" si="256"/>
        <v>0</v>
      </c>
      <c r="AP330" s="77">
        <f t="shared" si="257"/>
        <v>0</v>
      </c>
      <c r="AQ330" s="77">
        <f t="shared" si="257"/>
        <v>0</v>
      </c>
      <c r="AR330" s="77">
        <f t="shared" si="257"/>
        <v>0</v>
      </c>
      <c r="AS330" s="76">
        <f t="shared" si="257"/>
        <v>0</v>
      </c>
      <c r="AT330" s="78">
        <f t="shared" si="257"/>
        <v>0</v>
      </c>
      <c r="AU330" s="77">
        <f t="shared" si="257"/>
        <v>0</v>
      </c>
      <c r="AV330" s="77">
        <f t="shared" si="257"/>
        <v>0</v>
      </c>
      <c r="AW330" s="77">
        <f t="shared" si="257"/>
        <v>0</v>
      </c>
      <c r="AX330" s="77">
        <f t="shared" si="257"/>
        <v>0</v>
      </c>
      <c r="AY330" s="77">
        <f t="shared" si="257"/>
        <v>0</v>
      </c>
      <c r="AZ330" s="77">
        <f t="shared" si="257"/>
        <v>0</v>
      </c>
      <c r="BA330" s="77">
        <f t="shared" si="257"/>
        <v>0</v>
      </c>
      <c r="BB330" s="77">
        <f t="shared" si="257"/>
        <v>0</v>
      </c>
      <c r="BC330" s="77">
        <f t="shared" si="257"/>
        <v>0</v>
      </c>
      <c r="BD330" s="77">
        <f t="shared" si="257"/>
        <v>0</v>
      </c>
      <c r="BE330" s="76">
        <f t="shared" si="257"/>
        <v>0</v>
      </c>
      <c r="BF330" s="78">
        <f t="shared" si="258"/>
        <v>0</v>
      </c>
      <c r="BG330" s="77">
        <f t="shared" si="258"/>
        <v>0</v>
      </c>
      <c r="BH330" s="77">
        <f t="shared" si="258"/>
        <v>0</v>
      </c>
      <c r="BI330" s="77">
        <f t="shared" si="258"/>
        <v>0</v>
      </c>
      <c r="BJ330" s="77">
        <f t="shared" si="258"/>
        <v>0</v>
      </c>
      <c r="BK330" s="77">
        <f t="shared" si="258"/>
        <v>0</v>
      </c>
      <c r="BL330" s="77">
        <f t="shared" si="258"/>
        <v>0</v>
      </c>
      <c r="BM330" s="77">
        <f t="shared" si="258"/>
        <v>0</v>
      </c>
      <c r="BN330" s="77">
        <f t="shared" si="258"/>
        <v>0</v>
      </c>
      <c r="BO330" s="77">
        <f t="shared" si="258"/>
        <v>0</v>
      </c>
      <c r="BP330" s="77">
        <f t="shared" si="258"/>
        <v>0</v>
      </c>
      <c r="BQ330" s="76">
        <f t="shared" si="258"/>
        <v>0</v>
      </c>
      <c r="BR330" s="78">
        <f t="shared" si="258"/>
        <v>0</v>
      </c>
      <c r="BS330" s="77">
        <f t="shared" si="258"/>
        <v>0</v>
      </c>
      <c r="BT330" s="77">
        <f t="shared" si="258"/>
        <v>0</v>
      </c>
      <c r="BU330" s="77">
        <f t="shared" si="258"/>
        <v>0</v>
      </c>
      <c r="BV330" s="77">
        <f t="shared" si="259"/>
        <v>0</v>
      </c>
      <c r="BW330" s="77">
        <f t="shared" si="259"/>
        <v>0</v>
      </c>
      <c r="BX330" s="77">
        <f t="shared" si="259"/>
        <v>0</v>
      </c>
      <c r="BY330" s="77">
        <f t="shared" si="259"/>
        <v>0</v>
      </c>
      <c r="BZ330" s="77">
        <f t="shared" si="259"/>
        <v>0</v>
      </c>
      <c r="CA330" s="77">
        <f t="shared" si="259"/>
        <v>0</v>
      </c>
      <c r="CB330" s="77">
        <f t="shared" si="259"/>
        <v>0</v>
      </c>
      <c r="CC330" s="76">
        <f t="shared" si="242"/>
        <v>0</v>
      </c>
      <c r="CD330" s="368"/>
    </row>
    <row r="331" spans="1:82" s="39" customFormat="1" ht="27" x14ac:dyDescent="0.75">
      <c r="B331" s="73" t="s">
        <v>738</v>
      </c>
      <c r="C331" s="129" t="s">
        <v>739</v>
      </c>
      <c r="D331" s="130" t="s">
        <v>446</v>
      </c>
      <c r="E331" s="255">
        <v>1</v>
      </c>
      <c r="F331" s="319"/>
      <c r="G331" s="74">
        <f t="shared" si="236"/>
        <v>0</v>
      </c>
      <c r="H331" s="75"/>
      <c r="I331" s="76"/>
      <c r="J331" s="75">
        <f t="shared" si="255"/>
        <v>0</v>
      </c>
      <c r="K331" s="77">
        <f t="shared" si="255"/>
        <v>0</v>
      </c>
      <c r="L331" s="77">
        <f t="shared" si="255"/>
        <v>0</v>
      </c>
      <c r="M331" s="77">
        <f t="shared" si="255"/>
        <v>0</v>
      </c>
      <c r="N331" s="77">
        <f t="shared" si="255"/>
        <v>0</v>
      </c>
      <c r="O331" s="77">
        <f t="shared" si="255"/>
        <v>0</v>
      </c>
      <c r="P331" s="77">
        <f t="shared" si="255"/>
        <v>0</v>
      </c>
      <c r="Q331" s="77">
        <f t="shared" si="255"/>
        <v>0</v>
      </c>
      <c r="R331" s="77">
        <f t="shared" si="255"/>
        <v>0</v>
      </c>
      <c r="S331" s="77">
        <f t="shared" si="255"/>
        <v>0</v>
      </c>
      <c r="T331" s="77">
        <f t="shared" si="255"/>
        <v>0</v>
      </c>
      <c r="U331" s="76">
        <f t="shared" si="255"/>
        <v>0</v>
      </c>
      <c r="V331" s="78">
        <f t="shared" si="255"/>
        <v>0</v>
      </c>
      <c r="W331" s="77">
        <f t="shared" si="255"/>
        <v>0</v>
      </c>
      <c r="X331" s="77">
        <f t="shared" si="255"/>
        <v>0</v>
      </c>
      <c r="Y331" s="77">
        <f t="shared" si="255"/>
        <v>0</v>
      </c>
      <c r="Z331" s="77">
        <f t="shared" si="256"/>
        <v>0</v>
      </c>
      <c r="AA331" s="77">
        <f t="shared" si="256"/>
        <v>0</v>
      </c>
      <c r="AB331" s="77">
        <f t="shared" si="256"/>
        <v>0</v>
      </c>
      <c r="AC331" s="77">
        <f t="shared" si="256"/>
        <v>0</v>
      </c>
      <c r="AD331" s="77">
        <f t="shared" si="256"/>
        <v>0</v>
      </c>
      <c r="AE331" s="77">
        <f t="shared" si="256"/>
        <v>0</v>
      </c>
      <c r="AF331" s="77">
        <f t="shared" si="256"/>
        <v>0</v>
      </c>
      <c r="AG331" s="76">
        <f t="shared" si="256"/>
        <v>0</v>
      </c>
      <c r="AH331" s="78">
        <f t="shared" si="256"/>
        <v>0</v>
      </c>
      <c r="AI331" s="77">
        <f t="shared" si="256"/>
        <v>0</v>
      </c>
      <c r="AJ331" s="77">
        <f t="shared" si="256"/>
        <v>0</v>
      </c>
      <c r="AK331" s="77">
        <f t="shared" si="256"/>
        <v>0</v>
      </c>
      <c r="AL331" s="77">
        <f t="shared" si="256"/>
        <v>0</v>
      </c>
      <c r="AM331" s="77">
        <f t="shared" si="256"/>
        <v>0</v>
      </c>
      <c r="AN331" s="77">
        <f t="shared" si="256"/>
        <v>0</v>
      </c>
      <c r="AO331" s="77">
        <f t="shared" si="256"/>
        <v>0</v>
      </c>
      <c r="AP331" s="77">
        <f t="shared" si="257"/>
        <v>0</v>
      </c>
      <c r="AQ331" s="77">
        <f t="shared" si="257"/>
        <v>0</v>
      </c>
      <c r="AR331" s="77">
        <f t="shared" si="257"/>
        <v>0</v>
      </c>
      <c r="AS331" s="76">
        <f t="shared" si="257"/>
        <v>0</v>
      </c>
      <c r="AT331" s="78">
        <f t="shared" si="257"/>
        <v>0</v>
      </c>
      <c r="AU331" s="77">
        <f t="shared" si="257"/>
        <v>0</v>
      </c>
      <c r="AV331" s="77">
        <f t="shared" si="257"/>
        <v>0</v>
      </c>
      <c r="AW331" s="77">
        <f t="shared" si="257"/>
        <v>0</v>
      </c>
      <c r="AX331" s="77">
        <f t="shared" si="257"/>
        <v>0</v>
      </c>
      <c r="AY331" s="77">
        <f t="shared" si="257"/>
        <v>0</v>
      </c>
      <c r="AZ331" s="77">
        <f t="shared" si="257"/>
        <v>0</v>
      </c>
      <c r="BA331" s="77">
        <f t="shared" si="257"/>
        <v>0</v>
      </c>
      <c r="BB331" s="77">
        <f t="shared" si="257"/>
        <v>0</v>
      </c>
      <c r="BC331" s="77">
        <f t="shared" si="257"/>
        <v>0</v>
      </c>
      <c r="BD331" s="77">
        <f t="shared" si="257"/>
        <v>0</v>
      </c>
      <c r="BE331" s="76">
        <f t="shared" si="257"/>
        <v>0</v>
      </c>
      <c r="BF331" s="78">
        <f t="shared" si="258"/>
        <v>0</v>
      </c>
      <c r="BG331" s="77">
        <f t="shared" si="258"/>
        <v>0</v>
      </c>
      <c r="BH331" s="77">
        <f t="shared" si="258"/>
        <v>0</v>
      </c>
      <c r="BI331" s="77">
        <f t="shared" si="258"/>
        <v>0</v>
      </c>
      <c r="BJ331" s="77">
        <f t="shared" si="258"/>
        <v>0</v>
      </c>
      <c r="BK331" s="77">
        <f t="shared" si="258"/>
        <v>0</v>
      </c>
      <c r="BL331" s="77">
        <f t="shared" si="258"/>
        <v>0</v>
      </c>
      <c r="BM331" s="77">
        <f t="shared" si="258"/>
        <v>0</v>
      </c>
      <c r="BN331" s="77">
        <f t="shared" si="258"/>
        <v>0</v>
      </c>
      <c r="BO331" s="77">
        <f t="shared" si="258"/>
        <v>0</v>
      </c>
      <c r="BP331" s="77">
        <f t="shared" si="258"/>
        <v>0</v>
      </c>
      <c r="BQ331" s="76">
        <f t="shared" si="258"/>
        <v>0</v>
      </c>
      <c r="BR331" s="78">
        <f t="shared" si="258"/>
        <v>0</v>
      </c>
      <c r="BS331" s="77">
        <f t="shared" si="258"/>
        <v>0</v>
      </c>
      <c r="BT331" s="77">
        <f t="shared" si="258"/>
        <v>0</v>
      </c>
      <c r="BU331" s="77">
        <f t="shared" si="258"/>
        <v>0</v>
      </c>
      <c r="BV331" s="77">
        <f t="shared" si="259"/>
        <v>0</v>
      </c>
      <c r="BW331" s="77">
        <f t="shared" si="259"/>
        <v>0</v>
      </c>
      <c r="BX331" s="77">
        <f t="shared" si="259"/>
        <v>0</v>
      </c>
      <c r="BY331" s="77">
        <f t="shared" si="259"/>
        <v>0</v>
      </c>
      <c r="BZ331" s="77">
        <f t="shared" si="259"/>
        <v>0</v>
      </c>
      <c r="CA331" s="77">
        <f t="shared" si="259"/>
        <v>0</v>
      </c>
      <c r="CB331" s="77">
        <f t="shared" si="259"/>
        <v>0</v>
      </c>
      <c r="CC331" s="76">
        <f t="shared" si="242"/>
        <v>0</v>
      </c>
      <c r="CD331" s="368"/>
    </row>
    <row r="332" spans="1:82" s="39" customFormat="1" ht="13.5" x14ac:dyDescent="0.75">
      <c r="B332" s="73" t="s">
        <v>740</v>
      </c>
      <c r="C332" s="129" t="s">
        <v>741</v>
      </c>
      <c r="D332" s="130" t="s">
        <v>479</v>
      </c>
      <c r="E332" s="255">
        <v>200</v>
      </c>
      <c r="F332" s="319"/>
      <c r="G332" s="74">
        <f t="shared" si="236"/>
        <v>0</v>
      </c>
      <c r="H332" s="75"/>
      <c r="I332" s="76"/>
      <c r="J332" s="75">
        <f t="shared" si="255"/>
        <v>0</v>
      </c>
      <c r="K332" s="77">
        <f t="shared" si="255"/>
        <v>0</v>
      </c>
      <c r="L332" s="77">
        <f t="shared" si="255"/>
        <v>0</v>
      </c>
      <c r="M332" s="77">
        <f t="shared" si="255"/>
        <v>0</v>
      </c>
      <c r="N332" s="77">
        <f t="shared" si="255"/>
        <v>0</v>
      </c>
      <c r="O332" s="77">
        <f t="shared" si="255"/>
        <v>0</v>
      </c>
      <c r="P332" s="77">
        <f t="shared" si="255"/>
        <v>0</v>
      </c>
      <c r="Q332" s="77">
        <f t="shared" si="255"/>
        <v>0</v>
      </c>
      <c r="R332" s="77">
        <f t="shared" si="255"/>
        <v>0</v>
      </c>
      <c r="S332" s="77">
        <f t="shared" si="255"/>
        <v>0</v>
      </c>
      <c r="T332" s="77">
        <f t="shared" si="255"/>
        <v>0</v>
      </c>
      <c r="U332" s="76">
        <f t="shared" si="255"/>
        <v>0</v>
      </c>
      <c r="V332" s="78">
        <f t="shared" si="255"/>
        <v>0</v>
      </c>
      <c r="W332" s="77">
        <f t="shared" si="255"/>
        <v>0</v>
      </c>
      <c r="X332" s="77">
        <f t="shared" si="255"/>
        <v>0</v>
      </c>
      <c r="Y332" s="77">
        <f t="shared" si="255"/>
        <v>0</v>
      </c>
      <c r="Z332" s="77">
        <f t="shared" si="256"/>
        <v>0</v>
      </c>
      <c r="AA332" s="77">
        <f t="shared" si="256"/>
        <v>0</v>
      </c>
      <c r="AB332" s="77">
        <f t="shared" si="256"/>
        <v>0</v>
      </c>
      <c r="AC332" s="77">
        <f t="shared" si="256"/>
        <v>0</v>
      </c>
      <c r="AD332" s="77">
        <f t="shared" si="256"/>
        <v>0</v>
      </c>
      <c r="AE332" s="77">
        <f t="shared" si="256"/>
        <v>0</v>
      </c>
      <c r="AF332" s="77">
        <f t="shared" si="256"/>
        <v>0</v>
      </c>
      <c r="AG332" s="76">
        <f t="shared" si="256"/>
        <v>0</v>
      </c>
      <c r="AH332" s="78">
        <f t="shared" si="256"/>
        <v>0</v>
      </c>
      <c r="AI332" s="77">
        <f t="shared" si="256"/>
        <v>0</v>
      </c>
      <c r="AJ332" s="77">
        <f t="shared" si="256"/>
        <v>0</v>
      </c>
      <c r="AK332" s="77">
        <f t="shared" si="256"/>
        <v>0</v>
      </c>
      <c r="AL332" s="77">
        <f t="shared" si="256"/>
        <v>0</v>
      </c>
      <c r="AM332" s="77">
        <f t="shared" si="256"/>
        <v>0</v>
      </c>
      <c r="AN332" s="77">
        <f t="shared" si="256"/>
        <v>0</v>
      </c>
      <c r="AO332" s="77">
        <f t="shared" si="256"/>
        <v>0</v>
      </c>
      <c r="AP332" s="77">
        <f t="shared" si="257"/>
        <v>0</v>
      </c>
      <c r="AQ332" s="77">
        <f t="shared" si="257"/>
        <v>0</v>
      </c>
      <c r="AR332" s="77">
        <f t="shared" si="257"/>
        <v>0</v>
      </c>
      <c r="AS332" s="76">
        <f t="shared" si="257"/>
        <v>0</v>
      </c>
      <c r="AT332" s="78">
        <f t="shared" si="257"/>
        <v>0</v>
      </c>
      <c r="AU332" s="77">
        <f t="shared" si="257"/>
        <v>0</v>
      </c>
      <c r="AV332" s="77">
        <f t="shared" si="257"/>
        <v>0</v>
      </c>
      <c r="AW332" s="77">
        <f t="shared" si="257"/>
        <v>0</v>
      </c>
      <c r="AX332" s="77">
        <f t="shared" si="257"/>
        <v>0</v>
      </c>
      <c r="AY332" s="77">
        <f t="shared" si="257"/>
        <v>0</v>
      </c>
      <c r="AZ332" s="77">
        <f t="shared" si="257"/>
        <v>0</v>
      </c>
      <c r="BA332" s="77">
        <f t="shared" si="257"/>
        <v>0</v>
      </c>
      <c r="BB332" s="77">
        <f t="shared" si="257"/>
        <v>0</v>
      </c>
      <c r="BC332" s="77">
        <f t="shared" si="257"/>
        <v>0</v>
      </c>
      <c r="BD332" s="77">
        <f t="shared" si="257"/>
        <v>0</v>
      </c>
      <c r="BE332" s="76">
        <f t="shared" si="257"/>
        <v>0</v>
      </c>
      <c r="BF332" s="78">
        <f t="shared" si="258"/>
        <v>0</v>
      </c>
      <c r="BG332" s="77">
        <f t="shared" si="258"/>
        <v>0</v>
      </c>
      <c r="BH332" s="77">
        <f t="shared" si="258"/>
        <v>0</v>
      </c>
      <c r="BI332" s="77">
        <f t="shared" si="258"/>
        <v>0</v>
      </c>
      <c r="BJ332" s="77">
        <f t="shared" si="258"/>
        <v>0</v>
      </c>
      <c r="BK332" s="77">
        <f t="shared" si="258"/>
        <v>0</v>
      </c>
      <c r="BL332" s="77">
        <f t="shared" si="258"/>
        <v>0</v>
      </c>
      <c r="BM332" s="77">
        <f t="shared" si="258"/>
        <v>0</v>
      </c>
      <c r="BN332" s="77">
        <f t="shared" si="258"/>
        <v>0</v>
      </c>
      <c r="BO332" s="77">
        <f t="shared" si="258"/>
        <v>0</v>
      </c>
      <c r="BP332" s="77">
        <f t="shared" si="258"/>
        <v>0</v>
      </c>
      <c r="BQ332" s="76">
        <f t="shared" si="258"/>
        <v>0</v>
      </c>
      <c r="BR332" s="78">
        <f t="shared" si="258"/>
        <v>0</v>
      </c>
      <c r="BS332" s="77">
        <f t="shared" si="258"/>
        <v>0</v>
      </c>
      <c r="BT332" s="77">
        <f t="shared" si="258"/>
        <v>0</v>
      </c>
      <c r="BU332" s="77">
        <f t="shared" si="258"/>
        <v>0</v>
      </c>
      <c r="BV332" s="77">
        <f t="shared" si="259"/>
        <v>0</v>
      </c>
      <c r="BW332" s="77">
        <f t="shared" si="259"/>
        <v>0</v>
      </c>
      <c r="BX332" s="77">
        <f t="shared" si="259"/>
        <v>0</v>
      </c>
      <c r="BY332" s="77">
        <f t="shared" si="259"/>
        <v>0</v>
      </c>
      <c r="BZ332" s="77">
        <f t="shared" si="259"/>
        <v>0</v>
      </c>
      <c r="CA332" s="77">
        <f t="shared" si="259"/>
        <v>0</v>
      </c>
      <c r="CB332" s="77">
        <f t="shared" si="259"/>
        <v>0</v>
      </c>
      <c r="CC332" s="76">
        <f t="shared" si="242"/>
        <v>0</v>
      </c>
      <c r="CD332" s="368"/>
    </row>
    <row r="333" spans="1:82" s="39" customFormat="1" ht="13.5" x14ac:dyDescent="0.75">
      <c r="B333" s="73" t="s">
        <v>742</v>
      </c>
      <c r="C333" s="129" t="s">
        <v>743</v>
      </c>
      <c r="D333" s="130" t="s">
        <v>479</v>
      </c>
      <c r="E333" s="255">
        <v>60</v>
      </c>
      <c r="F333" s="319"/>
      <c r="G333" s="74">
        <f t="shared" si="236"/>
        <v>0</v>
      </c>
      <c r="H333" s="75"/>
      <c r="I333" s="76"/>
      <c r="J333" s="75">
        <f t="shared" si="255"/>
        <v>0</v>
      </c>
      <c r="K333" s="77">
        <f t="shared" si="255"/>
        <v>0</v>
      </c>
      <c r="L333" s="77">
        <f t="shared" si="255"/>
        <v>0</v>
      </c>
      <c r="M333" s="77">
        <f t="shared" si="255"/>
        <v>0</v>
      </c>
      <c r="N333" s="77">
        <f t="shared" si="255"/>
        <v>0</v>
      </c>
      <c r="O333" s="77">
        <f t="shared" si="255"/>
        <v>0</v>
      </c>
      <c r="P333" s="77">
        <f t="shared" si="255"/>
        <v>0</v>
      </c>
      <c r="Q333" s="77">
        <f t="shared" si="255"/>
        <v>0</v>
      </c>
      <c r="R333" s="77">
        <f t="shared" si="255"/>
        <v>0</v>
      </c>
      <c r="S333" s="77">
        <f t="shared" si="255"/>
        <v>0</v>
      </c>
      <c r="T333" s="77">
        <f t="shared" si="255"/>
        <v>0</v>
      </c>
      <c r="U333" s="76">
        <f t="shared" si="255"/>
        <v>0</v>
      </c>
      <c r="V333" s="78">
        <f t="shared" si="255"/>
        <v>0</v>
      </c>
      <c r="W333" s="77">
        <f t="shared" si="255"/>
        <v>0</v>
      </c>
      <c r="X333" s="77">
        <f t="shared" si="255"/>
        <v>0</v>
      </c>
      <c r="Y333" s="77">
        <f t="shared" si="255"/>
        <v>0</v>
      </c>
      <c r="Z333" s="77">
        <f t="shared" si="256"/>
        <v>0</v>
      </c>
      <c r="AA333" s="77">
        <f t="shared" si="256"/>
        <v>0</v>
      </c>
      <c r="AB333" s="77">
        <f t="shared" si="256"/>
        <v>0</v>
      </c>
      <c r="AC333" s="77">
        <f t="shared" si="256"/>
        <v>0</v>
      </c>
      <c r="AD333" s="77">
        <f t="shared" si="256"/>
        <v>0</v>
      </c>
      <c r="AE333" s="77">
        <f t="shared" si="256"/>
        <v>0</v>
      </c>
      <c r="AF333" s="77">
        <f t="shared" si="256"/>
        <v>0</v>
      </c>
      <c r="AG333" s="76">
        <f t="shared" si="256"/>
        <v>0</v>
      </c>
      <c r="AH333" s="78">
        <f t="shared" si="256"/>
        <v>0</v>
      </c>
      <c r="AI333" s="77">
        <f t="shared" si="256"/>
        <v>0</v>
      </c>
      <c r="AJ333" s="77">
        <f t="shared" si="256"/>
        <v>0</v>
      </c>
      <c r="AK333" s="77">
        <f t="shared" si="256"/>
        <v>0</v>
      </c>
      <c r="AL333" s="77">
        <f t="shared" si="256"/>
        <v>0</v>
      </c>
      <c r="AM333" s="77">
        <f t="shared" si="256"/>
        <v>0</v>
      </c>
      <c r="AN333" s="77">
        <f t="shared" si="256"/>
        <v>0</v>
      </c>
      <c r="AO333" s="77">
        <f t="shared" si="256"/>
        <v>0</v>
      </c>
      <c r="AP333" s="77">
        <f t="shared" si="257"/>
        <v>0</v>
      </c>
      <c r="AQ333" s="77">
        <f t="shared" si="257"/>
        <v>0</v>
      </c>
      <c r="AR333" s="77">
        <f t="shared" si="257"/>
        <v>0</v>
      </c>
      <c r="AS333" s="76">
        <f t="shared" si="257"/>
        <v>0</v>
      </c>
      <c r="AT333" s="78">
        <f t="shared" si="257"/>
        <v>0</v>
      </c>
      <c r="AU333" s="77">
        <f t="shared" si="257"/>
        <v>0</v>
      </c>
      <c r="AV333" s="77">
        <f t="shared" si="257"/>
        <v>0</v>
      </c>
      <c r="AW333" s="77">
        <f t="shared" si="257"/>
        <v>0</v>
      </c>
      <c r="AX333" s="77">
        <f t="shared" si="257"/>
        <v>0</v>
      </c>
      <c r="AY333" s="77">
        <f t="shared" si="257"/>
        <v>0</v>
      </c>
      <c r="AZ333" s="77">
        <f t="shared" si="257"/>
        <v>0</v>
      </c>
      <c r="BA333" s="77">
        <f t="shared" si="257"/>
        <v>0</v>
      </c>
      <c r="BB333" s="77">
        <f t="shared" si="257"/>
        <v>0</v>
      </c>
      <c r="BC333" s="77">
        <f t="shared" si="257"/>
        <v>0</v>
      </c>
      <c r="BD333" s="77">
        <f t="shared" si="257"/>
        <v>0</v>
      </c>
      <c r="BE333" s="76">
        <f t="shared" si="257"/>
        <v>0</v>
      </c>
      <c r="BF333" s="78">
        <f t="shared" si="258"/>
        <v>0</v>
      </c>
      <c r="BG333" s="77">
        <f t="shared" si="258"/>
        <v>0</v>
      </c>
      <c r="BH333" s="77">
        <f t="shared" si="258"/>
        <v>0</v>
      </c>
      <c r="BI333" s="77">
        <f t="shared" si="258"/>
        <v>0</v>
      </c>
      <c r="BJ333" s="77">
        <f t="shared" si="258"/>
        <v>0</v>
      </c>
      <c r="BK333" s="77">
        <f t="shared" si="258"/>
        <v>0</v>
      </c>
      <c r="BL333" s="77">
        <f t="shared" si="258"/>
        <v>0</v>
      </c>
      <c r="BM333" s="77">
        <f t="shared" si="258"/>
        <v>0</v>
      </c>
      <c r="BN333" s="77">
        <f t="shared" si="258"/>
        <v>0</v>
      </c>
      <c r="BO333" s="77">
        <f t="shared" si="258"/>
        <v>0</v>
      </c>
      <c r="BP333" s="77">
        <f t="shared" si="258"/>
        <v>0</v>
      </c>
      <c r="BQ333" s="76">
        <f t="shared" si="258"/>
        <v>0</v>
      </c>
      <c r="BR333" s="78">
        <f t="shared" si="258"/>
        <v>0</v>
      </c>
      <c r="BS333" s="77">
        <f t="shared" si="258"/>
        <v>0</v>
      </c>
      <c r="BT333" s="77">
        <f t="shared" si="258"/>
        <v>0</v>
      </c>
      <c r="BU333" s="77">
        <f t="shared" si="258"/>
        <v>0</v>
      </c>
      <c r="BV333" s="77">
        <f t="shared" si="259"/>
        <v>0</v>
      </c>
      <c r="BW333" s="77">
        <f t="shared" si="259"/>
        <v>0</v>
      </c>
      <c r="BX333" s="77">
        <f t="shared" si="259"/>
        <v>0</v>
      </c>
      <c r="BY333" s="77">
        <f t="shared" si="259"/>
        <v>0</v>
      </c>
      <c r="BZ333" s="77">
        <f t="shared" si="259"/>
        <v>0</v>
      </c>
      <c r="CA333" s="77">
        <f t="shared" si="259"/>
        <v>0</v>
      </c>
      <c r="CB333" s="77">
        <f t="shared" si="259"/>
        <v>0</v>
      </c>
      <c r="CC333" s="76">
        <f t="shared" si="242"/>
        <v>0</v>
      </c>
      <c r="CD333" s="368"/>
    </row>
    <row r="334" spans="1:82" s="39" customFormat="1" ht="27" x14ac:dyDescent="0.75">
      <c r="B334" s="328" t="s">
        <v>744</v>
      </c>
      <c r="C334" s="329" t="s">
        <v>745</v>
      </c>
      <c r="D334" s="130" t="s">
        <v>226</v>
      </c>
      <c r="E334" s="255">
        <v>20</v>
      </c>
      <c r="F334" s="319"/>
      <c r="G334" s="74">
        <f t="shared" si="236"/>
        <v>0</v>
      </c>
      <c r="H334" s="230"/>
      <c r="I334" s="232"/>
      <c r="J334" s="230">
        <f t="shared" si="255"/>
        <v>0</v>
      </c>
      <c r="K334" s="231">
        <f t="shared" si="255"/>
        <v>0</v>
      </c>
      <c r="L334" s="231">
        <f t="shared" si="255"/>
        <v>0</v>
      </c>
      <c r="M334" s="231">
        <f t="shared" si="255"/>
        <v>0</v>
      </c>
      <c r="N334" s="231">
        <f t="shared" si="255"/>
        <v>0</v>
      </c>
      <c r="O334" s="231">
        <f t="shared" si="255"/>
        <v>0</v>
      </c>
      <c r="P334" s="231">
        <f t="shared" si="255"/>
        <v>0</v>
      </c>
      <c r="Q334" s="231">
        <f t="shared" si="255"/>
        <v>0</v>
      </c>
      <c r="R334" s="231">
        <f t="shared" si="255"/>
        <v>0</v>
      </c>
      <c r="S334" s="231">
        <f t="shared" si="255"/>
        <v>0</v>
      </c>
      <c r="T334" s="231">
        <f t="shared" si="255"/>
        <v>0</v>
      </c>
      <c r="U334" s="232">
        <f t="shared" si="255"/>
        <v>0</v>
      </c>
      <c r="V334" s="233">
        <f t="shared" si="255"/>
        <v>0</v>
      </c>
      <c r="W334" s="231">
        <f t="shared" si="255"/>
        <v>0</v>
      </c>
      <c r="X334" s="231">
        <f t="shared" si="255"/>
        <v>0</v>
      </c>
      <c r="Y334" s="231">
        <f t="shared" si="255"/>
        <v>0</v>
      </c>
      <c r="Z334" s="231">
        <f t="shared" si="256"/>
        <v>0</v>
      </c>
      <c r="AA334" s="231">
        <f t="shared" si="256"/>
        <v>0</v>
      </c>
      <c r="AB334" s="231">
        <f t="shared" si="256"/>
        <v>0</v>
      </c>
      <c r="AC334" s="231">
        <f t="shared" si="256"/>
        <v>0</v>
      </c>
      <c r="AD334" s="231">
        <f t="shared" si="256"/>
        <v>0</v>
      </c>
      <c r="AE334" s="231">
        <f t="shared" si="256"/>
        <v>0</v>
      </c>
      <c r="AF334" s="231">
        <f t="shared" si="256"/>
        <v>0</v>
      </c>
      <c r="AG334" s="232">
        <f t="shared" si="256"/>
        <v>0</v>
      </c>
      <c r="AH334" s="233">
        <f t="shared" si="256"/>
        <v>0</v>
      </c>
      <c r="AI334" s="231">
        <f t="shared" si="256"/>
        <v>0</v>
      </c>
      <c r="AJ334" s="231">
        <f t="shared" si="256"/>
        <v>0</v>
      </c>
      <c r="AK334" s="231">
        <f t="shared" si="256"/>
        <v>0</v>
      </c>
      <c r="AL334" s="231">
        <f t="shared" si="256"/>
        <v>0</v>
      </c>
      <c r="AM334" s="231">
        <f t="shared" si="256"/>
        <v>0</v>
      </c>
      <c r="AN334" s="231">
        <f t="shared" si="256"/>
        <v>0</v>
      </c>
      <c r="AO334" s="231">
        <f t="shared" si="256"/>
        <v>0</v>
      </c>
      <c r="AP334" s="231">
        <f t="shared" si="257"/>
        <v>0</v>
      </c>
      <c r="AQ334" s="231">
        <f t="shared" si="257"/>
        <v>0</v>
      </c>
      <c r="AR334" s="231">
        <f t="shared" si="257"/>
        <v>0</v>
      </c>
      <c r="AS334" s="232">
        <f t="shared" si="257"/>
        <v>0</v>
      </c>
      <c r="AT334" s="233">
        <f t="shared" si="257"/>
        <v>0</v>
      </c>
      <c r="AU334" s="231">
        <f t="shared" si="257"/>
        <v>0</v>
      </c>
      <c r="AV334" s="231">
        <f t="shared" si="257"/>
        <v>0</v>
      </c>
      <c r="AW334" s="231">
        <f t="shared" si="257"/>
        <v>0</v>
      </c>
      <c r="AX334" s="231">
        <f t="shared" si="257"/>
        <v>0</v>
      </c>
      <c r="AY334" s="231">
        <f t="shared" si="257"/>
        <v>0</v>
      </c>
      <c r="AZ334" s="231">
        <f t="shared" si="257"/>
        <v>0</v>
      </c>
      <c r="BA334" s="231">
        <f t="shared" si="257"/>
        <v>0</v>
      </c>
      <c r="BB334" s="231">
        <f t="shared" si="257"/>
        <v>0</v>
      </c>
      <c r="BC334" s="231">
        <f t="shared" si="257"/>
        <v>0</v>
      </c>
      <c r="BD334" s="231">
        <f t="shared" si="257"/>
        <v>0</v>
      </c>
      <c r="BE334" s="232">
        <f t="shared" si="257"/>
        <v>0</v>
      </c>
      <c r="BF334" s="233">
        <f t="shared" si="258"/>
        <v>0</v>
      </c>
      <c r="BG334" s="231">
        <f t="shared" si="258"/>
        <v>0</v>
      </c>
      <c r="BH334" s="231">
        <f t="shared" si="258"/>
        <v>0</v>
      </c>
      <c r="BI334" s="231">
        <f t="shared" si="258"/>
        <v>0</v>
      </c>
      <c r="BJ334" s="231">
        <f t="shared" si="258"/>
        <v>0</v>
      </c>
      <c r="BK334" s="231">
        <f t="shared" si="258"/>
        <v>0</v>
      </c>
      <c r="BL334" s="231">
        <f t="shared" si="258"/>
        <v>0</v>
      </c>
      <c r="BM334" s="231">
        <f t="shared" si="258"/>
        <v>0</v>
      </c>
      <c r="BN334" s="231">
        <f t="shared" si="258"/>
        <v>0</v>
      </c>
      <c r="BO334" s="231">
        <f t="shared" si="258"/>
        <v>0</v>
      </c>
      <c r="BP334" s="231">
        <f t="shared" si="258"/>
        <v>0</v>
      </c>
      <c r="BQ334" s="232">
        <f t="shared" si="258"/>
        <v>0</v>
      </c>
      <c r="BR334" s="233">
        <f t="shared" si="258"/>
        <v>0</v>
      </c>
      <c r="BS334" s="231">
        <f t="shared" si="258"/>
        <v>0</v>
      </c>
      <c r="BT334" s="231">
        <f t="shared" si="258"/>
        <v>0</v>
      </c>
      <c r="BU334" s="231">
        <f t="shared" si="258"/>
        <v>0</v>
      </c>
      <c r="BV334" s="231">
        <f t="shared" si="259"/>
        <v>0</v>
      </c>
      <c r="BW334" s="231">
        <f t="shared" si="259"/>
        <v>0</v>
      </c>
      <c r="BX334" s="231">
        <f t="shared" si="259"/>
        <v>0</v>
      </c>
      <c r="BY334" s="231">
        <f t="shared" si="259"/>
        <v>0</v>
      </c>
      <c r="BZ334" s="231">
        <f t="shared" si="259"/>
        <v>0</v>
      </c>
      <c r="CA334" s="231">
        <f t="shared" si="259"/>
        <v>0</v>
      </c>
      <c r="CB334" s="231">
        <f t="shared" si="259"/>
        <v>0</v>
      </c>
      <c r="CC334" s="232">
        <f t="shared" si="242"/>
        <v>0</v>
      </c>
      <c r="CD334" s="368"/>
    </row>
    <row r="335" spans="1:82" s="39" customFormat="1" ht="13.5" x14ac:dyDescent="0.75">
      <c r="B335" s="328"/>
      <c r="C335" s="329"/>
      <c r="D335" s="130"/>
      <c r="E335" s="255"/>
      <c r="F335" s="229"/>
      <c r="G335" s="74"/>
      <c r="H335" s="230"/>
      <c r="I335" s="232"/>
      <c r="J335" s="230"/>
      <c r="K335" s="231"/>
      <c r="L335" s="231"/>
      <c r="M335" s="231"/>
      <c r="N335" s="231"/>
      <c r="O335" s="231"/>
      <c r="P335" s="231"/>
      <c r="Q335" s="231"/>
      <c r="R335" s="231"/>
      <c r="S335" s="231"/>
      <c r="T335" s="231"/>
      <c r="U335" s="232"/>
      <c r="V335" s="233"/>
      <c r="W335" s="231"/>
      <c r="X335" s="231"/>
      <c r="Y335" s="231"/>
      <c r="Z335" s="231"/>
      <c r="AA335" s="231"/>
      <c r="AB335" s="231"/>
      <c r="AC335" s="231"/>
      <c r="AD335" s="231"/>
      <c r="AE335" s="231"/>
      <c r="AF335" s="231"/>
      <c r="AG335" s="232"/>
      <c r="AH335" s="233"/>
      <c r="AI335" s="231"/>
      <c r="AJ335" s="231"/>
      <c r="AK335" s="231"/>
      <c r="AL335" s="231"/>
      <c r="AM335" s="231"/>
      <c r="AN335" s="231"/>
      <c r="AO335" s="231"/>
      <c r="AP335" s="231"/>
      <c r="AQ335" s="231"/>
      <c r="AR335" s="231"/>
      <c r="AS335" s="232"/>
      <c r="AT335" s="233"/>
      <c r="AU335" s="231"/>
      <c r="AV335" s="231"/>
      <c r="AW335" s="231"/>
      <c r="AX335" s="231"/>
      <c r="AY335" s="231"/>
      <c r="AZ335" s="231"/>
      <c r="BA335" s="231"/>
      <c r="BB335" s="231"/>
      <c r="BC335" s="231"/>
      <c r="BD335" s="231"/>
      <c r="BE335" s="232"/>
      <c r="BF335" s="233"/>
      <c r="BG335" s="231"/>
      <c r="BH335" s="231"/>
      <c r="BI335" s="231"/>
      <c r="BJ335" s="231"/>
      <c r="BK335" s="231"/>
      <c r="BL335" s="231"/>
      <c r="BM335" s="231"/>
      <c r="BN335" s="231"/>
      <c r="BO335" s="231"/>
      <c r="BP335" s="231"/>
      <c r="BQ335" s="232"/>
      <c r="BR335" s="233"/>
      <c r="BS335" s="231"/>
      <c r="BT335" s="231"/>
      <c r="BU335" s="231"/>
      <c r="BV335" s="231"/>
      <c r="BW335" s="231"/>
      <c r="BX335" s="231"/>
      <c r="BY335" s="231"/>
      <c r="BZ335" s="231"/>
      <c r="CA335" s="231"/>
      <c r="CB335" s="231"/>
      <c r="CC335" s="232"/>
      <c r="CD335" s="368"/>
    </row>
    <row r="336" spans="1:82" s="39" customFormat="1" ht="13.5" x14ac:dyDescent="0.75">
      <c r="B336" s="328" t="s">
        <v>746</v>
      </c>
      <c r="C336" s="329" t="s">
        <v>747</v>
      </c>
      <c r="D336" s="130" t="s">
        <v>58</v>
      </c>
      <c r="E336" s="130">
        <v>72</v>
      </c>
      <c r="F336" s="224"/>
      <c r="G336" s="74">
        <f>+SUM(H336:CC336)</f>
        <v>0</v>
      </c>
      <c r="H336" s="230"/>
      <c r="I336" s="232"/>
      <c r="J336" s="330"/>
      <c r="K336" s="331"/>
      <c r="L336" s="331"/>
      <c r="M336" s="331"/>
      <c r="N336" s="331"/>
      <c r="O336" s="331"/>
      <c r="P336" s="331"/>
      <c r="Q336" s="331"/>
      <c r="R336" s="331"/>
      <c r="S336" s="331"/>
      <c r="T336" s="331"/>
      <c r="U336" s="332"/>
      <c r="V336" s="333"/>
      <c r="W336" s="331"/>
      <c r="X336" s="331"/>
      <c r="Y336" s="331"/>
      <c r="Z336" s="331"/>
      <c r="AA336" s="331"/>
      <c r="AB336" s="331"/>
      <c r="AC336" s="331"/>
      <c r="AD336" s="331"/>
      <c r="AE336" s="331"/>
      <c r="AF336" s="331"/>
      <c r="AG336" s="332"/>
      <c r="AH336" s="333"/>
      <c r="AI336" s="331"/>
      <c r="AJ336" s="331"/>
      <c r="AK336" s="331"/>
      <c r="AL336" s="331"/>
      <c r="AM336" s="331"/>
      <c r="AN336" s="331"/>
      <c r="AO336" s="331"/>
      <c r="AP336" s="331"/>
      <c r="AQ336" s="331"/>
      <c r="AR336" s="331"/>
      <c r="AS336" s="332"/>
      <c r="AT336" s="333"/>
      <c r="AU336" s="331"/>
      <c r="AV336" s="331"/>
      <c r="AW336" s="331"/>
      <c r="AX336" s="331"/>
      <c r="AY336" s="331"/>
      <c r="AZ336" s="331"/>
      <c r="BA336" s="331"/>
      <c r="BB336" s="331"/>
      <c r="BC336" s="331"/>
      <c r="BD336" s="331"/>
      <c r="BE336" s="332"/>
      <c r="BF336" s="333"/>
      <c r="BG336" s="331"/>
      <c r="BH336" s="331"/>
      <c r="BI336" s="331"/>
      <c r="BJ336" s="331"/>
      <c r="BK336" s="331"/>
      <c r="BL336" s="331"/>
      <c r="BM336" s="331"/>
      <c r="BN336" s="331"/>
      <c r="BO336" s="331"/>
      <c r="BP336" s="331"/>
      <c r="BQ336" s="332"/>
      <c r="BR336" s="333"/>
      <c r="BS336" s="331"/>
      <c r="BT336" s="331"/>
      <c r="BU336" s="331"/>
      <c r="BV336" s="331"/>
      <c r="BW336" s="331"/>
      <c r="BX336" s="331"/>
      <c r="BY336" s="331"/>
      <c r="BZ336" s="331"/>
      <c r="CA336" s="331"/>
      <c r="CB336" s="331"/>
      <c r="CC336" s="332"/>
      <c r="CD336" s="368"/>
    </row>
    <row r="337" spans="1:82" s="39" customFormat="1" ht="13.5" x14ac:dyDescent="0.75">
      <c r="B337" s="328"/>
      <c r="C337" s="329"/>
      <c r="D337" s="130"/>
      <c r="E337" s="255"/>
      <c r="F337" s="224"/>
      <c r="G337" s="74"/>
      <c r="H337" s="230"/>
      <c r="I337" s="232"/>
      <c r="J337" s="230"/>
      <c r="K337" s="231"/>
      <c r="L337" s="231"/>
      <c r="M337" s="231"/>
      <c r="N337" s="231"/>
      <c r="O337" s="231"/>
      <c r="P337" s="231"/>
      <c r="Q337" s="231"/>
      <c r="R337" s="231"/>
      <c r="S337" s="231"/>
      <c r="T337" s="231"/>
      <c r="U337" s="232"/>
      <c r="V337" s="233"/>
      <c r="W337" s="231"/>
      <c r="X337" s="231"/>
      <c r="Y337" s="231"/>
      <c r="Z337" s="231"/>
      <c r="AA337" s="231"/>
      <c r="AB337" s="231"/>
      <c r="AC337" s="231"/>
      <c r="AD337" s="231"/>
      <c r="AE337" s="231"/>
      <c r="AF337" s="231"/>
      <c r="AG337" s="232"/>
      <c r="AH337" s="233"/>
      <c r="AI337" s="231"/>
      <c r="AJ337" s="231"/>
      <c r="AK337" s="231"/>
      <c r="AL337" s="231"/>
      <c r="AM337" s="231"/>
      <c r="AN337" s="231"/>
      <c r="AO337" s="231"/>
      <c r="AP337" s="231"/>
      <c r="AQ337" s="231"/>
      <c r="AR337" s="231"/>
      <c r="AS337" s="232"/>
      <c r="AT337" s="233"/>
      <c r="AU337" s="231"/>
      <c r="AV337" s="231"/>
      <c r="AW337" s="231"/>
      <c r="AX337" s="231"/>
      <c r="AY337" s="231"/>
      <c r="AZ337" s="231"/>
      <c r="BA337" s="231"/>
      <c r="BB337" s="231"/>
      <c r="BC337" s="231"/>
      <c r="BD337" s="231"/>
      <c r="BE337" s="232"/>
      <c r="BF337" s="233"/>
      <c r="BG337" s="231"/>
      <c r="BH337" s="231"/>
      <c r="BI337" s="231"/>
      <c r="BJ337" s="231"/>
      <c r="BK337" s="231"/>
      <c r="BL337" s="231"/>
      <c r="BM337" s="231"/>
      <c r="BN337" s="231"/>
      <c r="BO337" s="231"/>
      <c r="BP337" s="231"/>
      <c r="BQ337" s="232"/>
      <c r="BR337" s="233"/>
      <c r="BS337" s="231"/>
      <c r="BT337" s="231"/>
      <c r="BU337" s="231"/>
      <c r="BV337" s="231"/>
      <c r="BW337" s="231"/>
      <c r="BX337" s="231"/>
      <c r="BY337" s="231"/>
      <c r="BZ337" s="231"/>
      <c r="CA337" s="231"/>
      <c r="CB337" s="231"/>
      <c r="CC337" s="232"/>
      <c r="CD337" s="368"/>
    </row>
    <row r="338" spans="1:82" s="39" customFormat="1" ht="13.5" x14ac:dyDescent="0.75">
      <c r="B338" s="73" t="s">
        <v>748</v>
      </c>
      <c r="C338" s="329" t="s">
        <v>749</v>
      </c>
      <c r="D338" s="139" t="s">
        <v>446</v>
      </c>
      <c r="E338" s="255">
        <v>1</v>
      </c>
      <c r="F338" s="319"/>
      <c r="G338" s="74">
        <f t="shared" ref="G338:G346" si="260">+E338*F338</f>
        <v>0</v>
      </c>
      <c r="H338" s="230"/>
      <c r="I338" s="232"/>
      <c r="J338" s="230">
        <f t="shared" ref="J338:Y353" si="261">$G338/72</f>
        <v>0</v>
      </c>
      <c r="K338" s="231">
        <f t="shared" si="261"/>
        <v>0</v>
      </c>
      <c r="L338" s="231">
        <f t="shared" si="261"/>
        <v>0</v>
      </c>
      <c r="M338" s="231">
        <f t="shared" si="261"/>
        <v>0</v>
      </c>
      <c r="N338" s="231">
        <f t="shared" si="261"/>
        <v>0</v>
      </c>
      <c r="O338" s="231">
        <f t="shared" si="261"/>
        <v>0</v>
      </c>
      <c r="P338" s="231">
        <f t="shared" si="261"/>
        <v>0</v>
      </c>
      <c r="Q338" s="231">
        <f t="shared" si="261"/>
        <v>0</v>
      </c>
      <c r="R338" s="231">
        <f t="shared" si="261"/>
        <v>0</v>
      </c>
      <c r="S338" s="231">
        <f t="shared" si="261"/>
        <v>0</v>
      </c>
      <c r="T338" s="231">
        <f t="shared" si="261"/>
        <v>0</v>
      </c>
      <c r="U338" s="232">
        <f t="shared" si="261"/>
        <v>0</v>
      </c>
      <c r="V338" s="233">
        <f t="shared" si="261"/>
        <v>0</v>
      </c>
      <c r="W338" s="231">
        <f t="shared" si="261"/>
        <v>0</v>
      </c>
      <c r="X338" s="231">
        <f t="shared" si="261"/>
        <v>0</v>
      </c>
      <c r="Y338" s="231">
        <f t="shared" si="261"/>
        <v>0</v>
      </c>
      <c r="Z338" s="231">
        <f t="shared" ref="Z338:AO353" si="262">$G338/72</f>
        <v>0</v>
      </c>
      <c r="AA338" s="231">
        <f t="shared" si="262"/>
        <v>0</v>
      </c>
      <c r="AB338" s="231">
        <f t="shared" si="262"/>
        <v>0</v>
      </c>
      <c r="AC338" s="231">
        <f t="shared" si="262"/>
        <v>0</v>
      </c>
      <c r="AD338" s="231">
        <f t="shared" si="262"/>
        <v>0</v>
      </c>
      <c r="AE338" s="231">
        <f t="shared" si="262"/>
        <v>0</v>
      </c>
      <c r="AF338" s="231">
        <f t="shared" si="262"/>
        <v>0</v>
      </c>
      <c r="AG338" s="232">
        <f t="shared" si="262"/>
        <v>0</v>
      </c>
      <c r="AH338" s="233">
        <f t="shared" si="262"/>
        <v>0</v>
      </c>
      <c r="AI338" s="231">
        <f t="shared" si="262"/>
        <v>0</v>
      </c>
      <c r="AJ338" s="231">
        <f t="shared" si="262"/>
        <v>0</v>
      </c>
      <c r="AK338" s="231">
        <f t="shared" si="262"/>
        <v>0</v>
      </c>
      <c r="AL338" s="231">
        <f t="shared" si="262"/>
        <v>0</v>
      </c>
      <c r="AM338" s="231">
        <f t="shared" si="262"/>
        <v>0</v>
      </c>
      <c r="AN338" s="231">
        <f t="shared" si="262"/>
        <v>0</v>
      </c>
      <c r="AO338" s="231">
        <f t="shared" si="262"/>
        <v>0</v>
      </c>
      <c r="AP338" s="231">
        <f t="shared" ref="AP338:BE353" si="263">$G338/72</f>
        <v>0</v>
      </c>
      <c r="AQ338" s="231">
        <f t="shared" si="263"/>
        <v>0</v>
      </c>
      <c r="AR338" s="231">
        <f t="shared" si="263"/>
        <v>0</v>
      </c>
      <c r="AS338" s="232">
        <f t="shared" si="263"/>
        <v>0</v>
      </c>
      <c r="AT338" s="233">
        <f t="shared" si="263"/>
        <v>0</v>
      </c>
      <c r="AU338" s="231">
        <f t="shared" si="263"/>
        <v>0</v>
      </c>
      <c r="AV338" s="231">
        <f t="shared" si="263"/>
        <v>0</v>
      </c>
      <c r="AW338" s="231">
        <f t="shared" si="263"/>
        <v>0</v>
      </c>
      <c r="AX338" s="231">
        <f t="shared" si="263"/>
        <v>0</v>
      </c>
      <c r="AY338" s="231">
        <f t="shared" si="263"/>
        <v>0</v>
      </c>
      <c r="AZ338" s="231">
        <f t="shared" si="263"/>
        <v>0</v>
      </c>
      <c r="BA338" s="231">
        <f t="shared" si="263"/>
        <v>0</v>
      </c>
      <c r="BB338" s="231">
        <f t="shared" si="263"/>
        <v>0</v>
      </c>
      <c r="BC338" s="231">
        <f t="shared" si="263"/>
        <v>0</v>
      </c>
      <c r="BD338" s="231">
        <f t="shared" si="263"/>
        <v>0</v>
      </c>
      <c r="BE338" s="232">
        <f t="shared" si="263"/>
        <v>0</v>
      </c>
      <c r="BF338" s="233">
        <f t="shared" ref="BF338:BU353" si="264">$G338/72</f>
        <v>0</v>
      </c>
      <c r="BG338" s="231">
        <f t="shared" si="264"/>
        <v>0</v>
      </c>
      <c r="BH338" s="231">
        <f t="shared" si="264"/>
        <v>0</v>
      </c>
      <c r="BI338" s="231">
        <f t="shared" si="264"/>
        <v>0</v>
      </c>
      <c r="BJ338" s="231">
        <f t="shared" si="264"/>
        <v>0</v>
      </c>
      <c r="BK338" s="231">
        <f t="shared" si="264"/>
        <v>0</v>
      </c>
      <c r="BL338" s="231">
        <f t="shared" si="264"/>
        <v>0</v>
      </c>
      <c r="BM338" s="231">
        <f t="shared" si="264"/>
        <v>0</v>
      </c>
      <c r="BN338" s="231">
        <f t="shared" si="264"/>
        <v>0</v>
      </c>
      <c r="BO338" s="231">
        <f t="shared" si="264"/>
        <v>0</v>
      </c>
      <c r="BP338" s="231">
        <f t="shared" si="264"/>
        <v>0</v>
      </c>
      <c r="BQ338" s="232">
        <f t="shared" si="264"/>
        <v>0</v>
      </c>
      <c r="BR338" s="233">
        <f t="shared" si="264"/>
        <v>0</v>
      </c>
      <c r="BS338" s="231">
        <f t="shared" si="264"/>
        <v>0</v>
      </c>
      <c r="BT338" s="231">
        <f t="shared" si="264"/>
        <v>0</v>
      </c>
      <c r="BU338" s="231">
        <f t="shared" si="264"/>
        <v>0</v>
      </c>
      <c r="BV338" s="231">
        <f t="shared" ref="BV338:CB353" si="265">$G338/72</f>
        <v>0</v>
      </c>
      <c r="BW338" s="231">
        <f t="shared" si="265"/>
        <v>0</v>
      </c>
      <c r="BX338" s="231">
        <f t="shared" si="265"/>
        <v>0</v>
      </c>
      <c r="BY338" s="231">
        <f t="shared" si="265"/>
        <v>0</v>
      </c>
      <c r="BZ338" s="231">
        <f t="shared" si="265"/>
        <v>0</v>
      </c>
      <c r="CA338" s="231">
        <f t="shared" si="265"/>
        <v>0</v>
      </c>
      <c r="CB338" s="231">
        <f t="shared" si="265"/>
        <v>0</v>
      </c>
      <c r="CC338" s="232">
        <f t="shared" ref="CC338:CC346" si="266">G338-SUM(J338:CB338)</f>
        <v>0</v>
      </c>
      <c r="CD338" s="368"/>
    </row>
    <row r="339" spans="1:82" s="39" customFormat="1" ht="13.5" x14ac:dyDescent="0.75">
      <c r="B339" s="328" t="s">
        <v>750</v>
      </c>
      <c r="C339" s="329" t="s">
        <v>751</v>
      </c>
      <c r="D339" s="139" t="s">
        <v>479</v>
      </c>
      <c r="E339" s="255">
        <v>160</v>
      </c>
      <c r="F339" s="319"/>
      <c r="G339" s="74">
        <f t="shared" si="260"/>
        <v>0</v>
      </c>
      <c r="H339" s="230"/>
      <c r="I339" s="232"/>
      <c r="J339" s="230">
        <f t="shared" si="261"/>
        <v>0</v>
      </c>
      <c r="K339" s="231">
        <f t="shared" si="261"/>
        <v>0</v>
      </c>
      <c r="L339" s="231">
        <f t="shared" si="261"/>
        <v>0</v>
      </c>
      <c r="M339" s="231">
        <f t="shared" si="261"/>
        <v>0</v>
      </c>
      <c r="N339" s="231">
        <f t="shared" si="261"/>
        <v>0</v>
      </c>
      <c r="O339" s="231">
        <f t="shared" si="261"/>
        <v>0</v>
      </c>
      <c r="P339" s="231">
        <f t="shared" si="261"/>
        <v>0</v>
      </c>
      <c r="Q339" s="231">
        <f t="shared" si="261"/>
        <v>0</v>
      </c>
      <c r="R339" s="231">
        <f t="shared" si="261"/>
        <v>0</v>
      </c>
      <c r="S339" s="231">
        <f t="shared" si="261"/>
        <v>0</v>
      </c>
      <c r="T339" s="231">
        <f t="shared" si="261"/>
        <v>0</v>
      </c>
      <c r="U339" s="232">
        <f t="shared" si="261"/>
        <v>0</v>
      </c>
      <c r="V339" s="233">
        <f t="shared" si="261"/>
        <v>0</v>
      </c>
      <c r="W339" s="231">
        <f t="shared" si="261"/>
        <v>0</v>
      </c>
      <c r="X339" s="231">
        <f t="shared" si="261"/>
        <v>0</v>
      </c>
      <c r="Y339" s="231">
        <f t="shared" si="261"/>
        <v>0</v>
      </c>
      <c r="Z339" s="231">
        <f t="shared" si="262"/>
        <v>0</v>
      </c>
      <c r="AA339" s="231">
        <f t="shared" si="262"/>
        <v>0</v>
      </c>
      <c r="AB339" s="231">
        <f t="shared" si="262"/>
        <v>0</v>
      </c>
      <c r="AC339" s="231">
        <f t="shared" si="262"/>
        <v>0</v>
      </c>
      <c r="AD339" s="231">
        <f t="shared" si="262"/>
        <v>0</v>
      </c>
      <c r="AE339" s="231">
        <f t="shared" si="262"/>
        <v>0</v>
      </c>
      <c r="AF339" s="231">
        <f t="shared" si="262"/>
        <v>0</v>
      </c>
      <c r="AG339" s="232">
        <f t="shared" si="262"/>
        <v>0</v>
      </c>
      <c r="AH339" s="233">
        <f t="shared" si="262"/>
        <v>0</v>
      </c>
      <c r="AI339" s="231">
        <f t="shared" si="262"/>
        <v>0</v>
      </c>
      <c r="AJ339" s="231">
        <f t="shared" si="262"/>
        <v>0</v>
      </c>
      <c r="AK339" s="231">
        <f t="shared" si="262"/>
        <v>0</v>
      </c>
      <c r="AL339" s="231">
        <f t="shared" si="262"/>
        <v>0</v>
      </c>
      <c r="AM339" s="231">
        <f t="shared" si="262"/>
        <v>0</v>
      </c>
      <c r="AN339" s="231">
        <f t="shared" si="262"/>
        <v>0</v>
      </c>
      <c r="AO339" s="231">
        <f t="shared" si="262"/>
        <v>0</v>
      </c>
      <c r="AP339" s="231">
        <f t="shared" si="263"/>
        <v>0</v>
      </c>
      <c r="AQ339" s="231">
        <f t="shared" si="263"/>
        <v>0</v>
      </c>
      <c r="AR339" s="231">
        <f t="shared" si="263"/>
        <v>0</v>
      </c>
      <c r="AS339" s="232">
        <f t="shared" si="263"/>
        <v>0</v>
      </c>
      <c r="AT339" s="233">
        <f t="shared" si="263"/>
        <v>0</v>
      </c>
      <c r="AU339" s="231">
        <f t="shared" si="263"/>
        <v>0</v>
      </c>
      <c r="AV339" s="231">
        <f t="shared" si="263"/>
        <v>0</v>
      </c>
      <c r="AW339" s="231">
        <f t="shared" si="263"/>
        <v>0</v>
      </c>
      <c r="AX339" s="231">
        <f t="shared" si="263"/>
        <v>0</v>
      </c>
      <c r="AY339" s="231">
        <f t="shared" si="263"/>
        <v>0</v>
      </c>
      <c r="AZ339" s="231">
        <f t="shared" si="263"/>
        <v>0</v>
      </c>
      <c r="BA339" s="231">
        <f t="shared" si="263"/>
        <v>0</v>
      </c>
      <c r="BB339" s="231">
        <f t="shared" si="263"/>
        <v>0</v>
      </c>
      <c r="BC339" s="231">
        <f t="shared" si="263"/>
        <v>0</v>
      </c>
      <c r="BD339" s="231">
        <f t="shared" si="263"/>
        <v>0</v>
      </c>
      <c r="BE339" s="232">
        <f t="shared" si="263"/>
        <v>0</v>
      </c>
      <c r="BF339" s="233">
        <f t="shared" si="264"/>
        <v>0</v>
      </c>
      <c r="BG339" s="231">
        <f t="shared" si="264"/>
        <v>0</v>
      </c>
      <c r="BH339" s="231">
        <f t="shared" si="264"/>
        <v>0</v>
      </c>
      <c r="BI339" s="231">
        <f t="shared" si="264"/>
        <v>0</v>
      </c>
      <c r="BJ339" s="231">
        <f t="shared" si="264"/>
        <v>0</v>
      </c>
      <c r="BK339" s="231">
        <f t="shared" si="264"/>
        <v>0</v>
      </c>
      <c r="BL339" s="231">
        <f t="shared" si="264"/>
        <v>0</v>
      </c>
      <c r="BM339" s="231">
        <f t="shared" si="264"/>
        <v>0</v>
      </c>
      <c r="BN339" s="231">
        <f t="shared" si="264"/>
        <v>0</v>
      </c>
      <c r="BO339" s="231">
        <f t="shared" si="264"/>
        <v>0</v>
      </c>
      <c r="BP339" s="231">
        <f t="shared" si="264"/>
        <v>0</v>
      </c>
      <c r="BQ339" s="232">
        <f t="shared" si="264"/>
        <v>0</v>
      </c>
      <c r="BR339" s="233">
        <f t="shared" si="264"/>
        <v>0</v>
      </c>
      <c r="BS339" s="231">
        <f t="shared" si="264"/>
        <v>0</v>
      </c>
      <c r="BT339" s="231">
        <f t="shared" si="264"/>
        <v>0</v>
      </c>
      <c r="BU339" s="231">
        <f t="shared" si="264"/>
        <v>0</v>
      </c>
      <c r="BV339" s="231">
        <f t="shared" si="265"/>
        <v>0</v>
      </c>
      <c r="BW339" s="231">
        <f t="shared" si="265"/>
        <v>0</v>
      </c>
      <c r="BX339" s="231">
        <f t="shared" si="265"/>
        <v>0</v>
      </c>
      <c r="BY339" s="231">
        <f t="shared" si="265"/>
        <v>0</v>
      </c>
      <c r="BZ339" s="231">
        <f t="shared" si="265"/>
        <v>0</v>
      </c>
      <c r="CA339" s="231">
        <f t="shared" si="265"/>
        <v>0</v>
      </c>
      <c r="CB339" s="231">
        <f t="shared" si="265"/>
        <v>0</v>
      </c>
      <c r="CC339" s="232">
        <f t="shared" si="266"/>
        <v>0</v>
      </c>
      <c r="CD339" s="368"/>
    </row>
    <row r="340" spans="1:82" s="39" customFormat="1" ht="13.5" x14ac:dyDescent="0.75">
      <c r="B340" s="328" t="s">
        <v>752</v>
      </c>
      <c r="C340" s="329" t="s">
        <v>753</v>
      </c>
      <c r="D340" s="139" t="s">
        <v>446</v>
      </c>
      <c r="E340" s="255">
        <v>1</v>
      </c>
      <c r="F340" s="319"/>
      <c r="G340" s="74">
        <f t="shared" si="260"/>
        <v>0</v>
      </c>
      <c r="H340" s="230"/>
      <c r="I340" s="232"/>
      <c r="J340" s="230">
        <f t="shared" si="261"/>
        <v>0</v>
      </c>
      <c r="K340" s="231">
        <f t="shared" si="261"/>
        <v>0</v>
      </c>
      <c r="L340" s="231">
        <f t="shared" si="261"/>
        <v>0</v>
      </c>
      <c r="M340" s="231">
        <f t="shared" si="261"/>
        <v>0</v>
      </c>
      <c r="N340" s="231">
        <f t="shared" si="261"/>
        <v>0</v>
      </c>
      <c r="O340" s="231">
        <f t="shared" si="261"/>
        <v>0</v>
      </c>
      <c r="P340" s="231">
        <f t="shared" si="261"/>
        <v>0</v>
      </c>
      <c r="Q340" s="231">
        <f t="shared" si="261"/>
        <v>0</v>
      </c>
      <c r="R340" s="231">
        <f t="shared" si="261"/>
        <v>0</v>
      </c>
      <c r="S340" s="231">
        <f t="shared" si="261"/>
        <v>0</v>
      </c>
      <c r="T340" s="231">
        <f t="shared" si="261"/>
        <v>0</v>
      </c>
      <c r="U340" s="232">
        <f t="shared" si="261"/>
        <v>0</v>
      </c>
      <c r="V340" s="233">
        <f t="shared" si="261"/>
        <v>0</v>
      </c>
      <c r="W340" s="231">
        <f t="shared" si="261"/>
        <v>0</v>
      </c>
      <c r="X340" s="231">
        <f t="shared" si="261"/>
        <v>0</v>
      </c>
      <c r="Y340" s="231">
        <f t="shared" si="261"/>
        <v>0</v>
      </c>
      <c r="Z340" s="231">
        <f t="shared" si="262"/>
        <v>0</v>
      </c>
      <c r="AA340" s="231">
        <f t="shared" si="262"/>
        <v>0</v>
      </c>
      <c r="AB340" s="231">
        <f t="shared" si="262"/>
        <v>0</v>
      </c>
      <c r="AC340" s="231">
        <f t="shared" si="262"/>
        <v>0</v>
      </c>
      <c r="AD340" s="231">
        <f t="shared" si="262"/>
        <v>0</v>
      </c>
      <c r="AE340" s="231">
        <f t="shared" si="262"/>
        <v>0</v>
      </c>
      <c r="AF340" s="231">
        <f t="shared" si="262"/>
        <v>0</v>
      </c>
      <c r="AG340" s="232">
        <f t="shared" si="262"/>
        <v>0</v>
      </c>
      <c r="AH340" s="233">
        <f t="shared" si="262"/>
        <v>0</v>
      </c>
      <c r="AI340" s="231">
        <f t="shared" si="262"/>
        <v>0</v>
      </c>
      <c r="AJ340" s="231">
        <f t="shared" si="262"/>
        <v>0</v>
      </c>
      <c r="AK340" s="231">
        <f t="shared" si="262"/>
        <v>0</v>
      </c>
      <c r="AL340" s="231">
        <f t="shared" si="262"/>
        <v>0</v>
      </c>
      <c r="AM340" s="231">
        <f t="shared" si="262"/>
        <v>0</v>
      </c>
      <c r="AN340" s="231">
        <f t="shared" si="262"/>
        <v>0</v>
      </c>
      <c r="AO340" s="231">
        <f t="shared" si="262"/>
        <v>0</v>
      </c>
      <c r="AP340" s="231">
        <f t="shared" si="263"/>
        <v>0</v>
      </c>
      <c r="AQ340" s="231">
        <f t="shared" si="263"/>
        <v>0</v>
      </c>
      <c r="AR340" s="231">
        <f t="shared" si="263"/>
        <v>0</v>
      </c>
      <c r="AS340" s="232">
        <f t="shared" si="263"/>
        <v>0</v>
      </c>
      <c r="AT340" s="233">
        <f t="shared" si="263"/>
        <v>0</v>
      </c>
      <c r="AU340" s="231">
        <f t="shared" si="263"/>
        <v>0</v>
      </c>
      <c r="AV340" s="231">
        <f t="shared" si="263"/>
        <v>0</v>
      </c>
      <c r="AW340" s="231">
        <f t="shared" si="263"/>
        <v>0</v>
      </c>
      <c r="AX340" s="231">
        <f t="shared" si="263"/>
        <v>0</v>
      </c>
      <c r="AY340" s="231">
        <f t="shared" si="263"/>
        <v>0</v>
      </c>
      <c r="AZ340" s="231">
        <f t="shared" si="263"/>
        <v>0</v>
      </c>
      <c r="BA340" s="231">
        <f t="shared" si="263"/>
        <v>0</v>
      </c>
      <c r="BB340" s="231">
        <f t="shared" si="263"/>
        <v>0</v>
      </c>
      <c r="BC340" s="231">
        <f t="shared" si="263"/>
        <v>0</v>
      </c>
      <c r="BD340" s="231">
        <f t="shared" si="263"/>
        <v>0</v>
      </c>
      <c r="BE340" s="232">
        <f t="shared" si="263"/>
        <v>0</v>
      </c>
      <c r="BF340" s="233">
        <f t="shared" si="264"/>
        <v>0</v>
      </c>
      <c r="BG340" s="231">
        <f t="shared" si="264"/>
        <v>0</v>
      </c>
      <c r="BH340" s="231">
        <f t="shared" si="264"/>
        <v>0</v>
      </c>
      <c r="BI340" s="231">
        <f t="shared" si="264"/>
        <v>0</v>
      </c>
      <c r="BJ340" s="231">
        <f t="shared" si="264"/>
        <v>0</v>
      </c>
      <c r="BK340" s="231">
        <f t="shared" si="264"/>
        <v>0</v>
      </c>
      <c r="BL340" s="231">
        <f t="shared" si="264"/>
        <v>0</v>
      </c>
      <c r="BM340" s="231">
        <f t="shared" si="264"/>
        <v>0</v>
      </c>
      <c r="BN340" s="231">
        <f t="shared" si="264"/>
        <v>0</v>
      </c>
      <c r="BO340" s="231">
        <f t="shared" si="264"/>
        <v>0</v>
      </c>
      <c r="BP340" s="231">
        <f t="shared" si="264"/>
        <v>0</v>
      </c>
      <c r="BQ340" s="232">
        <f t="shared" si="264"/>
        <v>0</v>
      </c>
      <c r="BR340" s="233">
        <f t="shared" si="264"/>
        <v>0</v>
      </c>
      <c r="BS340" s="231">
        <f t="shared" si="264"/>
        <v>0</v>
      </c>
      <c r="BT340" s="231">
        <f t="shared" si="264"/>
        <v>0</v>
      </c>
      <c r="BU340" s="231">
        <f t="shared" si="264"/>
        <v>0</v>
      </c>
      <c r="BV340" s="231">
        <f t="shared" si="265"/>
        <v>0</v>
      </c>
      <c r="BW340" s="231">
        <f t="shared" si="265"/>
        <v>0</v>
      </c>
      <c r="BX340" s="231">
        <f t="shared" si="265"/>
        <v>0</v>
      </c>
      <c r="BY340" s="231">
        <f t="shared" si="265"/>
        <v>0</v>
      </c>
      <c r="BZ340" s="231">
        <f t="shared" si="265"/>
        <v>0</v>
      </c>
      <c r="CA340" s="231">
        <f t="shared" si="265"/>
        <v>0</v>
      </c>
      <c r="CB340" s="231">
        <f t="shared" si="265"/>
        <v>0</v>
      </c>
      <c r="CC340" s="232">
        <f t="shared" si="266"/>
        <v>0</v>
      </c>
      <c r="CD340" s="368"/>
    </row>
    <row r="341" spans="1:82" s="39" customFormat="1" ht="13.5" x14ac:dyDescent="0.75">
      <c r="B341" s="328" t="s">
        <v>754</v>
      </c>
      <c r="C341" s="329" t="s">
        <v>755</v>
      </c>
      <c r="D341" s="139" t="s">
        <v>446</v>
      </c>
      <c r="E341" s="255">
        <v>1</v>
      </c>
      <c r="F341" s="319"/>
      <c r="G341" s="74">
        <f t="shared" si="260"/>
        <v>0</v>
      </c>
      <c r="H341" s="230"/>
      <c r="I341" s="232"/>
      <c r="J341" s="230">
        <f t="shared" si="261"/>
        <v>0</v>
      </c>
      <c r="K341" s="231">
        <f t="shared" si="261"/>
        <v>0</v>
      </c>
      <c r="L341" s="231">
        <f t="shared" si="261"/>
        <v>0</v>
      </c>
      <c r="M341" s="231">
        <f t="shared" si="261"/>
        <v>0</v>
      </c>
      <c r="N341" s="231">
        <f t="shared" si="261"/>
        <v>0</v>
      </c>
      <c r="O341" s="231">
        <f t="shared" si="261"/>
        <v>0</v>
      </c>
      <c r="P341" s="231">
        <f t="shared" si="261"/>
        <v>0</v>
      </c>
      <c r="Q341" s="231">
        <f t="shared" si="261"/>
        <v>0</v>
      </c>
      <c r="R341" s="231">
        <f t="shared" si="261"/>
        <v>0</v>
      </c>
      <c r="S341" s="231">
        <f t="shared" si="261"/>
        <v>0</v>
      </c>
      <c r="T341" s="231">
        <f t="shared" si="261"/>
        <v>0</v>
      </c>
      <c r="U341" s="232">
        <f t="shared" si="261"/>
        <v>0</v>
      </c>
      <c r="V341" s="233">
        <f t="shared" si="261"/>
        <v>0</v>
      </c>
      <c r="W341" s="231">
        <f t="shared" si="261"/>
        <v>0</v>
      </c>
      <c r="X341" s="231">
        <f t="shared" si="261"/>
        <v>0</v>
      </c>
      <c r="Y341" s="231">
        <f t="shared" si="261"/>
        <v>0</v>
      </c>
      <c r="Z341" s="231">
        <f t="shared" si="262"/>
        <v>0</v>
      </c>
      <c r="AA341" s="231">
        <f t="shared" si="262"/>
        <v>0</v>
      </c>
      <c r="AB341" s="231">
        <f t="shared" si="262"/>
        <v>0</v>
      </c>
      <c r="AC341" s="231">
        <f t="shared" si="262"/>
        <v>0</v>
      </c>
      <c r="AD341" s="231">
        <f t="shared" si="262"/>
        <v>0</v>
      </c>
      <c r="AE341" s="231">
        <f t="shared" si="262"/>
        <v>0</v>
      </c>
      <c r="AF341" s="231">
        <f t="shared" si="262"/>
        <v>0</v>
      </c>
      <c r="AG341" s="232">
        <f t="shared" si="262"/>
        <v>0</v>
      </c>
      <c r="AH341" s="233">
        <f t="shared" si="262"/>
        <v>0</v>
      </c>
      <c r="AI341" s="231">
        <f t="shared" si="262"/>
        <v>0</v>
      </c>
      <c r="AJ341" s="231">
        <f t="shared" si="262"/>
        <v>0</v>
      </c>
      <c r="AK341" s="231">
        <f t="shared" si="262"/>
        <v>0</v>
      </c>
      <c r="AL341" s="231">
        <f t="shared" si="262"/>
        <v>0</v>
      </c>
      <c r="AM341" s="231">
        <f t="shared" si="262"/>
        <v>0</v>
      </c>
      <c r="AN341" s="231">
        <f t="shared" si="262"/>
        <v>0</v>
      </c>
      <c r="AO341" s="231">
        <f t="shared" si="262"/>
        <v>0</v>
      </c>
      <c r="AP341" s="231">
        <f t="shared" si="263"/>
        <v>0</v>
      </c>
      <c r="AQ341" s="231">
        <f t="shared" si="263"/>
        <v>0</v>
      </c>
      <c r="AR341" s="231">
        <f t="shared" si="263"/>
        <v>0</v>
      </c>
      <c r="AS341" s="232">
        <f t="shared" si="263"/>
        <v>0</v>
      </c>
      <c r="AT341" s="233">
        <f t="shared" si="263"/>
        <v>0</v>
      </c>
      <c r="AU341" s="231">
        <f t="shared" si="263"/>
        <v>0</v>
      </c>
      <c r="AV341" s="231">
        <f t="shared" si="263"/>
        <v>0</v>
      </c>
      <c r="AW341" s="231">
        <f t="shared" si="263"/>
        <v>0</v>
      </c>
      <c r="AX341" s="231">
        <f t="shared" si="263"/>
        <v>0</v>
      </c>
      <c r="AY341" s="231">
        <f t="shared" si="263"/>
        <v>0</v>
      </c>
      <c r="AZ341" s="231">
        <f t="shared" si="263"/>
        <v>0</v>
      </c>
      <c r="BA341" s="231">
        <f t="shared" si="263"/>
        <v>0</v>
      </c>
      <c r="BB341" s="231">
        <f t="shared" si="263"/>
        <v>0</v>
      </c>
      <c r="BC341" s="231">
        <f t="shared" si="263"/>
        <v>0</v>
      </c>
      <c r="BD341" s="231">
        <f t="shared" si="263"/>
        <v>0</v>
      </c>
      <c r="BE341" s="232">
        <f t="shared" si="263"/>
        <v>0</v>
      </c>
      <c r="BF341" s="233">
        <f t="shared" si="264"/>
        <v>0</v>
      </c>
      <c r="BG341" s="231">
        <f t="shared" si="264"/>
        <v>0</v>
      </c>
      <c r="BH341" s="231">
        <f t="shared" si="264"/>
        <v>0</v>
      </c>
      <c r="BI341" s="231">
        <f t="shared" si="264"/>
        <v>0</v>
      </c>
      <c r="BJ341" s="231">
        <f t="shared" si="264"/>
        <v>0</v>
      </c>
      <c r="BK341" s="231">
        <f t="shared" si="264"/>
        <v>0</v>
      </c>
      <c r="BL341" s="231">
        <f t="shared" si="264"/>
        <v>0</v>
      </c>
      <c r="BM341" s="231">
        <f t="shared" si="264"/>
        <v>0</v>
      </c>
      <c r="BN341" s="231">
        <f t="shared" si="264"/>
        <v>0</v>
      </c>
      <c r="BO341" s="231">
        <f t="shared" si="264"/>
        <v>0</v>
      </c>
      <c r="BP341" s="231">
        <f t="shared" si="264"/>
        <v>0</v>
      </c>
      <c r="BQ341" s="232">
        <f t="shared" si="264"/>
        <v>0</v>
      </c>
      <c r="BR341" s="233">
        <f t="shared" si="264"/>
        <v>0</v>
      </c>
      <c r="BS341" s="231">
        <f t="shared" si="264"/>
        <v>0</v>
      </c>
      <c r="BT341" s="231">
        <f t="shared" si="264"/>
        <v>0</v>
      </c>
      <c r="BU341" s="231">
        <f t="shared" si="264"/>
        <v>0</v>
      </c>
      <c r="BV341" s="231">
        <f t="shared" si="265"/>
        <v>0</v>
      </c>
      <c r="BW341" s="231">
        <f t="shared" si="265"/>
        <v>0</v>
      </c>
      <c r="BX341" s="231">
        <f t="shared" si="265"/>
        <v>0</v>
      </c>
      <c r="BY341" s="231">
        <f t="shared" si="265"/>
        <v>0</v>
      </c>
      <c r="BZ341" s="231">
        <f t="shared" si="265"/>
        <v>0</v>
      </c>
      <c r="CA341" s="231">
        <f t="shared" si="265"/>
        <v>0</v>
      </c>
      <c r="CB341" s="231">
        <f t="shared" si="265"/>
        <v>0</v>
      </c>
      <c r="CC341" s="232">
        <f t="shared" si="266"/>
        <v>0</v>
      </c>
      <c r="CD341" s="368"/>
    </row>
    <row r="342" spans="1:82" s="39" customFormat="1" ht="13.5" x14ac:dyDescent="0.75">
      <c r="B342" s="328" t="s">
        <v>756</v>
      </c>
      <c r="C342" s="329" t="s">
        <v>757</v>
      </c>
      <c r="D342" s="139" t="s">
        <v>446</v>
      </c>
      <c r="E342" s="255">
        <v>2</v>
      </c>
      <c r="F342" s="319"/>
      <c r="G342" s="74">
        <f t="shared" si="260"/>
        <v>0</v>
      </c>
      <c r="H342" s="230"/>
      <c r="I342" s="232"/>
      <c r="J342" s="230">
        <f t="shared" si="261"/>
        <v>0</v>
      </c>
      <c r="K342" s="231">
        <f t="shared" si="261"/>
        <v>0</v>
      </c>
      <c r="L342" s="231">
        <f t="shared" si="261"/>
        <v>0</v>
      </c>
      <c r="M342" s="231">
        <f t="shared" si="261"/>
        <v>0</v>
      </c>
      <c r="N342" s="231">
        <f t="shared" si="261"/>
        <v>0</v>
      </c>
      <c r="O342" s="231">
        <f t="shared" si="261"/>
        <v>0</v>
      </c>
      <c r="P342" s="231">
        <f t="shared" si="261"/>
        <v>0</v>
      </c>
      <c r="Q342" s="231">
        <f t="shared" si="261"/>
        <v>0</v>
      </c>
      <c r="R342" s="231">
        <f t="shared" si="261"/>
        <v>0</v>
      </c>
      <c r="S342" s="231">
        <f t="shared" si="261"/>
        <v>0</v>
      </c>
      <c r="T342" s="231">
        <f t="shared" si="261"/>
        <v>0</v>
      </c>
      <c r="U342" s="232">
        <f t="shared" si="261"/>
        <v>0</v>
      </c>
      <c r="V342" s="233">
        <f t="shared" si="261"/>
        <v>0</v>
      </c>
      <c r="W342" s="231">
        <f t="shared" si="261"/>
        <v>0</v>
      </c>
      <c r="X342" s="231">
        <f t="shared" si="261"/>
        <v>0</v>
      </c>
      <c r="Y342" s="231">
        <f t="shared" si="261"/>
        <v>0</v>
      </c>
      <c r="Z342" s="231">
        <f t="shared" si="262"/>
        <v>0</v>
      </c>
      <c r="AA342" s="231">
        <f t="shared" si="262"/>
        <v>0</v>
      </c>
      <c r="AB342" s="231">
        <f t="shared" si="262"/>
        <v>0</v>
      </c>
      <c r="AC342" s="231">
        <f t="shared" si="262"/>
        <v>0</v>
      </c>
      <c r="AD342" s="231">
        <f t="shared" si="262"/>
        <v>0</v>
      </c>
      <c r="AE342" s="231">
        <f t="shared" si="262"/>
        <v>0</v>
      </c>
      <c r="AF342" s="231">
        <f t="shared" si="262"/>
        <v>0</v>
      </c>
      <c r="AG342" s="232">
        <f t="shared" si="262"/>
        <v>0</v>
      </c>
      <c r="AH342" s="233">
        <f t="shared" si="262"/>
        <v>0</v>
      </c>
      <c r="AI342" s="231">
        <f t="shared" si="262"/>
        <v>0</v>
      </c>
      <c r="AJ342" s="231">
        <f t="shared" si="262"/>
        <v>0</v>
      </c>
      <c r="AK342" s="231">
        <f t="shared" si="262"/>
        <v>0</v>
      </c>
      <c r="AL342" s="231">
        <f t="shared" si="262"/>
        <v>0</v>
      </c>
      <c r="AM342" s="231">
        <f t="shared" si="262"/>
        <v>0</v>
      </c>
      <c r="AN342" s="231">
        <f t="shared" si="262"/>
        <v>0</v>
      </c>
      <c r="AO342" s="231">
        <f t="shared" si="262"/>
        <v>0</v>
      </c>
      <c r="AP342" s="231">
        <f t="shared" si="263"/>
        <v>0</v>
      </c>
      <c r="AQ342" s="231">
        <f t="shared" si="263"/>
        <v>0</v>
      </c>
      <c r="AR342" s="231">
        <f t="shared" si="263"/>
        <v>0</v>
      </c>
      <c r="AS342" s="232">
        <f t="shared" si="263"/>
        <v>0</v>
      </c>
      <c r="AT342" s="233">
        <f t="shared" si="263"/>
        <v>0</v>
      </c>
      <c r="AU342" s="231">
        <f t="shared" si="263"/>
        <v>0</v>
      </c>
      <c r="AV342" s="231">
        <f t="shared" si="263"/>
        <v>0</v>
      </c>
      <c r="AW342" s="231">
        <f t="shared" si="263"/>
        <v>0</v>
      </c>
      <c r="AX342" s="231">
        <f t="shared" si="263"/>
        <v>0</v>
      </c>
      <c r="AY342" s="231">
        <f t="shared" si="263"/>
        <v>0</v>
      </c>
      <c r="AZ342" s="231">
        <f t="shared" si="263"/>
        <v>0</v>
      </c>
      <c r="BA342" s="231">
        <f t="shared" si="263"/>
        <v>0</v>
      </c>
      <c r="BB342" s="231">
        <f t="shared" si="263"/>
        <v>0</v>
      </c>
      <c r="BC342" s="231">
        <f t="shared" si="263"/>
        <v>0</v>
      </c>
      <c r="BD342" s="231">
        <f t="shared" si="263"/>
        <v>0</v>
      </c>
      <c r="BE342" s="232">
        <f t="shared" si="263"/>
        <v>0</v>
      </c>
      <c r="BF342" s="233">
        <f t="shared" si="264"/>
        <v>0</v>
      </c>
      <c r="BG342" s="231">
        <f t="shared" si="264"/>
        <v>0</v>
      </c>
      <c r="BH342" s="231">
        <f t="shared" si="264"/>
        <v>0</v>
      </c>
      <c r="BI342" s="231">
        <f t="shared" si="264"/>
        <v>0</v>
      </c>
      <c r="BJ342" s="231">
        <f t="shared" si="264"/>
        <v>0</v>
      </c>
      <c r="BK342" s="231">
        <f t="shared" si="264"/>
        <v>0</v>
      </c>
      <c r="BL342" s="231">
        <f t="shared" si="264"/>
        <v>0</v>
      </c>
      <c r="BM342" s="231">
        <f t="shared" si="264"/>
        <v>0</v>
      </c>
      <c r="BN342" s="231">
        <f t="shared" si="264"/>
        <v>0</v>
      </c>
      <c r="BO342" s="231">
        <f t="shared" si="264"/>
        <v>0</v>
      </c>
      <c r="BP342" s="231">
        <f t="shared" si="264"/>
        <v>0</v>
      </c>
      <c r="BQ342" s="232">
        <f t="shared" si="264"/>
        <v>0</v>
      </c>
      <c r="BR342" s="233">
        <f t="shared" si="264"/>
        <v>0</v>
      </c>
      <c r="BS342" s="231">
        <f t="shared" si="264"/>
        <v>0</v>
      </c>
      <c r="BT342" s="231">
        <f t="shared" si="264"/>
        <v>0</v>
      </c>
      <c r="BU342" s="231">
        <f t="shared" si="264"/>
        <v>0</v>
      </c>
      <c r="BV342" s="231">
        <f t="shared" si="265"/>
        <v>0</v>
      </c>
      <c r="BW342" s="231">
        <f t="shared" si="265"/>
        <v>0</v>
      </c>
      <c r="BX342" s="231">
        <f t="shared" si="265"/>
        <v>0</v>
      </c>
      <c r="BY342" s="231">
        <f t="shared" si="265"/>
        <v>0</v>
      </c>
      <c r="BZ342" s="231">
        <f t="shared" si="265"/>
        <v>0</v>
      </c>
      <c r="CA342" s="231">
        <f t="shared" si="265"/>
        <v>0</v>
      </c>
      <c r="CB342" s="231">
        <f t="shared" si="265"/>
        <v>0</v>
      </c>
      <c r="CC342" s="232">
        <f t="shared" si="266"/>
        <v>0</v>
      </c>
      <c r="CD342" s="368"/>
    </row>
    <row r="343" spans="1:82" s="39" customFormat="1" ht="27" x14ac:dyDescent="0.75">
      <c r="B343" s="328" t="s">
        <v>758</v>
      </c>
      <c r="C343" s="329" t="s">
        <v>480</v>
      </c>
      <c r="D343" s="139" t="s">
        <v>446</v>
      </c>
      <c r="E343" s="255">
        <v>1</v>
      </c>
      <c r="F343" s="319"/>
      <c r="G343" s="74">
        <f t="shared" si="260"/>
        <v>0</v>
      </c>
      <c r="H343" s="230"/>
      <c r="I343" s="232"/>
      <c r="J343" s="230">
        <f t="shared" si="261"/>
        <v>0</v>
      </c>
      <c r="K343" s="231">
        <f t="shared" si="261"/>
        <v>0</v>
      </c>
      <c r="L343" s="231">
        <f t="shared" si="261"/>
        <v>0</v>
      </c>
      <c r="M343" s="231">
        <f t="shared" si="261"/>
        <v>0</v>
      </c>
      <c r="N343" s="231">
        <f t="shared" si="261"/>
        <v>0</v>
      </c>
      <c r="O343" s="231">
        <f t="shared" si="261"/>
        <v>0</v>
      </c>
      <c r="P343" s="231">
        <f t="shared" si="261"/>
        <v>0</v>
      </c>
      <c r="Q343" s="231">
        <f t="shared" si="261"/>
        <v>0</v>
      </c>
      <c r="R343" s="231">
        <f t="shared" si="261"/>
        <v>0</v>
      </c>
      <c r="S343" s="231">
        <f t="shared" si="261"/>
        <v>0</v>
      </c>
      <c r="T343" s="231">
        <f t="shared" si="261"/>
        <v>0</v>
      </c>
      <c r="U343" s="232">
        <f t="shared" si="261"/>
        <v>0</v>
      </c>
      <c r="V343" s="233">
        <f t="shared" si="261"/>
        <v>0</v>
      </c>
      <c r="W343" s="231">
        <f t="shared" si="261"/>
        <v>0</v>
      </c>
      <c r="X343" s="231">
        <f t="shared" si="261"/>
        <v>0</v>
      </c>
      <c r="Y343" s="231">
        <f t="shared" si="261"/>
        <v>0</v>
      </c>
      <c r="Z343" s="231">
        <f t="shared" si="262"/>
        <v>0</v>
      </c>
      <c r="AA343" s="231">
        <f t="shared" si="262"/>
        <v>0</v>
      </c>
      <c r="AB343" s="231">
        <f t="shared" si="262"/>
        <v>0</v>
      </c>
      <c r="AC343" s="231">
        <f t="shared" si="262"/>
        <v>0</v>
      </c>
      <c r="AD343" s="231">
        <f t="shared" si="262"/>
        <v>0</v>
      </c>
      <c r="AE343" s="231">
        <f t="shared" si="262"/>
        <v>0</v>
      </c>
      <c r="AF343" s="231">
        <f t="shared" si="262"/>
        <v>0</v>
      </c>
      <c r="AG343" s="232">
        <f t="shared" si="262"/>
        <v>0</v>
      </c>
      <c r="AH343" s="233">
        <f t="shared" si="262"/>
        <v>0</v>
      </c>
      <c r="AI343" s="231">
        <f t="shared" si="262"/>
        <v>0</v>
      </c>
      <c r="AJ343" s="231">
        <f t="shared" si="262"/>
        <v>0</v>
      </c>
      <c r="AK343" s="231">
        <f t="shared" si="262"/>
        <v>0</v>
      </c>
      <c r="AL343" s="231">
        <f t="shared" si="262"/>
        <v>0</v>
      </c>
      <c r="AM343" s="231">
        <f t="shared" si="262"/>
        <v>0</v>
      </c>
      <c r="AN343" s="231">
        <f t="shared" si="262"/>
        <v>0</v>
      </c>
      <c r="AO343" s="231">
        <f t="shared" si="262"/>
        <v>0</v>
      </c>
      <c r="AP343" s="231">
        <f t="shared" si="263"/>
        <v>0</v>
      </c>
      <c r="AQ343" s="231">
        <f t="shared" si="263"/>
        <v>0</v>
      </c>
      <c r="AR343" s="231">
        <f t="shared" si="263"/>
        <v>0</v>
      </c>
      <c r="AS343" s="232">
        <f t="shared" si="263"/>
        <v>0</v>
      </c>
      <c r="AT343" s="233">
        <f t="shared" si="263"/>
        <v>0</v>
      </c>
      <c r="AU343" s="231">
        <f t="shared" si="263"/>
        <v>0</v>
      </c>
      <c r="AV343" s="231">
        <f t="shared" si="263"/>
        <v>0</v>
      </c>
      <c r="AW343" s="231">
        <f t="shared" si="263"/>
        <v>0</v>
      </c>
      <c r="AX343" s="231">
        <f t="shared" si="263"/>
        <v>0</v>
      </c>
      <c r="AY343" s="231">
        <f t="shared" si="263"/>
        <v>0</v>
      </c>
      <c r="AZ343" s="231">
        <f t="shared" si="263"/>
        <v>0</v>
      </c>
      <c r="BA343" s="231">
        <f t="shared" si="263"/>
        <v>0</v>
      </c>
      <c r="BB343" s="231">
        <f t="shared" si="263"/>
        <v>0</v>
      </c>
      <c r="BC343" s="231">
        <f t="shared" si="263"/>
        <v>0</v>
      </c>
      <c r="BD343" s="231">
        <f t="shared" si="263"/>
        <v>0</v>
      </c>
      <c r="BE343" s="232">
        <f t="shared" si="263"/>
        <v>0</v>
      </c>
      <c r="BF343" s="233">
        <f t="shared" si="264"/>
        <v>0</v>
      </c>
      <c r="BG343" s="231">
        <f t="shared" si="264"/>
        <v>0</v>
      </c>
      <c r="BH343" s="231">
        <f t="shared" si="264"/>
        <v>0</v>
      </c>
      <c r="BI343" s="231">
        <f t="shared" si="264"/>
        <v>0</v>
      </c>
      <c r="BJ343" s="231">
        <f t="shared" si="264"/>
        <v>0</v>
      </c>
      <c r="BK343" s="231">
        <f t="shared" si="264"/>
        <v>0</v>
      </c>
      <c r="BL343" s="231">
        <f t="shared" si="264"/>
        <v>0</v>
      </c>
      <c r="BM343" s="231">
        <f t="shared" si="264"/>
        <v>0</v>
      </c>
      <c r="BN343" s="231">
        <f t="shared" si="264"/>
        <v>0</v>
      </c>
      <c r="BO343" s="231">
        <f t="shared" si="264"/>
        <v>0</v>
      </c>
      <c r="BP343" s="231">
        <f t="shared" si="264"/>
        <v>0</v>
      </c>
      <c r="BQ343" s="232">
        <f t="shared" si="264"/>
        <v>0</v>
      </c>
      <c r="BR343" s="233">
        <f t="shared" si="264"/>
        <v>0</v>
      </c>
      <c r="BS343" s="231">
        <f t="shared" si="264"/>
        <v>0</v>
      </c>
      <c r="BT343" s="231">
        <f t="shared" si="264"/>
        <v>0</v>
      </c>
      <c r="BU343" s="231">
        <f t="shared" si="264"/>
        <v>0</v>
      </c>
      <c r="BV343" s="231">
        <f t="shared" si="265"/>
        <v>0</v>
      </c>
      <c r="BW343" s="231">
        <f t="shared" si="265"/>
        <v>0</v>
      </c>
      <c r="BX343" s="231">
        <f t="shared" si="265"/>
        <v>0</v>
      </c>
      <c r="BY343" s="231">
        <f t="shared" si="265"/>
        <v>0</v>
      </c>
      <c r="BZ343" s="231">
        <f t="shared" si="265"/>
        <v>0</v>
      </c>
      <c r="CA343" s="231">
        <f t="shared" si="265"/>
        <v>0</v>
      </c>
      <c r="CB343" s="231">
        <f t="shared" si="265"/>
        <v>0</v>
      </c>
      <c r="CC343" s="232">
        <f t="shared" si="266"/>
        <v>0</v>
      </c>
      <c r="CD343" s="368"/>
    </row>
    <row r="344" spans="1:82" x14ac:dyDescent="0.75">
      <c r="A344" s="175"/>
      <c r="B344" s="176" t="s">
        <v>759</v>
      </c>
      <c r="C344" s="177" t="s">
        <v>886</v>
      </c>
      <c r="D344" s="178" t="s">
        <v>86</v>
      </c>
      <c r="E344" s="300">
        <v>0</v>
      </c>
      <c r="F344" s="229"/>
      <c r="G344" s="174">
        <f t="shared" si="260"/>
        <v>0</v>
      </c>
      <c r="H344" s="225"/>
      <c r="I344" s="226"/>
      <c r="J344" s="225">
        <f t="shared" si="261"/>
        <v>0</v>
      </c>
      <c r="K344" s="227">
        <f t="shared" si="261"/>
        <v>0</v>
      </c>
      <c r="L344" s="227">
        <f t="shared" si="261"/>
        <v>0</v>
      </c>
      <c r="M344" s="227">
        <f t="shared" si="261"/>
        <v>0</v>
      </c>
      <c r="N344" s="227">
        <f t="shared" si="261"/>
        <v>0</v>
      </c>
      <c r="O344" s="227">
        <f t="shared" si="261"/>
        <v>0</v>
      </c>
      <c r="P344" s="227">
        <f t="shared" si="261"/>
        <v>0</v>
      </c>
      <c r="Q344" s="227">
        <f t="shared" si="261"/>
        <v>0</v>
      </c>
      <c r="R344" s="227">
        <f t="shared" si="261"/>
        <v>0</v>
      </c>
      <c r="S344" s="227">
        <f t="shared" si="261"/>
        <v>0</v>
      </c>
      <c r="T344" s="227">
        <f t="shared" si="261"/>
        <v>0</v>
      </c>
      <c r="U344" s="226">
        <f t="shared" si="261"/>
        <v>0</v>
      </c>
      <c r="V344" s="225">
        <f t="shared" si="261"/>
        <v>0</v>
      </c>
      <c r="W344" s="227">
        <f t="shared" si="261"/>
        <v>0</v>
      </c>
      <c r="X344" s="227">
        <f t="shared" si="261"/>
        <v>0</v>
      </c>
      <c r="Y344" s="227">
        <f t="shared" si="261"/>
        <v>0</v>
      </c>
      <c r="Z344" s="227">
        <f t="shared" si="262"/>
        <v>0</v>
      </c>
      <c r="AA344" s="227">
        <f t="shared" si="262"/>
        <v>0</v>
      </c>
      <c r="AB344" s="227">
        <f t="shared" si="262"/>
        <v>0</v>
      </c>
      <c r="AC344" s="227">
        <f t="shared" si="262"/>
        <v>0</v>
      </c>
      <c r="AD344" s="227">
        <f t="shared" si="262"/>
        <v>0</v>
      </c>
      <c r="AE344" s="227">
        <f t="shared" si="262"/>
        <v>0</v>
      </c>
      <c r="AF344" s="227">
        <f t="shared" si="262"/>
        <v>0</v>
      </c>
      <c r="AG344" s="226">
        <f t="shared" si="262"/>
        <v>0</v>
      </c>
      <c r="AH344" s="228">
        <f t="shared" si="262"/>
        <v>0</v>
      </c>
      <c r="AI344" s="227">
        <f t="shared" si="262"/>
        <v>0</v>
      </c>
      <c r="AJ344" s="227">
        <f t="shared" si="262"/>
        <v>0</v>
      </c>
      <c r="AK344" s="227">
        <f t="shared" si="262"/>
        <v>0</v>
      </c>
      <c r="AL344" s="227">
        <f t="shared" si="262"/>
        <v>0</v>
      </c>
      <c r="AM344" s="227">
        <f t="shared" si="262"/>
        <v>0</v>
      </c>
      <c r="AN344" s="227">
        <f t="shared" si="262"/>
        <v>0</v>
      </c>
      <c r="AO344" s="227">
        <f t="shared" si="262"/>
        <v>0</v>
      </c>
      <c r="AP344" s="227">
        <f t="shared" si="263"/>
        <v>0</v>
      </c>
      <c r="AQ344" s="227">
        <f t="shared" si="263"/>
        <v>0</v>
      </c>
      <c r="AR344" s="227">
        <f t="shared" si="263"/>
        <v>0</v>
      </c>
      <c r="AS344" s="226">
        <f t="shared" si="263"/>
        <v>0</v>
      </c>
      <c r="AT344" s="228">
        <f t="shared" si="263"/>
        <v>0</v>
      </c>
      <c r="AU344" s="227">
        <f t="shared" si="263"/>
        <v>0</v>
      </c>
      <c r="AV344" s="227">
        <f t="shared" si="263"/>
        <v>0</v>
      </c>
      <c r="AW344" s="227">
        <f t="shared" si="263"/>
        <v>0</v>
      </c>
      <c r="AX344" s="227">
        <f t="shared" si="263"/>
        <v>0</v>
      </c>
      <c r="AY344" s="227">
        <f t="shared" si="263"/>
        <v>0</v>
      </c>
      <c r="AZ344" s="227">
        <f t="shared" si="263"/>
        <v>0</v>
      </c>
      <c r="BA344" s="227">
        <f t="shared" si="263"/>
        <v>0</v>
      </c>
      <c r="BB344" s="227">
        <f t="shared" si="263"/>
        <v>0</v>
      </c>
      <c r="BC344" s="227">
        <f t="shared" si="263"/>
        <v>0</v>
      </c>
      <c r="BD344" s="227">
        <f t="shared" si="263"/>
        <v>0</v>
      </c>
      <c r="BE344" s="226">
        <f t="shared" si="263"/>
        <v>0</v>
      </c>
      <c r="BF344" s="228">
        <f t="shared" si="264"/>
        <v>0</v>
      </c>
      <c r="BG344" s="227">
        <f t="shared" si="264"/>
        <v>0</v>
      </c>
      <c r="BH344" s="227">
        <f t="shared" si="264"/>
        <v>0</v>
      </c>
      <c r="BI344" s="227">
        <f t="shared" si="264"/>
        <v>0</v>
      </c>
      <c r="BJ344" s="227">
        <f t="shared" si="264"/>
        <v>0</v>
      </c>
      <c r="BK344" s="227">
        <f t="shared" si="264"/>
        <v>0</v>
      </c>
      <c r="BL344" s="227">
        <f t="shared" si="264"/>
        <v>0</v>
      </c>
      <c r="BM344" s="227">
        <f t="shared" si="264"/>
        <v>0</v>
      </c>
      <c r="BN344" s="227">
        <f t="shared" si="264"/>
        <v>0</v>
      </c>
      <c r="BO344" s="227">
        <f t="shared" si="264"/>
        <v>0</v>
      </c>
      <c r="BP344" s="227">
        <f t="shared" si="264"/>
        <v>0</v>
      </c>
      <c r="BQ344" s="226">
        <f t="shared" si="264"/>
        <v>0</v>
      </c>
      <c r="BR344" s="228">
        <f t="shared" si="264"/>
        <v>0</v>
      </c>
      <c r="BS344" s="227">
        <f t="shared" si="264"/>
        <v>0</v>
      </c>
      <c r="BT344" s="227">
        <f t="shared" si="264"/>
        <v>0</v>
      </c>
      <c r="BU344" s="227">
        <f t="shared" si="264"/>
        <v>0</v>
      </c>
      <c r="BV344" s="227">
        <f t="shared" si="265"/>
        <v>0</v>
      </c>
      <c r="BW344" s="227">
        <f t="shared" si="265"/>
        <v>0</v>
      </c>
      <c r="BX344" s="227">
        <f t="shared" si="265"/>
        <v>0</v>
      </c>
      <c r="BY344" s="227">
        <f t="shared" si="265"/>
        <v>0</v>
      </c>
      <c r="BZ344" s="227">
        <f t="shared" si="265"/>
        <v>0</v>
      </c>
      <c r="CA344" s="227">
        <f t="shared" si="265"/>
        <v>0</v>
      </c>
      <c r="CB344" s="227">
        <f t="shared" si="265"/>
        <v>0</v>
      </c>
      <c r="CC344" s="226">
        <f t="shared" si="266"/>
        <v>0</v>
      </c>
      <c r="CD344" s="368"/>
    </row>
    <row r="345" spans="1:82" x14ac:dyDescent="0.75">
      <c r="A345" s="175"/>
      <c r="B345" s="176" t="s">
        <v>760</v>
      </c>
      <c r="C345" s="177" t="s">
        <v>761</v>
      </c>
      <c r="D345" s="178" t="s">
        <v>318</v>
      </c>
      <c r="E345" s="300">
        <v>0</v>
      </c>
      <c r="F345" s="229">
        <v>0</v>
      </c>
      <c r="G345" s="174">
        <f>+E345*F345</f>
        <v>0</v>
      </c>
      <c r="H345" s="225"/>
      <c r="I345" s="226"/>
      <c r="J345" s="225">
        <f t="shared" si="261"/>
        <v>0</v>
      </c>
      <c r="K345" s="227">
        <f t="shared" si="261"/>
        <v>0</v>
      </c>
      <c r="L345" s="227">
        <f t="shared" si="261"/>
        <v>0</v>
      </c>
      <c r="M345" s="227">
        <f t="shared" si="261"/>
        <v>0</v>
      </c>
      <c r="N345" s="227">
        <f t="shared" si="261"/>
        <v>0</v>
      </c>
      <c r="O345" s="227">
        <f t="shared" si="261"/>
        <v>0</v>
      </c>
      <c r="P345" s="227">
        <f t="shared" si="261"/>
        <v>0</v>
      </c>
      <c r="Q345" s="227">
        <f t="shared" si="261"/>
        <v>0</v>
      </c>
      <c r="R345" s="227">
        <f t="shared" si="261"/>
        <v>0</v>
      </c>
      <c r="S345" s="227">
        <f t="shared" si="261"/>
        <v>0</v>
      </c>
      <c r="T345" s="227">
        <f t="shared" si="261"/>
        <v>0</v>
      </c>
      <c r="U345" s="226">
        <f t="shared" si="261"/>
        <v>0</v>
      </c>
      <c r="V345" s="225">
        <f t="shared" si="261"/>
        <v>0</v>
      </c>
      <c r="W345" s="227">
        <f t="shared" si="261"/>
        <v>0</v>
      </c>
      <c r="X345" s="227">
        <f t="shared" si="261"/>
        <v>0</v>
      </c>
      <c r="Y345" s="227">
        <f t="shared" si="261"/>
        <v>0</v>
      </c>
      <c r="Z345" s="227">
        <f t="shared" si="262"/>
        <v>0</v>
      </c>
      <c r="AA345" s="227">
        <f t="shared" si="262"/>
        <v>0</v>
      </c>
      <c r="AB345" s="227">
        <f t="shared" si="262"/>
        <v>0</v>
      </c>
      <c r="AC345" s="227">
        <f t="shared" si="262"/>
        <v>0</v>
      </c>
      <c r="AD345" s="227">
        <f t="shared" si="262"/>
        <v>0</v>
      </c>
      <c r="AE345" s="227">
        <f t="shared" si="262"/>
        <v>0</v>
      </c>
      <c r="AF345" s="227">
        <f t="shared" si="262"/>
        <v>0</v>
      </c>
      <c r="AG345" s="226">
        <f t="shared" si="262"/>
        <v>0</v>
      </c>
      <c r="AH345" s="228">
        <f t="shared" si="262"/>
        <v>0</v>
      </c>
      <c r="AI345" s="227">
        <f t="shared" si="262"/>
        <v>0</v>
      </c>
      <c r="AJ345" s="227">
        <f t="shared" si="262"/>
        <v>0</v>
      </c>
      <c r="AK345" s="227">
        <f t="shared" si="262"/>
        <v>0</v>
      </c>
      <c r="AL345" s="227">
        <f t="shared" si="262"/>
        <v>0</v>
      </c>
      <c r="AM345" s="227">
        <f t="shared" si="262"/>
        <v>0</v>
      </c>
      <c r="AN345" s="227">
        <f t="shared" si="262"/>
        <v>0</v>
      </c>
      <c r="AO345" s="227">
        <f t="shared" si="262"/>
        <v>0</v>
      </c>
      <c r="AP345" s="227">
        <f t="shared" si="263"/>
        <v>0</v>
      </c>
      <c r="AQ345" s="227">
        <f t="shared" si="263"/>
        <v>0</v>
      </c>
      <c r="AR345" s="227">
        <f t="shared" si="263"/>
        <v>0</v>
      </c>
      <c r="AS345" s="226">
        <f t="shared" si="263"/>
        <v>0</v>
      </c>
      <c r="AT345" s="228">
        <f t="shared" si="263"/>
        <v>0</v>
      </c>
      <c r="AU345" s="227">
        <f t="shared" si="263"/>
        <v>0</v>
      </c>
      <c r="AV345" s="227">
        <f t="shared" si="263"/>
        <v>0</v>
      </c>
      <c r="AW345" s="227">
        <f t="shared" si="263"/>
        <v>0</v>
      </c>
      <c r="AX345" s="227">
        <f t="shared" si="263"/>
        <v>0</v>
      </c>
      <c r="AY345" s="227">
        <f t="shared" si="263"/>
        <v>0</v>
      </c>
      <c r="AZ345" s="227">
        <f t="shared" si="263"/>
        <v>0</v>
      </c>
      <c r="BA345" s="227">
        <f t="shared" si="263"/>
        <v>0</v>
      </c>
      <c r="BB345" s="227">
        <f t="shared" si="263"/>
        <v>0</v>
      </c>
      <c r="BC345" s="227">
        <f t="shared" si="263"/>
        <v>0</v>
      </c>
      <c r="BD345" s="227">
        <f t="shared" si="263"/>
        <v>0</v>
      </c>
      <c r="BE345" s="226">
        <f t="shared" si="263"/>
        <v>0</v>
      </c>
      <c r="BF345" s="228">
        <f t="shared" si="264"/>
        <v>0</v>
      </c>
      <c r="BG345" s="227">
        <f t="shared" si="264"/>
        <v>0</v>
      </c>
      <c r="BH345" s="227">
        <f t="shared" si="264"/>
        <v>0</v>
      </c>
      <c r="BI345" s="227">
        <f t="shared" si="264"/>
        <v>0</v>
      </c>
      <c r="BJ345" s="227">
        <f t="shared" si="264"/>
        <v>0</v>
      </c>
      <c r="BK345" s="227">
        <f t="shared" si="264"/>
        <v>0</v>
      </c>
      <c r="BL345" s="227">
        <f t="shared" si="264"/>
        <v>0</v>
      </c>
      <c r="BM345" s="227">
        <f t="shared" si="264"/>
        <v>0</v>
      </c>
      <c r="BN345" s="227">
        <f t="shared" si="264"/>
        <v>0</v>
      </c>
      <c r="BO345" s="227">
        <f t="shared" si="264"/>
        <v>0</v>
      </c>
      <c r="BP345" s="227">
        <f t="shared" si="264"/>
        <v>0</v>
      </c>
      <c r="BQ345" s="226">
        <f t="shared" si="264"/>
        <v>0</v>
      </c>
      <c r="BR345" s="228">
        <f t="shared" si="264"/>
        <v>0</v>
      </c>
      <c r="BS345" s="227">
        <f t="shared" si="264"/>
        <v>0</v>
      </c>
      <c r="BT345" s="227">
        <f t="shared" si="264"/>
        <v>0</v>
      </c>
      <c r="BU345" s="227">
        <f t="shared" si="264"/>
        <v>0</v>
      </c>
      <c r="BV345" s="227">
        <f t="shared" si="265"/>
        <v>0</v>
      </c>
      <c r="BW345" s="227">
        <f t="shared" si="265"/>
        <v>0</v>
      </c>
      <c r="BX345" s="227">
        <f t="shared" si="265"/>
        <v>0</v>
      </c>
      <c r="BY345" s="227">
        <f t="shared" si="265"/>
        <v>0</v>
      </c>
      <c r="BZ345" s="227">
        <f t="shared" si="265"/>
        <v>0</v>
      </c>
      <c r="CA345" s="227">
        <f t="shared" si="265"/>
        <v>0</v>
      </c>
      <c r="CB345" s="227">
        <f t="shared" si="265"/>
        <v>0</v>
      </c>
      <c r="CC345" s="226">
        <f t="shared" si="266"/>
        <v>0</v>
      </c>
      <c r="CD345" s="368"/>
    </row>
    <row r="346" spans="1:82" ht="27" x14ac:dyDescent="0.75">
      <c r="A346" s="175"/>
      <c r="B346" s="176" t="s">
        <v>762</v>
      </c>
      <c r="C346" s="177" t="str">
        <f>C345&amp;" - "&amp;"Overhead charges and profit in respect of "&amp;B345&amp;" (" &amp; TEXT(F346,"#.##%") &amp; ")"</f>
        <v>Supply and installation of PV and battery storage system - Overhead charges and profit in respect of B-4015-b (.%)</v>
      </c>
      <c r="D346" s="178" t="s">
        <v>320</v>
      </c>
      <c r="E346" s="300">
        <f>F345</f>
        <v>0</v>
      </c>
      <c r="F346" s="229"/>
      <c r="G346" s="174">
        <f t="shared" si="260"/>
        <v>0</v>
      </c>
      <c r="H346" s="225"/>
      <c r="I346" s="226"/>
      <c r="J346" s="225">
        <f t="shared" si="261"/>
        <v>0</v>
      </c>
      <c r="K346" s="227">
        <f t="shared" si="261"/>
        <v>0</v>
      </c>
      <c r="L346" s="227">
        <f t="shared" si="261"/>
        <v>0</v>
      </c>
      <c r="M346" s="227">
        <f t="shared" si="261"/>
        <v>0</v>
      </c>
      <c r="N346" s="227">
        <f t="shared" si="261"/>
        <v>0</v>
      </c>
      <c r="O346" s="227">
        <f t="shared" si="261"/>
        <v>0</v>
      </c>
      <c r="P346" s="227">
        <f t="shared" si="261"/>
        <v>0</v>
      </c>
      <c r="Q346" s="227">
        <f t="shared" si="261"/>
        <v>0</v>
      </c>
      <c r="R346" s="227">
        <f t="shared" si="261"/>
        <v>0</v>
      </c>
      <c r="S346" s="227">
        <f t="shared" si="261"/>
        <v>0</v>
      </c>
      <c r="T346" s="227">
        <f t="shared" si="261"/>
        <v>0</v>
      </c>
      <c r="U346" s="226">
        <f t="shared" si="261"/>
        <v>0</v>
      </c>
      <c r="V346" s="225">
        <f t="shared" si="261"/>
        <v>0</v>
      </c>
      <c r="W346" s="227">
        <f t="shared" si="261"/>
        <v>0</v>
      </c>
      <c r="X346" s="227">
        <f t="shared" si="261"/>
        <v>0</v>
      </c>
      <c r="Y346" s="227">
        <f t="shared" si="261"/>
        <v>0</v>
      </c>
      <c r="Z346" s="227">
        <f t="shared" si="262"/>
        <v>0</v>
      </c>
      <c r="AA346" s="227">
        <f t="shared" si="262"/>
        <v>0</v>
      </c>
      <c r="AB346" s="227">
        <f t="shared" si="262"/>
        <v>0</v>
      </c>
      <c r="AC346" s="227">
        <f t="shared" si="262"/>
        <v>0</v>
      </c>
      <c r="AD346" s="227">
        <f t="shared" si="262"/>
        <v>0</v>
      </c>
      <c r="AE346" s="227">
        <f t="shared" si="262"/>
        <v>0</v>
      </c>
      <c r="AF346" s="227">
        <f t="shared" si="262"/>
        <v>0</v>
      </c>
      <c r="AG346" s="226">
        <f t="shared" si="262"/>
        <v>0</v>
      </c>
      <c r="AH346" s="228">
        <f t="shared" si="262"/>
        <v>0</v>
      </c>
      <c r="AI346" s="227">
        <f t="shared" si="262"/>
        <v>0</v>
      </c>
      <c r="AJ346" s="227">
        <f t="shared" si="262"/>
        <v>0</v>
      </c>
      <c r="AK346" s="227">
        <f t="shared" si="262"/>
        <v>0</v>
      </c>
      <c r="AL346" s="227">
        <f t="shared" si="262"/>
        <v>0</v>
      </c>
      <c r="AM346" s="227">
        <f t="shared" si="262"/>
        <v>0</v>
      </c>
      <c r="AN346" s="227">
        <f t="shared" si="262"/>
        <v>0</v>
      </c>
      <c r="AO346" s="227">
        <f t="shared" si="262"/>
        <v>0</v>
      </c>
      <c r="AP346" s="227">
        <f t="shared" si="263"/>
        <v>0</v>
      </c>
      <c r="AQ346" s="227">
        <f t="shared" si="263"/>
        <v>0</v>
      </c>
      <c r="AR346" s="227">
        <f t="shared" si="263"/>
        <v>0</v>
      </c>
      <c r="AS346" s="226">
        <f t="shared" si="263"/>
        <v>0</v>
      </c>
      <c r="AT346" s="228">
        <f t="shared" si="263"/>
        <v>0</v>
      </c>
      <c r="AU346" s="227">
        <f t="shared" si="263"/>
        <v>0</v>
      </c>
      <c r="AV346" s="227">
        <f t="shared" si="263"/>
        <v>0</v>
      </c>
      <c r="AW346" s="227">
        <f t="shared" si="263"/>
        <v>0</v>
      </c>
      <c r="AX346" s="227">
        <f t="shared" si="263"/>
        <v>0</v>
      </c>
      <c r="AY346" s="227">
        <f t="shared" si="263"/>
        <v>0</v>
      </c>
      <c r="AZ346" s="227">
        <f t="shared" si="263"/>
        <v>0</v>
      </c>
      <c r="BA346" s="227">
        <f t="shared" si="263"/>
        <v>0</v>
      </c>
      <c r="BB346" s="227">
        <f t="shared" si="263"/>
        <v>0</v>
      </c>
      <c r="BC346" s="227">
        <f t="shared" si="263"/>
        <v>0</v>
      </c>
      <c r="BD346" s="227">
        <f t="shared" si="263"/>
        <v>0</v>
      </c>
      <c r="BE346" s="226">
        <f t="shared" si="263"/>
        <v>0</v>
      </c>
      <c r="BF346" s="228">
        <f t="shared" si="264"/>
        <v>0</v>
      </c>
      <c r="BG346" s="227">
        <f t="shared" si="264"/>
        <v>0</v>
      </c>
      <c r="BH346" s="227">
        <f t="shared" si="264"/>
        <v>0</v>
      </c>
      <c r="BI346" s="227">
        <f t="shared" si="264"/>
        <v>0</v>
      </c>
      <c r="BJ346" s="227">
        <f t="shared" si="264"/>
        <v>0</v>
      </c>
      <c r="BK346" s="227">
        <f t="shared" si="264"/>
        <v>0</v>
      </c>
      <c r="BL346" s="227">
        <f t="shared" si="264"/>
        <v>0</v>
      </c>
      <c r="BM346" s="227">
        <f t="shared" si="264"/>
        <v>0</v>
      </c>
      <c r="BN346" s="227">
        <f t="shared" si="264"/>
        <v>0</v>
      </c>
      <c r="BO346" s="227">
        <f t="shared" si="264"/>
        <v>0</v>
      </c>
      <c r="BP346" s="227">
        <f t="shared" si="264"/>
        <v>0</v>
      </c>
      <c r="BQ346" s="226">
        <f t="shared" si="264"/>
        <v>0</v>
      </c>
      <c r="BR346" s="228">
        <f t="shared" si="264"/>
        <v>0</v>
      </c>
      <c r="BS346" s="227">
        <f t="shared" si="264"/>
        <v>0</v>
      </c>
      <c r="BT346" s="227">
        <f t="shared" si="264"/>
        <v>0</v>
      </c>
      <c r="BU346" s="227">
        <f t="shared" si="264"/>
        <v>0</v>
      </c>
      <c r="BV346" s="227">
        <f t="shared" si="265"/>
        <v>0</v>
      </c>
      <c r="BW346" s="227">
        <f t="shared" si="265"/>
        <v>0</v>
      </c>
      <c r="BX346" s="227">
        <f t="shared" si="265"/>
        <v>0</v>
      </c>
      <c r="BY346" s="227">
        <f t="shared" si="265"/>
        <v>0</v>
      </c>
      <c r="BZ346" s="227">
        <f t="shared" si="265"/>
        <v>0</v>
      </c>
      <c r="CA346" s="227">
        <f t="shared" si="265"/>
        <v>0</v>
      </c>
      <c r="CB346" s="227">
        <f t="shared" si="265"/>
        <v>0</v>
      </c>
      <c r="CC346" s="226">
        <f t="shared" si="266"/>
        <v>0</v>
      </c>
      <c r="CD346" s="368"/>
    </row>
    <row r="347" spans="1:82" s="39" customFormat="1" ht="13.5" x14ac:dyDescent="0.75">
      <c r="B347" s="328" t="s">
        <v>763</v>
      </c>
      <c r="C347" s="329" t="s">
        <v>764</v>
      </c>
      <c r="D347" s="130" t="s">
        <v>318</v>
      </c>
      <c r="E347" s="255">
        <v>1</v>
      </c>
      <c r="F347" s="224">
        <v>400000</v>
      </c>
      <c r="G347" s="74">
        <f>+E347*F347</f>
        <v>400000</v>
      </c>
      <c r="H347" s="230"/>
      <c r="I347" s="232"/>
      <c r="J347" s="230">
        <f t="shared" si="261"/>
        <v>5555.56</v>
      </c>
      <c r="K347" s="231">
        <f t="shared" si="261"/>
        <v>5555.56</v>
      </c>
      <c r="L347" s="231">
        <f t="shared" si="261"/>
        <v>5555.56</v>
      </c>
      <c r="M347" s="231">
        <f t="shared" si="261"/>
        <v>5555.56</v>
      </c>
      <c r="N347" s="231">
        <f t="shared" si="261"/>
        <v>5555.56</v>
      </c>
      <c r="O347" s="231">
        <f t="shared" si="261"/>
        <v>5555.56</v>
      </c>
      <c r="P347" s="231">
        <f t="shared" si="261"/>
        <v>5555.56</v>
      </c>
      <c r="Q347" s="231">
        <f t="shared" si="261"/>
        <v>5555.56</v>
      </c>
      <c r="R347" s="231">
        <f t="shared" si="261"/>
        <v>5555.56</v>
      </c>
      <c r="S347" s="231">
        <f t="shared" si="261"/>
        <v>5555.56</v>
      </c>
      <c r="T347" s="231">
        <f t="shared" si="261"/>
        <v>5555.56</v>
      </c>
      <c r="U347" s="232">
        <f t="shared" si="261"/>
        <v>5555.56</v>
      </c>
      <c r="V347" s="233">
        <f t="shared" si="261"/>
        <v>5555.56</v>
      </c>
      <c r="W347" s="231">
        <f t="shared" si="261"/>
        <v>5555.56</v>
      </c>
      <c r="X347" s="231">
        <f t="shared" si="261"/>
        <v>5555.56</v>
      </c>
      <c r="Y347" s="231">
        <f t="shared" si="261"/>
        <v>5555.56</v>
      </c>
      <c r="Z347" s="231">
        <f t="shared" si="262"/>
        <v>5555.56</v>
      </c>
      <c r="AA347" s="231">
        <f t="shared" si="262"/>
        <v>5555.56</v>
      </c>
      <c r="AB347" s="231">
        <f t="shared" si="262"/>
        <v>5555.56</v>
      </c>
      <c r="AC347" s="231">
        <f t="shared" si="262"/>
        <v>5555.56</v>
      </c>
      <c r="AD347" s="231">
        <f t="shared" si="262"/>
        <v>5555.56</v>
      </c>
      <c r="AE347" s="231">
        <f t="shared" si="262"/>
        <v>5555.56</v>
      </c>
      <c r="AF347" s="231">
        <f t="shared" si="262"/>
        <v>5555.56</v>
      </c>
      <c r="AG347" s="232">
        <f t="shared" si="262"/>
        <v>5555.56</v>
      </c>
      <c r="AH347" s="233">
        <f t="shared" si="262"/>
        <v>5555.56</v>
      </c>
      <c r="AI347" s="231">
        <f t="shared" si="262"/>
        <v>5555.56</v>
      </c>
      <c r="AJ347" s="231">
        <f t="shared" si="262"/>
        <v>5555.56</v>
      </c>
      <c r="AK347" s="231">
        <f t="shared" si="262"/>
        <v>5555.56</v>
      </c>
      <c r="AL347" s="231">
        <f t="shared" si="262"/>
        <v>5555.56</v>
      </c>
      <c r="AM347" s="231">
        <f t="shared" si="262"/>
        <v>5555.56</v>
      </c>
      <c r="AN347" s="231">
        <f t="shared" si="262"/>
        <v>5555.56</v>
      </c>
      <c r="AO347" s="231">
        <f t="shared" si="262"/>
        <v>5555.56</v>
      </c>
      <c r="AP347" s="231">
        <f t="shared" si="263"/>
        <v>5555.56</v>
      </c>
      <c r="AQ347" s="231">
        <f t="shared" si="263"/>
        <v>5555.56</v>
      </c>
      <c r="AR347" s="231">
        <f t="shared" si="263"/>
        <v>5555.56</v>
      </c>
      <c r="AS347" s="232">
        <f t="shared" si="263"/>
        <v>5555.56</v>
      </c>
      <c r="AT347" s="233">
        <f t="shared" si="263"/>
        <v>5555.56</v>
      </c>
      <c r="AU347" s="231">
        <f t="shared" si="263"/>
        <v>5555.56</v>
      </c>
      <c r="AV347" s="231">
        <f t="shared" si="263"/>
        <v>5555.56</v>
      </c>
      <c r="AW347" s="231">
        <f t="shared" si="263"/>
        <v>5555.56</v>
      </c>
      <c r="AX347" s="231">
        <f t="shared" si="263"/>
        <v>5555.56</v>
      </c>
      <c r="AY347" s="231">
        <f t="shared" si="263"/>
        <v>5555.56</v>
      </c>
      <c r="AZ347" s="231">
        <f t="shared" si="263"/>
        <v>5555.56</v>
      </c>
      <c r="BA347" s="231">
        <f t="shared" si="263"/>
        <v>5555.56</v>
      </c>
      <c r="BB347" s="231">
        <f t="shared" si="263"/>
        <v>5555.56</v>
      </c>
      <c r="BC347" s="231">
        <f t="shared" si="263"/>
        <v>5555.56</v>
      </c>
      <c r="BD347" s="231">
        <f t="shared" si="263"/>
        <v>5555.56</v>
      </c>
      <c r="BE347" s="232">
        <f t="shared" si="263"/>
        <v>5555.56</v>
      </c>
      <c r="BF347" s="233">
        <f t="shared" si="264"/>
        <v>5555.56</v>
      </c>
      <c r="BG347" s="231">
        <f t="shared" si="264"/>
        <v>5555.56</v>
      </c>
      <c r="BH347" s="231">
        <f t="shared" si="264"/>
        <v>5555.56</v>
      </c>
      <c r="BI347" s="231">
        <f t="shared" si="264"/>
        <v>5555.56</v>
      </c>
      <c r="BJ347" s="231">
        <f t="shared" si="264"/>
        <v>5555.56</v>
      </c>
      <c r="BK347" s="231">
        <f t="shared" si="264"/>
        <v>5555.56</v>
      </c>
      <c r="BL347" s="231">
        <f t="shared" si="264"/>
        <v>5555.56</v>
      </c>
      <c r="BM347" s="231">
        <f t="shared" si="264"/>
        <v>5555.56</v>
      </c>
      <c r="BN347" s="231">
        <f t="shared" si="264"/>
        <v>5555.56</v>
      </c>
      <c r="BO347" s="231">
        <f t="shared" si="264"/>
        <v>5555.56</v>
      </c>
      <c r="BP347" s="231">
        <f t="shared" si="264"/>
        <v>5555.56</v>
      </c>
      <c r="BQ347" s="232">
        <f t="shared" si="264"/>
        <v>5555.56</v>
      </c>
      <c r="BR347" s="233">
        <f t="shared" si="264"/>
        <v>5555.56</v>
      </c>
      <c r="BS347" s="231">
        <f t="shared" si="264"/>
        <v>5555.56</v>
      </c>
      <c r="BT347" s="231">
        <f t="shared" si="264"/>
        <v>5555.56</v>
      </c>
      <c r="BU347" s="231">
        <f t="shared" si="264"/>
        <v>5555.56</v>
      </c>
      <c r="BV347" s="231">
        <f t="shared" si="265"/>
        <v>5555.56</v>
      </c>
      <c r="BW347" s="231">
        <f t="shared" si="265"/>
        <v>5555.56</v>
      </c>
      <c r="BX347" s="231">
        <f t="shared" si="265"/>
        <v>5555.56</v>
      </c>
      <c r="BY347" s="231">
        <f t="shared" si="265"/>
        <v>5555.56</v>
      </c>
      <c r="BZ347" s="231">
        <f t="shared" si="265"/>
        <v>5555.56</v>
      </c>
      <c r="CA347" s="231">
        <f t="shared" si="265"/>
        <v>5555.56</v>
      </c>
      <c r="CB347" s="231">
        <f t="shared" si="265"/>
        <v>5555.56</v>
      </c>
      <c r="CC347" s="232">
        <f t="shared" ref="CC347:CC393" si="267">G347-SUM(J347:CB347)</f>
        <v>5555.24</v>
      </c>
      <c r="CD347" s="368"/>
    </row>
    <row r="348" spans="1:82" s="39" customFormat="1" ht="13.5" x14ac:dyDescent="0.75">
      <c r="B348" s="328" t="s">
        <v>765</v>
      </c>
      <c r="C348" s="129" t="str">
        <f>C347&amp;" - "&amp;"Overhead charges and profit in respect of "&amp;B347&amp;" (" &amp; TEXT(F348,"#.##%") &amp; ")"</f>
        <v>Monthly maintenance (if triggered) - Overhead charges and profit in respect of B-4015-d (.%)</v>
      </c>
      <c r="D348" s="334" t="s">
        <v>320</v>
      </c>
      <c r="E348" s="335">
        <f>F347</f>
        <v>400000</v>
      </c>
      <c r="F348" s="312"/>
      <c r="G348" s="74">
        <f t="shared" ref="G348:G392" si="268">+E348*F348</f>
        <v>0</v>
      </c>
      <c r="H348" s="230"/>
      <c r="I348" s="232"/>
      <c r="J348" s="230">
        <f t="shared" si="261"/>
        <v>0</v>
      </c>
      <c r="K348" s="231">
        <f t="shared" si="261"/>
        <v>0</v>
      </c>
      <c r="L348" s="231">
        <f t="shared" si="261"/>
        <v>0</v>
      </c>
      <c r="M348" s="231">
        <f t="shared" si="261"/>
        <v>0</v>
      </c>
      <c r="N348" s="231">
        <f t="shared" si="261"/>
        <v>0</v>
      </c>
      <c r="O348" s="231">
        <f t="shared" si="261"/>
        <v>0</v>
      </c>
      <c r="P348" s="231">
        <f t="shared" si="261"/>
        <v>0</v>
      </c>
      <c r="Q348" s="231">
        <f t="shared" si="261"/>
        <v>0</v>
      </c>
      <c r="R348" s="231">
        <f t="shared" si="261"/>
        <v>0</v>
      </c>
      <c r="S348" s="231">
        <f t="shared" si="261"/>
        <v>0</v>
      </c>
      <c r="T348" s="231">
        <f t="shared" si="261"/>
        <v>0</v>
      </c>
      <c r="U348" s="232">
        <f t="shared" si="261"/>
        <v>0</v>
      </c>
      <c r="V348" s="233">
        <f t="shared" si="261"/>
        <v>0</v>
      </c>
      <c r="W348" s="231">
        <f t="shared" si="261"/>
        <v>0</v>
      </c>
      <c r="X348" s="231">
        <f t="shared" si="261"/>
        <v>0</v>
      </c>
      <c r="Y348" s="231">
        <f t="shared" si="261"/>
        <v>0</v>
      </c>
      <c r="Z348" s="231">
        <f t="shared" si="262"/>
        <v>0</v>
      </c>
      <c r="AA348" s="231">
        <f t="shared" si="262"/>
        <v>0</v>
      </c>
      <c r="AB348" s="231">
        <f t="shared" si="262"/>
        <v>0</v>
      </c>
      <c r="AC348" s="231">
        <f t="shared" si="262"/>
        <v>0</v>
      </c>
      <c r="AD348" s="231">
        <f t="shared" si="262"/>
        <v>0</v>
      </c>
      <c r="AE348" s="231">
        <f t="shared" si="262"/>
        <v>0</v>
      </c>
      <c r="AF348" s="231">
        <f t="shared" si="262"/>
        <v>0</v>
      </c>
      <c r="AG348" s="232">
        <f t="shared" si="262"/>
        <v>0</v>
      </c>
      <c r="AH348" s="233">
        <f t="shared" si="262"/>
        <v>0</v>
      </c>
      <c r="AI348" s="231">
        <f t="shared" si="262"/>
        <v>0</v>
      </c>
      <c r="AJ348" s="231">
        <f t="shared" si="262"/>
        <v>0</v>
      </c>
      <c r="AK348" s="231">
        <f t="shared" si="262"/>
        <v>0</v>
      </c>
      <c r="AL348" s="231">
        <f t="shared" si="262"/>
        <v>0</v>
      </c>
      <c r="AM348" s="231">
        <f t="shared" si="262"/>
        <v>0</v>
      </c>
      <c r="AN348" s="231">
        <f t="shared" si="262"/>
        <v>0</v>
      </c>
      <c r="AO348" s="231">
        <f t="shared" si="262"/>
        <v>0</v>
      </c>
      <c r="AP348" s="231">
        <f t="shared" si="263"/>
        <v>0</v>
      </c>
      <c r="AQ348" s="231">
        <f t="shared" si="263"/>
        <v>0</v>
      </c>
      <c r="AR348" s="231">
        <f t="shared" si="263"/>
        <v>0</v>
      </c>
      <c r="AS348" s="232">
        <f t="shared" si="263"/>
        <v>0</v>
      </c>
      <c r="AT348" s="233">
        <f t="shared" si="263"/>
        <v>0</v>
      </c>
      <c r="AU348" s="231">
        <f t="shared" si="263"/>
        <v>0</v>
      </c>
      <c r="AV348" s="231">
        <f t="shared" si="263"/>
        <v>0</v>
      </c>
      <c r="AW348" s="231">
        <f t="shared" si="263"/>
        <v>0</v>
      </c>
      <c r="AX348" s="231">
        <f t="shared" si="263"/>
        <v>0</v>
      </c>
      <c r="AY348" s="231">
        <f t="shared" si="263"/>
        <v>0</v>
      </c>
      <c r="AZ348" s="231">
        <f t="shared" si="263"/>
        <v>0</v>
      </c>
      <c r="BA348" s="231">
        <f t="shared" si="263"/>
        <v>0</v>
      </c>
      <c r="BB348" s="231">
        <f t="shared" si="263"/>
        <v>0</v>
      </c>
      <c r="BC348" s="231">
        <f t="shared" si="263"/>
        <v>0</v>
      </c>
      <c r="BD348" s="231">
        <f t="shared" si="263"/>
        <v>0</v>
      </c>
      <c r="BE348" s="232">
        <f t="shared" si="263"/>
        <v>0</v>
      </c>
      <c r="BF348" s="233">
        <f t="shared" si="264"/>
        <v>0</v>
      </c>
      <c r="BG348" s="231">
        <f t="shared" si="264"/>
        <v>0</v>
      </c>
      <c r="BH348" s="231">
        <f t="shared" si="264"/>
        <v>0</v>
      </c>
      <c r="BI348" s="231">
        <f t="shared" si="264"/>
        <v>0</v>
      </c>
      <c r="BJ348" s="231">
        <f t="shared" si="264"/>
        <v>0</v>
      </c>
      <c r="BK348" s="231">
        <f t="shared" si="264"/>
        <v>0</v>
      </c>
      <c r="BL348" s="231">
        <f t="shared" si="264"/>
        <v>0</v>
      </c>
      <c r="BM348" s="231">
        <f t="shared" si="264"/>
        <v>0</v>
      </c>
      <c r="BN348" s="231">
        <f t="shared" si="264"/>
        <v>0</v>
      </c>
      <c r="BO348" s="231">
        <f t="shared" si="264"/>
        <v>0</v>
      </c>
      <c r="BP348" s="231">
        <f t="shared" si="264"/>
        <v>0</v>
      </c>
      <c r="BQ348" s="232">
        <f t="shared" si="264"/>
        <v>0</v>
      </c>
      <c r="BR348" s="233">
        <f t="shared" si="264"/>
        <v>0</v>
      </c>
      <c r="BS348" s="231">
        <f t="shared" si="264"/>
        <v>0</v>
      </c>
      <c r="BT348" s="231">
        <f t="shared" si="264"/>
        <v>0</v>
      </c>
      <c r="BU348" s="231">
        <f t="shared" si="264"/>
        <v>0</v>
      </c>
      <c r="BV348" s="231">
        <f t="shared" si="265"/>
        <v>0</v>
      </c>
      <c r="BW348" s="231">
        <f t="shared" si="265"/>
        <v>0</v>
      </c>
      <c r="BX348" s="231">
        <f t="shared" si="265"/>
        <v>0</v>
      </c>
      <c r="BY348" s="231">
        <f t="shared" si="265"/>
        <v>0</v>
      </c>
      <c r="BZ348" s="231">
        <f t="shared" si="265"/>
        <v>0</v>
      </c>
      <c r="CA348" s="231">
        <f t="shared" si="265"/>
        <v>0</v>
      </c>
      <c r="CB348" s="231">
        <f t="shared" si="265"/>
        <v>0</v>
      </c>
      <c r="CC348" s="232">
        <f t="shared" si="267"/>
        <v>0</v>
      </c>
      <c r="CD348" s="368"/>
    </row>
    <row r="349" spans="1:82" s="39" customFormat="1" ht="13.5" x14ac:dyDescent="0.75">
      <c r="B349" s="328" t="s">
        <v>482</v>
      </c>
      <c r="C349" s="329" t="s">
        <v>766</v>
      </c>
      <c r="D349" s="139" t="s">
        <v>479</v>
      </c>
      <c r="E349" s="276">
        <v>100</v>
      </c>
      <c r="F349" s="336"/>
      <c r="G349" s="74">
        <f t="shared" si="268"/>
        <v>0</v>
      </c>
      <c r="H349" s="230"/>
      <c r="I349" s="232"/>
      <c r="J349" s="230">
        <f t="shared" si="261"/>
        <v>0</v>
      </c>
      <c r="K349" s="231">
        <f t="shared" si="261"/>
        <v>0</v>
      </c>
      <c r="L349" s="231">
        <f t="shared" si="261"/>
        <v>0</v>
      </c>
      <c r="M349" s="231">
        <f t="shared" si="261"/>
        <v>0</v>
      </c>
      <c r="N349" s="231">
        <f t="shared" si="261"/>
        <v>0</v>
      </c>
      <c r="O349" s="231">
        <f t="shared" si="261"/>
        <v>0</v>
      </c>
      <c r="P349" s="231">
        <f t="shared" si="261"/>
        <v>0</v>
      </c>
      <c r="Q349" s="231">
        <f t="shared" si="261"/>
        <v>0</v>
      </c>
      <c r="R349" s="231">
        <f t="shared" si="261"/>
        <v>0</v>
      </c>
      <c r="S349" s="231">
        <f t="shared" si="261"/>
        <v>0</v>
      </c>
      <c r="T349" s="231">
        <f t="shared" si="261"/>
        <v>0</v>
      </c>
      <c r="U349" s="232">
        <f t="shared" si="261"/>
        <v>0</v>
      </c>
      <c r="V349" s="233">
        <f t="shared" si="261"/>
        <v>0</v>
      </c>
      <c r="W349" s="231">
        <f t="shared" si="261"/>
        <v>0</v>
      </c>
      <c r="X349" s="231">
        <f t="shared" si="261"/>
        <v>0</v>
      </c>
      <c r="Y349" s="231">
        <f t="shared" si="261"/>
        <v>0</v>
      </c>
      <c r="Z349" s="231">
        <f t="shared" si="262"/>
        <v>0</v>
      </c>
      <c r="AA349" s="231">
        <f t="shared" si="262"/>
        <v>0</v>
      </c>
      <c r="AB349" s="231">
        <f t="shared" si="262"/>
        <v>0</v>
      </c>
      <c r="AC349" s="231">
        <f t="shared" si="262"/>
        <v>0</v>
      </c>
      <c r="AD349" s="231">
        <f t="shared" si="262"/>
        <v>0</v>
      </c>
      <c r="AE349" s="231">
        <f t="shared" si="262"/>
        <v>0</v>
      </c>
      <c r="AF349" s="231">
        <f t="shared" si="262"/>
        <v>0</v>
      </c>
      <c r="AG349" s="232">
        <f t="shared" si="262"/>
        <v>0</v>
      </c>
      <c r="AH349" s="233">
        <f t="shared" si="262"/>
        <v>0</v>
      </c>
      <c r="AI349" s="231">
        <f t="shared" si="262"/>
        <v>0</v>
      </c>
      <c r="AJ349" s="231">
        <f t="shared" si="262"/>
        <v>0</v>
      </c>
      <c r="AK349" s="231">
        <f t="shared" si="262"/>
        <v>0</v>
      </c>
      <c r="AL349" s="231">
        <f t="shared" si="262"/>
        <v>0</v>
      </c>
      <c r="AM349" s="231">
        <f t="shared" si="262"/>
        <v>0</v>
      </c>
      <c r="AN349" s="231">
        <f t="shared" si="262"/>
        <v>0</v>
      </c>
      <c r="AO349" s="231">
        <f t="shared" si="262"/>
        <v>0</v>
      </c>
      <c r="AP349" s="231">
        <f t="shared" si="263"/>
        <v>0</v>
      </c>
      <c r="AQ349" s="231">
        <f t="shared" si="263"/>
        <v>0</v>
      </c>
      <c r="AR349" s="231">
        <f t="shared" si="263"/>
        <v>0</v>
      </c>
      <c r="AS349" s="232">
        <f t="shared" si="263"/>
        <v>0</v>
      </c>
      <c r="AT349" s="233">
        <f t="shared" si="263"/>
        <v>0</v>
      </c>
      <c r="AU349" s="231">
        <f t="shared" si="263"/>
        <v>0</v>
      </c>
      <c r="AV349" s="231">
        <f t="shared" si="263"/>
        <v>0</v>
      </c>
      <c r="AW349" s="231">
        <f t="shared" si="263"/>
        <v>0</v>
      </c>
      <c r="AX349" s="231">
        <f t="shared" si="263"/>
        <v>0</v>
      </c>
      <c r="AY349" s="231">
        <f t="shared" si="263"/>
        <v>0</v>
      </c>
      <c r="AZ349" s="231">
        <f t="shared" si="263"/>
        <v>0</v>
      </c>
      <c r="BA349" s="231">
        <f t="shared" si="263"/>
        <v>0</v>
      </c>
      <c r="BB349" s="231">
        <f t="shared" si="263"/>
        <v>0</v>
      </c>
      <c r="BC349" s="231">
        <f t="shared" si="263"/>
        <v>0</v>
      </c>
      <c r="BD349" s="231">
        <f t="shared" si="263"/>
        <v>0</v>
      </c>
      <c r="BE349" s="232">
        <f t="shared" si="263"/>
        <v>0</v>
      </c>
      <c r="BF349" s="233">
        <f t="shared" si="264"/>
        <v>0</v>
      </c>
      <c r="BG349" s="231">
        <f t="shared" si="264"/>
        <v>0</v>
      </c>
      <c r="BH349" s="231">
        <f t="shared" si="264"/>
        <v>0</v>
      </c>
      <c r="BI349" s="231">
        <f t="shared" si="264"/>
        <v>0</v>
      </c>
      <c r="BJ349" s="231">
        <f t="shared" si="264"/>
        <v>0</v>
      </c>
      <c r="BK349" s="231">
        <f t="shared" si="264"/>
        <v>0</v>
      </c>
      <c r="BL349" s="231">
        <f t="shared" si="264"/>
        <v>0</v>
      </c>
      <c r="BM349" s="231">
        <f t="shared" si="264"/>
        <v>0</v>
      </c>
      <c r="BN349" s="231">
        <f t="shared" si="264"/>
        <v>0</v>
      </c>
      <c r="BO349" s="231">
        <f t="shared" si="264"/>
        <v>0</v>
      </c>
      <c r="BP349" s="231">
        <f t="shared" si="264"/>
        <v>0</v>
      </c>
      <c r="BQ349" s="232">
        <f t="shared" si="264"/>
        <v>0</v>
      </c>
      <c r="BR349" s="233">
        <f t="shared" si="264"/>
        <v>0</v>
      </c>
      <c r="BS349" s="231">
        <f t="shared" si="264"/>
        <v>0</v>
      </c>
      <c r="BT349" s="231">
        <f t="shared" si="264"/>
        <v>0</v>
      </c>
      <c r="BU349" s="231">
        <f t="shared" si="264"/>
        <v>0</v>
      </c>
      <c r="BV349" s="231">
        <f t="shared" si="265"/>
        <v>0</v>
      </c>
      <c r="BW349" s="231">
        <f t="shared" si="265"/>
        <v>0</v>
      </c>
      <c r="BX349" s="231">
        <f t="shared" si="265"/>
        <v>0</v>
      </c>
      <c r="BY349" s="231">
        <f t="shared" si="265"/>
        <v>0</v>
      </c>
      <c r="BZ349" s="231">
        <f t="shared" si="265"/>
        <v>0</v>
      </c>
      <c r="CA349" s="231">
        <f t="shared" si="265"/>
        <v>0</v>
      </c>
      <c r="CB349" s="231">
        <f t="shared" si="265"/>
        <v>0</v>
      </c>
      <c r="CC349" s="232">
        <f t="shared" si="267"/>
        <v>0</v>
      </c>
      <c r="CD349" s="368"/>
    </row>
    <row r="350" spans="1:82" s="39" customFormat="1" ht="13.5" x14ac:dyDescent="0.75">
      <c r="B350" s="328" t="s">
        <v>483</v>
      </c>
      <c r="C350" s="329" t="s">
        <v>767</v>
      </c>
      <c r="D350" s="139" t="s">
        <v>479</v>
      </c>
      <c r="E350" s="276">
        <v>100</v>
      </c>
      <c r="F350" s="336"/>
      <c r="G350" s="74">
        <f t="shared" si="268"/>
        <v>0</v>
      </c>
      <c r="H350" s="230"/>
      <c r="I350" s="232"/>
      <c r="J350" s="230">
        <f t="shared" si="261"/>
        <v>0</v>
      </c>
      <c r="K350" s="231">
        <f t="shared" si="261"/>
        <v>0</v>
      </c>
      <c r="L350" s="231">
        <f t="shared" si="261"/>
        <v>0</v>
      </c>
      <c r="M350" s="231">
        <f t="shared" si="261"/>
        <v>0</v>
      </c>
      <c r="N350" s="231">
        <f t="shared" si="261"/>
        <v>0</v>
      </c>
      <c r="O350" s="231">
        <f t="shared" si="261"/>
        <v>0</v>
      </c>
      <c r="P350" s="231">
        <f t="shared" si="261"/>
        <v>0</v>
      </c>
      <c r="Q350" s="231">
        <f t="shared" si="261"/>
        <v>0</v>
      </c>
      <c r="R350" s="231">
        <f t="shared" si="261"/>
        <v>0</v>
      </c>
      <c r="S350" s="231">
        <f t="shared" si="261"/>
        <v>0</v>
      </c>
      <c r="T350" s="231">
        <f t="shared" si="261"/>
        <v>0</v>
      </c>
      <c r="U350" s="232">
        <f t="shared" si="261"/>
        <v>0</v>
      </c>
      <c r="V350" s="233">
        <f t="shared" si="261"/>
        <v>0</v>
      </c>
      <c r="W350" s="231">
        <f t="shared" si="261"/>
        <v>0</v>
      </c>
      <c r="X350" s="231">
        <f t="shared" si="261"/>
        <v>0</v>
      </c>
      <c r="Y350" s="231">
        <f t="shared" si="261"/>
        <v>0</v>
      </c>
      <c r="Z350" s="231">
        <f t="shared" si="262"/>
        <v>0</v>
      </c>
      <c r="AA350" s="231">
        <f t="shared" si="262"/>
        <v>0</v>
      </c>
      <c r="AB350" s="231">
        <f t="shared" si="262"/>
        <v>0</v>
      </c>
      <c r="AC350" s="231">
        <f t="shared" si="262"/>
        <v>0</v>
      </c>
      <c r="AD350" s="231">
        <f t="shared" si="262"/>
        <v>0</v>
      </c>
      <c r="AE350" s="231">
        <f t="shared" si="262"/>
        <v>0</v>
      </c>
      <c r="AF350" s="231">
        <f t="shared" si="262"/>
        <v>0</v>
      </c>
      <c r="AG350" s="232">
        <f t="shared" si="262"/>
        <v>0</v>
      </c>
      <c r="AH350" s="233">
        <f t="shared" si="262"/>
        <v>0</v>
      </c>
      <c r="AI350" s="231">
        <f t="shared" si="262"/>
        <v>0</v>
      </c>
      <c r="AJ350" s="231">
        <f t="shared" si="262"/>
        <v>0</v>
      </c>
      <c r="AK350" s="231">
        <f t="shared" si="262"/>
        <v>0</v>
      </c>
      <c r="AL350" s="231">
        <f t="shared" si="262"/>
        <v>0</v>
      </c>
      <c r="AM350" s="231">
        <f t="shared" si="262"/>
        <v>0</v>
      </c>
      <c r="AN350" s="231">
        <f t="shared" si="262"/>
        <v>0</v>
      </c>
      <c r="AO350" s="231">
        <f t="shared" si="262"/>
        <v>0</v>
      </c>
      <c r="AP350" s="231">
        <f t="shared" si="263"/>
        <v>0</v>
      </c>
      <c r="AQ350" s="231">
        <f t="shared" si="263"/>
        <v>0</v>
      </c>
      <c r="AR350" s="231">
        <f t="shared" si="263"/>
        <v>0</v>
      </c>
      <c r="AS350" s="232">
        <f t="shared" si="263"/>
        <v>0</v>
      </c>
      <c r="AT350" s="233">
        <f t="shared" si="263"/>
        <v>0</v>
      </c>
      <c r="AU350" s="231">
        <f t="shared" si="263"/>
        <v>0</v>
      </c>
      <c r="AV350" s="231">
        <f t="shared" si="263"/>
        <v>0</v>
      </c>
      <c r="AW350" s="231">
        <f t="shared" si="263"/>
        <v>0</v>
      </c>
      <c r="AX350" s="231">
        <f t="shared" si="263"/>
        <v>0</v>
      </c>
      <c r="AY350" s="231">
        <f t="shared" si="263"/>
        <v>0</v>
      </c>
      <c r="AZ350" s="231">
        <f t="shared" si="263"/>
        <v>0</v>
      </c>
      <c r="BA350" s="231">
        <f t="shared" si="263"/>
        <v>0</v>
      </c>
      <c r="BB350" s="231">
        <f t="shared" si="263"/>
        <v>0</v>
      </c>
      <c r="BC350" s="231">
        <f t="shared" si="263"/>
        <v>0</v>
      </c>
      <c r="BD350" s="231">
        <f t="shared" si="263"/>
        <v>0</v>
      </c>
      <c r="BE350" s="232">
        <f t="shared" si="263"/>
        <v>0</v>
      </c>
      <c r="BF350" s="233">
        <f t="shared" si="264"/>
        <v>0</v>
      </c>
      <c r="BG350" s="231">
        <f t="shared" si="264"/>
        <v>0</v>
      </c>
      <c r="BH350" s="231">
        <f t="shared" si="264"/>
        <v>0</v>
      </c>
      <c r="BI350" s="231">
        <f t="shared" si="264"/>
        <v>0</v>
      </c>
      <c r="BJ350" s="231">
        <f t="shared" si="264"/>
        <v>0</v>
      </c>
      <c r="BK350" s="231">
        <f t="shared" si="264"/>
        <v>0</v>
      </c>
      <c r="BL350" s="231">
        <f t="shared" si="264"/>
        <v>0</v>
      </c>
      <c r="BM350" s="231">
        <f t="shared" si="264"/>
        <v>0</v>
      </c>
      <c r="BN350" s="231">
        <f t="shared" si="264"/>
        <v>0</v>
      </c>
      <c r="BO350" s="231">
        <f t="shared" si="264"/>
        <v>0</v>
      </c>
      <c r="BP350" s="231">
        <f t="shared" si="264"/>
        <v>0</v>
      </c>
      <c r="BQ350" s="232">
        <f t="shared" si="264"/>
        <v>0</v>
      </c>
      <c r="BR350" s="233">
        <f t="shared" si="264"/>
        <v>0</v>
      </c>
      <c r="BS350" s="231">
        <f t="shared" si="264"/>
        <v>0</v>
      </c>
      <c r="BT350" s="231">
        <f t="shared" si="264"/>
        <v>0</v>
      </c>
      <c r="BU350" s="231">
        <f t="shared" si="264"/>
        <v>0</v>
      </c>
      <c r="BV350" s="231">
        <f t="shared" si="265"/>
        <v>0</v>
      </c>
      <c r="BW350" s="231">
        <f t="shared" si="265"/>
        <v>0</v>
      </c>
      <c r="BX350" s="231">
        <f t="shared" si="265"/>
        <v>0</v>
      </c>
      <c r="BY350" s="231">
        <f t="shared" si="265"/>
        <v>0</v>
      </c>
      <c r="BZ350" s="231">
        <f t="shared" si="265"/>
        <v>0</v>
      </c>
      <c r="CA350" s="231">
        <f t="shared" si="265"/>
        <v>0</v>
      </c>
      <c r="CB350" s="231">
        <f t="shared" si="265"/>
        <v>0</v>
      </c>
      <c r="CC350" s="232">
        <f t="shared" si="267"/>
        <v>0</v>
      </c>
      <c r="CD350" s="368"/>
    </row>
    <row r="351" spans="1:82" s="39" customFormat="1" ht="13.5" x14ac:dyDescent="0.75">
      <c r="B351" s="328" t="s">
        <v>768</v>
      </c>
      <c r="C351" s="329" t="s">
        <v>769</v>
      </c>
      <c r="D351" s="139" t="s">
        <v>479</v>
      </c>
      <c r="E351" s="276">
        <v>100</v>
      </c>
      <c r="F351" s="336"/>
      <c r="G351" s="74">
        <f t="shared" si="268"/>
        <v>0</v>
      </c>
      <c r="H351" s="230"/>
      <c r="I351" s="232"/>
      <c r="J351" s="230">
        <f t="shared" si="261"/>
        <v>0</v>
      </c>
      <c r="K351" s="231">
        <f t="shared" si="261"/>
        <v>0</v>
      </c>
      <c r="L351" s="231">
        <f t="shared" si="261"/>
        <v>0</v>
      </c>
      <c r="M351" s="231">
        <f t="shared" si="261"/>
        <v>0</v>
      </c>
      <c r="N351" s="231">
        <f t="shared" si="261"/>
        <v>0</v>
      </c>
      <c r="O351" s="231">
        <f t="shared" si="261"/>
        <v>0</v>
      </c>
      <c r="P351" s="231">
        <f t="shared" si="261"/>
        <v>0</v>
      </c>
      <c r="Q351" s="231">
        <f t="shared" si="261"/>
        <v>0</v>
      </c>
      <c r="R351" s="231">
        <f t="shared" si="261"/>
        <v>0</v>
      </c>
      <c r="S351" s="231">
        <f t="shared" si="261"/>
        <v>0</v>
      </c>
      <c r="T351" s="231">
        <f t="shared" si="261"/>
        <v>0</v>
      </c>
      <c r="U351" s="232">
        <f t="shared" si="261"/>
        <v>0</v>
      </c>
      <c r="V351" s="233">
        <f t="shared" si="261"/>
        <v>0</v>
      </c>
      <c r="W351" s="231">
        <f t="shared" si="261"/>
        <v>0</v>
      </c>
      <c r="X351" s="231">
        <f t="shared" si="261"/>
        <v>0</v>
      </c>
      <c r="Y351" s="231">
        <f t="shared" si="261"/>
        <v>0</v>
      </c>
      <c r="Z351" s="231">
        <f t="shared" si="262"/>
        <v>0</v>
      </c>
      <c r="AA351" s="231">
        <f t="shared" si="262"/>
        <v>0</v>
      </c>
      <c r="AB351" s="231">
        <f t="shared" si="262"/>
        <v>0</v>
      </c>
      <c r="AC351" s="231">
        <f t="shared" si="262"/>
        <v>0</v>
      </c>
      <c r="AD351" s="231">
        <f t="shared" si="262"/>
        <v>0</v>
      </c>
      <c r="AE351" s="231">
        <f t="shared" si="262"/>
        <v>0</v>
      </c>
      <c r="AF351" s="231">
        <f t="shared" si="262"/>
        <v>0</v>
      </c>
      <c r="AG351" s="232">
        <f t="shared" si="262"/>
        <v>0</v>
      </c>
      <c r="AH351" s="233">
        <f t="shared" si="262"/>
        <v>0</v>
      </c>
      <c r="AI351" s="231">
        <f t="shared" si="262"/>
        <v>0</v>
      </c>
      <c r="AJ351" s="231">
        <f t="shared" si="262"/>
        <v>0</v>
      </c>
      <c r="AK351" s="231">
        <f t="shared" si="262"/>
        <v>0</v>
      </c>
      <c r="AL351" s="231">
        <f t="shared" si="262"/>
        <v>0</v>
      </c>
      <c r="AM351" s="231">
        <f t="shared" si="262"/>
        <v>0</v>
      </c>
      <c r="AN351" s="231">
        <f t="shared" si="262"/>
        <v>0</v>
      </c>
      <c r="AO351" s="231">
        <f t="shared" si="262"/>
        <v>0</v>
      </c>
      <c r="AP351" s="231">
        <f t="shared" si="263"/>
        <v>0</v>
      </c>
      <c r="AQ351" s="231">
        <f t="shared" si="263"/>
        <v>0</v>
      </c>
      <c r="AR351" s="231">
        <f t="shared" si="263"/>
        <v>0</v>
      </c>
      <c r="AS351" s="232">
        <f t="shared" si="263"/>
        <v>0</v>
      </c>
      <c r="AT351" s="233">
        <f t="shared" si="263"/>
        <v>0</v>
      </c>
      <c r="AU351" s="231">
        <f t="shared" si="263"/>
        <v>0</v>
      </c>
      <c r="AV351" s="231">
        <f t="shared" si="263"/>
        <v>0</v>
      </c>
      <c r="AW351" s="231">
        <f t="shared" si="263"/>
        <v>0</v>
      </c>
      <c r="AX351" s="231">
        <f t="shared" si="263"/>
        <v>0</v>
      </c>
      <c r="AY351" s="231">
        <f t="shared" si="263"/>
        <v>0</v>
      </c>
      <c r="AZ351" s="231">
        <f t="shared" si="263"/>
        <v>0</v>
      </c>
      <c r="BA351" s="231">
        <f t="shared" si="263"/>
        <v>0</v>
      </c>
      <c r="BB351" s="231">
        <f t="shared" si="263"/>
        <v>0</v>
      </c>
      <c r="BC351" s="231">
        <f t="shared" si="263"/>
        <v>0</v>
      </c>
      <c r="BD351" s="231">
        <f t="shared" si="263"/>
        <v>0</v>
      </c>
      <c r="BE351" s="232">
        <f t="shared" si="263"/>
        <v>0</v>
      </c>
      <c r="BF351" s="233">
        <f t="shared" si="264"/>
        <v>0</v>
      </c>
      <c r="BG351" s="231">
        <f t="shared" si="264"/>
        <v>0</v>
      </c>
      <c r="BH351" s="231">
        <f t="shared" si="264"/>
        <v>0</v>
      </c>
      <c r="BI351" s="231">
        <f t="shared" si="264"/>
        <v>0</v>
      </c>
      <c r="BJ351" s="231">
        <f t="shared" si="264"/>
        <v>0</v>
      </c>
      <c r="BK351" s="231">
        <f t="shared" si="264"/>
        <v>0</v>
      </c>
      <c r="BL351" s="231">
        <f t="shared" si="264"/>
        <v>0</v>
      </c>
      <c r="BM351" s="231">
        <f t="shared" si="264"/>
        <v>0</v>
      </c>
      <c r="BN351" s="231">
        <f t="shared" si="264"/>
        <v>0</v>
      </c>
      <c r="BO351" s="231">
        <f t="shared" si="264"/>
        <v>0</v>
      </c>
      <c r="BP351" s="231">
        <f t="shared" si="264"/>
        <v>0</v>
      </c>
      <c r="BQ351" s="232">
        <f t="shared" si="264"/>
        <v>0</v>
      </c>
      <c r="BR351" s="233">
        <f t="shared" si="264"/>
        <v>0</v>
      </c>
      <c r="BS351" s="231">
        <f t="shared" si="264"/>
        <v>0</v>
      </c>
      <c r="BT351" s="231">
        <f t="shared" si="264"/>
        <v>0</v>
      </c>
      <c r="BU351" s="231">
        <f t="shared" si="264"/>
        <v>0</v>
      </c>
      <c r="BV351" s="231">
        <f t="shared" si="265"/>
        <v>0</v>
      </c>
      <c r="BW351" s="231">
        <f t="shared" si="265"/>
        <v>0</v>
      </c>
      <c r="BX351" s="231">
        <f t="shared" si="265"/>
        <v>0</v>
      </c>
      <c r="BY351" s="231">
        <f t="shared" si="265"/>
        <v>0</v>
      </c>
      <c r="BZ351" s="231">
        <f t="shared" si="265"/>
        <v>0</v>
      </c>
      <c r="CA351" s="231">
        <f t="shared" si="265"/>
        <v>0</v>
      </c>
      <c r="CB351" s="231">
        <f t="shared" si="265"/>
        <v>0</v>
      </c>
      <c r="CC351" s="232">
        <f t="shared" si="267"/>
        <v>0</v>
      </c>
      <c r="CD351" s="368"/>
    </row>
    <row r="352" spans="1:82" s="39" customFormat="1" ht="13.5" x14ac:dyDescent="0.75">
      <c r="B352" s="328" t="s">
        <v>770</v>
      </c>
      <c r="C352" s="329" t="s">
        <v>771</v>
      </c>
      <c r="D352" s="139" t="s">
        <v>479</v>
      </c>
      <c r="E352" s="276">
        <v>100</v>
      </c>
      <c r="F352" s="336"/>
      <c r="G352" s="74">
        <f t="shared" si="268"/>
        <v>0</v>
      </c>
      <c r="H352" s="230"/>
      <c r="I352" s="232"/>
      <c r="J352" s="230">
        <f t="shared" si="261"/>
        <v>0</v>
      </c>
      <c r="K352" s="231">
        <f t="shared" si="261"/>
        <v>0</v>
      </c>
      <c r="L352" s="231">
        <f t="shared" si="261"/>
        <v>0</v>
      </c>
      <c r="M352" s="231">
        <f t="shared" si="261"/>
        <v>0</v>
      </c>
      <c r="N352" s="231">
        <f t="shared" si="261"/>
        <v>0</v>
      </c>
      <c r="O352" s="231">
        <f t="shared" si="261"/>
        <v>0</v>
      </c>
      <c r="P352" s="231">
        <f t="shared" si="261"/>
        <v>0</v>
      </c>
      <c r="Q352" s="231">
        <f t="shared" si="261"/>
        <v>0</v>
      </c>
      <c r="R352" s="231">
        <f t="shared" si="261"/>
        <v>0</v>
      </c>
      <c r="S352" s="231">
        <f t="shared" si="261"/>
        <v>0</v>
      </c>
      <c r="T352" s="231">
        <f t="shared" si="261"/>
        <v>0</v>
      </c>
      <c r="U352" s="232">
        <f t="shared" si="261"/>
        <v>0</v>
      </c>
      <c r="V352" s="233">
        <f t="shared" si="261"/>
        <v>0</v>
      </c>
      <c r="W352" s="231">
        <f t="shared" si="261"/>
        <v>0</v>
      </c>
      <c r="X352" s="231">
        <f t="shared" si="261"/>
        <v>0</v>
      </c>
      <c r="Y352" s="231">
        <f t="shared" si="261"/>
        <v>0</v>
      </c>
      <c r="Z352" s="231">
        <f t="shared" si="262"/>
        <v>0</v>
      </c>
      <c r="AA352" s="231">
        <f t="shared" si="262"/>
        <v>0</v>
      </c>
      <c r="AB352" s="231">
        <f t="shared" si="262"/>
        <v>0</v>
      </c>
      <c r="AC352" s="231">
        <f t="shared" si="262"/>
        <v>0</v>
      </c>
      <c r="AD352" s="231">
        <f t="shared" si="262"/>
        <v>0</v>
      </c>
      <c r="AE352" s="231">
        <f t="shared" si="262"/>
        <v>0</v>
      </c>
      <c r="AF352" s="231">
        <f t="shared" si="262"/>
        <v>0</v>
      </c>
      <c r="AG352" s="232">
        <f t="shared" si="262"/>
        <v>0</v>
      </c>
      <c r="AH352" s="233">
        <f t="shared" si="262"/>
        <v>0</v>
      </c>
      <c r="AI352" s="231">
        <f t="shared" si="262"/>
        <v>0</v>
      </c>
      <c r="AJ352" s="231">
        <f t="shared" si="262"/>
        <v>0</v>
      </c>
      <c r="AK352" s="231">
        <f t="shared" si="262"/>
        <v>0</v>
      </c>
      <c r="AL352" s="231">
        <f t="shared" si="262"/>
        <v>0</v>
      </c>
      <c r="AM352" s="231">
        <f t="shared" si="262"/>
        <v>0</v>
      </c>
      <c r="AN352" s="231">
        <f t="shared" si="262"/>
        <v>0</v>
      </c>
      <c r="AO352" s="231">
        <f t="shared" si="262"/>
        <v>0</v>
      </c>
      <c r="AP352" s="231">
        <f t="shared" si="263"/>
        <v>0</v>
      </c>
      <c r="AQ352" s="231">
        <f t="shared" si="263"/>
        <v>0</v>
      </c>
      <c r="AR352" s="231">
        <f t="shared" si="263"/>
        <v>0</v>
      </c>
      <c r="AS352" s="232">
        <f t="shared" si="263"/>
        <v>0</v>
      </c>
      <c r="AT352" s="233">
        <f t="shared" si="263"/>
        <v>0</v>
      </c>
      <c r="AU352" s="231">
        <f t="shared" si="263"/>
        <v>0</v>
      </c>
      <c r="AV352" s="231">
        <f t="shared" si="263"/>
        <v>0</v>
      </c>
      <c r="AW352" s="231">
        <f t="shared" si="263"/>
        <v>0</v>
      </c>
      <c r="AX352" s="231">
        <f t="shared" si="263"/>
        <v>0</v>
      </c>
      <c r="AY352" s="231">
        <f t="shared" si="263"/>
        <v>0</v>
      </c>
      <c r="AZ352" s="231">
        <f t="shared" si="263"/>
        <v>0</v>
      </c>
      <c r="BA352" s="231">
        <f t="shared" si="263"/>
        <v>0</v>
      </c>
      <c r="BB352" s="231">
        <f t="shared" si="263"/>
        <v>0</v>
      </c>
      <c r="BC352" s="231">
        <f t="shared" si="263"/>
        <v>0</v>
      </c>
      <c r="BD352" s="231">
        <f t="shared" si="263"/>
        <v>0</v>
      </c>
      <c r="BE352" s="232">
        <f t="shared" si="263"/>
        <v>0</v>
      </c>
      <c r="BF352" s="233">
        <f t="shared" si="264"/>
        <v>0</v>
      </c>
      <c r="BG352" s="231">
        <f t="shared" si="264"/>
        <v>0</v>
      </c>
      <c r="BH352" s="231">
        <f t="shared" si="264"/>
        <v>0</v>
      </c>
      <c r="BI352" s="231">
        <f t="shared" si="264"/>
        <v>0</v>
      </c>
      <c r="BJ352" s="231">
        <f t="shared" si="264"/>
        <v>0</v>
      </c>
      <c r="BK352" s="231">
        <f t="shared" si="264"/>
        <v>0</v>
      </c>
      <c r="BL352" s="231">
        <f t="shared" si="264"/>
        <v>0</v>
      </c>
      <c r="BM352" s="231">
        <f t="shared" si="264"/>
        <v>0</v>
      </c>
      <c r="BN352" s="231">
        <f t="shared" si="264"/>
        <v>0</v>
      </c>
      <c r="BO352" s="231">
        <f t="shared" si="264"/>
        <v>0</v>
      </c>
      <c r="BP352" s="231">
        <f t="shared" si="264"/>
        <v>0</v>
      </c>
      <c r="BQ352" s="232">
        <f t="shared" si="264"/>
        <v>0</v>
      </c>
      <c r="BR352" s="233">
        <f t="shared" si="264"/>
        <v>0</v>
      </c>
      <c r="BS352" s="231">
        <f t="shared" si="264"/>
        <v>0</v>
      </c>
      <c r="BT352" s="231">
        <f t="shared" si="264"/>
        <v>0</v>
      </c>
      <c r="BU352" s="231">
        <f t="shared" si="264"/>
        <v>0</v>
      </c>
      <c r="BV352" s="231">
        <f t="shared" si="265"/>
        <v>0</v>
      </c>
      <c r="BW352" s="231">
        <f t="shared" si="265"/>
        <v>0</v>
      </c>
      <c r="BX352" s="231">
        <f t="shared" si="265"/>
        <v>0</v>
      </c>
      <c r="BY352" s="231">
        <f t="shared" si="265"/>
        <v>0</v>
      </c>
      <c r="BZ352" s="231">
        <f t="shared" si="265"/>
        <v>0</v>
      </c>
      <c r="CA352" s="231">
        <f t="shared" si="265"/>
        <v>0</v>
      </c>
      <c r="CB352" s="231">
        <f t="shared" si="265"/>
        <v>0</v>
      </c>
      <c r="CC352" s="232">
        <f t="shared" si="267"/>
        <v>0</v>
      </c>
      <c r="CD352" s="368"/>
    </row>
    <row r="353" spans="2:82" s="39" customFormat="1" ht="13.5" x14ac:dyDescent="0.75">
      <c r="B353" s="328" t="s">
        <v>772</v>
      </c>
      <c r="C353" s="329" t="s">
        <v>773</v>
      </c>
      <c r="D353" s="139" t="s">
        <v>479</v>
      </c>
      <c r="E353" s="276">
        <v>100</v>
      </c>
      <c r="F353" s="336"/>
      <c r="G353" s="74">
        <f t="shared" si="268"/>
        <v>0</v>
      </c>
      <c r="H353" s="230"/>
      <c r="I353" s="232"/>
      <c r="J353" s="230">
        <f t="shared" si="261"/>
        <v>0</v>
      </c>
      <c r="K353" s="231">
        <f t="shared" si="261"/>
        <v>0</v>
      </c>
      <c r="L353" s="231">
        <f t="shared" si="261"/>
        <v>0</v>
      </c>
      <c r="M353" s="231">
        <f t="shared" si="261"/>
        <v>0</v>
      </c>
      <c r="N353" s="231">
        <f t="shared" si="261"/>
        <v>0</v>
      </c>
      <c r="O353" s="231">
        <f t="shared" si="261"/>
        <v>0</v>
      </c>
      <c r="P353" s="231">
        <f t="shared" si="261"/>
        <v>0</v>
      </c>
      <c r="Q353" s="231">
        <f t="shared" si="261"/>
        <v>0</v>
      </c>
      <c r="R353" s="231">
        <f t="shared" si="261"/>
        <v>0</v>
      </c>
      <c r="S353" s="231">
        <f t="shared" si="261"/>
        <v>0</v>
      </c>
      <c r="T353" s="231">
        <f t="shared" si="261"/>
        <v>0</v>
      </c>
      <c r="U353" s="232">
        <f t="shared" si="261"/>
        <v>0</v>
      </c>
      <c r="V353" s="233">
        <f t="shared" si="261"/>
        <v>0</v>
      </c>
      <c r="W353" s="231">
        <f t="shared" si="261"/>
        <v>0</v>
      </c>
      <c r="X353" s="231">
        <f t="shared" si="261"/>
        <v>0</v>
      </c>
      <c r="Y353" s="231">
        <f t="shared" ref="Y353" si="269">$G353/72</f>
        <v>0</v>
      </c>
      <c r="Z353" s="231">
        <f t="shared" si="262"/>
        <v>0</v>
      </c>
      <c r="AA353" s="231">
        <f t="shared" si="262"/>
        <v>0</v>
      </c>
      <c r="AB353" s="231">
        <f t="shared" si="262"/>
        <v>0</v>
      </c>
      <c r="AC353" s="231">
        <f t="shared" si="262"/>
        <v>0</v>
      </c>
      <c r="AD353" s="231">
        <f t="shared" si="262"/>
        <v>0</v>
      </c>
      <c r="AE353" s="231">
        <f t="shared" si="262"/>
        <v>0</v>
      </c>
      <c r="AF353" s="231">
        <f t="shared" si="262"/>
        <v>0</v>
      </c>
      <c r="AG353" s="232">
        <f t="shared" si="262"/>
        <v>0</v>
      </c>
      <c r="AH353" s="233">
        <f t="shared" si="262"/>
        <v>0</v>
      </c>
      <c r="AI353" s="231">
        <f t="shared" si="262"/>
        <v>0</v>
      </c>
      <c r="AJ353" s="231">
        <f t="shared" si="262"/>
        <v>0</v>
      </c>
      <c r="AK353" s="231">
        <f t="shared" si="262"/>
        <v>0</v>
      </c>
      <c r="AL353" s="231">
        <f t="shared" si="262"/>
        <v>0</v>
      </c>
      <c r="AM353" s="231">
        <f t="shared" si="262"/>
        <v>0</v>
      </c>
      <c r="AN353" s="231">
        <f t="shared" si="262"/>
        <v>0</v>
      </c>
      <c r="AO353" s="231">
        <f t="shared" ref="AO353" si="270">$G353/72</f>
        <v>0</v>
      </c>
      <c r="AP353" s="231">
        <f t="shared" si="263"/>
        <v>0</v>
      </c>
      <c r="AQ353" s="231">
        <f t="shared" si="263"/>
        <v>0</v>
      </c>
      <c r="AR353" s="231">
        <f t="shared" si="263"/>
        <v>0</v>
      </c>
      <c r="AS353" s="232">
        <f t="shared" si="263"/>
        <v>0</v>
      </c>
      <c r="AT353" s="233">
        <f t="shared" si="263"/>
        <v>0</v>
      </c>
      <c r="AU353" s="231">
        <f t="shared" si="263"/>
        <v>0</v>
      </c>
      <c r="AV353" s="231">
        <f t="shared" si="263"/>
        <v>0</v>
      </c>
      <c r="AW353" s="231">
        <f t="shared" si="263"/>
        <v>0</v>
      </c>
      <c r="AX353" s="231">
        <f t="shared" si="263"/>
        <v>0</v>
      </c>
      <c r="AY353" s="231">
        <f t="shared" si="263"/>
        <v>0</v>
      </c>
      <c r="AZ353" s="231">
        <f t="shared" si="263"/>
        <v>0</v>
      </c>
      <c r="BA353" s="231">
        <f t="shared" si="263"/>
        <v>0</v>
      </c>
      <c r="BB353" s="231">
        <f t="shared" si="263"/>
        <v>0</v>
      </c>
      <c r="BC353" s="231">
        <f t="shared" si="263"/>
        <v>0</v>
      </c>
      <c r="BD353" s="231">
        <f t="shared" si="263"/>
        <v>0</v>
      </c>
      <c r="BE353" s="232">
        <f t="shared" ref="BE353" si="271">$G353/72</f>
        <v>0</v>
      </c>
      <c r="BF353" s="233">
        <f t="shared" si="264"/>
        <v>0</v>
      </c>
      <c r="BG353" s="231">
        <f t="shared" si="264"/>
        <v>0</v>
      </c>
      <c r="BH353" s="231">
        <f t="shared" si="264"/>
        <v>0</v>
      </c>
      <c r="BI353" s="231">
        <f t="shared" si="264"/>
        <v>0</v>
      </c>
      <c r="BJ353" s="231">
        <f t="shared" si="264"/>
        <v>0</v>
      </c>
      <c r="BK353" s="231">
        <f t="shared" si="264"/>
        <v>0</v>
      </c>
      <c r="BL353" s="231">
        <f t="shared" si="264"/>
        <v>0</v>
      </c>
      <c r="BM353" s="231">
        <f t="shared" si="264"/>
        <v>0</v>
      </c>
      <c r="BN353" s="231">
        <f t="shared" si="264"/>
        <v>0</v>
      </c>
      <c r="BO353" s="231">
        <f t="shared" si="264"/>
        <v>0</v>
      </c>
      <c r="BP353" s="231">
        <f t="shared" si="264"/>
        <v>0</v>
      </c>
      <c r="BQ353" s="232">
        <f t="shared" si="264"/>
        <v>0</v>
      </c>
      <c r="BR353" s="233">
        <f t="shared" si="264"/>
        <v>0</v>
      </c>
      <c r="BS353" s="231">
        <f t="shared" si="264"/>
        <v>0</v>
      </c>
      <c r="BT353" s="231">
        <f t="shared" si="264"/>
        <v>0</v>
      </c>
      <c r="BU353" s="231">
        <f t="shared" ref="BU353" si="272">$G353/72</f>
        <v>0</v>
      </c>
      <c r="BV353" s="231">
        <f t="shared" si="265"/>
        <v>0</v>
      </c>
      <c r="BW353" s="231">
        <f t="shared" si="265"/>
        <v>0</v>
      </c>
      <c r="BX353" s="231">
        <f t="shared" si="265"/>
        <v>0</v>
      </c>
      <c r="BY353" s="231">
        <f t="shared" si="265"/>
        <v>0</v>
      </c>
      <c r="BZ353" s="231">
        <f t="shared" si="265"/>
        <v>0</v>
      </c>
      <c r="CA353" s="231">
        <f t="shared" si="265"/>
        <v>0</v>
      </c>
      <c r="CB353" s="231">
        <f t="shared" si="265"/>
        <v>0</v>
      </c>
      <c r="CC353" s="232">
        <f t="shared" si="267"/>
        <v>0</v>
      </c>
      <c r="CD353" s="368"/>
    </row>
    <row r="354" spans="2:82" s="39" customFormat="1" ht="13.5" x14ac:dyDescent="0.75">
      <c r="B354" s="328" t="s">
        <v>774</v>
      </c>
      <c r="C354" s="329" t="s">
        <v>775</v>
      </c>
      <c r="D354" s="139" t="s">
        <v>479</v>
      </c>
      <c r="E354" s="276">
        <v>100</v>
      </c>
      <c r="F354" s="336"/>
      <c r="G354" s="74">
        <f t="shared" si="268"/>
        <v>0</v>
      </c>
      <c r="H354" s="230"/>
      <c r="I354" s="232"/>
      <c r="J354" s="230">
        <f t="shared" ref="J354:Y369" si="273">$G354/72</f>
        <v>0</v>
      </c>
      <c r="K354" s="231">
        <f t="shared" si="273"/>
        <v>0</v>
      </c>
      <c r="L354" s="231">
        <f t="shared" si="273"/>
        <v>0</v>
      </c>
      <c r="M354" s="231">
        <f t="shared" si="273"/>
        <v>0</v>
      </c>
      <c r="N354" s="231">
        <f t="shared" si="273"/>
        <v>0</v>
      </c>
      <c r="O354" s="231">
        <f t="shared" si="273"/>
        <v>0</v>
      </c>
      <c r="P354" s="231">
        <f t="shared" si="273"/>
        <v>0</v>
      </c>
      <c r="Q354" s="231">
        <f t="shared" si="273"/>
        <v>0</v>
      </c>
      <c r="R354" s="231">
        <f t="shared" si="273"/>
        <v>0</v>
      </c>
      <c r="S354" s="231">
        <f t="shared" si="273"/>
        <v>0</v>
      </c>
      <c r="T354" s="231">
        <f t="shared" si="273"/>
        <v>0</v>
      </c>
      <c r="U354" s="232">
        <f t="shared" si="273"/>
        <v>0</v>
      </c>
      <c r="V354" s="233">
        <f t="shared" si="273"/>
        <v>0</v>
      </c>
      <c r="W354" s="231">
        <f t="shared" si="273"/>
        <v>0</v>
      </c>
      <c r="X354" s="231">
        <f t="shared" si="273"/>
        <v>0</v>
      </c>
      <c r="Y354" s="231">
        <f t="shared" si="273"/>
        <v>0</v>
      </c>
      <c r="Z354" s="231">
        <f t="shared" ref="Z354:AO369" si="274">$G354/72</f>
        <v>0</v>
      </c>
      <c r="AA354" s="231">
        <f t="shared" si="274"/>
        <v>0</v>
      </c>
      <c r="AB354" s="231">
        <f t="shared" si="274"/>
        <v>0</v>
      </c>
      <c r="AC354" s="231">
        <f t="shared" si="274"/>
        <v>0</v>
      </c>
      <c r="AD354" s="231">
        <f t="shared" si="274"/>
        <v>0</v>
      </c>
      <c r="AE354" s="231">
        <f t="shared" si="274"/>
        <v>0</v>
      </c>
      <c r="AF354" s="231">
        <f t="shared" si="274"/>
        <v>0</v>
      </c>
      <c r="AG354" s="232">
        <f t="shared" si="274"/>
        <v>0</v>
      </c>
      <c r="AH354" s="233">
        <f t="shared" si="274"/>
        <v>0</v>
      </c>
      <c r="AI354" s="231">
        <f t="shared" si="274"/>
        <v>0</v>
      </c>
      <c r="AJ354" s="231">
        <f t="shared" si="274"/>
        <v>0</v>
      </c>
      <c r="AK354" s="231">
        <f t="shared" si="274"/>
        <v>0</v>
      </c>
      <c r="AL354" s="231">
        <f t="shared" si="274"/>
        <v>0</v>
      </c>
      <c r="AM354" s="231">
        <f t="shared" si="274"/>
        <v>0</v>
      </c>
      <c r="AN354" s="231">
        <f t="shared" si="274"/>
        <v>0</v>
      </c>
      <c r="AO354" s="231">
        <f t="shared" si="274"/>
        <v>0</v>
      </c>
      <c r="AP354" s="231">
        <f t="shared" ref="AP354:BE369" si="275">$G354/72</f>
        <v>0</v>
      </c>
      <c r="AQ354" s="231">
        <f t="shared" si="275"/>
        <v>0</v>
      </c>
      <c r="AR354" s="231">
        <f t="shared" si="275"/>
        <v>0</v>
      </c>
      <c r="AS354" s="232">
        <f t="shared" si="275"/>
        <v>0</v>
      </c>
      <c r="AT354" s="233">
        <f t="shared" si="275"/>
        <v>0</v>
      </c>
      <c r="AU354" s="231">
        <f t="shared" si="275"/>
        <v>0</v>
      </c>
      <c r="AV354" s="231">
        <f t="shared" si="275"/>
        <v>0</v>
      </c>
      <c r="AW354" s="231">
        <f t="shared" si="275"/>
        <v>0</v>
      </c>
      <c r="AX354" s="231">
        <f t="shared" si="275"/>
        <v>0</v>
      </c>
      <c r="AY354" s="231">
        <f t="shared" si="275"/>
        <v>0</v>
      </c>
      <c r="AZ354" s="231">
        <f t="shared" si="275"/>
        <v>0</v>
      </c>
      <c r="BA354" s="231">
        <f t="shared" si="275"/>
        <v>0</v>
      </c>
      <c r="BB354" s="231">
        <f t="shared" si="275"/>
        <v>0</v>
      </c>
      <c r="BC354" s="231">
        <f t="shared" si="275"/>
        <v>0</v>
      </c>
      <c r="BD354" s="231">
        <f t="shared" si="275"/>
        <v>0</v>
      </c>
      <c r="BE354" s="232">
        <f t="shared" si="275"/>
        <v>0</v>
      </c>
      <c r="BF354" s="233">
        <f t="shared" ref="BF354:BU369" si="276">$G354/72</f>
        <v>0</v>
      </c>
      <c r="BG354" s="231">
        <f t="shared" si="276"/>
        <v>0</v>
      </c>
      <c r="BH354" s="231">
        <f t="shared" si="276"/>
        <v>0</v>
      </c>
      <c r="BI354" s="231">
        <f t="shared" si="276"/>
        <v>0</v>
      </c>
      <c r="BJ354" s="231">
        <f t="shared" si="276"/>
        <v>0</v>
      </c>
      <c r="BK354" s="231">
        <f t="shared" si="276"/>
        <v>0</v>
      </c>
      <c r="BL354" s="231">
        <f t="shared" si="276"/>
        <v>0</v>
      </c>
      <c r="BM354" s="231">
        <f t="shared" si="276"/>
        <v>0</v>
      </c>
      <c r="BN354" s="231">
        <f t="shared" si="276"/>
        <v>0</v>
      </c>
      <c r="BO354" s="231">
        <f t="shared" si="276"/>
        <v>0</v>
      </c>
      <c r="BP354" s="231">
        <f t="shared" si="276"/>
        <v>0</v>
      </c>
      <c r="BQ354" s="232">
        <f t="shared" si="276"/>
        <v>0</v>
      </c>
      <c r="BR354" s="233">
        <f t="shared" si="276"/>
        <v>0</v>
      </c>
      <c r="BS354" s="231">
        <f t="shared" si="276"/>
        <v>0</v>
      </c>
      <c r="BT354" s="231">
        <f t="shared" si="276"/>
        <v>0</v>
      </c>
      <c r="BU354" s="231">
        <f t="shared" si="276"/>
        <v>0</v>
      </c>
      <c r="BV354" s="231">
        <f t="shared" ref="BV354:CB385" si="277">$G354/72</f>
        <v>0</v>
      </c>
      <c r="BW354" s="231">
        <f t="shared" si="277"/>
        <v>0</v>
      </c>
      <c r="BX354" s="231">
        <f t="shared" si="277"/>
        <v>0</v>
      </c>
      <c r="BY354" s="231">
        <f t="shared" si="277"/>
        <v>0</v>
      </c>
      <c r="BZ354" s="231">
        <f t="shared" si="277"/>
        <v>0</v>
      </c>
      <c r="CA354" s="231">
        <f t="shared" si="277"/>
        <v>0</v>
      </c>
      <c r="CB354" s="231">
        <f t="shared" si="277"/>
        <v>0</v>
      </c>
      <c r="CC354" s="232">
        <f t="shared" si="267"/>
        <v>0</v>
      </c>
      <c r="CD354" s="368"/>
    </row>
    <row r="355" spans="2:82" s="39" customFormat="1" ht="13.5" x14ac:dyDescent="0.75">
      <c r="B355" s="328" t="s">
        <v>776</v>
      </c>
      <c r="C355" s="329" t="s">
        <v>777</v>
      </c>
      <c r="D355" s="139" t="s">
        <v>479</v>
      </c>
      <c r="E355" s="276">
        <v>100</v>
      </c>
      <c r="F355" s="336"/>
      <c r="G355" s="74">
        <f t="shared" si="268"/>
        <v>0</v>
      </c>
      <c r="H355" s="230"/>
      <c r="I355" s="232"/>
      <c r="J355" s="230">
        <f t="shared" si="273"/>
        <v>0</v>
      </c>
      <c r="K355" s="231">
        <f t="shared" si="273"/>
        <v>0</v>
      </c>
      <c r="L355" s="231">
        <f t="shared" si="273"/>
        <v>0</v>
      </c>
      <c r="M355" s="231">
        <f t="shared" si="273"/>
        <v>0</v>
      </c>
      <c r="N355" s="231">
        <f t="shared" si="273"/>
        <v>0</v>
      </c>
      <c r="O355" s="231">
        <f t="shared" si="273"/>
        <v>0</v>
      </c>
      <c r="P355" s="231">
        <f t="shared" si="273"/>
        <v>0</v>
      </c>
      <c r="Q355" s="231">
        <f t="shared" si="273"/>
        <v>0</v>
      </c>
      <c r="R355" s="231">
        <f t="shared" si="273"/>
        <v>0</v>
      </c>
      <c r="S355" s="231">
        <f t="shared" si="273"/>
        <v>0</v>
      </c>
      <c r="T355" s="231">
        <f t="shared" si="273"/>
        <v>0</v>
      </c>
      <c r="U355" s="232">
        <f t="shared" si="273"/>
        <v>0</v>
      </c>
      <c r="V355" s="233">
        <f t="shared" si="273"/>
        <v>0</v>
      </c>
      <c r="W355" s="231">
        <f t="shared" si="273"/>
        <v>0</v>
      </c>
      <c r="X355" s="231">
        <f t="shared" si="273"/>
        <v>0</v>
      </c>
      <c r="Y355" s="231">
        <f t="shared" si="273"/>
        <v>0</v>
      </c>
      <c r="Z355" s="231">
        <f t="shared" si="274"/>
        <v>0</v>
      </c>
      <c r="AA355" s="231">
        <f t="shared" si="274"/>
        <v>0</v>
      </c>
      <c r="AB355" s="231">
        <f t="shared" si="274"/>
        <v>0</v>
      </c>
      <c r="AC355" s="231">
        <f t="shared" si="274"/>
        <v>0</v>
      </c>
      <c r="AD355" s="231">
        <f t="shared" si="274"/>
        <v>0</v>
      </c>
      <c r="AE355" s="231">
        <f t="shared" si="274"/>
        <v>0</v>
      </c>
      <c r="AF355" s="231">
        <f t="shared" si="274"/>
        <v>0</v>
      </c>
      <c r="AG355" s="232">
        <f t="shared" si="274"/>
        <v>0</v>
      </c>
      <c r="AH355" s="233">
        <f t="shared" si="274"/>
        <v>0</v>
      </c>
      <c r="AI355" s="231">
        <f t="shared" si="274"/>
        <v>0</v>
      </c>
      <c r="AJ355" s="231">
        <f t="shared" si="274"/>
        <v>0</v>
      </c>
      <c r="AK355" s="231">
        <f t="shared" si="274"/>
        <v>0</v>
      </c>
      <c r="AL355" s="231">
        <f t="shared" si="274"/>
        <v>0</v>
      </c>
      <c r="AM355" s="231">
        <f t="shared" si="274"/>
        <v>0</v>
      </c>
      <c r="AN355" s="231">
        <f t="shared" si="274"/>
        <v>0</v>
      </c>
      <c r="AO355" s="231">
        <f t="shared" si="274"/>
        <v>0</v>
      </c>
      <c r="AP355" s="231">
        <f t="shared" si="275"/>
        <v>0</v>
      </c>
      <c r="AQ355" s="231">
        <f t="shared" si="275"/>
        <v>0</v>
      </c>
      <c r="AR355" s="231">
        <f t="shared" si="275"/>
        <v>0</v>
      </c>
      <c r="AS355" s="232">
        <f t="shared" si="275"/>
        <v>0</v>
      </c>
      <c r="AT355" s="233">
        <f t="shared" si="275"/>
        <v>0</v>
      </c>
      <c r="AU355" s="231">
        <f t="shared" si="275"/>
        <v>0</v>
      </c>
      <c r="AV355" s="231">
        <f t="shared" si="275"/>
        <v>0</v>
      </c>
      <c r="AW355" s="231">
        <f t="shared" si="275"/>
        <v>0</v>
      </c>
      <c r="AX355" s="231">
        <f t="shared" si="275"/>
        <v>0</v>
      </c>
      <c r="AY355" s="231">
        <f t="shared" si="275"/>
        <v>0</v>
      </c>
      <c r="AZ355" s="231">
        <f t="shared" si="275"/>
        <v>0</v>
      </c>
      <c r="BA355" s="231">
        <f t="shared" si="275"/>
        <v>0</v>
      </c>
      <c r="BB355" s="231">
        <f t="shared" si="275"/>
        <v>0</v>
      </c>
      <c r="BC355" s="231">
        <f t="shared" si="275"/>
        <v>0</v>
      </c>
      <c r="BD355" s="231">
        <f t="shared" si="275"/>
        <v>0</v>
      </c>
      <c r="BE355" s="232">
        <f t="shared" si="275"/>
        <v>0</v>
      </c>
      <c r="BF355" s="233">
        <f t="shared" si="276"/>
        <v>0</v>
      </c>
      <c r="BG355" s="231">
        <f t="shared" si="276"/>
        <v>0</v>
      </c>
      <c r="BH355" s="231">
        <f t="shared" si="276"/>
        <v>0</v>
      </c>
      <c r="BI355" s="231">
        <f t="shared" si="276"/>
        <v>0</v>
      </c>
      <c r="BJ355" s="231">
        <f t="shared" si="276"/>
        <v>0</v>
      </c>
      <c r="BK355" s="231">
        <f t="shared" si="276"/>
        <v>0</v>
      </c>
      <c r="BL355" s="231">
        <f t="shared" si="276"/>
        <v>0</v>
      </c>
      <c r="BM355" s="231">
        <f t="shared" si="276"/>
        <v>0</v>
      </c>
      <c r="BN355" s="231">
        <f t="shared" si="276"/>
        <v>0</v>
      </c>
      <c r="BO355" s="231">
        <f t="shared" si="276"/>
        <v>0</v>
      </c>
      <c r="BP355" s="231">
        <f t="shared" si="276"/>
        <v>0</v>
      </c>
      <c r="BQ355" s="232">
        <f t="shared" si="276"/>
        <v>0</v>
      </c>
      <c r="BR355" s="233">
        <f t="shared" si="276"/>
        <v>0</v>
      </c>
      <c r="BS355" s="231">
        <f t="shared" si="276"/>
        <v>0</v>
      </c>
      <c r="BT355" s="231">
        <f t="shared" si="276"/>
        <v>0</v>
      </c>
      <c r="BU355" s="231">
        <f t="shared" si="276"/>
        <v>0</v>
      </c>
      <c r="BV355" s="231">
        <f t="shared" si="277"/>
        <v>0</v>
      </c>
      <c r="BW355" s="231">
        <f t="shared" si="277"/>
        <v>0</v>
      </c>
      <c r="BX355" s="231">
        <f t="shared" si="277"/>
        <v>0</v>
      </c>
      <c r="BY355" s="231">
        <f t="shared" si="277"/>
        <v>0</v>
      </c>
      <c r="BZ355" s="231">
        <f t="shared" si="277"/>
        <v>0</v>
      </c>
      <c r="CA355" s="231">
        <f t="shared" si="277"/>
        <v>0</v>
      </c>
      <c r="CB355" s="231">
        <f t="shared" si="277"/>
        <v>0</v>
      </c>
      <c r="CC355" s="232">
        <f t="shared" si="267"/>
        <v>0</v>
      </c>
      <c r="CD355" s="368"/>
    </row>
    <row r="356" spans="2:82" s="39" customFormat="1" ht="13.5" x14ac:dyDescent="0.75">
      <c r="B356" s="328" t="s">
        <v>778</v>
      </c>
      <c r="C356" s="329" t="s">
        <v>779</v>
      </c>
      <c r="D356" s="139" t="s">
        <v>479</v>
      </c>
      <c r="E356" s="276">
        <v>100</v>
      </c>
      <c r="F356" s="336"/>
      <c r="G356" s="74">
        <f t="shared" si="268"/>
        <v>0</v>
      </c>
      <c r="H356" s="230"/>
      <c r="I356" s="232"/>
      <c r="J356" s="230">
        <f t="shared" si="273"/>
        <v>0</v>
      </c>
      <c r="K356" s="231">
        <f t="shared" si="273"/>
        <v>0</v>
      </c>
      <c r="L356" s="231">
        <f t="shared" si="273"/>
        <v>0</v>
      </c>
      <c r="M356" s="231">
        <f t="shared" si="273"/>
        <v>0</v>
      </c>
      <c r="N356" s="231">
        <f t="shared" si="273"/>
        <v>0</v>
      </c>
      <c r="O356" s="231">
        <f t="shared" si="273"/>
        <v>0</v>
      </c>
      <c r="P356" s="231">
        <f t="shared" si="273"/>
        <v>0</v>
      </c>
      <c r="Q356" s="231">
        <f t="shared" si="273"/>
        <v>0</v>
      </c>
      <c r="R356" s="231">
        <f t="shared" si="273"/>
        <v>0</v>
      </c>
      <c r="S356" s="231">
        <f t="shared" si="273"/>
        <v>0</v>
      </c>
      <c r="T356" s="231">
        <f t="shared" si="273"/>
        <v>0</v>
      </c>
      <c r="U356" s="232">
        <f t="shared" si="273"/>
        <v>0</v>
      </c>
      <c r="V356" s="233">
        <f t="shared" si="273"/>
        <v>0</v>
      </c>
      <c r="W356" s="231">
        <f t="shared" si="273"/>
        <v>0</v>
      </c>
      <c r="X356" s="231">
        <f t="shared" si="273"/>
        <v>0</v>
      </c>
      <c r="Y356" s="231">
        <f t="shared" si="273"/>
        <v>0</v>
      </c>
      <c r="Z356" s="231">
        <f t="shared" si="274"/>
        <v>0</v>
      </c>
      <c r="AA356" s="231">
        <f t="shared" si="274"/>
        <v>0</v>
      </c>
      <c r="AB356" s="231">
        <f t="shared" si="274"/>
        <v>0</v>
      </c>
      <c r="AC356" s="231">
        <f t="shared" si="274"/>
        <v>0</v>
      </c>
      <c r="AD356" s="231">
        <f t="shared" si="274"/>
        <v>0</v>
      </c>
      <c r="AE356" s="231">
        <f t="shared" si="274"/>
        <v>0</v>
      </c>
      <c r="AF356" s="231">
        <f t="shared" si="274"/>
        <v>0</v>
      </c>
      <c r="AG356" s="232">
        <f t="shared" si="274"/>
        <v>0</v>
      </c>
      <c r="AH356" s="233">
        <f t="shared" si="274"/>
        <v>0</v>
      </c>
      <c r="AI356" s="231">
        <f t="shared" si="274"/>
        <v>0</v>
      </c>
      <c r="AJ356" s="231">
        <f t="shared" si="274"/>
        <v>0</v>
      </c>
      <c r="AK356" s="231">
        <f t="shared" si="274"/>
        <v>0</v>
      </c>
      <c r="AL356" s="231">
        <f t="shared" si="274"/>
        <v>0</v>
      </c>
      <c r="AM356" s="231">
        <f t="shared" si="274"/>
        <v>0</v>
      </c>
      <c r="AN356" s="231">
        <f t="shared" si="274"/>
        <v>0</v>
      </c>
      <c r="AO356" s="231">
        <f t="shared" si="274"/>
        <v>0</v>
      </c>
      <c r="AP356" s="231">
        <f t="shared" si="275"/>
        <v>0</v>
      </c>
      <c r="AQ356" s="231">
        <f t="shared" si="275"/>
        <v>0</v>
      </c>
      <c r="AR356" s="231">
        <f t="shared" si="275"/>
        <v>0</v>
      </c>
      <c r="AS356" s="232">
        <f t="shared" si="275"/>
        <v>0</v>
      </c>
      <c r="AT356" s="233">
        <f t="shared" si="275"/>
        <v>0</v>
      </c>
      <c r="AU356" s="231">
        <f t="shared" si="275"/>
        <v>0</v>
      </c>
      <c r="AV356" s="231">
        <f t="shared" si="275"/>
        <v>0</v>
      </c>
      <c r="AW356" s="231">
        <f t="shared" si="275"/>
        <v>0</v>
      </c>
      <c r="AX356" s="231">
        <f t="shared" si="275"/>
        <v>0</v>
      </c>
      <c r="AY356" s="231">
        <f t="shared" si="275"/>
        <v>0</v>
      </c>
      <c r="AZ356" s="231">
        <f t="shared" si="275"/>
        <v>0</v>
      </c>
      <c r="BA356" s="231">
        <f t="shared" si="275"/>
        <v>0</v>
      </c>
      <c r="BB356" s="231">
        <f t="shared" si="275"/>
        <v>0</v>
      </c>
      <c r="BC356" s="231">
        <f t="shared" si="275"/>
        <v>0</v>
      </c>
      <c r="BD356" s="231">
        <f t="shared" si="275"/>
        <v>0</v>
      </c>
      <c r="BE356" s="232">
        <f t="shared" si="275"/>
        <v>0</v>
      </c>
      <c r="BF356" s="233">
        <f t="shared" si="276"/>
        <v>0</v>
      </c>
      <c r="BG356" s="231">
        <f t="shared" si="276"/>
        <v>0</v>
      </c>
      <c r="BH356" s="231">
        <f t="shared" si="276"/>
        <v>0</v>
      </c>
      <c r="BI356" s="231">
        <f t="shared" si="276"/>
        <v>0</v>
      </c>
      <c r="BJ356" s="231">
        <f t="shared" si="276"/>
        <v>0</v>
      </c>
      <c r="BK356" s="231">
        <f t="shared" si="276"/>
        <v>0</v>
      </c>
      <c r="BL356" s="231">
        <f t="shared" si="276"/>
        <v>0</v>
      </c>
      <c r="BM356" s="231">
        <f t="shared" si="276"/>
        <v>0</v>
      </c>
      <c r="BN356" s="231">
        <f t="shared" si="276"/>
        <v>0</v>
      </c>
      <c r="BO356" s="231">
        <f t="shared" si="276"/>
        <v>0</v>
      </c>
      <c r="BP356" s="231">
        <f t="shared" si="276"/>
        <v>0</v>
      </c>
      <c r="BQ356" s="232">
        <f t="shared" si="276"/>
        <v>0</v>
      </c>
      <c r="BR356" s="233">
        <f t="shared" si="276"/>
        <v>0</v>
      </c>
      <c r="BS356" s="231">
        <f t="shared" si="276"/>
        <v>0</v>
      </c>
      <c r="BT356" s="231">
        <f t="shared" si="276"/>
        <v>0</v>
      </c>
      <c r="BU356" s="231">
        <f t="shared" si="276"/>
        <v>0</v>
      </c>
      <c r="BV356" s="231">
        <f t="shared" si="277"/>
        <v>0</v>
      </c>
      <c r="BW356" s="231">
        <f t="shared" si="277"/>
        <v>0</v>
      </c>
      <c r="BX356" s="231">
        <f t="shared" si="277"/>
        <v>0</v>
      </c>
      <c r="BY356" s="231">
        <f t="shared" si="277"/>
        <v>0</v>
      </c>
      <c r="BZ356" s="231">
        <f t="shared" si="277"/>
        <v>0</v>
      </c>
      <c r="CA356" s="231">
        <f t="shared" si="277"/>
        <v>0</v>
      </c>
      <c r="CB356" s="231">
        <f t="shared" si="277"/>
        <v>0</v>
      </c>
      <c r="CC356" s="232">
        <f t="shared" si="267"/>
        <v>0</v>
      </c>
      <c r="CD356" s="368"/>
    </row>
    <row r="357" spans="2:82" s="39" customFormat="1" ht="13.5" x14ac:dyDescent="0.75">
      <c r="B357" s="328" t="s">
        <v>780</v>
      </c>
      <c r="C357" s="329" t="s">
        <v>781</v>
      </c>
      <c r="D357" s="139" t="s">
        <v>479</v>
      </c>
      <c r="E357" s="276">
        <v>100</v>
      </c>
      <c r="F357" s="336"/>
      <c r="G357" s="74">
        <f t="shared" si="268"/>
        <v>0</v>
      </c>
      <c r="H357" s="230"/>
      <c r="I357" s="232"/>
      <c r="J357" s="230">
        <f t="shared" si="273"/>
        <v>0</v>
      </c>
      <c r="K357" s="231">
        <f t="shared" si="273"/>
        <v>0</v>
      </c>
      <c r="L357" s="231">
        <f t="shared" si="273"/>
        <v>0</v>
      </c>
      <c r="M357" s="231">
        <f t="shared" si="273"/>
        <v>0</v>
      </c>
      <c r="N357" s="231">
        <f t="shared" si="273"/>
        <v>0</v>
      </c>
      <c r="O357" s="231">
        <f t="shared" si="273"/>
        <v>0</v>
      </c>
      <c r="P357" s="231">
        <f t="shared" si="273"/>
        <v>0</v>
      </c>
      <c r="Q357" s="231">
        <f t="shared" si="273"/>
        <v>0</v>
      </c>
      <c r="R357" s="231">
        <f t="shared" si="273"/>
        <v>0</v>
      </c>
      <c r="S357" s="231">
        <f t="shared" si="273"/>
        <v>0</v>
      </c>
      <c r="T357" s="231">
        <f t="shared" si="273"/>
        <v>0</v>
      </c>
      <c r="U357" s="232">
        <f t="shared" si="273"/>
        <v>0</v>
      </c>
      <c r="V357" s="233">
        <f t="shared" si="273"/>
        <v>0</v>
      </c>
      <c r="W357" s="231">
        <f t="shared" si="273"/>
        <v>0</v>
      </c>
      <c r="X357" s="231">
        <f t="shared" si="273"/>
        <v>0</v>
      </c>
      <c r="Y357" s="231">
        <f t="shared" si="273"/>
        <v>0</v>
      </c>
      <c r="Z357" s="231">
        <f t="shared" si="274"/>
        <v>0</v>
      </c>
      <c r="AA357" s="231">
        <f t="shared" si="274"/>
        <v>0</v>
      </c>
      <c r="AB357" s="231">
        <f t="shared" si="274"/>
        <v>0</v>
      </c>
      <c r="AC357" s="231">
        <f t="shared" si="274"/>
        <v>0</v>
      </c>
      <c r="AD357" s="231">
        <f t="shared" si="274"/>
        <v>0</v>
      </c>
      <c r="AE357" s="231">
        <f t="shared" si="274"/>
        <v>0</v>
      </c>
      <c r="AF357" s="231">
        <f t="shared" si="274"/>
        <v>0</v>
      </c>
      <c r="AG357" s="232">
        <f t="shared" si="274"/>
        <v>0</v>
      </c>
      <c r="AH357" s="233">
        <f t="shared" si="274"/>
        <v>0</v>
      </c>
      <c r="AI357" s="231">
        <f t="shared" si="274"/>
        <v>0</v>
      </c>
      <c r="AJ357" s="231">
        <f t="shared" si="274"/>
        <v>0</v>
      </c>
      <c r="AK357" s="231">
        <f t="shared" si="274"/>
        <v>0</v>
      </c>
      <c r="AL357" s="231">
        <f t="shared" si="274"/>
        <v>0</v>
      </c>
      <c r="AM357" s="231">
        <f t="shared" si="274"/>
        <v>0</v>
      </c>
      <c r="AN357" s="231">
        <f t="shared" si="274"/>
        <v>0</v>
      </c>
      <c r="AO357" s="231">
        <f t="shared" si="274"/>
        <v>0</v>
      </c>
      <c r="AP357" s="231">
        <f t="shared" si="275"/>
        <v>0</v>
      </c>
      <c r="AQ357" s="231">
        <f t="shared" si="275"/>
        <v>0</v>
      </c>
      <c r="AR357" s="231">
        <f t="shared" si="275"/>
        <v>0</v>
      </c>
      <c r="AS357" s="232">
        <f t="shared" si="275"/>
        <v>0</v>
      </c>
      <c r="AT357" s="233">
        <f t="shared" si="275"/>
        <v>0</v>
      </c>
      <c r="AU357" s="231">
        <f t="shared" si="275"/>
        <v>0</v>
      </c>
      <c r="AV357" s="231">
        <f t="shared" si="275"/>
        <v>0</v>
      </c>
      <c r="AW357" s="231">
        <f t="shared" si="275"/>
        <v>0</v>
      </c>
      <c r="AX357" s="231">
        <f t="shared" si="275"/>
        <v>0</v>
      </c>
      <c r="AY357" s="231">
        <f t="shared" si="275"/>
        <v>0</v>
      </c>
      <c r="AZ357" s="231">
        <f t="shared" si="275"/>
        <v>0</v>
      </c>
      <c r="BA357" s="231">
        <f t="shared" si="275"/>
        <v>0</v>
      </c>
      <c r="BB357" s="231">
        <f t="shared" si="275"/>
        <v>0</v>
      </c>
      <c r="BC357" s="231">
        <f t="shared" si="275"/>
        <v>0</v>
      </c>
      <c r="BD357" s="231">
        <f t="shared" si="275"/>
        <v>0</v>
      </c>
      <c r="BE357" s="232">
        <f t="shared" si="275"/>
        <v>0</v>
      </c>
      <c r="BF357" s="233">
        <f t="shared" si="276"/>
        <v>0</v>
      </c>
      <c r="BG357" s="231">
        <f t="shared" si="276"/>
        <v>0</v>
      </c>
      <c r="BH357" s="231">
        <f t="shared" si="276"/>
        <v>0</v>
      </c>
      <c r="BI357" s="231">
        <f t="shared" si="276"/>
        <v>0</v>
      </c>
      <c r="BJ357" s="231">
        <f t="shared" si="276"/>
        <v>0</v>
      </c>
      <c r="BK357" s="231">
        <f t="shared" si="276"/>
        <v>0</v>
      </c>
      <c r="BL357" s="231">
        <f t="shared" si="276"/>
        <v>0</v>
      </c>
      <c r="BM357" s="231">
        <f t="shared" si="276"/>
        <v>0</v>
      </c>
      <c r="BN357" s="231">
        <f t="shared" si="276"/>
        <v>0</v>
      </c>
      <c r="BO357" s="231">
        <f t="shared" si="276"/>
        <v>0</v>
      </c>
      <c r="BP357" s="231">
        <f t="shared" si="276"/>
        <v>0</v>
      </c>
      <c r="BQ357" s="232">
        <f t="shared" si="276"/>
        <v>0</v>
      </c>
      <c r="BR357" s="233">
        <f t="shared" si="276"/>
        <v>0</v>
      </c>
      <c r="BS357" s="231">
        <f t="shared" si="276"/>
        <v>0</v>
      </c>
      <c r="BT357" s="231">
        <f t="shared" si="276"/>
        <v>0</v>
      </c>
      <c r="BU357" s="231">
        <f t="shared" si="276"/>
        <v>0</v>
      </c>
      <c r="BV357" s="231">
        <f t="shared" si="277"/>
        <v>0</v>
      </c>
      <c r="BW357" s="231">
        <f t="shared" si="277"/>
        <v>0</v>
      </c>
      <c r="BX357" s="231">
        <f t="shared" si="277"/>
        <v>0</v>
      </c>
      <c r="BY357" s="231">
        <f t="shared" si="277"/>
        <v>0</v>
      </c>
      <c r="BZ357" s="231">
        <f t="shared" si="277"/>
        <v>0</v>
      </c>
      <c r="CA357" s="231">
        <f t="shared" si="277"/>
        <v>0</v>
      </c>
      <c r="CB357" s="231">
        <f t="shared" si="277"/>
        <v>0</v>
      </c>
      <c r="CC357" s="232">
        <f t="shared" si="267"/>
        <v>0</v>
      </c>
      <c r="CD357" s="368"/>
    </row>
    <row r="358" spans="2:82" s="39" customFormat="1" ht="13.5" x14ac:dyDescent="0.75">
      <c r="B358" s="328" t="s">
        <v>782</v>
      </c>
      <c r="C358" s="329" t="s">
        <v>783</v>
      </c>
      <c r="D358" s="139" t="s">
        <v>479</v>
      </c>
      <c r="E358" s="276">
        <v>100</v>
      </c>
      <c r="F358" s="336"/>
      <c r="G358" s="74">
        <f t="shared" si="268"/>
        <v>0</v>
      </c>
      <c r="H358" s="230"/>
      <c r="I358" s="232"/>
      <c r="J358" s="230">
        <f t="shared" si="273"/>
        <v>0</v>
      </c>
      <c r="K358" s="231">
        <f t="shared" si="273"/>
        <v>0</v>
      </c>
      <c r="L358" s="231">
        <f t="shared" si="273"/>
        <v>0</v>
      </c>
      <c r="M358" s="231">
        <f t="shared" si="273"/>
        <v>0</v>
      </c>
      <c r="N358" s="231">
        <f t="shared" si="273"/>
        <v>0</v>
      </c>
      <c r="O358" s="231">
        <f t="shared" si="273"/>
        <v>0</v>
      </c>
      <c r="P358" s="231">
        <f t="shared" si="273"/>
        <v>0</v>
      </c>
      <c r="Q358" s="231">
        <f t="shared" si="273"/>
        <v>0</v>
      </c>
      <c r="R358" s="231">
        <f t="shared" si="273"/>
        <v>0</v>
      </c>
      <c r="S358" s="231">
        <f t="shared" si="273"/>
        <v>0</v>
      </c>
      <c r="T358" s="231">
        <f t="shared" si="273"/>
        <v>0</v>
      </c>
      <c r="U358" s="232">
        <f t="shared" si="273"/>
        <v>0</v>
      </c>
      <c r="V358" s="233">
        <f t="shared" si="273"/>
        <v>0</v>
      </c>
      <c r="W358" s="231">
        <f t="shared" si="273"/>
        <v>0</v>
      </c>
      <c r="X358" s="231">
        <f t="shared" si="273"/>
        <v>0</v>
      </c>
      <c r="Y358" s="231">
        <f t="shared" si="273"/>
        <v>0</v>
      </c>
      <c r="Z358" s="231">
        <f t="shared" si="274"/>
        <v>0</v>
      </c>
      <c r="AA358" s="231">
        <f t="shared" si="274"/>
        <v>0</v>
      </c>
      <c r="AB358" s="231">
        <f t="shared" si="274"/>
        <v>0</v>
      </c>
      <c r="AC358" s="231">
        <f t="shared" si="274"/>
        <v>0</v>
      </c>
      <c r="AD358" s="231">
        <f t="shared" si="274"/>
        <v>0</v>
      </c>
      <c r="AE358" s="231">
        <f t="shared" si="274"/>
        <v>0</v>
      </c>
      <c r="AF358" s="231">
        <f t="shared" si="274"/>
        <v>0</v>
      </c>
      <c r="AG358" s="232">
        <f t="shared" si="274"/>
        <v>0</v>
      </c>
      <c r="AH358" s="233">
        <f t="shared" si="274"/>
        <v>0</v>
      </c>
      <c r="AI358" s="231">
        <f t="shared" si="274"/>
        <v>0</v>
      </c>
      <c r="AJ358" s="231">
        <f t="shared" si="274"/>
        <v>0</v>
      </c>
      <c r="AK358" s="231">
        <f t="shared" si="274"/>
        <v>0</v>
      </c>
      <c r="AL358" s="231">
        <f t="shared" si="274"/>
        <v>0</v>
      </c>
      <c r="AM358" s="231">
        <f t="shared" si="274"/>
        <v>0</v>
      </c>
      <c r="AN358" s="231">
        <f t="shared" si="274"/>
        <v>0</v>
      </c>
      <c r="AO358" s="231">
        <f t="shared" si="274"/>
        <v>0</v>
      </c>
      <c r="AP358" s="231">
        <f t="shared" si="275"/>
        <v>0</v>
      </c>
      <c r="AQ358" s="231">
        <f t="shared" si="275"/>
        <v>0</v>
      </c>
      <c r="AR358" s="231">
        <f t="shared" si="275"/>
        <v>0</v>
      </c>
      <c r="AS358" s="232">
        <f t="shared" si="275"/>
        <v>0</v>
      </c>
      <c r="AT358" s="233">
        <f t="shared" si="275"/>
        <v>0</v>
      </c>
      <c r="AU358" s="231">
        <f t="shared" si="275"/>
        <v>0</v>
      </c>
      <c r="AV358" s="231">
        <f t="shared" si="275"/>
        <v>0</v>
      </c>
      <c r="AW358" s="231">
        <f t="shared" si="275"/>
        <v>0</v>
      </c>
      <c r="AX358" s="231">
        <f t="shared" si="275"/>
        <v>0</v>
      </c>
      <c r="AY358" s="231">
        <f t="shared" si="275"/>
        <v>0</v>
      </c>
      <c r="AZ358" s="231">
        <f t="shared" si="275"/>
        <v>0</v>
      </c>
      <c r="BA358" s="231">
        <f t="shared" si="275"/>
        <v>0</v>
      </c>
      <c r="BB358" s="231">
        <f t="shared" si="275"/>
        <v>0</v>
      </c>
      <c r="BC358" s="231">
        <f t="shared" si="275"/>
        <v>0</v>
      </c>
      <c r="BD358" s="231">
        <f t="shared" si="275"/>
        <v>0</v>
      </c>
      <c r="BE358" s="232">
        <f t="shared" si="275"/>
        <v>0</v>
      </c>
      <c r="BF358" s="233">
        <f t="shared" si="276"/>
        <v>0</v>
      </c>
      <c r="BG358" s="231">
        <f t="shared" si="276"/>
        <v>0</v>
      </c>
      <c r="BH358" s="231">
        <f t="shared" si="276"/>
        <v>0</v>
      </c>
      <c r="BI358" s="231">
        <f t="shared" si="276"/>
        <v>0</v>
      </c>
      <c r="BJ358" s="231">
        <f t="shared" si="276"/>
        <v>0</v>
      </c>
      <c r="BK358" s="231">
        <f t="shared" si="276"/>
        <v>0</v>
      </c>
      <c r="BL358" s="231">
        <f t="shared" si="276"/>
        <v>0</v>
      </c>
      <c r="BM358" s="231">
        <f t="shared" si="276"/>
        <v>0</v>
      </c>
      <c r="BN358" s="231">
        <f t="shared" si="276"/>
        <v>0</v>
      </c>
      <c r="BO358" s="231">
        <f t="shared" si="276"/>
        <v>0</v>
      </c>
      <c r="BP358" s="231">
        <f t="shared" si="276"/>
        <v>0</v>
      </c>
      <c r="BQ358" s="232">
        <f t="shared" si="276"/>
        <v>0</v>
      </c>
      <c r="BR358" s="233">
        <f t="shared" si="276"/>
        <v>0</v>
      </c>
      <c r="BS358" s="231">
        <f t="shared" si="276"/>
        <v>0</v>
      </c>
      <c r="BT358" s="231">
        <f t="shared" si="276"/>
        <v>0</v>
      </c>
      <c r="BU358" s="231">
        <f t="shared" si="276"/>
        <v>0</v>
      </c>
      <c r="BV358" s="231">
        <f t="shared" si="277"/>
        <v>0</v>
      </c>
      <c r="BW358" s="231">
        <f t="shared" si="277"/>
        <v>0</v>
      </c>
      <c r="BX358" s="231">
        <f t="shared" si="277"/>
        <v>0</v>
      </c>
      <c r="BY358" s="231">
        <f t="shared" si="277"/>
        <v>0</v>
      </c>
      <c r="BZ358" s="231">
        <f t="shared" si="277"/>
        <v>0</v>
      </c>
      <c r="CA358" s="231">
        <f t="shared" si="277"/>
        <v>0</v>
      </c>
      <c r="CB358" s="231">
        <f t="shared" si="277"/>
        <v>0</v>
      </c>
      <c r="CC358" s="232">
        <f t="shared" si="267"/>
        <v>0</v>
      </c>
      <c r="CD358" s="368"/>
    </row>
    <row r="359" spans="2:82" s="39" customFormat="1" ht="13.5" x14ac:dyDescent="0.75">
      <c r="B359" s="328" t="s">
        <v>784</v>
      </c>
      <c r="C359" s="329" t="s">
        <v>785</v>
      </c>
      <c r="D359" s="139" t="s">
        <v>479</v>
      </c>
      <c r="E359" s="276">
        <v>100</v>
      </c>
      <c r="F359" s="336"/>
      <c r="G359" s="74">
        <f t="shared" si="268"/>
        <v>0</v>
      </c>
      <c r="H359" s="230"/>
      <c r="I359" s="232"/>
      <c r="J359" s="230">
        <f t="shared" si="273"/>
        <v>0</v>
      </c>
      <c r="K359" s="231">
        <f t="shared" si="273"/>
        <v>0</v>
      </c>
      <c r="L359" s="231">
        <f t="shared" si="273"/>
        <v>0</v>
      </c>
      <c r="M359" s="231">
        <f t="shared" si="273"/>
        <v>0</v>
      </c>
      <c r="N359" s="231">
        <f t="shared" si="273"/>
        <v>0</v>
      </c>
      <c r="O359" s="231">
        <f t="shared" si="273"/>
        <v>0</v>
      </c>
      <c r="P359" s="231">
        <f t="shared" si="273"/>
        <v>0</v>
      </c>
      <c r="Q359" s="231">
        <f t="shared" si="273"/>
        <v>0</v>
      </c>
      <c r="R359" s="231">
        <f t="shared" si="273"/>
        <v>0</v>
      </c>
      <c r="S359" s="231">
        <f t="shared" si="273"/>
        <v>0</v>
      </c>
      <c r="T359" s="231">
        <f t="shared" si="273"/>
        <v>0</v>
      </c>
      <c r="U359" s="232">
        <f t="shared" si="273"/>
        <v>0</v>
      </c>
      <c r="V359" s="233">
        <f t="shared" si="273"/>
        <v>0</v>
      </c>
      <c r="W359" s="231">
        <f t="shared" si="273"/>
        <v>0</v>
      </c>
      <c r="X359" s="231">
        <f t="shared" si="273"/>
        <v>0</v>
      </c>
      <c r="Y359" s="231">
        <f t="shared" si="273"/>
        <v>0</v>
      </c>
      <c r="Z359" s="231">
        <f t="shared" si="274"/>
        <v>0</v>
      </c>
      <c r="AA359" s="231">
        <f t="shared" si="274"/>
        <v>0</v>
      </c>
      <c r="AB359" s="231">
        <f t="shared" si="274"/>
        <v>0</v>
      </c>
      <c r="AC359" s="231">
        <f t="shared" si="274"/>
        <v>0</v>
      </c>
      <c r="AD359" s="231">
        <f t="shared" si="274"/>
        <v>0</v>
      </c>
      <c r="AE359" s="231">
        <f t="shared" si="274"/>
        <v>0</v>
      </c>
      <c r="AF359" s="231">
        <f t="shared" si="274"/>
        <v>0</v>
      </c>
      <c r="AG359" s="232">
        <f t="shared" si="274"/>
        <v>0</v>
      </c>
      <c r="AH359" s="233">
        <f t="shared" si="274"/>
        <v>0</v>
      </c>
      <c r="AI359" s="231">
        <f t="shared" si="274"/>
        <v>0</v>
      </c>
      <c r="AJ359" s="231">
        <f t="shared" si="274"/>
        <v>0</v>
      </c>
      <c r="AK359" s="231">
        <f t="shared" si="274"/>
        <v>0</v>
      </c>
      <c r="AL359" s="231">
        <f t="shared" si="274"/>
        <v>0</v>
      </c>
      <c r="AM359" s="231">
        <f t="shared" si="274"/>
        <v>0</v>
      </c>
      <c r="AN359" s="231">
        <f t="shared" si="274"/>
        <v>0</v>
      </c>
      <c r="AO359" s="231">
        <f t="shared" si="274"/>
        <v>0</v>
      </c>
      <c r="AP359" s="231">
        <f t="shared" si="275"/>
        <v>0</v>
      </c>
      <c r="AQ359" s="231">
        <f t="shared" si="275"/>
        <v>0</v>
      </c>
      <c r="AR359" s="231">
        <f t="shared" si="275"/>
        <v>0</v>
      </c>
      <c r="AS359" s="232">
        <f t="shared" si="275"/>
        <v>0</v>
      </c>
      <c r="AT359" s="233">
        <f t="shared" si="275"/>
        <v>0</v>
      </c>
      <c r="AU359" s="231">
        <f t="shared" si="275"/>
        <v>0</v>
      </c>
      <c r="AV359" s="231">
        <f t="shared" si="275"/>
        <v>0</v>
      </c>
      <c r="AW359" s="231">
        <f t="shared" si="275"/>
        <v>0</v>
      </c>
      <c r="AX359" s="231">
        <f t="shared" si="275"/>
        <v>0</v>
      </c>
      <c r="AY359" s="231">
        <f t="shared" si="275"/>
        <v>0</v>
      </c>
      <c r="AZ359" s="231">
        <f t="shared" si="275"/>
        <v>0</v>
      </c>
      <c r="BA359" s="231">
        <f t="shared" si="275"/>
        <v>0</v>
      </c>
      <c r="BB359" s="231">
        <f t="shared" si="275"/>
        <v>0</v>
      </c>
      <c r="BC359" s="231">
        <f t="shared" si="275"/>
        <v>0</v>
      </c>
      <c r="BD359" s="231">
        <f t="shared" si="275"/>
        <v>0</v>
      </c>
      <c r="BE359" s="232">
        <f t="shared" si="275"/>
        <v>0</v>
      </c>
      <c r="BF359" s="233">
        <f t="shared" si="276"/>
        <v>0</v>
      </c>
      <c r="BG359" s="231">
        <f t="shared" si="276"/>
        <v>0</v>
      </c>
      <c r="BH359" s="231">
        <f t="shared" si="276"/>
        <v>0</v>
      </c>
      <c r="BI359" s="231">
        <f t="shared" si="276"/>
        <v>0</v>
      </c>
      <c r="BJ359" s="231">
        <f t="shared" si="276"/>
        <v>0</v>
      </c>
      <c r="BK359" s="231">
        <f t="shared" si="276"/>
        <v>0</v>
      </c>
      <c r="BL359" s="231">
        <f t="shared" si="276"/>
        <v>0</v>
      </c>
      <c r="BM359" s="231">
        <f t="shared" si="276"/>
        <v>0</v>
      </c>
      <c r="BN359" s="231">
        <f t="shared" si="276"/>
        <v>0</v>
      </c>
      <c r="BO359" s="231">
        <f t="shared" si="276"/>
        <v>0</v>
      </c>
      <c r="BP359" s="231">
        <f t="shared" si="276"/>
        <v>0</v>
      </c>
      <c r="BQ359" s="232">
        <f t="shared" si="276"/>
        <v>0</v>
      </c>
      <c r="BR359" s="233">
        <f t="shared" si="276"/>
        <v>0</v>
      </c>
      <c r="BS359" s="231">
        <f t="shared" si="276"/>
        <v>0</v>
      </c>
      <c r="BT359" s="231">
        <f t="shared" si="276"/>
        <v>0</v>
      </c>
      <c r="BU359" s="231">
        <f t="shared" si="276"/>
        <v>0</v>
      </c>
      <c r="BV359" s="231">
        <f t="shared" si="277"/>
        <v>0</v>
      </c>
      <c r="BW359" s="231">
        <f t="shared" si="277"/>
        <v>0</v>
      </c>
      <c r="BX359" s="231">
        <f t="shared" si="277"/>
        <v>0</v>
      </c>
      <c r="BY359" s="231">
        <f t="shared" si="277"/>
        <v>0</v>
      </c>
      <c r="BZ359" s="231">
        <f t="shared" si="277"/>
        <v>0</v>
      </c>
      <c r="CA359" s="231">
        <f t="shared" si="277"/>
        <v>0</v>
      </c>
      <c r="CB359" s="231">
        <f t="shared" si="277"/>
        <v>0</v>
      </c>
      <c r="CC359" s="232">
        <f t="shared" si="267"/>
        <v>0</v>
      </c>
      <c r="CD359" s="368"/>
    </row>
    <row r="360" spans="2:82" s="39" customFormat="1" ht="13.5" x14ac:dyDescent="0.75">
      <c r="B360" s="328" t="s">
        <v>786</v>
      </c>
      <c r="C360" s="329" t="s">
        <v>787</v>
      </c>
      <c r="D360" s="139" t="s">
        <v>479</v>
      </c>
      <c r="E360" s="276">
        <v>100</v>
      </c>
      <c r="F360" s="336"/>
      <c r="G360" s="74">
        <f t="shared" si="268"/>
        <v>0</v>
      </c>
      <c r="H360" s="230"/>
      <c r="I360" s="232"/>
      <c r="J360" s="230">
        <f t="shared" si="273"/>
        <v>0</v>
      </c>
      <c r="K360" s="231">
        <f t="shared" si="273"/>
        <v>0</v>
      </c>
      <c r="L360" s="231">
        <f t="shared" si="273"/>
        <v>0</v>
      </c>
      <c r="M360" s="231">
        <f t="shared" si="273"/>
        <v>0</v>
      </c>
      <c r="N360" s="231">
        <f t="shared" si="273"/>
        <v>0</v>
      </c>
      <c r="O360" s="231">
        <f t="shared" si="273"/>
        <v>0</v>
      </c>
      <c r="P360" s="231">
        <f t="shared" si="273"/>
        <v>0</v>
      </c>
      <c r="Q360" s="231">
        <f t="shared" si="273"/>
        <v>0</v>
      </c>
      <c r="R360" s="231">
        <f t="shared" si="273"/>
        <v>0</v>
      </c>
      <c r="S360" s="231">
        <f t="shared" si="273"/>
        <v>0</v>
      </c>
      <c r="T360" s="231">
        <f t="shared" si="273"/>
        <v>0</v>
      </c>
      <c r="U360" s="232">
        <f t="shared" si="273"/>
        <v>0</v>
      </c>
      <c r="V360" s="233">
        <f t="shared" si="273"/>
        <v>0</v>
      </c>
      <c r="W360" s="231">
        <f t="shared" si="273"/>
        <v>0</v>
      </c>
      <c r="X360" s="231">
        <f t="shared" si="273"/>
        <v>0</v>
      </c>
      <c r="Y360" s="231">
        <f t="shared" si="273"/>
        <v>0</v>
      </c>
      <c r="Z360" s="231">
        <f t="shared" si="274"/>
        <v>0</v>
      </c>
      <c r="AA360" s="231">
        <f t="shared" si="274"/>
        <v>0</v>
      </c>
      <c r="AB360" s="231">
        <f t="shared" si="274"/>
        <v>0</v>
      </c>
      <c r="AC360" s="231">
        <f t="shared" si="274"/>
        <v>0</v>
      </c>
      <c r="AD360" s="231">
        <f t="shared" si="274"/>
        <v>0</v>
      </c>
      <c r="AE360" s="231">
        <f t="shared" si="274"/>
        <v>0</v>
      </c>
      <c r="AF360" s="231">
        <f t="shared" si="274"/>
        <v>0</v>
      </c>
      <c r="AG360" s="232">
        <f t="shared" si="274"/>
        <v>0</v>
      </c>
      <c r="AH360" s="233">
        <f t="shared" si="274"/>
        <v>0</v>
      </c>
      <c r="AI360" s="231">
        <f t="shared" si="274"/>
        <v>0</v>
      </c>
      <c r="AJ360" s="231">
        <f t="shared" si="274"/>
        <v>0</v>
      </c>
      <c r="AK360" s="231">
        <f t="shared" si="274"/>
        <v>0</v>
      </c>
      <c r="AL360" s="231">
        <f t="shared" si="274"/>
        <v>0</v>
      </c>
      <c r="AM360" s="231">
        <f t="shared" si="274"/>
        <v>0</v>
      </c>
      <c r="AN360" s="231">
        <f t="shared" si="274"/>
        <v>0</v>
      </c>
      <c r="AO360" s="231">
        <f t="shared" si="274"/>
        <v>0</v>
      </c>
      <c r="AP360" s="231">
        <f t="shared" si="275"/>
        <v>0</v>
      </c>
      <c r="AQ360" s="231">
        <f t="shared" si="275"/>
        <v>0</v>
      </c>
      <c r="AR360" s="231">
        <f t="shared" si="275"/>
        <v>0</v>
      </c>
      <c r="AS360" s="232">
        <f t="shared" si="275"/>
        <v>0</v>
      </c>
      <c r="AT360" s="233">
        <f t="shared" si="275"/>
        <v>0</v>
      </c>
      <c r="AU360" s="231">
        <f t="shared" si="275"/>
        <v>0</v>
      </c>
      <c r="AV360" s="231">
        <f t="shared" si="275"/>
        <v>0</v>
      </c>
      <c r="AW360" s="231">
        <f t="shared" si="275"/>
        <v>0</v>
      </c>
      <c r="AX360" s="231">
        <f t="shared" si="275"/>
        <v>0</v>
      </c>
      <c r="AY360" s="231">
        <f t="shared" si="275"/>
        <v>0</v>
      </c>
      <c r="AZ360" s="231">
        <f t="shared" si="275"/>
        <v>0</v>
      </c>
      <c r="BA360" s="231">
        <f t="shared" si="275"/>
        <v>0</v>
      </c>
      <c r="BB360" s="231">
        <f t="shared" si="275"/>
        <v>0</v>
      </c>
      <c r="BC360" s="231">
        <f t="shared" si="275"/>
        <v>0</v>
      </c>
      <c r="BD360" s="231">
        <f t="shared" si="275"/>
        <v>0</v>
      </c>
      <c r="BE360" s="232">
        <f t="shared" si="275"/>
        <v>0</v>
      </c>
      <c r="BF360" s="233">
        <f t="shared" si="276"/>
        <v>0</v>
      </c>
      <c r="BG360" s="231">
        <f t="shared" si="276"/>
        <v>0</v>
      </c>
      <c r="BH360" s="231">
        <f t="shared" si="276"/>
        <v>0</v>
      </c>
      <c r="BI360" s="231">
        <f t="shared" si="276"/>
        <v>0</v>
      </c>
      <c r="BJ360" s="231">
        <f t="shared" si="276"/>
        <v>0</v>
      </c>
      <c r="BK360" s="231">
        <f t="shared" si="276"/>
        <v>0</v>
      </c>
      <c r="BL360" s="231">
        <f t="shared" si="276"/>
        <v>0</v>
      </c>
      <c r="BM360" s="231">
        <f t="shared" si="276"/>
        <v>0</v>
      </c>
      <c r="BN360" s="231">
        <f t="shared" si="276"/>
        <v>0</v>
      </c>
      <c r="BO360" s="231">
        <f t="shared" si="276"/>
        <v>0</v>
      </c>
      <c r="BP360" s="231">
        <f t="shared" si="276"/>
        <v>0</v>
      </c>
      <c r="BQ360" s="232">
        <f t="shared" si="276"/>
        <v>0</v>
      </c>
      <c r="BR360" s="233">
        <f t="shared" si="276"/>
        <v>0</v>
      </c>
      <c r="BS360" s="231">
        <f t="shared" si="276"/>
        <v>0</v>
      </c>
      <c r="BT360" s="231">
        <f t="shared" si="276"/>
        <v>0</v>
      </c>
      <c r="BU360" s="231">
        <f t="shared" si="276"/>
        <v>0</v>
      </c>
      <c r="BV360" s="231">
        <f t="shared" si="277"/>
        <v>0</v>
      </c>
      <c r="BW360" s="231">
        <f t="shared" si="277"/>
        <v>0</v>
      </c>
      <c r="BX360" s="231">
        <f t="shared" si="277"/>
        <v>0</v>
      </c>
      <c r="BY360" s="231">
        <f t="shared" si="277"/>
        <v>0</v>
      </c>
      <c r="BZ360" s="231">
        <f t="shared" si="277"/>
        <v>0</v>
      </c>
      <c r="CA360" s="231">
        <f t="shared" si="277"/>
        <v>0</v>
      </c>
      <c r="CB360" s="231">
        <f t="shared" si="277"/>
        <v>0</v>
      </c>
      <c r="CC360" s="232">
        <f t="shared" si="267"/>
        <v>0</v>
      </c>
      <c r="CD360" s="368"/>
    </row>
    <row r="361" spans="2:82" s="39" customFormat="1" ht="13.5" x14ac:dyDescent="0.75">
      <c r="B361" s="328" t="s">
        <v>788</v>
      </c>
      <c r="C361" s="329" t="s">
        <v>789</v>
      </c>
      <c r="D361" s="139" t="s">
        <v>479</v>
      </c>
      <c r="E361" s="276">
        <v>100</v>
      </c>
      <c r="F361" s="336"/>
      <c r="G361" s="74">
        <f t="shared" si="268"/>
        <v>0</v>
      </c>
      <c r="H361" s="230"/>
      <c r="I361" s="232"/>
      <c r="J361" s="230">
        <f t="shared" si="273"/>
        <v>0</v>
      </c>
      <c r="K361" s="231">
        <f t="shared" si="273"/>
        <v>0</v>
      </c>
      <c r="L361" s="231">
        <f t="shared" si="273"/>
        <v>0</v>
      </c>
      <c r="M361" s="231">
        <f t="shared" si="273"/>
        <v>0</v>
      </c>
      <c r="N361" s="231">
        <f t="shared" si="273"/>
        <v>0</v>
      </c>
      <c r="O361" s="231">
        <f t="shared" si="273"/>
        <v>0</v>
      </c>
      <c r="P361" s="231">
        <f t="shared" si="273"/>
        <v>0</v>
      </c>
      <c r="Q361" s="231">
        <f t="shared" si="273"/>
        <v>0</v>
      </c>
      <c r="R361" s="231">
        <f t="shared" si="273"/>
        <v>0</v>
      </c>
      <c r="S361" s="231">
        <f t="shared" si="273"/>
        <v>0</v>
      </c>
      <c r="T361" s="231">
        <f t="shared" si="273"/>
        <v>0</v>
      </c>
      <c r="U361" s="232">
        <f t="shared" si="273"/>
        <v>0</v>
      </c>
      <c r="V361" s="233">
        <f t="shared" si="273"/>
        <v>0</v>
      </c>
      <c r="W361" s="231">
        <f t="shared" si="273"/>
        <v>0</v>
      </c>
      <c r="X361" s="231">
        <f t="shared" si="273"/>
        <v>0</v>
      </c>
      <c r="Y361" s="231">
        <f t="shared" si="273"/>
        <v>0</v>
      </c>
      <c r="Z361" s="231">
        <f t="shared" si="274"/>
        <v>0</v>
      </c>
      <c r="AA361" s="231">
        <f t="shared" si="274"/>
        <v>0</v>
      </c>
      <c r="AB361" s="231">
        <f t="shared" si="274"/>
        <v>0</v>
      </c>
      <c r="AC361" s="231">
        <f t="shared" si="274"/>
        <v>0</v>
      </c>
      <c r="AD361" s="231">
        <f t="shared" si="274"/>
        <v>0</v>
      </c>
      <c r="AE361" s="231">
        <f t="shared" si="274"/>
        <v>0</v>
      </c>
      <c r="AF361" s="231">
        <f t="shared" si="274"/>
        <v>0</v>
      </c>
      <c r="AG361" s="232">
        <f t="shared" si="274"/>
        <v>0</v>
      </c>
      <c r="AH361" s="233">
        <f t="shared" si="274"/>
        <v>0</v>
      </c>
      <c r="AI361" s="231">
        <f t="shared" si="274"/>
        <v>0</v>
      </c>
      <c r="AJ361" s="231">
        <f t="shared" si="274"/>
        <v>0</v>
      </c>
      <c r="AK361" s="231">
        <f t="shared" si="274"/>
        <v>0</v>
      </c>
      <c r="AL361" s="231">
        <f t="shared" si="274"/>
        <v>0</v>
      </c>
      <c r="AM361" s="231">
        <f t="shared" si="274"/>
        <v>0</v>
      </c>
      <c r="AN361" s="231">
        <f t="shared" si="274"/>
        <v>0</v>
      </c>
      <c r="AO361" s="231">
        <f t="shared" si="274"/>
        <v>0</v>
      </c>
      <c r="AP361" s="231">
        <f t="shared" si="275"/>
        <v>0</v>
      </c>
      <c r="AQ361" s="231">
        <f t="shared" si="275"/>
        <v>0</v>
      </c>
      <c r="AR361" s="231">
        <f t="shared" si="275"/>
        <v>0</v>
      </c>
      <c r="AS361" s="232">
        <f t="shared" si="275"/>
        <v>0</v>
      </c>
      <c r="AT361" s="233">
        <f t="shared" si="275"/>
        <v>0</v>
      </c>
      <c r="AU361" s="231">
        <f t="shared" si="275"/>
        <v>0</v>
      </c>
      <c r="AV361" s="231">
        <f t="shared" si="275"/>
        <v>0</v>
      </c>
      <c r="AW361" s="231">
        <f t="shared" si="275"/>
        <v>0</v>
      </c>
      <c r="AX361" s="231">
        <f t="shared" si="275"/>
        <v>0</v>
      </c>
      <c r="AY361" s="231">
        <f t="shared" si="275"/>
        <v>0</v>
      </c>
      <c r="AZ361" s="231">
        <f t="shared" si="275"/>
        <v>0</v>
      </c>
      <c r="BA361" s="231">
        <f t="shared" si="275"/>
        <v>0</v>
      </c>
      <c r="BB361" s="231">
        <f t="shared" si="275"/>
        <v>0</v>
      </c>
      <c r="BC361" s="231">
        <f t="shared" si="275"/>
        <v>0</v>
      </c>
      <c r="BD361" s="231">
        <f t="shared" si="275"/>
        <v>0</v>
      </c>
      <c r="BE361" s="232">
        <f t="shared" si="275"/>
        <v>0</v>
      </c>
      <c r="BF361" s="233">
        <f t="shared" si="276"/>
        <v>0</v>
      </c>
      <c r="BG361" s="231">
        <f t="shared" si="276"/>
        <v>0</v>
      </c>
      <c r="BH361" s="231">
        <f t="shared" si="276"/>
        <v>0</v>
      </c>
      <c r="BI361" s="231">
        <f t="shared" si="276"/>
        <v>0</v>
      </c>
      <c r="BJ361" s="231">
        <f t="shared" si="276"/>
        <v>0</v>
      </c>
      <c r="BK361" s="231">
        <f t="shared" si="276"/>
        <v>0</v>
      </c>
      <c r="BL361" s="231">
        <f t="shared" si="276"/>
        <v>0</v>
      </c>
      <c r="BM361" s="231">
        <f t="shared" si="276"/>
        <v>0</v>
      </c>
      <c r="BN361" s="231">
        <f t="shared" si="276"/>
        <v>0</v>
      </c>
      <c r="BO361" s="231">
        <f t="shared" si="276"/>
        <v>0</v>
      </c>
      <c r="BP361" s="231">
        <f t="shared" si="276"/>
        <v>0</v>
      </c>
      <c r="BQ361" s="232">
        <f t="shared" si="276"/>
        <v>0</v>
      </c>
      <c r="BR361" s="233">
        <f t="shared" si="276"/>
        <v>0</v>
      </c>
      <c r="BS361" s="231">
        <f t="shared" si="276"/>
        <v>0</v>
      </c>
      <c r="BT361" s="231">
        <f t="shared" si="276"/>
        <v>0</v>
      </c>
      <c r="BU361" s="231">
        <f t="shared" si="276"/>
        <v>0</v>
      </c>
      <c r="BV361" s="231">
        <f t="shared" si="277"/>
        <v>0</v>
      </c>
      <c r="BW361" s="231">
        <f t="shared" si="277"/>
        <v>0</v>
      </c>
      <c r="BX361" s="231">
        <f t="shared" si="277"/>
        <v>0</v>
      </c>
      <c r="BY361" s="231">
        <f t="shared" si="277"/>
        <v>0</v>
      </c>
      <c r="BZ361" s="231">
        <f t="shared" si="277"/>
        <v>0</v>
      </c>
      <c r="CA361" s="231">
        <f t="shared" si="277"/>
        <v>0</v>
      </c>
      <c r="CB361" s="231">
        <f t="shared" si="277"/>
        <v>0</v>
      </c>
      <c r="CC361" s="232">
        <f t="shared" si="267"/>
        <v>0</v>
      </c>
      <c r="CD361" s="368"/>
    </row>
    <row r="362" spans="2:82" s="39" customFormat="1" ht="13.5" x14ac:dyDescent="0.75">
      <c r="B362" s="328" t="s">
        <v>790</v>
      </c>
      <c r="C362" s="329" t="s">
        <v>791</v>
      </c>
      <c r="D362" s="139" t="s">
        <v>479</v>
      </c>
      <c r="E362" s="276">
        <v>300</v>
      </c>
      <c r="F362" s="336"/>
      <c r="G362" s="74">
        <f t="shared" si="268"/>
        <v>0</v>
      </c>
      <c r="H362" s="230"/>
      <c r="I362" s="232"/>
      <c r="J362" s="230">
        <f t="shared" si="273"/>
        <v>0</v>
      </c>
      <c r="K362" s="231">
        <f t="shared" si="273"/>
        <v>0</v>
      </c>
      <c r="L362" s="231">
        <f t="shared" si="273"/>
        <v>0</v>
      </c>
      <c r="M362" s="231">
        <f t="shared" si="273"/>
        <v>0</v>
      </c>
      <c r="N362" s="231">
        <f t="shared" si="273"/>
        <v>0</v>
      </c>
      <c r="O362" s="231">
        <f t="shared" si="273"/>
        <v>0</v>
      </c>
      <c r="P362" s="231">
        <f t="shared" si="273"/>
        <v>0</v>
      </c>
      <c r="Q362" s="231">
        <f t="shared" si="273"/>
        <v>0</v>
      </c>
      <c r="R362" s="231">
        <f t="shared" si="273"/>
        <v>0</v>
      </c>
      <c r="S362" s="231">
        <f t="shared" si="273"/>
        <v>0</v>
      </c>
      <c r="T362" s="231">
        <f t="shared" si="273"/>
        <v>0</v>
      </c>
      <c r="U362" s="232">
        <f t="shared" si="273"/>
        <v>0</v>
      </c>
      <c r="V362" s="233">
        <f t="shared" si="273"/>
        <v>0</v>
      </c>
      <c r="W362" s="231">
        <f t="shared" si="273"/>
        <v>0</v>
      </c>
      <c r="X362" s="231">
        <f t="shared" si="273"/>
        <v>0</v>
      </c>
      <c r="Y362" s="231">
        <f t="shared" si="273"/>
        <v>0</v>
      </c>
      <c r="Z362" s="231">
        <f t="shared" si="274"/>
        <v>0</v>
      </c>
      <c r="AA362" s="231">
        <f t="shared" si="274"/>
        <v>0</v>
      </c>
      <c r="AB362" s="231">
        <f t="shared" si="274"/>
        <v>0</v>
      </c>
      <c r="AC362" s="231">
        <f t="shared" si="274"/>
        <v>0</v>
      </c>
      <c r="AD362" s="231">
        <f t="shared" si="274"/>
        <v>0</v>
      </c>
      <c r="AE362" s="231">
        <f t="shared" si="274"/>
        <v>0</v>
      </c>
      <c r="AF362" s="231">
        <f t="shared" si="274"/>
        <v>0</v>
      </c>
      <c r="AG362" s="232">
        <f t="shared" si="274"/>
        <v>0</v>
      </c>
      <c r="AH362" s="233">
        <f t="shared" si="274"/>
        <v>0</v>
      </c>
      <c r="AI362" s="231">
        <f t="shared" si="274"/>
        <v>0</v>
      </c>
      <c r="AJ362" s="231">
        <f t="shared" si="274"/>
        <v>0</v>
      </c>
      <c r="AK362" s="231">
        <f t="shared" si="274"/>
        <v>0</v>
      </c>
      <c r="AL362" s="231">
        <f t="shared" si="274"/>
        <v>0</v>
      </c>
      <c r="AM362" s="231">
        <f t="shared" si="274"/>
        <v>0</v>
      </c>
      <c r="AN362" s="231">
        <f t="shared" si="274"/>
        <v>0</v>
      </c>
      <c r="AO362" s="231">
        <f t="shared" si="274"/>
        <v>0</v>
      </c>
      <c r="AP362" s="231">
        <f t="shared" si="275"/>
        <v>0</v>
      </c>
      <c r="AQ362" s="231">
        <f t="shared" si="275"/>
        <v>0</v>
      </c>
      <c r="AR362" s="231">
        <f t="shared" si="275"/>
        <v>0</v>
      </c>
      <c r="AS362" s="232">
        <f t="shared" si="275"/>
        <v>0</v>
      </c>
      <c r="AT362" s="233">
        <f t="shared" si="275"/>
        <v>0</v>
      </c>
      <c r="AU362" s="231">
        <f t="shared" si="275"/>
        <v>0</v>
      </c>
      <c r="AV362" s="231">
        <f t="shared" si="275"/>
        <v>0</v>
      </c>
      <c r="AW362" s="231">
        <f t="shared" si="275"/>
        <v>0</v>
      </c>
      <c r="AX362" s="231">
        <f t="shared" si="275"/>
        <v>0</v>
      </c>
      <c r="AY362" s="231">
        <f t="shared" si="275"/>
        <v>0</v>
      </c>
      <c r="AZ362" s="231">
        <f t="shared" si="275"/>
        <v>0</v>
      </c>
      <c r="BA362" s="231">
        <f t="shared" si="275"/>
        <v>0</v>
      </c>
      <c r="BB362" s="231">
        <f t="shared" si="275"/>
        <v>0</v>
      </c>
      <c r="BC362" s="231">
        <f t="shared" si="275"/>
        <v>0</v>
      </c>
      <c r="BD362" s="231">
        <f t="shared" si="275"/>
        <v>0</v>
      </c>
      <c r="BE362" s="232">
        <f t="shared" si="275"/>
        <v>0</v>
      </c>
      <c r="BF362" s="233">
        <f t="shared" si="276"/>
        <v>0</v>
      </c>
      <c r="BG362" s="231">
        <f t="shared" si="276"/>
        <v>0</v>
      </c>
      <c r="BH362" s="231">
        <f t="shared" si="276"/>
        <v>0</v>
      </c>
      <c r="BI362" s="231">
        <f t="shared" si="276"/>
        <v>0</v>
      </c>
      <c r="BJ362" s="231">
        <f t="shared" si="276"/>
        <v>0</v>
      </c>
      <c r="BK362" s="231">
        <f t="shared" si="276"/>
        <v>0</v>
      </c>
      <c r="BL362" s="231">
        <f t="shared" si="276"/>
        <v>0</v>
      </c>
      <c r="BM362" s="231">
        <f t="shared" si="276"/>
        <v>0</v>
      </c>
      <c r="BN362" s="231">
        <f t="shared" si="276"/>
        <v>0</v>
      </c>
      <c r="BO362" s="231">
        <f t="shared" si="276"/>
        <v>0</v>
      </c>
      <c r="BP362" s="231">
        <f t="shared" si="276"/>
        <v>0</v>
      </c>
      <c r="BQ362" s="232">
        <f t="shared" si="276"/>
        <v>0</v>
      </c>
      <c r="BR362" s="233">
        <f t="shared" si="276"/>
        <v>0</v>
      </c>
      <c r="BS362" s="231">
        <f t="shared" si="276"/>
        <v>0</v>
      </c>
      <c r="BT362" s="231">
        <f t="shared" si="276"/>
        <v>0</v>
      </c>
      <c r="BU362" s="231">
        <f t="shared" si="276"/>
        <v>0</v>
      </c>
      <c r="BV362" s="231">
        <f t="shared" si="277"/>
        <v>0</v>
      </c>
      <c r="BW362" s="231">
        <f t="shared" si="277"/>
        <v>0</v>
      </c>
      <c r="BX362" s="231">
        <f t="shared" si="277"/>
        <v>0</v>
      </c>
      <c r="BY362" s="231">
        <f t="shared" si="277"/>
        <v>0</v>
      </c>
      <c r="BZ362" s="231">
        <f t="shared" si="277"/>
        <v>0</v>
      </c>
      <c r="CA362" s="231">
        <f t="shared" si="277"/>
        <v>0</v>
      </c>
      <c r="CB362" s="231">
        <f t="shared" si="277"/>
        <v>0</v>
      </c>
      <c r="CC362" s="232">
        <f t="shared" si="267"/>
        <v>0</v>
      </c>
      <c r="CD362" s="368"/>
    </row>
    <row r="363" spans="2:82" s="39" customFormat="1" ht="13.5" x14ac:dyDescent="0.75">
      <c r="B363" s="328" t="s">
        <v>792</v>
      </c>
      <c r="C363" s="329" t="s">
        <v>793</v>
      </c>
      <c r="D363" s="139" t="s">
        <v>479</v>
      </c>
      <c r="E363" s="276">
        <v>100</v>
      </c>
      <c r="F363" s="336"/>
      <c r="G363" s="74">
        <f t="shared" si="268"/>
        <v>0</v>
      </c>
      <c r="H363" s="230"/>
      <c r="I363" s="232"/>
      <c r="J363" s="230">
        <f t="shared" si="273"/>
        <v>0</v>
      </c>
      <c r="K363" s="231">
        <f t="shared" si="273"/>
        <v>0</v>
      </c>
      <c r="L363" s="231">
        <f t="shared" si="273"/>
        <v>0</v>
      </c>
      <c r="M363" s="231">
        <f t="shared" si="273"/>
        <v>0</v>
      </c>
      <c r="N363" s="231">
        <f t="shared" si="273"/>
        <v>0</v>
      </c>
      <c r="O363" s="231">
        <f t="shared" si="273"/>
        <v>0</v>
      </c>
      <c r="P363" s="231">
        <f t="shared" si="273"/>
        <v>0</v>
      </c>
      <c r="Q363" s="231">
        <f t="shared" si="273"/>
        <v>0</v>
      </c>
      <c r="R363" s="231">
        <f t="shared" si="273"/>
        <v>0</v>
      </c>
      <c r="S363" s="231">
        <f t="shared" si="273"/>
        <v>0</v>
      </c>
      <c r="T363" s="231">
        <f t="shared" si="273"/>
        <v>0</v>
      </c>
      <c r="U363" s="232">
        <f t="shared" si="273"/>
        <v>0</v>
      </c>
      <c r="V363" s="233">
        <f t="shared" si="273"/>
        <v>0</v>
      </c>
      <c r="W363" s="231">
        <f t="shared" si="273"/>
        <v>0</v>
      </c>
      <c r="X363" s="231">
        <f t="shared" si="273"/>
        <v>0</v>
      </c>
      <c r="Y363" s="231">
        <f t="shared" si="273"/>
        <v>0</v>
      </c>
      <c r="Z363" s="231">
        <f t="shared" si="274"/>
        <v>0</v>
      </c>
      <c r="AA363" s="231">
        <f t="shared" si="274"/>
        <v>0</v>
      </c>
      <c r="AB363" s="231">
        <f t="shared" si="274"/>
        <v>0</v>
      </c>
      <c r="AC363" s="231">
        <f t="shared" si="274"/>
        <v>0</v>
      </c>
      <c r="AD363" s="231">
        <f t="shared" si="274"/>
        <v>0</v>
      </c>
      <c r="AE363" s="231">
        <f t="shared" si="274"/>
        <v>0</v>
      </c>
      <c r="AF363" s="231">
        <f t="shared" si="274"/>
        <v>0</v>
      </c>
      <c r="AG363" s="232">
        <f t="shared" si="274"/>
        <v>0</v>
      </c>
      <c r="AH363" s="233">
        <f t="shared" si="274"/>
        <v>0</v>
      </c>
      <c r="AI363" s="231">
        <f t="shared" si="274"/>
        <v>0</v>
      </c>
      <c r="AJ363" s="231">
        <f t="shared" si="274"/>
        <v>0</v>
      </c>
      <c r="AK363" s="231">
        <f t="shared" si="274"/>
        <v>0</v>
      </c>
      <c r="AL363" s="231">
        <f t="shared" si="274"/>
        <v>0</v>
      </c>
      <c r="AM363" s="231">
        <f t="shared" si="274"/>
        <v>0</v>
      </c>
      <c r="AN363" s="231">
        <f t="shared" si="274"/>
        <v>0</v>
      </c>
      <c r="AO363" s="231">
        <f t="shared" si="274"/>
        <v>0</v>
      </c>
      <c r="AP363" s="231">
        <f t="shared" si="275"/>
        <v>0</v>
      </c>
      <c r="AQ363" s="231">
        <f t="shared" si="275"/>
        <v>0</v>
      </c>
      <c r="AR363" s="231">
        <f t="shared" si="275"/>
        <v>0</v>
      </c>
      <c r="AS363" s="232">
        <f t="shared" si="275"/>
        <v>0</v>
      </c>
      <c r="AT363" s="233">
        <f t="shared" si="275"/>
        <v>0</v>
      </c>
      <c r="AU363" s="231">
        <f t="shared" si="275"/>
        <v>0</v>
      </c>
      <c r="AV363" s="231">
        <f t="shared" si="275"/>
        <v>0</v>
      </c>
      <c r="AW363" s="231">
        <f t="shared" si="275"/>
        <v>0</v>
      </c>
      <c r="AX363" s="231">
        <f t="shared" si="275"/>
        <v>0</v>
      </c>
      <c r="AY363" s="231">
        <f t="shared" si="275"/>
        <v>0</v>
      </c>
      <c r="AZ363" s="231">
        <f t="shared" si="275"/>
        <v>0</v>
      </c>
      <c r="BA363" s="231">
        <f t="shared" si="275"/>
        <v>0</v>
      </c>
      <c r="BB363" s="231">
        <f t="shared" si="275"/>
        <v>0</v>
      </c>
      <c r="BC363" s="231">
        <f t="shared" si="275"/>
        <v>0</v>
      </c>
      <c r="BD363" s="231">
        <f t="shared" si="275"/>
        <v>0</v>
      </c>
      <c r="BE363" s="232">
        <f t="shared" si="275"/>
        <v>0</v>
      </c>
      <c r="BF363" s="233">
        <f t="shared" si="276"/>
        <v>0</v>
      </c>
      <c r="BG363" s="231">
        <f t="shared" si="276"/>
        <v>0</v>
      </c>
      <c r="BH363" s="231">
        <f t="shared" si="276"/>
        <v>0</v>
      </c>
      <c r="BI363" s="231">
        <f t="shared" si="276"/>
        <v>0</v>
      </c>
      <c r="BJ363" s="231">
        <f t="shared" si="276"/>
        <v>0</v>
      </c>
      <c r="BK363" s="231">
        <f t="shared" si="276"/>
        <v>0</v>
      </c>
      <c r="BL363" s="231">
        <f t="shared" si="276"/>
        <v>0</v>
      </c>
      <c r="BM363" s="231">
        <f t="shared" si="276"/>
        <v>0</v>
      </c>
      <c r="BN363" s="231">
        <f t="shared" si="276"/>
        <v>0</v>
      </c>
      <c r="BO363" s="231">
        <f t="shared" si="276"/>
        <v>0</v>
      </c>
      <c r="BP363" s="231">
        <f t="shared" si="276"/>
        <v>0</v>
      </c>
      <c r="BQ363" s="232">
        <f t="shared" si="276"/>
        <v>0</v>
      </c>
      <c r="BR363" s="233">
        <f t="shared" si="276"/>
        <v>0</v>
      </c>
      <c r="BS363" s="231">
        <f t="shared" si="276"/>
        <v>0</v>
      </c>
      <c r="BT363" s="231">
        <f t="shared" si="276"/>
        <v>0</v>
      </c>
      <c r="BU363" s="231">
        <f t="shared" si="276"/>
        <v>0</v>
      </c>
      <c r="BV363" s="231">
        <f t="shared" si="277"/>
        <v>0</v>
      </c>
      <c r="BW363" s="231">
        <f t="shared" si="277"/>
        <v>0</v>
      </c>
      <c r="BX363" s="231">
        <f t="shared" si="277"/>
        <v>0</v>
      </c>
      <c r="BY363" s="231">
        <f t="shared" si="277"/>
        <v>0</v>
      </c>
      <c r="BZ363" s="231">
        <f t="shared" si="277"/>
        <v>0</v>
      </c>
      <c r="CA363" s="231">
        <f t="shared" si="277"/>
        <v>0</v>
      </c>
      <c r="CB363" s="231">
        <f t="shared" si="277"/>
        <v>0</v>
      </c>
      <c r="CC363" s="232">
        <f t="shared" si="267"/>
        <v>0</v>
      </c>
      <c r="CD363" s="368"/>
    </row>
    <row r="364" spans="2:82" s="39" customFormat="1" ht="13.5" x14ac:dyDescent="0.75">
      <c r="B364" s="328" t="s">
        <v>794</v>
      </c>
      <c r="C364" s="329" t="s">
        <v>795</v>
      </c>
      <c r="D364" s="139" t="s">
        <v>479</v>
      </c>
      <c r="E364" s="276">
        <v>100</v>
      </c>
      <c r="F364" s="336"/>
      <c r="G364" s="74">
        <f t="shared" si="268"/>
        <v>0</v>
      </c>
      <c r="H364" s="230"/>
      <c r="I364" s="232"/>
      <c r="J364" s="230">
        <f t="shared" si="273"/>
        <v>0</v>
      </c>
      <c r="K364" s="231">
        <f t="shared" si="273"/>
        <v>0</v>
      </c>
      <c r="L364" s="231">
        <f t="shared" si="273"/>
        <v>0</v>
      </c>
      <c r="M364" s="231">
        <f t="shared" si="273"/>
        <v>0</v>
      </c>
      <c r="N364" s="231">
        <f t="shared" si="273"/>
        <v>0</v>
      </c>
      <c r="O364" s="231">
        <f t="shared" si="273"/>
        <v>0</v>
      </c>
      <c r="P364" s="231">
        <f t="shared" si="273"/>
        <v>0</v>
      </c>
      <c r="Q364" s="231">
        <f t="shared" si="273"/>
        <v>0</v>
      </c>
      <c r="R364" s="231">
        <f t="shared" si="273"/>
        <v>0</v>
      </c>
      <c r="S364" s="231">
        <f t="shared" si="273"/>
        <v>0</v>
      </c>
      <c r="T364" s="231">
        <f t="shared" si="273"/>
        <v>0</v>
      </c>
      <c r="U364" s="232">
        <f t="shared" si="273"/>
        <v>0</v>
      </c>
      <c r="V364" s="233">
        <f t="shared" si="273"/>
        <v>0</v>
      </c>
      <c r="W364" s="231">
        <f t="shared" si="273"/>
        <v>0</v>
      </c>
      <c r="X364" s="231">
        <f t="shared" si="273"/>
        <v>0</v>
      </c>
      <c r="Y364" s="231">
        <f t="shared" si="273"/>
        <v>0</v>
      </c>
      <c r="Z364" s="231">
        <f t="shared" si="274"/>
        <v>0</v>
      </c>
      <c r="AA364" s="231">
        <f t="shared" si="274"/>
        <v>0</v>
      </c>
      <c r="AB364" s="231">
        <f t="shared" si="274"/>
        <v>0</v>
      </c>
      <c r="AC364" s="231">
        <f t="shared" si="274"/>
        <v>0</v>
      </c>
      <c r="AD364" s="231">
        <f t="shared" si="274"/>
        <v>0</v>
      </c>
      <c r="AE364" s="231">
        <f t="shared" si="274"/>
        <v>0</v>
      </c>
      <c r="AF364" s="231">
        <f t="shared" si="274"/>
        <v>0</v>
      </c>
      <c r="AG364" s="232">
        <f t="shared" si="274"/>
        <v>0</v>
      </c>
      <c r="AH364" s="233">
        <f t="shared" si="274"/>
        <v>0</v>
      </c>
      <c r="AI364" s="231">
        <f t="shared" si="274"/>
        <v>0</v>
      </c>
      <c r="AJ364" s="231">
        <f t="shared" si="274"/>
        <v>0</v>
      </c>
      <c r="AK364" s="231">
        <f t="shared" si="274"/>
        <v>0</v>
      </c>
      <c r="AL364" s="231">
        <f t="shared" si="274"/>
        <v>0</v>
      </c>
      <c r="AM364" s="231">
        <f t="shared" si="274"/>
        <v>0</v>
      </c>
      <c r="AN364" s="231">
        <f t="shared" si="274"/>
        <v>0</v>
      </c>
      <c r="AO364" s="231">
        <f t="shared" si="274"/>
        <v>0</v>
      </c>
      <c r="AP364" s="231">
        <f t="shared" si="275"/>
        <v>0</v>
      </c>
      <c r="AQ364" s="231">
        <f t="shared" si="275"/>
        <v>0</v>
      </c>
      <c r="AR364" s="231">
        <f t="shared" si="275"/>
        <v>0</v>
      </c>
      <c r="AS364" s="232">
        <f t="shared" si="275"/>
        <v>0</v>
      </c>
      <c r="AT364" s="233">
        <f t="shared" si="275"/>
        <v>0</v>
      </c>
      <c r="AU364" s="231">
        <f t="shared" si="275"/>
        <v>0</v>
      </c>
      <c r="AV364" s="231">
        <f t="shared" si="275"/>
        <v>0</v>
      </c>
      <c r="AW364" s="231">
        <f t="shared" si="275"/>
        <v>0</v>
      </c>
      <c r="AX364" s="231">
        <f t="shared" si="275"/>
        <v>0</v>
      </c>
      <c r="AY364" s="231">
        <f t="shared" si="275"/>
        <v>0</v>
      </c>
      <c r="AZ364" s="231">
        <f t="shared" si="275"/>
        <v>0</v>
      </c>
      <c r="BA364" s="231">
        <f t="shared" si="275"/>
        <v>0</v>
      </c>
      <c r="BB364" s="231">
        <f t="shared" si="275"/>
        <v>0</v>
      </c>
      <c r="BC364" s="231">
        <f t="shared" si="275"/>
        <v>0</v>
      </c>
      <c r="BD364" s="231">
        <f t="shared" si="275"/>
        <v>0</v>
      </c>
      <c r="BE364" s="232">
        <f t="shared" si="275"/>
        <v>0</v>
      </c>
      <c r="BF364" s="233">
        <f t="shared" si="276"/>
        <v>0</v>
      </c>
      <c r="BG364" s="231">
        <f t="shared" si="276"/>
        <v>0</v>
      </c>
      <c r="BH364" s="231">
        <f t="shared" si="276"/>
        <v>0</v>
      </c>
      <c r="BI364" s="231">
        <f t="shared" si="276"/>
        <v>0</v>
      </c>
      <c r="BJ364" s="231">
        <f t="shared" si="276"/>
        <v>0</v>
      </c>
      <c r="BK364" s="231">
        <f t="shared" si="276"/>
        <v>0</v>
      </c>
      <c r="BL364" s="231">
        <f t="shared" si="276"/>
        <v>0</v>
      </c>
      <c r="BM364" s="231">
        <f t="shared" si="276"/>
        <v>0</v>
      </c>
      <c r="BN364" s="231">
        <f t="shared" si="276"/>
        <v>0</v>
      </c>
      <c r="BO364" s="231">
        <f t="shared" si="276"/>
        <v>0</v>
      </c>
      <c r="BP364" s="231">
        <f t="shared" si="276"/>
        <v>0</v>
      </c>
      <c r="BQ364" s="232">
        <f t="shared" si="276"/>
        <v>0</v>
      </c>
      <c r="BR364" s="233">
        <f t="shared" si="276"/>
        <v>0</v>
      </c>
      <c r="BS364" s="231">
        <f t="shared" si="276"/>
        <v>0</v>
      </c>
      <c r="BT364" s="231">
        <f t="shared" si="276"/>
        <v>0</v>
      </c>
      <c r="BU364" s="231">
        <f t="shared" si="276"/>
        <v>0</v>
      </c>
      <c r="BV364" s="231">
        <f t="shared" si="277"/>
        <v>0</v>
      </c>
      <c r="BW364" s="231">
        <f t="shared" si="277"/>
        <v>0</v>
      </c>
      <c r="BX364" s="231">
        <f t="shared" si="277"/>
        <v>0</v>
      </c>
      <c r="BY364" s="231">
        <f t="shared" si="277"/>
        <v>0</v>
      </c>
      <c r="BZ364" s="231">
        <f t="shared" si="277"/>
        <v>0</v>
      </c>
      <c r="CA364" s="231">
        <f t="shared" si="277"/>
        <v>0</v>
      </c>
      <c r="CB364" s="231">
        <f t="shared" si="277"/>
        <v>0</v>
      </c>
      <c r="CC364" s="232">
        <f t="shared" si="267"/>
        <v>0</v>
      </c>
      <c r="CD364" s="368"/>
    </row>
    <row r="365" spans="2:82" s="39" customFormat="1" ht="13.5" x14ac:dyDescent="0.75">
      <c r="B365" s="328" t="s">
        <v>796</v>
      </c>
      <c r="C365" s="329" t="s">
        <v>797</v>
      </c>
      <c r="D365" s="139" t="s">
        <v>479</v>
      </c>
      <c r="E365" s="276">
        <v>100</v>
      </c>
      <c r="F365" s="336"/>
      <c r="G365" s="74">
        <f t="shared" si="268"/>
        <v>0</v>
      </c>
      <c r="H365" s="230"/>
      <c r="I365" s="232"/>
      <c r="J365" s="230">
        <f t="shared" si="273"/>
        <v>0</v>
      </c>
      <c r="K365" s="231">
        <f t="shared" si="273"/>
        <v>0</v>
      </c>
      <c r="L365" s="231">
        <f t="shared" si="273"/>
        <v>0</v>
      </c>
      <c r="M365" s="231">
        <f t="shared" si="273"/>
        <v>0</v>
      </c>
      <c r="N365" s="231">
        <f t="shared" si="273"/>
        <v>0</v>
      </c>
      <c r="O365" s="231">
        <f t="shared" si="273"/>
        <v>0</v>
      </c>
      <c r="P365" s="231">
        <f t="shared" si="273"/>
        <v>0</v>
      </c>
      <c r="Q365" s="231">
        <f t="shared" si="273"/>
        <v>0</v>
      </c>
      <c r="R365" s="231">
        <f t="shared" si="273"/>
        <v>0</v>
      </c>
      <c r="S365" s="231">
        <f t="shared" si="273"/>
        <v>0</v>
      </c>
      <c r="T365" s="231">
        <f t="shared" si="273"/>
        <v>0</v>
      </c>
      <c r="U365" s="232">
        <f t="shared" si="273"/>
        <v>0</v>
      </c>
      <c r="V365" s="233">
        <f t="shared" si="273"/>
        <v>0</v>
      </c>
      <c r="W365" s="231">
        <f t="shared" si="273"/>
        <v>0</v>
      </c>
      <c r="X365" s="231">
        <f t="shared" si="273"/>
        <v>0</v>
      </c>
      <c r="Y365" s="231">
        <f t="shared" si="273"/>
        <v>0</v>
      </c>
      <c r="Z365" s="231">
        <f t="shared" si="274"/>
        <v>0</v>
      </c>
      <c r="AA365" s="231">
        <f t="shared" si="274"/>
        <v>0</v>
      </c>
      <c r="AB365" s="231">
        <f t="shared" si="274"/>
        <v>0</v>
      </c>
      <c r="AC365" s="231">
        <f t="shared" si="274"/>
        <v>0</v>
      </c>
      <c r="AD365" s="231">
        <f t="shared" si="274"/>
        <v>0</v>
      </c>
      <c r="AE365" s="231">
        <f t="shared" si="274"/>
        <v>0</v>
      </c>
      <c r="AF365" s="231">
        <f t="shared" si="274"/>
        <v>0</v>
      </c>
      <c r="AG365" s="232">
        <f t="shared" si="274"/>
        <v>0</v>
      </c>
      <c r="AH365" s="233">
        <f t="shared" si="274"/>
        <v>0</v>
      </c>
      <c r="AI365" s="231">
        <f t="shared" si="274"/>
        <v>0</v>
      </c>
      <c r="AJ365" s="231">
        <f t="shared" si="274"/>
        <v>0</v>
      </c>
      <c r="AK365" s="231">
        <f t="shared" si="274"/>
        <v>0</v>
      </c>
      <c r="AL365" s="231">
        <f t="shared" si="274"/>
        <v>0</v>
      </c>
      <c r="AM365" s="231">
        <f t="shared" si="274"/>
        <v>0</v>
      </c>
      <c r="AN365" s="231">
        <f t="shared" si="274"/>
        <v>0</v>
      </c>
      <c r="AO365" s="231">
        <f t="shared" si="274"/>
        <v>0</v>
      </c>
      <c r="AP365" s="231">
        <f t="shared" si="275"/>
        <v>0</v>
      </c>
      <c r="AQ365" s="231">
        <f t="shared" si="275"/>
        <v>0</v>
      </c>
      <c r="AR365" s="231">
        <f t="shared" si="275"/>
        <v>0</v>
      </c>
      <c r="AS365" s="232">
        <f t="shared" si="275"/>
        <v>0</v>
      </c>
      <c r="AT365" s="233">
        <f t="shared" si="275"/>
        <v>0</v>
      </c>
      <c r="AU365" s="231">
        <f t="shared" si="275"/>
        <v>0</v>
      </c>
      <c r="AV365" s="231">
        <f t="shared" si="275"/>
        <v>0</v>
      </c>
      <c r="AW365" s="231">
        <f t="shared" si="275"/>
        <v>0</v>
      </c>
      <c r="AX365" s="231">
        <f t="shared" si="275"/>
        <v>0</v>
      </c>
      <c r="AY365" s="231">
        <f t="shared" si="275"/>
        <v>0</v>
      </c>
      <c r="AZ365" s="231">
        <f t="shared" si="275"/>
        <v>0</v>
      </c>
      <c r="BA365" s="231">
        <f t="shared" si="275"/>
        <v>0</v>
      </c>
      <c r="BB365" s="231">
        <f t="shared" si="275"/>
        <v>0</v>
      </c>
      <c r="BC365" s="231">
        <f t="shared" si="275"/>
        <v>0</v>
      </c>
      <c r="BD365" s="231">
        <f t="shared" si="275"/>
        <v>0</v>
      </c>
      <c r="BE365" s="232">
        <f t="shared" si="275"/>
        <v>0</v>
      </c>
      <c r="BF365" s="233">
        <f t="shared" si="276"/>
        <v>0</v>
      </c>
      <c r="BG365" s="231">
        <f t="shared" si="276"/>
        <v>0</v>
      </c>
      <c r="BH365" s="231">
        <f t="shared" si="276"/>
        <v>0</v>
      </c>
      <c r="BI365" s="231">
        <f t="shared" si="276"/>
        <v>0</v>
      </c>
      <c r="BJ365" s="231">
        <f t="shared" si="276"/>
        <v>0</v>
      </c>
      <c r="BK365" s="231">
        <f t="shared" si="276"/>
        <v>0</v>
      </c>
      <c r="BL365" s="231">
        <f t="shared" si="276"/>
        <v>0</v>
      </c>
      <c r="BM365" s="231">
        <f t="shared" si="276"/>
        <v>0</v>
      </c>
      <c r="BN365" s="231">
        <f t="shared" si="276"/>
        <v>0</v>
      </c>
      <c r="BO365" s="231">
        <f t="shared" si="276"/>
        <v>0</v>
      </c>
      <c r="BP365" s="231">
        <f t="shared" si="276"/>
        <v>0</v>
      </c>
      <c r="BQ365" s="232">
        <f t="shared" si="276"/>
        <v>0</v>
      </c>
      <c r="BR365" s="233">
        <f t="shared" si="276"/>
        <v>0</v>
      </c>
      <c r="BS365" s="231">
        <f t="shared" si="276"/>
        <v>0</v>
      </c>
      <c r="BT365" s="231">
        <f t="shared" si="276"/>
        <v>0</v>
      </c>
      <c r="BU365" s="231">
        <f t="shared" si="276"/>
        <v>0</v>
      </c>
      <c r="BV365" s="231">
        <f t="shared" si="277"/>
        <v>0</v>
      </c>
      <c r="BW365" s="231">
        <f t="shared" si="277"/>
        <v>0</v>
      </c>
      <c r="BX365" s="231">
        <f t="shared" si="277"/>
        <v>0</v>
      </c>
      <c r="BY365" s="231">
        <f t="shared" si="277"/>
        <v>0</v>
      </c>
      <c r="BZ365" s="231">
        <f t="shared" si="277"/>
        <v>0</v>
      </c>
      <c r="CA365" s="231">
        <f t="shared" si="277"/>
        <v>0</v>
      </c>
      <c r="CB365" s="231">
        <f t="shared" si="277"/>
        <v>0</v>
      </c>
      <c r="CC365" s="232">
        <f t="shared" si="267"/>
        <v>0</v>
      </c>
      <c r="CD365" s="368"/>
    </row>
    <row r="366" spans="2:82" s="39" customFormat="1" ht="13.5" x14ac:dyDescent="0.75">
      <c r="B366" s="328" t="s">
        <v>798</v>
      </c>
      <c r="C366" s="329" t="s">
        <v>799</v>
      </c>
      <c r="D366" s="139" t="s">
        <v>479</v>
      </c>
      <c r="E366" s="276">
        <v>100</v>
      </c>
      <c r="F366" s="336"/>
      <c r="G366" s="74">
        <f t="shared" si="268"/>
        <v>0</v>
      </c>
      <c r="H366" s="230"/>
      <c r="I366" s="232"/>
      <c r="J366" s="230">
        <f t="shared" si="273"/>
        <v>0</v>
      </c>
      <c r="K366" s="231">
        <f t="shared" si="273"/>
        <v>0</v>
      </c>
      <c r="L366" s="231">
        <f t="shared" si="273"/>
        <v>0</v>
      </c>
      <c r="M366" s="231">
        <f t="shared" si="273"/>
        <v>0</v>
      </c>
      <c r="N366" s="231">
        <f t="shared" si="273"/>
        <v>0</v>
      </c>
      <c r="O366" s="231">
        <f t="shared" si="273"/>
        <v>0</v>
      </c>
      <c r="P366" s="231">
        <f t="shared" si="273"/>
        <v>0</v>
      </c>
      <c r="Q366" s="231">
        <f t="shared" si="273"/>
        <v>0</v>
      </c>
      <c r="R366" s="231">
        <f t="shared" si="273"/>
        <v>0</v>
      </c>
      <c r="S366" s="231">
        <f t="shared" si="273"/>
        <v>0</v>
      </c>
      <c r="T366" s="231">
        <f t="shared" si="273"/>
        <v>0</v>
      </c>
      <c r="U366" s="232">
        <f t="shared" si="273"/>
        <v>0</v>
      </c>
      <c r="V366" s="233">
        <f t="shared" si="273"/>
        <v>0</v>
      </c>
      <c r="W366" s="231">
        <f t="shared" si="273"/>
        <v>0</v>
      </c>
      <c r="X366" s="231">
        <f t="shared" si="273"/>
        <v>0</v>
      </c>
      <c r="Y366" s="231">
        <f t="shared" si="273"/>
        <v>0</v>
      </c>
      <c r="Z366" s="231">
        <f t="shared" si="274"/>
        <v>0</v>
      </c>
      <c r="AA366" s="231">
        <f t="shared" si="274"/>
        <v>0</v>
      </c>
      <c r="AB366" s="231">
        <f t="shared" si="274"/>
        <v>0</v>
      </c>
      <c r="AC366" s="231">
        <f t="shared" si="274"/>
        <v>0</v>
      </c>
      <c r="AD366" s="231">
        <f t="shared" si="274"/>
        <v>0</v>
      </c>
      <c r="AE366" s="231">
        <f t="shared" si="274"/>
        <v>0</v>
      </c>
      <c r="AF366" s="231">
        <f t="shared" si="274"/>
        <v>0</v>
      </c>
      <c r="AG366" s="232">
        <f t="shared" si="274"/>
        <v>0</v>
      </c>
      <c r="AH366" s="233">
        <f t="shared" si="274"/>
        <v>0</v>
      </c>
      <c r="AI366" s="231">
        <f t="shared" si="274"/>
        <v>0</v>
      </c>
      <c r="AJ366" s="231">
        <f t="shared" si="274"/>
        <v>0</v>
      </c>
      <c r="AK366" s="231">
        <f t="shared" si="274"/>
        <v>0</v>
      </c>
      <c r="AL366" s="231">
        <f t="shared" si="274"/>
        <v>0</v>
      </c>
      <c r="AM366" s="231">
        <f t="shared" si="274"/>
        <v>0</v>
      </c>
      <c r="AN366" s="231">
        <f t="shared" si="274"/>
        <v>0</v>
      </c>
      <c r="AO366" s="231">
        <f t="shared" si="274"/>
        <v>0</v>
      </c>
      <c r="AP366" s="231">
        <f t="shared" si="275"/>
        <v>0</v>
      </c>
      <c r="AQ366" s="231">
        <f t="shared" si="275"/>
        <v>0</v>
      </c>
      <c r="AR366" s="231">
        <f t="shared" si="275"/>
        <v>0</v>
      </c>
      <c r="AS366" s="232">
        <f t="shared" si="275"/>
        <v>0</v>
      </c>
      <c r="AT366" s="233">
        <f t="shared" si="275"/>
        <v>0</v>
      </c>
      <c r="AU366" s="231">
        <f t="shared" si="275"/>
        <v>0</v>
      </c>
      <c r="AV366" s="231">
        <f t="shared" si="275"/>
        <v>0</v>
      </c>
      <c r="AW366" s="231">
        <f t="shared" si="275"/>
        <v>0</v>
      </c>
      <c r="AX366" s="231">
        <f t="shared" si="275"/>
        <v>0</v>
      </c>
      <c r="AY366" s="231">
        <f t="shared" si="275"/>
        <v>0</v>
      </c>
      <c r="AZ366" s="231">
        <f t="shared" si="275"/>
        <v>0</v>
      </c>
      <c r="BA366" s="231">
        <f t="shared" si="275"/>
        <v>0</v>
      </c>
      <c r="BB366" s="231">
        <f t="shared" si="275"/>
        <v>0</v>
      </c>
      <c r="BC366" s="231">
        <f t="shared" si="275"/>
        <v>0</v>
      </c>
      <c r="BD366" s="231">
        <f t="shared" si="275"/>
        <v>0</v>
      </c>
      <c r="BE366" s="232">
        <f t="shared" si="275"/>
        <v>0</v>
      </c>
      <c r="BF366" s="233">
        <f t="shared" si="276"/>
        <v>0</v>
      </c>
      <c r="BG366" s="231">
        <f t="shared" si="276"/>
        <v>0</v>
      </c>
      <c r="BH366" s="231">
        <f t="shared" si="276"/>
        <v>0</v>
      </c>
      <c r="BI366" s="231">
        <f t="shared" si="276"/>
        <v>0</v>
      </c>
      <c r="BJ366" s="231">
        <f t="shared" si="276"/>
        <v>0</v>
      </c>
      <c r="BK366" s="231">
        <f t="shared" si="276"/>
        <v>0</v>
      </c>
      <c r="BL366" s="231">
        <f t="shared" si="276"/>
        <v>0</v>
      </c>
      <c r="BM366" s="231">
        <f t="shared" si="276"/>
        <v>0</v>
      </c>
      <c r="BN366" s="231">
        <f t="shared" si="276"/>
        <v>0</v>
      </c>
      <c r="BO366" s="231">
        <f t="shared" si="276"/>
        <v>0</v>
      </c>
      <c r="BP366" s="231">
        <f t="shared" si="276"/>
        <v>0</v>
      </c>
      <c r="BQ366" s="232">
        <f t="shared" si="276"/>
        <v>0</v>
      </c>
      <c r="BR366" s="233">
        <f t="shared" si="276"/>
        <v>0</v>
      </c>
      <c r="BS366" s="231">
        <f t="shared" si="276"/>
        <v>0</v>
      </c>
      <c r="BT366" s="231">
        <f t="shared" si="276"/>
        <v>0</v>
      </c>
      <c r="BU366" s="231">
        <f t="shared" si="276"/>
        <v>0</v>
      </c>
      <c r="BV366" s="231">
        <f t="shared" si="277"/>
        <v>0</v>
      </c>
      <c r="BW366" s="231">
        <f t="shared" si="277"/>
        <v>0</v>
      </c>
      <c r="BX366" s="231">
        <f t="shared" si="277"/>
        <v>0</v>
      </c>
      <c r="BY366" s="231">
        <f t="shared" si="277"/>
        <v>0</v>
      </c>
      <c r="BZ366" s="231">
        <f t="shared" si="277"/>
        <v>0</v>
      </c>
      <c r="CA366" s="231">
        <f t="shared" si="277"/>
        <v>0</v>
      </c>
      <c r="CB366" s="231">
        <f t="shared" si="277"/>
        <v>0</v>
      </c>
      <c r="CC366" s="232">
        <f t="shared" si="267"/>
        <v>0</v>
      </c>
      <c r="CD366" s="368"/>
    </row>
    <row r="367" spans="2:82" s="39" customFormat="1" ht="13.5" x14ac:dyDescent="0.75">
      <c r="B367" s="328" t="s">
        <v>800</v>
      </c>
      <c r="C367" s="329" t="s">
        <v>801</v>
      </c>
      <c r="D367" s="139" t="s">
        <v>479</v>
      </c>
      <c r="E367" s="276">
        <v>100</v>
      </c>
      <c r="F367" s="336"/>
      <c r="G367" s="74">
        <f t="shared" si="268"/>
        <v>0</v>
      </c>
      <c r="H367" s="230"/>
      <c r="I367" s="232"/>
      <c r="J367" s="230">
        <f t="shared" si="273"/>
        <v>0</v>
      </c>
      <c r="K367" s="231">
        <f t="shared" si="273"/>
        <v>0</v>
      </c>
      <c r="L367" s="231">
        <f t="shared" si="273"/>
        <v>0</v>
      </c>
      <c r="M367" s="231">
        <f t="shared" si="273"/>
        <v>0</v>
      </c>
      <c r="N367" s="231">
        <f t="shared" si="273"/>
        <v>0</v>
      </c>
      <c r="O367" s="231">
        <f t="shared" si="273"/>
        <v>0</v>
      </c>
      <c r="P367" s="231">
        <f t="shared" si="273"/>
        <v>0</v>
      </c>
      <c r="Q367" s="231">
        <f t="shared" si="273"/>
        <v>0</v>
      </c>
      <c r="R367" s="231">
        <f t="shared" si="273"/>
        <v>0</v>
      </c>
      <c r="S367" s="231">
        <f t="shared" si="273"/>
        <v>0</v>
      </c>
      <c r="T367" s="231">
        <f t="shared" si="273"/>
        <v>0</v>
      </c>
      <c r="U367" s="232">
        <f t="shared" si="273"/>
        <v>0</v>
      </c>
      <c r="V367" s="233">
        <f t="shared" si="273"/>
        <v>0</v>
      </c>
      <c r="W367" s="231">
        <f t="shared" si="273"/>
        <v>0</v>
      </c>
      <c r="X367" s="231">
        <f t="shared" si="273"/>
        <v>0</v>
      </c>
      <c r="Y367" s="231">
        <f t="shared" si="273"/>
        <v>0</v>
      </c>
      <c r="Z367" s="231">
        <f t="shared" si="274"/>
        <v>0</v>
      </c>
      <c r="AA367" s="231">
        <f t="shared" si="274"/>
        <v>0</v>
      </c>
      <c r="AB367" s="231">
        <f t="shared" si="274"/>
        <v>0</v>
      </c>
      <c r="AC367" s="231">
        <f t="shared" si="274"/>
        <v>0</v>
      </c>
      <c r="AD367" s="231">
        <f t="shared" si="274"/>
        <v>0</v>
      </c>
      <c r="AE367" s="231">
        <f t="shared" si="274"/>
        <v>0</v>
      </c>
      <c r="AF367" s="231">
        <f t="shared" si="274"/>
        <v>0</v>
      </c>
      <c r="AG367" s="232">
        <f t="shared" si="274"/>
        <v>0</v>
      </c>
      <c r="AH367" s="233">
        <f t="shared" si="274"/>
        <v>0</v>
      </c>
      <c r="AI367" s="231">
        <f t="shared" si="274"/>
        <v>0</v>
      </c>
      <c r="AJ367" s="231">
        <f t="shared" si="274"/>
        <v>0</v>
      </c>
      <c r="AK367" s="231">
        <f t="shared" si="274"/>
        <v>0</v>
      </c>
      <c r="AL367" s="231">
        <f t="shared" si="274"/>
        <v>0</v>
      </c>
      <c r="AM367" s="231">
        <f t="shared" si="274"/>
        <v>0</v>
      </c>
      <c r="AN367" s="231">
        <f t="shared" si="274"/>
        <v>0</v>
      </c>
      <c r="AO367" s="231">
        <f t="shared" si="274"/>
        <v>0</v>
      </c>
      <c r="AP367" s="231">
        <f t="shared" si="275"/>
        <v>0</v>
      </c>
      <c r="AQ367" s="231">
        <f t="shared" si="275"/>
        <v>0</v>
      </c>
      <c r="AR367" s="231">
        <f t="shared" si="275"/>
        <v>0</v>
      </c>
      <c r="AS367" s="232">
        <f t="shared" si="275"/>
        <v>0</v>
      </c>
      <c r="AT367" s="233">
        <f t="shared" si="275"/>
        <v>0</v>
      </c>
      <c r="AU367" s="231">
        <f t="shared" si="275"/>
        <v>0</v>
      </c>
      <c r="AV367" s="231">
        <f t="shared" si="275"/>
        <v>0</v>
      </c>
      <c r="AW367" s="231">
        <f t="shared" si="275"/>
        <v>0</v>
      </c>
      <c r="AX367" s="231">
        <f t="shared" si="275"/>
        <v>0</v>
      </c>
      <c r="AY367" s="231">
        <f t="shared" si="275"/>
        <v>0</v>
      </c>
      <c r="AZ367" s="231">
        <f t="shared" si="275"/>
        <v>0</v>
      </c>
      <c r="BA367" s="231">
        <f t="shared" si="275"/>
        <v>0</v>
      </c>
      <c r="BB367" s="231">
        <f t="shared" si="275"/>
        <v>0</v>
      </c>
      <c r="BC367" s="231">
        <f t="shared" si="275"/>
        <v>0</v>
      </c>
      <c r="BD367" s="231">
        <f t="shared" si="275"/>
        <v>0</v>
      </c>
      <c r="BE367" s="232">
        <f t="shared" si="275"/>
        <v>0</v>
      </c>
      <c r="BF367" s="233">
        <f t="shared" si="276"/>
        <v>0</v>
      </c>
      <c r="BG367" s="231">
        <f t="shared" si="276"/>
        <v>0</v>
      </c>
      <c r="BH367" s="231">
        <f t="shared" si="276"/>
        <v>0</v>
      </c>
      <c r="BI367" s="231">
        <f t="shared" si="276"/>
        <v>0</v>
      </c>
      <c r="BJ367" s="231">
        <f t="shared" si="276"/>
        <v>0</v>
      </c>
      <c r="BK367" s="231">
        <f t="shared" si="276"/>
        <v>0</v>
      </c>
      <c r="BL367" s="231">
        <f t="shared" si="276"/>
        <v>0</v>
      </c>
      <c r="BM367" s="231">
        <f t="shared" si="276"/>
        <v>0</v>
      </c>
      <c r="BN367" s="231">
        <f t="shared" si="276"/>
        <v>0</v>
      </c>
      <c r="BO367" s="231">
        <f t="shared" si="276"/>
        <v>0</v>
      </c>
      <c r="BP367" s="231">
        <f t="shared" si="276"/>
        <v>0</v>
      </c>
      <c r="BQ367" s="232">
        <f t="shared" si="276"/>
        <v>0</v>
      </c>
      <c r="BR367" s="233">
        <f t="shared" si="276"/>
        <v>0</v>
      </c>
      <c r="BS367" s="231">
        <f t="shared" si="276"/>
        <v>0</v>
      </c>
      <c r="BT367" s="231">
        <f t="shared" si="276"/>
        <v>0</v>
      </c>
      <c r="BU367" s="231">
        <f t="shared" si="276"/>
        <v>0</v>
      </c>
      <c r="BV367" s="231">
        <f t="shared" si="277"/>
        <v>0</v>
      </c>
      <c r="BW367" s="231">
        <f t="shared" si="277"/>
        <v>0</v>
      </c>
      <c r="BX367" s="231">
        <f t="shared" si="277"/>
        <v>0</v>
      </c>
      <c r="BY367" s="231">
        <f t="shared" si="277"/>
        <v>0</v>
      </c>
      <c r="BZ367" s="231">
        <f t="shared" si="277"/>
        <v>0</v>
      </c>
      <c r="CA367" s="231">
        <f t="shared" si="277"/>
        <v>0</v>
      </c>
      <c r="CB367" s="231">
        <f t="shared" si="277"/>
        <v>0</v>
      </c>
      <c r="CC367" s="232">
        <f t="shared" si="267"/>
        <v>0</v>
      </c>
      <c r="CD367" s="368"/>
    </row>
    <row r="368" spans="2:82" s="39" customFormat="1" ht="13.5" x14ac:dyDescent="0.75">
      <c r="B368" s="328" t="s">
        <v>802</v>
      </c>
      <c r="C368" s="329" t="s">
        <v>803</v>
      </c>
      <c r="D368" s="139" t="s">
        <v>479</v>
      </c>
      <c r="E368" s="276">
        <v>100</v>
      </c>
      <c r="F368" s="336"/>
      <c r="G368" s="74">
        <f t="shared" si="268"/>
        <v>0</v>
      </c>
      <c r="H368" s="230"/>
      <c r="I368" s="232"/>
      <c r="J368" s="230">
        <f t="shared" si="273"/>
        <v>0</v>
      </c>
      <c r="K368" s="231">
        <f t="shared" si="273"/>
        <v>0</v>
      </c>
      <c r="L368" s="231">
        <f t="shared" si="273"/>
        <v>0</v>
      </c>
      <c r="M368" s="231">
        <f t="shared" si="273"/>
        <v>0</v>
      </c>
      <c r="N368" s="231">
        <f t="shared" si="273"/>
        <v>0</v>
      </c>
      <c r="O368" s="231">
        <f t="shared" si="273"/>
        <v>0</v>
      </c>
      <c r="P368" s="231">
        <f t="shared" si="273"/>
        <v>0</v>
      </c>
      <c r="Q368" s="231">
        <f t="shared" si="273"/>
        <v>0</v>
      </c>
      <c r="R368" s="231">
        <f t="shared" si="273"/>
        <v>0</v>
      </c>
      <c r="S368" s="231">
        <f t="shared" si="273"/>
        <v>0</v>
      </c>
      <c r="T368" s="231">
        <f t="shared" si="273"/>
        <v>0</v>
      </c>
      <c r="U368" s="232">
        <f t="shared" si="273"/>
        <v>0</v>
      </c>
      <c r="V368" s="233">
        <f t="shared" si="273"/>
        <v>0</v>
      </c>
      <c r="W368" s="231">
        <f t="shared" si="273"/>
        <v>0</v>
      </c>
      <c r="X368" s="231">
        <f t="shared" si="273"/>
        <v>0</v>
      </c>
      <c r="Y368" s="231">
        <f t="shared" si="273"/>
        <v>0</v>
      </c>
      <c r="Z368" s="231">
        <f t="shared" si="274"/>
        <v>0</v>
      </c>
      <c r="AA368" s="231">
        <f t="shared" si="274"/>
        <v>0</v>
      </c>
      <c r="AB368" s="231">
        <f t="shared" si="274"/>
        <v>0</v>
      </c>
      <c r="AC368" s="231">
        <f t="shared" si="274"/>
        <v>0</v>
      </c>
      <c r="AD368" s="231">
        <f t="shared" si="274"/>
        <v>0</v>
      </c>
      <c r="AE368" s="231">
        <f t="shared" si="274"/>
        <v>0</v>
      </c>
      <c r="AF368" s="231">
        <f t="shared" si="274"/>
        <v>0</v>
      </c>
      <c r="AG368" s="232">
        <f t="shared" si="274"/>
        <v>0</v>
      </c>
      <c r="AH368" s="233">
        <f t="shared" si="274"/>
        <v>0</v>
      </c>
      <c r="AI368" s="231">
        <f t="shared" si="274"/>
        <v>0</v>
      </c>
      <c r="AJ368" s="231">
        <f t="shared" si="274"/>
        <v>0</v>
      </c>
      <c r="AK368" s="231">
        <f t="shared" si="274"/>
        <v>0</v>
      </c>
      <c r="AL368" s="231">
        <f t="shared" si="274"/>
        <v>0</v>
      </c>
      <c r="AM368" s="231">
        <f t="shared" si="274"/>
        <v>0</v>
      </c>
      <c r="AN368" s="231">
        <f t="shared" si="274"/>
        <v>0</v>
      </c>
      <c r="AO368" s="231">
        <f t="shared" si="274"/>
        <v>0</v>
      </c>
      <c r="AP368" s="231">
        <f t="shared" si="275"/>
        <v>0</v>
      </c>
      <c r="AQ368" s="231">
        <f t="shared" si="275"/>
        <v>0</v>
      </c>
      <c r="AR368" s="231">
        <f t="shared" si="275"/>
        <v>0</v>
      </c>
      <c r="AS368" s="232">
        <f t="shared" si="275"/>
        <v>0</v>
      </c>
      <c r="AT368" s="233">
        <f t="shared" si="275"/>
        <v>0</v>
      </c>
      <c r="AU368" s="231">
        <f t="shared" si="275"/>
        <v>0</v>
      </c>
      <c r="AV368" s="231">
        <f t="shared" si="275"/>
        <v>0</v>
      </c>
      <c r="AW368" s="231">
        <f t="shared" si="275"/>
        <v>0</v>
      </c>
      <c r="AX368" s="231">
        <f t="shared" si="275"/>
        <v>0</v>
      </c>
      <c r="AY368" s="231">
        <f t="shared" si="275"/>
        <v>0</v>
      </c>
      <c r="AZ368" s="231">
        <f t="shared" si="275"/>
        <v>0</v>
      </c>
      <c r="BA368" s="231">
        <f t="shared" si="275"/>
        <v>0</v>
      </c>
      <c r="BB368" s="231">
        <f t="shared" si="275"/>
        <v>0</v>
      </c>
      <c r="BC368" s="231">
        <f t="shared" si="275"/>
        <v>0</v>
      </c>
      <c r="BD368" s="231">
        <f t="shared" si="275"/>
        <v>0</v>
      </c>
      <c r="BE368" s="232">
        <f t="shared" si="275"/>
        <v>0</v>
      </c>
      <c r="BF368" s="233">
        <f t="shared" si="276"/>
        <v>0</v>
      </c>
      <c r="BG368" s="231">
        <f t="shared" si="276"/>
        <v>0</v>
      </c>
      <c r="BH368" s="231">
        <f t="shared" si="276"/>
        <v>0</v>
      </c>
      <c r="BI368" s="231">
        <f t="shared" si="276"/>
        <v>0</v>
      </c>
      <c r="BJ368" s="231">
        <f t="shared" si="276"/>
        <v>0</v>
      </c>
      <c r="BK368" s="231">
        <f t="shared" si="276"/>
        <v>0</v>
      </c>
      <c r="BL368" s="231">
        <f t="shared" si="276"/>
        <v>0</v>
      </c>
      <c r="BM368" s="231">
        <f t="shared" si="276"/>
        <v>0</v>
      </c>
      <c r="BN368" s="231">
        <f t="shared" si="276"/>
        <v>0</v>
      </c>
      <c r="BO368" s="231">
        <f t="shared" si="276"/>
        <v>0</v>
      </c>
      <c r="BP368" s="231">
        <f t="shared" si="276"/>
        <v>0</v>
      </c>
      <c r="BQ368" s="232">
        <f t="shared" si="276"/>
        <v>0</v>
      </c>
      <c r="BR368" s="233">
        <f t="shared" si="276"/>
        <v>0</v>
      </c>
      <c r="BS368" s="231">
        <f t="shared" si="276"/>
        <v>0</v>
      </c>
      <c r="BT368" s="231">
        <f t="shared" si="276"/>
        <v>0</v>
      </c>
      <c r="BU368" s="231">
        <f t="shared" si="276"/>
        <v>0</v>
      </c>
      <c r="BV368" s="231">
        <f t="shared" si="277"/>
        <v>0</v>
      </c>
      <c r="BW368" s="231">
        <f t="shared" si="277"/>
        <v>0</v>
      </c>
      <c r="BX368" s="231">
        <f t="shared" si="277"/>
        <v>0</v>
      </c>
      <c r="BY368" s="231">
        <f t="shared" si="277"/>
        <v>0</v>
      </c>
      <c r="BZ368" s="231">
        <f t="shared" si="277"/>
        <v>0</v>
      </c>
      <c r="CA368" s="231">
        <f t="shared" si="277"/>
        <v>0</v>
      </c>
      <c r="CB368" s="231">
        <f t="shared" si="277"/>
        <v>0</v>
      </c>
      <c r="CC368" s="232">
        <f t="shared" si="267"/>
        <v>0</v>
      </c>
      <c r="CD368" s="368"/>
    </row>
    <row r="369" spans="2:82" s="39" customFormat="1" ht="13.5" x14ac:dyDescent="0.75">
      <c r="B369" s="328" t="s">
        <v>804</v>
      </c>
      <c r="C369" s="329" t="s">
        <v>805</v>
      </c>
      <c r="D369" s="139" t="s">
        <v>479</v>
      </c>
      <c r="E369" s="276">
        <v>100</v>
      </c>
      <c r="F369" s="336"/>
      <c r="G369" s="74">
        <f t="shared" si="268"/>
        <v>0</v>
      </c>
      <c r="H369" s="230"/>
      <c r="I369" s="232"/>
      <c r="J369" s="230">
        <f t="shared" si="273"/>
        <v>0</v>
      </c>
      <c r="K369" s="231">
        <f t="shared" si="273"/>
        <v>0</v>
      </c>
      <c r="L369" s="231">
        <f t="shared" si="273"/>
        <v>0</v>
      </c>
      <c r="M369" s="231">
        <f t="shared" si="273"/>
        <v>0</v>
      </c>
      <c r="N369" s="231">
        <f t="shared" si="273"/>
        <v>0</v>
      </c>
      <c r="O369" s="231">
        <f t="shared" si="273"/>
        <v>0</v>
      </c>
      <c r="P369" s="231">
        <f t="shared" si="273"/>
        <v>0</v>
      </c>
      <c r="Q369" s="231">
        <f t="shared" si="273"/>
        <v>0</v>
      </c>
      <c r="R369" s="231">
        <f t="shared" si="273"/>
        <v>0</v>
      </c>
      <c r="S369" s="231">
        <f t="shared" si="273"/>
        <v>0</v>
      </c>
      <c r="T369" s="231">
        <f t="shared" si="273"/>
        <v>0</v>
      </c>
      <c r="U369" s="232">
        <f t="shared" si="273"/>
        <v>0</v>
      </c>
      <c r="V369" s="233">
        <f t="shared" si="273"/>
        <v>0</v>
      </c>
      <c r="W369" s="231">
        <f t="shared" si="273"/>
        <v>0</v>
      </c>
      <c r="X369" s="231">
        <f t="shared" si="273"/>
        <v>0</v>
      </c>
      <c r="Y369" s="231">
        <f t="shared" ref="Y369" si="278">$G369/72</f>
        <v>0</v>
      </c>
      <c r="Z369" s="231">
        <f t="shared" si="274"/>
        <v>0</v>
      </c>
      <c r="AA369" s="231">
        <f t="shared" si="274"/>
        <v>0</v>
      </c>
      <c r="AB369" s="231">
        <f t="shared" si="274"/>
        <v>0</v>
      </c>
      <c r="AC369" s="231">
        <f t="shared" si="274"/>
        <v>0</v>
      </c>
      <c r="AD369" s="231">
        <f t="shared" si="274"/>
        <v>0</v>
      </c>
      <c r="AE369" s="231">
        <f t="shared" si="274"/>
        <v>0</v>
      </c>
      <c r="AF369" s="231">
        <f t="shared" si="274"/>
        <v>0</v>
      </c>
      <c r="AG369" s="232">
        <f t="shared" si="274"/>
        <v>0</v>
      </c>
      <c r="AH369" s="233">
        <f t="shared" si="274"/>
        <v>0</v>
      </c>
      <c r="AI369" s="231">
        <f t="shared" si="274"/>
        <v>0</v>
      </c>
      <c r="AJ369" s="231">
        <f t="shared" si="274"/>
        <v>0</v>
      </c>
      <c r="AK369" s="231">
        <f t="shared" si="274"/>
        <v>0</v>
      </c>
      <c r="AL369" s="231">
        <f t="shared" si="274"/>
        <v>0</v>
      </c>
      <c r="AM369" s="231">
        <f t="shared" si="274"/>
        <v>0</v>
      </c>
      <c r="AN369" s="231">
        <f t="shared" si="274"/>
        <v>0</v>
      </c>
      <c r="AO369" s="231">
        <f t="shared" ref="AO369" si="279">$G369/72</f>
        <v>0</v>
      </c>
      <c r="AP369" s="231">
        <f t="shared" si="275"/>
        <v>0</v>
      </c>
      <c r="AQ369" s="231">
        <f t="shared" si="275"/>
        <v>0</v>
      </c>
      <c r="AR369" s="231">
        <f t="shared" si="275"/>
        <v>0</v>
      </c>
      <c r="AS369" s="232">
        <f t="shared" si="275"/>
        <v>0</v>
      </c>
      <c r="AT369" s="233">
        <f t="shared" si="275"/>
        <v>0</v>
      </c>
      <c r="AU369" s="231">
        <f t="shared" si="275"/>
        <v>0</v>
      </c>
      <c r="AV369" s="231">
        <f t="shared" si="275"/>
        <v>0</v>
      </c>
      <c r="AW369" s="231">
        <f t="shared" si="275"/>
        <v>0</v>
      </c>
      <c r="AX369" s="231">
        <f t="shared" si="275"/>
        <v>0</v>
      </c>
      <c r="AY369" s="231">
        <f t="shared" si="275"/>
        <v>0</v>
      </c>
      <c r="AZ369" s="231">
        <f t="shared" si="275"/>
        <v>0</v>
      </c>
      <c r="BA369" s="231">
        <f t="shared" si="275"/>
        <v>0</v>
      </c>
      <c r="BB369" s="231">
        <f t="shared" si="275"/>
        <v>0</v>
      </c>
      <c r="BC369" s="231">
        <f t="shared" si="275"/>
        <v>0</v>
      </c>
      <c r="BD369" s="231">
        <f t="shared" si="275"/>
        <v>0</v>
      </c>
      <c r="BE369" s="232">
        <f t="shared" ref="BE369" si="280">$G369/72</f>
        <v>0</v>
      </c>
      <c r="BF369" s="233">
        <f t="shared" si="276"/>
        <v>0</v>
      </c>
      <c r="BG369" s="231">
        <f t="shared" si="276"/>
        <v>0</v>
      </c>
      <c r="BH369" s="231">
        <f t="shared" si="276"/>
        <v>0</v>
      </c>
      <c r="BI369" s="231">
        <f t="shared" si="276"/>
        <v>0</v>
      </c>
      <c r="BJ369" s="231">
        <f t="shared" si="276"/>
        <v>0</v>
      </c>
      <c r="BK369" s="231">
        <f t="shared" si="276"/>
        <v>0</v>
      </c>
      <c r="BL369" s="231">
        <f t="shared" si="276"/>
        <v>0</v>
      </c>
      <c r="BM369" s="231">
        <f t="shared" si="276"/>
        <v>0</v>
      </c>
      <c r="BN369" s="231">
        <f t="shared" si="276"/>
        <v>0</v>
      </c>
      <c r="BO369" s="231">
        <f t="shared" si="276"/>
        <v>0</v>
      </c>
      <c r="BP369" s="231">
        <f t="shared" si="276"/>
        <v>0</v>
      </c>
      <c r="BQ369" s="232">
        <f t="shared" si="276"/>
        <v>0</v>
      </c>
      <c r="BR369" s="233">
        <f t="shared" si="276"/>
        <v>0</v>
      </c>
      <c r="BS369" s="231">
        <f t="shared" si="276"/>
        <v>0</v>
      </c>
      <c r="BT369" s="231">
        <f t="shared" si="276"/>
        <v>0</v>
      </c>
      <c r="BU369" s="231">
        <f t="shared" ref="BU369" si="281">$G369/72</f>
        <v>0</v>
      </c>
      <c r="BV369" s="231">
        <f t="shared" si="277"/>
        <v>0</v>
      </c>
      <c r="BW369" s="231">
        <f t="shared" si="277"/>
        <v>0</v>
      </c>
      <c r="BX369" s="231">
        <f t="shared" si="277"/>
        <v>0</v>
      </c>
      <c r="BY369" s="231">
        <f t="shared" si="277"/>
        <v>0</v>
      </c>
      <c r="BZ369" s="231">
        <f t="shared" si="277"/>
        <v>0</v>
      </c>
      <c r="CA369" s="231">
        <f t="shared" si="277"/>
        <v>0</v>
      </c>
      <c r="CB369" s="231">
        <f t="shared" si="277"/>
        <v>0</v>
      </c>
      <c r="CC369" s="232">
        <f t="shared" si="267"/>
        <v>0</v>
      </c>
      <c r="CD369" s="368"/>
    </row>
    <row r="370" spans="2:82" s="39" customFormat="1" ht="13.5" x14ac:dyDescent="0.75">
      <c r="B370" s="328" t="s">
        <v>806</v>
      </c>
      <c r="C370" s="329" t="s">
        <v>807</v>
      </c>
      <c r="D370" s="139" t="s">
        <v>479</v>
      </c>
      <c r="E370" s="276">
        <v>100</v>
      </c>
      <c r="F370" s="336"/>
      <c r="G370" s="74">
        <f t="shared" si="268"/>
        <v>0</v>
      </c>
      <c r="H370" s="230"/>
      <c r="I370" s="232"/>
      <c r="J370" s="230">
        <f t="shared" ref="J370:Y385" si="282">$G370/72</f>
        <v>0</v>
      </c>
      <c r="K370" s="231">
        <f t="shared" si="282"/>
        <v>0</v>
      </c>
      <c r="L370" s="231">
        <f t="shared" si="282"/>
        <v>0</v>
      </c>
      <c r="M370" s="231">
        <f t="shared" si="282"/>
        <v>0</v>
      </c>
      <c r="N370" s="231">
        <f t="shared" si="282"/>
        <v>0</v>
      </c>
      <c r="O370" s="231">
        <f t="shared" si="282"/>
        <v>0</v>
      </c>
      <c r="P370" s="231">
        <f t="shared" si="282"/>
        <v>0</v>
      </c>
      <c r="Q370" s="231">
        <f t="shared" si="282"/>
        <v>0</v>
      </c>
      <c r="R370" s="231">
        <f t="shared" si="282"/>
        <v>0</v>
      </c>
      <c r="S370" s="231">
        <f t="shared" si="282"/>
        <v>0</v>
      </c>
      <c r="T370" s="231">
        <f t="shared" si="282"/>
        <v>0</v>
      </c>
      <c r="U370" s="232">
        <f t="shared" si="282"/>
        <v>0</v>
      </c>
      <c r="V370" s="233">
        <f t="shared" si="282"/>
        <v>0</v>
      </c>
      <c r="W370" s="231">
        <f t="shared" si="282"/>
        <v>0</v>
      </c>
      <c r="X370" s="231">
        <f t="shared" si="282"/>
        <v>0</v>
      </c>
      <c r="Y370" s="231">
        <f t="shared" si="282"/>
        <v>0</v>
      </c>
      <c r="Z370" s="231">
        <f t="shared" ref="Z370:AO385" si="283">$G370/72</f>
        <v>0</v>
      </c>
      <c r="AA370" s="231">
        <f t="shared" si="283"/>
        <v>0</v>
      </c>
      <c r="AB370" s="231">
        <f t="shared" si="283"/>
        <v>0</v>
      </c>
      <c r="AC370" s="231">
        <f t="shared" si="283"/>
        <v>0</v>
      </c>
      <c r="AD370" s="231">
        <f t="shared" si="283"/>
        <v>0</v>
      </c>
      <c r="AE370" s="231">
        <f t="shared" si="283"/>
        <v>0</v>
      </c>
      <c r="AF370" s="231">
        <f t="shared" si="283"/>
        <v>0</v>
      </c>
      <c r="AG370" s="232">
        <f t="shared" si="283"/>
        <v>0</v>
      </c>
      <c r="AH370" s="233">
        <f t="shared" si="283"/>
        <v>0</v>
      </c>
      <c r="AI370" s="231">
        <f t="shared" si="283"/>
        <v>0</v>
      </c>
      <c r="AJ370" s="231">
        <f t="shared" si="283"/>
        <v>0</v>
      </c>
      <c r="AK370" s="231">
        <f t="shared" si="283"/>
        <v>0</v>
      </c>
      <c r="AL370" s="231">
        <f t="shared" si="283"/>
        <v>0</v>
      </c>
      <c r="AM370" s="231">
        <f t="shared" si="283"/>
        <v>0</v>
      </c>
      <c r="AN370" s="231">
        <f t="shared" si="283"/>
        <v>0</v>
      </c>
      <c r="AO370" s="231">
        <f t="shared" si="283"/>
        <v>0</v>
      </c>
      <c r="AP370" s="231">
        <f t="shared" ref="AP370:BE385" si="284">$G370/72</f>
        <v>0</v>
      </c>
      <c r="AQ370" s="231">
        <f t="shared" si="284"/>
        <v>0</v>
      </c>
      <c r="AR370" s="231">
        <f t="shared" si="284"/>
        <v>0</v>
      </c>
      <c r="AS370" s="232">
        <f t="shared" si="284"/>
        <v>0</v>
      </c>
      <c r="AT370" s="233">
        <f t="shared" si="284"/>
        <v>0</v>
      </c>
      <c r="AU370" s="231">
        <f t="shared" si="284"/>
        <v>0</v>
      </c>
      <c r="AV370" s="231">
        <f t="shared" si="284"/>
        <v>0</v>
      </c>
      <c r="AW370" s="231">
        <f t="shared" si="284"/>
        <v>0</v>
      </c>
      <c r="AX370" s="231">
        <f t="shared" si="284"/>
        <v>0</v>
      </c>
      <c r="AY370" s="231">
        <f t="shared" si="284"/>
        <v>0</v>
      </c>
      <c r="AZ370" s="231">
        <f t="shared" si="284"/>
        <v>0</v>
      </c>
      <c r="BA370" s="231">
        <f t="shared" si="284"/>
        <v>0</v>
      </c>
      <c r="BB370" s="231">
        <f t="shared" si="284"/>
        <v>0</v>
      </c>
      <c r="BC370" s="231">
        <f t="shared" si="284"/>
        <v>0</v>
      </c>
      <c r="BD370" s="231">
        <f t="shared" si="284"/>
        <v>0</v>
      </c>
      <c r="BE370" s="232">
        <f t="shared" si="284"/>
        <v>0</v>
      </c>
      <c r="BF370" s="233">
        <f t="shared" ref="BF370:BU385" si="285">$G370/72</f>
        <v>0</v>
      </c>
      <c r="BG370" s="231">
        <f t="shared" si="285"/>
        <v>0</v>
      </c>
      <c r="BH370" s="231">
        <f t="shared" si="285"/>
        <v>0</v>
      </c>
      <c r="BI370" s="231">
        <f t="shared" si="285"/>
        <v>0</v>
      </c>
      <c r="BJ370" s="231">
        <f t="shared" si="285"/>
        <v>0</v>
      </c>
      <c r="BK370" s="231">
        <f t="shared" si="285"/>
        <v>0</v>
      </c>
      <c r="BL370" s="231">
        <f t="shared" si="285"/>
        <v>0</v>
      </c>
      <c r="BM370" s="231">
        <f t="shared" si="285"/>
        <v>0</v>
      </c>
      <c r="BN370" s="231">
        <f t="shared" si="285"/>
        <v>0</v>
      </c>
      <c r="BO370" s="231">
        <f t="shared" si="285"/>
        <v>0</v>
      </c>
      <c r="BP370" s="231">
        <f t="shared" si="285"/>
        <v>0</v>
      </c>
      <c r="BQ370" s="232">
        <f t="shared" si="285"/>
        <v>0</v>
      </c>
      <c r="BR370" s="233">
        <f t="shared" si="285"/>
        <v>0</v>
      </c>
      <c r="BS370" s="231">
        <f t="shared" si="285"/>
        <v>0</v>
      </c>
      <c r="BT370" s="231">
        <f t="shared" si="285"/>
        <v>0</v>
      </c>
      <c r="BU370" s="231">
        <f t="shared" si="285"/>
        <v>0</v>
      </c>
      <c r="BV370" s="231">
        <f t="shared" si="277"/>
        <v>0</v>
      </c>
      <c r="BW370" s="231">
        <f t="shared" si="277"/>
        <v>0</v>
      </c>
      <c r="BX370" s="231">
        <f t="shared" si="277"/>
        <v>0</v>
      </c>
      <c r="BY370" s="231">
        <f t="shared" si="277"/>
        <v>0</v>
      </c>
      <c r="BZ370" s="231">
        <f t="shared" si="277"/>
        <v>0</v>
      </c>
      <c r="CA370" s="231">
        <f t="shared" si="277"/>
        <v>0</v>
      </c>
      <c r="CB370" s="231">
        <f t="shared" si="277"/>
        <v>0</v>
      </c>
      <c r="CC370" s="232">
        <f t="shared" si="267"/>
        <v>0</v>
      </c>
      <c r="CD370" s="368"/>
    </row>
    <row r="371" spans="2:82" s="39" customFormat="1" ht="13.5" x14ac:dyDescent="0.75">
      <c r="B371" s="328" t="s">
        <v>808</v>
      </c>
      <c r="C371" s="329" t="s">
        <v>809</v>
      </c>
      <c r="D371" s="139" t="s">
        <v>479</v>
      </c>
      <c r="E371" s="276">
        <v>100</v>
      </c>
      <c r="F371" s="336"/>
      <c r="G371" s="74">
        <f t="shared" si="268"/>
        <v>0</v>
      </c>
      <c r="H371" s="230"/>
      <c r="I371" s="232"/>
      <c r="J371" s="230">
        <f t="shared" si="282"/>
        <v>0</v>
      </c>
      <c r="K371" s="231">
        <f t="shared" si="282"/>
        <v>0</v>
      </c>
      <c r="L371" s="231">
        <f t="shared" si="282"/>
        <v>0</v>
      </c>
      <c r="M371" s="231">
        <f t="shared" si="282"/>
        <v>0</v>
      </c>
      <c r="N371" s="231">
        <f t="shared" si="282"/>
        <v>0</v>
      </c>
      <c r="O371" s="231">
        <f t="shared" si="282"/>
        <v>0</v>
      </c>
      <c r="P371" s="231">
        <f t="shared" si="282"/>
        <v>0</v>
      </c>
      <c r="Q371" s="231">
        <f t="shared" si="282"/>
        <v>0</v>
      </c>
      <c r="R371" s="231">
        <f t="shared" si="282"/>
        <v>0</v>
      </c>
      <c r="S371" s="231">
        <f t="shared" si="282"/>
        <v>0</v>
      </c>
      <c r="T371" s="231">
        <f t="shared" si="282"/>
        <v>0</v>
      </c>
      <c r="U371" s="232">
        <f t="shared" si="282"/>
        <v>0</v>
      </c>
      <c r="V371" s="233">
        <f t="shared" si="282"/>
        <v>0</v>
      </c>
      <c r="W371" s="231">
        <f t="shared" si="282"/>
        <v>0</v>
      </c>
      <c r="X371" s="231">
        <f t="shared" si="282"/>
        <v>0</v>
      </c>
      <c r="Y371" s="231">
        <f t="shared" si="282"/>
        <v>0</v>
      </c>
      <c r="Z371" s="231">
        <f t="shared" si="283"/>
        <v>0</v>
      </c>
      <c r="AA371" s="231">
        <f t="shared" si="283"/>
        <v>0</v>
      </c>
      <c r="AB371" s="231">
        <f t="shared" si="283"/>
        <v>0</v>
      </c>
      <c r="AC371" s="231">
        <f t="shared" si="283"/>
        <v>0</v>
      </c>
      <c r="AD371" s="231">
        <f t="shared" si="283"/>
        <v>0</v>
      </c>
      <c r="AE371" s="231">
        <f t="shared" si="283"/>
        <v>0</v>
      </c>
      <c r="AF371" s="231">
        <f t="shared" si="283"/>
        <v>0</v>
      </c>
      <c r="AG371" s="232">
        <f t="shared" si="283"/>
        <v>0</v>
      </c>
      <c r="AH371" s="233">
        <f t="shared" si="283"/>
        <v>0</v>
      </c>
      <c r="AI371" s="231">
        <f t="shared" si="283"/>
        <v>0</v>
      </c>
      <c r="AJ371" s="231">
        <f t="shared" si="283"/>
        <v>0</v>
      </c>
      <c r="AK371" s="231">
        <f t="shared" si="283"/>
        <v>0</v>
      </c>
      <c r="AL371" s="231">
        <f t="shared" si="283"/>
        <v>0</v>
      </c>
      <c r="AM371" s="231">
        <f t="shared" si="283"/>
        <v>0</v>
      </c>
      <c r="AN371" s="231">
        <f t="shared" si="283"/>
        <v>0</v>
      </c>
      <c r="AO371" s="231">
        <f t="shared" si="283"/>
        <v>0</v>
      </c>
      <c r="AP371" s="231">
        <f t="shared" si="284"/>
        <v>0</v>
      </c>
      <c r="AQ371" s="231">
        <f t="shared" si="284"/>
        <v>0</v>
      </c>
      <c r="AR371" s="231">
        <f t="shared" si="284"/>
        <v>0</v>
      </c>
      <c r="AS371" s="232">
        <f t="shared" si="284"/>
        <v>0</v>
      </c>
      <c r="AT371" s="233">
        <f t="shared" si="284"/>
        <v>0</v>
      </c>
      <c r="AU371" s="231">
        <f t="shared" si="284"/>
        <v>0</v>
      </c>
      <c r="AV371" s="231">
        <f t="shared" si="284"/>
        <v>0</v>
      </c>
      <c r="AW371" s="231">
        <f t="shared" si="284"/>
        <v>0</v>
      </c>
      <c r="AX371" s="231">
        <f t="shared" si="284"/>
        <v>0</v>
      </c>
      <c r="AY371" s="231">
        <f t="shared" si="284"/>
        <v>0</v>
      </c>
      <c r="AZ371" s="231">
        <f t="shared" si="284"/>
        <v>0</v>
      </c>
      <c r="BA371" s="231">
        <f t="shared" si="284"/>
        <v>0</v>
      </c>
      <c r="BB371" s="231">
        <f t="shared" si="284"/>
        <v>0</v>
      </c>
      <c r="BC371" s="231">
        <f t="shared" si="284"/>
        <v>0</v>
      </c>
      <c r="BD371" s="231">
        <f t="shared" si="284"/>
        <v>0</v>
      </c>
      <c r="BE371" s="232">
        <f t="shared" si="284"/>
        <v>0</v>
      </c>
      <c r="BF371" s="233">
        <f t="shared" si="285"/>
        <v>0</v>
      </c>
      <c r="BG371" s="231">
        <f t="shared" si="285"/>
        <v>0</v>
      </c>
      <c r="BH371" s="231">
        <f t="shared" si="285"/>
        <v>0</v>
      </c>
      <c r="BI371" s="231">
        <f t="shared" si="285"/>
        <v>0</v>
      </c>
      <c r="BJ371" s="231">
        <f t="shared" si="285"/>
        <v>0</v>
      </c>
      <c r="BK371" s="231">
        <f t="shared" si="285"/>
        <v>0</v>
      </c>
      <c r="BL371" s="231">
        <f t="shared" si="285"/>
        <v>0</v>
      </c>
      <c r="BM371" s="231">
        <f t="shared" si="285"/>
        <v>0</v>
      </c>
      <c r="BN371" s="231">
        <f t="shared" si="285"/>
        <v>0</v>
      </c>
      <c r="BO371" s="231">
        <f t="shared" si="285"/>
        <v>0</v>
      </c>
      <c r="BP371" s="231">
        <f t="shared" si="285"/>
        <v>0</v>
      </c>
      <c r="BQ371" s="232">
        <f t="shared" si="285"/>
        <v>0</v>
      </c>
      <c r="BR371" s="233">
        <f t="shared" si="285"/>
        <v>0</v>
      </c>
      <c r="BS371" s="231">
        <f t="shared" si="285"/>
        <v>0</v>
      </c>
      <c r="BT371" s="231">
        <f t="shared" si="285"/>
        <v>0</v>
      </c>
      <c r="BU371" s="231">
        <f t="shared" si="285"/>
        <v>0</v>
      </c>
      <c r="BV371" s="231">
        <f t="shared" si="277"/>
        <v>0</v>
      </c>
      <c r="BW371" s="231">
        <f t="shared" si="277"/>
        <v>0</v>
      </c>
      <c r="BX371" s="231">
        <f t="shared" si="277"/>
        <v>0</v>
      </c>
      <c r="BY371" s="231">
        <f t="shared" si="277"/>
        <v>0</v>
      </c>
      <c r="BZ371" s="231">
        <f t="shared" si="277"/>
        <v>0</v>
      </c>
      <c r="CA371" s="231">
        <f t="shared" si="277"/>
        <v>0</v>
      </c>
      <c r="CB371" s="231">
        <f t="shared" si="277"/>
        <v>0</v>
      </c>
      <c r="CC371" s="232">
        <f t="shared" si="267"/>
        <v>0</v>
      </c>
      <c r="CD371" s="368"/>
    </row>
    <row r="372" spans="2:82" s="39" customFormat="1" ht="13.5" x14ac:dyDescent="0.75">
      <c r="B372" s="328" t="s">
        <v>810</v>
      </c>
      <c r="C372" s="329" t="s">
        <v>811</v>
      </c>
      <c r="D372" s="139" t="s">
        <v>479</v>
      </c>
      <c r="E372" s="276">
        <v>100</v>
      </c>
      <c r="F372" s="336"/>
      <c r="G372" s="74">
        <f t="shared" si="268"/>
        <v>0</v>
      </c>
      <c r="H372" s="230"/>
      <c r="I372" s="232"/>
      <c r="J372" s="230">
        <f t="shared" si="282"/>
        <v>0</v>
      </c>
      <c r="K372" s="231">
        <f t="shared" si="282"/>
        <v>0</v>
      </c>
      <c r="L372" s="231">
        <f t="shared" si="282"/>
        <v>0</v>
      </c>
      <c r="M372" s="231">
        <f t="shared" si="282"/>
        <v>0</v>
      </c>
      <c r="N372" s="231">
        <f t="shared" si="282"/>
        <v>0</v>
      </c>
      <c r="O372" s="231">
        <f t="shared" si="282"/>
        <v>0</v>
      </c>
      <c r="P372" s="231">
        <f t="shared" si="282"/>
        <v>0</v>
      </c>
      <c r="Q372" s="231">
        <f t="shared" si="282"/>
        <v>0</v>
      </c>
      <c r="R372" s="231">
        <f t="shared" si="282"/>
        <v>0</v>
      </c>
      <c r="S372" s="231">
        <f t="shared" si="282"/>
        <v>0</v>
      </c>
      <c r="T372" s="231">
        <f t="shared" si="282"/>
        <v>0</v>
      </c>
      <c r="U372" s="232">
        <f t="shared" si="282"/>
        <v>0</v>
      </c>
      <c r="V372" s="233">
        <f t="shared" si="282"/>
        <v>0</v>
      </c>
      <c r="W372" s="231">
        <f t="shared" si="282"/>
        <v>0</v>
      </c>
      <c r="X372" s="231">
        <f t="shared" si="282"/>
        <v>0</v>
      </c>
      <c r="Y372" s="231">
        <f t="shared" si="282"/>
        <v>0</v>
      </c>
      <c r="Z372" s="231">
        <f t="shared" si="283"/>
        <v>0</v>
      </c>
      <c r="AA372" s="231">
        <f t="shared" si="283"/>
        <v>0</v>
      </c>
      <c r="AB372" s="231">
        <f t="shared" si="283"/>
        <v>0</v>
      </c>
      <c r="AC372" s="231">
        <f t="shared" si="283"/>
        <v>0</v>
      </c>
      <c r="AD372" s="231">
        <f t="shared" si="283"/>
        <v>0</v>
      </c>
      <c r="AE372" s="231">
        <f t="shared" si="283"/>
        <v>0</v>
      </c>
      <c r="AF372" s="231">
        <f t="shared" si="283"/>
        <v>0</v>
      </c>
      <c r="AG372" s="232">
        <f t="shared" si="283"/>
        <v>0</v>
      </c>
      <c r="AH372" s="233">
        <f t="shared" si="283"/>
        <v>0</v>
      </c>
      <c r="AI372" s="231">
        <f t="shared" si="283"/>
        <v>0</v>
      </c>
      <c r="AJ372" s="231">
        <f t="shared" si="283"/>
        <v>0</v>
      </c>
      <c r="AK372" s="231">
        <f t="shared" si="283"/>
        <v>0</v>
      </c>
      <c r="AL372" s="231">
        <f t="shared" si="283"/>
        <v>0</v>
      </c>
      <c r="AM372" s="231">
        <f t="shared" si="283"/>
        <v>0</v>
      </c>
      <c r="AN372" s="231">
        <f t="shared" si="283"/>
        <v>0</v>
      </c>
      <c r="AO372" s="231">
        <f t="shared" si="283"/>
        <v>0</v>
      </c>
      <c r="AP372" s="231">
        <f t="shared" si="284"/>
        <v>0</v>
      </c>
      <c r="AQ372" s="231">
        <f t="shared" si="284"/>
        <v>0</v>
      </c>
      <c r="AR372" s="231">
        <f t="shared" si="284"/>
        <v>0</v>
      </c>
      <c r="AS372" s="232">
        <f t="shared" si="284"/>
        <v>0</v>
      </c>
      <c r="AT372" s="233">
        <f t="shared" si="284"/>
        <v>0</v>
      </c>
      <c r="AU372" s="231">
        <f t="shared" si="284"/>
        <v>0</v>
      </c>
      <c r="AV372" s="231">
        <f t="shared" si="284"/>
        <v>0</v>
      </c>
      <c r="AW372" s="231">
        <f t="shared" si="284"/>
        <v>0</v>
      </c>
      <c r="AX372" s="231">
        <f t="shared" si="284"/>
        <v>0</v>
      </c>
      <c r="AY372" s="231">
        <f t="shared" si="284"/>
        <v>0</v>
      </c>
      <c r="AZ372" s="231">
        <f t="shared" si="284"/>
        <v>0</v>
      </c>
      <c r="BA372" s="231">
        <f t="shared" si="284"/>
        <v>0</v>
      </c>
      <c r="BB372" s="231">
        <f t="shared" si="284"/>
        <v>0</v>
      </c>
      <c r="BC372" s="231">
        <f t="shared" si="284"/>
        <v>0</v>
      </c>
      <c r="BD372" s="231">
        <f t="shared" si="284"/>
        <v>0</v>
      </c>
      <c r="BE372" s="232">
        <f t="shared" si="284"/>
        <v>0</v>
      </c>
      <c r="BF372" s="233">
        <f t="shared" si="285"/>
        <v>0</v>
      </c>
      <c r="BG372" s="231">
        <f t="shared" si="285"/>
        <v>0</v>
      </c>
      <c r="BH372" s="231">
        <f t="shared" si="285"/>
        <v>0</v>
      </c>
      <c r="BI372" s="231">
        <f t="shared" si="285"/>
        <v>0</v>
      </c>
      <c r="BJ372" s="231">
        <f t="shared" si="285"/>
        <v>0</v>
      </c>
      <c r="BK372" s="231">
        <f t="shared" si="285"/>
        <v>0</v>
      </c>
      <c r="BL372" s="231">
        <f t="shared" si="285"/>
        <v>0</v>
      </c>
      <c r="BM372" s="231">
        <f t="shared" si="285"/>
        <v>0</v>
      </c>
      <c r="BN372" s="231">
        <f t="shared" si="285"/>
        <v>0</v>
      </c>
      <c r="BO372" s="231">
        <f t="shared" si="285"/>
        <v>0</v>
      </c>
      <c r="BP372" s="231">
        <f t="shared" si="285"/>
        <v>0</v>
      </c>
      <c r="BQ372" s="232">
        <f t="shared" si="285"/>
        <v>0</v>
      </c>
      <c r="BR372" s="233">
        <f t="shared" si="285"/>
        <v>0</v>
      </c>
      <c r="BS372" s="231">
        <f t="shared" si="285"/>
        <v>0</v>
      </c>
      <c r="BT372" s="231">
        <f t="shared" si="285"/>
        <v>0</v>
      </c>
      <c r="BU372" s="231">
        <f t="shared" si="285"/>
        <v>0</v>
      </c>
      <c r="BV372" s="231">
        <f t="shared" si="277"/>
        <v>0</v>
      </c>
      <c r="BW372" s="231">
        <f t="shared" si="277"/>
        <v>0</v>
      </c>
      <c r="BX372" s="231">
        <f t="shared" si="277"/>
        <v>0</v>
      </c>
      <c r="BY372" s="231">
        <f t="shared" si="277"/>
        <v>0</v>
      </c>
      <c r="BZ372" s="231">
        <f t="shared" si="277"/>
        <v>0</v>
      </c>
      <c r="CA372" s="231">
        <f t="shared" si="277"/>
        <v>0</v>
      </c>
      <c r="CB372" s="231">
        <f t="shared" si="277"/>
        <v>0</v>
      </c>
      <c r="CC372" s="232">
        <f t="shared" si="267"/>
        <v>0</v>
      </c>
      <c r="CD372" s="368"/>
    </row>
    <row r="373" spans="2:82" s="39" customFormat="1" ht="13.5" x14ac:dyDescent="0.75">
      <c r="B373" s="328" t="s">
        <v>812</v>
      </c>
      <c r="C373" s="329" t="s">
        <v>813</v>
      </c>
      <c r="D373" s="139" t="s">
        <v>479</v>
      </c>
      <c r="E373" s="276">
        <v>100</v>
      </c>
      <c r="F373" s="336"/>
      <c r="G373" s="74">
        <f t="shared" si="268"/>
        <v>0</v>
      </c>
      <c r="H373" s="230"/>
      <c r="I373" s="232"/>
      <c r="J373" s="230">
        <f t="shared" si="282"/>
        <v>0</v>
      </c>
      <c r="K373" s="231">
        <f t="shared" si="282"/>
        <v>0</v>
      </c>
      <c r="L373" s="231">
        <f t="shared" si="282"/>
        <v>0</v>
      </c>
      <c r="M373" s="231">
        <f t="shared" si="282"/>
        <v>0</v>
      </c>
      <c r="N373" s="231">
        <f t="shared" si="282"/>
        <v>0</v>
      </c>
      <c r="O373" s="231">
        <f t="shared" si="282"/>
        <v>0</v>
      </c>
      <c r="P373" s="231">
        <f t="shared" si="282"/>
        <v>0</v>
      </c>
      <c r="Q373" s="231">
        <f t="shared" si="282"/>
        <v>0</v>
      </c>
      <c r="R373" s="231">
        <f t="shared" si="282"/>
        <v>0</v>
      </c>
      <c r="S373" s="231">
        <f t="shared" si="282"/>
        <v>0</v>
      </c>
      <c r="T373" s="231">
        <f t="shared" si="282"/>
        <v>0</v>
      </c>
      <c r="U373" s="232">
        <f t="shared" si="282"/>
        <v>0</v>
      </c>
      <c r="V373" s="233">
        <f t="shared" si="282"/>
        <v>0</v>
      </c>
      <c r="W373" s="231">
        <f t="shared" si="282"/>
        <v>0</v>
      </c>
      <c r="X373" s="231">
        <f t="shared" si="282"/>
        <v>0</v>
      </c>
      <c r="Y373" s="231">
        <f t="shared" si="282"/>
        <v>0</v>
      </c>
      <c r="Z373" s="231">
        <f t="shared" si="283"/>
        <v>0</v>
      </c>
      <c r="AA373" s="231">
        <f t="shared" si="283"/>
        <v>0</v>
      </c>
      <c r="AB373" s="231">
        <f t="shared" si="283"/>
        <v>0</v>
      </c>
      <c r="AC373" s="231">
        <f t="shared" si="283"/>
        <v>0</v>
      </c>
      <c r="AD373" s="231">
        <f t="shared" si="283"/>
        <v>0</v>
      </c>
      <c r="AE373" s="231">
        <f t="shared" si="283"/>
        <v>0</v>
      </c>
      <c r="AF373" s="231">
        <f t="shared" si="283"/>
        <v>0</v>
      </c>
      <c r="AG373" s="232">
        <f t="shared" si="283"/>
        <v>0</v>
      </c>
      <c r="AH373" s="233">
        <f t="shared" si="283"/>
        <v>0</v>
      </c>
      <c r="AI373" s="231">
        <f t="shared" si="283"/>
        <v>0</v>
      </c>
      <c r="AJ373" s="231">
        <f t="shared" si="283"/>
        <v>0</v>
      </c>
      <c r="AK373" s="231">
        <f t="shared" si="283"/>
        <v>0</v>
      </c>
      <c r="AL373" s="231">
        <f t="shared" si="283"/>
        <v>0</v>
      </c>
      <c r="AM373" s="231">
        <f t="shared" si="283"/>
        <v>0</v>
      </c>
      <c r="AN373" s="231">
        <f t="shared" si="283"/>
        <v>0</v>
      </c>
      <c r="AO373" s="231">
        <f t="shared" si="283"/>
        <v>0</v>
      </c>
      <c r="AP373" s="231">
        <f t="shared" si="284"/>
        <v>0</v>
      </c>
      <c r="AQ373" s="231">
        <f t="shared" si="284"/>
        <v>0</v>
      </c>
      <c r="AR373" s="231">
        <f t="shared" si="284"/>
        <v>0</v>
      </c>
      <c r="AS373" s="232">
        <f t="shared" si="284"/>
        <v>0</v>
      </c>
      <c r="AT373" s="233">
        <f t="shared" si="284"/>
        <v>0</v>
      </c>
      <c r="AU373" s="231">
        <f t="shared" si="284"/>
        <v>0</v>
      </c>
      <c r="AV373" s="231">
        <f t="shared" si="284"/>
        <v>0</v>
      </c>
      <c r="AW373" s="231">
        <f t="shared" si="284"/>
        <v>0</v>
      </c>
      <c r="AX373" s="231">
        <f t="shared" si="284"/>
        <v>0</v>
      </c>
      <c r="AY373" s="231">
        <f t="shared" si="284"/>
        <v>0</v>
      </c>
      <c r="AZ373" s="231">
        <f t="shared" si="284"/>
        <v>0</v>
      </c>
      <c r="BA373" s="231">
        <f t="shared" si="284"/>
        <v>0</v>
      </c>
      <c r="BB373" s="231">
        <f t="shared" si="284"/>
        <v>0</v>
      </c>
      <c r="BC373" s="231">
        <f t="shared" si="284"/>
        <v>0</v>
      </c>
      <c r="BD373" s="231">
        <f t="shared" si="284"/>
        <v>0</v>
      </c>
      <c r="BE373" s="232">
        <f t="shared" si="284"/>
        <v>0</v>
      </c>
      <c r="BF373" s="233">
        <f t="shared" si="285"/>
        <v>0</v>
      </c>
      <c r="BG373" s="231">
        <f t="shared" si="285"/>
        <v>0</v>
      </c>
      <c r="BH373" s="231">
        <f t="shared" si="285"/>
        <v>0</v>
      </c>
      <c r="BI373" s="231">
        <f t="shared" si="285"/>
        <v>0</v>
      </c>
      <c r="BJ373" s="231">
        <f t="shared" si="285"/>
        <v>0</v>
      </c>
      <c r="BK373" s="231">
        <f t="shared" si="285"/>
        <v>0</v>
      </c>
      <c r="BL373" s="231">
        <f t="shared" si="285"/>
        <v>0</v>
      </c>
      <c r="BM373" s="231">
        <f t="shared" si="285"/>
        <v>0</v>
      </c>
      <c r="BN373" s="231">
        <f t="shared" si="285"/>
        <v>0</v>
      </c>
      <c r="BO373" s="231">
        <f t="shared" si="285"/>
        <v>0</v>
      </c>
      <c r="BP373" s="231">
        <f t="shared" si="285"/>
        <v>0</v>
      </c>
      <c r="BQ373" s="232">
        <f t="shared" si="285"/>
        <v>0</v>
      </c>
      <c r="BR373" s="233">
        <f t="shared" si="285"/>
        <v>0</v>
      </c>
      <c r="BS373" s="231">
        <f t="shared" si="285"/>
        <v>0</v>
      </c>
      <c r="BT373" s="231">
        <f t="shared" si="285"/>
        <v>0</v>
      </c>
      <c r="BU373" s="231">
        <f t="shared" si="285"/>
        <v>0</v>
      </c>
      <c r="BV373" s="231">
        <f t="shared" si="277"/>
        <v>0</v>
      </c>
      <c r="BW373" s="231">
        <f t="shared" si="277"/>
        <v>0</v>
      </c>
      <c r="BX373" s="231">
        <f t="shared" si="277"/>
        <v>0</v>
      </c>
      <c r="BY373" s="231">
        <f t="shared" si="277"/>
        <v>0</v>
      </c>
      <c r="BZ373" s="231">
        <f t="shared" si="277"/>
        <v>0</v>
      </c>
      <c r="CA373" s="231">
        <f t="shared" si="277"/>
        <v>0</v>
      </c>
      <c r="CB373" s="231">
        <f t="shared" si="277"/>
        <v>0</v>
      </c>
      <c r="CC373" s="232">
        <f t="shared" si="267"/>
        <v>0</v>
      </c>
      <c r="CD373" s="368"/>
    </row>
    <row r="374" spans="2:82" s="39" customFormat="1" ht="13.5" x14ac:dyDescent="0.75">
      <c r="B374" s="328" t="s">
        <v>814</v>
      </c>
      <c r="C374" s="329" t="s">
        <v>815</v>
      </c>
      <c r="D374" s="139" t="s">
        <v>446</v>
      </c>
      <c r="E374" s="276">
        <v>4</v>
      </c>
      <c r="F374" s="336"/>
      <c r="G374" s="74">
        <f t="shared" si="268"/>
        <v>0</v>
      </c>
      <c r="H374" s="230"/>
      <c r="I374" s="232"/>
      <c r="J374" s="230">
        <f t="shared" si="282"/>
        <v>0</v>
      </c>
      <c r="K374" s="231">
        <f t="shared" si="282"/>
        <v>0</v>
      </c>
      <c r="L374" s="231">
        <f t="shared" si="282"/>
        <v>0</v>
      </c>
      <c r="M374" s="231">
        <f t="shared" si="282"/>
        <v>0</v>
      </c>
      <c r="N374" s="231">
        <f t="shared" si="282"/>
        <v>0</v>
      </c>
      <c r="O374" s="231">
        <f t="shared" si="282"/>
        <v>0</v>
      </c>
      <c r="P374" s="231">
        <f t="shared" si="282"/>
        <v>0</v>
      </c>
      <c r="Q374" s="231">
        <f t="shared" si="282"/>
        <v>0</v>
      </c>
      <c r="R374" s="231">
        <f t="shared" si="282"/>
        <v>0</v>
      </c>
      <c r="S374" s="231">
        <f t="shared" si="282"/>
        <v>0</v>
      </c>
      <c r="T374" s="231">
        <f t="shared" si="282"/>
        <v>0</v>
      </c>
      <c r="U374" s="232">
        <f t="shared" si="282"/>
        <v>0</v>
      </c>
      <c r="V374" s="233">
        <f t="shared" si="282"/>
        <v>0</v>
      </c>
      <c r="W374" s="231">
        <f t="shared" si="282"/>
        <v>0</v>
      </c>
      <c r="X374" s="231">
        <f t="shared" si="282"/>
        <v>0</v>
      </c>
      <c r="Y374" s="231">
        <f t="shared" si="282"/>
        <v>0</v>
      </c>
      <c r="Z374" s="231">
        <f t="shared" si="283"/>
        <v>0</v>
      </c>
      <c r="AA374" s="231">
        <f t="shared" si="283"/>
        <v>0</v>
      </c>
      <c r="AB374" s="231">
        <f t="shared" si="283"/>
        <v>0</v>
      </c>
      <c r="AC374" s="231">
        <f t="shared" si="283"/>
        <v>0</v>
      </c>
      <c r="AD374" s="231">
        <f t="shared" si="283"/>
        <v>0</v>
      </c>
      <c r="AE374" s="231">
        <f t="shared" si="283"/>
        <v>0</v>
      </c>
      <c r="AF374" s="231">
        <f t="shared" si="283"/>
        <v>0</v>
      </c>
      <c r="AG374" s="232">
        <f t="shared" si="283"/>
        <v>0</v>
      </c>
      <c r="AH374" s="233">
        <f t="shared" si="283"/>
        <v>0</v>
      </c>
      <c r="AI374" s="231">
        <f t="shared" si="283"/>
        <v>0</v>
      </c>
      <c r="AJ374" s="231">
        <f t="shared" si="283"/>
        <v>0</v>
      </c>
      <c r="AK374" s="231">
        <f t="shared" si="283"/>
        <v>0</v>
      </c>
      <c r="AL374" s="231">
        <f t="shared" si="283"/>
        <v>0</v>
      </c>
      <c r="AM374" s="231">
        <f t="shared" si="283"/>
        <v>0</v>
      </c>
      <c r="AN374" s="231">
        <f t="shared" si="283"/>
        <v>0</v>
      </c>
      <c r="AO374" s="231">
        <f t="shared" si="283"/>
        <v>0</v>
      </c>
      <c r="AP374" s="231">
        <f t="shared" si="284"/>
        <v>0</v>
      </c>
      <c r="AQ374" s="231">
        <f t="shared" si="284"/>
        <v>0</v>
      </c>
      <c r="AR374" s="231">
        <f t="shared" si="284"/>
        <v>0</v>
      </c>
      <c r="AS374" s="232">
        <f t="shared" si="284"/>
        <v>0</v>
      </c>
      <c r="AT374" s="233">
        <f t="shared" si="284"/>
        <v>0</v>
      </c>
      <c r="AU374" s="231">
        <f t="shared" si="284"/>
        <v>0</v>
      </c>
      <c r="AV374" s="231">
        <f t="shared" si="284"/>
        <v>0</v>
      </c>
      <c r="AW374" s="231">
        <f t="shared" si="284"/>
        <v>0</v>
      </c>
      <c r="AX374" s="231">
        <f t="shared" si="284"/>
        <v>0</v>
      </c>
      <c r="AY374" s="231">
        <f t="shared" si="284"/>
        <v>0</v>
      </c>
      <c r="AZ374" s="231">
        <f t="shared" si="284"/>
        <v>0</v>
      </c>
      <c r="BA374" s="231">
        <f t="shared" si="284"/>
        <v>0</v>
      </c>
      <c r="BB374" s="231">
        <f t="shared" si="284"/>
        <v>0</v>
      </c>
      <c r="BC374" s="231">
        <f t="shared" si="284"/>
        <v>0</v>
      </c>
      <c r="BD374" s="231">
        <f t="shared" si="284"/>
        <v>0</v>
      </c>
      <c r="BE374" s="232">
        <f t="shared" si="284"/>
        <v>0</v>
      </c>
      <c r="BF374" s="233">
        <f t="shared" si="285"/>
        <v>0</v>
      </c>
      <c r="BG374" s="231">
        <f t="shared" si="285"/>
        <v>0</v>
      </c>
      <c r="BH374" s="231">
        <f t="shared" si="285"/>
        <v>0</v>
      </c>
      <c r="BI374" s="231">
        <f t="shared" si="285"/>
        <v>0</v>
      </c>
      <c r="BJ374" s="231">
        <f t="shared" si="285"/>
        <v>0</v>
      </c>
      <c r="BK374" s="231">
        <f t="shared" si="285"/>
        <v>0</v>
      </c>
      <c r="BL374" s="231">
        <f t="shared" si="285"/>
        <v>0</v>
      </c>
      <c r="BM374" s="231">
        <f t="shared" si="285"/>
        <v>0</v>
      </c>
      <c r="BN374" s="231">
        <f t="shared" si="285"/>
        <v>0</v>
      </c>
      <c r="BO374" s="231">
        <f t="shared" si="285"/>
        <v>0</v>
      </c>
      <c r="BP374" s="231">
        <f t="shared" si="285"/>
        <v>0</v>
      </c>
      <c r="BQ374" s="232">
        <f t="shared" si="285"/>
        <v>0</v>
      </c>
      <c r="BR374" s="233">
        <f t="shared" si="285"/>
        <v>0</v>
      </c>
      <c r="BS374" s="231">
        <f t="shared" si="285"/>
        <v>0</v>
      </c>
      <c r="BT374" s="231">
        <f t="shared" si="285"/>
        <v>0</v>
      </c>
      <c r="BU374" s="231">
        <f t="shared" si="285"/>
        <v>0</v>
      </c>
      <c r="BV374" s="231">
        <f t="shared" si="277"/>
        <v>0</v>
      </c>
      <c r="BW374" s="231">
        <f t="shared" si="277"/>
        <v>0</v>
      </c>
      <c r="BX374" s="231">
        <f t="shared" si="277"/>
        <v>0</v>
      </c>
      <c r="BY374" s="231">
        <f t="shared" si="277"/>
        <v>0</v>
      </c>
      <c r="BZ374" s="231">
        <f t="shared" si="277"/>
        <v>0</v>
      </c>
      <c r="CA374" s="231">
        <f t="shared" si="277"/>
        <v>0</v>
      </c>
      <c r="CB374" s="231">
        <f t="shared" si="277"/>
        <v>0</v>
      </c>
      <c r="CC374" s="232">
        <f t="shared" si="267"/>
        <v>0</v>
      </c>
      <c r="CD374" s="368"/>
    </row>
    <row r="375" spans="2:82" s="39" customFormat="1" ht="13.5" x14ac:dyDescent="0.75">
      <c r="B375" s="328" t="s">
        <v>816</v>
      </c>
      <c r="C375" s="329" t="s">
        <v>817</v>
      </c>
      <c r="D375" s="139" t="s">
        <v>446</v>
      </c>
      <c r="E375" s="276">
        <v>4</v>
      </c>
      <c r="F375" s="336"/>
      <c r="G375" s="74">
        <f t="shared" si="268"/>
        <v>0</v>
      </c>
      <c r="H375" s="230"/>
      <c r="I375" s="232"/>
      <c r="J375" s="230">
        <f t="shared" si="282"/>
        <v>0</v>
      </c>
      <c r="K375" s="231">
        <f t="shared" si="282"/>
        <v>0</v>
      </c>
      <c r="L375" s="231">
        <f t="shared" si="282"/>
        <v>0</v>
      </c>
      <c r="M375" s="231">
        <f t="shared" si="282"/>
        <v>0</v>
      </c>
      <c r="N375" s="231">
        <f t="shared" si="282"/>
        <v>0</v>
      </c>
      <c r="O375" s="231">
        <f t="shared" si="282"/>
        <v>0</v>
      </c>
      <c r="P375" s="231">
        <f t="shared" si="282"/>
        <v>0</v>
      </c>
      <c r="Q375" s="231">
        <f t="shared" si="282"/>
        <v>0</v>
      </c>
      <c r="R375" s="231">
        <f t="shared" si="282"/>
        <v>0</v>
      </c>
      <c r="S375" s="231">
        <f t="shared" si="282"/>
        <v>0</v>
      </c>
      <c r="T375" s="231">
        <f t="shared" si="282"/>
        <v>0</v>
      </c>
      <c r="U375" s="232">
        <f t="shared" si="282"/>
        <v>0</v>
      </c>
      <c r="V375" s="233">
        <f t="shared" si="282"/>
        <v>0</v>
      </c>
      <c r="W375" s="231">
        <f t="shared" si="282"/>
        <v>0</v>
      </c>
      <c r="X375" s="231">
        <f t="shared" si="282"/>
        <v>0</v>
      </c>
      <c r="Y375" s="231">
        <f t="shared" si="282"/>
        <v>0</v>
      </c>
      <c r="Z375" s="231">
        <f t="shared" si="283"/>
        <v>0</v>
      </c>
      <c r="AA375" s="231">
        <f t="shared" si="283"/>
        <v>0</v>
      </c>
      <c r="AB375" s="231">
        <f t="shared" si="283"/>
        <v>0</v>
      </c>
      <c r="AC375" s="231">
        <f t="shared" si="283"/>
        <v>0</v>
      </c>
      <c r="AD375" s="231">
        <f t="shared" si="283"/>
        <v>0</v>
      </c>
      <c r="AE375" s="231">
        <f t="shared" si="283"/>
        <v>0</v>
      </c>
      <c r="AF375" s="231">
        <f t="shared" si="283"/>
        <v>0</v>
      </c>
      <c r="AG375" s="232">
        <f t="shared" si="283"/>
        <v>0</v>
      </c>
      <c r="AH375" s="233">
        <f t="shared" si="283"/>
        <v>0</v>
      </c>
      <c r="AI375" s="231">
        <f t="shared" si="283"/>
        <v>0</v>
      </c>
      <c r="AJ375" s="231">
        <f t="shared" si="283"/>
        <v>0</v>
      </c>
      <c r="AK375" s="231">
        <f t="shared" si="283"/>
        <v>0</v>
      </c>
      <c r="AL375" s="231">
        <f t="shared" si="283"/>
        <v>0</v>
      </c>
      <c r="AM375" s="231">
        <f t="shared" si="283"/>
        <v>0</v>
      </c>
      <c r="AN375" s="231">
        <f t="shared" si="283"/>
        <v>0</v>
      </c>
      <c r="AO375" s="231">
        <f t="shared" si="283"/>
        <v>0</v>
      </c>
      <c r="AP375" s="231">
        <f t="shared" si="284"/>
        <v>0</v>
      </c>
      <c r="AQ375" s="231">
        <f t="shared" si="284"/>
        <v>0</v>
      </c>
      <c r="AR375" s="231">
        <f t="shared" si="284"/>
        <v>0</v>
      </c>
      <c r="AS375" s="232">
        <f t="shared" si="284"/>
        <v>0</v>
      </c>
      <c r="AT375" s="233">
        <f t="shared" si="284"/>
        <v>0</v>
      </c>
      <c r="AU375" s="231">
        <f t="shared" si="284"/>
        <v>0</v>
      </c>
      <c r="AV375" s="231">
        <f t="shared" si="284"/>
        <v>0</v>
      </c>
      <c r="AW375" s="231">
        <f t="shared" si="284"/>
        <v>0</v>
      </c>
      <c r="AX375" s="231">
        <f t="shared" si="284"/>
        <v>0</v>
      </c>
      <c r="AY375" s="231">
        <f t="shared" si="284"/>
        <v>0</v>
      </c>
      <c r="AZ375" s="231">
        <f t="shared" si="284"/>
        <v>0</v>
      </c>
      <c r="BA375" s="231">
        <f t="shared" si="284"/>
        <v>0</v>
      </c>
      <c r="BB375" s="231">
        <f t="shared" si="284"/>
        <v>0</v>
      </c>
      <c r="BC375" s="231">
        <f t="shared" si="284"/>
        <v>0</v>
      </c>
      <c r="BD375" s="231">
        <f t="shared" si="284"/>
        <v>0</v>
      </c>
      <c r="BE375" s="232">
        <f t="shared" si="284"/>
        <v>0</v>
      </c>
      <c r="BF375" s="233">
        <f t="shared" si="285"/>
        <v>0</v>
      </c>
      <c r="BG375" s="231">
        <f t="shared" si="285"/>
        <v>0</v>
      </c>
      <c r="BH375" s="231">
        <f t="shared" si="285"/>
        <v>0</v>
      </c>
      <c r="BI375" s="231">
        <f t="shared" si="285"/>
        <v>0</v>
      </c>
      <c r="BJ375" s="231">
        <f t="shared" si="285"/>
        <v>0</v>
      </c>
      <c r="BK375" s="231">
        <f t="shared" si="285"/>
        <v>0</v>
      </c>
      <c r="BL375" s="231">
        <f t="shared" si="285"/>
        <v>0</v>
      </c>
      <c r="BM375" s="231">
        <f t="shared" si="285"/>
        <v>0</v>
      </c>
      <c r="BN375" s="231">
        <f t="shared" si="285"/>
        <v>0</v>
      </c>
      <c r="BO375" s="231">
        <f t="shared" si="285"/>
        <v>0</v>
      </c>
      <c r="BP375" s="231">
        <f t="shared" si="285"/>
        <v>0</v>
      </c>
      <c r="BQ375" s="232">
        <f t="shared" si="285"/>
        <v>0</v>
      </c>
      <c r="BR375" s="233">
        <f t="shared" si="285"/>
        <v>0</v>
      </c>
      <c r="BS375" s="231">
        <f t="shared" si="285"/>
        <v>0</v>
      </c>
      <c r="BT375" s="231">
        <f t="shared" si="285"/>
        <v>0</v>
      </c>
      <c r="BU375" s="231">
        <f t="shared" si="285"/>
        <v>0</v>
      </c>
      <c r="BV375" s="231">
        <f t="shared" si="277"/>
        <v>0</v>
      </c>
      <c r="BW375" s="231">
        <f t="shared" si="277"/>
        <v>0</v>
      </c>
      <c r="BX375" s="231">
        <f t="shared" si="277"/>
        <v>0</v>
      </c>
      <c r="BY375" s="231">
        <f t="shared" si="277"/>
        <v>0</v>
      </c>
      <c r="BZ375" s="231">
        <f t="shared" si="277"/>
        <v>0</v>
      </c>
      <c r="CA375" s="231">
        <f t="shared" si="277"/>
        <v>0</v>
      </c>
      <c r="CB375" s="231">
        <f t="shared" si="277"/>
        <v>0</v>
      </c>
      <c r="CC375" s="232">
        <f t="shared" si="267"/>
        <v>0</v>
      </c>
      <c r="CD375" s="368"/>
    </row>
    <row r="376" spans="2:82" s="39" customFormat="1" ht="13.5" x14ac:dyDescent="0.75">
      <c r="B376" s="328" t="s">
        <v>818</v>
      </c>
      <c r="C376" s="329" t="s">
        <v>819</v>
      </c>
      <c r="D376" s="139" t="s">
        <v>446</v>
      </c>
      <c r="E376" s="276">
        <v>4</v>
      </c>
      <c r="F376" s="336"/>
      <c r="G376" s="74">
        <f t="shared" si="268"/>
        <v>0</v>
      </c>
      <c r="H376" s="230"/>
      <c r="I376" s="232"/>
      <c r="J376" s="230">
        <f t="shared" si="282"/>
        <v>0</v>
      </c>
      <c r="K376" s="231">
        <f t="shared" si="282"/>
        <v>0</v>
      </c>
      <c r="L376" s="231">
        <f t="shared" si="282"/>
        <v>0</v>
      </c>
      <c r="M376" s="231">
        <f t="shared" si="282"/>
        <v>0</v>
      </c>
      <c r="N376" s="231">
        <f t="shared" si="282"/>
        <v>0</v>
      </c>
      <c r="O376" s="231">
        <f t="shared" si="282"/>
        <v>0</v>
      </c>
      <c r="P376" s="231">
        <f t="shared" si="282"/>
        <v>0</v>
      </c>
      <c r="Q376" s="231">
        <f t="shared" si="282"/>
        <v>0</v>
      </c>
      <c r="R376" s="231">
        <f t="shared" si="282"/>
        <v>0</v>
      </c>
      <c r="S376" s="231">
        <f t="shared" si="282"/>
        <v>0</v>
      </c>
      <c r="T376" s="231">
        <f t="shared" si="282"/>
        <v>0</v>
      </c>
      <c r="U376" s="232">
        <f t="shared" si="282"/>
        <v>0</v>
      </c>
      <c r="V376" s="233">
        <f t="shared" si="282"/>
        <v>0</v>
      </c>
      <c r="W376" s="231">
        <f t="shared" si="282"/>
        <v>0</v>
      </c>
      <c r="X376" s="231">
        <f t="shared" si="282"/>
        <v>0</v>
      </c>
      <c r="Y376" s="231">
        <f t="shared" si="282"/>
        <v>0</v>
      </c>
      <c r="Z376" s="231">
        <f t="shared" si="283"/>
        <v>0</v>
      </c>
      <c r="AA376" s="231">
        <f t="shared" si="283"/>
        <v>0</v>
      </c>
      <c r="AB376" s="231">
        <f t="shared" si="283"/>
        <v>0</v>
      </c>
      <c r="AC376" s="231">
        <f t="shared" si="283"/>
        <v>0</v>
      </c>
      <c r="AD376" s="231">
        <f t="shared" si="283"/>
        <v>0</v>
      </c>
      <c r="AE376" s="231">
        <f t="shared" si="283"/>
        <v>0</v>
      </c>
      <c r="AF376" s="231">
        <f t="shared" si="283"/>
        <v>0</v>
      </c>
      <c r="AG376" s="232">
        <f t="shared" si="283"/>
        <v>0</v>
      </c>
      <c r="AH376" s="233">
        <f t="shared" si="283"/>
        <v>0</v>
      </c>
      <c r="AI376" s="231">
        <f t="shared" si="283"/>
        <v>0</v>
      </c>
      <c r="AJ376" s="231">
        <f t="shared" si="283"/>
        <v>0</v>
      </c>
      <c r="AK376" s="231">
        <f t="shared" si="283"/>
        <v>0</v>
      </c>
      <c r="AL376" s="231">
        <f t="shared" si="283"/>
        <v>0</v>
      </c>
      <c r="AM376" s="231">
        <f t="shared" si="283"/>
        <v>0</v>
      </c>
      <c r="AN376" s="231">
        <f t="shared" si="283"/>
        <v>0</v>
      </c>
      <c r="AO376" s="231">
        <f t="shared" si="283"/>
        <v>0</v>
      </c>
      <c r="AP376" s="231">
        <f t="shared" si="284"/>
        <v>0</v>
      </c>
      <c r="AQ376" s="231">
        <f t="shared" si="284"/>
        <v>0</v>
      </c>
      <c r="AR376" s="231">
        <f t="shared" si="284"/>
        <v>0</v>
      </c>
      <c r="AS376" s="232">
        <f t="shared" si="284"/>
        <v>0</v>
      </c>
      <c r="AT376" s="233">
        <f t="shared" si="284"/>
        <v>0</v>
      </c>
      <c r="AU376" s="231">
        <f t="shared" si="284"/>
        <v>0</v>
      </c>
      <c r="AV376" s="231">
        <f t="shared" si="284"/>
        <v>0</v>
      </c>
      <c r="AW376" s="231">
        <f t="shared" si="284"/>
        <v>0</v>
      </c>
      <c r="AX376" s="231">
        <f t="shared" si="284"/>
        <v>0</v>
      </c>
      <c r="AY376" s="231">
        <f t="shared" si="284"/>
        <v>0</v>
      </c>
      <c r="AZ376" s="231">
        <f t="shared" si="284"/>
        <v>0</v>
      </c>
      <c r="BA376" s="231">
        <f t="shared" si="284"/>
        <v>0</v>
      </c>
      <c r="BB376" s="231">
        <f t="shared" si="284"/>
        <v>0</v>
      </c>
      <c r="BC376" s="231">
        <f t="shared" si="284"/>
        <v>0</v>
      </c>
      <c r="BD376" s="231">
        <f t="shared" si="284"/>
        <v>0</v>
      </c>
      <c r="BE376" s="232">
        <f t="shared" si="284"/>
        <v>0</v>
      </c>
      <c r="BF376" s="233">
        <f t="shared" si="285"/>
        <v>0</v>
      </c>
      <c r="BG376" s="231">
        <f t="shared" si="285"/>
        <v>0</v>
      </c>
      <c r="BH376" s="231">
        <f t="shared" si="285"/>
        <v>0</v>
      </c>
      <c r="BI376" s="231">
        <f t="shared" si="285"/>
        <v>0</v>
      </c>
      <c r="BJ376" s="231">
        <f t="shared" si="285"/>
        <v>0</v>
      </c>
      <c r="BK376" s="231">
        <f t="shared" si="285"/>
        <v>0</v>
      </c>
      <c r="BL376" s="231">
        <f t="shared" si="285"/>
        <v>0</v>
      </c>
      <c r="BM376" s="231">
        <f t="shared" si="285"/>
        <v>0</v>
      </c>
      <c r="BN376" s="231">
        <f t="shared" si="285"/>
        <v>0</v>
      </c>
      <c r="BO376" s="231">
        <f t="shared" si="285"/>
        <v>0</v>
      </c>
      <c r="BP376" s="231">
        <f t="shared" si="285"/>
        <v>0</v>
      </c>
      <c r="BQ376" s="232">
        <f t="shared" si="285"/>
        <v>0</v>
      </c>
      <c r="BR376" s="233">
        <f t="shared" si="285"/>
        <v>0</v>
      </c>
      <c r="BS376" s="231">
        <f t="shared" si="285"/>
        <v>0</v>
      </c>
      <c r="BT376" s="231">
        <f t="shared" si="285"/>
        <v>0</v>
      </c>
      <c r="BU376" s="231">
        <f t="shared" si="285"/>
        <v>0</v>
      </c>
      <c r="BV376" s="231">
        <f t="shared" si="277"/>
        <v>0</v>
      </c>
      <c r="BW376" s="231">
        <f t="shared" si="277"/>
        <v>0</v>
      </c>
      <c r="BX376" s="231">
        <f t="shared" si="277"/>
        <v>0</v>
      </c>
      <c r="BY376" s="231">
        <f t="shared" si="277"/>
        <v>0</v>
      </c>
      <c r="BZ376" s="231">
        <f t="shared" si="277"/>
        <v>0</v>
      </c>
      <c r="CA376" s="231">
        <f t="shared" si="277"/>
        <v>0</v>
      </c>
      <c r="CB376" s="231">
        <f t="shared" si="277"/>
        <v>0</v>
      </c>
      <c r="CC376" s="232">
        <f t="shared" si="267"/>
        <v>0</v>
      </c>
      <c r="CD376" s="368"/>
    </row>
    <row r="377" spans="2:82" s="39" customFormat="1" ht="13.5" x14ac:dyDescent="0.75">
      <c r="B377" s="328" t="s">
        <v>820</v>
      </c>
      <c r="C377" s="329" t="s">
        <v>887</v>
      </c>
      <c r="D377" s="139" t="s">
        <v>446</v>
      </c>
      <c r="E377" s="276">
        <v>4</v>
      </c>
      <c r="F377" s="336"/>
      <c r="G377" s="74">
        <f t="shared" si="268"/>
        <v>0</v>
      </c>
      <c r="H377" s="230"/>
      <c r="I377" s="232"/>
      <c r="J377" s="230">
        <f t="shared" si="282"/>
        <v>0</v>
      </c>
      <c r="K377" s="231">
        <f t="shared" si="282"/>
        <v>0</v>
      </c>
      <c r="L377" s="231">
        <f t="shared" si="282"/>
        <v>0</v>
      </c>
      <c r="M377" s="231">
        <f t="shared" si="282"/>
        <v>0</v>
      </c>
      <c r="N377" s="231">
        <f t="shared" si="282"/>
        <v>0</v>
      </c>
      <c r="O377" s="231">
        <f t="shared" si="282"/>
        <v>0</v>
      </c>
      <c r="P377" s="231">
        <f t="shared" si="282"/>
        <v>0</v>
      </c>
      <c r="Q377" s="231">
        <f t="shared" si="282"/>
        <v>0</v>
      </c>
      <c r="R377" s="231">
        <f t="shared" si="282"/>
        <v>0</v>
      </c>
      <c r="S377" s="231">
        <f t="shared" si="282"/>
        <v>0</v>
      </c>
      <c r="T377" s="231">
        <f t="shared" si="282"/>
        <v>0</v>
      </c>
      <c r="U377" s="232">
        <f t="shared" si="282"/>
        <v>0</v>
      </c>
      <c r="V377" s="233">
        <f t="shared" si="282"/>
        <v>0</v>
      </c>
      <c r="W377" s="231">
        <f t="shared" si="282"/>
        <v>0</v>
      </c>
      <c r="X377" s="231">
        <f t="shared" si="282"/>
        <v>0</v>
      </c>
      <c r="Y377" s="231">
        <f t="shared" si="282"/>
        <v>0</v>
      </c>
      <c r="Z377" s="231">
        <f t="shared" si="283"/>
        <v>0</v>
      </c>
      <c r="AA377" s="231">
        <f t="shared" si="283"/>
        <v>0</v>
      </c>
      <c r="AB377" s="231">
        <f t="shared" si="283"/>
        <v>0</v>
      </c>
      <c r="AC377" s="231">
        <f t="shared" si="283"/>
        <v>0</v>
      </c>
      <c r="AD377" s="231">
        <f t="shared" si="283"/>
        <v>0</v>
      </c>
      <c r="AE377" s="231">
        <f t="shared" si="283"/>
        <v>0</v>
      </c>
      <c r="AF377" s="231">
        <f t="shared" si="283"/>
        <v>0</v>
      </c>
      <c r="AG377" s="232">
        <f t="shared" si="283"/>
        <v>0</v>
      </c>
      <c r="AH377" s="233">
        <f t="shared" si="283"/>
        <v>0</v>
      </c>
      <c r="AI377" s="231">
        <f t="shared" si="283"/>
        <v>0</v>
      </c>
      <c r="AJ377" s="231">
        <f t="shared" si="283"/>
        <v>0</v>
      </c>
      <c r="AK377" s="231">
        <f t="shared" si="283"/>
        <v>0</v>
      </c>
      <c r="AL377" s="231">
        <f t="shared" si="283"/>
        <v>0</v>
      </c>
      <c r="AM377" s="231">
        <f t="shared" si="283"/>
        <v>0</v>
      </c>
      <c r="AN377" s="231">
        <f t="shared" si="283"/>
        <v>0</v>
      </c>
      <c r="AO377" s="231">
        <f t="shared" si="283"/>
        <v>0</v>
      </c>
      <c r="AP377" s="231">
        <f t="shared" si="284"/>
        <v>0</v>
      </c>
      <c r="AQ377" s="231">
        <f t="shared" si="284"/>
        <v>0</v>
      </c>
      <c r="AR377" s="231">
        <f t="shared" si="284"/>
        <v>0</v>
      </c>
      <c r="AS377" s="232">
        <f t="shared" si="284"/>
        <v>0</v>
      </c>
      <c r="AT377" s="233">
        <f t="shared" si="284"/>
        <v>0</v>
      </c>
      <c r="AU377" s="231">
        <f t="shared" si="284"/>
        <v>0</v>
      </c>
      <c r="AV377" s="231">
        <f t="shared" si="284"/>
        <v>0</v>
      </c>
      <c r="AW377" s="231">
        <f t="shared" si="284"/>
        <v>0</v>
      </c>
      <c r="AX377" s="231">
        <f t="shared" si="284"/>
        <v>0</v>
      </c>
      <c r="AY377" s="231">
        <f t="shared" si="284"/>
        <v>0</v>
      </c>
      <c r="AZ377" s="231">
        <f t="shared" si="284"/>
        <v>0</v>
      </c>
      <c r="BA377" s="231">
        <f t="shared" si="284"/>
        <v>0</v>
      </c>
      <c r="BB377" s="231">
        <f t="shared" si="284"/>
        <v>0</v>
      </c>
      <c r="BC377" s="231">
        <f t="shared" si="284"/>
        <v>0</v>
      </c>
      <c r="BD377" s="231">
        <f t="shared" si="284"/>
        <v>0</v>
      </c>
      <c r="BE377" s="232">
        <f t="shared" si="284"/>
        <v>0</v>
      </c>
      <c r="BF377" s="233">
        <f t="shared" si="285"/>
        <v>0</v>
      </c>
      <c r="BG377" s="231">
        <f t="shared" si="285"/>
        <v>0</v>
      </c>
      <c r="BH377" s="231">
        <f t="shared" si="285"/>
        <v>0</v>
      </c>
      <c r="BI377" s="231">
        <f t="shared" si="285"/>
        <v>0</v>
      </c>
      <c r="BJ377" s="231">
        <f t="shared" si="285"/>
        <v>0</v>
      </c>
      <c r="BK377" s="231">
        <f t="shared" si="285"/>
        <v>0</v>
      </c>
      <c r="BL377" s="231">
        <f t="shared" si="285"/>
        <v>0</v>
      </c>
      <c r="BM377" s="231">
        <f t="shared" si="285"/>
        <v>0</v>
      </c>
      <c r="BN377" s="231">
        <f t="shared" si="285"/>
        <v>0</v>
      </c>
      <c r="BO377" s="231">
        <f t="shared" si="285"/>
        <v>0</v>
      </c>
      <c r="BP377" s="231">
        <f t="shared" si="285"/>
        <v>0</v>
      </c>
      <c r="BQ377" s="232">
        <f t="shared" si="285"/>
        <v>0</v>
      </c>
      <c r="BR377" s="233">
        <f t="shared" si="285"/>
        <v>0</v>
      </c>
      <c r="BS377" s="231">
        <f t="shared" si="285"/>
        <v>0</v>
      </c>
      <c r="BT377" s="231">
        <f t="shared" si="285"/>
        <v>0</v>
      </c>
      <c r="BU377" s="231">
        <f t="shared" si="285"/>
        <v>0</v>
      </c>
      <c r="BV377" s="231">
        <f t="shared" si="277"/>
        <v>0</v>
      </c>
      <c r="BW377" s="231">
        <f t="shared" si="277"/>
        <v>0</v>
      </c>
      <c r="BX377" s="231">
        <f t="shared" si="277"/>
        <v>0</v>
      </c>
      <c r="BY377" s="231">
        <f t="shared" si="277"/>
        <v>0</v>
      </c>
      <c r="BZ377" s="231">
        <f t="shared" si="277"/>
        <v>0</v>
      </c>
      <c r="CA377" s="231">
        <f t="shared" si="277"/>
        <v>0</v>
      </c>
      <c r="CB377" s="231">
        <f t="shared" si="277"/>
        <v>0</v>
      </c>
      <c r="CC377" s="232">
        <f t="shared" si="267"/>
        <v>0</v>
      </c>
      <c r="CD377" s="368"/>
    </row>
    <row r="378" spans="2:82" s="39" customFormat="1" ht="13.5" x14ac:dyDescent="0.75">
      <c r="B378" s="328" t="s">
        <v>821</v>
      </c>
      <c r="C378" s="329" t="s">
        <v>822</v>
      </c>
      <c r="D378" s="139" t="s">
        <v>446</v>
      </c>
      <c r="E378" s="276">
        <v>4</v>
      </c>
      <c r="F378" s="336"/>
      <c r="G378" s="74">
        <f t="shared" si="268"/>
        <v>0</v>
      </c>
      <c r="H378" s="230"/>
      <c r="I378" s="232"/>
      <c r="J378" s="230">
        <f t="shared" si="282"/>
        <v>0</v>
      </c>
      <c r="K378" s="231">
        <f t="shared" si="282"/>
        <v>0</v>
      </c>
      <c r="L378" s="231">
        <f t="shared" si="282"/>
        <v>0</v>
      </c>
      <c r="M378" s="231">
        <f t="shared" si="282"/>
        <v>0</v>
      </c>
      <c r="N378" s="231">
        <f t="shared" si="282"/>
        <v>0</v>
      </c>
      <c r="O378" s="231">
        <f t="shared" si="282"/>
        <v>0</v>
      </c>
      <c r="P378" s="231">
        <f t="shared" si="282"/>
        <v>0</v>
      </c>
      <c r="Q378" s="231">
        <f t="shared" si="282"/>
        <v>0</v>
      </c>
      <c r="R378" s="231">
        <f t="shared" si="282"/>
        <v>0</v>
      </c>
      <c r="S378" s="231">
        <f t="shared" si="282"/>
        <v>0</v>
      </c>
      <c r="T378" s="231">
        <f t="shared" si="282"/>
        <v>0</v>
      </c>
      <c r="U378" s="232">
        <f t="shared" si="282"/>
        <v>0</v>
      </c>
      <c r="V378" s="233">
        <f t="shared" si="282"/>
        <v>0</v>
      </c>
      <c r="W378" s="231">
        <f t="shared" si="282"/>
        <v>0</v>
      </c>
      <c r="X378" s="231">
        <f t="shared" si="282"/>
        <v>0</v>
      </c>
      <c r="Y378" s="231">
        <f t="shared" si="282"/>
        <v>0</v>
      </c>
      <c r="Z378" s="231">
        <f t="shared" si="283"/>
        <v>0</v>
      </c>
      <c r="AA378" s="231">
        <f t="shared" si="283"/>
        <v>0</v>
      </c>
      <c r="AB378" s="231">
        <f t="shared" si="283"/>
        <v>0</v>
      </c>
      <c r="AC378" s="231">
        <f t="shared" si="283"/>
        <v>0</v>
      </c>
      <c r="AD378" s="231">
        <f t="shared" si="283"/>
        <v>0</v>
      </c>
      <c r="AE378" s="231">
        <f t="shared" si="283"/>
        <v>0</v>
      </c>
      <c r="AF378" s="231">
        <f t="shared" si="283"/>
        <v>0</v>
      </c>
      <c r="AG378" s="232">
        <f t="shared" si="283"/>
        <v>0</v>
      </c>
      <c r="AH378" s="233">
        <f t="shared" si="283"/>
        <v>0</v>
      </c>
      <c r="AI378" s="231">
        <f t="shared" si="283"/>
        <v>0</v>
      </c>
      <c r="AJ378" s="231">
        <f t="shared" si="283"/>
        <v>0</v>
      </c>
      <c r="AK378" s="231">
        <f t="shared" si="283"/>
        <v>0</v>
      </c>
      <c r="AL378" s="231">
        <f t="shared" si="283"/>
        <v>0</v>
      </c>
      <c r="AM378" s="231">
        <f t="shared" si="283"/>
        <v>0</v>
      </c>
      <c r="AN378" s="231">
        <f t="shared" si="283"/>
        <v>0</v>
      </c>
      <c r="AO378" s="231">
        <f t="shared" si="283"/>
        <v>0</v>
      </c>
      <c r="AP378" s="231">
        <f t="shared" si="284"/>
        <v>0</v>
      </c>
      <c r="AQ378" s="231">
        <f t="shared" si="284"/>
        <v>0</v>
      </c>
      <c r="AR378" s="231">
        <f t="shared" si="284"/>
        <v>0</v>
      </c>
      <c r="AS378" s="232">
        <f t="shared" si="284"/>
        <v>0</v>
      </c>
      <c r="AT378" s="233">
        <f t="shared" si="284"/>
        <v>0</v>
      </c>
      <c r="AU378" s="231">
        <f t="shared" si="284"/>
        <v>0</v>
      </c>
      <c r="AV378" s="231">
        <f t="shared" si="284"/>
        <v>0</v>
      </c>
      <c r="AW378" s="231">
        <f t="shared" si="284"/>
        <v>0</v>
      </c>
      <c r="AX378" s="231">
        <f t="shared" si="284"/>
        <v>0</v>
      </c>
      <c r="AY378" s="231">
        <f t="shared" si="284"/>
        <v>0</v>
      </c>
      <c r="AZ378" s="231">
        <f t="shared" si="284"/>
        <v>0</v>
      </c>
      <c r="BA378" s="231">
        <f t="shared" si="284"/>
        <v>0</v>
      </c>
      <c r="BB378" s="231">
        <f t="shared" si="284"/>
        <v>0</v>
      </c>
      <c r="BC378" s="231">
        <f t="shared" si="284"/>
        <v>0</v>
      </c>
      <c r="BD378" s="231">
        <f t="shared" si="284"/>
        <v>0</v>
      </c>
      <c r="BE378" s="232">
        <f t="shared" si="284"/>
        <v>0</v>
      </c>
      <c r="BF378" s="233">
        <f t="shared" si="285"/>
        <v>0</v>
      </c>
      <c r="BG378" s="231">
        <f t="shared" si="285"/>
        <v>0</v>
      </c>
      <c r="BH378" s="231">
        <f t="shared" si="285"/>
        <v>0</v>
      </c>
      <c r="BI378" s="231">
        <f t="shared" si="285"/>
        <v>0</v>
      </c>
      <c r="BJ378" s="231">
        <f t="shared" si="285"/>
        <v>0</v>
      </c>
      <c r="BK378" s="231">
        <f t="shared" si="285"/>
        <v>0</v>
      </c>
      <c r="BL378" s="231">
        <f t="shared" si="285"/>
        <v>0</v>
      </c>
      <c r="BM378" s="231">
        <f t="shared" si="285"/>
        <v>0</v>
      </c>
      <c r="BN378" s="231">
        <f t="shared" si="285"/>
        <v>0</v>
      </c>
      <c r="BO378" s="231">
        <f t="shared" si="285"/>
        <v>0</v>
      </c>
      <c r="BP378" s="231">
        <f t="shared" si="285"/>
        <v>0</v>
      </c>
      <c r="BQ378" s="232">
        <f t="shared" si="285"/>
        <v>0</v>
      </c>
      <c r="BR378" s="233">
        <f t="shared" si="285"/>
        <v>0</v>
      </c>
      <c r="BS378" s="231">
        <f t="shared" si="285"/>
        <v>0</v>
      </c>
      <c r="BT378" s="231">
        <f t="shared" si="285"/>
        <v>0</v>
      </c>
      <c r="BU378" s="231">
        <f t="shared" si="285"/>
        <v>0</v>
      </c>
      <c r="BV378" s="231">
        <f t="shared" si="277"/>
        <v>0</v>
      </c>
      <c r="BW378" s="231">
        <f t="shared" si="277"/>
        <v>0</v>
      </c>
      <c r="BX378" s="231">
        <f t="shared" si="277"/>
        <v>0</v>
      </c>
      <c r="BY378" s="231">
        <f t="shared" si="277"/>
        <v>0</v>
      </c>
      <c r="BZ378" s="231">
        <f t="shared" si="277"/>
        <v>0</v>
      </c>
      <c r="CA378" s="231">
        <f t="shared" si="277"/>
        <v>0</v>
      </c>
      <c r="CB378" s="231">
        <f t="shared" si="277"/>
        <v>0</v>
      </c>
      <c r="CC378" s="232">
        <f t="shared" si="267"/>
        <v>0</v>
      </c>
      <c r="CD378" s="368"/>
    </row>
    <row r="379" spans="2:82" s="39" customFormat="1" ht="13.5" x14ac:dyDescent="0.75">
      <c r="B379" s="328" t="s">
        <v>823</v>
      </c>
      <c r="C379" s="329" t="s">
        <v>824</v>
      </c>
      <c r="D379" s="139" t="s">
        <v>446</v>
      </c>
      <c r="E379" s="276">
        <v>4</v>
      </c>
      <c r="F379" s="336"/>
      <c r="G379" s="74">
        <f t="shared" si="268"/>
        <v>0</v>
      </c>
      <c r="H379" s="230"/>
      <c r="I379" s="232"/>
      <c r="J379" s="230">
        <f t="shared" si="282"/>
        <v>0</v>
      </c>
      <c r="K379" s="231">
        <f t="shared" si="282"/>
        <v>0</v>
      </c>
      <c r="L379" s="231">
        <f t="shared" si="282"/>
        <v>0</v>
      </c>
      <c r="M379" s="231">
        <f t="shared" si="282"/>
        <v>0</v>
      </c>
      <c r="N379" s="231">
        <f t="shared" si="282"/>
        <v>0</v>
      </c>
      <c r="O379" s="231">
        <f t="shared" si="282"/>
        <v>0</v>
      </c>
      <c r="P379" s="231">
        <f t="shared" si="282"/>
        <v>0</v>
      </c>
      <c r="Q379" s="231">
        <f t="shared" si="282"/>
        <v>0</v>
      </c>
      <c r="R379" s="231">
        <f t="shared" si="282"/>
        <v>0</v>
      </c>
      <c r="S379" s="231">
        <f t="shared" si="282"/>
        <v>0</v>
      </c>
      <c r="T379" s="231">
        <f t="shared" si="282"/>
        <v>0</v>
      </c>
      <c r="U379" s="232">
        <f t="shared" si="282"/>
        <v>0</v>
      </c>
      <c r="V379" s="233">
        <f t="shared" si="282"/>
        <v>0</v>
      </c>
      <c r="W379" s="231">
        <f t="shared" si="282"/>
        <v>0</v>
      </c>
      <c r="X379" s="231">
        <f t="shared" si="282"/>
        <v>0</v>
      </c>
      <c r="Y379" s="231">
        <f t="shared" si="282"/>
        <v>0</v>
      </c>
      <c r="Z379" s="231">
        <f t="shared" si="283"/>
        <v>0</v>
      </c>
      <c r="AA379" s="231">
        <f t="shared" si="283"/>
        <v>0</v>
      </c>
      <c r="AB379" s="231">
        <f t="shared" si="283"/>
        <v>0</v>
      </c>
      <c r="AC379" s="231">
        <f t="shared" si="283"/>
        <v>0</v>
      </c>
      <c r="AD379" s="231">
        <f t="shared" si="283"/>
        <v>0</v>
      </c>
      <c r="AE379" s="231">
        <f t="shared" si="283"/>
        <v>0</v>
      </c>
      <c r="AF379" s="231">
        <f t="shared" si="283"/>
        <v>0</v>
      </c>
      <c r="AG379" s="232">
        <f t="shared" si="283"/>
        <v>0</v>
      </c>
      <c r="AH379" s="233">
        <f t="shared" si="283"/>
        <v>0</v>
      </c>
      <c r="AI379" s="231">
        <f t="shared" si="283"/>
        <v>0</v>
      </c>
      <c r="AJ379" s="231">
        <f t="shared" si="283"/>
        <v>0</v>
      </c>
      <c r="AK379" s="231">
        <f t="shared" si="283"/>
        <v>0</v>
      </c>
      <c r="AL379" s="231">
        <f t="shared" si="283"/>
        <v>0</v>
      </c>
      <c r="AM379" s="231">
        <f t="shared" si="283"/>
        <v>0</v>
      </c>
      <c r="AN379" s="231">
        <f t="shared" si="283"/>
        <v>0</v>
      </c>
      <c r="AO379" s="231">
        <f t="shared" si="283"/>
        <v>0</v>
      </c>
      <c r="AP379" s="231">
        <f t="shared" si="284"/>
        <v>0</v>
      </c>
      <c r="AQ379" s="231">
        <f t="shared" si="284"/>
        <v>0</v>
      </c>
      <c r="AR379" s="231">
        <f t="shared" si="284"/>
        <v>0</v>
      </c>
      <c r="AS379" s="232">
        <f t="shared" si="284"/>
        <v>0</v>
      </c>
      <c r="AT379" s="233">
        <f t="shared" si="284"/>
        <v>0</v>
      </c>
      <c r="AU379" s="231">
        <f t="shared" si="284"/>
        <v>0</v>
      </c>
      <c r="AV379" s="231">
        <f t="shared" si="284"/>
        <v>0</v>
      </c>
      <c r="AW379" s="231">
        <f t="shared" si="284"/>
        <v>0</v>
      </c>
      <c r="AX379" s="231">
        <f t="shared" si="284"/>
        <v>0</v>
      </c>
      <c r="AY379" s="231">
        <f t="shared" si="284"/>
        <v>0</v>
      </c>
      <c r="AZ379" s="231">
        <f t="shared" si="284"/>
        <v>0</v>
      </c>
      <c r="BA379" s="231">
        <f t="shared" si="284"/>
        <v>0</v>
      </c>
      <c r="BB379" s="231">
        <f t="shared" si="284"/>
        <v>0</v>
      </c>
      <c r="BC379" s="231">
        <f t="shared" si="284"/>
        <v>0</v>
      </c>
      <c r="BD379" s="231">
        <f t="shared" si="284"/>
        <v>0</v>
      </c>
      <c r="BE379" s="232">
        <f t="shared" si="284"/>
        <v>0</v>
      </c>
      <c r="BF379" s="233">
        <f t="shared" si="285"/>
        <v>0</v>
      </c>
      <c r="BG379" s="231">
        <f t="shared" si="285"/>
        <v>0</v>
      </c>
      <c r="BH379" s="231">
        <f t="shared" si="285"/>
        <v>0</v>
      </c>
      <c r="BI379" s="231">
        <f t="shared" si="285"/>
        <v>0</v>
      </c>
      <c r="BJ379" s="231">
        <f t="shared" si="285"/>
        <v>0</v>
      </c>
      <c r="BK379" s="231">
        <f t="shared" si="285"/>
        <v>0</v>
      </c>
      <c r="BL379" s="231">
        <f t="shared" si="285"/>
        <v>0</v>
      </c>
      <c r="BM379" s="231">
        <f t="shared" si="285"/>
        <v>0</v>
      </c>
      <c r="BN379" s="231">
        <f t="shared" si="285"/>
        <v>0</v>
      </c>
      <c r="BO379" s="231">
        <f t="shared" si="285"/>
        <v>0</v>
      </c>
      <c r="BP379" s="231">
        <f t="shared" si="285"/>
        <v>0</v>
      </c>
      <c r="BQ379" s="232">
        <f t="shared" si="285"/>
        <v>0</v>
      </c>
      <c r="BR379" s="233">
        <f t="shared" si="285"/>
        <v>0</v>
      </c>
      <c r="BS379" s="231">
        <f t="shared" si="285"/>
        <v>0</v>
      </c>
      <c r="BT379" s="231">
        <f t="shared" si="285"/>
        <v>0</v>
      </c>
      <c r="BU379" s="231">
        <f t="shared" si="285"/>
        <v>0</v>
      </c>
      <c r="BV379" s="231">
        <f t="shared" si="277"/>
        <v>0</v>
      </c>
      <c r="BW379" s="231">
        <f t="shared" si="277"/>
        <v>0</v>
      </c>
      <c r="BX379" s="231">
        <f t="shared" si="277"/>
        <v>0</v>
      </c>
      <c r="BY379" s="231">
        <f t="shared" si="277"/>
        <v>0</v>
      </c>
      <c r="BZ379" s="231">
        <f t="shared" si="277"/>
        <v>0</v>
      </c>
      <c r="CA379" s="231">
        <f t="shared" si="277"/>
        <v>0</v>
      </c>
      <c r="CB379" s="231">
        <f t="shared" si="277"/>
        <v>0</v>
      </c>
      <c r="CC379" s="232">
        <f t="shared" si="267"/>
        <v>0</v>
      </c>
      <c r="CD379" s="368"/>
    </row>
    <row r="380" spans="2:82" s="39" customFormat="1" ht="13.5" x14ac:dyDescent="0.75">
      <c r="B380" s="328" t="s">
        <v>825</v>
      </c>
      <c r="C380" s="329" t="s">
        <v>826</v>
      </c>
      <c r="D380" s="139" t="s">
        <v>446</v>
      </c>
      <c r="E380" s="276">
        <v>4</v>
      </c>
      <c r="F380" s="336"/>
      <c r="G380" s="74">
        <f t="shared" si="268"/>
        <v>0</v>
      </c>
      <c r="H380" s="230"/>
      <c r="I380" s="232"/>
      <c r="J380" s="230">
        <f t="shared" si="282"/>
        <v>0</v>
      </c>
      <c r="K380" s="231">
        <f t="shared" si="282"/>
        <v>0</v>
      </c>
      <c r="L380" s="231">
        <f t="shared" si="282"/>
        <v>0</v>
      </c>
      <c r="M380" s="231">
        <f t="shared" si="282"/>
        <v>0</v>
      </c>
      <c r="N380" s="231">
        <f t="shared" si="282"/>
        <v>0</v>
      </c>
      <c r="O380" s="231">
        <f t="shared" si="282"/>
        <v>0</v>
      </c>
      <c r="P380" s="231">
        <f t="shared" si="282"/>
        <v>0</v>
      </c>
      <c r="Q380" s="231">
        <f t="shared" si="282"/>
        <v>0</v>
      </c>
      <c r="R380" s="231">
        <f t="shared" si="282"/>
        <v>0</v>
      </c>
      <c r="S380" s="231">
        <f t="shared" si="282"/>
        <v>0</v>
      </c>
      <c r="T380" s="231">
        <f t="shared" si="282"/>
        <v>0</v>
      </c>
      <c r="U380" s="232">
        <f t="shared" si="282"/>
        <v>0</v>
      </c>
      <c r="V380" s="233">
        <f t="shared" si="282"/>
        <v>0</v>
      </c>
      <c r="W380" s="231">
        <f t="shared" si="282"/>
        <v>0</v>
      </c>
      <c r="X380" s="231">
        <f t="shared" si="282"/>
        <v>0</v>
      </c>
      <c r="Y380" s="231">
        <f t="shared" si="282"/>
        <v>0</v>
      </c>
      <c r="Z380" s="231">
        <f t="shared" si="283"/>
        <v>0</v>
      </c>
      <c r="AA380" s="231">
        <f t="shared" si="283"/>
        <v>0</v>
      </c>
      <c r="AB380" s="231">
        <f t="shared" si="283"/>
        <v>0</v>
      </c>
      <c r="AC380" s="231">
        <f t="shared" si="283"/>
        <v>0</v>
      </c>
      <c r="AD380" s="231">
        <f t="shared" si="283"/>
        <v>0</v>
      </c>
      <c r="AE380" s="231">
        <f t="shared" si="283"/>
        <v>0</v>
      </c>
      <c r="AF380" s="231">
        <f t="shared" si="283"/>
        <v>0</v>
      </c>
      <c r="AG380" s="232">
        <f t="shared" si="283"/>
        <v>0</v>
      </c>
      <c r="AH380" s="233">
        <f t="shared" si="283"/>
        <v>0</v>
      </c>
      <c r="AI380" s="231">
        <f t="shared" si="283"/>
        <v>0</v>
      </c>
      <c r="AJ380" s="231">
        <f t="shared" si="283"/>
        <v>0</v>
      </c>
      <c r="AK380" s="231">
        <f t="shared" si="283"/>
        <v>0</v>
      </c>
      <c r="AL380" s="231">
        <f t="shared" si="283"/>
        <v>0</v>
      </c>
      <c r="AM380" s="231">
        <f t="shared" si="283"/>
        <v>0</v>
      </c>
      <c r="AN380" s="231">
        <f t="shared" si="283"/>
        <v>0</v>
      </c>
      <c r="AO380" s="231">
        <f t="shared" si="283"/>
        <v>0</v>
      </c>
      <c r="AP380" s="231">
        <f t="shared" si="284"/>
        <v>0</v>
      </c>
      <c r="AQ380" s="231">
        <f t="shared" si="284"/>
        <v>0</v>
      </c>
      <c r="AR380" s="231">
        <f t="shared" si="284"/>
        <v>0</v>
      </c>
      <c r="AS380" s="232">
        <f t="shared" si="284"/>
        <v>0</v>
      </c>
      <c r="AT380" s="233">
        <f t="shared" si="284"/>
        <v>0</v>
      </c>
      <c r="AU380" s="231">
        <f t="shared" si="284"/>
        <v>0</v>
      </c>
      <c r="AV380" s="231">
        <f t="shared" si="284"/>
        <v>0</v>
      </c>
      <c r="AW380" s="231">
        <f t="shared" si="284"/>
        <v>0</v>
      </c>
      <c r="AX380" s="231">
        <f t="shared" si="284"/>
        <v>0</v>
      </c>
      <c r="AY380" s="231">
        <f t="shared" si="284"/>
        <v>0</v>
      </c>
      <c r="AZ380" s="231">
        <f t="shared" si="284"/>
        <v>0</v>
      </c>
      <c r="BA380" s="231">
        <f t="shared" si="284"/>
        <v>0</v>
      </c>
      <c r="BB380" s="231">
        <f t="shared" si="284"/>
        <v>0</v>
      </c>
      <c r="BC380" s="231">
        <f t="shared" si="284"/>
        <v>0</v>
      </c>
      <c r="BD380" s="231">
        <f t="shared" si="284"/>
        <v>0</v>
      </c>
      <c r="BE380" s="232">
        <f t="shared" si="284"/>
        <v>0</v>
      </c>
      <c r="BF380" s="233">
        <f t="shared" si="285"/>
        <v>0</v>
      </c>
      <c r="BG380" s="231">
        <f t="shared" si="285"/>
        <v>0</v>
      </c>
      <c r="BH380" s="231">
        <f t="shared" si="285"/>
        <v>0</v>
      </c>
      <c r="BI380" s="231">
        <f t="shared" si="285"/>
        <v>0</v>
      </c>
      <c r="BJ380" s="231">
        <f t="shared" si="285"/>
        <v>0</v>
      </c>
      <c r="BK380" s="231">
        <f t="shared" si="285"/>
        <v>0</v>
      </c>
      <c r="BL380" s="231">
        <f t="shared" si="285"/>
        <v>0</v>
      </c>
      <c r="BM380" s="231">
        <f t="shared" si="285"/>
        <v>0</v>
      </c>
      <c r="BN380" s="231">
        <f t="shared" si="285"/>
        <v>0</v>
      </c>
      <c r="BO380" s="231">
        <f t="shared" si="285"/>
        <v>0</v>
      </c>
      <c r="BP380" s="231">
        <f t="shared" si="285"/>
        <v>0</v>
      </c>
      <c r="BQ380" s="232">
        <f t="shared" si="285"/>
        <v>0</v>
      </c>
      <c r="BR380" s="233">
        <f t="shared" si="285"/>
        <v>0</v>
      </c>
      <c r="BS380" s="231">
        <f t="shared" si="285"/>
        <v>0</v>
      </c>
      <c r="BT380" s="231">
        <f t="shared" si="285"/>
        <v>0</v>
      </c>
      <c r="BU380" s="231">
        <f t="shared" si="285"/>
        <v>0</v>
      </c>
      <c r="BV380" s="231">
        <f t="shared" si="277"/>
        <v>0</v>
      </c>
      <c r="BW380" s="231">
        <f t="shared" si="277"/>
        <v>0</v>
      </c>
      <c r="BX380" s="231">
        <f t="shared" si="277"/>
        <v>0</v>
      </c>
      <c r="BY380" s="231">
        <f t="shared" si="277"/>
        <v>0</v>
      </c>
      <c r="BZ380" s="231">
        <f t="shared" si="277"/>
        <v>0</v>
      </c>
      <c r="CA380" s="231">
        <f t="shared" si="277"/>
        <v>0</v>
      </c>
      <c r="CB380" s="231">
        <f t="shared" si="277"/>
        <v>0</v>
      </c>
      <c r="CC380" s="232">
        <f t="shared" si="267"/>
        <v>0</v>
      </c>
      <c r="CD380" s="368"/>
    </row>
    <row r="381" spans="2:82" s="39" customFormat="1" ht="13.5" x14ac:dyDescent="0.75">
      <c r="B381" s="328" t="s">
        <v>827</v>
      </c>
      <c r="C381" s="329" t="s">
        <v>828</v>
      </c>
      <c r="D381" s="139" t="s">
        <v>446</v>
      </c>
      <c r="E381" s="276">
        <v>4</v>
      </c>
      <c r="F381" s="336"/>
      <c r="G381" s="74">
        <f t="shared" si="268"/>
        <v>0</v>
      </c>
      <c r="H381" s="230"/>
      <c r="I381" s="232"/>
      <c r="J381" s="230">
        <f t="shared" si="282"/>
        <v>0</v>
      </c>
      <c r="K381" s="231">
        <f t="shared" si="282"/>
        <v>0</v>
      </c>
      <c r="L381" s="231">
        <f t="shared" si="282"/>
        <v>0</v>
      </c>
      <c r="M381" s="231">
        <f t="shared" si="282"/>
        <v>0</v>
      </c>
      <c r="N381" s="231">
        <f t="shared" si="282"/>
        <v>0</v>
      </c>
      <c r="O381" s="231">
        <f t="shared" si="282"/>
        <v>0</v>
      </c>
      <c r="P381" s="231">
        <f t="shared" si="282"/>
        <v>0</v>
      </c>
      <c r="Q381" s="231">
        <f t="shared" si="282"/>
        <v>0</v>
      </c>
      <c r="R381" s="231">
        <f t="shared" si="282"/>
        <v>0</v>
      </c>
      <c r="S381" s="231">
        <f t="shared" si="282"/>
        <v>0</v>
      </c>
      <c r="T381" s="231">
        <f t="shared" si="282"/>
        <v>0</v>
      </c>
      <c r="U381" s="232">
        <f t="shared" si="282"/>
        <v>0</v>
      </c>
      <c r="V381" s="233">
        <f t="shared" si="282"/>
        <v>0</v>
      </c>
      <c r="W381" s="231">
        <f t="shared" si="282"/>
        <v>0</v>
      </c>
      <c r="X381" s="231">
        <f t="shared" si="282"/>
        <v>0</v>
      </c>
      <c r="Y381" s="231">
        <f t="shared" si="282"/>
        <v>0</v>
      </c>
      <c r="Z381" s="231">
        <f t="shared" si="283"/>
        <v>0</v>
      </c>
      <c r="AA381" s="231">
        <f t="shared" si="283"/>
        <v>0</v>
      </c>
      <c r="AB381" s="231">
        <f t="shared" si="283"/>
        <v>0</v>
      </c>
      <c r="AC381" s="231">
        <f t="shared" si="283"/>
        <v>0</v>
      </c>
      <c r="AD381" s="231">
        <f t="shared" si="283"/>
        <v>0</v>
      </c>
      <c r="AE381" s="231">
        <f t="shared" si="283"/>
        <v>0</v>
      </c>
      <c r="AF381" s="231">
        <f t="shared" si="283"/>
        <v>0</v>
      </c>
      <c r="AG381" s="232">
        <f t="shared" si="283"/>
        <v>0</v>
      </c>
      <c r="AH381" s="233">
        <f t="shared" si="283"/>
        <v>0</v>
      </c>
      <c r="AI381" s="231">
        <f t="shared" si="283"/>
        <v>0</v>
      </c>
      <c r="AJ381" s="231">
        <f t="shared" si="283"/>
        <v>0</v>
      </c>
      <c r="AK381" s="231">
        <f t="shared" si="283"/>
        <v>0</v>
      </c>
      <c r="AL381" s="231">
        <f t="shared" si="283"/>
        <v>0</v>
      </c>
      <c r="AM381" s="231">
        <f t="shared" si="283"/>
        <v>0</v>
      </c>
      <c r="AN381" s="231">
        <f t="shared" si="283"/>
        <v>0</v>
      </c>
      <c r="AO381" s="231">
        <f t="shared" si="283"/>
        <v>0</v>
      </c>
      <c r="AP381" s="231">
        <f t="shared" si="284"/>
        <v>0</v>
      </c>
      <c r="AQ381" s="231">
        <f t="shared" si="284"/>
        <v>0</v>
      </c>
      <c r="AR381" s="231">
        <f t="shared" si="284"/>
        <v>0</v>
      </c>
      <c r="AS381" s="232">
        <f t="shared" si="284"/>
        <v>0</v>
      </c>
      <c r="AT381" s="233">
        <f t="shared" si="284"/>
        <v>0</v>
      </c>
      <c r="AU381" s="231">
        <f t="shared" si="284"/>
        <v>0</v>
      </c>
      <c r="AV381" s="231">
        <f t="shared" si="284"/>
        <v>0</v>
      </c>
      <c r="AW381" s="231">
        <f t="shared" si="284"/>
        <v>0</v>
      </c>
      <c r="AX381" s="231">
        <f t="shared" si="284"/>
        <v>0</v>
      </c>
      <c r="AY381" s="231">
        <f t="shared" si="284"/>
        <v>0</v>
      </c>
      <c r="AZ381" s="231">
        <f t="shared" si="284"/>
        <v>0</v>
      </c>
      <c r="BA381" s="231">
        <f t="shared" si="284"/>
        <v>0</v>
      </c>
      <c r="BB381" s="231">
        <f t="shared" si="284"/>
        <v>0</v>
      </c>
      <c r="BC381" s="231">
        <f t="shared" si="284"/>
        <v>0</v>
      </c>
      <c r="BD381" s="231">
        <f t="shared" si="284"/>
        <v>0</v>
      </c>
      <c r="BE381" s="232">
        <f t="shared" si="284"/>
        <v>0</v>
      </c>
      <c r="BF381" s="233">
        <f t="shared" si="285"/>
        <v>0</v>
      </c>
      <c r="BG381" s="231">
        <f t="shared" si="285"/>
        <v>0</v>
      </c>
      <c r="BH381" s="231">
        <f t="shared" si="285"/>
        <v>0</v>
      </c>
      <c r="BI381" s="231">
        <f t="shared" si="285"/>
        <v>0</v>
      </c>
      <c r="BJ381" s="231">
        <f t="shared" si="285"/>
        <v>0</v>
      </c>
      <c r="BK381" s="231">
        <f t="shared" si="285"/>
        <v>0</v>
      </c>
      <c r="BL381" s="231">
        <f t="shared" si="285"/>
        <v>0</v>
      </c>
      <c r="BM381" s="231">
        <f t="shared" si="285"/>
        <v>0</v>
      </c>
      <c r="BN381" s="231">
        <f t="shared" si="285"/>
        <v>0</v>
      </c>
      <c r="BO381" s="231">
        <f t="shared" si="285"/>
        <v>0</v>
      </c>
      <c r="BP381" s="231">
        <f t="shared" si="285"/>
        <v>0</v>
      </c>
      <c r="BQ381" s="232">
        <f t="shared" si="285"/>
        <v>0</v>
      </c>
      <c r="BR381" s="233">
        <f t="shared" si="285"/>
        <v>0</v>
      </c>
      <c r="BS381" s="231">
        <f t="shared" si="285"/>
        <v>0</v>
      </c>
      <c r="BT381" s="231">
        <f t="shared" si="285"/>
        <v>0</v>
      </c>
      <c r="BU381" s="231">
        <f t="shared" si="285"/>
        <v>0</v>
      </c>
      <c r="BV381" s="231">
        <f t="shared" si="277"/>
        <v>0</v>
      </c>
      <c r="BW381" s="231">
        <f t="shared" si="277"/>
        <v>0</v>
      </c>
      <c r="BX381" s="231">
        <f t="shared" si="277"/>
        <v>0</v>
      </c>
      <c r="BY381" s="231">
        <f t="shared" si="277"/>
        <v>0</v>
      </c>
      <c r="BZ381" s="231">
        <f t="shared" si="277"/>
        <v>0</v>
      </c>
      <c r="CA381" s="231">
        <f t="shared" si="277"/>
        <v>0</v>
      </c>
      <c r="CB381" s="231">
        <f t="shared" si="277"/>
        <v>0</v>
      </c>
      <c r="CC381" s="232">
        <f t="shared" si="267"/>
        <v>0</v>
      </c>
      <c r="CD381" s="368"/>
    </row>
    <row r="382" spans="2:82" s="39" customFormat="1" ht="13.5" x14ac:dyDescent="0.75">
      <c r="B382" s="328" t="s">
        <v>829</v>
      </c>
      <c r="C382" s="329" t="s">
        <v>830</v>
      </c>
      <c r="D382" s="139" t="s">
        <v>446</v>
      </c>
      <c r="E382" s="276">
        <v>4</v>
      </c>
      <c r="F382" s="336"/>
      <c r="G382" s="74">
        <f t="shared" si="268"/>
        <v>0</v>
      </c>
      <c r="H382" s="230"/>
      <c r="I382" s="232"/>
      <c r="J382" s="230">
        <f t="shared" si="282"/>
        <v>0</v>
      </c>
      <c r="K382" s="231">
        <f t="shared" si="282"/>
        <v>0</v>
      </c>
      <c r="L382" s="231">
        <f t="shared" si="282"/>
        <v>0</v>
      </c>
      <c r="M382" s="231">
        <f t="shared" si="282"/>
        <v>0</v>
      </c>
      <c r="N382" s="231">
        <f t="shared" si="282"/>
        <v>0</v>
      </c>
      <c r="O382" s="231">
        <f t="shared" si="282"/>
        <v>0</v>
      </c>
      <c r="P382" s="231">
        <f t="shared" si="282"/>
        <v>0</v>
      </c>
      <c r="Q382" s="231">
        <f t="shared" si="282"/>
        <v>0</v>
      </c>
      <c r="R382" s="231">
        <f t="shared" si="282"/>
        <v>0</v>
      </c>
      <c r="S382" s="231">
        <f t="shared" si="282"/>
        <v>0</v>
      </c>
      <c r="T382" s="231">
        <f t="shared" si="282"/>
        <v>0</v>
      </c>
      <c r="U382" s="232">
        <f t="shared" si="282"/>
        <v>0</v>
      </c>
      <c r="V382" s="233">
        <f t="shared" si="282"/>
        <v>0</v>
      </c>
      <c r="W382" s="231">
        <f t="shared" si="282"/>
        <v>0</v>
      </c>
      <c r="X382" s="231">
        <f t="shared" si="282"/>
        <v>0</v>
      </c>
      <c r="Y382" s="231">
        <f t="shared" si="282"/>
        <v>0</v>
      </c>
      <c r="Z382" s="231">
        <f t="shared" si="283"/>
        <v>0</v>
      </c>
      <c r="AA382" s="231">
        <f t="shared" si="283"/>
        <v>0</v>
      </c>
      <c r="AB382" s="231">
        <f t="shared" si="283"/>
        <v>0</v>
      </c>
      <c r="AC382" s="231">
        <f t="shared" si="283"/>
        <v>0</v>
      </c>
      <c r="AD382" s="231">
        <f t="shared" si="283"/>
        <v>0</v>
      </c>
      <c r="AE382" s="231">
        <f t="shared" si="283"/>
        <v>0</v>
      </c>
      <c r="AF382" s="231">
        <f t="shared" si="283"/>
        <v>0</v>
      </c>
      <c r="AG382" s="232">
        <f t="shared" si="283"/>
        <v>0</v>
      </c>
      <c r="AH382" s="233">
        <f t="shared" si="283"/>
        <v>0</v>
      </c>
      <c r="AI382" s="231">
        <f t="shared" si="283"/>
        <v>0</v>
      </c>
      <c r="AJ382" s="231">
        <f t="shared" si="283"/>
        <v>0</v>
      </c>
      <c r="AK382" s="231">
        <f t="shared" si="283"/>
        <v>0</v>
      </c>
      <c r="AL382" s="231">
        <f t="shared" si="283"/>
        <v>0</v>
      </c>
      <c r="AM382" s="231">
        <f t="shared" si="283"/>
        <v>0</v>
      </c>
      <c r="AN382" s="231">
        <f t="shared" si="283"/>
        <v>0</v>
      </c>
      <c r="AO382" s="231">
        <f t="shared" si="283"/>
        <v>0</v>
      </c>
      <c r="AP382" s="231">
        <f t="shared" si="284"/>
        <v>0</v>
      </c>
      <c r="AQ382" s="231">
        <f t="shared" si="284"/>
        <v>0</v>
      </c>
      <c r="AR382" s="231">
        <f t="shared" si="284"/>
        <v>0</v>
      </c>
      <c r="AS382" s="232">
        <f t="shared" si="284"/>
        <v>0</v>
      </c>
      <c r="AT382" s="233">
        <f t="shared" si="284"/>
        <v>0</v>
      </c>
      <c r="AU382" s="231">
        <f t="shared" si="284"/>
        <v>0</v>
      </c>
      <c r="AV382" s="231">
        <f t="shared" si="284"/>
        <v>0</v>
      </c>
      <c r="AW382" s="231">
        <f t="shared" si="284"/>
        <v>0</v>
      </c>
      <c r="AX382" s="231">
        <f t="shared" si="284"/>
        <v>0</v>
      </c>
      <c r="AY382" s="231">
        <f t="shared" si="284"/>
        <v>0</v>
      </c>
      <c r="AZ382" s="231">
        <f t="shared" si="284"/>
        <v>0</v>
      </c>
      <c r="BA382" s="231">
        <f t="shared" si="284"/>
        <v>0</v>
      </c>
      <c r="BB382" s="231">
        <f t="shared" si="284"/>
        <v>0</v>
      </c>
      <c r="BC382" s="231">
        <f t="shared" si="284"/>
        <v>0</v>
      </c>
      <c r="BD382" s="231">
        <f t="shared" si="284"/>
        <v>0</v>
      </c>
      <c r="BE382" s="232">
        <f t="shared" si="284"/>
        <v>0</v>
      </c>
      <c r="BF382" s="233">
        <f t="shared" si="285"/>
        <v>0</v>
      </c>
      <c r="BG382" s="231">
        <f t="shared" si="285"/>
        <v>0</v>
      </c>
      <c r="BH382" s="231">
        <f t="shared" si="285"/>
        <v>0</v>
      </c>
      <c r="BI382" s="231">
        <f t="shared" si="285"/>
        <v>0</v>
      </c>
      <c r="BJ382" s="231">
        <f t="shared" si="285"/>
        <v>0</v>
      </c>
      <c r="BK382" s="231">
        <f t="shared" si="285"/>
        <v>0</v>
      </c>
      <c r="BL382" s="231">
        <f t="shared" si="285"/>
        <v>0</v>
      </c>
      <c r="BM382" s="231">
        <f t="shared" si="285"/>
        <v>0</v>
      </c>
      <c r="BN382" s="231">
        <f t="shared" si="285"/>
        <v>0</v>
      </c>
      <c r="BO382" s="231">
        <f t="shared" si="285"/>
        <v>0</v>
      </c>
      <c r="BP382" s="231">
        <f t="shared" si="285"/>
        <v>0</v>
      </c>
      <c r="BQ382" s="232">
        <f t="shared" si="285"/>
        <v>0</v>
      </c>
      <c r="BR382" s="233">
        <f t="shared" si="285"/>
        <v>0</v>
      </c>
      <c r="BS382" s="231">
        <f t="shared" si="285"/>
        <v>0</v>
      </c>
      <c r="BT382" s="231">
        <f t="shared" si="285"/>
        <v>0</v>
      </c>
      <c r="BU382" s="231">
        <f t="shared" si="285"/>
        <v>0</v>
      </c>
      <c r="BV382" s="231">
        <f t="shared" si="277"/>
        <v>0</v>
      </c>
      <c r="BW382" s="231">
        <f t="shared" si="277"/>
        <v>0</v>
      </c>
      <c r="BX382" s="231">
        <f t="shared" si="277"/>
        <v>0</v>
      </c>
      <c r="BY382" s="231">
        <f t="shared" si="277"/>
        <v>0</v>
      </c>
      <c r="BZ382" s="231">
        <f t="shared" si="277"/>
        <v>0</v>
      </c>
      <c r="CA382" s="231">
        <f t="shared" si="277"/>
        <v>0</v>
      </c>
      <c r="CB382" s="231">
        <f t="shared" si="277"/>
        <v>0</v>
      </c>
      <c r="CC382" s="232">
        <f t="shared" si="267"/>
        <v>0</v>
      </c>
      <c r="CD382" s="368"/>
    </row>
    <row r="383" spans="2:82" s="39" customFormat="1" ht="13.5" x14ac:dyDescent="0.75">
      <c r="B383" s="328" t="s">
        <v>831</v>
      </c>
      <c r="C383" s="329" t="s">
        <v>832</v>
      </c>
      <c r="D383" s="139" t="s">
        <v>446</v>
      </c>
      <c r="E383" s="276">
        <v>4</v>
      </c>
      <c r="F383" s="336"/>
      <c r="G383" s="74">
        <f t="shared" si="268"/>
        <v>0</v>
      </c>
      <c r="H383" s="230"/>
      <c r="I383" s="232"/>
      <c r="J383" s="230">
        <f t="shared" si="282"/>
        <v>0</v>
      </c>
      <c r="K383" s="231">
        <f t="shared" si="282"/>
        <v>0</v>
      </c>
      <c r="L383" s="231">
        <f t="shared" si="282"/>
        <v>0</v>
      </c>
      <c r="M383" s="231">
        <f t="shared" si="282"/>
        <v>0</v>
      </c>
      <c r="N383" s="231">
        <f t="shared" si="282"/>
        <v>0</v>
      </c>
      <c r="O383" s="231">
        <f t="shared" si="282"/>
        <v>0</v>
      </c>
      <c r="P383" s="231">
        <f t="shared" si="282"/>
        <v>0</v>
      </c>
      <c r="Q383" s="231">
        <f t="shared" si="282"/>
        <v>0</v>
      </c>
      <c r="R383" s="231">
        <f t="shared" si="282"/>
        <v>0</v>
      </c>
      <c r="S383" s="231">
        <f t="shared" si="282"/>
        <v>0</v>
      </c>
      <c r="T383" s="231">
        <f t="shared" si="282"/>
        <v>0</v>
      </c>
      <c r="U383" s="232">
        <f t="shared" si="282"/>
        <v>0</v>
      </c>
      <c r="V383" s="233">
        <f t="shared" si="282"/>
        <v>0</v>
      </c>
      <c r="W383" s="231">
        <f t="shared" si="282"/>
        <v>0</v>
      </c>
      <c r="X383" s="231">
        <f t="shared" si="282"/>
        <v>0</v>
      </c>
      <c r="Y383" s="231">
        <f t="shared" si="282"/>
        <v>0</v>
      </c>
      <c r="Z383" s="231">
        <f t="shared" si="283"/>
        <v>0</v>
      </c>
      <c r="AA383" s="231">
        <f t="shared" si="283"/>
        <v>0</v>
      </c>
      <c r="AB383" s="231">
        <f t="shared" si="283"/>
        <v>0</v>
      </c>
      <c r="AC383" s="231">
        <f t="shared" si="283"/>
        <v>0</v>
      </c>
      <c r="AD383" s="231">
        <f t="shared" si="283"/>
        <v>0</v>
      </c>
      <c r="AE383" s="231">
        <f t="shared" si="283"/>
        <v>0</v>
      </c>
      <c r="AF383" s="231">
        <f t="shared" si="283"/>
        <v>0</v>
      </c>
      <c r="AG383" s="232">
        <f t="shared" si="283"/>
        <v>0</v>
      </c>
      <c r="AH383" s="233">
        <f t="shared" si="283"/>
        <v>0</v>
      </c>
      <c r="AI383" s="231">
        <f t="shared" si="283"/>
        <v>0</v>
      </c>
      <c r="AJ383" s="231">
        <f t="shared" si="283"/>
        <v>0</v>
      </c>
      <c r="AK383" s="231">
        <f t="shared" si="283"/>
        <v>0</v>
      </c>
      <c r="AL383" s="231">
        <f t="shared" si="283"/>
        <v>0</v>
      </c>
      <c r="AM383" s="231">
        <f t="shared" si="283"/>
        <v>0</v>
      </c>
      <c r="AN383" s="231">
        <f t="shared" si="283"/>
        <v>0</v>
      </c>
      <c r="AO383" s="231">
        <f t="shared" si="283"/>
        <v>0</v>
      </c>
      <c r="AP383" s="231">
        <f t="shared" si="284"/>
        <v>0</v>
      </c>
      <c r="AQ383" s="231">
        <f t="shared" si="284"/>
        <v>0</v>
      </c>
      <c r="AR383" s="231">
        <f t="shared" si="284"/>
        <v>0</v>
      </c>
      <c r="AS383" s="232">
        <f t="shared" si="284"/>
        <v>0</v>
      </c>
      <c r="AT383" s="233">
        <f t="shared" si="284"/>
        <v>0</v>
      </c>
      <c r="AU383" s="231">
        <f t="shared" si="284"/>
        <v>0</v>
      </c>
      <c r="AV383" s="231">
        <f t="shared" si="284"/>
        <v>0</v>
      </c>
      <c r="AW383" s="231">
        <f t="shared" si="284"/>
        <v>0</v>
      </c>
      <c r="AX383" s="231">
        <f t="shared" si="284"/>
        <v>0</v>
      </c>
      <c r="AY383" s="231">
        <f t="shared" si="284"/>
        <v>0</v>
      </c>
      <c r="AZ383" s="231">
        <f t="shared" si="284"/>
        <v>0</v>
      </c>
      <c r="BA383" s="231">
        <f t="shared" si="284"/>
        <v>0</v>
      </c>
      <c r="BB383" s="231">
        <f t="shared" si="284"/>
        <v>0</v>
      </c>
      <c r="BC383" s="231">
        <f t="shared" si="284"/>
        <v>0</v>
      </c>
      <c r="BD383" s="231">
        <f t="shared" si="284"/>
        <v>0</v>
      </c>
      <c r="BE383" s="232">
        <f t="shared" si="284"/>
        <v>0</v>
      </c>
      <c r="BF383" s="233">
        <f t="shared" si="285"/>
        <v>0</v>
      </c>
      <c r="BG383" s="231">
        <f t="shared" si="285"/>
        <v>0</v>
      </c>
      <c r="BH383" s="231">
        <f t="shared" si="285"/>
        <v>0</v>
      </c>
      <c r="BI383" s="231">
        <f t="shared" si="285"/>
        <v>0</v>
      </c>
      <c r="BJ383" s="231">
        <f t="shared" si="285"/>
        <v>0</v>
      </c>
      <c r="BK383" s="231">
        <f t="shared" si="285"/>
        <v>0</v>
      </c>
      <c r="BL383" s="231">
        <f t="shared" si="285"/>
        <v>0</v>
      </c>
      <c r="BM383" s="231">
        <f t="shared" si="285"/>
        <v>0</v>
      </c>
      <c r="BN383" s="231">
        <f t="shared" si="285"/>
        <v>0</v>
      </c>
      <c r="BO383" s="231">
        <f t="shared" si="285"/>
        <v>0</v>
      </c>
      <c r="BP383" s="231">
        <f t="shared" si="285"/>
        <v>0</v>
      </c>
      <c r="BQ383" s="232">
        <f t="shared" si="285"/>
        <v>0</v>
      </c>
      <c r="BR383" s="233">
        <f t="shared" si="285"/>
        <v>0</v>
      </c>
      <c r="BS383" s="231">
        <f t="shared" si="285"/>
        <v>0</v>
      </c>
      <c r="BT383" s="231">
        <f t="shared" si="285"/>
        <v>0</v>
      </c>
      <c r="BU383" s="231">
        <f t="shared" si="285"/>
        <v>0</v>
      </c>
      <c r="BV383" s="231">
        <f t="shared" si="277"/>
        <v>0</v>
      </c>
      <c r="BW383" s="231">
        <f t="shared" si="277"/>
        <v>0</v>
      </c>
      <c r="BX383" s="231">
        <f t="shared" si="277"/>
        <v>0</v>
      </c>
      <c r="BY383" s="231">
        <f t="shared" si="277"/>
        <v>0</v>
      </c>
      <c r="BZ383" s="231">
        <f t="shared" si="277"/>
        <v>0</v>
      </c>
      <c r="CA383" s="231">
        <f t="shared" si="277"/>
        <v>0</v>
      </c>
      <c r="CB383" s="231">
        <f t="shared" si="277"/>
        <v>0</v>
      </c>
      <c r="CC383" s="232">
        <f t="shared" si="267"/>
        <v>0</v>
      </c>
      <c r="CD383" s="368"/>
    </row>
    <row r="384" spans="2:82" s="39" customFormat="1" ht="13.5" x14ac:dyDescent="0.75">
      <c r="B384" s="328" t="s">
        <v>833</v>
      </c>
      <c r="C384" s="329" t="s">
        <v>834</v>
      </c>
      <c r="D384" s="139" t="s">
        <v>446</v>
      </c>
      <c r="E384" s="276">
        <v>4</v>
      </c>
      <c r="F384" s="336"/>
      <c r="G384" s="74">
        <f t="shared" si="268"/>
        <v>0</v>
      </c>
      <c r="H384" s="230"/>
      <c r="I384" s="232"/>
      <c r="J384" s="230">
        <f t="shared" si="282"/>
        <v>0</v>
      </c>
      <c r="K384" s="231">
        <f t="shared" si="282"/>
        <v>0</v>
      </c>
      <c r="L384" s="231">
        <f t="shared" si="282"/>
        <v>0</v>
      </c>
      <c r="M384" s="231">
        <f t="shared" si="282"/>
        <v>0</v>
      </c>
      <c r="N384" s="231">
        <f t="shared" si="282"/>
        <v>0</v>
      </c>
      <c r="O384" s="231">
        <f t="shared" si="282"/>
        <v>0</v>
      </c>
      <c r="P384" s="231">
        <f t="shared" si="282"/>
        <v>0</v>
      </c>
      <c r="Q384" s="231">
        <f t="shared" si="282"/>
        <v>0</v>
      </c>
      <c r="R384" s="231">
        <f t="shared" si="282"/>
        <v>0</v>
      </c>
      <c r="S384" s="231">
        <f t="shared" si="282"/>
        <v>0</v>
      </c>
      <c r="T384" s="231">
        <f t="shared" si="282"/>
        <v>0</v>
      </c>
      <c r="U384" s="232">
        <f t="shared" si="282"/>
        <v>0</v>
      </c>
      <c r="V384" s="233">
        <f t="shared" si="282"/>
        <v>0</v>
      </c>
      <c r="W384" s="231">
        <f t="shared" si="282"/>
        <v>0</v>
      </c>
      <c r="X384" s="231">
        <f t="shared" si="282"/>
        <v>0</v>
      </c>
      <c r="Y384" s="231">
        <f t="shared" si="282"/>
        <v>0</v>
      </c>
      <c r="Z384" s="231">
        <f t="shared" si="283"/>
        <v>0</v>
      </c>
      <c r="AA384" s="231">
        <f t="shared" si="283"/>
        <v>0</v>
      </c>
      <c r="AB384" s="231">
        <f t="shared" si="283"/>
        <v>0</v>
      </c>
      <c r="AC384" s="231">
        <f t="shared" si="283"/>
        <v>0</v>
      </c>
      <c r="AD384" s="231">
        <f t="shared" si="283"/>
        <v>0</v>
      </c>
      <c r="AE384" s="231">
        <f t="shared" si="283"/>
        <v>0</v>
      </c>
      <c r="AF384" s="231">
        <f t="shared" si="283"/>
        <v>0</v>
      </c>
      <c r="AG384" s="232">
        <f t="shared" si="283"/>
        <v>0</v>
      </c>
      <c r="AH384" s="233">
        <f t="shared" si="283"/>
        <v>0</v>
      </c>
      <c r="AI384" s="231">
        <f t="shared" si="283"/>
        <v>0</v>
      </c>
      <c r="AJ384" s="231">
        <f t="shared" si="283"/>
        <v>0</v>
      </c>
      <c r="AK384" s="231">
        <f t="shared" si="283"/>
        <v>0</v>
      </c>
      <c r="AL384" s="231">
        <f t="shared" si="283"/>
        <v>0</v>
      </c>
      <c r="AM384" s="231">
        <f t="shared" si="283"/>
        <v>0</v>
      </c>
      <c r="AN384" s="231">
        <f t="shared" si="283"/>
        <v>0</v>
      </c>
      <c r="AO384" s="231">
        <f t="shared" si="283"/>
        <v>0</v>
      </c>
      <c r="AP384" s="231">
        <f t="shared" si="284"/>
        <v>0</v>
      </c>
      <c r="AQ384" s="231">
        <f t="shared" si="284"/>
        <v>0</v>
      </c>
      <c r="AR384" s="231">
        <f t="shared" si="284"/>
        <v>0</v>
      </c>
      <c r="AS384" s="232">
        <f t="shared" si="284"/>
        <v>0</v>
      </c>
      <c r="AT384" s="233">
        <f t="shared" si="284"/>
        <v>0</v>
      </c>
      <c r="AU384" s="231">
        <f t="shared" si="284"/>
        <v>0</v>
      </c>
      <c r="AV384" s="231">
        <f t="shared" si="284"/>
        <v>0</v>
      </c>
      <c r="AW384" s="231">
        <f t="shared" si="284"/>
        <v>0</v>
      </c>
      <c r="AX384" s="231">
        <f t="shared" si="284"/>
        <v>0</v>
      </c>
      <c r="AY384" s="231">
        <f t="shared" si="284"/>
        <v>0</v>
      </c>
      <c r="AZ384" s="231">
        <f t="shared" si="284"/>
        <v>0</v>
      </c>
      <c r="BA384" s="231">
        <f t="shared" si="284"/>
        <v>0</v>
      </c>
      <c r="BB384" s="231">
        <f t="shared" si="284"/>
        <v>0</v>
      </c>
      <c r="BC384" s="231">
        <f t="shared" si="284"/>
        <v>0</v>
      </c>
      <c r="BD384" s="231">
        <f t="shared" si="284"/>
        <v>0</v>
      </c>
      <c r="BE384" s="232">
        <f t="shared" si="284"/>
        <v>0</v>
      </c>
      <c r="BF384" s="233">
        <f t="shared" si="285"/>
        <v>0</v>
      </c>
      <c r="BG384" s="231">
        <f t="shared" si="285"/>
        <v>0</v>
      </c>
      <c r="BH384" s="231">
        <f t="shared" si="285"/>
        <v>0</v>
      </c>
      <c r="BI384" s="231">
        <f t="shared" si="285"/>
        <v>0</v>
      </c>
      <c r="BJ384" s="231">
        <f t="shared" si="285"/>
        <v>0</v>
      </c>
      <c r="BK384" s="231">
        <f t="shared" si="285"/>
        <v>0</v>
      </c>
      <c r="BL384" s="231">
        <f t="shared" si="285"/>
        <v>0</v>
      </c>
      <c r="BM384" s="231">
        <f t="shared" si="285"/>
        <v>0</v>
      </c>
      <c r="BN384" s="231">
        <f t="shared" si="285"/>
        <v>0</v>
      </c>
      <c r="BO384" s="231">
        <f t="shared" si="285"/>
        <v>0</v>
      </c>
      <c r="BP384" s="231">
        <f t="shared" si="285"/>
        <v>0</v>
      </c>
      <c r="BQ384" s="232">
        <f t="shared" si="285"/>
        <v>0</v>
      </c>
      <c r="BR384" s="233">
        <f t="shared" si="285"/>
        <v>0</v>
      </c>
      <c r="BS384" s="231">
        <f t="shared" si="285"/>
        <v>0</v>
      </c>
      <c r="BT384" s="231">
        <f t="shared" si="285"/>
        <v>0</v>
      </c>
      <c r="BU384" s="231">
        <f t="shared" si="285"/>
        <v>0</v>
      </c>
      <c r="BV384" s="231">
        <f t="shared" si="277"/>
        <v>0</v>
      </c>
      <c r="BW384" s="231">
        <f t="shared" si="277"/>
        <v>0</v>
      </c>
      <c r="BX384" s="231">
        <f t="shared" si="277"/>
        <v>0</v>
      </c>
      <c r="BY384" s="231">
        <f t="shared" si="277"/>
        <v>0</v>
      </c>
      <c r="BZ384" s="231">
        <f t="shared" si="277"/>
        <v>0</v>
      </c>
      <c r="CA384" s="231">
        <f t="shared" si="277"/>
        <v>0</v>
      </c>
      <c r="CB384" s="231">
        <f t="shared" si="277"/>
        <v>0</v>
      </c>
      <c r="CC384" s="232">
        <f t="shared" si="267"/>
        <v>0</v>
      </c>
      <c r="CD384" s="368"/>
    </row>
    <row r="385" spans="1:82" s="39" customFormat="1" ht="13.5" x14ac:dyDescent="0.75">
      <c r="B385" s="328" t="s">
        <v>835</v>
      </c>
      <c r="C385" s="329" t="s">
        <v>836</v>
      </c>
      <c r="D385" s="139" t="s">
        <v>446</v>
      </c>
      <c r="E385" s="276">
        <v>4</v>
      </c>
      <c r="F385" s="336"/>
      <c r="G385" s="74">
        <f t="shared" si="268"/>
        <v>0</v>
      </c>
      <c r="H385" s="230"/>
      <c r="I385" s="232"/>
      <c r="J385" s="230">
        <f t="shared" si="282"/>
        <v>0</v>
      </c>
      <c r="K385" s="231">
        <f t="shared" si="282"/>
        <v>0</v>
      </c>
      <c r="L385" s="231">
        <f t="shared" si="282"/>
        <v>0</v>
      </c>
      <c r="M385" s="231">
        <f t="shared" si="282"/>
        <v>0</v>
      </c>
      <c r="N385" s="231">
        <f t="shared" si="282"/>
        <v>0</v>
      </c>
      <c r="O385" s="231">
        <f t="shared" si="282"/>
        <v>0</v>
      </c>
      <c r="P385" s="231">
        <f t="shared" si="282"/>
        <v>0</v>
      </c>
      <c r="Q385" s="231">
        <f t="shared" si="282"/>
        <v>0</v>
      </c>
      <c r="R385" s="231">
        <f t="shared" si="282"/>
        <v>0</v>
      </c>
      <c r="S385" s="231">
        <f t="shared" si="282"/>
        <v>0</v>
      </c>
      <c r="T385" s="231">
        <f t="shared" si="282"/>
        <v>0</v>
      </c>
      <c r="U385" s="232">
        <f t="shared" si="282"/>
        <v>0</v>
      </c>
      <c r="V385" s="233">
        <f t="shared" si="282"/>
        <v>0</v>
      </c>
      <c r="W385" s="231">
        <f t="shared" si="282"/>
        <v>0</v>
      </c>
      <c r="X385" s="231">
        <f t="shared" si="282"/>
        <v>0</v>
      </c>
      <c r="Y385" s="231">
        <f t="shared" ref="Y385" si="286">$G385/72</f>
        <v>0</v>
      </c>
      <c r="Z385" s="231">
        <f t="shared" si="283"/>
        <v>0</v>
      </c>
      <c r="AA385" s="231">
        <f t="shared" si="283"/>
        <v>0</v>
      </c>
      <c r="AB385" s="231">
        <f t="shared" si="283"/>
        <v>0</v>
      </c>
      <c r="AC385" s="231">
        <f t="shared" si="283"/>
        <v>0</v>
      </c>
      <c r="AD385" s="231">
        <f t="shared" si="283"/>
        <v>0</v>
      </c>
      <c r="AE385" s="231">
        <f t="shared" si="283"/>
        <v>0</v>
      </c>
      <c r="AF385" s="231">
        <f t="shared" si="283"/>
        <v>0</v>
      </c>
      <c r="AG385" s="232">
        <f t="shared" si="283"/>
        <v>0</v>
      </c>
      <c r="AH385" s="233">
        <f t="shared" si="283"/>
        <v>0</v>
      </c>
      <c r="AI385" s="231">
        <f t="shared" si="283"/>
        <v>0</v>
      </c>
      <c r="AJ385" s="231">
        <f t="shared" si="283"/>
        <v>0</v>
      </c>
      <c r="AK385" s="231">
        <f t="shared" si="283"/>
        <v>0</v>
      </c>
      <c r="AL385" s="231">
        <f t="shared" si="283"/>
        <v>0</v>
      </c>
      <c r="AM385" s="231">
        <f t="shared" si="283"/>
        <v>0</v>
      </c>
      <c r="AN385" s="231">
        <f t="shared" si="283"/>
        <v>0</v>
      </c>
      <c r="AO385" s="231">
        <f t="shared" ref="AO385" si="287">$G385/72</f>
        <v>0</v>
      </c>
      <c r="AP385" s="231">
        <f t="shared" si="284"/>
        <v>0</v>
      </c>
      <c r="AQ385" s="231">
        <f t="shared" si="284"/>
        <v>0</v>
      </c>
      <c r="AR385" s="231">
        <f t="shared" si="284"/>
        <v>0</v>
      </c>
      <c r="AS385" s="232">
        <f t="shared" si="284"/>
        <v>0</v>
      </c>
      <c r="AT385" s="233">
        <f t="shared" si="284"/>
        <v>0</v>
      </c>
      <c r="AU385" s="231">
        <f t="shared" si="284"/>
        <v>0</v>
      </c>
      <c r="AV385" s="231">
        <f t="shared" si="284"/>
        <v>0</v>
      </c>
      <c r="AW385" s="231">
        <f t="shared" si="284"/>
        <v>0</v>
      </c>
      <c r="AX385" s="231">
        <f t="shared" si="284"/>
        <v>0</v>
      </c>
      <c r="AY385" s="231">
        <f t="shared" si="284"/>
        <v>0</v>
      </c>
      <c r="AZ385" s="231">
        <f t="shared" si="284"/>
        <v>0</v>
      </c>
      <c r="BA385" s="231">
        <f t="shared" si="284"/>
        <v>0</v>
      </c>
      <c r="BB385" s="231">
        <f t="shared" si="284"/>
        <v>0</v>
      </c>
      <c r="BC385" s="231">
        <f t="shared" si="284"/>
        <v>0</v>
      </c>
      <c r="BD385" s="231">
        <f t="shared" si="284"/>
        <v>0</v>
      </c>
      <c r="BE385" s="232">
        <f t="shared" ref="BE385" si="288">$G385/72</f>
        <v>0</v>
      </c>
      <c r="BF385" s="233">
        <f t="shared" si="285"/>
        <v>0</v>
      </c>
      <c r="BG385" s="231">
        <f t="shared" si="285"/>
        <v>0</v>
      </c>
      <c r="BH385" s="231">
        <f t="shared" si="285"/>
        <v>0</v>
      </c>
      <c r="BI385" s="231">
        <f t="shared" si="285"/>
        <v>0</v>
      </c>
      <c r="BJ385" s="231">
        <f t="shared" si="285"/>
        <v>0</v>
      </c>
      <c r="BK385" s="231">
        <f t="shared" si="285"/>
        <v>0</v>
      </c>
      <c r="BL385" s="231">
        <f t="shared" si="285"/>
        <v>0</v>
      </c>
      <c r="BM385" s="231">
        <f t="shared" si="285"/>
        <v>0</v>
      </c>
      <c r="BN385" s="231">
        <f t="shared" si="285"/>
        <v>0</v>
      </c>
      <c r="BO385" s="231">
        <f t="shared" si="285"/>
        <v>0</v>
      </c>
      <c r="BP385" s="231">
        <f t="shared" si="285"/>
        <v>0</v>
      </c>
      <c r="BQ385" s="232">
        <f t="shared" si="285"/>
        <v>0</v>
      </c>
      <c r="BR385" s="233">
        <f t="shared" si="285"/>
        <v>0</v>
      </c>
      <c r="BS385" s="231">
        <f t="shared" si="285"/>
        <v>0</v>
      </c>
      <c r="BT385" s="231">
        <f t="shared" si="285"/>
        <v>0</v>
      </c>
      <c r="BU385" s="231">
        <f t="shared" ref="BU385" si="289">$G385/72</f>
        <v>0</v>
      </c>
      <c r="BV385" s="231">
        <f t="shared" si="277"/>
        <v>0</v>
      </c>
      <c r="BW385" s="231">
        <f t="shared" si="277"/>
        <v>0</v>
      </c>
      <c r="BX385" s="231">
        <f t="shared" si="277"/>
        <v>0</v>
      </c>
      <c r="BY385" s="231">
        <f t="shared" si="277"/>
        <v>0</v>
      </c>
      <c r="BZ385" s="231">
        <f t="shared" si="277"/>
        <v>0</v>
      </c>
      <c r="CA385" s="231">
        <f t="shared" si="277"/>
        <v>0</v>
      </c>
      <c r="CB385" s="231">
        <f t="shared" si="277"/>
        <v>0</v>
      </c>
      <c r="CC385" s="232">
        <f t="shared" si="267"/>
        <v>0</v>
      </c>
      <c r="CD385" s="368"/>
    </row>
    <row r="386" spans="1:82" s="39" customFormat="1" ht="13.5" x14ac:dyDescent="0.75">
      <c r="B386" s="328" t="s">
        <v>837</v>
      </c>
      <c r="C386" s="329" t="s">
        <v>838</v>
      </c>
      <c r="D386" s="139" t="s">
        <v>446</v>
      </c>
      <c r="E386" s="276">
        <v>4</v>
      </c>
      <c r="F386" s="336"/>
      <c r="G386" s="74">
        <f t="shared" si="268"/>
        <v>0</v>
      </c>
      <c r="H386" s="230"/>
      <c r="I386" s="232"/>
      <c r="J386" s="230">
        <f t="shared" ref="J386:Y401" si="290">$G386/72</f>
        <v>0</v>
      </c>
      <c r="K386" s="231">
        <f t="shared" si="290"/>
        <v>0</v>
      </c>
      <c r="L386" s="231">
        <f t="shared" si="290"/>
        <v>0</v>
      </c>
      <c r="M386" s="231">
        <f t="shared" si="290"/>
        <v>0</v>
      </c>
      <c r="N386" s="231">
        <f t="shared" si="290"/>
        <v>0</v>
      </c>
      <c r="O386" s="231">
        <f t="shared" si="290"/>
        <v>0</v>
      </c>
      <c r="P386" s="231">
        <f t="shared" si="290"/>
        <v>0</v>
      </c>
      <c r="Q386" s="231">
        <f t="shared" si="290"/>
        <v>0</v>
      </c>
      <c r="R386" s="231">
        <f t="shared" si="290"/>
        <v>0</v>
      </c>
      <c r="S386" s="231">
        <f t="shared" si="290"/>
        <v>0</v>
      </c>
      <c r="T386" s="231">
        <f t="shared" si="290"/>
        <v>0</v>
      </c>
      <c r="U386" s="232">
        <f t="shared" si="290"/>
        <v>0</v>
      </c>
      <c r="V386" s="233">
        <f t="shared" si="290"/>
        <v>0</v>
      </c>
      <c r="W386" s="231">
        <f t="shared" si="290"/>
        <v>0</v>
      </c>
      <c r="X386" s="231">
        <f t="shared" si="290"/>
        <v>0</v>
      </c>
      <c r="Y386" s="231">
        <f t="shared" si="290"/>
        <v>0</v>
      </c>
      <c r="Z386" s="231">
        <f t="shared" ref="Z386:AO401" si="291">$G386/72</f>
        <v>0</v>
      </c>
      <c r="AA386" s="231">
        <f t="shared" si="291"/>
        <v>0</v>
      </c>
      <c r="AB386" s="231">
        <f t="shared" si="291"/>
        <v>0</v>
      </c>
      <c r="AC386" s="231">
        <f t="shared" si="291"/>
        <v>0</v>
      </c>
      <c r="AD386" s="231">
        <f t="shared" si="291"/>
        <v>0</v>
      </c>
      <c r="AE386" s="231">
        <f t="shared" si="291"/>
        <v>0</v>
      </c>
      <c r="AF386" s="231">
        <f t="shared" si="291"/>
        <v>0</v>
      </c>
      <c r="AG386" s="232">
        <f t="shared" si="291"/>
        <v>0</v>
      </c>
      <c r="AH386" s="233">
        <f t="shared" si="291"/>
        <v>0</v>
      </c>
      <c r="AI386" s="231">
        <f t="shared" si="291"/>
        <v>0</v>
      </c>
      <c r="AJ386" s="231">
        <f t="shared" si="291"/>
        <v>0</v>
      </c>
      <c r="AK386" s="231">
        <f t="shared" si="291"/>
        <v>0</v>
      </c>
      <c r="AL386" s="231">
        <f t="shared" si="291"/>
        <v>0</v>
      </c>
      <c r="AM386" s="231">
        <f t="shared" si="291"/>
        <v>0</v>
      </c>
      <c r="AN386" s="231">
        <f t="shared" si="291"/>
        <v>0</v>
      </c>
      <c r="AO386" s="231">
        <f t="shared" si="291"/>
        <v>0</v>
      </c>
      <c r="AP386" s="231">
        <f t="shared" ref="AP386:BE401" si="292">$G386/72</f>
        <v>0</v>
      </c>
      <c r="AQ386" s="231">
        <f t="shared" si="292"/>
        <v>0</v>
      </c>
      <c r="AR386" s="231">
        <f t="shared" si="292"/>
        <v>0</v>
      </c>
      <c r="AS386" s="232">
        <f t="shared" si="292"/>
        <v>0</v>
      </c>
      <c r="AT386" s="233">
        <f t="shared" si="292"/>
        <v>0</v>
      </c>
      <c r="AU386" s="231">
        <f t="shared" si="292"/>
        <v>0</v>
      </c>
      <c r="AV386" s="231">
        <f t="shared" si="292"/>
        <v>0</v>
      </c>
      <c r="AW386" s="231">
        <f t="shared" si="292"/>
        <v>0</v>
      </c>
      <c r="AX386" s="231">
        <f t="shared" si="292"/>
        <v>0</v>
      </c>
      <c r="AY386" s="231">
        <f t="shared" si="292"/>
        <v>0</v>
      </c>
      <c r="AZ386" s="231">
        <f t="shared" si="292"/>
        <v>0</v>
      </c>
      <c r="BA386" s="231">
        <f t="shared" si="292"/>
        <v>0</v>
      </c>
      <c r="BB386" s="231">
        <f t="shared" si="292"/>
        <v>0</v>
      </c>
      <c r="BC386" s="231">
        <f t="shared" si="292"/>
        <v>0</v>
      </c>
      <c r="BD386" s="231">
        <f t="shared" si="292"/>
        <v>0</v>
      </c>
      <c r="BE386" s="232">
        <f t="shared" si="292"/>
        <v>0</v>
      </c>
      <c r="BF386" s="233">
        <f t="shared" ref="BF386:BU401" si="293">$G386/72</f>
        <v>0</v>
      </c>
      <c r="BG386" s="231">
        <f t="shared" si="293"/>
        <v>0</v>
      </c>
      <c r="BH386" s="231">
        <f t="shared" si="293"/>
        <v>0</v>
      </c>
      <c r="BI386" s="231">
        <f t="shared" si="293"/>
        <v>0</v>
      </c>
      <c r="BJ386" s="231">
        <f t="shared" si="293"/>
        <v>0</v>
      </c>
      <c r="BK386" s="231">
        <f t="shared" si="293"/>
        <v>0</v>
      </c>
      <c r="BL386" s="231">
        <f t="shared" si="293"/>
        <v>0</v>
      </c>
      <c r="BM386" s="231">
        <f t="shared" si="293"/>
        <v>0</v>
      </c>
      <c r="BN386" s="231">
        <f t="shared" si="293"/>
        <v>0</v>
      </c>
      <c r="BO386" s="231">
        <f t="shared" si="293"/>
        <v>0</v>
      </c>
      <c r="BP386" s="231">
        <f t="shared" si="293"/>
        <v>0</v>
      </c>
      <c r="BQ386" s="232">
        <f t="shared" si="293"/>
        <v>0</v>
      </c>
      <c r="BR386" s="233">
        <f t="shared" si="293"/>
        <v>0</v>
      </c>
      <c r="BS386" s="231">
        <f t="shared" si="293"/>
        <v>0</v>
      </c>
      <c r="BT386" s="231">
        <f t="shared" si="293"/>
        <v>0</v>
      </c>
      <c r="BU386" s="231">
        <f t="shared" si="293"/>
        <v>0</v>
      </c>
      <c r="BV386" s="231">
        <f t="shared" ref="BV386:CB401" si="294">$G386/72</f>
        <v>0</v>
      </c>
      <c r="BW386" s="231">
        <f t="shared" si="294"/>
        <v>0</v>
      </c>
      <c r="BX386" s="231">
        <f t="shared" si="294"/>
        <v>0</v>
      </c>
      <c r="BY386" s="231">
        <f t="shared" si="294"/>
        <v>0</v>
      </c>
      <c r="BZ386" s="231">
        <f t="shared" si="294"/>
        <v>0</v>
      </c>
      <c r="CA386" s="231">
        <f t="shared" si="294"/>
        <v>0</v>
      </c>
      <c r="CB386" s="231">
        <f t="shared" si="294"/>
        <v>0</v>
      </c>
      <c r="CC386" s="232">
        <f t="shared" si="267"/>
        <v>0</v>
      </c>
      <c r="CD386" s="368"/>
    </row>
    <row r="387" spans="1:82" s="39" customFormat="1" ht="13.5" x14ac:dyDescent="0.75">
      <c r="B387" s="328" t="s">
        <v>839</v>
      </c>
      <c r="C387" s="329" t="s">
        <v>840</v>
      </c>
      <c r="D387" s="139" t="s">
        <v>446</v>
      </c>
      <c r="E387" s="276">
        <v>4</v>
      </c>
      <c r="F387" s="336"/>
      <c r="G387" s="74">
        <f t="shared" si="268"/>
        <v>0</v>
      </c>
      <c r="H387" s="230"/>
      <c r="I387" s="232"/>
      <c r="J387" s="230">
        <f t="shared" si="290"/>
        <v>0</v>
      </c>
      <c r="K387" s="231">
        <f t="shared" si="290"/>
        <v>0</v>
      </c>
      <c r="L387" s="231">
        <f t="shared" si="290"/>
        <v>0</v>
      </c>
      <c r="M387" s="231">
        <f t="shared" si="290"/>
        <v>0</v>
      </c>
      <c r="N387" s="231">
        <f t="shared" si="290"/>
        <v>0</v>
      </c>
      <c r="O387" s="231">
        <f t="shared" si="290"/>
        <v>0</v>
      </c>
      <c r="P387" s="231">
        <f t="shared" si="290"/>
        <v>0</v>
      </c>
      <c r="Q387" s="231">
        <f t="shared" si="290"/>
        <v>0</v>
      </c>
      <c r="R387" s="231">
        <f t="shared" si="290"/>
        <v>0</v>
      </c>
      <c r="S387" s="231">
        <f t="shared" si="290"/>
        <v>0</v>
      </c>
      <c r="T387" s="231">
        <f t="shared" si="290"/>
        <v>0</v>
      </c>
      <c r="U387" s="232">
        <f t="shared" si="290"/>
        <v>0</v>
      </c>
      <c r="V387" s="233">
        <f t="shared" si="290"/>
        <v>0</v>
      </c>
      <c r="W387" s="231">
        <f t="shared" si="290"/>
        <v>0</v>
      </c>
      <c r="X387" s="231">
        <f t="shared" si="290"/>
        <v>0</v>
      </c>
      <c r="Y387" s="231">
        <f t="shared" si="290"/>
        <v>0</v>
      </c>
      <c r="Z387" s="231">
        <f t="shared" si="291"/>
        <v>0</v>
      </c>
      <c r="AA387" s="231">
        <f t="shared" si="291"/>
        <v>0</v>
      </c>
      <c r="AB387" s="231">
        <f t="shared" si="291"/>
        <v>0</v>
      </c>
      <c r="AC387" s="231">
        <f t="shared" si="291"/>
        <v>0</v>
      </c>
      <c r="AD387" s="231">
        <f t="shared" si="291"/>
        <v>0</v>
      </c>
      <c r="AE387" s="231">
        <f t="shared" si="291"/>
        <v>0</v>
      </c>
      <c r="AF387" s="231">
        <f t="shared" si="291"/>
        <v>0</v>
      </c>
      <c r="AG387" s="232">
        <f t="shared" si="291"/>
        <v>0</v>
      </c>
      <c r="AH387" s="233">
        <f t="shared" si="291"/>
        <v>0</v>
      </c>
      <c r="AI387" s="231">
        <f t="shared" si="291"/>
        <v>0</v>
      </c>
      <c r="AJ387" s="231">
        <f t="shared" si="291"/>
        <v>0</v>
      </c>
      <c r="AK387" s="231">
        <f t="shared" si="291"/>
        <v>0</v>
      </c>
      <c r="AL387" s="231">
        <f t="shared" si="291"/>
        <v>0</v>
      </c>
      <c r="AM387" s="231">
        <f t="shared" si="291"/>
        <v>0</v>
      </c>
      <c r="AN387" s="231">
        <f t="shared" si="291"/>
        <v>0</v>
      </c>
      <c r="AO387" s="231">
        <f t="shared" si="291"/>
        <v>0</v>
      </c>
      <c r="AP387" s="231">
        <f t="shared" si="292"/>
        <v>0</v>
      </c>
      <c r="AQ387" s="231">
        <f t="shared" si="292"/>
        <v>0</v>
      </c>
      <c r="AR387" s="231">
        <f t="shared" si="292"/>
        <v>0</v>
      </c>
      <c r="AS387" s="232">
        <f t="shared" si="292"/>
        <v>0</v>
      </c>
      <c r="AT387" s="233">
        <f t="shared" si="292"/>
        <v>0</v>
      </c>
      <c r="AU387" s="231">
        <f t="shared" si="292"/>
        <v>0</v>
      </c>
      <c r="AV387" s="231">
        <f t="shared" si="292"/>
        <v>0</v>
      </c>
      <c r="AW387" s="231">
        <f t="shared" si="292"/>
        <v>0</v>
      </c>
      <c r="AX387" s="231">
        <f t="shared" si="292"/>
        <v>0</v>
      </c>
      <c r="AY387" s="231">
        <f t="shared" si="292"/>
        <v>0</v>
      </c>
      <c r="AZ387" s="231">
        <f t="shared" si="292"/>
        <v>0</v>
      </c>
      <c r="BA387" s="231">
        <f t="shared" si="292"/>
        <v>0</v>
      </c>
      <c r="BB387" s="231">
        <f t="shared" si="292"/>
        <v>0</v>
      </c>
      <c r="BC387" s="231">
        <f t="shared" si="292"/>
        <v>0</v>
      </c>
      <c r="BD387" s="231">
        <f t="shared" si="292"/>
        <v>0</v>
      </c>
      <c r="BE387" s="232">
        <f t="shared" si="292"/>
        <v>0</v>
      </c>
      <c r="BF387" s="233">
        <f t="shared" si="293"/>
        <v>0</v>
      </c>
      <c r="BG387" s="231">
        <f t="shared" si="293"/>
        <v>0</v>
      </c>
      <c r="BH387" s="231">
        <f t="shared" si="293"/>
        <v>0</v>
      </c>
      <c r="BI387" s="231">
        <f t="shared" si="293"/>
        <v>0</v>
      </c>
      <c r="BJ387" s="231">
        <f t="shared" si="293"/>
        <v>0</v>
      </c>
      <c r="BK387" s="231">
        <f t="shared" si="293"/>
        <v>0</v>
      </c>
      <c r="BL387" s="231">
        <f t="shared" si="293"/>
        <v>0</v>
      </c>
      <c r="BM387" s="231">
        <f t="shared" si="293"/>
        <v>0</v>
      </c>
      <c r="BN387" s="231">
        <f t="shared" si="293"/>
        <v>0</v>
      </c>
      <c r="BO387" s="231">
        <f t="shared" si="293"/>
        <v>0</v>
      </c>
      <c r="BP387" s="231">
        <f t="shared" si="293"/>
        <v>0</v>
      </c>
      <c r="BQ387" s="232">
        <f t="shared" si="293"/>
        <v>0</v>
      </c>
      <c r="BR387" s="233">
        <f t="shared" si="293"/>
        <v>0</v>
      </c>
      <c r="BS387" s="231">
        <f t="shared" si="293"/>
        <v>0</v>
      </c>
      <c r="BT387" s="231">
        <f t="shared" si="293"/>
        <v>0</v>
      </c>
      <c r="BU387" s="231">
        <f t="shared" si="293"/>
        <v>0</v>
      </c>
      <c r="BV387" s="231">
        <f t="shared" si="294"/>
        <v>0</v>
      </c>
      <c r="BW387" s="231">
        <f t="shared" si="294"/>
        <v>0</v>
      </c>
      <c r="BX387" s="231">
        <f t="shared" si="294"/>
        <v>0</v>
      </c>
      <c r="BY387" s="231">
        <f t="shared" si="294"/>
        <v>0</v>
      </c>
      <c r="BZ387" s="231">
        <f t="shared" si="294"/>
        <v>0</v>
      </c>
      <c r="CA387" s="231">
        <f t="shared" si="294"/>
        <v>0</v>
      </c>
      <c r="CB387" s="231">
        <f t="shared" si="294"/>
        <v>0</v>
      </c>
      <c r="CC387" s="232">
        <f t="shared" si="267"/>
        <v>0</v>
      </c>
      <c r="CD387" s="368"/>
    </row>
    <row r="388" spans="1:82" s="39" customFormat="1" ht="13.5" x14ac:dyDescent="0.75">
      <c r="B388" s="328" t="s">
        <v>841</v>
      </c>
      <c r="C388" s="329" t="s">
        <v>842</v>
      </c>
      <c r="D388" s="139" t="s">
        <v>446</v>
      </c>
      <c r="E388" s="276">
        <v>4</v>
      </c>
      <c r="F388" s="336"/>
      <c r="G388" s="74">
        <f t="shared" si="268"/>
        <v>0</v>
      </c>
      <c r="H388" s="230"/>
      <c r="I388" s="232"/>
      <c r="J388" s="230">
        <f t="shared" si="290"/>
        <v>0</v>
      </c>
      <c r="K388" s="231">
        <f t="shared" si="290"/>
        <v>0</v>
      </c>
      <c r="L388" s="231">
        <f t="shared" si="290"/>
        <v>0</v>
      </c>
      <c r="M388" s="231">
        <f t="shared" si="290"/>
        <v>0</v>
      </c>
      <c r="N388" s="231">
        <f t="shared" si="290"/>
        <v>0</v>
      </c>
      <c r="O388" s="231">
        <f t="shared" si="290"/>
        <v>0</v>
      </c>
      <c r="P388" s="231">
        <f t="shared" si="290"/>
        <v>0</v>
      </c>
      <c r="Q388" s="231">
        <f t="shared" si="290"/>
        <v>0</v>
      </c>
      <c r="R388" s="231">
        <f t="shared" si="290"/>
        <v>0</v>
      </c>
      <c r="S388" s="231">
        <f t="shared" si="290"/>
        <v>0</v>
      </c>
      <c r="T388" s="231">
        <f t="shared" si="290"/>
        <v>0</v>
      </c>
      <c r="U388" s="232">
        <f t="shared" si="290"/>
        <v>0</v>
      </c>
      <c r="V388" s="233">
        <f t="shared" si="290"/>
        <v>0</v>
      </c>
      <c r="W388" s="231">
        <f t="shared" si="290"/>
        <v>0</v>
      </c>
      <c r="X388" s="231">
        <f t="shared" si="290"/>
        <v>0</v>
      </c>
      <c r="Y388" s="231">
        <f t="shared" si="290"/>
        <v>0</v>
      </c>
      <c r="Z388" s="231">
        <f t="shared" si="291"/>
        <v>0</v>
      </c>
      <c r="AA388" s="231">
        <f t="shared" si="291"/>
        <v>0</v>
      </c>
      <c r="AB388" s="231">
        <f t="shared" si="291"/>
        <v>0</v>
      </c>
      <c r="AC388" s="231">
        <f t="shared" si="291"/>
        <v>0</v>
      </c>
      <c r="AD388" s="231">
        <f t="shared" si="291"/>
        <v>0</v>
      </c>
      <c r="AE388" s="231">
        <f t="shared" si="291"/>
        <v>0</v>
      </c>
      <c r="AF388" s="231">
        <f t="shared" si="291"/>
        <v>0</v>
      </c>
      <c r="AG388" s="232">
        <f t="shared" si="291"/>
        <v>0</v>
      </c>
      <c r="AH388" s="233">
        <f t="shared" si="291"/>
        <v>0</v>
      </c>
      <c r="AI388" s="231">
        <f t="shared" si="291"/>
        <v>0</v>
      </c>
      <c r="AJ388" s="231">
        <f t="shared" si="291"/>
        <v>0</v>
      </c>
      <c r="AK388" s="231">
        <f t="shared" si="291"/>
        <v>0</v>
      </c>
      <c r="AL388" s="231">
        <f t="shared" si="291"/>
        <v>0</v>
      </c>
      <c r="AM388" s="231">
        <f t="shared" si="291"/>
        <v>0</v>
      </c>
      <c r="AN388" s="231">
        <f t="shared" si="291"/>
        <v>0</v>
      </c>
      <c r="AO388" s="231">
        <f t="shared" si="291"/>
        <v>0</v>
      </c>
      <c r="AP388" s="231">
        <f t="shared" si="292"/>
        <v>0</v>
      </c>
      <c r="AQ388" s="231">
        <f t="shared" si="292"/>
        <v>0</v>
      </c>
      <c r="AR388" s="231">
        <f t="shared" si="292"/>
        <v>0</v>
      </c>
      <c r="AS388" s="232">
        <f t="shared" si="292"/>
        <v>0</v>
      </c>
      <c r="AT388" s="233">
        <f t="shared" si="292"/>
        <v>0</v>
      </c>
      <c r="AU388" s="231">
        <f t="shared" si="292"/>
        <v>0</v>
      </c>
      <c r="AV388" s="231">
        <f t="shared" si="292"/>
        <v>0</v>
      </c>
      <c r="AW388" s="231">
        <f t="shared" si="292"/>
        <v>0</v>
      </c>
      <c r="AX388" s="231">
        <f t="shared" si="292"/>
        <v>0</v>
      </c>
      <c r="AY388" s="231">
        <f t="shared" si="292"/>
        <v>0</v>
      </c>
      <c r="AZ388" s="231">
        <f t="shared" si="292"/>
        <v>0</v>
      </c>
      <c r="BA388" s="231">
        <f t="shared" si="292"/>
        <v>0</v>
      </c>
      <c r="BB388" s="231">
        <f t="shared" si="292"/>
        <v>0</v>
      </c>
      <c r="BC388" s="231">
        <f t="shared" si="292"/>
        <v>0</v>
      </c>
      <c r="BD388" s="231">
        <f t="shared" si="292"/>
        <v>0</v>
      </c>
      <c r="BE388" s="232">
        <f t="shared" si="292"/>
        <v>0</v>
      </c>
      <c r="BF388" s="233">
        <f t="shared" si="293"/>
        <v>0</v>
      </c>
      <c r="BG388" s="231">
        <f t="shared" si="293"/>
        <v>0</v>
      </c>
      <c r="BH388" s="231">
        <f t="shared" si="293"/>
        <v>0</v>
      </c>
      <c r="BI388" s="231">
        <f t="shared" si="293"/>
        <v>0</v>
      </c>
      <c r="BJ388" s="231">
        <f t="shared" si="293"/>
        <v>0</v>
      </c>
      <c r="BK388" s="231">
        <f t="shared" si="293"/>
        <v>0</v>
      </c>
      <c r="BL388" s="231">
        <f t="shared" si="293"/>
        <v>0</v>
      </c>
      <c r="BM388" s="231">
        <f t="shared" si="293"/>
        <v>0</v>
      </c>
      <c r="BN388" s="231">
        <f t="shared" si="293"/>
        <v>0</v>
      </c>
      <c r="BO388" s="231">
        <f t="shared" si="293"/>
        <v>0</v>
      </c>
      <c r="BP388" s="231">
        <f t="shared" si="293"/>
        <v>0</v>
      </c>
      <c r="BQ388" s="232">
        <f t="shared" si="293"/>
        <v>0</v>
      </c>
      <c r="BR388" s="233">
        <f t="shared" si="293"/>
        <v>0</v>
      </c>
      <c r="BS388" s="231">
        <f t="shared" si="293"/>
        <v>0</v>
      </c>
      <c r="BT388" s="231">
        <f t="shared" si="293"/>
        <v>0</v>
      </c>
      <c r="BU388" s="231">
        <f t="shared" si="293"/>
        <v>0</v>
      </c>
      <c r="BV388" s="231">
        <f t="shared" si="294"/>
        <v>0</v>
      </c>
      <c r="BW388" s="231">
        <f t="shared" si="294"/>
        <v>0</v>
      </c>
      <c r="BX388" s="231">
        <f t="shared" si="294"/>
        <v>0</v>
      </c>
      <c r="BY388" s="231">
        <f t="shared" si="294"/>
        <v>0</v>
      </c>
      <c r="BZ388" s="231">
        <f t="shared" si="294"/>
        <v>0</v>
      </c>
      <c r="CA388" s="231">
        <f t="shared" si="294"/>
        <v>0</v>
      </c>
      <c r="CB388" s="231">
        <f t="shared" si="294"/>
        <v>0</v>
      </c>
      <c r="CC388" s="232">
        <f t="shared" si="267"/>
        <v>0</v>
      </c>
      <c r="CD388" s="368"/>
    </row>
    <row r="389" spans="1:82" s="39" customFormat="1" ht="13.5" x14ac:dyDescent="0.75">
      <c r="B389" s="328" t="s">
        <v>843</v>
      </c>
      <c r="C389" s="329" t="s">
        <v>844</v>
      </c>
      <c r="D389" s="139" t="s">
        <v>446</v>
      </c>
      <c r="E389" s="276">
        <v>2</v>
      </c>
      <c r="F389" s="336"/>
      <c r="G389" s="74">
        <f t="shared" si="268"/>
        <v>0</v>
      </c>
      <c r="H389" s="230"/>
      <c r="I389" s="232"/>
      <c r="J389" s="230">
        <f t="shared" si="290"/>
        <v>0</v>
      </c>
      <c r="K389" s="231">
        <f t="shared" si="290"/>
        <v>0</v>
      </c>
      <c r="L389" s="231">
        <f t="shared" si="290"/>
        <v>0</v>
      </c>
      <c r="M389" s="231">
        <f t="shared" si="290"/>
        <v>0</v>
      </c>
      <c r="N389" s="231">
        <f t="shared" si="290"/>
        <v>0</v>
      </c>
      <c r="O389" s="231">
        <f t="shared" si="290"/>
        <v>0</v>
      </c>
      <c r="P389" s="231">
        <f t="shared" si="290"/>
        <v>0</v>
      </c>
      <c r="Q389" s="231">
        <f t="shared" si="290"/>
        <v>0</v>
      </c>
      <c r="R389" s="231">
        <f t="shared" si="290"/>
        <v>0</v>
      </c>
      <c r="S389" s="231">
        <f t="shared" si="290"/>
        <v>0</v>
      </c>
      <c r="T389" s="231">
        <f t="shared" si="290"/>
        <v>0</v>
      </c>
      <c r="U389" s="232">
        <f t="shared" si="290"/>
        <v>0</v>
      </c>
      <c r="V389" s="233">
        <f t="shared" si="290"/>
        <v>0</v>
      </c>
      <c r="W389" s="231">
        <f t="shared" si="290"/>
        <v>0</v>
      </c>
      <c r="X389" s="231">
        <f t="shared" si="290"/>
        <v>0</v>
      </c>
      <c r="Y389" s="231">
        <f t="shared" si="290"/>
        <v>0</v>
      </c>
      <c r="Z389" s="231">
        <f t="shared" si="291"/>
        <v>0</v>
      </c>
      <c r="AA389" s="231">
        <f t="shared" si="291"/>
        <v>0</v>
      </c>
      <c r="AB389" s="231">
        <f t="shared" si="291"/>
        <v>0</v>
      </c>
      <c r="AC389" s="231">
        <f t="shared" si="291"/>
        <v>0</v>
      </c>
      <c r="AD389" s="231">
        <f t="shared" si="291"/>
        <v>0</v>
      </c>
      <c r="AE389" s="231">
        <f t="shared" si="291"/>
        <v>0</v>
      </c>
      <c r="AF389" s="231">
        <f t="shared" si="291"/>
        <v>0</v>
      </c>
      <c r="AG389" s="232">
        <f t="shared" si="291"/>
        <v>0</v>
      </c>
      <c r="AH389" s="233">
        <f t="shared" si="291"/>
        <v>0</v>
      </c>
      <c r="AI389" s="231">
        <f t="shared" si="291"/>
        <v>0</v>
      </c>
      <c r="AJ389" s="231">
        <f t="shared" si="291"/>
        <v>0</v>
      </c>
      <c r="AK389" s="231">
        <f t="shared" si="291"/>
        <v>0</v>
      </c>
      <c r="AL389" s="231">
        <f t="shared" si="291"/>
        <v>0</v>
      </c>
      <c r="AM389" s="231">
        <f t="shared" si="291"/>
        <v>0</v>
      </c>
      <c r="AN389" s="231">
        <f t="shared" si="291"/>
        <v>0</v>
      </c>
      <c r="AO389" s="231">
        <f t="shared" si="291"/>
        <v>0</v>
      </c>
      <c r="AP389" s="231">
        <f t="shared" si="292"/>
        <v>0</v>
      </c>
      <c r="AQ389" s="231">
        <f t="shared" si="292"/>
        <v>0</v>
      </c>
      <c r="AR389" s="231">
        <f t="shared" si="292"/>
        <v>0</v>
      </c>
      <c r="AS389" s="232">
        <f t="shared" si="292"/>
        <v>0</v>
      </c>
      <c r="AT389" s="233">
        <f t="shared" si="292"/>
        <v>0</v>
      </c>
      <c r="AU389" s="231">
        <f t="shared" si="292"/>
        <v>0</v>
      </c>
      <c r="AV389" s="231">
        <f t="shared" si="292"/>
        <v>0</v>
      </c>
      <c r="AW389" s="231">
        <f t="shared" si="292"/>
        <v>0</v>
      </c>
      <c r="AX389" s="231">
        <f t="shared" si="292"/>
        <v>0</v>
      </c>
      <c r="AY389" s="231">
        <f t="shared" si="292"/>
        <v>0</v>
      </c>
      <c r="AZ389" s="231">
        <f t="shared" si="292"/>
        <v>0</v>
      </c>
      <c r="BA389" s="231">
        <f t="shared" si="292"/>
        <v>0</v>
      </c>
      <c r="BB389" s="231">
        <f t="shared" si="292"/>
        <v>0</v>
      </c>
      <c r="BC389" s="231">
        <f t="shared" si="292"/>
        <v>0</v>
      </c>
      <c r="BD389" s="231">
        <f t="shared" si="292"/>
        <v>0</v>
      </c>
      <c r="BE389" s="232">
        <f t="shared" si="292"/>
        <v>0</v>
      </c>
      <c r="BF389" s="233">
        <f t="shared" si="293"/>
        <v>0</v>
      </c>
      <c r="BG389" s="231">
        <f t="shared" si="293"/>
        <v>0</v>
      </c>
      <c r="BH389" s="231">
        <f t="shared" si="293"/>
        <v>0</v>
      </c>
      <c r="BI389" s="231">
        <f t="shared" si="293"/>
        <v>0</v>
      </c>
      <c r="BJ389" s="231">
        <f t="shared" si="293"/>
        <v>0</v>
      </c>
      <c r="BK389" s="231">
        <f t="shared" si="293"/>
        <v>0</v>
      </c>
      <c r="BL389" s="231">
        <f t="shared" si="293"/>
        <v>0</v>
      </c>
      <c r="BM389" s="231">
        <f t="shared" si="293"/>
        <v>0</v>
      </c>
      <c r="BN389" s="231">
        <f t="shared" si="293"/>
        <v>0</v>
      </c>
      <c r="BO389" s="231">
        <f t="shared" si="293"/>
        <v>0</v>
      </c>
      <c r="BP389" s="231">
        <f t="shared" si="293"/>
        <v>0</v>
      </c>
      <c r="BQ389" s="232">
        <f t="shared" si="293"/>
        <v>0</v>
      </c>
      <c r="BR389" s="233">
        <f t="shared" si="293"/>
        <v>0</v>
      </c>
      <c r="BS389" s="231">
        <f t="shared" si="293"/>
        <v>0</v>
      </c>
      <c r="BT389" s="231">
        <f t="shared" si="293"/>
        <v>0</v>
      </c>
      <c r="BU389" s="231">
        <f t="shared" si="293"/>
        <v>0</v>
      </c>
      <c r="BV389" s="231">
        <f t="shared" si="294"/>
        <v>0</v>
      </c>
      <c r="BW389" s="231">
        <f t="shared" si="294"/>
        <v>0</v>
      </c>
      <c r="BX389" s="231">
        <f t="shared" si="294"/>
        <v>0</v>
      </c>
      <c r="BY389" s="231">
        <f t="shared" si="294"/>
        <v>0</v>
      </c>
      <c r="BZ389" s="231">
        <f t="shared" si="294"/>
        <v>0</v>
      </c>
      <c r="CA389" s="231">
        <f t="shared" si="294"/>
        <v>0</v>
      </c>
      <c r="CB389" s="231">
        <f t="shared" si="294"/>
        <v>0</v>
      </c>
      <c r="CC389" s="232">
        <f t="shared" si="267"/>
        <v>0</v>
      </c>
      <c r="CD389" s="368"/>
    </row>
    <row r="390" spans="1:82" s="39" customFormat="1" ht="13.5" x14ac:dyDescent="0.75">
      <c r="B390" s="328" t="s">
        <v>845</v>
      </c>
      <c r="C390" s="329" t="s">
        <v>846</v>
      </c>
      <c r="D390" s="139" t="s">
        <v>446</v>
      </c>
      <c r="E390" s="276">
        <v>2</v>
      </c>
      <c r="F390" s="336"/>
      <c r="G390" s="74">
        <f t="shared" si="268"/>
        <v>0</v>
      </c>
      <c r="H390" s="230"/>
      <c r="I390" s="232"/>
      <c r="J390" s="230">
        <f t="shared" si="290"/>
        <v>0</v>
      </c>
      <c r="K390" s="231">
        <f t="shared" si="290"/>
        <v>0</v>
      </c>
      <c r="L390" s="231">
        <f t="shared" si="290"/>
        <v>0</v>
      </c>
      <c r="M390" s="231">
        <f t="shared" si="290"/>
        <v>0</v>
      </c>
      <c r="N390" s="231">
        <f t="shared" si="290"/>
        <v>0</v>
      </c>
      <c r="O390" s="231">
        <f t="shared" si="290"/>
        <v>0</v>
      </c>
      <c r="P390" s="231">
        <f t="shared" si="290"/>
        <v>0</v>
      </c>
      <c r="Q390" s="231">
        <f t="shared" si="290"/>
        <v>0</v>
      </c>
      <c r="R390" s="231">
        <f t="shared" si="290"/>
        <v>0</v>
      </c>
      <c r="S390" s="231">
        <f t="shared" si="290"/>
        <v>0</v>
      </c>
      <c r="T390" s="231">
        <f t="shared" si="290"/>
        <v>0</v>
      </c>
      <c r="U390" s="232">
        <f t="shared" si="290"/>
        <v>0</v>
      </c>
      <c r="V390" s="233">
        <f t="shared" si="290"/>
        <v>0</v>
      </c>
      <c r="W390" s="231">
        <f t="shared" si="290"/>
        <v>0</v>
      </c>
      <c r="X390" s="231">
        <f t="shared" si="290"/>
        <v>0</v>
      </c>
      <c r="Y390" s="231">
        <f t="shared" si="290"/>
        <v>0</v>
      </c>
      <c r="Z390" s="231">
        <f t="shared" si="291"/>
        <v>0</v>
      </c>
      <c r="AA390" s="231">
        <f t="shared" si="291"/>
        <v>0</v>
      </c>
      <c r="AB390" s="231">
        <f t="shared" si="291"/>
        <v>0</v>
      </c>
      <c r="AC390" s="231">
        <f t="shared" si="291"/>
        <v>0</v>
      </c>
      <c r="AD390" s="231">
        <f t="shared" si="291"/>
        <v>0</v>
      </c>
      <c r="AE390" s="231">
        <f t="shared" si="291"/>
        <v>0</v>
      </c>
      <c r="AF390" s="231">
        <f t="shared" si="291"/>
        <v>0</v>
      </c>
      <c r="AG390" s="232">
        <f t="shared" si="291"/>
        <v>0</v>
      </c>
      <c r="AH390" s="233">
        <f t="shared" si="291"/>
        <v>0</v>
      </c>
      <c r="AI390" s="231">
        <f t="shared" si="291"/>
        <v>0</v>
      </c>
      <c r="AJ390" s="231">
        <f t="shared" si="291"/>
        <v>0</v>
      </c>
      <c r="AK390" s="231">
        <f t="shared" si="291"/>
        <v>0</v>
      </c>
      <c r="AL390" s="231">
        <f t="shared" si="291"/>
        <v>0</v>
      </c>
      <c r="AM390" s="231">
        <f t="shared" si="291"/>
        <v>0</v>
      </c>
      <c r="AN390" s="231">
        <f t="shared" si="291"/>
        <v>0</v>
      </c>
      <c r="AO390" s="231">
        <f t="shared" si="291"/>
        <v>0</v>
      </c>
      <c r="AP390" s="231">
        <f t="shared" si="292"/>
        <v>0</v>
      </c>
      <c r="AQ390" s="231">
        <f t="shared" si="292"/>
        <v>0</v>
      </c>
      <c r="AR390" s="231">
        <f t="shared" si="292"/>
        <v>0</v>
      </c>
      <c r="AS390" s="232">
        <f t="shared" si="292"/>
        <v>0</v>
      </c>
      <c r="AT390" s="233">
        <f t="shared" si="292"/>
        <v>0</v>
      </c>
      <c r="AU390" s="231">
        <f t="shared" si="292"/>
        <v>0</v>
      </c>
      <c r="AV390" s="231">
        <f t="shared" si="292"/>
        <v>0</v>
      </c>
      <c r="AW390" s="231">
        <f t="shared" si="292"/>
        <v>0</v>
      </c>
      <c r="AX390" s="231">
        <f t="shared" si="292"/>
        <v>0</v>
      </c>
      <c r="AY390" s="231">
        <f t="shared" si="292"/>
        <v>0</v>
      </c>
      <c r="AZ390" s="231">
        <f t="shared" si="292"/>
        <v>0</v>
      </c>
      <c r="BA390" s="231">
        <f t="shared" si="292"/>
        <v>0</v>
      </c>
      <c r="BB390" s="231">
        <f t="shared" si="292"/>
        <v>0</v>
      </c>
      <c r="BC390" s="231">
        <f t="shared" si="292"/>
        <v>0</v>
      </c>
      <c r="BD390" s="231">
        <f t="shared" si="292"/>
        <v>0</v>
      </c>
      <c r="BE390" s="232">
        <f t="shared" si="292"/>
        <v>0</v>
      </c>
      <c r="BF390" s="233">
        <f t="shared" si="293"/>
        <v>0</v>
      </c>
      <c r="BG390" s="231">
        <f t="shared" si="293"/>
        <v>0</v>
      </c>
      <c r="BH390" s="231">
        <f t="shared" si="293"/>
        <v>0</v>
      </c>
      <c r="BI390" s="231">
        <f t="shared" si="293"/>
        <v>0</v>
      </c>
      <c r="BJ390" s="231">
        <f t="shared" si="293"/>
        <v>0</v>
      </c>
      <c r="BK390" s="231">
        <f t="shared" si="293"/>
        <v>0</v>
      </c>
      <c r="BL390" s="231">
        <f t="shared" si="293"/>
        <v>0</v>
      </c>
      <c r="BM390" s="231">
        <f t="shared" si="293"/>
        <v>0</v>
      </c>
      <c r="BN390" s="231">
        <f t="shared" si="293"/>
        <v>0</v>
      </c>
      <c r="BO390" s="231">
        <f t="shared" si="293"/>
        <v>0</v>
      </c>
      <c r="BP390" s="231">
        <f t="shared" si="293"/>
        <v>0</v>
      </c>
      <c r="BQ390" s="232">
        <f t="shared" si="293"/>
        <v>0</v>
      </c>
      <c r="BR390" s="233">
        <f t="shared" si="293"/>
        <v>0</v>
      </c>
      <c r="BS390" s="231">
        <f t="shared" si="293"/>
        <v>0</v>
      </c>
      <c r="BT390" s="231">
        <f t="shared" si="293"/>
        <v>0</v>
      </c>
      <c r="BU390" s="231">
        <f t="shared" si="293"/>
        <v>0</v>
      </c>
      <c r="BV390" s="231">
        <f t="shared" si="294"/>
        <v>0</v>
      </c>
      <c r="BW390" s="231">
        <f t="shared" si="294"/>
        <v>0</v>
      </c>
      <c r="BX390" s="231">
        <f t="shared" si="294"/>
        <v>0</v>
      </c>
      <c r="BY390" s="231">
        <f t="shared" si="294"/>
        <v>0</v>
      </c>
      <c r="BZ390" s="231">
        <f t="shared" si="294"/>
        <v>0</v>
      </c>
      <c r="CA390" s="231">
        <f t="shared" si="294"/>
        <v>0</v>
      </c>
      <c r="CB390" s="231">
        <f t="shared" si="294"/>
        <v>0</v>
      </c>
      <c r="CC390" s="232">
        <f t="shared" si="267"/>
        <v>0</v>
      </c>
      <c r="CD390" s="368"/>
    </row>
    <row r="391" spans="1:82" s="39" customFormat="1" ht="13.5" x14ac:dyDescent="0.75">
      <c r="B391" s="328" t="s">
        <v>847</v>
      </c>
      <c r="C391" s="329" t="s">
        <v>848</v>
      </c>
      <c r="D391" s="139" t="s">
        <v>446</v>
      </c>
      <c r="E391" s="276">
        <v>2</v>
      </c>
      <c r="F391" s="336"/>
      <c r="G391" s="74">
        <f t="shared" si="268"/>
        <v>0</v>
      </c>
      <c r="H391" s="230"/>
      <c r="I391" s="232"/>
      <c r="J391" s="230">
        <f t="shared" si="290"/>
        <v>0</v>
      </c>
      <c r="K391" s="231">
        <f t="shared" si="290"/>
        <v>0</v>
      </c>
      <c r="L391" s="231">
        <f t="shared" si="290"/>
        <v>0</v>
      </c>
      <c r="M391" s="231">
        <f t="shared" si="290"/>
        <v>0</v>
      </c>
      <c r="N391" s="231">
        <f t="shared" si="290"/>
        <v>0</v>
      </c>
      <c r="O391" s="231">
        <f t="shared" si="290"/>
        <v>0</v>
      </c>
      <c r="P391" s="231">
        <f t="shared" si="290"/>
        <v>0</v>
      </c>
      <c r="Q391" s="231">
        <f t="shared" si="290"/>
        <v>0</v>
      </c>
      <c r="R391" s="231">
        <f t="shared" si="290"/>
        <v>0</v>
      </c>
      <c r="S391" s="231">
        <f t="shared" si="290"/>
        <v>0</v>
      </c>
      <c r="T391" s="231">
        <f t="shared" si="290"/>
        <v>0</v>
      </c>
      <c r="U391" s="232">
        <f t="shared" si="290"/>
        <v>0</v>
      </c>
      <c r="V391" s="233">
        <f t="shared" si="290"/>
        <v>0</v>
      </c>
      <c r="W391" s="231">
        <f t="shared" si="290"/>
        <v>0</v>
      </c>
      <c r="X391" s="231">
        <f t="shared" si="290"/>
        <v>0</v>
      </c>
      <c r="Y391" s="231">
        <f t="shared" si="290"/>
        <v>0</v>
      </c>
      <c r="Z391" s="231">
        <f t="shared" si="291"/>
        <v>0</v>
      </c>
      <c r="AA391" s="231">
        <f t="shared" si="291"/>
        <v>0</v>
      </c>
      <c r="AB391" s="231">
        <f t="shared" si="291"/>
        <v>0</v>
      </c>
      <c r="AC391" s="231">
        <f t="shared" si="291"/>
        <v>0</v>
      </c>
      <c r="AD391" s="231">
        <f t="shared" si="291"/>
        <v>0</v>
      </c>
      <c r="AE391" s="231">
        <f t="shared" si="291"/>
        <v>0</v>
      </c>
      <c r="AF391" s="231">
        <f t="shared" si="291"/>
        <v>0</v>
      </c>
      <c r="AG391" s="232">
        <f t="shared" si="291"/>
        <v>0</v>
      </c>
      <c r="AH391" s="233">
        <f t="shared" si="291"/>
        <v>0</v>
      </c>
      <c r="AI391" s="231">
        <f t="shared" si="291"/>
        <v>0</v>
      </c>
      <c r="AJ391" s="231">
        <f t="shared" si="291"/>
        <v>0</v>
      </c>
      <c r="AK391" s="231">
        <f t="shared" si="291"/>
        <v>0</v>
      </c>
      <c r="AL391" s="231">
        <f t="shared" si="291"/>
        <v>0</v>
      </c>
      <c r="AM391" s="231">
        <f t="shared" si="291"/>
        <v>0</v>
      </c>
      <c r="AN391" s="231">
        <f t="shared" si="291"/>
        <v>0</v>
      </c>
      <c r="AO391" s="231">
        <f t="shared" si="291"/>
        <v>0</v>
      </c>
      <c r="AP391" s="231">
        <f t="shared" si="292"/>
        <v>0</v>
      </c>
      <c r="AQ391" s="231">
        <f t="shared" si="292"/>
        <v>0</v>
      </c>
      <c r="AR391" s="231">
        <f t="shared" si="292"/>
        <v>0</v>
      </c>
      <c r="AS391" s="232">
        <f t="shared" si="292"/>
        <v>0</v>
      </c>
      <c r="AT391" s="233">
        <f t="shared" si="292"/>
        <v>0</v>
      </c>
      <c r="AU391" s="231">
        <f t="shared" si="292"/>
        <v>0</v>
      </c>
      <c r="AV391" s="231">
        <f t="shared" si="292"/>
        <v>0</v>
      </c>
      <c r="AW391" s="231">
        <f t="shared" si="292"/>
        <v>0</v>
      </c>
      <c r="AX391" s="231">
        <f t="shared" si="292"/>
        <v>0</v>
      </c>
      <c r="AY391" s="231">
        <f t="shared" si="292"/>
        <v>0</v>
      </c>
      <c r="AZ391" s="231">
        <f t="shared" si="292"/>
        <v>0</v>
      </c>
      <c r="BA391" s="231">
        <f t="shared" si="292"/>
        <v>0</v>
      </c>
      <c r="BB391" s="231">
        <f t="shared" si="292"/>
        <v>0</v>
      </c>
      <c r="BC391" s="231">
        <f t="shared" si="292"/>
        <v>0</v>
      </c>
      <c r="BD391" s="231">
        <f t="shared" si="292"/>
        <v>0</v>
      </c>
      <c r="BE391" s="232">
        <f t="shared" si="292"/>
        <v>0</v>
      </c>
      <c r="BF391" s="233">
        <f t="shared" si="293"/>
        <v>0</v>
      </c>
      <c r="BG391" s="231">
        <f t="shared" si="293"/>
        <v>0</v>
      </c>
      <c r="BH391" s="231">
        <f t="shared" si="293"/>
        <v>0</v>
      </c>
      <c r="BI391" s="231">
        <f t="shared" si="293"/>
        <v>0</v>
      </c>
      <c r="BJ391" s="231">
        <f t="shared" si="293"/>
        <v>0</v>
      </c>
      <c r="BK391" s="231">
        <f t="shared" si="293"/>
        <v>0</v>
      </c>
      <c r="BL391" s="231">
        <f t="shared" si="293"/>
        <v>0</v>
      </c>
      <c r="BM391" s="231">
        <f t="shared" si="293"/>
        <v>0</v>
      </c>
      <c r="BN391" s="231">
        <f t="shared" si="293"/>
        <v>0</v>
      </c>
      <c r="BO391" s="231">
        <f t="shared" si="293"/>
        <v>0</v>
      </c>
      <c r="BP391" s="231">
        <f t="shared" si="293"/>
        <v>0</v>
      </c>
      <c r="BQ391" s="232">
        <f t="shared" si="293"/>
        <v>0</v>
      </c>
      <c r="BR391" s="233">
        <f t="shared" si="293"/>
        <v>0</v>
      </c>
      <c r="BS391" s="231">
        <f t="shared" si="293"/>
        <v>0</v>
      </c>
      <c r="BT391" s="231">
        <f t="shared" si="293"/>
        <v>0</v>
      </c>
      <c r="BU391" s="231">
        <f t="shared" si="293"/>
        <v>0</v>
      </c>
      <c r="BV391" s="231">
        <f t="shared" si="294"/>
        <v>0</v>
      </c>
      <c r="BW391" s="231">
        <f t="shared" si="294"/>
        <v>0</v>
      </c>
      <c r="BX391" s="231">
        <f t="shared" si="294"/>
        <v>0</v>
      </c>
      <c r="BY391" s="231">
        <f t="shared" si="294"/>
        <v>0</v>
      </c>
      <c r="BZ391" s="231">
        <f t="shared" si="294"/>
        <v>0</v>
      </c>
      <c r="CA391" s="231">
        <f t="shared" si="294"/>
        <v>0</v>
      </c>
      <c r="CB391" s="231">
        <f t="shared" si="294"/>
        <v>0</v>
      </c>
      <c r="CC391" s="232">
        <f t="shared" si="267"/>
        <v>0</v>
      </c>
      <c r="CD391" s="368"/>
    </row>
    <row r="392" spans="1:82" s="39" customFormat="1" ht="13.5" x14ac:dyDescent="0.75">
      <c r="B392" s="328" t="s">
        <v>849</v>
      </c>
      <c r="C392" s="329" t="s">
        <v>888</v>
      </c>
      <c r="D392" s="139" t="s">
        <v>446</v>
      </c>
      <c r="E392" s="276">
        <v>2</v>
      </c>
      <c r="F392" s="336"/>
      <c r="G392" s="74">
        <f t="shared" si="268"/>
        <v>0</v>
      </c>
      <c r="H392" s="230"/>
      <c r="I392" s="232"/>
      <c r="J392" s="230">
        <f t="shared" si="290"/>
        <v>0</v>
      </c>
      <c r="K392" s="231">
        <f t="shared" si="290"/>
        <v>0</v>
      </c>
      <c r="L392" s="231">
        <f t="shared" si="290"/>
        <v>0</v>
      </c>
      <c r="M392" s="231">
        <f t="shared" si="290"/>
        <v>0</v>
      </c>
      <c r="N392" s="231">
        <f t="shared" si="290"/>
        <v>0</v>
      </c>
      <c r="O392" s="231">
        <f t="shared" si="290"/>
        <v>0</v>
      </c>
      <c r="P392" s="231">
        <f t="shared" si="290"/>
        <v>0</v>
      </c>
      <c r="Q392" s="231">
        <f t="shared" si="290"/>
        <v>0</v>
      </c>
      <c r="R392" s="231">
        <f t="shared" si="290"/>
        <v>0</v>
      </c>
      <c r="S392" s="231">
        <f t="shared" si="290"/>
        <v>0</v>
      </c>
      <c r="T392" s="231">
        <f t="shared" si="290"/>
        <v>0</v>
      </c>
      <c r="U392" s="232">
        <f t="shared" si="290"/>
        <v>0</v>
      </c>
      <c r="V392" s="233">
        <f t="shared" si="290"/>
        <v>0</v>
      </c>
      <c r="W392" s="231">
        <f t="shared" si="290"/>
        <v>0</v>
      </c>
      <c r="X392" s="231">
        <f t="shared" si="290"/>
        <v>0</v>
      </c>
      <c r="Y392" s="231">
        <f t="shared" si="290"/>
        <v>0</v>
      </c>
      <c r="Z392" s="231">
        <f t="shared" si="291"/>
        <v>0</v>
      </c>
      <c r="AA392" s="231">
        <f t="shared" si="291"/>
        <v>0</v>
      </c>
      <c r="AB392" s="231">
        <f t="shared" si="291"/>
        <v>0</v>
      </c>
      <c r="AC392" s="231">
        <f t="shared" si="291"/>
        <v>0</v>
      </c>
      <c r="AD392" s="231">
        <f t="shared" si="291"/>
        <v>0</v>
      </c>
      <c r="AE392" s="231">
        <f t="shared" si="291"/>
        <v>0</v>
      </c>
      <c r="AF392" s="231">
        <f t="shared" si="291"/>
        <v>0</v>
      </c>
      <c r="AG392" s="232">
        <f t="shared" si="291"/>
        <v>0</v>
      </c>
      <c r="AH392" s="233">
        <f t="shared" si="291"/>
        <v>0</v>
      </c>
      <c r="AI392" s="231">
        <f t="shared" si="291"/>
        <v>0</v>
      </c>
      <c r="AJ392" s="231">
        <f t="shared" si="291"/>
        <v>0</v>
      </c>
      <c r="AK392" s="231">
        <f t="shared" si="291"/>
        <v>0</v>
      </c>
      <c r="AL392" s="231">
        <f t="shared" si="291"/>
        <v>0</v>
      </c>
      <c r="AM392" s="231">
        <f t="shared" si="291"/>
        <v>0</v>
      </c>
      <c r="AN392" s="231">
        <f t="shared" si="291"/>
        <v>0</v>
      </c>
      <c r="AO392" s="231">
        <f t="shared" si="291"/>
        <v>0</v>
      </c>
      <c r="AP392" s="231">
        <f t="shared" si="292"/>
        <v>0</v>
      </c>
      <c r="AQ392" s="231">
        <f t="shared" si="292"/>
        <v>0</v>
      </c>
      <c r="AR392" s="231">
        <f t="shared" si="292"/>
        <v>0</v>
      </c>
      <c r="AS392" s="232">
        <f t="shared" si="292"/>
        <v>0</v>
      </c>
      <c r="AT392" s="233">
        <f t="shared" si="292"/>
        <v>0</v>
      </c>
      <c r="AU392" s="231">
        <f t="shared" si="292"/>
        <v>0</v>
      </c>
      <c r="AV392" s="231">
        <f t="shared" si="292"/>
        <v>0</v>
      </c>
      <c r="AW392" s="231">
        <f t="shared" si="292"/>
        <v>0</v>
      </c>
      <c r="AX392" s="231">
        <f t="shared" si="292"/>
        <v>0</v>
      </c>
      <c r="AY392" s="231">
        <f t="shared" si="292"/>
        <v>0</v>
      </c>
      <c r="AZ392" s="231">
        <f t="shared" si="292"/>
        <v>0</v>
      </c>
      <c r="BA392" s="231">
        <f t="shared" si="292"/>
        <v>0</v>
      </c>
      <c r="BB392" s="231">
        <f t="shared" si="292"/>
        <v>0</v>
      </c>
      <c r="BC392" s="231">
        <f t="shared" si="292"/>
        <v>0</v>
      </c>
      <c r="BD392" s="231">
        <f t="shared" si="292"/>
        <v>0</v>
      </c>
      <c r="BE392" s="232">
        <f t="shared" si="292"/>
        <v>0</v>
      </c>
      <c r="BF392" s="233">
        <f t="shared" si="293"/>
        <v>0</v>
      </c>
      <c r="BG392" s="231">
        <f t="shared" si="293"/>
        <v>0</v>
      </c>
      <c r="BH392" s="231">
        <f t="shared" si="293"/>
        <v>0</v>
      </c>
      <c r="BI392" s="231">
        <f t="shared" si="293"/>
        <v>0</v>
      </c>
      <c r="BJ392" s="231">
        <f t="shared" si="293"/>
        <v>0</v>
      </c>
      <c r="BK392" s="231">
        <f t="shared" si="293"/>
        <v>0</v>
      </c>
      <c r="BL392" s="231">
        <f t="shared" si="293"/>
        <v>0</v>
      </c>
      <c r="BM392" s="231">
        <f t="shared" si="293"/>
        <v>0</v>
      </c>
      <c r="BN392" s="231">
        <f t="shared" si="293"/>
        <v>0</v>
      </c>
      <c r="BO392" s="231">
        <f t="shared" si="293"/>
        <v>0</v>
      </c>
      <c r="BP392" s="231">
        <f t="shared" si="293"/>
        <v>0</v>
      </c>
      <c r="BQ392" s="232">
        <f t="shared" si="293"/>
        <v>0</v>
      </c>
      <c r="BR392" s="233">
        <f t="shared" si="293"/>
        <v>0</v>
      </c>
      <c r="BS392" s="231">
        <f t="shared" si="293"/>
        <v>0</v>
      </c>
      <c r="BT392" s="231">
        <f t="shared" si="293"/>
        <v>0</v>
      </c>
      <c r="BU392" s="231">
        <f t="shared" si="293"/>
        <v>0</v>
      </c>
      <c r="BV392" s="231">
        <f t="shared" si="294"/>
        <v>0</v>
      </c>
      <c r="BW392" s="231">
        <f t="shared" si="294"/>
        <v>0</v>
      </c>
      <c r="BX392" s="231">
        <f t="shared" si="294"/>
        <v>0</v>
      </c>
      <c r="BY392" s="231">
        <f t="shared" si="294"/>
        <v>0</v>
      </c>
      <c r="BZ392" s="231">
        <f t="shared" si="294"/>
        <v>0</v>
      </c>
      <c r="CA392" s="231">
        <f t="shared" si="294"/>
        <v>0</v>
      </c>
      <c r="CB392" s="231">
        <f t="shared" si="294"/>
        <v>0</v>
      </c>
      <c r="CC392" s="232">
        <f t="shared" si="267"/>
        <v>0</v>
      </c>
      <c r="CD392" s="368"/>
    </row>
    <row r="393" spans="1:82" s="39" customFormat="1" ht="13.5" x14ac:dyDescent="0.75">
      <c r="B393" s="328" t="s">
        <v>850</v>
      </c>
      <c r="C393" s="329" t="s">
        <v>851</v>
      </c>
      <c r="D393" s="139" t="s">
        <v>446</v>
      </c>
      <c r="E393" s="276">
        <v>2</v>
      </c>
      <c r="F393" s="336"/>
      <c r="G393" s="74">
        <f>+E393*F393</f>
        <v>0</v>
      </c>
      <c r="H393" s="230"/>
      <c r="I393" s="232"/>
      <c r="J393" s="230">
        <f t="shared" si="290"/>
        <v>0</v>
      </c>
      <c r="K393" s="231">
        <f t="shared" si="290"/>
        <v>0</v>
      </c>
      <c r="L393" s="231">
        <f t="shared" si="290"/>
        <v>0</v>
      </c>
      <c r="M393" s="231">
        <f t="shared" si="290"/>
        <v>0</v>
      </c>
      <c r="N393" s="231">
        <f t="shared" si="290"/>
        <v>0</v>
      </c>
      <c r="O393" s="231">
        <f t="shared" si="290"/>
        <v>0</v>
      </c>
      <c r="P393" s="231">
        <f t="shared" si="290"/>
        <v>0</v>
      </c>
      <c r="Q393" s="231">
        <f t="shared" si="290"/>
        <v>0</v>
      </c>
      <c r="R393" s="231">
        <f t="shared" si="290"/>
        <v>0</v>
      </c>
      <c r="S393" s="231">
        <f t="shared" si="290"/>
        <v>0</v>
      </c>
      <c r="T393" s="231">
        <f t="shared" si="290"/>
        <v>0</v>
      </c>
      <c r="U393" s="232">
        <f t="shared" si="290"/>
        <v>0</v>
      </c>
      <c r="V393" s="233">
        <f t="shared" si="290"/>
        <v>0</v>
      </c>
      <c r="W393" s="231">
        <f t="shared" si="290"/>
        <v>0</v>
      </c>
      <c r="X393" s="231">
        <f t="shared" si="290"/>
        <v>0</v>
      </c>
      <c r="Y393" s="231">
        <f t="shared" si="290"/>
        <v>0</v>
      </c>
      <c r="Z393" s="231">
        <f t="shared" si="291"/>
        <v>0</v>
      </c>
      <c r="AA393" s="231">
        <f t="shared" si="291"/>
        <v>0</v>
      </c>
      <c r="AB393" s="231">
        <f t="shared" si="291"/>
        <v>0</v>
      </c>
      <c r="AC393" s="231">
        <f t="shared" si="291"/>
        <v>0</v>
      </c>
      <c r="AD393" s="231">
        <f t="shared" si="291"/>
        <v>0</v>
      </c>
      <c r="AE393" s="231">
        <f t="shared" si="291"/>
        <v>0</v>
      </c>
      <c r="AF393" s="231">
        <f t="shared" si="291"/>
        <v>0</v>
      </c>
      <c r="AG393" s="232">
        <f t="shared" si="291"/>
        <v>0</v>
      </c>
      <c r="AH393" s="233">
        <f t="shared" si="291"/>
        <v>0</v>
      </c>
      <c r="AI393" s="231">
        <f t="shared" si="291"/>
        <v>0</v>
      </c>
      <c r="AJ393" s="231">
        <f t="shared" si="291"/>
        <v>0</v>
      </c>
      <c r="AK393" s="231">
        <f t="shared" si="291"/>
        <v>0</v>
      </c>
      <c r="AL393" s="231">
        <f t="shared" si="291"/>
        <v>0</v>
      </c>
      <c r="AM393" s="231">
        <f t="shared" si="291"/>
        <v>0</v>
      </c>
      <c r="AN393" s="231">
        <f t="shared" si="291"/>
        <v>0</v>
      </c>
      <c r="AO393" s="231">
        <f t="shared" si="291"/>
        <v>0</v>
      </c>
      <c r="AP393" s="231">
        <f t="shared" si="292"/>
        <v>0</v>
      </c>
      <c r="AQ393" s="231">
        <f t="shared" si="292"/>
        <v>0</v>
      </c>
      <c r="AR393" s="231">
        <f t="shared" si="292"/>
        <v>0</v>
      </c>
      <c r="AS393" s="232">
        <f t="shared" si="292"/>
        <v>0</v>
      </c>
      <c r="AT393" s="233">
        <f t="shared" si="292"/>
        <v>0</v>
      </c>
      <c r="AU393" s="231">
        <f t="shared" si="292"/>
        <v>0</v>
      </c>
      <c r="AV393" s="231">
        <f t="shared" si="292"/>
        <v>0</v>
      </c>
      <c r="AW393" s="231">
        <f t="shared" si="292"/>
        <v>0</v>
      </c>
      <c r="AX393" s="231">
        <f t="shared" si="292"/>
        <v>0</v>
      </c>
      <c r="AY393" s="231">
        <f t="shared" si="292"/>
        <v>0</v>
      </c>
      <c r="AZ393" s="231">
        <f t="shared" si="292"/>
        <v>0</v>
      </c>
      <c r="BA393" s="231">
        <f t="shared" si="292"/>
        <v>0</v>
      </c>
      <c r="BB393" s="231">
        <f t="shared" si="292"/>
        <v>0</v>
      </c>
      <c r="BC393" s="231">
        <f t="shared" si="292"/>
        <v>0</v>
      </c>
      <c r="BD393" s="231">
        <f t="shared" si="292"/>
        <v>0</v>
      </c>
      <c r="BE393" s="232">
        <f t="shared" si="292"/>
        <v>0</v>
      </c>
      <c r="BF393" s="233">
        <f t="shared" si="293"/>
        <v>0</v>
      </c>
      <c r="BG393" s="231">
        <f t="shared" si="293"/>
        <v>0</v>
      </c>
      <c r="BH393" s="231">
        <f t="shared" si="293"/>
        <v>0</v>
      </c>
      <c r="BI393" s="231">
        <f t="shared" si="293"/>
        <v>0</v>
      </c>
      <c r="BJ393" s="231">
        <f t="shared" si="293"/>
        <v>0</v>
      </c>
      <c r="BK393" s="231">
        <f t="shared" si="293"/>
        <v>0</v>
      </c>
      <c r="BL393" s="231">
        <f t="shared" si="293"/>
        <v>0</v>
      </c>
      <c r="BM393" s="231">
        <f t="shared" si="293"/>
        <v>0</v>
      </c>
      <c r="BN393" s="231">
        <f t="shared" si="293"/>
        <v>0</v>
      </c>
      <c r="BO393" s="231">
        <f t="shared" si="293"/>
        <v>0</v>
      </c>
      <c r="BP393" s="231">
        <f t="shared" si="293"/>
        <v>0</v>
      </c>
      <c r="BQ393" s="232">
        <f t="shared" si="293"/>
        <v>0</v>
      </c>
      <c r="BR393" s="233">
        <f t="shared" si="293"/>
        <v>0</v>
      </c>
      <c r="BS393" s="231">
        <f t="shared" si="293"/>
        <v>0</v>
      </c>
      <c r="BT393" s="231">
        <f t="shared" si="293"/>
        <v>0</v>
      </c>
      <c r="BU393" s="231">
        <f t="shared" si="293"/>
        <v>0</v>
      </c>
      <c r="BV393" s="231">
        <f t="shared" si="294"/>
        <v>0</v>
      </c>
      <c r="BW393" s="231">
        <f t="shared" si="294"/>
        <v>0</v>
      </c>
      <c r="BX393" s="231">
        <f t="shared" si="294"/>
        <v>0</v>
      </c>
      <c r="BY393" s="231">
        <f t="shared" si="294"/>
        <v>0</v>
      </c>
      <c r="BZ393" s="231">
        <f t="shared" si="294"/>
        <v>0</v>
      </c>
      <c r="CA393" s="231">
        <f t="shared" si="294"/>
        <v>0</v>
      </c>
      <c r="CB393" s="231">
        <f t="shared" si="294"/>
        <v>0</v>
      </c>
      <c r="CC393" s="232">
        <f t="shared" si="267"/>
        <v>0</v>
      </c>
      <c r="CD393" s="368"/>
    </row>
    <row r="394" spans="1:82" x14ac:dyDescent="0.75">
      <c r="A394" s="175"/>
      <c r="B394" s="176" t="s">
        <v>852</v>
      </c>
      <c r="C394" s="177" t="s">
        <v>853</v>
      </c>
      <c r="D394" s="178" t="s">
        <v>86</v>
      </c>
      <c r="E394" s="300">
        <v>0</v>
      </c>
      <c r="F394" s="229"/>
      <c r="G394" s="174">
        <f t="shared" ref="G394:G407" si="295">+E394*F394</f>
        <v>0</v>
      </c>
      <c r="H394" s="225"/>
      <c r="I394" s="226"/>
      <c r="J394" s="225">
        <f t="shared" si="290"/>
        <v>0</v>
      </c>
      <c r="K394" s="227">
        <f t="shared" si="290"/>
        <v>0</v>
      </c>
      <c r="L394" s="227">
        <f t="shared" si="290"/>
        <v>0</v>
      </c>
      <c r="M394" s="227">
        <f t="shared" si="290"/>
        <v>0</v>
      </c>
      <c r="N394" s="227">
        <f t="shared" si="290"/>
        <v>0</v>
      </c>
      <c r="O394" s="227">
        <f t="shared" si="290"/>
        <v>0</v>
      </c>
      <c r="P394" s="227">
        <f t="shared" si="290"/>
        <v>0</v>
      </c>
      <c r="Q394" s="227">
        <f t="shared" si="290"/>
        <v>0</v>
      </c>
      <c r="R394" s="227">
        <f t="shared" si="290"/>
        <v>0</v>
      </c>
      <c r="S394" s="227">
        <f t="shared" si="290"/>
        <v>0</v>
      </c>
      <c r="T394" s="227">
        <f t="shared" si="290"/>
        <v>0</v>
      </c>
      <c r="U394" s="226">
        <f t="shared" si="290"/>
        <v>0</v>
      </c>
      <c r="V394" s="225">
        <f t="shared" si="290"/>
        <v>0</v>
      </c>
      <c r="W394" s="227">
        <f t="shared" si="290"/>
        <v>0</v>
      </c>
      <c r="X394" s="227">
        <f t="shared" si="290"/>
        <v>0</v>
      </c>
      <c r="Y394" s="227">
        <f t="shared" si="290"/>
        <v>0</v>
      </c>
      <c r="Z394" s="227">
        <f t="shared" si="291"/>
        <v>0</v>
      </c>
      <c r="AA394" s="227">
        <f t="shared" si="291"/>
        <v>0</v>
      </c>
      <c r="AB394" s="227">
        <f t="shared" si="291"/>
        <v>0</v>
      </c>
      <c r="AC394" s="227">
        <f t="shared" si="291"/>
        <v>0</v>
      </c>
      <c r="AD394" s="227">
        <f t="shared" si="291"/>
        <v>0</v>
      </c>
      <c r="AE394" s="227">
        <f t="shared" si="291"/>
        <v>0</v>
      </c>
      <c r="AF394" s="227">
        <f t="shared" si="291"/>
        <v>0</v>
      </c>
      <c r="AG394" s="226">
        <f t="shared" si="291"/>
        <v>0</v>
      </c>
      <c r="AH394" s="228">
        <f t="shared" si="291"/>
        <v>0</v>
      </c>
      <c r="AI394" s="227">
        <f t="shared" si="291"/>
        <v>0</v>
      </c>
      <c r="AJ394" s="227">
        <f t="shared" si="291"/>
        <v>0</v>
      </c>
      <c r="AK394" s="227">
        <f t="shared" si="291"/>
        <v>0</v>
      </c>
      <c r="AL394" s="227">
        <f t="shared" si="291"/>
        <v>0</v>
      </c>
      <c r="AM394" s="227">
        <f t="shared" si="291"/>
        <v>0</v>
      </c>
      <c r="AN394" s="227">
        <f t="shared" si="291"/>
        <v>0</v>
      </c>
      <c r="AO394" s="227">
        <f t="shared" si="291"/>
        <v>0</v>
      </c>
      <c r="AP394" s="227">
        <f t="shared" si="292"/>
        <v>0</v>
      </c>
      <c r="AQ394" s="227">
        <f t="shared" si="292"/>
        <v>0</v>
      </c>
      <c r="AR394" s="227">
        <f t="shared" si="292"/>
        <v>0</v>
      </c>
      <c r="AS394" s="226">
        <f t="shared" si="292"/>
        <v>0</v>
      </c>
      <c r="AT394" s="228">
        <f t="shared" si="292"/>
        <v>0</v>
      </c>
      <c r="AU394" s="227">
        <f t="shared" si="292"/>
        <v>0</v>
      </c>
      <c r="AV394" s="227">
        <f t="shared" si="292"/>
        <v>0</v>
      </c>
      <c r="AW394" s="227">
        <f t="shared" si="292"/>
        <v>0</v>
      </c>
      <c r="AX394" s="227">
        <f t="shared" si="292"/>
        <v>0</v>
      </c>
      <c r="AY394" s="227">
        <f t="shared" si="292"/>
        <v>0</v>
      </c>
      <c r="AZ394" s="227">
        <f t="shared" si="292"/>
        <v>0</v>
      </c>
      <c r="BA394" s="227">
        <f t="shared" si="292"/>
        <v>0</v>
      </c>
      <c r="BB394" s="227">
        <f t="shared" si="292"/>
        <v>0</v>
      </c>
      <c r="BC394" s="227">
        <f t="shared" si="292"/>
        <v>0</v>
      </c>
      <c r="BD394" s="227">
        <f t="shared" si="292"/>
        <v>0</v>
      </c>
      <c r="BE394" s="226">
        <f t="shared" si="292"/>
        <v>0</v>
      </c>
      <c r="BF394" s="228">
        <f t="shared" si="293"/>
        <v>0</v>
      </c>
      <c r="BG394" s="227">
        <f t="shared" si="293"/>
        <v>0</v>
      </c>
      <c r="BH394" s="227">
        <f t="shared" si="293"/>
        <v>0</v>
      </c>
      <c r="BI394" s="227">
        <f t="shared" si="293"/>
        <v>0</v>
      </c>
      <c r="BJ394" s="227">
        <f t="shared" si="293"/>
        <v>0</v>
      </c>
      <c r="BK394" s="227">
        <f t="shared" si="293"/>
        <v>0</v>
      </c>
      <c r="BL394" s="227">
        <f t="shared" si="293"/>
        <v>0</v>
      </c>
      <c r="BM394" s="227">
        <f t="shared" si="293"/>
        <v>0</v>
      </c>
      <c r="BN394" s="227">
        <f t="shared" si="293"/>
        <v>0</v>
      </c>
      <c r="BO394" s="227">
        <f t="shared" si="293"/>
        <v>0</v>
      </c>
      <c r="BP394" s="227">
        <f t="shared" si="293"/>
        <v>0</v>
      </c>
      <c r="BQ394" s="226">
        <f t="shared" si="293"/>
        <v>0</v>
      </c>
      <c r="BR394" s="228">
        <f t="shared" si="293"/>
        <v>0</v>
      </c>
      <c r="BS394" s="227">
        <f t="shared" si="293"/>
        <v>0</v>
      </c>
      <c r="BT394" s="227">
        <f t="shared" si="293"/>
        <v>0</v>
      </c>
      <c r="BU394" s="227">
        <f t="shared" si="293"/>
        <v>0</v>
      </c>
      <c r="BV394" s="227">
        <f t="shared" si="294"/>
        <v>0</v>
      </c>
      <c r="BW394" s="227">
        <f t="shared" si="294"/>
        <v>0</v>
      </c>
      <c r="BX394" s="227">
        <f t="shared" si="294"/>
        <v>0</v>
      </c>
      <c r="BY394" s="227">
        <f t="shared" si="294"/>
        <v>0</v>
      </c>
      <c r="BZ394" s="227">
        <f t="shared" si="294"/>
        <v>0</v>
      </c>
      <c r="CA394" s="227">
        <f t="shared" si="294"/>
        <v>0</v>
      </c>
      <c r="CB394" s="227">
        <f t="shared" si="294"/>
        <v>0</v>
      </c>
      <c r="CC394" s="226">
        <f t="shared" ref="CC394:CC407" si="296">G394-SUM(J394:CB394)</f>
        <v>0</v>
      </c>
      <c r="CD394" s="368"/>
    </row>
    <row r="395" spans="1:82" x14ac:dyDescent="0.75">
      <c r="A395" s="175"/>
      <c r="B395" s="176" t="s">
        <v>854</v>
      </c>
      <c r="C395" s="177" t="s">
        <v>855</v>
      </c>
      <c r="D395" s="178" t="s">
        <v>86</v>
      </c>
      <c r="E395" s="300">
        <v>0</v>
      </c>
      <c r="F395" s="229"/>
      <c r="G395" s="174">
        <f t="shared" si="295"/>
        <v>0</v>
      </c>
      <c r="H395" s="225"/>
      <c r="I395" s="226"/>
      <c r="J395" s="225">
        <f t="shared" si="290"/>
        <v>0</v>
      </c>
      <c r="K395" s="227">
        <f t="shared" si="290"/>
        <v>0</v>
      </c>
      <c r="L395" s="227">
        <f t="shared" si="290"/>
        <v>0</v>
      </c>
      <c r="M395" s="227">
        <f t="shared" si="290"/>
        <v>0</v>
      </c>
      <c r="N395" s="227">
        <f t="shared" si="290"/>
        <v>0</v>
      </c>
      <c r="O395" s="227">
        <f t="shared" si="290"/>
        <v>0</v>
      </c>
      <c r="P395" s="227">
        <f t="shared" si="290"/>
        <v>0</v>
      </c>
      <c r="Q395" s="227">
        <f t="shared" si="290"/>
        <v>0</v>
      </c>
      <c r="R395" s="227">
        <f t="shared" si="290"/>
        <v>0</v>
      </c>
      <c r="S395" s="227">
        <f t="shared" si="290"/>
        <v>0</v>
      </c>
      <c r="T395" s="227">
        <f t="shared" si="290"/>
        <v>0</v>
      </c>
      <c r="U395" s="226">
        <f t="shared" si="290"/>
        <v>0</v>
      </c>
      <c r="V395" s="225">
        <f t="shared" si="290"/>
        <v>0</v>
      </c>
      <c r="W395" s="227">
        <f t="shared" si="290"/>
        <v>0</v>
      </c>
      <c r="X395" s="227">
        <f t="shared" si="290"/>
        <v>0</v>
      </c>
      <c r="Y395" s="227">
        <f t="shared" si="290"/>
        <v>0</v>
      </c>
      <c r="Z395" s="227">
        <f t="shared" si="291"/>
        <v>0</v>
      </c>
      <c r="AA395" s="227">
        <f t="shared" si="291"/>
        <v>0</v>
      </c>
      <c r="AB395" s="227">
        <f t="shared" si="291"/>
        <v>0</v>
      </c>
      <c r="AC395" s="227">
        <f t="shared" si="291"/>
        <v>0</v>
      </c>
      <c r="AD395" s="227">
        <f t="shared" si="291"/>
        <v>0</v>
      </c>
      <c r="AE395" s="227">
        <f t="shared" si="291"/>
        <v>0</v>
      </c>
      <c r="AF395" s="227">
        <f t="shared" si="291"/>
        <v>0</v>
      </c>
      <c r="AG395" s="226">
        <f t="shared" si="291"/>
        <v>0</v>
      </c>
      <c r="AH395" s="228">
        <f t="shared" si="291"/>
        <v>0</v>
      </c>
      <c r="AI395" s="227">
        <f t="shared" si="291"/>
        <v>0</v>
      </c>
      <c r="AJ395" s="227">
        <f t="shared" si="291"/>
        <v>0</v>
      </c>
      <c r="AK395" s="227">
        <f t="shared" si="291"/>
        <v>0</v>
      </c>
      <c r="AL395" s="227">
        <f t="shared" si="291"/>
        <v>0</v>
      </c>
      <c r="AM395" s="227">
        <f t="shared" si="291"/>
        <v>0</v>
      </c>
      <c r="AN395" s="227">
        <f t="shared" si="291"/>
        <v>0</v>
      </c>
      <c r="AO395" s="227">
        <f t="shared" si="291"/>
        <v>0</v>
      </c>
      <c r="AP395" s="227">
        <f t="shared" si="292"/>
        <v>0</v>
      </c>
      <c r="AQ395" s="227">
        <f t="shared" si="292"/>
        <v>0</v>
      </c>
      <c r="AR395" s="227">
        <f t="shared" si="292"/>
        <v>0</v>
      </c>
      <c r="AS395" s="226">
        <f t="shared" si="292"/>
        <v>0</v>
      </c>
      <c r="AT395" s="228">
        <f t="shared" si="292"/>
        <v>0</v>
      </c>
      <c r="AU395" s="227">
        <f t="shared" si="292"/>
        <v>0</v>
      </c>
      <c r="AV395" s="227">
        <f t="shared" si="292"/>
        <v>0</v>
      </c>
      <c r="AW395" s="227">
        <f t="shared" si="292"/>
        <v>0</v>
      </c>
      <c r="AX395" s="227">
        <f t="shared" si="292"/>
        <v>0</v>
      </c>
      <c r="AY395" s="227">
        <f t="shared" si="292"/>
        <v>0</v>
      </c>
      <c r="AZ395" s="227">
        <f t="shared" si="292"/>
        <v>0</v>
      </c>
      <c r="BA395" s="227">
        <f t="shared" si="292"/>
        <v>0</v>
      </c>
      <c r="BB395" s="227">
        <f t="shared" si="292"/>
        <v>0</v>
      </c>
      <c r="BC395" s="227">
        <f t="shared" si="292"/>
        <v>0</v>
      </c>
      <c r="BD395" s="227">
        <f t="shared" si="292"/>
        <v>0</v>
      </c>
      <c r="BE395" s="226">
        <f t="shared" si="292"/>
        <v>0</v>
      </c>
      <c r="BF395" s="228">
        <f t="shared" si="293"/>
        <v>0</v>
      </c>
      <c r="BG395" s="227">
        <f t="shared" si="293"/>
        <v>0</v>
      </c>
      <c r="BH395" s="227">
        <f t="shared" si="293"/>
        <v>0</v>
      </c>
      <c r="BI395" s="227">
        <f t="shared" si="293"/>
        <v>0</v>
      </c>
      <c r="BJ395" s="227">
        <f t="shared" si="293"/>
        <v>0</v>
      </c>
      <c r="BK395" s="227">
        <f t="shared" si="293"/>
        <v>0</v>
      </c>
      <c r="BL395" s="227">
        <f t="shared" si="293"/>
        <v>0</v>
      </c>
      <c r="BM395" s="227">
        <f t="shared" si="293"/>
        <v>0</v>
      </c>
      <c r="BN395" s="227">
        <f t="shared" si="293"/>
        <v>0</v>
      </c>
      <c r="BO395" s="227">
        <f t="shared" si="293"/>
        <v>0</v>
      </c>
      <c r="BP395" s="227">
        <f t="shared" si="293"/>
        <v>0</v>
      </c>
      <c r="BQ395" s="226">
        <f t="shared" si="293"/>
        <v>0</v>
      </c>
      <c r="BR395" s="228">
        <f t="shared" si="293"/>
        <v>0</v>
      </c>
      <c r="BS395" s="227">
        <f t="shared" si="293"/>
        <v>0</v>
      </c>
      <c r="BT395" s="227">
        <f t="shared" si="293"/>
        <v>0</v>
      </c>
      <c r="BU395" s="227">
        <f t="shared" si="293"/>
        <v>0</v>
      </c>
      <c r="BV395" s="227">
        <f t="shared" si="294"/>
        <v>0</v>
      </c>
      <c r="BW395" s="227">
        <f t="shared" si="294"/>
        <v>0</v>
      </c>
      <c r="BX395" s="227">
        <f t="shared" si="294"/>
        <v>0</v>
      </c>
      <c r="BY395" s="227">
        <f t="shared" si="294"/>
        <v>0</v>
      </c>
      <c r="BZ395" s="227">
        <f t="shared" si="294"/>
        <v>0</v>
      </c>
      <c r="CA395" s="227">
        <f t="shared" si="294"/>
        <v>0</v>
      </c>
      <c r="CB395" s="227">
        <f t="shared" si="294"/>
        <v>0</v>
      </c>
      <c r="CC395" s="226">
        <f t="shared" si="296"/>
        <v>0</v>
      </c>
      <c r="CD395" s="368"/>
    </row>
    <row r="396" spans="1:82" x14ac:dyDescent="0.75">
      <c r="A396" s="175"/>
      <c r="B396" s="176" t="s">
        <v>856</v>
      </c>
      <c r="C396" s="177" t="s">
        <v>857</v>
      </c>
      <c r="D396" s="178" t="s">
        <v>86</v>
      </c>
      <c r="E396" s="300">
        <v>0</v>
      </c>
      <c r="F396" s="229"/>
      <c r="G396" s="174">
        <f t="shared" si="295"/>
        <v>0</v>
      </c>
      <c r="H396" s="225"/>
      <c r="I396" s="226"/>
      <c r="J396" s="225">
        <f t="shared" si="290"/>
        <v>0</v>
      </c>
      <c r="K396" s="227">
        <f t="shared" si="290"/>
        <v>0</v>
      </c>
      <c r="L396" s="227">
        <f t="shared" si="290"/>
        <v>0</v>
      </c>
      <c r="M396" s="227">
        <f t="shared" si="290"/>
        <v>0</v>
      </c>
      <c r="N396" s="227">
        <f t="shared" si="290"/>
        <v>0</v>
      </c>
      <c r="O396" s="227">
        <f t="shared" si="290"/>
        <v>0</v>
      </c>
      <c r="P396" s="227">
        <f t="shared" si="290"/>
        <v>0</v>
      </c>
      <c r="Q396" s="227">
        <f t="shared" si="290"/>
        <v>0</v>
      </c>
      <c r="R396" s="227">
        <f t="shared" si="290"/>
        <v>0</v>
      </c>
      <c r="S396" s="227">
        <f t="shared" si="290"/>
        <v>0</v>
      </c>
      <c r="T396" s="227">
        <f t="shared" si="290"/>
        <v>0</v>
      </c>
      <c r="U396" s="226">
        <f t="shared" si="290"/>
        <v>0</v>
      </c>
      <c r="V396" s="225">
        <f t="shared" si="290"/>
        <v>0</v>
      </c>
      <c r="W396" s="227">
        <f t="shared" si="290"/>
        <v>0</v>
      </c>
      <c r="X396" s="227">
        <f t="shared" si="290"/>
        <v>0</v>
      </c>
      <c r="Y396" s="227">
        <f t="shared" si="290"/>
        <v>0</v>
      </c>
      <c r="Z396" s="227">
        <f t="shared" si="291"/>
        <v>0</v>
      </c>
      <c r="AA396" s="227">
        <f t="shared" si="291"/>
        <v>0</v>
      </c>
      <c r="AB396" s="227">
        <f t="shared" si="291"/>
        <v>0</v>
      </c>
      <c r="AC396" s="227">
        <f t="shared" si="291"/>
        <v>0</v>
      </c>
      <c r="AD396" s="227">
        <f t="shared" si="291"/>
        <v>0</v>
      </c>
      <c r="AE396" s="227">
        <f t="shared" si="291"/>
        <v>0</v>
      </c>
      <c r="AF396" s="227">
        <f t="shared" si="291"/>
        <v>0</v>
      </c>
      <c r="AG396" s="226">
        <f t="shared" si="291"/>
        <v>0</v>
      </c>
      <c r="AH396" s="228">
        <f t="shared" si="291"/>
        <v>0</v>
      </c>
      <c r="AI396" s="227">
        <f t="shared" si="291"/>
        <v>0</v>
      </c>
      <c r="AJ396" s="227">
        <f t="shared" si="291"/>
        <v>0</v>
      </c>
      <c r="AK396" s="227">
        <f t="shared" si="291"/>
        <v>0</v>
      </c>
      <c r="AL396" s="227">
        <f t="shared" si="291"/>
        <v>0</v>
      </c>
      <c r="AM396" s="227">
        <f t="shared" si="291"/>
        <v>0</v>
      </c>
      <c r="AN396" s="227">
        <f t="shared" si="291"/>
        <v>0</v>
      </c>
      <c r="AO396" s="227">
        <f t="shared" si="291"/>
        <v>0</v>
      </c>
      <c r="AP396" s="227">
        <f t="shared" si="292"/>
        <v>0</v>
      </c>
      <c r="AQ396" s="227">
        <f t="shared" si="292"/>
        <v>0</v>
      </c>
      <c r="AR396" s="227">
        <f t="shared" si="292"/>
        <v>0</v>
      </c>
      <c r="AS396" s="226">
        <f t="shared" si="292"/>
        <v>0</v>
      </c>
      <c r="AT396" s="228">
        <f t="shared" si="292"/>
        <v>0</v>
      </c>
      <c r="AU396" s="227">
        <f t="shared" si="292"/>
        <v>0</v>
      </c>
      <c r="AV396" s="227">
        <f t="shared" si="292"/>
        <v>0</v>
      </c>
      <c r="AW396" s="227">
        <f t="shared" si="292"/>
        <v>0</v>
      </c>
      <c r="AX396" s="227">
        <f t="shared" si="292"/>
        <v>0</v>
      </c>
      <c r="AY396" s="227">
        <f t="shared" si="292"/>
        <v>0</v>
      </c>
      <c r="AZ396" s="227">
        <f t="shared" si="292"/>
        <v>0</v>
      </c>
      <c r="BA396" s="227">
        <f t="shared" si="292"/>
        <v>0</v>
      </c>
      <c r="BB396" s="227">
        <f t="shared" si="292"/>
        <v>0</v>
      </c>
      <c r="BC396" s="227">
        <f t="shared" si="292"/>
        <v>0</v>
      </c>
      <c r="BD396" s="227">
        <f t="shared" si="292"/>
        <v>0</v>
      </c>
      <c r="BE396" s="226">
        <f t="shared" si="292"/>
        <v>0</v>
      </c>
      <c r="BF396" s="228">
        <f t="shared" si="293"/>
        <v>0</v>
      </c>
      <c r="BG396" s="227">
        <f t="shared" si="293"/>
        <v>0</v>
      </c>
      <c r="BH396" s="227">
        <f t="shared" si="293"/>
        <v>0</v>
      </c>
      <c r="BI396" s="227">
        <f t="shared" si="293"/>
        <v>0</v>
      </c>
      <c r="BJ396" s="227">
        <f t="shared" si="293"/>
        <v>0</v>
      </c>
      <c r="BK396" s="227">
        <f t="shared" si="293"/>
        <v>0</v>
      </c>
      <c r="BL396" s="227">
        <f t="shared" si="293"/>
        <v>0</v>
      </c>
      <c r="BM396" s="227">
        <f t="shared" si="293"/>
        <v>0</v>
      </c>
      <c r="BN396" s="227">
        <f t="shared" si="293"/>
        <v>0</v>
      </c>
      <c r="BO396" s="227">
        <f t="shared" si="293"/>
        <v>0</v>
      </c>
      <c r="BP396" s="227">
        <f t="shared" si="293"/>
        <v>0</v>
      </c>
      <c r="BQ396" s="226">
        <f t="shared" si="293"/>
        <v>0</v>
      </c>
      <c r="BR396" s="228">
        <f t="shared" si="293"/>
        <v>0</v>
      </c>
      <c r="BS396" s="227">
        <f t="shared" si="293"/>
        <v>0</v>
      </c>
      <c r="BT396" s="227">
        <f t="shared" si="293"/>
        <v>0</v>
      </c>
      <c r="BU396" s="227">
        <f t="shared" si="293"/>
        <v>0</v>
      </c>
      <c r="BV396" s="227">
        <f t="shared" si="294"/>
        <v>0</v>
      </c>
      <c r="BW396" s="227">
        <f t="shared" si="294"/>
        <v>0</v>
      </c>
      <c r="BX396" s="227">
        <f t="shared" si="294"/>
        <v>0</v>
      </c>
      <c r="BY396" s="227">
        <f t="shared" si="294"/>
        <v>0</v>
      </c>
      <c r="BZ396" s="227">
        <f t="shared" si="294"/>
        <v>0</v>
      </c>
      <c r="CA396" s="227">
        <f t="shared" si="294"/>
        <v>0</v>
      </c>
      <c r="CB396" s="227">
        <f t="shared" si="294"/>
        <v>0</v>
      </c>
      <c r="CC396" s="226">
        <f t="shared" si="296"/>
        <v>0</v>
      </c>
      <c r="CD396" s="368"/>
    </row>
    <row r="397" spans="1:82" s="337" customFormat="1" ht="13.5" x14ac:dyDescent="0.75">
      <c r="B397" s="328" t="s">
        <v>858</v>
      </c>
      <c r="C397" s="329" t="s">
        <v>859</v>
      </c>
      <c r="D397" s="139" t="s">
        <v>86</v>
      </c>
      <c r="E397" s="276">
        <v>1</v>
      </c>
      <c r="F397" s="336"/>
      <c r="G397" s="74">
        <f t="shared" si="295"/>
        <v>0</v>
      </c>
      <c r="H397" s="230"/>
      <c r="I397" s="232"/>
      <c r="J397" s="230">
        <f t="shared" si="290"/>
        <v>0</v>
      </c>
      <c r="K397" s="231">
        <f t="shared" si="290"/>
        <v>0</v>
      </c>
      <c r="L397" s="231">
        <f t="shared" si="290"/>
        <v>0</v>
      </c>
      <c r="M397" s="231">
        <f t="shared" si="290"/>
        <v>0</v>
      </c>
      <c r="N397" s="231">
        <f t="shared" si="290"/>
        <v>0</v>
      </c>
      <c r="O397" s="231">
        <f t="shared" si="290"/>
        <v>0</v>
      </c>
      <c r="P397" s="231">
        <f t="shared" si="290"/>
        <v>0</v>
      </c>
      <c r="Q397" s="231">
        <f t="shared" si="290"/>
        <v>0</v>
      </c>
      <c r="R397" s="231">
        <f t="shared" si="290"/>
        <v>0</v>
      </c>
      <c r="S397" s="231">
        <f t="shared" si="290"/>
        <v>0</v>
      </c>
      <c r="T397" s="231">
        <f t="shared" si="290"/>
        <v>0</v>
      </c>
      <c r="U397" s="232">
        <f t="shared" si="290"/>
        <v>0</v>
      </c>
      <c r="V397" s="233">
        <f t="shared" si="290"/>
        <v>0</v>
      </c>
      <c r="W397" s="231">
        <f t="shared" si="290"/>
        <v>0</v>
      </c>
      <c r="X397" s="231">
        <f t="shared" si="290"/>
        <v>0</v>
      </c>
      <c r="Y397" s="231">
        <f t="shared" si="290"/>
        <v>0</v>
      </c>
      <c r="Z397" s="231">
        <f t="shared" si="291"/>
        <v>0</v>
      </c>
      <c r="AA397" s="231">
        <f t="shared" si="291"/>
        <v>0</v>
      </c>
      <c r="AB397" s="231">
        <f t="shared" si="291"/>
        <v>0</v>
      </c>
      <c r="AC397" s="231">
        <f t="shared" si="291"/>
        <v>0</v>
      </c>
      <c r="AD397" s="231">
        <f t="shared" si="291"/>
        <v>0</v>
      </c>
      <c r="AE397" s="231">
        <f t="shared" si="291"/>
        <v>0</v>
      </c>
      <c r="AF397" s="231">
        <f t="shared" si="291"/>
        <v>0</v>
      </c>
      <c r="AG397" s="232">
        <f t="shared" si="291"/>
        <v>0</v>
      </c>
      <c r="AH397" s="233">
        <f t="shared" si="291"/>
        <v>0</v>
      </c>
      <c r="AI397" s="231">
        <f t="shared" si="291"/>
        <v>0</v>
      </c>
      <c r="AJ397" s="231">
        <f t="shared" si="291"/>
        <v>0</v>
      </c>
      <c r="AK397" s="231">
        <f t="shared" si="291"/>
        <v>0</v>
      </c>
      <c r="AL397" s="231">
        <f t="shared" si="291"/>
        <v>0</v>
      </c>
      <c r="AM397" s="231">
        <f t="shared" si="291"/>
        <v>0</v>
      </c>
      <c r="AN397" s="231">
        <f t="shared" si="291"/>
        <v>0</v>
      </c>
      <c r="AO397" s="231">
        <f t="shared" si="291"/>
        <v>0</v>
      </c>
      <c r="AP397" s="231">
        <f t="shared" si="292"/>
        <v>0</v>
      </c>
      <c r="AQ397" s="231">
        <f t="shared" si="292"/>
        <v>0</v>
      </c>
      <c r="AR397" s="231">
        <f t="shared" si="292"/>
        <v>0</v>
      </c>
      <c r="AS397" s="232">
        <f t="shared" si="292"/>
        <v>0</v>
      </c>
      <c r="AT397" s="233">
        <f t="shared" si="292"/>
        <v>0</v>
      </c>
      <c r="AU397" s="231">
        <f t="shared" si="292"/>
        <v>0</v>
      </c>
      <c r="AV397" s="231">
        <f t="shared" si="292"/>
        <v>0</v>
      </c>
      <c r="AW397" s="231">
        <f t="shared" si="292"/>
        <v>0</v>
      </c>
      <c r="AX397" s="231">
        <f t="shared" si="292"/>
        <v>0</v>
      </c>
      <c r="AY397" s="231">
        <f t="shared" si="292"/>
        <v>0</v>
      </c>
      <c r="AZ397" s="231">
        <f t="shared" si="292"/>
        <v>0</v>
      </c>
      <c r="BA397" s="231">
        <f t="shared" si="292"/>
        <v>0</v>
      </c>
      <c r="BB397" s="231">
        <f t="shared" si="292"/>
        <v>0</v>
      </c>
      <c r="BC397" s="231">
        <f t="shared" si="292"/>
        <v>0</v>
      </c>
      <c r="BD397" s="231">
        <f t="shared" si="292"/>
        <v>0</v>
      </c>
      <c r="BE397" s="232">
        <f t="shared" si="292"/>
        <v>0</v>
      </c>
      <c r="BF397" s="233">
        <f t="shared" si="293"/>
        <v>0</v>
      </c>
      <c r="BG397" s="231">
        <f t="shared" si="293"/>
        <v>0</v>
      </c>
      <c r="BH397" s="231">
        <f t="shared" si="293"/>
        <v>0</v>
      </c>
      <c r="BI397" s="231">
        <f t="shared" si="293"/>
        <v>0</v>
      </c>
      <c r="BJ397" s="231">
        <f t="shared" si="293"/>
        <v>0</v>
      </c>
      <c r="BK397" s="231">
        <f t="shared" si="293"/>
        <v>0</v>
      </c>
      <c r="BL397" s="231">
        <f t="shared" si="293"/>
        <v>0</v>
      </c>
      <c r="BM397" s="231">
        <f t="shared" si="293"/>
        <v>0</v>
      </c>
      <c r="BN397" s="231">
        <f t="shared" si="293"/>
        <v>0</v>
      </c>
      <c r="BO397" s="231">
        <f t="shared" si="293"/>
        <v>0</v>
      </c>
      <c r="BP397" s="231">
        <f t="shared" si="293"/>
        <v>0</v>
      </c>
      <c r="BQ397" s="232">
        <f t="shared" si="293"/>
        <v>0</v>
      </c>
      <c r="BR397" s="233">
        <f t="shared" si="293"/>
        <v>0</v>
      </c>
      <c r="BS397" s="231">
        <f t="shared" si="293"/>
        <v>0</v>
      </c>
      <c r="BT397" s="231">
        <f t="shared" si="293"/>
        <v>0</v>
      </c>
      <c r="BU397" s="231">
        <f t="shared" si="293"/>
        <v>0</v>
      </c>
      <c r="BV397" s="231">
        <f t="shared" si="294"/>
        <v>0</v>
      </c>
      <c r="BW397" s="231">
        <f t="shared" si="294"/>
        <v>0</v>
      </c>
      <c r="BX397" s="231">
        <f t="shared" si="294"/>
        <v>0</v>
      </c>
      <c r="BY397" s="231">
        <f t="shared" si="294"/>
        <v>0</v>
      </c>
      <c r="BZ397" s="231">
        <f t="shared" si="294"/>
        <v>0</v>
      </c>
      <c r="CA397" s="231">
        <f t="shared" si="294"/>
        <v>0</v>
      </c>
      <c r="CB397" s="231">
        <f t="shared" si="294"/>
        <v>0</v>
      </c>
      <c r="CC397" s="232">
        <f t="shared" si="296"/>
        <v>0</v>
      </c>
      <c r="CD397" s="368"/>
    </row>
    <row r="398" spans="1:82" s="181" customFormat="1" ht="13.5" x14ac:dyDescent="0.75">
      <c r="B398" s="328" t="s">
        <v>860</v>
      </c>
      <c r="C398" s="329" t="s">
        <v>861</v>
      </c>
      <c r="D398" s="139" t="s">
        <v>86</v>
      </c>
      <c r="E398" s="276">
        <v>1</v>
      </c>
      <c r="F398" s="336"/>
      <c r="G398" s="74">
        <f t="shared" si="295"/>
        <v>0</v>
      </c>
      <c r="H398" s="230"/>
      <c r="I398" s="232"/>
      <c r="J398" s="230">
        <f t="shared" si="290"/>
        <v>0</v>
      </c>
      <c r="K398" s="231">
        <f t="shared" si="290"/>
        <v>0</v>
      </c>
      <c r="L398" s="231">
        <f t="shared" si="290"/>
        <v>0</v>
      </c>
      <c r="M398" s="231">
        <f t="shared" si="290"/>
        <v>0</v>
      </c>
      <c r="N398" s="231">
        <f t="shared" si="290"/>
        <v>0</v>
      </c>
      <c r="O398" s="231">
        <f t="shared" si="290"/>
        <v>0</v>
      </c>
      <c r="P398" s="231">
        <f t="shared" si="290"/>
        <v>0</v>
      </c>
      <c r="Q398" s="231">
        <f t="shared" si="290"/>
        <v>0</v>
      </c>
      <c r="R398" s="231">
        <f t="shared" si="290"/>
        <v>0</v>
      </c>
      <c r="S398" s="231">
        <f t="shared" si="290"/>
        <v>0</v>
      </c>
      <c r="T398" s="231">
        <f t="shared" si="290"/>
        <v>0</v>
      </c>
      <c r="U398" s="232">
        <f t="shared" si="290"/>
        <v>0</v>
      </c>
      <c r="V398" s="233">
        <f t="shared" si="290"/>
        <v>0</v>
      </c>
      <c r="W398" s="231">
        <f t="shared" si="290"/>
        <v>0</v>
      </c>
      <c r="X398" s="231">
        <f t="shared" si="290"/>
        <v>0</v>
      </c>
      <c r="Y398" s="231">
        <f t="shared" si="290"/>
        <v>0</v>
      </c>
      <c r="Z398" s="231">
        <f t="shared" si="291"/>
        <v>0</v>
      </c>
      <c r="AA398" s="231">
        <f t="shared" si="291"/>
        <v>0</v>
      </c>
      <c r="AB398" s="231">
        <f t="shared" si="291"/>
        <v>0</v>
      </c>
      <c r="AC398" s="231">
        <f t="shared" si="291"/>
        <v>0</v>
      </c>
      <c r="AD398" s="231">
        <f t="shared" si="291"/>
        <v>0</v>
      </c>
      <c r="AE398" s="231">
        <f t="shared" si="291"/>
        <v>0</v>
      </c>
      <c r="AF398" s="231">
        <f t="shared" si="291"/>
        <v>0</v>
      </c>
      <c r="AG398" s="232">
        <f t="shared" si="291"/>
        <v>0</v>
      </c>
      <c r="AH398" s="233">
        <f t="shared" si="291"/>
        <v>0</v>
      </c>
      <c r="AI398" s="231">
        <f t="shared" si="291"/>
        <v>0</v>
      </c>
      <c r="AJ398" s="231">
        <f t="shared" si="291"/>
        <v>0</v>
      </c>
      <c r="AK398" s="231">
        <f t="shared" si="291"/>
        <v>0</v>
      </c>
      <c r="AL398" s="231">
        <f t="shared" si="291"/>
        <v>0</v>
      </c>
      <c r="AM398" s="231">
        <f t="shared" si="291"/>
        <v>0</v>
      </c>
      <c r="AN398" s="231">
        <f t="shared" si="291"/>
        <v>0</v>
      </c>
      <c r="AO398" s="231">
        <f t="shared" si="291"/>
        <v>0</v>
      </c>
      <c r="AP398" s="231">
        <f t="shared" si="292"/>
        <v>0</v>
      </c>
      <c r="AQ398" s="231">
        <f t="shared" si="292"/>
        <v>0</v>
      </c>
      <c r="AR398" s="231">
        <f t="shared" si="292"/>
        <v>0</v>
      </c>
      <c r="AS398" s="232">
        <f t="shared" si="292"/>
        <v>0</v>
      </c>
      <c r="AT398" s="233">
        <f t="shared" si="292"/>
        <v>0</v>
      </c>
      <c r="AU398" s="231">
        <f t="shared" si="292"/>
        <v>0</v>
      </c>
      <c r="AV398" s="231">
        <f t="shared" si="292"/>
        <v>0</v>
      </c>
      <c r="AW398" s="231">
        <f t="shared" si="292"/>
        <v>0</v>
      </c>
      <c r="AX398" s="231">
        <f t="shared" si="292"/>
        <v>0</v>
      </c>
      <c r="AY398" s="231">
        <f t="shared" si="292"/>
        <v>0</v>
      </c>
      <c r="AZ398" s="231">
        <f t="shared" si="292"/>
        <v>0</v>
      </c>
      <c r="BA398" s="231">
        <f t="shared" si="292"/>
        <v>0</v>
      </c>
      <c r="BB398" s="231">
        <f t="shared" si="292"/>
        <v>0</v>
      </c>
      <c r="BC398" s="231">
        <f t="shared" si="292"/>
        <v>0</v>
      </c>
      <c r="BD398" s="231">
        <f t="shared" si="292"/>
        <v>0</v>
      </c>
      <c r="BE398" s="232">
        <f t="shared" si="292"/>
        <v>0</v>
      </c>
      <c r="BF398" s="233">
        <f t="shared" si="293"/>
        <v>0</v>
      </c>
      <c r="BG398" s="231">
        <f t="shared" si="293"/>
        <v>0</v>
      </c>
      <c r="BH398" s="231">
        <f t="shared" si="293"/>
        <v>0</v>
      </c>
      <c r="BI398" s="231">
        <f t="shared" si="293"/>
        <v>0</v>
      </c>
      <c r="BJ398" s="231">
        <f t="shared" si="293"/>
        <v>0</v>
      </c>
      <c r="BK398" s="231">
        <f t="shared" si="293"/>
        <v>0</v>
      </c>
      <c r="BL398" s="231">
        <f t="shared" si="293"/>
        <v>0</v>
      </c>
      <c r="BM398" s="231">
        <f t="shared" si="293"/>
        <v>0</v>
      </c>
      <c r="BN398" s="231">
        <f t="shared" si="293"/>
        <v>0</v>
      </c>
      <c r="BO398" s="231">
        <f t="shared" si="293"/>
        <v>0</v>
      </c>
      <c r="BP398" s="231">
        <f t="shared" si="293"/>
        <v>0</v>
      </c>
      <c r="BQ398" s="232">
        <f t="shared" si="293"/>
        <v>0</v>
      </c>
      <c r="BR398" s="233">
        <f t="shared" si="293"/>
        <v>0</v>
      </c>
      <c r="BS398" s="231">
        <f t="shared" si="293"/>
        <v>0</v>
      </c>
      <c r="BT398" s="231">
        <f t="shared" si="293"/>
        <v>0</v>
      </c>
      <c r="BU398" s="231">
        <f t="shared" si="293"/>
        <v>0</v>
      </c>
      <c r="BV398" s="231">
        <f t="shared" si="294"/>
        <v>0</v>
      </c>
      <c r="BW398" s="231">
        <f t="shared" si="294"/>
        <v>0</v>
      </c>
      <c r="BX398" s="231">
        <f t="shared" si="294"/>
        <v>0</v>
      </c>
      <c r="BY398" s="231">
        <f t="shared" si="294"/>
        <v>0</v>
      </c>
      <c r="BZ398" s="231">
        <f t="shared" si="294"/>
        <v>0</v>
      </c>
      <c r="CA398" s="231">
        <f t="shared" si="294"/>
        <v>0</v>
      </c>
      <c r="CB398" s="231">
        <f t="shared" si="294"/>
        <v>0</v>
      </c>
      <c r="CC398" s="232">
        <f t="shared" si="296"/>
        <v>0</v>
      </c>
      <c r="CD398" s="368"/>
    </row>
    <row r="399" spans="1:82" s="181" customFormat="1" ht="27" x14ac:dyDescent="0.75">
      <c r="B399" s="328" t="s">
        <v>862</v>
      </c>
      <c r="C399" s="329" t="s">
        <v>863</v>
      </c>
      <c r="D399" s="139" t="s">
        <v>226</v>
      </c>
      <c r="E399" s="276">
        <v>1</v>
      </c>
      <c r="F399" s="336"/>
      <c r="G399" s="74">
        <f t="shared" si="295"/>
        <v>0</v>
      </c>
      <c r="H399" s="230"/>
      <c r="I399" s="232"/>
      <c r="J399" s="230">
        <f t="shared" si="290"/>
        <v>0</v>
      </c>
      <c r="K399" s="231">
        <f t="shared" si="290"/>
        <v>0</v>
      </c>
      <c r="L399" s="231">
        <f t="shared" si="290"/>
        <v>0</v>
      </c>
      <c r="M399" s="231">
        <f t="shared" si="290"/>
        <v>0</v>
      </c>
      <c r="N399" s="231">
        <f t="shared" si="290"/>
        <v>0</v>
      </c>
      <c r="O399" s="231">
        <f t="shared" si="290"/>
        <v>0</v>
      </c>
      <c r="P399" s="231">
        <f t="shared" si="290"/>
        <v>0</v>
      </c>
      <c r="Q399" s="231">
        <f t="shared" si="290"/>
        <v>0</v>
      </c>
      <c r="R399" s="231">
        <f t="shared" si="290"/>
        <v>0</v>
      </c>
      <c r="S399" s="231">
        <f t="shared" si="290"/>
        <v>0</v>
      </c>
      <c r="T399" s="231">
        <f t="shared" si="290"/>
        <v>0</v>
      </c>
      <c r="U399" s="232">
        <f t="shared" si="290"/>
        <v>0</v>
      </c>
      <c r="V399" s="233">
        <f t="shared" si="290"/>
        <v>0</v>
      </c>
      <c r="W399" s="231">
        <f t="shared" si="290"/>
        <v>0</v>
      </c>
      <c r="X399" s="231">
        <f t="shared" si="290"/>
        <v>0</v>
      </c>
      <c r="Y399" s="231">
        <f t="shared" si="290"/>
        <v>0</v>
      </c>
      <c r="Z399" s="231">
        <f t="shared" si="291"/>
        <v>0</v>
      </c>
      <c r="AA399" s="231">
        <f t="shared" si="291"/>
        <v>0</v>
      </c>
      <c r="AB399" s="231">
        <f t="shared" si="291"/>
        <v>0</v>
      </c>
      <c r="AC399" s="231">
        <f t="shared" si="291"/>
        <v>0</v>
      </c>
      <c r="AD399" s="231">
        <f t="shared" si="291"/>
        <v>0</v>
      </c>
      <c r="AE399" s="231">
        <f t="shared" si="291"/>
        <v>0</v>
      </c>
      <c r="AF399" s="231">
        <f t="shared" si="291"/>
        <v>0</v>
      </c>
      <c r="AG399" s="232">
        <f t="shared" si="291"/>
        <v>0</v>
      </c>
      <c r="AH399" s="233">
        <f t="shared" si="291"/>
        <v>0</v>
      </c>
      <c r="AI399" s="231">
        <f t="shared" si="291"/>
        <v>0</v>
      </c>
      <c r="AJ399" s="231">
        <f t="shared" si="291"/>
        <v>0</v>
      </c>
      <c r="AK399" s="231">
        <f t="shared" si="291"/>
        <v>0</v>
      </c>
      <c r="AL399" s="231">
        <f t="shared" si="291"/>
        <v>0</v>
      </c>
      <c r="AM399" s="231">
        <f t="shared" si="291"/>
        <v>0</v>
      </c>
      <c r="AN399" s="231">
        <f t="shared" si="291"/>
        <v>0</v>
      </c>
      <c r="AO399" s="231">
        <f t="shared" si="291"/>
        <v>0</v>
      </c>
      <c r="AP399" s="231">
        <f t="shared" si="292"/>
        <v>0</v>
      </c>
      <c r="AQ399" s="231">
        <f t="shared" si="292"/>
        <v>0</v>
      </c>
      <c r="AR399" s="231">
        <f t="shared" si="292"/>
        <v>0</v>
      </c>
      <c r="AS399" s="232">
        <f t="shared" si="292"/>
        <v>0</v>
      </c>
      <c r="AT399" s="233">
        <f t="shared" si="292"/>
        <v>0</v>
      </c>
      <c r="AU399" s="231">
        <f t="shared" si="292"/>
        <v>0</v>
      </c>
      <c r="AV399" s="231">
        <f t="shared" si="292"/>
        <v>0</v>
      </c>
      <c r="AW399" s="231">
        <f t="shared" si="292"/>
        <v>0</v>
      </c>
      <c r="AX399" s="231">
        <f t="shared" si="292"/>
        <v>0</v>
      </c>
      <c r="AY399" s="231">
        <f t="shared" si="292"/>
        <v>0</v>
      </c>
      <c r="AZ399" s="231">
        <f t="shared" si="292"/>
        <v>0</v>
      </c>
      <c r="BA399" s="231">
        <f t="shared" si="292"/>
        <v>0</v>
      </c>
      <c r="BB399" s="231">
        <f t="shared" si="292"/>
        <v>0</v>
      </c>
      <c r="BC399" s="231">
        <f t="shared" si="292"/>
        <v>0</v>
      </c>
      <c r="BD399" s="231">
        <f t="shared" si="292"/>
        <v>0</v>
      </c>
      <c r="BE399" s="232">
        <f t="shared" si="292"/>
        <v>0</v>
      </c>
      <c r="BF399" s="233">
        <f t="shared" si="293"/>
        <v>0</v>
      </c>
      <c r="BG399" s="231">
        <f t="shared" si="293"/>
        <v>0</v>
      </c>
      <c r="BH399" s="231">
        <f t="shared" si="293"/>
        <v>0</v>
      </c>
      <c r="BI399" s="231">
        <f t="shared" si="293"/>
        <v>0</v>
      </c>
      <c r="BJ399" s="231">
        <f t="shared" si="293"/>
        <v>0</v>
      </c>
      <c r="BK399" s="231">
        <f t="shared" si="293"/>
        <v>0</v>
      </c>
      <c r="BL399" s="231">
        <f t="shared" si="293"/>
        <v>0</v>
      </c>
      <c r="BM399" s="231">
        <f t="shared" si="293"/>
        <v>0</v>
      </c>
      <c r="BN399" s="231">
        <f t="shared" si="293"/>
        <v>0</v>
      </c>
      <c r="BO399" s="231">
        <f t="shared" si="293"/>
        <v>0</v>
      </c>
      <c r="BP399" s="231">
        <f t="shared" si="293"/>
        <v>0</v>
      </c>
      <c r="BQ399" s="232">
        <f t="shared" si="293"/>
        <v>0</v>
      </c>
      <c r="BR399" s="233">
        <f t="shared" si="293"/>
        <v>0</v>
      </c>
      <c r="BS399" s="231">
        <f t="shared" si="293"/>
        <v>0</v>
      </c>
      <c r="BT399" s="231">
        <f t="shared" si="293"/>
        <v>0</v>
      </c>
      <c r="BU399" s="231">
        <f t="shared" si="293"/>
        <v>0</v>
      </c>
      <c r="BV399" s="231">
        <f t="shared" si="294"/>
        <v>0</v>
      </c>
      <c r="BW399" s="231">
        <f t="shared" si="294"/>
        <v>0</v>
      </c>
      <c r="BX399" s="231">
        <f t="shared" si="294"/>
        <v>0</v>
      </c>
      <c r="BY399" s="231">
        <f t="shared" si="294"/>
        <v>0</v>
      </c>
      <c r="BZ399" s="231">
        <f t="shared" si="294"/>
        <v>0</v>
      </c>
      <c r="CA399" s="231">
        <f t="shared" si="294"/>
        <v>0</v>
      </c>
      <c r="CB399" s="231">
        <f t="shared" si="294"/>
        <v>0</v>
      </c>
      <c r="CC399" s="232">
        <f t="shared" si="296"/>
        <v>0</v>
      </c>
      <c r="CD399" s="368"/>
    </row>
    <row r="400" spans="1:82" s="181" customFormat="1" ht="27" x14ac:dyDescent="0.75">
      <c r="B400" s="328" t="s">
        <v>864</v>
      </c>
      <c r="C400" s="329" t="s">
        <v>865</v>
      </c>
      <c r="D400" s="139" t="s">
        <v>226</v>
      </c>
      <c r="E400" s="276">
        <v>1</v>
      </c>
      <c r="F400" s="336"/>
      <c r="G400" s="74">
        <f t="shared" si="295"/>
        <v>0</v>
      </c>
      <c r="H400" s="230"/>
      <c r="I400" s="232"/>
      <c r="J400" s="230">
        <f t="shared" si="290"/>
        <v>0</v>
      </c>
      <c r="K400" s="231">
        <f t="shared" si="290"/>
        <v>0</v>
      </c>
      <c r="L400" s="231">
        <f t="shared" si="290"/>
        <v>0</v>
      </c>
      <c r="M400" s="231">
        <f t="shared" si="290"/>
        <v>0</v>
      </c>
      <c r="N400" s="231">
        <f t="shared" si="290"/>
        <v>0</v>
      </c>
      <c r="O400" s="231">
        <f t="shared" si="290"/>
        <v>0</v>
      </c>
      <c r="P400" s="231">
        <f t="shared" si="290"/>
        <v>0</v>
      </c>
      <c r="Q400" s="231">
        <f t="shared" si="290"/>
        <v>0</v>
      </c>
      <c r="R400" s="231">
        <f t="shared" si="290"/>
        <v>0</v>
      </c>
      <c r="S400" s="231">
        <f t="shared" si="290"/>
        <v>0</v>
      </c>
      <c r="T400" s="231">
        <f t="shared" si="290"/>
        <v>0</v>
      </c>
      <c r="U400" s="232">
        <f t="shared" si="290"/>
        <v>0</v>
      </c>
      <c r="V400" s="233">
        <f t="shared" si="290"/>
        <v>0</v>
      </c>
      <c r="W400" s="231">
        <f t="shared" si="290"/>
        <v>0</v>
      </c>
      <c r="X400" s="231">
        <f t="shared" si="290"/>
        <v>0</v>
      </c>
      <c r="Y400" s="231">
        <f t="shared" si="290"/>
        <v>0</v>
      </c>
      <c r="Z400" s="231">
        <f t="shared" si="291"/>
        <v>0</v>
      </c>
      <c r="AA400" s="231">
        <f t="shared" si="291"/>
        <v>0</v>
      </c>
      <c r="AB400" s="231">
        <f t="shared" si="291"/>
        <v>0</v>
      </c>
      <c r="AC400" s="231">
        <f t="shared" si="291"/>
        <v>0</v>
      </c>
      <c r="AD400" s="231">
        <f t="shared" si="291"/>
        <v>0</v>
      </c>
      <c r="AE400" s="231">
        <f t="shared" si="291"/>
        <v>0</v>
      </c>
      <c r="AF400" s="231">
        <f t="shared" si="291"/>
        <v>0</v>
      </c>
      <c r="AG400" s="232">
        <f t="shared" si="291"/>
        <v>0</v>
      </c>
      <c r="AH400" s="233">
        <f t="shared" si="291"/>
        <v>0</v>
      </c>
      <c r="AI400" s="231">
        <f t="shared" si="291"/>
        <v>0</v>
      </c>
      <c r="AJ400" s="231">
        <f t="shared" si="291"/>
        <v>0</v>
      </c>
      <c r="AK400" s="231">
        <f t="shared" si="291"/>
        <v>0</v>
      </c>
      <c r="AL400" s="231">
        <f t="shared" si="291"/>
        <v>0</v>
      </c>
      <c r="AM400" s="231">
        <f t="shared" si="291"/>
        <v>0</v>
      </c>
      <c r="AN400" s="231">
        <f t="shared" si="291"/>
        <v>0</v>
      </c>
      <c r="AO400" s="231">
        <f t="shared" si="291"/>
        <v>0</v>
      </c>
      <c r="AP400" s="231">
        <f t="shared" si="292"/>
        <v>0</v>
      </c>
      <c r="AQ400" s="231">
        <f t="shared" si="292"/>
        <v>0</v>
      </c>
      <c r="AR400" s="231">
        <f t="shared" si="292"/>
        <v>0</v>
      </c>
      <c r="AS400" s="232">
        <f t="shared" si="292"/>
        <v>0</v>
      </c>
      <c r="AT400" s="233">
        <f t="shared" si="292"/>
        <v>0</v>
      </c>
      <c r="AU400" s="231">
        <f t="shared" si="292"/>
        <v>0</v>
      </c>
      <c r="AV400" s="231">
        <f t="shared" si="292"/>
        <v>0</v>
      </c>
      <c r="AW400" s="231">
        <f t="shared" si="292"/>
        <v>0</v>
      </c>
      <c r="AX400" s="231">
        <f t="shared" si="292"/>
        <v>0</v>
      </c>
      <c r="AY400" s="231">
        <f t="shared" si="292"/>
        <v>0</v>
      </c>
      <c r="AZ400" s="231">
        <f t="shared" si="292"/>
        <v>0</v>
      </c>
      <c r="BA400" s="231">
        <f t="shared" si="292"/>
        <v>0</v>
      </c>
      <c r="BB400" s="231">
        <f t="shared" si="292"/>
        <v>0</v>
      </c>
      <c r="BC400" s="231">
        <f t="shared" si="292"/>
        <v>0</v>
      </c>
      <c r="BD400" s="231">
        <f t="shared" si="292"/>
        <v>0</v>
      </c>
      <c r="BE400" s="232">
        <f t="shared" si="292"/>
        <v>0</v>
      </c>
      <c r="BF400" s="233">
        <f t="shared" si="293"/>
        <v>0</v>
      </c>
      <c r="BG400" s="231">
        <f t="shared" si="293"/>
        <v>0</v>
      </c>
      <c r="BH400" s="231">
        <f t="shared" si="293"/>
        <v>0</v>
      </c>
      <c r="BI400" s="231">
        <f t="shared" si="293"/>
        <v>0</v>
      </c>
      <c r="BJ400" s="231">
        <f t="shared" si="293"/>
        <v>0</v>
      </c>
      <c r="BK400" s="231">
        <f t="shared" si="293"/>
        <v>0</v>
      </c>
      <c r="BL400" s="231">
        <f t="shared" si="293"/>
        <v>0</v>
      </c>
      <c r="BM400" s="231">
        <f t="shared" si="293"/>
        <v>0</v>
      </c>
      <c r="BN400" s="231">
        <f t="shared" si="293"/>
        <v>0</v>
      </c>
      <c r="BO400" s="231">
        <f t="shared" si="293"/>
        <v>0</v>
      </c>
      <c r="BP400" s="231">
        <f t="shared" si="293"/>
        <v>0</v>
      </c>
      <c r="BQ400" s="232">
        <f t="shared" si="293"/>
        <v>0</v>
      </c>
      <c r="BR400" s="233">
        <f t="shared" si="293"/>
        <v>0</v>
      </c>
      <c r="BS400" s="231">
        <f t="shared" si="293"/>
        <v>0</v>
      </c>
      <c r="BT400" s="231">
        <f t="shared" si="293"/>
        <v>0</v>
      </c>
      <c r="BU400" s="231">
        <f t="shared" si="293"/>
        <v>0</v>
      </c>
      <c r="BV400" s="231">
        <f t="shared" si="294"/>
        <v>0</v>
      </c>
      <c r="BW400" s="231">
        <f t="shared" si="294"/>
        <v>0</v>
      </c>
      <c r="BX400" s="231">
        <f t="shared" si="294"/>
        <v>0</v>
      </c>
      <c r="BY400" s="231">
        <f t="shared" si="294"/>
        <v>0</v>
      </c>
      <c r="BZ400" s="231">
        <f t="shared" si="294"/>
        <v>0</v>
      </c>
      <c r="CA400" s="231">
        <f t="shared" si="294"/>
        <v>0</v>
      </c>
      <c r="CB400" s="231">
        <f t="shared" si="294"/>
        <v>0</v>
      </c>
      <c r="CC400" s="232">
        <f t="shared" si="296"/>
        <v>0</v>
      </c>
      <c r="CD400" s="368"/>
    </row>
    <row r="401" spans="1:82" s="181" customFormat="1" ht="27" x14ac:dyDescent="0.75">
      <c r="B401" s="328" t="s">
        <v>866</v>
      </c>
      <c r="C401" s="329" t="s">
        <v>867</v>
      </c>
      <c r="D401" s="139" t="s">
        <v>226</v>
      </c>
      <c r="E401" s="276">
        <v>1</v>
      </c>
      <c r="F401" s="336"/>
      <c r="G401" s="74">
        <f t="shared" si="295"/>
        <v>0</v>
      </c>
      <c r="H401" s="230"/>
      <c r="I401" s="232"/>
      <c r="J401" s="230">
        <f t="shared" si="290"/>
        <v>0</v>
      </c>
      <c r="K401" s="231">
        <f t="shared" si="290"/>
        <v>0</v>
      </c>
      <c r="L401" s="231">
        <f t="shared" si="290"/>
        <v>0</v>
      </c>
      <c r="M401" s="231">
        <f t="shared" si="290"/>
        <v>0</v>
      </c>
      <c r="N401" s="231">
        <f t="shared" si="290"/>
        <v>0</v>
      </c>
      <c r="O401" s="231">
        <f t="shared" si="290"/>
        <v>0</v>
      </c>
      <c r="P401" s="231">
        <f t="shared" si="290"/>
        <v>0</v>
      </c>
      <c r="Q401" s="231">
        <f t="shared" si="290"/>
        <v>0</v>
      </c>
      <c r="R401" s="231">
        <f t="shared" si="290"/>
        <v>0</v>
      </c>
      <c r="S401" s="231">
        <f t="shared" si="290"/>
        <v>0</v>
      </c>
      <c r="T401" s="231">
        <f t="shared" si="290"/>
        <v>0</v>
      </c>
      <c r="U401" s="232">
        <f t="shared" si="290"/>
        <v>0</v>
      </c>
      <c r="V401" s="233">
        <f t="shared" si="290"/>
        <v>0</v>
      </c>
      <c r="W401" s="231">
        <f t="shared" si="290"/>
        <v>0</v>
      </c>
      <c r="X401" s="231">
        <f t="shared" si="290"/>
        <v>0</v>
      </c>
      <c r="Y401" s="231">
        <f t="shared" ref="Y401" si="297">$G401/72</f>
        <v>0</v>
      </c>
      <c r="Z401" s="231">
        <f t="shared" si="291"/>
        <v>0</v>
      </c>
      <c r="AA401" s="231">
        <f t="shared" si="291"/>
        <v>0</v>
      </c>
      <c r="AB401" s="231">
        <f t="shared" si="291"/>
        <v>0</v>
      </c>
      <c r="AC401" s="231">
        <f t="shared" si="291"/>
        <v>0</v>
      </c>
      <c r="AD401" s="231">
        <f t="shared" si="291"/>
        <v>0</v>
      </c>
      <c r="AE401" s="231">
        <f t="shared" si="291"/>
        <v>0</v>
      </c>
      <c r="AF401" s="231">
        <f t="shared" si="291"/>
        <v>0</v>
      </c>
      <c r="AG401" s="232">
        <f t="shared" si="291"/>
        <v>0</v>
      </c>
      <c r="AH401" s="233">
        <f t="shared" si="291"/>
        <v>0</v>
      </c>
      <c r="AI401" s="231">
        <f t="shared" si="291"/>
        <v>0</v>
      </c>
      <c r="AJ401" s="231">
        <f t="shared" si="291"/>
        <v>0</v>
      </c>
      <c r="AK401" s="231">
        <f t="shared" si="291"/>
        <v>0</v>
      </c>
      <c r="AL401" s="231">
        <f t="shared" si="291"/>
        <v>0</v>
      </c>
      <c r="AM401" s="231">
        <f t="shared" si="291"/>
        <v>0</v>
      </c>
      <c r="AN401" s="231">
        <f t="shared" si="291"/>
        <v>0</v>
      </c>
      <c r="AO401" s="231">
        <f t="shared" ref="AO401" si="298">$G401/72</f>
        <v>0</v>
      </c>
      <c r="AP401" s="231">
        <f t="shared" si="292"/>
        <v>0</v>
      </c>
      <c r="AQ401" s="231">
        <f t="shared" si="292"/>
        <v>0</v>
      </c>
      <c r="AR401" s="231">
        <f t="shared" si="292"/>
        <v>0</v>
      </c>
      <c r="AS401" s="232">
        <f t="shared" si="292"/>
        <v>0</v>
      </c>
      <c r="AT401" s="233">
        <f t="shared" si="292"/>
        <v>0</v>
      </c>
      <c r="AU401" s="231">
        <f t="shared" si="292"/>
        <v>0</v>
      </c>
      <c r="AV401" s="231">
        <f t="shared" si="292"/>
        <v>0</v>
      </c>
      <c r="AW401" s="231">
        <f t="shared" si="292"/>
        <v>0</v>
      </c>
      <c r="AX401" s="231">
        <f t="shared" si="292"/>
        <v>0</v>
      </c>
      <c r="AY401" s="231">
        <f t="shared" si="292"/>
        <v>0</v>
      </c>
      <c r="AZ401" s="231">
        <f t="shared" si="292"/>
        <v>0</v>
      </c>
      <c r="BA401" s="231">
        <f t="shared" si="292"/>
        <v>0</v>
      </c>
      <c r="BB401" s="231">
        <f t="shared" si="292"/>
        <v>0</v>
      </c>
      <c r="BC401" s="231">
        <f t="shared" si="292"/>
        <v>0</v>
      </c>
      <c r="BD401" s="231">
        <f t="shared" si="292"/>
        <v>0</v>
      </c>
      <c r="BE401" s="232">
        <f t="shared" ref="BE401" si="299">$G401/72</f>
        <v>0</v>
      </c>
      <c r="BF401" s="233">
        <f t="shared" si="293"/>
        <v>0</v>
      </c>
      <c r="BG401" s="231">
        <f t="shared" si="293"/>
        <v>0</v>
      </c>
      <c r="BH401" s="231">
        <f t="shared" si="293"/>
        <v>0</v>
      </c>
      <c r="BI401" s="231">
        <f t="shared" si="293"/>
        <v>0</v>
      </c>
      <c r="BJ401" s="231">
        <f t="shared" si="293"/>
        <v>0</v>
      </c>
      <c r="BK401" s="231">
        <f t="shared" si="293"/>
        <v>0</v>
      </c>
      <c r="BL401" s="231">
        <f t="shared" si="293"/>
        <v>0</v>
      </c>
      <c r="BM401" s="231">
        <f t="shared" si="293"/>
        <v>0</v>
      </c>
      <c r="BN401" s="231">
        <f t="shared" si="293"/>
        <v>0</v>
      </c>
      <c r="BO401" s="231">
        <f t="shared" si="293"/>
        <v>0</v>
      </c>
      <c r="BP401" s="231">
        <f t="shared" si="293"/>
        <v>0</v>
      </c>
      <c r="BQ401" s="232">
        <f t="shared" si="293"/>
        <v>0</v>
      </c>
      <c r="BR401" s="233">
        <f t="shared" si="293"/>
        <v>0</v>
      </c>
      <c r="BS401" s="231">
        <f t="shared" si="293"/>
        <v>0</v>
      </c>
      <c r="BT401" s="231">
        <f t="shared" si="293"/>
        <v>0</v>
      </c>
      <c r="BU401" s="231">
        <f t="shared" ref="BU401" si="300">$G401/72</f>
        <v>0</v>
      </c>
      <c r="BV401" s="231">
        <f t="shared" si="294"/>
        <v>0</v>
      </c>
      <c r="BW401" s="231">
        <f t="shared" si="294"/>
        <v>0</v>
      </c>
      <c r="BX401" s="231">
        <f t="shared" si="294"/>
        <v>0</v>
      </c>
      <c r="BY401" s="231">
        <f t="shared" si="294"/>
        <v>0</v>
      </c>
      <c r="BZ401" s="231">
        <f t="shared" si="294"/>
        <v>0</v>
      </c>
      <c r="CA401" s="231">
        <f t="shared" si="294"/>
        <v>0</v>
      </c>
      <c r="CB401" s="231">
        <f t="shared" si="294"/>
        <v>0</v>
      </c>
      <c r="CC401" s="232">
        <f t="shared" si="296"/>
        <v>0</v>
      </c>
      <c r="CD401" s="368"/>
    </row>
    <row r="402" spans="1:82" s="181" customFormat="1" ht="13.5" x14ac:dyDescent="0.75">
      <c r="B402" s="328" t="s">
        <v>868</v>
      </c>
      <c r="C402" s="329" t="s">
        <v>869</v>
      </c>
      <c r="D402" s="139" t="s">
        <v>86</v>
      </c>
      <c r="E402" s="276">
        <v>1</v>
      </c>
      <c r="F402" s="336"/>
      <c r="G402" s="74">
        <f t="shared" si="295"/>
        <v>0</v>
      </c>
      <c r="H402" s="230"/>
      <c r="I402" s="232"/>
      <c r="J402" s="230">
        <f t="shared" ref="J402:Y407" si="301">$G402/72</f>
        <v>0</v>
      </c>
      <c r="K402" s="231">
        <f t="shared" si="301"/>
        <v>0</v>
      </c>
      <c r="L402" s="231">
        <f t="shared" si="301"/>
        <v>0</v>
      </c>
      <c r="M402" s="231">
        <f t="shared" si="301"/>
        <v>0</v>
      </c>
      <c r="N402" s="231">
        <f t="shared" si="301"/>
        <v>0</v>
      </c>
      <c r="O402" s="231">
        <f t="shared" si="301"/>
        <v>0</v>
      </c>
      <c r="P402" s="231">
        <f t="shared" si="301"/>
        <v>0</v>
      </c>
      <c r="Q402" s="231">
        <f t="shared" si="301"/>
        <v>0</v>
      </c>
      <c r="R402" s="231">
        <f t="shared" si="301"/>
        <v>0</v>
      </c>
      <c r="S402" s="231">
        <f t="shared" si="301"/>
        <v>0</v>
      </c>
      <c r="T402" s="231">
        <f t="shared" si="301"/>
        <v>0</v>
      </c>
      <c r="U402" s="232">
        <f t="shared" si="301"/>
        <v>0</v>
      </c>
      <c r="V402" s="233">
        <f t="shared" si="301"/>
        <v>0</v>
      </c>
      <c r="W402" s="231">
        <f t="shared" si="301"/>
        <v>0</v>
      </c>
      <c r="X402" s="231">
        <f t="shared" si="301"/>
        <v>0</v>
      </c>
      <c r="Y402" s="231">
        <f t="shared" si="301"/>
        <v>0</v>
      </c>
      <c r="Z402" s="231">
        <f t="shared" ref="Z402:AO407" si="302">$G402/72</f>
        <v>0</v>
      </c>
      <c r="AA402" s="231">
        <f t="shared" si="302"/>
        <v>0</v>
      </c>
      <c r="AB402" s="231">
        <f t="shared" si="302"/>
        <v>0</v>
      </c>
      <c r="AC402" s="231">
        <f t="shared" si="302"/>
        <v>0</v>
      </c>
      <c r="AD402" s="231">
        <f t="shared" si="302"/>
        <v>0</v>
      </c>
      <c r="AE402" s="231">
        <f t="shared" si="302"/>
        <v>0</v>
      </c>
      <c r="AF402" s="231">
        <f t="shared" si="302"/>
        <v>0</v>
      </c>
      <c r="AG402" s="232">
        <f t="shared" si="302"/>
        <v>0</v>
      </c>
      <c r="AH402" s="233">
        <f t="shared" si="302"/>
        <v>0</v>
      </c>
      <c r="AI402" s="231">
        <f t="shared" si="302"/>
        <v>0</v>
      </c>
      <c r="AJ402" s="231">
        <f t="shared" si="302"/>
        <v>0</v>
      </c>
      <c r="AK402" s="231">
        <f t="shared" si="302"/>
        <v>0</v>
      </c>
      <c r="AL402" s="231">
        <f t="shared" si="302"/>
        <v>0</v>
      </c>
      <c r="AM402" s="231">
        <f t="shared" si="302"/>
        <v>0</v>
      </c>
      <c r="AN402" s="231">
        <f t="shared" si="302"/>
        <v>0</v>
      </c>
      <c r="AO402" s="231">
        <f t="shared" si="302"/>
        <v>0</v>
      </c>
      <c r="AP402" s="231">
        <f t="shared" ref="AP402:BE407" si="303">$G402/72</f>
        <v>0</v>
      </c>
      <c r="AQ402" s="231">
        <f t="shared" si="303"/>
        <v>0</v>
      </c>
      <c r="AR402" s="231">
        <f t="shared" si="303"/>
        <v>0</v>
      </c>
      <c r="AS402" s="232">
        <f t="shared" si="303"/>
        <v>0</v>
      </c>
      <c r="AT402" s="233">
        <f t="shared" si="303"/>
        <v>0</v>
      </c>
      <c r="AU402" s="231">
        <f t="shared" si="303"/>
        <v>0</v>
      </c>
      <c r="AV402" s="231">
        <f t="shared" si="303"/>
        <v>0</v>
      </c>
      <c r="AW402" s="231">
        <f t="shared" si="303"/>
        <v>0</v>
      </c>
      <c r="AX402" s="231">
        <f t="shared" si="303"/>
        <v>0</v>
      </c>
      <c r="AY402" s="231">
        <f t="shared" si="303"/>
        <v>0</v>
      </c>
      <c r="AZ402" s="231">
        <f t="shared" si="303"/>
        <v>0</v>
      </c>
      <c r="BA402" s="231">
        <f t="shared" si="303"/>
        <v>0</v>
      </c>
      <c r="BB402" s="231">
        <f t="shared" si="303"/>
        <v>0</v>
      </c>
      <c r="BC402" s="231">
        <f t="shared" si="303"/>
        <v>0</v>
      </c>
      <c r="BD402" s="231">
        <f t="shared" si="303"/>
        <v>0</v>
      </c>
      <c r="BE402" s="232">
        <f t="shared" si="303"/>
        <v>0</v>
      </c>
      <c r="BF402" s="233">
        <f t="shared" ref="BF402:BU407" si="304">$G402/72</f>
        <v>0</v>
      </c>
      <c r="BG402" s="231">
        <f t="shared" si="304"/>
        <v>0</v>
      </c>
      <c r="BH402" s="231">
        <f t="shared" si="304"/>
        <v>0</v>
      </c>
      <c r="BI402" s="231">
        <f t="shared" si="304"/>
        <v>0</v>
      </c>
      <c r="BJ402" s="231">
        <f t="shared" si="304"/>
        <v>0</v>
      </c>
      <c r="BK402" s="231">
        <f t="shared" si="304"/>
        <v>0</v>
      </c>
      <c r="BL402" s="231">
        <f t="shared" si="304"/>
        <v>0</v>
      </c>
      <c r="BM402" s="231">
        <f t="shared" si="304"/>
        <v>0</v>
      </c>
      <c r="BN402" s="231">
        <f t="shared" si="304"/>
        <v>0</v>
      </c>
      <c r="BO402" s="231">
        <f t="shared" si="304"/>
        <v>0</v>
      </c>
      <c r="BP402" s="231">
        <f t="shared" si="304"/>
        <v>0</v>
      </c>
      <c r="BQ402" s="232">
        <f t="shared" si="304"/>
        <v>0</v>
      </c>
      <c r="BR402" s="233">
        <f t="shared" si="304"/>
        <v>0</v>
      </c>
      <c r="BS402" s="231">
        <f t="shared" si="304"/>
        <v>0</v>
      </c>
      <c r="BT402" s="231">
        <f t="shared" si="304"/>
        <v>0</v>
      </c>
      <c r="BU402" s="231">
        <f t="shared" si="304"/>
        <v>0</v>
      </c>
      <c r="BV402" s="231">
        <f t="shared" ref="BV402:CB407" si="305">$G402/72</f>
        <v>0</v>
      </c>
      <c r="BW402" s="231">
        <f t="shared" si="305"/>
        <v>0</v>
      </c>
      <c r="BX402" s="231">
        <f t="shared" si="305"/>
        <v>0</v>
      </c>
      <c r="BY402" s="231">
        <f t="shared" si="305"/>
        <v>0</v>
      </c>
      <c r="BZ402" s="231">
        <f t="shared" si="305"/>
        <v>0</v>
      </c>
      <c r="CA402" s="231">
        <f t="shared" si="305"/>
        <v>0</v>
      </c>
      <c r="CB402" s="231">
        <f t="shared" si="305"/>
        <v>0</v>
      </c>
      <c r="CC402" s="232">
        <f t="shared" si="296"/>
        <v>0</v>
      </c>
      <c r="CD402" s="368"/>
    </row>
    <row r="403" spans="1:82" s="181" customFormat="1" ht="13.5" x14ac:dyDescent="0.75">
      <c r="B403" s="328" t="s">
        <v>870</v>
      </c>
      <c r="C403" s="329" t="s">
        <v>871</v>
      </c>
      <c r="D403" s="139" t="s">
        <v>86</v>
      </c>
      <c r="E403" s="276">
        <v>1</v>
      </c>
      <c r="F403" s="336"/>
      <c r="G403" s="74">
        <f t="shared" si="295"/>
        <v>0</v>
      </c>
      <c r="H403" s="230"/>
      <c r="I403" s="232"/>
      <c r="J403" s="230">
        <f t="shared" si="301"/>
        <v>0</v>
      </c>
      <c r="K403" s="231">
        <f t="shared" si="301"/>
        <v>0</v>
      </c>
      <c r="L403" s="231">
        <f t="shared" si="301"/>
        <v>0</v>
      </c>
      <c r="M403" s="231">
        <f t="shared" si="301"/>
        <v>0</v>
      </c>
      <c r="N403" s="231">
        <f t="shared" si="301"/>
        <v>0</v>
      </c>
      <c r="O403" s="231">
        <f t="shared" si="301"/>
        <v>0</v>
      </c>
      <c r="P403" s="231">
        <f t="shared" si="301"/>
        <v>0</v>
      </c>
      <c r="Q403" s="231">
        <f t="shared" si="301"/>
        <v>0</v>
      </c>
      <c r="R403" s="231">
        <f t="shared" si="301"/>
        <v>0</v>
      </c>
      <c r="S403" s="231">
        <f t="shared" si="301"/>
        <v>0</v>
      </c>
      <c r="T403" s="231">
        <f t="shared" si="301"/>
        <v>0</v>
      </c>
      <c r="U403" s="232">
        <f t="shared" si="301"/>
        <v>0</v>
      </c>
      <c r="V403" s="233">
        <f t="shared" si="301"/>
        <v>0</v>
      </c>
      <c r="W403" s="231">
        <f t="shared" si="301"/>
        <v>0</v>
      </c>
      <c r="X403" s="231">
        <f t="shared" si="301"/>
        <v>0</v>
      </c>
      <c r="Y403" s="231">
        <f t="shared" si="301"/>
        <v>0</v>
      </c>
      <c r="Z403" s="231">
        <f t="shared" si="302"/>
        <v>0</v>
      </c>
      <c r="AA403" s="231">
        <f t="shared" si="302"/>
        <v>0</v>
      </c>
      <c r="AB403" s="231">
        <f t="shared" si="302"/>
        <v>0</v>
      </c>
      <c r="AC403" s="231">
        <f t="shared" si="302"/>
        <v>0</v>
      </c>
      <c r="AD403" s="231">
        <f t="shared" si="302"/>
        <v>0</v>
      </c>
      <c r="AE403" s="231">
        <f t="shared" si="302"/>
        <v>0</v>
      </c>
      <c r="AF403" s="231">
        <f t="shared" si="302"/>
        <v>0</v>
      </c>
      <c r="AG403" s="232">
        <f t="shared" si="302"/>
        <v>0</v>
      </c>
      <c r="AH403" s="233">
        <f t="shared" si="302"/>
        <v>0</v>
      </c>
      <c r="AI403" s="231">
        <f t="shared" si="302"/>
        <v>0</v>
      </c>
      <c r="AJ403" s="231">
        <f t="shared" si="302"/>
        <v>0</v>
      </c>
      <c r="AK403" s="231">
        <f t="shared" si="302"/>
        <v>0</v>
      </c>
      <c r="AL403" s="231">
        <f t="shared" si="302"/>
        <v>0</v>
      </c>
      <c r="AM403" s="231">
        <f t="shared" si="302"/>
        <v>0</v>
      </c>
      <c r="AN403" s="231">
        <f t="shared" si="302"/>
        <v>0</v>
      </c>
      <c r="AO403" s="231">
        <f t="shared" si="302"/>
        <v>0</v>
      </c>
      <c r="AP403" s="231">
        <f t="shared" si="303"/>
        <v>0</v>
      </c>
      <c r="AQ403" s="231">
        <f t="shared" si="303"/>
        <v>0</v>
      </c>
      <c r="AR403" s="231">
        <f t="shared" si="303"/>
        <v>0</v>
      </c>
      <c r="AS403" s="232">
        <f t="shared" si="303"/>
        <v>0</v>
      </c>
      <c r="AT403" s="233">
        <f t="shared" si="303"/>
        <v>0</v>
      </c>
      <c r="AU403" s="231">
        <f t="shared" si="303"/>
        <v>0</v>
      </c>
      <c r="AV403" s="231">
        <f t="shared" si="303"/>
        <v>0</v>
      </c>
      <c r="AW403" s="231">
        <f t="shared" si="303"/>
        <v>0</v>
      </c>
      <c r="AX403" s="231">
        <f t="shared" si="303"/>
        <v>0</v>
      </c>
      <c r="AY403" s="231">
        <f t="shared" si="303"/>
        <v>0</v>
      </c>
      <c r="AZ403" s="231">
        <f t="shared" si="303"/>
        <v>0</v>
      </c>
      <c r="BA403" s="231">
        <f t="shared" si="303"/>
        <v>0</v>
      </c>
      <c r="BB403" s="231">
        <f t="shared" si="303"/>
        <v>0</v>
      </c>
      <c r="BC403" s="231">
        <f t="shared" si="303"/>
        <v>0</v>
      </c>
      <c r="BD403" s="231">
        <f t="shared" si="303"/>
        <v>0</v>
      </c>
      <c r="BE403" s="232">
        <f t="shared" si="303"/>
        <v>0</v>
      </c>
      <c r="BF403" s="233">
        <f t="shared" si="304"/>
        <v>0</v>
      </c>
      <c r="BG403" s="231">
        <f t="shared" si="304"/>
        <v>0</v>
      </c>
      <c r="BH403" s="231">
        <f t="shared" si="304"/>
        <v>0</v>
      </c>
      <c r="BI403" s="231">
        <f t="shared" si="304"/>
        <v>0</v>
      </c>
      <c r="BJ403" s="231">
        <f t="shared" si="304"/>
        <v>0</v>
      </c>
      <c r="BK403" s="231">
        <f t="shared" si="304"/>
        <v>0</v>
      </c>
      <c r="BL403" s="231">
        <f t="shared" si="304"/>
        <v>0</v>
      </c>
      <c r="BM403" s="231">
        <f t="shared" si="304"/>
        <v>0</v>
      </c>
      <c r="BN403" s="231">
        <f t="shared" si="304"/>
        <v>0</v>
      </c>
      <c r="BO403" s="231">
        <f t="shared" si="304"/>
        <v>0</v>
      </c>
      <c r="BP403" s="231">
        <f t="shared" si="304"/>
        <v>0</v>
      </c>
      <c r="BQ403" s="232">
        <f t="shared" si="304"/>
        <v>0</v>
      </c>
      <c r="BR403" s="233">
        <f t="shared" si="304"/>
        <v>0</v>
      </c>
      <c r="BS403" s="231">
        <f t="shared" si="304"/>
        <v>0</v>
      </c>
      <c r="BT403" s="231">
        <f t="shared" si="304"/>
        <v>0</v>
      </c>
      <c r="BU403" s="231">
        <f t="shared" si="304"/>
        <v>0</v>
      </c>
      <c r="BV403" s="231">
        <f t="shared" si="305"/>
        <v>0</v>
      </c>
      <c r="BW403" s="231">
        <f t="shared" si="305"/>
        <v>0</v>
      </c>
      <c r="BX403" s="231">
        <f t="shared" si="305"/>
        <v>0</v>
      </c>
      <c r="BY403" s="231">
        <f t="shared" si="305"/>
        <v>0</v>
      </c>
      <c r="BZ403" s="231">
        <f t="shared" si="305"/>
        <v>0</v>
      </c>
      <c r="CA403" s="231">
        <f t="shared" si="305"/>
        <v>0</v>
      </c>
      <c r="CB403" s="231">
        <f t="shared" si="305"/>
        <v>0</v>
      </c>
      <c r="CC403" s="232">
        <f t="shared" si="296"/>
        <v>0</v>
      </c>
      <c r="CD403" s="368"/>
    </row>
    <row r="404" spans="1:82" s="181" customFormat="1" ht="13.5" x14ac:dyDescent="0.75">
      <c r="B404" s="328" t="s">
        <v>872</v>
      </c>
      <c r="C404" s="329" t="s">
        <v>873</v>
      </c>
      <c r="D404" s="139" t="s">
        <v>86</v>
      </c>
      <c r="E404" s="276">
        <v>1</v>
      </c>
      <c r="F404" s="336"/>
      <c r="G404" s="74">
        <f t="shared" si="295"/>
        <v>0</v>
      </c>
      <c r="H404" s="230"/>
      <c r="I404" s="232"/>
      <c r="J404" s="230">
        <f t="shared" si="301"/>
        <v>0</v>
      </c>
      <c r="K404" s="231">
        <f t="shared" si="301"/>
        <v>0</v>
      </c>
      <c r="L404" s="231">
        <f t="shared" si="301"/>
        <v>0</v>
      </c>
      <c r="M404" s="231">
        <f t="shared" si="301"/>
        <v>0</v>
      </c>
      <c r="N404" s="231">
        <f t="shared" si="301"/>
        <v>0</v>
      </c>
      <c r="O404" s="231">
        <f t="shared" si="301"/>
        <v>0</v>
      </c>
      <c r="P404" s="231">
        <f t="shared" si="301"/>
        <v>0</v>
      </c>
      <c r="Q404" s="231">
        <f t="shared" si="301"/>
        <v>0</v>
      </c>
      <c r="R404" s="231">
        <f t="shared" si="301"/>
        <v>0</v>
      </c>
      <c r="S404" s="231">
        <f t="shared" si="301"/>
        <v>0</v>
      </c>
      <c r="T404" s="231">
        <f t="shared" si="301"/>
        <v>0</v>
      </c>
      <c r="U404" s="232">
        <f t="shared" si="301"/>
        <v>0</v>
      </c>
      <c r="V404" s="233">
        <f t="shared" si="301"/>
        <v>0</v>
      </c>
      <c r="W404" s="231">
        <f t="shared" si="301"/>
        <v>0</v>
      </c>
      <c r="X404" s="231">
        <f t="shared" si="301"/>
        <v>0</v>
      </c>
      <c r="Y404" s="231">
        <f t="shared" si="301"/>
        <v>0</v>
      </c>
      <c r="Z404" s="231">
        <f t="shared" si="302"/>
        <v>0</v>
      </c>
      <c r="AA404" s="231">
        <f t="shared" si="302"/>
        <v>0</v>
      </c>
      <c r="AB404" s="231">
        <f t="shared" si="302"/>
        <v>0</v>
      </c>
      <c r="AC404" s="231">
        <f t="shared" si="302"/>
        <v>0</v>
      </c>
      <c r="AD404" s="231">
        <f t="shared" si="302"/>
        <v>0</v>
      </c>
      <c r="AE404" s="231">
        <f t="shared" si="302"/>
        <v>0</v>
      </c>
      <c r="AF404" s="231">
        <f t="shared" si="302"/>
        <v>0</v>
      </c>
      <c r="AG404" s="232">
        <f t="shared" si="302"/>
        <v>0</v>
      </c>
      <c r="AH404" s="233">
        <f t="shared" si="302"/>
        <v>0</v>
      </c>
      <c r="AI404" s="231">
        <f t="shared" si="302"/>
        <v>0</v>
      </c>
      <c r="AJ404" s="231">
        <f t="shared" si="302"/>
        <v>0</v>
      </c>
      <c r="AK404" s="231">
        <f t="shared" si="302"/>
        <v>0</v>
      </c>
      <c r="AL404" s="231">
        <f t="shared" si="302"/>
        <v>0</v>
      </c>
      <c r="AM404" s="231">
        <f t="shared" si="302"/>
        <v>0</v>
      </c>
      <c r="AN404" s="231">
        <f t="shared" si="302"/>
        <v>0</v>
      </c>
      <c r="AO404" s="231">
        <f t="shared" si="302"/>
        <v>0</v>
      </c>
      <c r="AP404" s="231">
        <f t="shared" si="303"/>
        <v>0</v>
      </c>
      <c r="AQ404" s="231">
        <f t="shared" si="303"/>
        <v>0</v>
      </c>
      <c r="AR404" s="231">
        <f t="shared" si="303"/>
        <v>0</v>
      </c>
      <c r="AS404" s="232">
        <f t="shared" si="303"/>
        <v>0</v>
      </c>
      <c r="AT404" s="233">
        <f t="shared" si="303"/>
        <v>0</v>
      </c>
      <c r="AU404" s="231">
        <f t="shared" si="303"/>
        <v>0</v>
      </c>
      <c r="AV404" s="231">
        <f t="shared" si="303"/>
        <v>0</v>
      </c>
      <c r="AW404" s="231">
        <f t="shared" si="303"/>
        <v>0</v>
      </c>
      <c r="AX404" s="231">
        <f t="shared" si="303"/>
        <v>0</v>
      </c>
      <c r="AY404" s="231">
        <f t="shared" si="303"/>
        <v>0</v>
      </c>
      <c r="AZ404" s="231">
        <f t="shared" si="303"/>
        <v>0</v>
      </c>
      <c r="BA404" s="231">
        <f t="shared" si="303"/>
        <v>0</v>
      </c>
      <c r="BB404" s="231">
        <f t="shared" si="303"/>
        <v>0</v>
      </c>
      <c r="BC404" s="231">
        <f t="shared" si="303"/>
        <v>0</v>
      </c>
      <c r="BD404" s="231">
        <f t="shared" si="303"/>
        <v>0</v>
      </c>
      <c r="BE404" s="232">
        <f t="shared" si="303"/>
        <v>0</v>
      </c>
      <c r="BF404" s="233">
        <f t="shared" si="304"/>
        <v>0</v>
      </c>
      <c r="BG404" s="231">
        <f t="shared" si="304"/>
        <v>0</v>
      </c>
      <c r="BH404" s="231">
        <f t="shared" si="304"/>
        <v>0</v>
      </c>
      <c r="BI404" s="231">
        <f t="shared" si="304"/>
        <v>0</v>
      </c>
      <c r="BJ404" s="231">
        <f t="shared" si="304"/>
        <v>0</v>
      </c>
      <c r="BK404" s="231">
        <f t="shared" si="304"/>
        <v>0</v>
      </c>
      <c r="BL404" s="231">
        <f t="shared" si="304"/>
        <v>0</v>
      </c>
      <c r="BM404" s="231">
        <f t="shared" si="304"/>
        <v>0</v>
      </c>
      <c r="BN404" s="231">
        <f t="shared" si="304"/>
        <v>0</v>
      </c>
      <c r="BO404" s="231">
        <f t="shared" si="304"/>
        <v>0</v>
      </c>
      <c r="BP404" s="231">
        <f t="shared" si="304"/>
        <v>0</v>
      </c>
      <c r="BQ404" s="232">
        <f t="shared" si="304"/>
        <v>0</v>
      </c>
      <c r="BR404" s="233">
        <f t="shared" si="304"/>
        <v>0</v>
      </c>
      <c r="BS404" s="231">
        <f t="shared" si="304"/>
        <v>0</v>
      </c>
      <c r="BT404" s="231">
        <f t="shared" si="304"/>
        <v>0</v>
      </c>
      <c r="BU404" s="231">
        <f t="shared" si="304"/>
        <v>0</v>
      </c>
      <c r="BV404" s="231">
        <f t="shared" si="305"/>
        <v>0</v>
      </c>
      <c r="BW404" s="231">
        <f t="shared" si="305"/>
        <v>0</v>
      </c>
      <c r="BX404" s="231">
        <f t="shared" si="305"/>
        <v>0</v>
      </c>
      <c r="BY404" s="231">
        <f t="shared" si="305"/>
        <v>0</v>
      </c>
      <c r="BZ404" s="231">
        <f t="shared" si="305"/>
        <v>0</v>
      </c>
      <c r="CA404" s="231">
        <f t="shared" si="305"/>
        <v>0</v>
      </c>
      <c r="CB404" s="231">
        <f t="shared" si="305"/>
        <v>0</v>
      </c>
      <c r="CC404" s="232">
        <f t="shared" si="296"/>
        <v>0</v>
      </c>
      <c r="CD404" s="368"/>
    </row>
    <row r="405" spans="1:82" s="181" customFormat="1" ht="13.5" x14ac:dyDescent="0.75">
      <c r="B405" s="328" t="s">
        <v>874</v>
      </c>
      <c r="C405" s="329" t="s">
        <v>875</v>
      </c>
      <c r="D405" s="139" t="s">
        <v>318</v>
      </c>
      <c r="E405" s="276">
        <v>1</v>
      </c>
      <c r="F405" s="224">
        <v>250000</v>
      </c>
      <c r="G405" s="74">
        <f>+E405*F405</f>
        <v>250000</v>
      </c>
      <c r="H405" s="230"/>
      <c r="I405" s="232"/>
      <c r="J405" s="230">
        <f t="shared" si="301"/>
        <v>3472.22</v>
      </c>
      <c r="K405" s="231">
        <f t="shared" si="301"/>
        <v>3472.22</v>
      </c>
      <c r="L405" s="231">
        <f t="shared" si="301"/>
        <v>3472.22</v>
      </c>
      <c r="M405" s="231">
        <f t="shared" si="301"/>
        <v>3472.22</v>
      </c>
      <c r="N405" s="231">
        <f t="shared" si="301"/>
        <v>3472.22</v>
      </c>
      <c r="O405" s="231">
        <f t="shared" si="301"/>
        <v>3472.22</v>
      </c>
      <c r="P405" s="231">
        <f t="shared" si="301"/>
        <v>3472.22</v>
      </c>
      <c r="Q405" s="231">
        <f t="shared" si="301"/>
        <v>3472.22</v>
      </c>
      <c r="R405" s="231">
        <f t="shared" si="301"/>
        <v>3472.22</v>
      </c>
      <c r="S405" s="231">
        <f t="shared" si="301"/>
        <v>3472.22</v>
      </c>
      <c r="T405" s="231">
        <f t="shared" si="301"/>
        <v>3472.22</v>
      </c>
      <c r="U405" s="232">
        <f t="shared" si="301"/>
        <v>3472.22</v>
      </c>
      <c r="V405" s="233">
        <f t="shared" si="301"/>
        <v>3472.22</v>
      </c>
      <c r="W405" s="231">
        <f t="shared" si="301"/>
        <v>3472.22</v>
      </c>
      <c r="X405" s="231">
        <f t="shared" si="301"/>
        <v>3472.22</v>
      </c>
      <c r="Y405" s="231">
        <f t="shared" si="301"/>
        <v>3472.22</v>
      </c>
      <c r="Z405" s="231">
        <f t="shared" si="302"/>
        <v>3472.22</v>
      </c>
      <c r="AA405" s="231">
        <f t="shared" si="302"/>
        <v>3472.22</v>
      </c>
      <c r="AB405" s="231">
        <f t="shared" si="302"/>
        <v>3472.22</v>
      </c>
      <c r="AC405" s="231">
        <f t="shared" si="302"/>
        <v>3472.22</v>
      </c>
      <c r="AD405" s="231">
        <f t="shared" si="302"/>
        <v>3472.22</v>
      </c>
      <c r="AE405" s="231">
        <f t="shared" si="302"/>
        <v>3472.22</v>
      </c>
      <c r="AF405" s="231">
        <f t="shared" si="302"/>
        <v>3472.22</v>
      </c>
      <c r="AG405" s="232">
        <f t="shared" si="302"/>
        <v>3472.22</v>
      </c>
      <c r="AH405" s="233">
        <f t="shared" si="302"/>
        <v>3472.22</v>
      </c>
      <c r="AI405" s="231">
        <f t="shared" si="302"/>
        <v>3472.22</v>
      </c>
      <c r="AJ405" s="231">
        <f t="shared" si="302"/>
        <v>3472.22</v>
      </c>
      <c r="AK405" s="231">
        <f t="shared" si="302"/>
        <v>3472.22</v>
      </c>
      <c r="AL405" s="231">
        <f t="shared" si="302"/>
        <v>3472.22</v>
      </c>
      <c r="AM405" s="231">
        <f t="shared" si="302"/>
        <v>3472.22</v>
      </c>
      <c r="AN405" s="231">
        <f t="shared" si="302"/>
        <v>3472.22</v>
      </c>
      <c r="AO405" s="231">
        <f t="shared" si="302"/>
        <v>3472.22</v>
      </c>
      <c r="AP405" s="231">
        <f t="shared" si="303"/>
        <v>3472.22</v>
      </c>
      <c r="AQ405" s="231">
        <f t="shared" si="303"/>
        <v>3472.22</v>
      </c>
      <c r="AR405" s="231">
        <f t="shared" si="303"/>
        <v>3472.22</v>
      </c>
      <c r="AS405" s="232">
        <f t="shared" si="303"/>
        <v>3472.22</v>
      </c>
      <c r="AT405" s="233">
        <f t="shared" si="303"/>
        <v>3472.22</v>
      </c>
      <c r="AU405" s="231">
        <f t="shared" si="303"/>
        <v>3472.22</v>
      </c>
      <c r="AV405" s="231">
        <f t="shared" si="303"/>
        <v>3472.22</v>
      </c>
      <c r="AW405" s="231">
        <f t="shared" si="303"/>
        <v>3472.22</v>
      </c>
      <c r="AX405" s="231">
        <f t="shared" si="303"/>
        <v>3472.22</v>
      </c>
      <c r="AY405" s="231">
        <f t="shared" si="303"/>
        <v>3472.22</v>
      </c>
      <c r="AZ405" s="231">
        <f t="shared" si="303"/>
        <v>3472.22</v>
      </c>
      <c r="BA405" s="231">
        <f t="shared" si="303"/>
        <v>3472.22</v>
      </c>
      <c r="BB405" s="231">
        <f t="shared" si="303"/>
        <v>3472.22</v>
      </c>
      <c r="BC405" s="231">
        <f t="shared" si="303"/>
        <v>3472.22</v>
      </c>
      <c r="BD405" s="231">
        <f t="shared" si="303"/>
        <v>3472.22</v>
      </c>
      <c r="BE405" s="232">
        <f t="shared" si="303"/>
        <v>3472.22</v>
      </c>
      <c r="BF405" s="233">
        <f t="shared" si="304"/>
        <v>3472.22</v>
      </c>
      <c r="BG405" s="231">
        <f t="shared" si="304"/>
        <v>3472.22</v>
      </c>
      <c r="BH405" s="231">
        <f t="shared" si="304"/>
        <v>3472.22</v>
      </c>
      <c r="BI405" s="231">
        <f t="shared" si="304"/>
        <v>3472.22</v>
      </c>
      <c r="BJ405" s="231">
        <f t="shared" si="304"/>
        <v>3472.22</v>
      </c>
      <c r="BK405" s="231">
        <f t="shared" si="304"/>
        <v>3472.22</v>
      </c>
      <c r="BL405" s="231">
        <f t="shared" si="304"/>
        <v>3472.22</v>
      </c>
      <c r="BM405" s="231">
        <f t="shared" si="304"/>
        <v>3472.22</v>
      </c>
      <c r="BN405" s="231">
        <f t="shared" si="304"/>
        <v>3472.22</v>
      </c>
      <c r="BO405" s="231">
        <f t="shared" si="304"/>
        <v>3472.22</v>
      </c>
      <c r="BP405" s="231">
        <f t="shared" si="304"/>
        <v>3472.22</v>
      </c>
      <c r="BQ405" s="232">
        <f t="shared" si="304"/>
        <v>3472.22</v>
      </c>
      <c r="BR405" s="233">
        <f t="shared" si="304"/>
        <v>3472.22</v>
      </c>
      <c r="BS405" s="231">
        <f t="shared" si="304"/>
        <v>3472.22</v>
      </c>
      <c r="BT405" s="231">
        <f t="shared" si="304"/>
        <v>3472.22</v>
      </c>
      <c r="BU405" s="231">
        <f t="shared" si="304"/>
        <v>3472.22</v>
      </c>
      <c r="BV405" s="231">
        <f t="shared" si="305"/>
        <v>3472.22</v>
      </c>
      <c r="BW405" s="231">
        <f t="shared" si="305"/>
        <v>3472.22</v>
      </c>
      <c r="BX405" s="231">
        <f t="shared" si="305"/>
        <v>3472.22</v>
      </c>
      <c r="BY405" s="231">
        <f t="shared" si="305"/>
        <v>3472.22</v>
      </c>
      <c r="BZ405" s="231">
        <f t="shared" si="305"/>
        <v>3472.22</v>
      </c>
      <c r="CA405" s="231">
        <f t="shared" si="305"/>
        <v>3472.22</v>
      </c>
      <c r="CB405" s="231">
        <f t="shared" si="305"/>
        <v>3472.22</v>
      </c>
      <c r="CC405" s="232">
        <f t="shared" si="296"/>
        <v>3472.38</v>
      </c>
      <c r="CD405" s="368"/>
    </row>
    <row r="406" spans="1:82" s="39" customFormat="1" ht="13.5" x14ac:dyDescent="0.75">
      <c r="B406" s="73" t="s">
        <v>876</v>
      </c>
      <c r="C406" s="320" t="s">
        <v>877</v>
      </c>
      <c r="D406" s="323" t="s">
        <v>320</v>
      </c>
      <c r="E406" s="324">
        <f>F405</f>
        <v>250000</v>
      </c>
      <c r="F406" s="325"/>
      <c r="G406" s="173">
        <f>+E406*F406</f>
        <v>0</v>
      </c>
      <c r="H406" s="75"/>
      <c r="I406" s="76"/>
      <c r="J406" s="75">
        <f>$G406/72</f>
        <v>0</v>
      </c>
      <c r="K406" s="77">
        <f t="shared" si="301"/>
        <v>0</v>
      </c>
      <c r="L406" s="77">
        <f t="shared" si="301"/>
        <v>0</v>
      </c>
      <c r="M406" s="77">
        <f t="shared" si="301"/>
        <v>0</v>
      </c>
      <c r="N406" s="77">
        <f t="shared" si="301"/>
        <v>0</v>
      </c>
      <c r="O406" s="77">
        <f t="shared" si="301"/>
        <v>0</v>
      </c>
      <c r="P406" s="77">
        <f t="shared" si="301"/>
        <v>0</v>
      </c>
      <c r="Q406" s="77">
        <f t="shared" si="301"/>
        <v>0</v>
      </c>
      <c r="R406" s="77">
        <f t="shared" si="301"/>
        <v>0</v>
      </c>
      <c r="S406" s="77">
        <f t="shared" si="301"/>
        <v>0</v>
      </c>
      <c r="T406" s="77">
        <f t="shared" si="301"/>
        <v>0</v>
      </c>
      <c r="U406" s="76">
        <f t="shared" si="301"/>
        <v>0</v>
      </c>
      <c r="V406" s="78">
        <f t="shared" si="301"/>
        <v>0</v>
      </c>
      <c r="W406" s="77">
        <f t="shared" si="301"/>
        <v>0</v>
      </c>
      <c r="X406" s="77">
        <f t="shared" si="301"/>
        <v>0</v>
      </c>
      <c r="Y406" s="77">
        <f t="shared" si="301"/>
        <v>0</v>
      </c>
      <c r="Z406" s="77">
        <f t="shared" si="302"/>
        <v>0</v>
      </c>
      <c r="AA406" s="77">
        <f t="shared" si="302"/>
        <v>0</v>
      </c>
      <c r="AB406" s="77">
        <f t="shared" si="302"/>
        <v>0</v>
      </c>
      <c r="AC406" s="77">
        <f t="shared" si="302"/>
        <v>0</v>
      </c>
      <c r="AD406" s="77">
        <f t="shared" si="302"/>
        <v>0</v>
      </c>
      <c r="AE406" s="77">
        <f t="shared" si="302"/>
        <v>0</v>
      </c>
      <c r="AF406" s="77">
        <f t="shared" si="302"/>
        <v>0</v>
      </c>
      <c r="AG406" s="76">
        <f t="shared" si="302"/>
        <v>0</v>
      </c>
      <c r="AH406" s="78">
        <f t="shared" si="302"/>
        <v>0</v>
      </c>
      <c r="AI406" s="77">
        <f t="shared" si="302"/>
        <v>0</v>
      </c>
      <c r="AJ406" s="77">
        <f t="shared" si="302"/>
        <v>0</v>
      </c>
      <c r="AK406" s="77">
        <f t="shared" si="302"/>
        <v>0</v>
      </c>
      <c r="AL406" s="77">
        <f t="shared" si="302"/>
        <v>0</v>
      </c>
      <c r="AM406" s="77">
        <f t="shared" si="302"/>
        <v>0</v>
      </c>
      <c r="AN406" s="77">
        <f t="shared" si="302"/>
        <v>0</v>
      </c>
      <c r="AO406" s="77">
        <f t="shared" si="302"/>
        <v>0</v>
      </c>
      <c r="AP406" s="77">
        <f t="shared" si="303"/>
        <v>0</v>
      </c>
      <c r="AQ406" s="77">
        <f t="shared" si="303"/>
        <v>0</v>
      </c>
      <c r="AR406" s="77">
        <f t="shared" si="303"/>
        <v>0</v>
      </c>
      <c r="AS406" s="76">
        <f t="shared" si="303"/>
        <v>0</v>
      </c>
      <c r="AT406" s="78">
        <f t="shared" si="303"/>
        <v>0</v>
      </c>
      <c r="AU406" s="77">
        <f t="shared" si="303"/>
        <v>0</v>
      </c>
      <c r="AV406" s="77">
        <f t="shared" si="303"/>
        <v>0</v>
      </c>
      <c r="AW406" s="77">
        <f t="shared" si="303"/>
        <v>0</v>
      </c>
      <c r="AX406" s="77">
        <f t="shared" si="303"/>
        <v>0</v>
      </c>
      <c r="AY406" s="77">
        <f t="shared" si="303"/>
        <v>0</v>
      </c>
      <c r="AZ406" s="77">
        <f t="shared" si="303"/>
        <v>0</v>
      </c>
      <c r="BA406" s="77">
        <f t="shared" si="303"/>
        <v>0</v>
      </c>
      <c r="BB406" s="77">
        <f t="shared" si="303"/>
        <v>0</v>
      </c>
      <c r="BC406" s="77">
        <f t="shared" si="303"/>
        <v>0</v>
      </c>
      <c r="BD406" s="77">
        <f t="shared" si="303"/>
        <v>0</v>
      </c>
      <c r="BE406" s="76">
        <f t="shared" si="303"/>
        <v>0</v>
      </c>
      <c r="BF406" s="78">
        <f t="shared" si="304"/>
        <v>0</v>
      </c>
      <c r="BG406" s="77">
        <f t="shared" si="304"/>
        <v>0</v>
      </c>
      <c r="BH406" s="77">
        <f t="shared" si="304"/>
        <v>0</v>
      </c>
      <c r="BI406" s="77">
        <f t="shared" si="304"/>
        <v>0</v>
      </c>
      <c r="BJ406" s="77">
        <f t="shared" si="304"/>
        <v>0</v>
      </c>
      <c r="BK406" s="77">
        <f t="shared" si="304"/>
        <v>0</v>
      </c>
      <c r="BL406" s="77">
        <f t="shared" si="304"/>
        <v>0</v>
      </c>
      <c r="BM406" s="77">
        <f t="shared" si="304"/>
        <v>0</v>
      </c>
      <c r="BN406" s="77">
        <f t="shared" si="304"/>
        <v>0</v>
      </c>
      <c r="BO406" s="77">
        <f t="shared" si="304"/>
        <v>0</v>
      </c>
      <c r="BP406" s="77">
        <f t="shared" si="304"/>
        <v>0</v>
      </c>
      <c r="BQ406" s="76">
        <f t="shared" si="304"/>
        <v>0</v>
      </c>
      <c r="BR406" s="78">
        <f t="shared" si="304"/>
        <v>0</v>
      </c>
      <c r="BS406" s="77">
        <f t="shared" si="304"/>
        <v>0</v>
      </c>
      <c r="BT406" s="77">
        <f t="shared" si="304"/>
        <v>0</v>
      </c>
      <c r="BU406" s="77">
        <f t="shared" si="304"/>
        <v>0</v>
      </c>
      <c r="BV406" s="77">
        <f t="shared" si="305"/>
        <v>0</v>
      </c>
      <c r="BW406" s="77">
        <f t="shared" si="305"/>
        <v>0</v>
      </c>
      <c r="BX406" s="77">
        <f t="shared" si="305"/>
        <v>0</v>
      </c>
      <c r="BY406" s="77">
        <f t="shared" si="305"/>
        <v>0</v>
      </c>
      <c r="BZ406" s="77">
        <f t="shared" si="305"/>
        <v>0</v>
      </c>
      <c r="CA406" s="77">
        <f t="shared" si="305"/>
        <v>0</v>
      </c>
      <c r="CB406" s="77">
        <f t="shared" si="305"/>
        <v>0</v>
      </c>
      <c r="CC406" s="76">
        <f t="shared" si="296"/>
        <v>0</v>
      </c>
      <c r="CD406" s="368"/>
    </row>
    <row r="407" spans="1:82" s="181" customFormat="1" ht="13.5" x14ac:dyDescent="0.75">
      <c r="B407" s="328" t="s">
        <v>878</v>
      </c>
      <c r="C407" s="329" t="s">
        <v>879</v>
      </c>
      <c r="D407" s="139" t="s">
        <v>86</v>
      </c>
      <c r="E407" s="276">
        <v>1</v>
      </c>
      <c r="F407" s="336"/>
      <c r="G407" s="74">
        <f t="shared" si="295"/>
        <v>0</v>
      </c>
      <c r="H407" s="230"/>
      <c r="I407" s="232"/>
      <c r="J407" s="230">
        <f t="shared" si="301"/>
        <v>0</v>
      </c>
      <c r="K407" s="231">
        <f t="shared" si="301"/>
        <v>0</v>
      </c>
      <c r="L407" s="231">
        <f t="shared" si="301"/>
        <v>0</v>
      </c>
      <c r="M407" s="231">
        <f t="shared" si="301"/>
        <v>0</v>
      </c>
      <c r="N407" s="231">
        <f t="shared" si="301"/>
        <v>0</v>
      </c>
      <c r="O407" s="231">
        <f t="shared" si="301"/>
        <v>0</v>
      </c>
      <c r="P407" s="231">
        <f t="shared" si="301"/>
        <v>0</v>
      </c>
      <c r="Q407" s="231">
        <f t="shared" si="301"/>
        <v>0</v>
      </c>
      <c r="R407" s="231">
        <f t="shared" si="301"/>
        <v>0</v>
      </c>
      <c r="S407" s="231">
        <f t="shared" si="301"/>
        <v>0</v>
      </c>
      <c r="T407" s="231">
        <f t="shared" si="301"/>
        <v>0</v>
      </c>
      <c r="U407" s="232">
        <f t="shared" si="301"/>
        <v>0</v>
      </c>
      <c r="V407" s="233">
        <f t="shared" si="301"/>
        <v>0</v>
      </c>
      <c r="W407" s="231">
        <f t="shared" si="301"/>
        <v>0</v>
      </c>
      <c r="X407" s="231">
        <f t="shared" si="301"/>
        <v>0</v>
      </c>
      <c r="Y407" s="231">
        <f t="shared" si="301"/>
        <v>0</v>
      </c>
      <c r="Z407" s="231">
        <f t="shared" si="302"/>
        <v>0</v>
      </c>
      <c r="AA407" s="231">
        <f t="shared" si="302"/>
        <v>0</v>
      </c>
      <c r="AB407" s="231">
        <f t="shared" si="302"/>
        <v>0</v>
      </c>
      <c r="AC407" s="231">
        <f t="shared" si="302"/>
        <v>0</v>
      </c>
      <c r="AD407" s="231">
        <f t="shared" si="302"/>
        <v>0</v>
      </c>
      <c r="AE407" s="231">
        <f t="shared" si="302"/>
        <v>0</v>
      </c>
      <c r="AF407" s="231">
        <f t="shared" si="302"/>
        <v>0</v>
      </c>
      <c r="AG407" s="232">
        <f t="shared" si="302"/>
        <v>0</v>
      </c>
      <c r="AH407" s="233">
        <f t="shared" si="302"/>
        <v>0</v>
      </c>
      <c r="AI407" s="231">
        <f t="shared" si="302"/>
        <v>0</v>
      </c>
      <c r="AJ407" s="231">
        <f t="shared" si="302"/>
        <v>0</v>
      </c>
      <c r="AK407" s="231">
        <f t="shared" si="302"/>
        <v>0</v>
      </c>
      <c r="AL407" s="231">
        <f t="shared" si="302"/>
        <v>0</v>
      </c>
      <c r="AM407" s="231">
        <f t="shared" si="302"/>
        <v>0</v>
      </c>
      <c r="AN407" s="231">
        <f t="shared" si="302"/>
        <v>0</v>
      </c>
      <c r="AO407" s="231">
        <f t="shared" si="302"/>
        <v>0</v>
      </c>
      <c r="AP407" s="231">
        <f t="shared" si="303"/>
        <v>0</v>
      </c>
      <c r="AQ407" s="231">
        <f t="shared" si="303"/>
        <v>0</v>
      </c>
      <c r="AR407" s="231">
        <f t="shared" si="303"/>
        <v>0</v>
      </c>
      <c r="AS407" s="232">
        <f t="shared" si="303"/>
        <v>0</v>
      </c>
      <c r="AT407" s="233">
        <f t="shared" si="303"/>
        <v>0</v>
      </c>
      <c r="AU407" s="231">
        <f t="shared" si="303"/>
        <v>0</v>
      </c>
      <c r="AV407" s="231">
        <f t="shared" si="303"/>
        <v>0</v>
      </c>
      <c r="AW407" s="231">
        <f t="shared" si="303"/>
        <v>0</v>
      </c>
      <c r="AX407" s="231">
        <f t="shared" si="303"/>
        <v>0</v>
      </c>
      <c r="AY407" s="231">
        <f t="shared" si="303"/>
        <v>0</v>
      </c>
      <c r="AZ407" s="231">
        <f t="shared" si="303"/>
        <v>0</v>
      </c>
      <c r="BA407" s="231">
        <f t="shared" si="303"/>
        <v>0</v>
      </c>
      <c r="BB407" s="231">
        <f t="shared" si="303"/>
        <v>0</v>
      </c>
      <c r="BC407" s="231">
        <f t="shared" si="303"/>
        <v>0</v>
      </c>
      <c r="BD407" s="231">
        <f t="shared" si="303"/>
        <v>0</v>
      </c>
      <c r="BE407" s="232">
        <f t="shared" si="303"/>
        <v>0</v>
      </c>
      <c r="BF407" s="233">
        <f t="shared" si="304"/>
        <v>0</v>
      </c>
      <c r="BG407" s="231">
        <f t="shared" si="304"/>
        <v>0</v>
      </c>
      <c r="BH407" s="231">
        <f t="shared" si="304"/>
        <v>0</v>
      </c>
      <c r="BI407" s="231">
        <f t="shared" si="304"/>
        <v>0</v>
      </c>
      <c r="BJ407" s="231">
        <f t="shared" si="304"/>
        <v>0</v>
      </c>
      <c r="BK407" s="231">
        <f t="shared" si="304"/>
        <v>0</v>
      </c>
      <c r="BL407" s="231">
        <f t="shared" si="304"/>
        <v>0</v>
      </c>
      <c r="BM407" s="231">
        <f t="shared" si="304"/>
        <v>0</v>
      </c>
      <c r="BN407" s="231">
        <f t="shared" si="304"/>
        <v>0</v>
      </c>
      <c r="BO407" s="231">
        <f t="shared" si="304"/>
        <v>0</v>
      </c>
      <c r="BP407" s="231">
        <f t="shared" si="304"/>
        <v>0</v>
      </c>
      <c r="BQ407" s="232">
        <f t="shared" si="304"/>
        <v>0</v>
      </c>
      <c r="BR407" s="233">
        <f t="shared" si="304"/>
        <v>0</v>
      </c>
      <c r="BS407" s="231">
        <f t="shared" si="304"/>
        <v>0</v>
      </c>
      <c r="BT407" s="231">
        <f t="shared" si="304"/>
        <v>0</v>
      </c>
      <c r="BU407" s="231">
        <f t="shared" si="304"/>
        <v>0</v>
      </c>
      <c r="BV407" s="231">
        <f t="shared" si="305"/>
        <v>0</v>
      </c>
      <c r="BW407" s="231">
        <f t="shared" si="305"/>
        <v>0</v>
      </c>
      <c r="BX407" s="231">
        <f t="shared" si="305"/>
        <v>0</v>
      </c>
      <c r="BY407" s="231">
        <f t="shared" si="305"/>
        <v>0</v>
      </c>
      <c r="BZ407" s="231">
        <f t="shared" si="305"/>
        <v>0</v>
      </c>
      <c r="CA407" s="231">
        <f t="shared" si="305"/>
        <v>0</v>
      </c>
      <c r="CB407" s="231">
        <f t="shared" si="305"/>
        <v>0</v>
      </c>
      <c r="CC407" s="232">
        <f t="shared" si="296"/>
        <v>0</v>
      </c>
      <c r="CD407" s="368"/>
    </row>
    <row r="408" spans="1:82" x14ac:dyDescent="0.75">
      <c r="A408" s="154"/>
      <c r="B408" s="121" t="s">
        <v>484</v>
      </c>
      <c r="C408" s="122" t="s">
        <v>485</v>
      </c>
      <c r="D408" s="123"/>
      <c r="E408" s="153"/>
      <c r="F408" s="249"/>
      <c r="G408" s="124">
        <f>SUM(G409:G411)</f>
        <v>0</v>
      </c>
      <c r="H408" s="125">
        <f>SUM(H409:H411)</f>
        <v>0</v>
      </c>
      <c r="I408" s="126">
        <f t="shared" ref="I408:BT408" si="306">SUM(I409:I411)</f>
        <v>0</v>
      </c>
      <c r="J408" s="125">
        <f t="shared" si="306"/>
        <v>0</v>
      </c>
      <c r="K408" s="127">
        <f t="shared" si="306"/>
        <v>0</v>
      </c>
      <c r="L408" s="127">
        <f t="shared" si="306"/>
        <v>0</v>
      </c>
      <c r="M408" s="127">
        <f t="shared" si="306"/>
        <v>0</v>
      </c>
      <c r="N408" s="127">
        <f t="shared" si="306"/>
        <v>0</v>
      </c>
      <c r="O408" s="127">
        <f t="shared" si="306"/>
        <v>0</v>
      </c>
      <c r="P408" s="127">
        <f t="shared" si="306"/>
        <v>0</v>
      </c>
      <c r="Q408" s="127">
        <f t="shared" si="306"/>
        <v>0</v>
      </c>
      <c r="R408" s="127">
        <f>SUM(R409:R411)</f>
        <v>0</v>
      </c>
      <c r="S408" s="127">
        <f t="shared" si="306"/>
        <v>0</v>
      </c>
      <c r="T408" s="127">
        <f t="shared" si="306"/>
        <v>0</v>
      </c>
      <c r="U408" s="126">
        <f t="shared" si="306"/>
        <v>0</v>
      </c>
      <c r="V408" s="125">
        <f t="shared" si="306"/>
        <v>0</v>
      </c>
      <c r="W408" s="127">
        <f t="shared" si="306"/>
        <v>0</v>
      </c>
      <c r="X408" s="127">
        <f t="shared" si="306"/>
        <v>0</v>
      </c>
      <c r="Y408" s="127">
        <f t="shared" si="306"/>
        <v>0</v>
      </c>
      <c r="Z408" s="127">
        <f t="shared" si="306"/>
        <v>0</v>
      </c>
      <c r="AA408" s="127">
        <f t="shared" si="306"/>
        <v>0</v>
      </c>
      <c r="AB408" s="127">
        <f t="shared" si="306"/>
        <v>0</v>
      </c>
      <c r="AC408" s="127">
        <f t="shared" si="306"/>
        <v>0</v>
      </c>
      <c r="AD408" s="127">
        <f t="shared" si="306"/>
        <v>0</v>
      </c>
      <c r="AE408" s="127">
        <f t="shared" si="306"/>
        <v>0</v>
      </c>
      <c r="AF408" s="127">
        <f t="shared" si="306"/>
        <v>0</v>
      </c>
      <c r="AG408" s="126">
        <f t="shared" si="306"/>
        <v>0</v>
      </c>
      <c r="AH408" s="128">
        <f t="shared" si="306"/>
        <v>0</v>
      </c>
      <c r="AI408" s="127">
        <f t="shared" si="306"/>
        <v>0</v>
      </c>
      <c r="AJ408" s="127">
        <f t="shared" si="306"/>
        <v>0</v>
      </c>
      <c r="AK408" s="127">
        <f t="shared" si="306"/>
        <v>0</v>
      </c>
      <c r="AL408" s="127">
        <f t="shared" si="306"/>
        <v>0</v>
      </c>
      <c r="AM408" s="127">
        <f t="shared" si="306"/>
        <v>0</v>
      </c>
      <c r="AN408" s="127">
        <f t="shared" si="306"/>
        <v>0</v>
      </c>
      <c r="AO408" s="127">
        <f t="shared" si="306"/>
        <v>0</v>
      </c>
      <c r="AP408" s="127">
        <f t="shared" si="306"/>
        <v>0</v>
      </c>
      <c r="AQ408" s="127">
        <f t="shared" si="306"/>
        <v>0</v>
      </c>
      <c r="AR408" s="127">
        <f t="shared" si="306"/>
        <v>0</v>
      </c>
      <c r="AS408" s="126">
        <f t="shared" si="306"/>
        <v>0</v>
      </c>
      <c r="AT408" s="128">
        <f t="shared" si="306"/>
        <v>0</v>
      </c>
      <c r="AU408" s="127">
        <f t="shared" si="306"/>
        <v>0</v>
      </c>
      <c r="AV408" s="127">
        <f t="shared" si="306"/>
        <v>0</v>
      </c>
      <c r="AW408" s="127">
        <f t="shared" si="306"/>
        <v>0</v>
      </c>
      <c r="AX408" s="127">
        <f t="shared" si="306"/>
        <v>0</v>
      </c>
      <c r="AY408" s="127">
        <f t="shared" si="306"/>
        <v>0</v>
      </c>
      <c r="AZ408" s="127">
        <f t="shared" si="306"/>
        <v>0</v>
      </c>
      <c r="BA408" s="127">
        <f t="shared" si="306"/>
        <v>0</v>
      </c>
      <c r="BB408" s="127">
        <f t="shared" si="306"/>
        <v>0</v>
      </c>
      <c r="BC408" s="127">
        <f t="shared" si="306"/>
        <v>0</v>
      </c>
      <c r="BD408" s="127">
        <f t="shared" si="306"/>
        <v>0</v>
      </c>
      <c r="BE408" s="126">
        <f t="shared" si="306"/>
        <v>0</v>
      </c>
      <c r="BF408" s="128">
        <f t="shared" si="306"/>
        <v>0</v>
      </c>
      <c r="BG408" s="127">
        <f t="shared" si="306"/>
        <v>0</v>
      </c>
      <c r="BH408" s="127">
        <f t="shared" si="306"/>
        <v>0</v>
      </c>
      <c r="BI408" s="127">
        <f t="shared" si="306"/>
        <v>0</v>
      </c>
      <c r="BJ408" s="127">
        <f t="shared" si="306"/>
        <v>0</v>
      </c>
      <c r="BK408" s="127">
        <f t="shared" si="306"/>
        <v>0</v>
      </c>
      <c r="BL408" s="127">
        <f t="shared" si="306"/>
        <v>0</v>
      </c>
      <c r="BM408" s="127">
        <f t="shared" si="306"/>
        <v>0</v>
      </c>
      <c r="BN408" s="127">
        <f t="shared" si="306"/>
        <v>0</v>
      </c>
      <c r="BO408" s="127">
        <f t="shared" si="306"/>
        <v>0</v>
      </c>
      <c r="BP408" s="127">
        <f t="shared" si="306"/>
        <v>0</v>
      </c>
      <c r="BQ408" s="126">
        <f t="shared" si="306"/>
        <v>0</v>
      </c>
      <c r="BR408" s="128">
        <f t="shared" si="306"/>
        <v>0</v>
      </c>
      <c r="BS408" s="127">
        <f t="shared" si="306"/>
        <v>0</v>
      </c>
      <c r="BT408" s="127">
        <f t="shared" si="306"/>
        <v>0</v>
      </c>
      <c r="BU408" s="127">
        <f t="shared" ref="BU408:CC408" si="307">SUM(BU409:BU411)</f>
        <v>0</v>
      </c>
      <c r="BV408" s="127">
        <f t="shared" si="307"/>
        <v>0</v>
      </c>
      <c r="BW408" s="127">
        <f t="shared" si="307"/>
        <v>0</v>
      </c>
      <c r="BX408" s="127">
        <f t="shared" si="307"/>
        <v>0</v>
      </c>
      <c r="BY408" s="127">
        <f t="shared" si="307"/>
        <v>0</v>
      </c>
      <c r="BZ408" s="127">
        <f t="shared" si="307"/>
        <v>0</v>
      </c>
      <c r="CA408" s="127">
        <f t="shared" si="307"/>
        <v>0</v>
      </c>
      <c r="CB408" s="127">
        <f t="shared" si="307"/>
        <v>0</v>
      </c>
      <c r="CC408" s="126">
        <f t="shared" si="307"/>
        <v>0</v>
      </c>
      <c r="CD408" s="368"/>
    </row>
    <row r="409" spans="1:82" x14ac:dyDescent="0.75">
      <c r="A409" s="154"/>
      <c r="B409" s="73" t="s">
        <v>486</v>
      </c>
      <c r="C409" s="129" t="s">
        <v>487</v>
      </c>
      <c r="D409" s="130" t="s">
        <v>86</v>
      </c>
      <c r="E409" s="255">
        <v>1</v>
      </c>
      <c r="F409" s="216"/>
      <c r="G409" s="74">
        <f t="shared" ref="G409:G411" si="308">+E409*F409</f>
        <v>0</v>
      </c>
      <c r="H409" s="230"/>
      <c r="I409" s="232"/>
      <c r="J409" s="230"/>
      <c r="K409" s="231"/>
      <c r="L409" s="231"/>
      <c r="M409" s="231"/>
      <c r="N409" s="231"/>
      <c r="O409" s="231"/>
      <c r="P409" s="231"/>
      <c r="Q409" s="231"/>
      <c r="R409" s="231"/>
      <c r="S409" s="231"/>
      <c r="T409" s="231"/>
      <c r="U409" s="232">
        <f>G409/6</f>
        <v>0</v>
      </c>
      <c r="V409" s="230"/>
      <c r="W409" s="231"/>
      <c r="X409" s="231"/>
      <c r="Y409" s="231"/>
      <c r="Z409" s="231"/>
      <c r="AA409" s="231"/>
      <c r="AB409" s="231"/>
      <c r="AC409" s="231"/>
      <c r="AD409" s="231"/>
      <c r="AE409" s="231"/>
      <c r="AF409" s="231"/>
      <c r="AG409" s="232">
        <f>G409/6</f>
        <v>0</v>
      </c>
      <c r="AH409" s="233"/>
      <c r="AI409" s="231"/>
      <c r="AJ409" s="231"/>
      <c r="AK409" s="231"/>
      <c r="AL409" s="231"/>
      <c r="AM409" s="231"/>
      <c r="AN409" s="231"/>
      <c r="AO409" s="231"/>
      <c r="AP409" s="231"/>
      <c r="AQ409" s="231"/>
      <c r="AR409" s="231"/>
      <c r="AS409" s="232">
        <f>G409/6</f>
        <v>0</v>
      </c>
      <c r="AT409" s="233"/>
      <c r="AU409" s="231"/>
      <c r="AV409" s="231"/>
      <c r="AW409" s="231"/>
      <c r="AX409" s="231"/>
      <c r="AY409" s="231"/>
      <c r="AZ409" s="231"/>
      <c r="BA409" s="231"/>
      <c r="BB409" s="231"/>
      <c r="BC409" s="231"/>
      <c r="BD409" s="231"/>
      <c r="BE409" s="232">
        <f>G409/6</f>
        <v>0</v>
      </c>
      <c r="BF409" s="233"/>
      <c r="BG409" s="231"/>
      <c r="BH409" s="231"/>
      <c r="BI409" s="231"/>
      <c r="BJ409" s="231"/>
      <c r="BK409" s="231"/>
      <c r="BL409" s="231"/>
      <c r="BM409" s="231"/>
      <c r="BN409" s="231"/>
      <c r="BO409" s="231"/>
      <c r="BP409" s="231"/>
      <c r="BQ409" s="232">
        <f>G409/6</f>
        <v>0</v>
      </c>
      <c r="BR409" s="233"/>
      <c r="BS409" s="231"/>
      <c r="BT409" s="231"/>
      <c r="BU409" s="231"/>
      <c r="BV409" s="231"/>
      <c r="BW409" s="231"/>
      <c r="BX409" s="231"/>
      <c r="BY409" s="231"/>
      <c r="BZ409" s="231"/>
      <c r="CA409" s="231"/>
      <c r="CB409" s="231"/>
      <c r="CC409" s="232">
        <f>G409-SUM(J409:CB409)</f>
        <v>0</v>
      </c>
      <c r="CD409" s="368"/>
    </row>
    <row r="410" spans="1:82" x14ac:dyDescent="0.75">
      <c r="A410" s="43"/>
      <c r="B410" s="73" t="s">
        <v>488</v>
      </c>
      <c r="C410" s="129" t="s">
        <v>601</v>
      </c>
      <c r="D410" s="130" t="s">
        <v>86</v>
      </c>
      <c r="E410" s="255">
        <v>1</v>
      </c>
      <c r="F410" s="216"/>
      <c r="G410" s="74">
        <f t="shared" si="308"/>
        <v>0</v>
      </c>
      <c r="H410" s="230"/>
      <c r="I410" s="232"/>
      <c r="J410" s="230"/>
      <c r="K410" s="231"/>
      <c r="L410" s="231"/>
      <c r="M410" s="231"/>
      <c r="N410" s="231"/>
      <c r="O410" s="231"/>
      <c r="P410" s="231"/>
      <c r="Q410" s="231"/>
      <c r="R410" s="231"/>
      <c r="S410" s="231"/>
      <c r="T410" s="231"/>
      <c r="U410" s="232">
        <f>G410/6</f>
        <v>0</v>
      </c>
      <c r="V410" s="230"/>
      <c r="W410" s="231"/>
      <c r="X410" s="231"/>
      <c r="Y410" s="231"/>
      <c r="Z410" s="231"/>
      <c r="AA410" s="231"/>
      <c r="AB410" s="231"/>
      <c r="AC410" s="231"/>
      <c r="AD410" s="231"/>
      <c r="AE410" s="231"/>
      <c r="AF410" s="231"/>
      <c r="AG410" s="232">
        <f>G410/6</f>
        <v>0</v>
      </c>
      <c r="AH410" s="233"/>
      <c r="AI410" s="231"/>
      <c r="AJ410" s="231"/>
      <c r="AK410" s="231"/>
      <c r="AL410" s="231"/>
      <c r="AM410" s="231"/>
      <c r="AN410" s="231"/>
      <c r="AO410" s="231"/>
      <c r="AP410" s="231"/>
      <c r="AQ410" s="231"/>
      <c r="AR410" s="231"/>
      <c r="AS410" s="232">
        <f>G410/6</f>
        <v>0</v>
      </c>
      <c r="AT410" s="233"/>
      <c r="AU410" s="231"/>
      <c r="AV410" s="231"/>
      <c r="AW410" s="231"/>
      <c r="AX410" s="231"/>
      <c r="AY410" s="231"/>
      <c r="AZ410" s="231"/>
      <c r="BA410" s="231"/>
      <c r="BB410" s="231"/>
      <c r="BC410" s="231"/>
      <c r="BD410" s="231"/>
      <c r="BE410" s="232">
        <f>G410/6</f>
        <v>0</v>
      </c>
      <c r="BF410" s="233"/>
      <c r="BG410" s="231"/>
      <c r="BH410" s="231"/>
      <c r="BI410" s="231"/>
      <c r="BJ410" s="231"/>
      <c r="BK410" s="231"/>
      <c r="BL410" s="231"/>
      <c r="BM410" s="231"/>
      <c r="BN410" s="231"/>
      <c r="BO410" s="231"/>
      <c r="BP410" s="231"/>
      <c r="BQ410" s="232">
        <f>G410/6</f>
        <v>0</v>
      </c>
      <c r="BR410" s="233"/>
      <c r="BS410" s="231"/>
      <c r="BT410" s="231"/>
      <c r="BU410" s="231"/>
      <c r="BV410" s="231"/>
      <c r="BW410" s="231"/>
      <c r="BX410" s="231"/>
      <c r="BY410" s="231"/>
      <c r="BZ410" s="231"/>
      <c r="CA410" s="231"/>
      <c r="CB410" s="231"/>
      <c r="CC410" s="232">
        <f>G410-SUM(J410:CB410)</f>
        <v>0</v>
      </c>
      <c r="CD410" s="368"/>
    </row>
    <row r="411" spans="1:82" x14ac:dyDescent="0.75">
      <c r="A411" s="154"/>
      <c r="B411" s="73" t="s">
        <v>490</v>
      </c>
      <c r="C411" s="129" t="s">
        <v>491</v>
      </c>
      <c r="D411" s="130" t="s">
        <v>86</v>
      </c>
      <c r="E411" s="255">
        <v>1</v>
      </c>
      <c r="F411" s="216"/>
      <c r="G411" s="74">
        <f t="shared" si="308"/>
        <v>0</v>
      </c>
      <c r="H411" s="230"/>
      <c r="I411" s="232"/>
      <c r="J411" s="230"/>
      <c r="K411" s="231"/>
      <c r="L411" s="231"/>
      <c r="M411" s="231"/>
      <c r="N411" s="231"/>
      <c r="O411" s="231"/>
      <c r="P411" s="231"/>
      <c r="Q411" s="231"/>
      <c r="R411" s="231"/>
      <c r="S411" s="231"/>
      <c r="T411" s="231"/>
      <c r="U411" s="232">
        <f>G411/6</f>
        <v>0</v>
      </c>
      <c r="V411" s="230"/>
      <c r="W411" s="231"/>
      <c r="X411" s="231"/>
      <c r="Y411" s="231"/>
      <c r="Z411" s="231"/>
      <c r="AA411" s="231"/>
      <c r="AB411" s="231"/>
      <c r="AC411" s="231"/>
      <c r="AD411" s="231"/>
      <c r="AE411" s="231"/>
      <c r="AF411" s="231"/>
      <c r="AG411" s="232">
        <f>G411/6</f>
        <v>0</v>
      </c>
      <c r="AH411" s="233"/>
      <c r="AI411" s="231"/>
      <c r="AJ411" s="231"/>
      <c r="AK411" s="231"/>
      <c r="AL411" s="231"/>
      <c r="AM411" s="231"/>
      <c r="AN411" s="231"/>
      <c r="AO411" s="231"/>
      <c r="AP411" s="231"/>
      <c r="AQ411" s="231"/>
      <c r="AR411" s="231"/>
      <c r="AS411" s="232">
        <f>G411/6</f>
        <v>0</v>
      </c>
      <c r="AT411" s="233"/>
      <c r="AU411" s="231"/>
      <c r="AV411" s="231"/>
      <c r="AW411" s="231"/>
      <c r="AX411" s="231"/>
      <c r="AY411" s="231"/>
      <c r="AZ411" s="231"/>
      <c r="BA411" s="231"/>
      <c r="BB411" s="231"/>
      <c r="BC411" s="231"/>
      <c r="BD411" s="231"/>
      <c r="BE411" s="232">
        <f>G411/6</f>
        <v>0</v>
      </c>
      <c r="BF411" s="233"/>
      <c r="BG411" s="231"/>
      <c r="BH411" s="231"/>
      <c r="BI411" s="231"/>
      <c r="BJ411" s="231"/>
      <c r="BK411" s="231"/>
      <c r="BL411" s="231"/>
      <c r="BM411" s="231"/>
      <c r="BN411" s="231"/>
      <c r="BO411" s="231"/>
      <c r="BP411" s="231"/>
      <c r="BQ411" s="232">
        <f>G411/6</f>
        <v>0</v>
      </c>
      <c r="BR411" s="233"/>
      <c r="BS411" s="231"/>
      <c r="BT411" s="231"/>
      <c r="BU411" s="231"/>
      <c r="BV411" s="231"/>
      <c r="BW411" s="231"/>
      <c r="BX411" s="231"/>
      <c r="BY411" s="231"/>
      <c r="BZ411" s="231"/>
      <c r="CA411" s="231"/>
      <c r="CB411" s="231"/>
      <c r="CC411" s="232">
        <f>G411-SUM(J411:CB411)</f>
        <v>0</v>
      </c>
      <c r="CD411" s="368"/>
    </row>
    <row r="412" spans="1:82" x14ac:dyDescent="0.75">
      <c r="A412" s="43"/>
      <c r="B412" s="121" t="s">
        <v>492</v>
      </c>
      <c r="C412" s="122" t="s">
        <v>39</v>
      </c>
      <c r="D412" s="123"/>
      <c r="E412" s="153"/>
      <c r="F412" s="249"/>
      <c r="G412" s="124">
        <f t="shared" ref="G412:AL412" si="309">SUM(G413:G452)</f>
        <v>78380000</v>
      </c>
      <c r="H412" s="125">
        <f t="shared" si="309"/>
        <v>0</v>
      </c>
      <c r="I412" s="126">
        <f t="shared" si="309"/>
        <v>0</v>
      </c>
      <c r="J412" s="125">
        <f t="shared" si="309"/>
        <v>22222.22</v>
      </c>
      <c r="K412" s="127">
        <f t="shared" si="309"/>
        <v>22222.22</v>
      </c>
      <c r="L412" s="127">
        <f t="shared" si="309"/>
        <v>22222.22</v>
      </c>
      <c r="M412" s="127">
        <f t="shared" si="309"/>
        <v>22222.22</v>
      </c>
      <c r="N412" s="127">
        <f t="shared" si="309"/>
        <v>22222.22</v>
      </c>
      <c r="O412" s="127">
        <f t="shared" si="309"/>
        <v>22222.22</v>
      </c>
      <c r="P412" s="127">
        <f t="shared" si="309"/>
        <v>22222.22</v>
      </c>
      <c r="Q412" s="127">
        <f t="shared" si="309"/>
        <v>22222.22</v>
      </c>
      <c r="R412" s="127">
        <f t="shared" si="309"/>
        <v>22222.22</v>
      </c>
      <c r="S412" s="127">
        <f t="shared" si="309"/>
        <v>22222.22</v>
      </c>
      <c r="T412" s="127">
        <f t="shared" si="309"/>
        <v>22222.22</v>
      </c>
      <c r="U412" s="126">
        <f t="shared" si="309"/>
        <v>18718888.879999999</v>
      </c>
      <c r="V412" s="125">
        <f t="shared" si="309"/>
        <v>22222.22</v>
      </c>
      <c r="W412" s="127">
        <f t="shared" si="309"/>
        <v>22222.22</v>
      </c>
      <c r="X412" s="127">
        <f t="shared" si="309"/>
        <v>22222.22</v>
      </c>
      <c r="Y412" s="127">
        <f t="shared" si="309"/>
        <v>22222.22</v>
      </c>
      <c r="Z412" s="127">
        <f t="shared" si="309"/>
        <v>22222.22</v>
      </c>
      <c r="AA412" s="127">
        <f t="shared" si="309"/>
        <v>22222.22</v>
      </c>
      <c r="AB412" s="127">
        <f t="shared" si="309"/>
        <v>22222.22</v>
      </c>
      <c r="AC412" s="127">
        <f t="shared" si="309"/>
        <v>22222.22</v>
      </c>
      <c r="AD412" s="127">
        <f t="shared" si="309"/>
        <v>22222.22</v>
      </c>
      <c r="AE412" s="127">
        <f t="shared" si="309"/>
        <v>22222.22</v>
      </c>
      <c r="AF412" s="127">
        <f t="shared" si="309"/>
        <v>22222.22</v>
      </c>
      <c r="AG412" s="126">
        <f t="shared" si="309"/>
        <v>13052222.220000001</v>
      </c>
      <c r="AH412" s="128">
        <f t="shared" si="309"/>
        <v>22222.22</v>
      </c>
      <c r="AI412" s="127">
        <f t="shared" si="309"/>
        <v>22222.22</v>
      </c>
      <c r="AJ412" s="127">
        <f t="shared" si="309"/>
        <v>22222.22</v>
      </c>
      <c r="AK412" s="127">
        <f t="shared" si="309"/>
        <v>22222.22</v>
      </c>
      <c r="AL412" s="127">
        <f t="shared" si="309"/>
        <v>22222.22</v>
      </c>
      <c r="AM412" s="127">
        <f t="shared" ref="AM412:BR412" si="310">SUM(AM413:AM452)</f>
        <v>22222.22</v>
      </c>
      <c r="AN412" s="127">
        <f t="shared" si="310"/>
        <v>509722.22</v>
      </c>
      <c r="AO412" s="127">
        <f t="shared" si="310"/>
        <v>509722.22</v>
      </c>
      <c r="AP412" s="127">
        <f t="shared" si="310"/>
        <v>509722.22</v>
      </c>
      <c r="AQ412" s="127">
        <f t="shared" si="310"/>
        <v>509722.22</v>
      </c>
      <c r="AR412" s="127">
        <f t="shared" si="310"/>
        <v>509722.22</v>
      </c>
      <c r="AS412" s="126">
        <f t="shared" si="310"/>
        <v>7873055.5499999998</v>
      </c>
      <c r="AT412" s="128">
        <f t="shared" si="310"/>
        <v>509722.22</v>
      </c>
      <c r="AU412" s="127">
        <f t="shared" si="310"/>
        <v>509722.22</v>
      </c>
      <c r="AV412" s="127">
        <f t="shared" si="310"/>
        <v>509722.22</v>
      </c>
      <c r="AW412" s="127">
        <f t="shared" si="310"/>
        <v>509722.22</v>
      </c>
      <c r="AX412" s="127">
        <f t="shared" si="310"/>
        <v>509722.22</v>
      </c>
      <c r="AY412" s="127">
        <f t="shared" si="310"/>
        <v>509722.22</v>
      </c>
      <c r="AZ412" s="127">
        <f t="shared" si="310"/>
        <v>509722.22</v>
      </c>
      <c r="BA412" s="127">
        <f t="shared" si="310"/>
        <v>509722.22</v>
      </c>
      <c r="BB412" s="127">
        <f t="shared" si="310"/>
        <v>509722.22</v>
      </c>
      <c r="BC412" s="127">
        <f t="shared" si="310"/>
        <v>509722.22</v>
      </c>
      <c r="BD412" s="127">
        <f t="shared" si="310"/>
        <v>509722.22</v>
      </c>
      <c r="BE412" s="126">
        <f t="shared" si="310"/>
        <v>7873055.5499999998</v>
      </c>
      <c r="BF412" s="128">
        <f t="shared" si="310"/>
        <v>509722.22</v>
      </c>
      <c r="BG412" s="127">
        <f t="shared" si="310"/>
        <v>509722.22</v>
      </c>
      <c r="BH412" s="127">
        <f t="shared" si="310"/>
        <v>509722.22</v>
      </c>
      <c r="BI412" s="127">
        <f t="shared" si="310"/>
        <v>509722.22</v>
      </c>
      <c r="BJ412" s="127">
        <f t="shared" si="310"/>
        <v>509722.22</v>
      </c>
      <c r="BK412" s="127">
        <f t="shared" si="310"/>
        <v>509722.22</v>
      </c>
      <c r="BL412" s="127">
        <f t="shared" si="310"/>
        <v>509722.22</v>
      </c>
      <c r="BM412" s="127">
        <f t="shared" si="310"/>
        <v>509722.22</v>
      </c>
      <c r="BN412" s="127">
        <f t="shared" si="310"/>
        <v>509722.22</v>
      </c>
      <c r="BO412" s="127">
        <f t="shared" si="310"/>
        <v>509722.22</v>
      </c>
      <c r="BP412" s="127">
        <f t="shared" si="310"/>
        <v>509722.22</v>
      </c>
      <c r="BQ412" s="126">
        <f t="shared" si="310"/>
        <v>7873055.5499999998</v>
      </c>
      <c r="BR412" s="128">
        <f t="shared" si="310"/>
        <v>22222.22</v>
      </c>
      <c r="BS412" s="127">
        <f t="shared" ref="BS412:CX412" si="311">SUM(BS413:BS452)</f>
        <v>22222.22</v>
      </c>
      <c r="BT412" s="127">
        <f t="shared" si="311"/>
        <v>22222.22</v>
      </c>
      <c r="BU412" s="127">
        <f t="shared" si="311"/>
        <v>22222.22</v>
      </c>
      <c r="BV412" s="127">
        <f t="shared" si="311"/>
        <v>22222.22</v>
      </c>
      <c r="BW412" s="127">
        <f t="shared" si="311"/>
        <v>22222.22</v>
      </c>
      <c r="BX412" s="127">
        <f t="shared" si="311"/>
        <v>22222.22</v>
      </c>
      <c r="BY412" s="127">
        <f t="shared" si="311"/>
        <v>22222.22</v>
      </c>
      <c r="BZ412" s="127">
        <f t="shared" si="311"/>
        <v>22222.22</v>
      </c>
      <c r="CA412" s="127">
        <f t="shared" si="311"/>
        <v>22222.22</v>
      </c>
      <c r="CB412" s="127">
        <f t="shared" si="311"/>
        <v>22222.22</v>
      </c>
      <c r="CC412" s="126">
        <f t="shared" si="311"/>
        <v>8360555.7300000004</v>
      </c>
      <c r="CD412" s="368"/>
    </row>
    <row r="413" spans="1:82" ht="27" x14ac:dyDescent="0.75">
      <c r="A413" s="154"/>
      <c r="B413" s="73" t="s">
        <v>493</v>
      </c>
      <c r="C413" s="129" t="str">
        <f>"Provision for the Installation and Upgrade of Employer's Assets - Provision for the installation and upgrade of Employer's Assets (" &amp; TEXT(F413,"### ###") &amp;")"</f>
        <v>Provision for the Installation and Upgrade of Employer's Assets - Provision for the installation and upgrade of Employer's Assets (1 340 000)</v>
      </c>
      <c r="D413" s="144" t="s">
        <v>318</v>
      </c>
      <c r="E413" s="301">
        <v>1</v>
      </c>
      <c r="F413" s="76">
        <v>1340000</v>
      </c>
      <c r="G413" s="74">
        <f t="shared" ref="G413" si="312">+E413*F413</f>
        <v>1340000</v>
      </c>
      <c r="H413" s="234"/>
      <c r="I413" s="235"/>
      <c r="J413" s="230"/>
      <c r="K413" s="231"/>
      <c r="L413" s="231"/>
      <c r="M413" s="231"/>
      <c r="N413" s="231"/>
      <c r="O413" s="231"/>
      <c r="P413" s="231"/>
      <c r="Q413" s="231"/>
      <c r="R413" s="231"/>
      <c r="S413" s="231"/>
      <c r="T413" s="231"/>
      <c r="U413" s="232">
        <f t="shared" ref="U413" si="313">G413/6</f>
        <v>223333.33</v>
      </c>
      <c r="V413" s="230"/>
      <c r="W413" s="231"/>
      <c r="X413" s="231"/>
      <c r="Y413" s="231"/>
      <c r="Z413" s="231"/>
      <c r="AA413" s="231"/>
      <c r="AB413" s="231"/>
      <c r="AC413" s="231"/>
      <c r="AD413" s="231"/>
      <c r="AE413" s="231"/>
      <c r="AF413" s="231"/>
      <c r="AG413" s="232">
        <f t="shared" ref="AG413" si="314">G413/6</f>
        <v>223333.33</v>
      </c>
      <c r="AH413" s="233"/>
      <c r="AI413" s="231"/>
      <c r="AJ413" s="231"/>
      <c r="AK413" s="231"/>
      <c r="AL413" s="231"/>
      <c r="AM413" s="231"/>
      <c r="AN413" s="231"/>
      <c r="AO413" s="231"/>
      <c r="AP413" s="231"/>
      <c r="AQ413" s="231"/>
      <c r="AR413" s="231"/>
      <c r="AS413" s="232">
        <f t="shared" ref="AS413" si="315">G413/6</f>
        <v>223333.33</v>
      </c>
      <c r="AT413" s="233"/>
      <c r="AU413" s="231"/>
      <c r="AV413" s="231"/>
      <c r="AW413" s="231"/>
      <c r="AX413" s="231"/>
      <c r="AY413" s="231"/>
      <c r="AZ413" s="231"/>
      <c r="BA413" s="231"/>
      <c r="BB413" s="231"/>
      <c r="BC413" s="231"/>
      <c r="BD413" s="231"/>
      <c r="BE413" s="232">
        <f t="shared" ref="BE413" si="316">G413/6</f>
        <v>223333.33</v>
      </c>
      <c r="BF413" s="233"/>
      <c r="BG413" s="231"/>
      <c r="BH413" s="231"/>
      <c r="BI413" s="231"/>
      <c r="BJ413" s="231"/>
      <c r="BK413" s="231"/>
      <c r="BL413" s="231"/>
      <c r="BM413" s="231"/>
      <c r="BN413" s="231"/>
      <c r="BO413" s="231"/>
      <c r="BP413" s="231"/>
      <c r="BQ413" s="232">
        <f t="shared" ref="BQ413" si="317">G413/6</f>
        <v>223333.33</v>
      </c>
      <c r="BR413" s="233"/>
      <c r="BS413" s="231"/>
      <c r="BT413" s="231"/>
      <c r="BU413" s="231"/>
      <c r="BV413" s="231"/>
      <c r="BW413" s="231"/>
      <c r="BX413" s="231"/>
      <c r="BY413" s="231"/>
      <c r="BZ413" s="231"/>
      <c r="CA413" s="231"/>
      <c r="CB413" s="231"/>
      <c r="CC413" s="232">
        <f t="shared" ref="CC413" si="318">G413-SUM(H413:CB413)</f>
        <v>223333.35</v>
      </c>
      <c r="CD413" s="368"/>
    </row>
    <row r="414" spans="1:82" ht="27" x14ac:dyDescent="0.75">
      <c r="A414" s="43"/>
      <c r="B414" s="26" t="s">
        <v>494</v>
      </c>
      <c r="C414" s="27" t="str">
        <f>"Provision for the Installation and Upgrade of Employer's Assets - Overhead charges and profit in respect of B-6001-a (" &amp; TEXT(F414,"#.##%") &amp; ")"</f>
        <v>Provision for the Installation and Upgrade of Employer's Assets - Overhead charges and profit in respect of B-6001-a (.%)</v>
      </c>
      <c r="D414" s="147" t="s">
        <v>320</v>
      </c>
      <c r="E414" s="302">
        <f>+G413</f>
        <v>1340000</v>
      </c>
      <c r="F414" s="312"/>
      <c r="G414" s="74">
        <f>+E414*F414</f>
        <v>0</v>
      </c>
      <c r="H414" s="234"/>
      <c r="I414" s="235"/>
      <c r="J414" s="230"/>
      <c r="K414" s="231"/>
      <c r="L414" s="231"/>
      <c r="M414" s="231"/>
      <c r="N414" s="231"/>
      <c r="O414" s="231"/>
      <c r="P414" s="231"/>
      <c r="Q414" s="231"/>
      <c r="R414" s="231"/>
      <c r="S414" s="231"/>
      <c r="T414" s="231"/>
      <c r="U414" s="232">
        <f>G414/6</f>
        <v>0</v>
      </c>
      <c r="V414" s="230"/>
      <c r="W414" s="231"/>
      <c r="X414" s="231"/>
      <c r="Y414" s="231"/>
      <c r="Z414" s="231"/>
      <c r="AA414" s="231"/>
      <c r="AB414" s="231"/>
      <c r="AC414" s="231"/>
      <c r="AD414" s="231"/>
      <c r="AE414" s="231"/>
      <c r="AF414" s="231"/>
      <c r="AG414" s="232">
        <f>G414/6</f>
        <v>0</v>
      </c>
      <c r="AH414" s="233"/>
      <c r="AI414" s="231"/>
      <c r="AJ414" s="231"/>
      <c r="AK414" s="231"/>
      <c r="AL414" s="231"/>
      <c r="AM414" s="231"/>
      <c r="AN414" s="231"/>
      <c r="AO414" s="231"/>
      <c r="AP414" s="231"/>
      <c r="AQ414" s="231"/>
      <c r="AR414" s="231"/>
      <c r="AS414" s="232">
        <f>G414/6</f>
        <v>0</v>
      </c>
      <c r="AT414" s="233"/>
      <c r="AU414" s="231"/>
      <c r="AV414" s="231"/>
      <c r="AW414" s="231"/>
      <c r="AX414" s="231"/>
      <c r="AY414" s="231"/>
      <c r="AZ414" s="231"/>
      <c r="BA414" s="231"/>
      <c r="BB414" s="231"/>
      <c r="BC414" s="231"/>
      <c r="BD414" s="231"/>
      <c r="BE414" s="232">
        <f>G414/6</f>
        <v>0</v>
      </c>
      <c r="BF414" s="233"/>
      <c r="BG414" s="231"/>
      <c r="BH414" s="231"/>
      <c r="BI414" s="231"/>
      <c r="BJ414" s="231"/>
      <c r="BK414" s="231"/>
      <c r="BL414" s="231"/>
      <c r="BM414" s="231"/>
      <c r="BN414" s="231"/>
      <c r="BO414" s="231"/>
      <c r="BP414" s="231"/>
      <c r="BQ414" s="232">
        <f>G414/6</f>
        <v>0</v>
      </c>
      <c r="BR414" s="233"/>
      <c r="BS414" s="231"/>
      <c r="BT414" s="231"/>
      <c r="BU414" s="231"/>
      <c r="BV414" s="231"/>
      <c r="BW414" s="231"/>
      <c r="BX414" s="231"/>
      <c r="BY414" s="231"/>
      <c r="BZ414" s="231"/>
      <c r="CA414" s="231"/>
      <c r="CB414" s="231"/>
      <c r="CC414" s="232">
        <f>G414-SUM(H414:CB414)</f>
        <v>0</v>
      </c>
      <c r="CD414" s="368"/>
    </row>
    <row r="415" spans="1:82" ht="27" x14ac:dyDescent="0.75">
      <c r="A415" s="155"/>
      <c r="B415" s="73" t="s">
        <v>495</v>
      </c>
      <c r="C415" s="129" t="str">
        <f>"Provision for the Installation and Upgrade of Electrical + Mechanical Assets - Provision for the installation and upgrade of Employer's Assets ("&amp; TEXT(F415,"## ### ###") &amp;")"</f>
        <v>Provision for the Installation and Upgrade of Electrical + Mechanical Assets - Provision for the installation and upgrade of Employer's Assets (1 340 000)</v>
      </c>
      <c r="D415" s="29" t="s">
        <v>318</v>
      </c>
      <c r="E415" s="255">
        <v>1</v>
      </c>
      <c r="F415" s="76">
        <v>1340000</v>
      </c>
      <c r="G415" s="74">
        <f t="shared" ref="G415" si="319">+E415*F415</f>
        <v>1340000</v>
      </c>
      <c r="H415" s="234"/>
      <c r="I415" s="235"/>
      <c r="J415" s="230"/>
      <c r="K415" s="231"/>
      <c r="L415" s="231"/>
      <c r="M415" s="231"/>
      <c r="N415" s="231"/>
      <c r="O415" s="231"/>
      <c r="P415" s="231"/>
      <c r="Q415" s="231"/>
      <c r="R415" s="231"/>
      <c r="S415" s="231"/>
      <c r="T415" s="231"/>
      <c r="U415" s="232">
        <f t="shared" ref="U415" si="320">G415/6</f>
        <v>223333.33</v>
      </c>
      <c r="V415" s="230"/>
      <c r="W415" s="231"/>
      <c r="X415" s="231"/>
      <c r="Y415" s="231"/>
      <c r="Z415" s="231"/>
      <c r="AA415" s="231"/>
      <c r="AB415" s="231"/>
      <c r="AC415" s="231"/>
      <c r="AD415" s="231"/>
      <c r="AE415" s="231"/>
      <c r="AF415" s="231"/>
      <c r="AG415" s="232">
        <f t="shared" ref="AG415" si="321">G415/6</f>
        <v>223333.33</v>
      </c>
      <c r="AH415" s="233"/>
      <c r="AI415" s="231"/>
      <c r="AJ415" s="231"/>
      <c r="AK415" s="231"/>
      <c r="AL415" s="231"/>
      <c r="AM415" s="231"/>
      <c r="AN415" s="231"/>
      <c r="AO415" s="231"/>
      <c r="AP415" s="231"/>
      <c r="AQ415" s="231"/>
      <c r="AR415" s="231"/>
      <c r="AS415" s="232">
        <f t="shared" ref="AS415" si="322">G415/6</f>
        <v>223333.33</v>
      </c>
      <c r="AT415" s="233"/>
      <c r="AU415" s="231"/>
      <c r="AV415" s="231"/>
      <c r="AW415" s="231"/>
      <c r="AX415" s="231"/>
      <c r="AY415" s="231"/>
      <c r="AZ415" s="231"/>
      <c r="BA415" s="231"/>
      <c r="BB415" s="231"/>
      <c r="BC415" s="231"/>
      <c r="BD415" s="231"/>
      <c r="BE415" s="232">
        <f t="shared" ref="BE415" si="323">G415/6</f>
        <v>223333.33</v>
      </c>
      <c r="BF415" s="233"/>
      <c r="BG415" s="231"/>
      <c r="BH415" s="231"/>
      <c r="BI415" s="231"/>
      <c r="BJ415" s="231"/>
      <c r="BK415" s="231"/>
      <c r="BL415" s="231"/>
      <c r="BM415" s="231"/>
      <c r="BN415" s="231"/>
      <c r="BO415" s="231"/>
      <c r="BP415" s="231"/>
      <c r="BQ415" s="232">
        <f t="shared" ref="BQ415" si="324">G415/6</f>
        <v>223333.33</v>
      </c>
      <c r="BR415" s="233"/>
      <c r="BS415" s="231"/>
      <c r="BT415" s="231"/>
      <c r="BU415" s="231"/>
      <c r="BV415" s="231"/>
      <c r="BW415" s="231"/>
      <c r="BX415" s="231"/>
      <c r="BY415" s="231"/>
      <c r="BZ415" s="231"/>
      <c r="CA415" s="231"/>
      <c r="CB415" s="231"/>
      <c r="CC415" s="232">
        <f t="shared" ref="CC415" si="325">G415-SUM(H415:CB415)</f>
        <v>223333.35</v>
      </c>
      <c r="CD415" s="368"/>
    </row>
    <row r="416" spans="1:82" ht="27" x14ac:dyDescent="0.75">
      <c r="A416" s="43"/>
      <c r="B416" s="26" t="s">
        <v>496</v>
      </c>
      <c r="C416" s="27" t="str">
        <f>"Provision for the Installation and Upgrade of Electrical + Mechanical Assets - Overhead charges and profit in respect of B-6002-a (" &amp; TEXT(F416,"#.##%") &amp; ")"</f>
        <v>Provision for the Installation and Upgrade of Electrical + Mechanical Assets - Overhead charges and profit in respect of B-6002-a (.%)</v>
      </c>
      <c r="D416" s="147" t="s">
        <v>320</v>
      </c>
      <c r="E416" s="302">
        <f>+G415</f>
        <v>1340000</v>
      </c>
      <c r="F416" s="312"/>
      <c r="G416" s="74">
        <f>+E416*F416</f>
        <v>0</v>
      </c>
      <c r="H416" s="234"/>
      <c r="I416" s="235"/>
      <c r="J416" s="230"/>
      <c r="K416" s="231"/>
      <c r="L416" s="231"/>
      <c r="M416" s="231"/>
      <c r="N416" s="231"/>
      <c r="O416" s="231"/>
      <c r="P416" s="231"/>
      <c r="Q416" s="231"/>
      <c r="R416" s="231"/>
      <c r="S416" s="231"/>
      <c r="T416" s="231"/>
      <c r="U416" s="232">
        <f>G416/6</f>
        <v>0</v>
      </c>
      <c r="V416" s="230"/>
      <c r="W416" s="231"/>
      <c r="X416" s="231"/>
      <c r="Y416" s="231"/>
      <c r="Z416" s="231"/>
      <c r="AA416" s="231"/>
      <c r="AB416" s="231"/>
      <c r="AC416" s="231"/>
      <c r="AD416" s="231"/>
      <c r="AE416" s="231"/>
      <c r="AF416" s="231"/>
      <c r="AG416" s="232">
        <f>G416/6</f>
        <v>0</v>
      </c>
      <c r="AH416" s="233"/>
      <c r="AI416" s="231"/>
      <c r="AJ416" s="231"/>
      <c r="AK416" s="231"/>
      <c r="AL416" s="231"/>
      <c r="AM416" s="231"/>
      <c r="AN416" s="231"/>
      <c r="AO416" s="231"/>
      <c r="AP416" s="231"/>
      <c r="AQ416" s="231"/>
      <c r="AR416" s="231"/>
      <c r="AS416" s="232">
        <f>G416/6</f>
        <v>0</v>
      </c>
      <c r="AT416" s="233"/>
      <c r="AU416" s="231"/>
      <c r="AV416" s="231"/>
      <c r="AW416" s="231"/>
      <c r="AX416" s="231"/>
      <c r="AY416" s="231"/>
      <c r="AZ416" s="231"/>
      <c r="BA416" s="231"/>
      <c r="BB416" s="231"/>
      <c r="BC416" s="231"/>
      <c r="BD416" s="231"/>
      <c r="BE416" s="232">
        <f>G416/6</f>
        <v>0</v>
      </c>
      <c r="BF416" s="233"/>
      <c r="BG416" s="231"/>
      <c r="BH416" s="231"/>
      <c r="BI416" s="231"/>
      <c r="BJ416" s="231"/>
      <c r="BK416" s="231"/>
      <c r="BL416" s="231"/>
      <c r="BM416" s="231"/>
      <c r="BN416" s="231"/>
      <c r="BO416" s="231"/>
      <c r="BP416" s="231"/>
      <c r="BQ416" s="232">
        <f>G416/6</f>
        <v>0</v>
      </c>
      <c r="BR416" s="233"/>
      <c r="BS416" s="231"/>
      <c r="BT416" s="231"/>
      <c r="BU416" s="231"/>
      <c r="BV416" s="231"/>
      <c r="BW416" s="231"/>
      <c r="BX416" s="231"/>
      <c r="BY416" s="231"/>
      <c r="BZ416" s="231"/>
      <c r="CA416" s="231"/>
      <c r="CB416" s="231"/>
      <c r="CC416" s="232">
        <f>G416-SUM(H416:CB416)</f>
        <v>0</v>
      </c>
      <c r="CD416" s="368"/>
    </row>
    <row r="417" spans="1:82" ht="27" x14ac:dyDescent="0.75">
      <c r="A417" s="155"/>
      <c r="B417" s="73" t="s">
        <v>497</v>
      </c>
      <c r="C417" s="129" t="str">
        <f>"Provision for the Installation and Upgrade of Toll System Assets - Provision for the installation and upgrade of Toll System Assets (" &amp; TEXT(F417,"######") &amp;")"</f>
        <v>Provision for the Installation and Upgrade of Toll System Assets - Provision for the installation and upgrade of Toll System Assets (200000)</v>
      </c>
      <c r="D417" s="29" t="s">
        <v>318</v>
      </c>
      <c r="E417" s="255">
        <v>1</v>
      </c>
      <c r="F417" s="76">
        <v>200000</v>
      </c>
      <c r="G417" s="74">
        <f t="shared" ref="G417" si="326">+E417*F417</f>
        <v>200000</v>
      </c>
      <c r="H417" s="234"/>
      <c r="I417" s="235"/>
      <c r="J417" s="230"/>
      <c r="K417" s="231"/>
      <c r="L417" s="231"/>
      <c r="M417" s="231"/>
      <c r="N417" s="231"/>
      <c r="O417" s="231"/>
      <c r="P417" s="231"/>
      <c r="Q417" s="231"/>
      <c r="R417" s="231"/>
      <c r="S417" s="231"/>
      <c r="T417" s="231"/>
      <c r="U417" s="232">
        <f t="shared" ref="U417" si="327">G417/6</f>
        <v>33333.33</v>
      </c>
      <c r="V417" s="230"/>
      <c r="W417" s="231"/>
      <c r="X417" s="231"/>
      <c r="Y417" s="231"/>
      <c r="Z417" s="231"/>
      <c r="AA417" s="231"/>
      <c r="AB417" s="231"/>
      <c r="AC417" s="231"/>
      <c r="AD417" s="231"/>
      <c r="AE417" s="231"/>
      <c r="AF417" s="231"/>
      <c r="AG417" s="232">
        <f t="shared" ref="AG417" si="328">G417/6</f>
        <v>33333.33</v>
      </c>
      <c r="AH417" s="233"/>
      <c r="AI417" s="231"/>
      <c r="AJ417" s="231"/>
      <c r="AK417" s="231"/>
      <c r="AL417" s="231"/>
      <c r="AM417" s="231"/>
      <c r="AN417" s="231"/>
      <c r="AO417" s="231"/>
      <c r="AP417" s="231"/>
      <c r="AQ417" s="231"/>
      <c r="AR417" s="231"/>
      <c r="AS417" s="232">
        <f t="shared" ref="AS417" si="329">G417/6</f>
        <v>33333.33</v>
      </c>
      <c r="AT417" s="233"/>
      <c r="AU417" s="231"/>
      <c r="AV417" s="231"/>
      <c r="AW417" s="231"/>
      <c r="AX417" s="231"/>
      <c r="AY417" s="231"/>
      <c r="AZ417" s="231"/>
      <c r="BA417" s="231"/>
      <c r="BB417" s="231"/>
      <c r="BC417" s="231"/>
      <c r="BD417" s="231"/>
      <c r="BE417" s="232">
        <f t="shared" ref="BE417" si="330">G417/6</f>
        <v>33333.33</v>
      </c>
      <c r="BF417" s="233"/>
      <c r="BG417" s="231"/>
      <c r="BH417" s="231"/>
      <c r="BI417" s="231"/>
      <c r="BJ417" s="231"/>
      <c r="BK417" s="231"/>
      <c r="BL417" s="231"/>
      <c r="BM417" s="231"/>
      <c r="BN417" s="231"/>
      <c r="BO417" s="231"/>
      <c r="BP417" s="231"/>
      <c r="BQ417" s="232">
        <f t="shared" ref="BQ417" si="331">G417/6</f>
        <v>33333.33</v>
      </c>
      <c r="BR417" s="233"/>
      <c r="BS417" s="231"/>
      <c r="BT417" s="231"/>
      <c r="BU417" s="231"/>
      <c r="BV417" s="231"/>
      <c r="BW417" s="231"/>
      <c r="BX417" s="231"/>
      <c r="BY417" s="231"/>
      <c r="BZ417" s="231"/>
      <c r="CA417" s="231"/>
      <c r="CB417" s="231"/>
      <c r="CC417" s="232">
        <f t="shared" ref="CC417" si="332">G417-SUM(H417:CB417)</f>
        <v>33333.35</v>
      </c>
      <c r="CD417" s="368"/>
    </row>
    <row r="418" spans="1:82" ht="27" x14ac:dyDescent="0.75">
      <c r="A418" s="43"/>
      <c r="B418" s="26" t="s">
        <v>498</v>
      </c>
      <c r="C418" s="27" t="str">
        <f>"Provision for the Installation and Upgrade of Toll System Assets - Overhead charges and profit in respect of B-6003-a (" &amp; TEXT(F418,"#.##%") &amp; ")"</f>
        <v>Provision for the Installation and Upgrade of Toll System Assets - Overhead charges and profit in respect of B-6003-a (.%)</v>
      </c>
      <c r="D418" s="147" t="s">
        <v>320</v>
      </c>
      <c r="E418" s="302">
        <f>+G417</f>
        <v>200000</v>
      </c>
      <c r="F418" s="312"/>
      <c r="G418" s="74">
        <f>+E418*F418</f>
        <v>0</v>
      </c>
      <c r="H418" s="234"/>
      <c r="I418" s="235"/>
      <c r="J418" s="230"/>
      <c r="K418" s="231"/>
      <c r="L418" s="231"/>
      <c r="M418" s="231"/>
      <c r="N418" s="231"/>
      <c r="O418" s="231"/>
      <c r="P418" s="231"/>
      <c r="Q418" s="231"/>
      <c r="R418" s="231"/>
      <c r="S418" s="231"/>
      <c r="T418" s="231"/>
      <c r="U418" s="232">
        <f>G418/6</f>
        <v>0</v>
      </c>
      <c r="V418" s="230"/>
      <c r="W418" s="231"/>
      <c r="X418" s="231"/>
      <c r="Y418" s="231"/>
      <c r="Z418" s="231"/>
      <c r="AA418" s="231"/>
      <c r="AB418" s="231"/>
      <c r="AC418" s="231"/>
      <c r="AD418" s="231"/>
      <c r="AE418" s="231"/>
      <c r="AF418" s="231"/>
      <c r="AG418" s="232">
        <f>G418/6</f>
        <v>0</v>
      </c>
      <c r="AH418" s="233"/>
      <c r="AI418" s="231"/>
      <c r="AJ418" s="231"/>
      <c r="AK418" s="231"/>
      <c r="AL418" s="231"/>
      <c r="AM418" s="231"/>
      <c r="AN418" s="231"/>
      <c r="AO418" s="231"/>
      <c r="AP418" s="231"/>
      <c r="AQ418" s="231"/>
      <c r="AR418" s="231"/>
      <c r="AS418" s="232">
        <f>G418/6</f>
        <v>0</v>
      </c>
      <c r="AT418" s="233"/>
      <c r="AU418" s="231"/>
      <c r="AV418" s="231"/>
      <c r="AW418" s="231"/>
      <c r="AX418" s="231"/>
      <c r="AY418" s="231"/>
      <c r="AZ418" s="231"/>
      <c r="BA418" s="231"/>
      <c r="BB418" s="231"/>
      <c r="BC418" s="231"/>
      <c r="BD418" s="231"/>
      <c r="BE418" s="232">
        <f>G418/6</f>
        <v>0</v>
      </c>
      <c r="BF418" s="233"/>
      <c r="BG418" s="231"/>
      <c r="BH418" s="231"/>
      <c r="BI418" s="231"/>
      <c r="BJ418" s="231"/>
      <c r="BK418" s="231"/>
      <c r="BL418" s="231"/>
      <c r="BM418" s="231"/>
      <c r="BN418" s="231"/>
      <c r="BO418" s="231"/>
      <c r="BP418" s="231"/>
      <c r="BQ418" s="232">
        <f>G418/6</f>
        <v>0</v>
      </c>
      <c r="BR418" s="233"/>
      <c r="BS418" s="231"/>
      <c r="BT418" s="231"/>
      <c r="BU418" s="231"/>
      <c r="BV418" s="231"/>
      <c r="BW418" s="231"/>
      <c r="BX418" s="231"/>
      <c r="BY418" s="231"/>
      <c r="BZ418" s="231"/>
      <c r="CA418" s="231"/>
      <c r="CB418" s="231"/>
      <c r="CC418" s="232">
        <f>G418-SUM(H418:CB418)</f>
        <v>0</v>
      </c>
      <c r="CD418" s="368"/>
    </row>
    <row r="419" spans="1:82" ht="27" x14ac:dyDescent="0.75">
      <c r="A419" s="155"/>
      <c r="B419" s="73" t="s">
        <v>499</v>
      </c>
      <c r="C419" s="129" t="str">
        <f>"Customer Service Kiosk at locations Remote from the Plazas - Allowance for Customer Service Kiosks Planning and Design ("&amp; TEXT(F419,"### ###") &amp;")"</f>
        <v>Customer Service Kiosk at locations Remote from the Plazas - Allowance for Customer Service Kiosks Planning and Design (400 000)</v>
      </c>
      <c r="D419" s="29" t="s">
        <v>318</v>
      </c>
      <c r="E419" s="255">
        <v>1</v>
      </c>
      <c r="F419" s="76">
        <v>400000</v>
      </c>
      <c r="G419" s="74">
        <f t="shared" ref="G419" si="333">+E419*F419</f>
        <v>400000</v>
      </c>
      <c r="H419" s="234"/>
      <c r="I419" s="235"/>
      <c r="J419" s="230"/>
      <c r="K419" s="231"/>
      <c r="L419" s="231"/>
      <c r="M419" s="231"/>
      <c r="N419" s="231"/>
      <c r="O419" s="231"/>
      <c r="P419" s="231"/>
      <c r="Q419" s="231"/>
      <c r="R419" s="231"/>
      <c r="S419" s="231"/>
      <c r="T419" s="231"/>
      <c r="U419" s="232">
        <f t="shared" ref="U419" si="334">G419/6</f>
        <v>66666.67</v>
      </c>
      <c r="V419" s="230"/>
      <c r="W419" s="231"/>
      <c r="X419" s="231"/>
      <c r="Y419" s="231"/>
      <c r="Z419" s="231"/>
      <c r="AA419" s="231"/>
      <c r="AB419" s="231"/>
      <c r="AC419" s="231"/>
      <c r="AD419" s="231"/>
      <c r="AE419" s="231"/>
      <c r="AF419" s="231"/>
      <c r="AG419" s="232">
        <f t="shared" ref="AG419" si="335">G419/6</f>
        <v>66666.67</v>
      </c>
      <c r="AH419" s="233"/>
      <c r="AI419" s="231"/>
      <c r="AJ419" s="231"/>
      <c r="AK419" s="231"/>
      <c r="AL419" s="231"/>
      <c r="AM419" s="231"/>
      <c r="AN419" s="231"/>
      <c r="AO419" s="231"/>
      <c r="AP419" s="231"/>
      <c r="AQ419" s="231"/>
      <c r="AR419" s="231"/>
      <c r="AS419" s="232">
        <f t="shared" ref="AS419" si="336">G419/6</f>
        <v>66666.67</v>
      </c>
      <c r="AT419" s="233"/>
      <c r="AU419" s="231"/>
      <c r="AV419" s="231"/>
      <c r="AW419" s="231"/>
      <c r="AX419" s="231"/>
      <c r="AY419" s="231"/>
      <c r="AZ419" s="231"/>
      <c r="BA419" s="231"/>
      <c r="BB419" s="231"/>
      <c r="BC419" s="231"/>
      <c r="BD419" s="231"/>
      <c r="BE419" s="232">
        <f t="shared" ref="BE419" si="337">G419/6</f>
        <v>66666.67</v>
      </c>
      <c r="BF419" s="233"/>
      <c r="BG419" s="231"/>
      <c r="BH419" s="231"/>
      <c r="BI419" s="231"/>
      <c r="BJ419" s="231"/>
      <c r="BK419" s="231"/>
      <c r="BL419" s="231"/>
      <c r="BM419" s="231"/>
      <c r="BN419" s="231"/>
      <c r="BO419" s="231"/>
      <c r="BP419" s="231"/>
      <c r="BQ419" s="232">
        <f t="shared" ref="BQ419" si="338">G419/6</f>
        <v>66666.67</v>
      </c>
      <c r="BR419" s="233"/>
      <c r="BS419" s="231"/>
      <c r="BT419" s="231"/>
      <c r="BU419" s="231"/>
      <c r="BV419" s="231"/>
      <c r="BW419" s="231"/>
      <c r="BX419" s="231"/>
      <c r="BY419" s="231"/>
      <c r="BZ419" s="231"/>
      <c r="CA419" s="231"/>
      <c r="CB419" s="231"/>
      <c r="CC419" s="232">
        <f t="shared" ref="CC419" si="339">G419-SUM(H419:CB419)</f>
        <v>66666.649999999994</v>
      </c>
      <c r="CD419" s="368"/>
    </row>
    <row r="420" spans="1:82" ht="27" x14ac:dyDescent="0.75">
      <c r="A420" s="43"/>
      <c r="B420" s="26" t="s">
        <v>500</v>
      </c>
      <c r="C420" s="27" t="str">
        <f>"Customer Service Kiosk at locations Remote from the Plazas - Overhead Charges and Profit in respect of B-6004-a ("&amp; TEXT(F420,"#.##%") &amp; ")"</f>
        <v>Customer Service Kiosk at locations Remote from the Plazas - Overhead Charges and Profit in respect of B-6004-a (.%)</v>
      </c>
      <c r="D420" s="147" t="s">
        <v>320</v>
      </c>
      <c r="E420" s="302">
        <f>+G419</f>
        <v>400000</v>
      </c>
      <c r="F420" s="312"/>
      <c r="G420" s="74">
        <f>+E420*F420</f>
        <v>0</v>
      </c>
      <c r="H420" s="234"/>
      <c r="I420" s="235"/>
      <c r="J420" s="230"/>
      <c r="K420" s="231"/>
      <c r="L420" s="231"/>
      <c r="M420" s="231"/>
      <c r="N420" s="231"/>
      <c r="O420" s="231"/>
      <c r="P420" s="231"/>
      <c r="Q420" s="231"/>
      <c r="R420" s="231"/>
      <c r="S420" s="231"/>
      <c r="T420" s="231"/>
      <c r="U420" s="232">
        <f>G420/6</f>
        <v>0</v>
      </c>
      <c r="V420" s="230"/>
      <c r="W420" s="231"/>
      <c r="X420" s="231"/>
      <c r="Y420" s="231"/>
      <c r="Z420" s="231"/>
      <c r="AA420" s="231"/>
      <c r="AB420" s="231"/>
      <c r="AC420" s="231"/>
      <c r="AD420" s="231"/>
      <c r="AE420" s="231"/>
      <c r="AF420" s="231"/>
      <c r="AG420" s="232">
        <f>G420/6</f>
        <v>0</v>
      </c>
      <c r="AH420" s="233"/>
      <c r="AI420" s="231"/>
      <c r="AJ420" s="231"/>
      <c r="AK420" s="231"/>
      <c r="AL420" s="231"/>
      <c r="AM420" s="231"/>
      <c r="AN420" s="231"/>
      <c r="AO420" s="231"/>
      <c r="AP420" s="231"/>
      <c r="AQ420" s="231"/>
      <c r="AR420" s="231"/>
      <c r="AS420" s="232">
        <f>G420/6</f>
        <v>0</v>
      </c>
      <c r="AT420" s="233"/>
      <c r="AU420" s="231"/>
      <c r="AV420" s="231"/>
      <c r="AW420" s="231"/>
      <c r="AX420" s="231"/>
      <c r="AY420" s="231"/>
      <c r="AZ420" s="231"/>
      <c r="BA420" s="231"/>
      <c r="BB420" s="231"/>
      <c r="BC420" s="231"/>
      <c r="BD420" s="231"/>
      <c r="BE420" s="232">
        <f>G420/6</f>
        <v>0</v>
      </c>
      <c r="BF420" s="233"/>
      <c r="BG420" s="231"/>
      <c r="BH420" s="231"/>
      <c r="BI420" s="231"/>
      <c r="BJ420" s="231"/>
      <c r="BK420" s="231"/>
      <c r="BL420" s="231"/>
      <c r="BM420" s="231"/>
      <c r="BN420" s="231"/>
      <c r="BO420" s="231"/>
      <c r="BP420" s="231"/>
      <c r="BQ420" s="232">
        <f>G420/6</f>
        <v>0</v>
      </c>
      <c r="BR420" s="233"/>
      <c r="BS420" s="231"/>
      <c r="BT420" s="231"/>
      <c r="BU420" s="231"/>
      <c r="BV420" s="231"/>
      <c r="BW420" s="231"/>
      <c r="BX420" s="231"/>
      <c r="BY420" s="231"/>
      <c r="BZ420" s="231"/>
      <c r="CA420" s="231"/>
      <c r="CB420" s="231"/>
      <c r="CC420" s="232">
        <f>G420-SUM(H420:CB420)</f>
        <v>0</v>
      </c>
      <c r="CD420" s="368"/>
    </row>
    <row r="421" spans="1:82" ht="27" x14ac:dyDescent="0.75">
      <c r="A421" s="180"/>
      <c r="B421" s="73" t="s">
        <v>501</v>
      </c>
      <c r="C421" s="129" t="str">
        <f>"Customer Service Kiosk at locations Remote from the Plazas - Procurement of Kiosks Supply and Installation ("&amp; TEXT(F421,"### ###") &amp;")"</f>
        <v>Customer Service Kiosk at locations Remote from the Plazas - Procurement of Kiosks Supply and Installation (600 000)</v>
      </c>
      <c r="D421" s="29" t="s">
        <v>318</v>
      </c>
      <c r="E421" s="255">
        <v>1</v>
      </c>
      <c r="F421" s="76">
        <v>600000</v>
      </c>
      <c r="G421" s="74">
        <f t="shared" ref="G421" si="340">+E421*F421</f>
        <v>600000</v>
      </c>
      <c r="H421" s="234"/>
      <c r="I421" s="235"/>
      <c r="J421" s="230"/>
      <c r="K421" s="231"/>
      <c r="L421" s="231"/>
      <c r="M421" s="231"/>
      <c r="N421" s="231"/>
      <c r="O421" s="231"/>
      <c r="P421" s="231"/>
      <c r="Q421" s="231"/>
      <c r="R421" s="231"/>
      <c r="S421" s="231"/>
      <c r="T421" s="231"/>
      <c r="U421" s="232">
        <f t="shared" ref="U421" si="341">G421/6</f>
        <v>100000</v>
      </c>
      <c r="V421" s="230"/>
      <c r="W421" s="231"/>
      <c r="X421" s="231"/>
      <c r="Y421" s="231"/>
      <c r="Z421" s="231"/>
      <c r="AA421" s="231"/>
      <c r="AB421" s="231"/>
      <c r="AC421" s="231"/>
      <c r="AD421" s="231"/>
      <c r="AE421" s="231"/>
      <c r="AF421" s="231"/>
      <c r="AG421" s="232">
        <f t="shared" ref="AG421" si="342">G421/6</f>
        <v>100000</v>
      </c>
      <c r="AH421" s="233"/>
      <c r="AI421" s="231"/>
      <c r="AJ421" s="231"/>
      <c r="AK421" s="231"/>
      <c r="AL421" s="231"/>
      <c r="AM421" s="231"/>
      <c r="AN421" s="231"/>
      <c r="AO421" s="231"/>
      <c r="AP421" s="231"/>
      <c r="AQ421" s="231"/>
      <c r="AR421" s="231"/>
      <c r="AS421" s="232">
        <f t="shared" ref="AS421" si="343">G421/6</f>
        <v>100000</v>
      </c>
      <c r="AT421" s="233"/>
      <c r="AU421" s="231"/>
      <c r="AV421" s="231"/>
      <c r="AW421" s="231"/>
      <c r="AX421" s="231"/>
      <c r="AY421" s="231"/>
      <c r="AZ421" s="231"/>
      <c r="BA421" s="231"/>
      <c r="BB421" s="231"/>
      <c r="BC421" s="231"/>
      <c r="BD421" s="231"/>
      <c r="BE421" s="232">
        <f t="shared" ref="BE421" si="344">G421/6</f>
        <v>100000</v>
      </c>
      <c r="BF421" s="233"/>
      <c r="BG421" s="231"/>
      <c r="BH421" s="231"/>
      <c r="BI421" s="231"/>
      <c r="BJ421" s="231"/>
      <c r="BK421" s="231"/>
      <c r="BL421" s="231"/>
      <c r="BM421" s="231"/>
      <c r="BN421" s="231"/>
      <c r="BO421" s="231"/>
      <c r="BP421" s="231"/>
      <c r="BQ421" s="232">
        <f t="shared" ref="BQ421" si="345">G421/6</f>
        <v>100000</v>
      </c>
      <c r="BR421" s="233"/>
      <c r="BS421" s="231"/>
      <c r="BT421" s="231"/>
      <c r="BU421" s="231"/>
      <c r="BV421" s="231"/>
      <c r="BW421" s="231"/>
      <c r="BX421" s="231"/>
      <c r="BY421" s="231"/>
      <c r="BZ421" s="231"/>
      <c r="CA421" s="231"/>
      <c r="CB421" s="231"/>
      <c r="CC421" s="232">
        <f t="shared" ref="CC421" si="346">G421-SUM(H421:CB421)</f>
        <v>100000</v>
      </c>
      <c r="CD421" s="368"/>
    </row>
    <row r="422" spans="1:82" ht="27" x14ac:dyDescent="0.75">
      <c r="A422" s="39"/>
      <c r="B422" s="26" t="s">
        <v>502</v>
      </c>
      <c r="C422" s="27" t="str">
        <f>"Customer Service Kiosk at locations Remote from the Plazas - Overhead charges and Profit in respect of B-6004-c ("&amp; TEXT(F422,"##%") &amp; ")"</f>
        <v>Customer Service Kiosk at locations Remote from the Plazas - Overhead charges and Profit in respect of B-6004-c (%)</v>
      </c>
      <c r="D422" s="147" t="s">
        <v>320</v>
      </c>
      <c r="E422" s="302">
        <f>+G421</f>
        <v>600000</v>
      </c>
      <c r="F422" s="312"/>
      <c r="G422" s="74">
        <f>+E422*F422</f>
        <v>0</v>
      </c>
      <c r="H422" s="234"/>
      <c r="I422" s="235"/>
      <c r="J422" s="230"/>
      <c r="K422" s="231"/>
      <c r="L422" s="231"/>
      <c r="M422" s="231"/>
      <c r="N422" s="231"/>
      <c r="O422" s="231"/>
      <c r="P422" s="231"/>
      <c r="Q422" s="231"/>
      <c r="R422" s="231"/>
      <c r="S422" s="231"/>
      <c r="T422" s="231"/>
      <c r="U422" s="232">
        <f>G422/6</f>
        <v>0</v>
      </c>
      <c r="V422" s="230"/>
      <c r="W422" s="231"/>
      <c r="X422" s="231"/>
      <c r="Y422" s="231"/>
      <c r="Z422" s="231"/>
      <c r="AA422" s="231"/>
      <c r="AB422" s="231"/>
      <c r="AC422" s="231"/>
      <c r="AD422" s="231"/>
      <c r="AE422" s="231"/>
      <c r="AF422" s="231"/>
      <c r="AG422" s="232">
        <f>G422/6</f>
        <v>0</v>
      </c>
      <c r="AH422" s="233"/>
      <c r="AI422" s="231"/>
      <c r="AJ422" s="231"/>
      <c r="AK422" s="231"/>
      <c r="AL422" s="231"/>
      <c r="AM422" s="231"/>
      <c r="AN422" s="231"/>
      <c r="AO422" s="231"/>
      <c r="AP422" s="231"/>
      <c r="AQ422" s="231"/>
      <c r="AR422" s="231"/>
      <c r="AS422" s="232">
        <f>G422/6</f>
        <v>0</v>
      </c>
      <c r="AT422" s="233"/>
      <c r="AU422" s="231"/>
      <c r="AV422" s="231"/>
      <c r="AW422" s="231"/>
      <c r="AX422" s="231"/>
      <c r="AY422" s="231"/>
      <c r="AZ422" s="231"/>
      <c r="BA422" s="231"/>
      <c r="BB422" s="231"/>
      <c r="BC422" s="231"/>
      <c r="BD422" s="231"/>
      <c r="BE422" s="232">
        <f>G422/6</f>
        <v>0</v>
      </c>
      <c r="BF422" s="233"/>
      <c r="BG422" s="231"/>
      <c r="BH422" s="231"/>
      <c r="BI422" s="231"/>
      <c r="BJ422" s="231"/>
      <c r="BK422" s="231"/>
      <c r="BL422" s="231"/>
      <c r="BM422" s="231"/>
      <c r="BN422" s="231"/>
      <c r="BO422" s="231"/>
      <c r="BP422" s="231"/>
      <c r="BQ422" s="232">
        <f>G422/6</f>
        <v>0</v>
      </c>
      <c r="BR422" s="233"/>
      <c r="BS422" s="231"/>
      <c r="BT422" s="231"/>
      <c r="BU422" s="231"/>
      <c r="BV422" s="231"/>
      <c r="BW422" s="231"/>
      <c r="BX422" s="231"/>
      <c r="BY422" s="231"/>
      <c r="BZ422" s="231"/>
      <c r="CA422" s="231"/>
      <c r="CB422" s="231"/>
      <c r="CC422" s="232">
        <f>G422-SUM(H422:CB422)</f>
        <v>0</v>
      </c>
      <c r="CD422" s="368"/>
    </row>
    <row r="423" spans="1:82" ht="27" x14ac:dyDescent="0.75">
      <c r="A423" s="39"/>
      <c r="B423" s="73" t="s">
        <v>503</v>
      </c>
      <c r="C423" s="129" t="str">
        <f>"Customer Service Kiosks at Toll Plazas - Allowance for Customer Service Kiosks Planning and Design ("&amp; TEXT(F423,"##### ###") &amp;")"</f>
        <v>Customer Service Kiosks at Toll Plazas - Allowance for Customer Service Kiosks Planning and Design (400 000)</v>
      </c>
      <c r="D423" s="29" t="s">
        <v>318</v>
      </c>
      <c r="E423" s="255">
        <v>1</v>
      </c>
      <c r="F423" s="76">
        <v>400000</v>
      </c>
      <c r="G423" s="74">
        <f t="shared" ref="G423" si="347">+E423*F423</f>
        <v>400000</v>
      </c>
      <c r="H423" s="234"/>
      <c r="I423" s="235"/>
      <c r="J423" s="230"/>
      <c r="K423" s="231"/>
      <c r="L423" s="231"/>
      <c r="M423" s="231"/>
      <c r="N423" s="231"/>
      <c r="O423" s="231"/>
      <c r="P423" s="231"/>
      <c r="Q423" s="231"/>
      <c r="R423" s="231"/>
      <c r="S423" s="231"/>
      <c r="T423" s="231"/>
      <c r="U423" s="232">
        <f t="shared" ref="U423" si="348">G423/6</f>
        <v>66666.67</v>
      </c>
      <c r="V423" s="230"/>
      <c r="W423" s="231"/>
      <c r="X423" s="231"/>
      <c r="Y423" s="231"/>
      <c r="Z423" s="231"/>
      <c r="AA423" s="231"/>
      <c r="AB423" s="231"/>
      <c r="AC423" s="231"/>
      <c r="AD423" s="231"/>
      <c r="AE423" s="231"/>
      <c r="AF423" s="231"/>
      <c r="AG423" s="232">
        <f t="shared" ref="AG423" si="349">G423/6</f>
        <v>66666.67</v>
      </c>
      <c r="AH423" s="233"/>
      <c r="AI423" s="231"/>
      <c r="AJ423" s="231"/>
      <c r="AK423" s="231"/>
      <c r="AL423" s="231"/>
      <c r="AM423" s="231"/>
      <c r="AN423" s="231"/>
      <c r="AO423" s="231"/>
      <c r="AP423" s="231"/>
      <c r="AQ423" s="231"/>
      <c r="AR423" s="231"/>
      <c r="AS423" s="232">
        <f t="shared" ref="AS423" si="350">G423/6</f>
        <v>66666.67</v>
      </c>
      <c r="AT423" s="233"/>
      <c r="AU423" s="231"/>
      <c r="AV423" s="231"/>
      <c r="AW423" s="231"/>
      <c r="AX423" s="231"/>
      <c r="AY423" s="231"/>
      <c r="AZ423" s="231"/>
      <c r="BA423" s="231"/>
      <c r="BB423" s="231"/>
      <c r="BC423" s="231"/>
      <c r="BD423" s="231"/>
      <c r="BE423" s="232">
        <f t="shared" ref="BE423" si="351">G423/6</f>
        <v>66666.67</v>
      </c>
      <c r="BF423" s="233"/>
      <c r="BG423" s="231"/>
      <c r="BH423" s="231"/>
      <c r="BI423" s="231"/>
      <c r="BJ423" s="231"/>
      <c r="BK423" s="231"/>
      <c r="BL423" s="231"/>
      <c r="BM423" s="231"/>
      <c r="BN423" s="231"/>
      <c r="BO423" s="231"/>
      <c r="BP423" s="231"/>
      <c r="BQ423" s="232">
        <f t="shared" ref="BQ423" si="352">G423/6</f>
        <v>66666.67</v>
      </c>
      <c r="BR423" s="233"/>
      <c r="BS423" s="231"/>
      <c r="BT423" s="231"/>
      <c r="BU423" s="231"/>
      <c r="BV423" s="231"/>
      <c r="BW423" s="231"/>
      <c r="BX423" s="231"/>
      <c r="BY423" s="231"/>
      <c r="BZ423" s="231"/>
      <c r="CA423" s="231"/>
      <c r="CB423" s="231"/>
      <c r="CC423" s="232">
        <f t="shared" ref="CC423" si="353">G423-SUM(H423:CB423)</f>
        <v>66666.649999999994</v>
      </c>
      <c r="CD423" s="368"/>
    </row>
    <row r="424" spans="1:82" x14ac:dyDescent="0.75">
      <c r="A424" s="43"/>
      <c r="B424" s="26" t="s">
        <v>504</v>
      </c>
      <c r="C424" s="27" t="str">
        <f>"Customer Service Kiosks at Toll Plazas - Overhead Charges and Profit in respect of B-6005-a ("&amp; TEXT(F424,"#.##%") &amp; ")"</f>
        <v>Customer Service Kiosks at Toll Plazas - Overhead Charges and Profit in respect of B-6005-a (.%)</v>
      </c>
      <c r="D424" s="147" t="s">
        <v>320</v>
      </c>
      <c r="E424" s="302">
        <f>+G423</f>
        <v>400000</v>
      </c>
      <c r="F424" s="312"/>
      <c r="G424" s="74">
        <f>+E424*F424</f>
        <v>0</v>
      </c>
      <c r="H424" s="234"/>
      <c r="I424" s="235"/>
      <c r="J424" s="230"/>
      <c r="K424" s="231"/>
      <c r="L424" s="231"/>
      <c r="M424" s="231"/>
      <c r="N424" s="231"/>
      <c r="O424" s="231"/>
      <c r="P424" s="231"/>
      <c r="Q424" s="231"/>
      <c r="R424" s="231"/>
      <c r="S424" s="231"/>
      <c r="T424" s="231"/>
      <c r="U424" s="232">
        <f>G424/6</f>
        <v>0</v>
      </c>
      <c r="V424" s="230"/>
      <c r="W424" s="231"/>
      <c r="X424" s="231"/>
      <c r="Y424" s="231"/>
      <c r="Z424" s="231"/>
      <c r="AA424" s="231"/>
      <c r="AB424" s="231"/>
      <c r="AC424" s="231"/>
      <c r="AD424" s="231"/>
      <c r="AE424" s="231"/>
      <c r="AF424" s="231"/>
      <c r="AG424" s="232">
        <f>G424/6</f>
        <v>0</v>
      </c>
      <c r="AH424" s="233"/>
      <c r="AI424" s="231"/>
      <c r="AJ424" s="231"/>
      <c r="AK424" s="231"/>
      <c r="AL424" s="231"/>
      <c r="AM424" s="231"/>
      <c r="AN424" s="231"/>
      <c r="AO424" s="231"/>
      <c r="AP424" s="231"/>
      <c r="AQ424" s="231"/>
      <c r="AR424" s="231"/>
      <c r="AS424" s="232">
        <f>G424/6</f>
        <v>0</v>
      </c>
      <c r="AT424" s="233"/>
      <c r="AU424" s="231"/>
      <c r="AV424" s="231"/>
      <c r="AW424" s="231"/>
      <c r="AX424" s="231"/>
      <c r="AY424" s="231"/>
      <c r="AZ424" s="231"/>
      <c r="BA424" s="231"/>
      <c r="BB424" s="231"/>
      <c r="BC424" s="231"/>
      <c r="BD424" s="231"/>
      <c r="BE424" s="232">
        <f>G424/6</f>
        <v>0</v>
      </c>
      <c r="BF424" s="233"/>
      <c r="BG424" s="231"/>
      <c r="BH424" s="231"/>
      <c r="BI424" s="231"/>
      <c r="BJ424" s="231"/>
      <c r="BK424" s="231"/>
      <c r="BL424" s="231"/>
      <c r="BM424" s="231"/>
      <c r="BN424" s="231"/>
      <c r="BO424" s="231"/>
      <c r="BP424" s="231"/>
      <c r="BQ424" s="232">
        <f>G424/6</f>
        <v>0</v>
      </c>
      <c r="BR424" s="233"/>
      <c r="BS424" s="231"/>
      <c r="BT424" s="231"/>
      <c r="BU424" s="231"/>
      <c r="BV424" s="231"/>
      <c r="BW424" s="231"/>
      <c r="BX424" s="231"/>
      <c r="BY424" s="231"/>
      <c r="BZ424" s="231"/>
      <c r="CA424" s="231"/>
      <c r="CB424" s="231"/>
      <c r="CC424" s="232">
        <f>G424-SUM(H424:CB424)</f>
        <v>0</v>
      </c>
      <c r="CD424" s="368"/>
    </row>
    <row r="425" spans="1:82" ht="27" x14ac:dyDescent="0.75">
      <c r="A425" s="43"/>
      <c r="B425" s="73" t="s">
        <v>505</v>
      </c>
      <c r="C425" s="129" t="str">
        <f>"Information Points and Desks at locations Remote from Plaza - Supply and Installation of Customer Service Kiosks Shop-fittings (" &amp; TEXT(F425,"### ###") &amp;")"</f>
        <v>Information Points and Desks at locations Remote from Plaza - Supply and Installation of Customer Service Kiosks Shop-fittings (600 000)</v>
      </c>
      <c r="D425" s="29" t="s">
        <v>318</v>
      </c>
      <c r="E425" s="255">
        <v>1</v>
      </c>
      <c r="F425" s="76">
        <v>600000</v>
      </c>
      <c r="G425" s="74">
        <f t="shared" ref="G425" si="354">+E425*F425</f>
        <v>600000</v>
      </c>
      <c r="H425" s="234"/>
      <c r="I425" s="235"/>
      <c r="J425" s="230"/>
      <c r="K425" s="231"/>
      <c r="L425" s="231"/>
      <c r="M425" s="231"/>
      <c r="N425" s="231"/>
      <c r="O425" s="231"/>
      <c r="P425" s="231"/>
      <c r="Q425" s="231"/>
      <c r="R425" s="231"/>
      <c r="S425" s="231"/>
      <c r="T425" s="231"/>
      <c r="U425" s="232">
        <f t="shared" ref="U425" si="355">G425/6</f>
        <v>100000</v>
      </c>
      <c r="V425" s="230"/>
      <c r="W425" s="231"/>
      <c r="X425" s="231"/>
      <c r="Y425" s="231"/>
      <c r="Z425" s="231"/>
      <c r="AA425" s="231"/>
      <c r="AB425" s="231"/>
      <c r="AC425" s="231"/>
      <c r="AD425" s="231"/>
      <c r="AE425" s="231"/>
      <c r="AF425" s="231"/>
      <c r="AG425" s="232">
        <f t="shared" ref="AG425" si="356">G425/6</f>
        <v>100000</v>
      </c>
      <c r="AH425" s="233"/>
      <c r="AI425" s="231"/>
      <c r="AJ425" s="231"/>
      <c r="AK425" s="231"/>
      <c r="AL425" s="231"/>
      <c r="AM425" s="231"/>
      <c r="AN425" s="231"/>
      <c r="AO425" s="231"/>
      <c r="AP425" s="231"/>
      <c r="AQ425" s="231"/>
      <c r="AR425" s="231"/>
      <c r="AS425" s="232">
        <f t="shared" ref="AS425" si="357">G425/6</f>
        <v>100000</v>
      </c>
      <c r="AT425" s="233"/>
      <c r="AU425" s="231"/>
      <c r="AV425" s="231"/>
      <c r="AW425" s="231"/>
      <c r="AX425" s="231"/>
      <c r="AY425" s="231"/>
      <c r="AZ425" s="231"/>
      <c r="BA425" s="231"/>
      <c r="BB425" s="231"/>
      <c r="BC425" s="231"/>
      <c r="BD425" s="231"/>
      <c r="BE425" s="232">
        <f t="shared" ref="BE425" si="358">G425/6</f>
        <v>100000</v>
      </c>
      <c r="BF425" s="233"/>
      <c r="BG425" s="231"/>
      <c r="BH425" s="231"/>
      <c r="BI425" s="231"/>
      <c r="BJ425" s="231"/>
      <c r="BK425" s="231"/>
      <c r="BL425" s="231"/>
      <c r="BM425" s="231"/>
      <c r="BN425" s="231"/>
      <c r="BO425" s="231"/>
      <c r="BP425" s="231"/>
      <c r="BQ425" s="232">
        <f t="shared" ref="BQ425" si="359">G425/6</f>
        <v>100000</v>
      </c>
      <c r="BR425" s="233"/>
      <c r="BS425" s="231"/>
      <c r="BT425" s="231"/>
      <c r="BU425" s="231"/>
      <c r="BV425" s="231"/>
      <c r="BW425" s="231"/>
      <c r="BX425" s="231"/>
      <c r="BY425" s="231"/>
      <c r="BZ425" s="231"/>
      <c r="CA425" s="231"/>
      <c r="CB425" s="231"/>
      <c r="CC425" s="232">
        <f t="shared" ref="CC425" si="360">G425-SUM(H425:CB425)</f>
        <v>100000</v>
      </c>
      <c r="CD425" s="368"/>
    </row>
    <row r="426" spans="1:82" x14ac:dyDescent="0.75">
      <c r="A426" s="43"/>
      <c r="B426" s="26" t="s">
        <v>506</v>
      </c>
      <c r="C426" s="27" t="str">
        <f>"Customer Service Kiosks at Toll Plazas - Overhead charges and Profit in respect of B-6005-c ("&amp; TEXT(F426,"#.##%") &amp; ")"</f>
        <v>Customer Service Kiosks at Toll Plazas - Overhead charges and Profit in respect of B-6005-c (.%)</v>
      </c>
      <c r="D426" s="147" t="s">
        <v>320</v>
      </c>
      <c r="E426" s="302">
        <f>+G425</f>
        <v>600000</v>
      </c>
      <c r="F426" s="312"/>
      <c r="G426" s="74">
        <f>+E426*F426</f>
        <v>0</v>
      </c>
      <c r="H426" s="234"/>
      <c r="I426" s="235"/>
      <c r="J426" s="230"/>
      <c r="K426" s="231"/>
      <c r="L426" s="231"/>
      <c r="M426" s="231"/>
      <c r="N426" s="231"/>
      <c r="O426" s="231"/>
      <c r="P426" s="231"/>
      <c r="Q426" s="231"/>
      <c r="R426" s="231"/>
      <c r="S426" s="231"/>
      <c r="T426" s="231"/>
      <c r="U426" s="232">
        <f>G426/6</f>
        <v>0</v>
      </c>
      <c r="V426" s="230"/>
      <c r="W426" s="231"/>
      <c r="X426" s="231"/>
      <c r="Y426" s="231"/>
      <c r="Z426" s="231"/>
      <c r="AA426" s="231"/>
      <c r="AB426" s="231"/>
      <c r="AC426" s="231"/>
      <c r="AD426" s="231"/>
      <c r="AE426" s="231"/>
      <c r="AF426" s="231"/>
      <c r="AG426" s="232">
        <f>G426/6</f>
        <v>0</v>
      </c>
      <c r="AH426" s="233"/>
      <c r="AI426" s="231"/>
      <c r="AJ426" s="231"/>
      <c r="AK426" s="231"/>
      <c r="AL426" s="231"/>
      <c r="AM426" s="231"/>
      <c r="AN426" s="231"/>
      <c r="AO426" s="231"/>
      <c r="AP426" s="231"/>
      <c r="AQ426" s="231"/>
      <c r="AR426" s="231"/>
      <c r="AS426" s="232">
        <f>G426/6</f>
        <v>0</v>
      </c>
      <c r="AT426" s="233"/>
      <c r="AU426" s="231"/>
      <c r="AV426" s="231"/>
      <c r="AW426" s="231"/>
      <c r="AX426" s="231"/>
      <c r="AY426" s="231"/>
      <c r="AZ426" s="231"/>
      <c r="BA426" s="231"/>
      <c r="BB426" s="231"/>
      <c r="BC426" s="231"/>
      <c r="BD426" s="231"/>
      <c r="BE426" s="232">
        <f>G426/6</f>
        <v>0</v>
      </c>
      <c r="BF426" s="233"/>
      <c r="BG426" s="231"/>
      <c r="BH426" s="231"/>
      <c r="BI426" s="231"/>
      <c r="BJ426" s="231"/>
      <c r="BK426" s="231"/>
      <c r="BL426" s="231"/>
      <c r="BM426" s="231"/>
      <c r="BN426" s="231"/>
      <c r="BO426" s="231"/>
      <c r="BP426" s="231"/>
      <c r="BQ426" s="232">
        <f>G426/6</f>
        <v>0</v>
      </c>
      <c r="BR426" s="233"/>
      <c r="BS426" s="231"/>
      <c r="BT426" s="231"/>
      <c r="BU426" s="231"/>
      <c r="BV426" s="231"/>
      <c r="BW426" s="231"/>
      <c r="BX426" s="231"/>
      <c r="BY426" s="231"/>
      <c r="BZ426" s="231"/>
      <c r="CA426" s="231"/>
      <c r="CB426" s="231"/>
      <c r="CC426" s="232">
        <f>G426-SUM(H426:CB426)</f>
        <v>0</v>
      </c>
      <c r="CD426" s="368"/>
    </row>
    <row r="427" spans="1:82" ht="27" x14ac:dyDescent="0.75">
      <c r="A427" s="43"/>
      <c r="B427" s="73" t="s">
        <v>507</v>
      </c>
      <c r="C427" s="129" t="str">
        <f>"Information Points and Desks at locations Remote from Plaza - Allowance for Information Points and Desks and associated Furniture – Planning and Design (" &amp; TEXT(F427,"### ###") &amp;")"</f>
        <v>Information Points and Desks at locations Remote from Plaza - Allowance for Information Points and Desks and associated Furniture – Planning and Design (200 000)</v>
      </c>
      <c r="D427" s="29" t="s">
        <v>318</v>
      </c>
      <c r="E427" s="255">
        <v>1</v>
      </c>
      <c r="F427" s="76">
        <v>200000</v>
      </c>
      <c r="G427" s="74">
        <f t="shared" ref="G427" si="361">+E427*F427</f>
        <v>200000</v>
      </c>
      <c r="H427" s="234"/>
      <c r="I427" s="235"/>
      <c r="J427" s="230"/>
      <c r="K427" s="231"/>
      <c r="L427" s="231"/>
      <c r="M427" s="231"/>
      <c r="N427" s="231"/>
      <c r="O427" s="231"/>
      <c r="P427" s="231"/>
      <c r="Q427" s="231"/>
      <c r="R427" s="231"/>
      <c r="S427" s="231"/>
      <c r="T427" s="231"/>
      <c r="U427" s="232">
        <f t="shared" ref="U427" si="362">G427/6</f>
        <v>33333.33</v>
      </c>
      <c r="V427" s="230"/>
      <c r="W427" s="231"/>
      <c r="X427" s="231"/>
      <c r="Y427" s="231"/>
      <c r="Z427" s="231"/>
      <c r="AA427" s="231"/>
      <c r="AB427" s="231"/>
      <c r="AC427" s="231"/>
      <c r="AD427" s="231"/>
      <c r="AE427" s="231"/>
      <c r="AF427" s="231"/>
      <c r="AG427" s="232">
        <f t="shared" ref="AG427" si="363">G427/6</f>
        <v>33333.33</v>
      </c>
      <c r="AH427" s="233"/>
      <c r="AI427" s="231"/>
      <c r="AJ427" s="231"/>
      <c r="AK427" s="231"/>
      <c r="AL427" s="231"/>
      <c r="AM427" s="231"/>
      <c r="AN427" s="231"/>
      <c r="AO427" s="231"/>
      <c r="AP427" s="231"/>
      <c r="AQ427" s="231"/>
      <c r="AR427" s="231"/>
      <c r="AS427" s="232">
        <f t="shared" ref="AS427" si="364">G427/6</f>
        <v>33333.33</v>
      </c>
      <c r="AT427" s="233"/>
      <c r="AU427" s="231"/>
      <c r="AV427" s="231"/>
      <c r="AW427" s="231"/>
      <c r="AX427" s="231"/>
      <c r="AY427" s="231"/>
      <c r="AZ427" s="231"/>
      <c r="BA427" s="231"/>
      <c r="BB427" s="231"/>
      <c r="BC427" s="231"/>
      <c r="BD427" s="231"/>
      <c r="BE427" s="232">
        <f t="shared" ref="BE427" si="365">G427/6</f>
        <v>33333.33</v>
      </c>
      <c r="BF427" s="233"/>
      <c r="BG427" s="231"/>
      <c r="BH427" s="231"/>
      <c r="BI427" s="231"/>
      <c r="BJ427" s="231"/>
      <c r="BK427" s="231"/>
      <c r="BL427" s="231"/>
      <c r="BM427" s="231"/>
      <c r="BN427" s="231"/>
      <c r="BO427" s="231"/>
      <c r="BP427" s="231"/>
      <c r="BQ427" s="232">
        <f t="shared" ref="BQ427" si="366">G427/6</f>
        <v>33333.33</v>
      </c>
      <c r="BR427" s="233"/>
      <c r="BS427" s="231"/>
      <c r="BT427" s="231"/>
      <c r="BU427" s="231"/>
      <c r="BV427" s="231"/>
      <c r="BW427" s="231"/>
      <c r="BX427" s="231"/>
      <c r="BY427" s="231"/>
      <c r="BZ427" s="231"/>
      <c r="CA427" s="231"/>
      <c r="CB427" s="231"/>
      <c r="CC427" s="232">
        <f t="shared" ref="CC427" si="367">G427-SUM(H427:CB427)</f>
        <v>33333.35</v>
      </c>
      <c r="CD427" s="368"/>
    </row>
    <row r="428" spans="1:82" ht="27" x14ac:dyDescent="0.75">
      <c r="A428" s="43"/>
      <c r="B428" s="26" t="s">
        <v>508</v>
      </c>
      <c r="C428" s="27" t="str">
        <f>"Information Points and Desks at locations Remote from Plaza - Overhead Charges and Profit in respect of B-6006-a ("&amp; TEXT(F428,"#.##%") &amp; ")"</f>
        <v>Information Points and Desks at locations Remote from Plaza - Overhead Charges and Profit in respect of B-6006-a (.%)</v>
      </c>
      <c r="D428" s="147" t="s">
        <v>320</v>
      </c>
      <c r="E428" s="302">
        <f>+G427</f>
        <v>200000</v>
      </c>
      <c r="F428" s="312"/>
      <c r="G428" s="74">
        <f>+E428*F428</f>
        <v>0</v>
      </c>
      <c r="H428" s="234"/>
      <c r="I428" s="235"/>
      <c r="J428" s="230"/>
      <c r="K428" s="231"/>
      <c r="L428" s="231"/>
      <c r="M428" s="231"/>
      <c r="N428" s="231"/>
      <c r="O428" s="231"/>
      <c r="P428" s="231"/>
      <c r="Q428" s="231"/>
      <c r="R428" s="231"/>
      <c r="S428" s="231"/>
      <c r="T428" s="231"/>
      <c r="U428" s="232">
        <f>G428/6</f>
        <v>0</v>
      </c>
      <c r="V428" s="230"/>
      <c r="W428" s="231"/>
      <c r="X428" s="231"/>
      <c r="Y428" s="231"/>
      <c r="Z428" s="231"/>
      <c r="AA428" s="231"/>
      <c r="AB428" s="231"/>
      <c r="AC428" s="231"/>
      <c r="AD428" s="231"/>
      <c r="AE428" s="231"/>
      <c r="AF428" s="231"/>
      <c r="AG428" s="232">
        <f>G428/6</f>
        <v>0</v>
      </c>
      <c r="AH428" s="233"/>
      <c r="AI428" s="231"/>
      <c r="AJ428" s="231"/>
      <c r="AK428" s="231"/>
      <c r="AL428" s="231"/>
      <c r="AM428" s="231"/>
      <c r="AN428" s="231"/>
      <c r="AO428" s="231"/>
      <c r="AP428" s="231"/>
      <c r="AQ428" s="231"/>
      <c r="AR428" s="231"/>
      <c r="AS428" s="232">
        <f>G428/6</f>
        <v>0</v>
      </c>
      <c r="AT428" s="233"/>
      <c r="AU428" s="231"/>
      <c r="AV428" s="231"/>
      <c r="AW428" s="231"/>
      <c r="AX428" s="231"/>
      <c r="AY428" s="231"/>
      <c r="AZ428" s="231"/>
      <c r="BA428" s="231"/>
      <c r="BB428" s="231"/>
      <c r="BC428" s="231"/>
      <c r="BD428" s="231"/>
      <c r="BE428" s="232">
        <f>G428/6</f>
        <v>0</v>
      </c>
      <c r="BF428" s="233"/>
      <c r="BG428" s="231"/>
      <c r="BH428" s="231"/>
      <c r="BI428" s="231"/>
      <c r="BJ428" s="231"/>
      <c r="BK428" s="231"/>
      <c r="BL428" s="231"/>
      <c r="BM428" s="231"/>
      <c r="BN428" s="231"/>
      <c r="BO428" s="231"/>
      <c r="BP428" s="231"/>
      <c r="BQ428" s="232">
        <f>G428/6</f>
        <v>0</v>
      </c>
      <c r="BR428" s="233"/>
      <c r="BS428" s="231"/>
      <c r="BT428" s="231"/>
      <c r="BU428" s="231"/>
      <c r="BV428" s="231"/>
      <c r="BW428" s="231"/>
      <c r="BX428" s="231"/>
      <c r="BY428" s="231"/>
      <c r="BZ428" s="231"/>
      <c r="CA428" s="231"/>
      <c r="CB428" s="231"/>
      <c r="CC428" s="232">
        <f>G428-SUM(H428:CB428)</f>
        <v>0</v>
      </c>
      <c r="CD428" s="368"/>
    </row>
    <row r="429" spans="1:82" ht="27" x14ac:dyDescent="0.75">
      <c r="A429" s="43"/>
      <c r="B429" s="73" t="s">
        <v>509</v>
      </c>
      <c r="C429" s="129" t="str">
        <f>"Information Points and Desks at locations Remote from Plaza - Supply and Installation of Information Points and Desks and the associated Furniture (" &amp; TEXT(F429,"### ###") &amp;")"</f>
        <v>Information Points and Desks at locations Remote from Plaza - Supply and Installation of Information Points and Desks and the associated Furniture (400 000)</v>
      </c>
      <c r="D429" s="29" t="s">
        <v>318</v>
      </c>
      <c r="E429" s="255">
        <v>1</v>
      </c>
      <c r="F429" s="76">
        <v>400000</v>
      </c>
      <c r="G429" s="74">
        <f t="shared" ref="G429" si="368">+E429*F429</f>
        <v>400000</v>
      </c>
      <c r="H429" s="234"/>
      <c r="I429" s="235"/>
      <c r="J429" s="230"/>
      <c r="K429" s="231"/>
      <c r="L429" s="231"/>
      <c r="M429" s="231"/>
      <c r="N429" s="231"/>
      <c r="O429" s="231"/>
      <c r="P429" s="231"/>
      <c r="Q429" s="231"/>
      <c r="R429" s="231"/>
      <c r="S429" s="231"/>
      <c r="T429" s="231"/>
      <c r="U429" s="232">
        <f t="shared" ref="U429" si="369">G429/6</f>
        <v>66666.67</v>
      </c>
      <c r="V429" s="230"/>
      <c r="W429" s="231"/>
      <c r="X429" s="231"/>
      <c r="Y429" s="231"/>
      <c r="Z429" s="231"/>
      <c r="AA429" s="231"/>
      <c r="AB429" s="231"/>
      <c r="AC429" s="231"/>
      <c r="AD429" s="231"/>
      <c r="AE429" s="231"/>
      <c r="AF429" s="231"/>
      <c r="AG429" s="232">
        <f t="shared" ref="AG429" si="370">G429/6</f>
        <v>66666.67</v>
      </c>
      <c r="AH429" s="233"/>
      <c r="AI429" s="231"/>
      <c r="AJ429" s="231"/>
      <c r="AK429" s="231"/>
      <c r="AL429" s="231"/>
      <c r="AM429" s="231"/>
      <c r="AN429" s="231"/>
      <c r="AO429" s="231"/>
      <c r="AP429" s="231"/>
      <c r="AQ429" s="231"/>
      <c r="AR429" s="231"/>
      <c r="AS429" s="232">
        <f t="shared" ref="AS429" si="371">G429/6</f>
        <v>66666.67</v>
      </c>
      <c r="AT429" s="233"/>
      <c r="AU429" s="231"/>
      <c r="AV429" s="231"/>
      <c r="AW429" s="231"/>
      <c r="AX429" s="231"/>
      <c r="AY429" s="231"/>
      <c r="AZ429" s="231"/>
      <c r="BA429" s="231"/>
      <c r="BB429" s="231"/>
      <c r="BC429" s="231"/>
      <c r="BD429" s="231"/>
      <c r="BE429" s="232">
        <f t="shared" ref="BE429" si="372">G429/6</f>
        <v>66666.67</v>
      </c>
      <c r="BF429" s="233"/>
      <c r="BG429" s="231"/>
      <c r="BH429" s="231"/>
      <c r="BI429" s="231"/>
      <c r="BJ429" s="231"/>
      <c r="BK429" s="231"/>
      <c r="BL429" s="231"/>
      <c r="BM429" s="231"/>
      <c r="BN429" s="231"/>
      <c r="BO429" s="231"/>
      <c r="BP429" s="231"/>
      <c r="BQ429" s="232">
        <f t="shared" ref="BQ429" si="373">G429/6</f>
        <v>66666.67</v>
      </c>
      <c r="BR429" s="233"/>
      <c r="BS429" s="231"/>
      <c r="BT429" s="231"/>
      <c r="BU429" s="231"/>
      <c r="BV429" s="231"/>
      <c r="BW429" s="231"/>
      <c r="BX429" s="231"/>
      <c r="BY429" s="231"/>
      <c r="BZ429" s="231"/>
      <c r="CA429" s="231"/>
      <c r="CB429" s="231"/>
      <c r="CC429" s="232">
        <f t="shared" ref="CC429" si="374">G429-SUM(H429:CB429)</f>
        <v>66666.649999999994</v>
      </c>
      <c r="CD429" s="368"/>
    </row>
    <row r="430" spans="1:82" ht="27" x14ac:dyDescent="0.75">
      <c r="A430" s="43"/>
      <c r="B430" s="26" t="s">
        <v>510</v>
      </c>
      <c r="C430" s="27" t="str">
        <f>"Information Points and Desks at locations Remote from Plaza - Overhead charges and Profit in respect of B-6006-c ("&amp; TEXT(F430,"#.##%") &amp; ")"</f>
        <v>Information Points and Desks at locations Remote from Plaza - Overhead charges and Profit in respect of B-6006-c (.%)</v>
      </c>
      <c r="D430" s="147" t="s">
        <v>320</v>
      </c>
      <c r="E430" s="302">
        <f>+G429</f>
        <v>400000</v>
      </c>
      <c r="F430" s="312"/>
      <c r="G430" s="74">
        <f>+E430*F430</f>
        <v>0</v>
      </c>
      <c r="H430" s="234"/>
      <c r="I430" s="235"/>
      <c r="J430" s="230"/>
      <c r="K430" s="231"/>
      <c r="L430" s="231"/>
      <c r="M430" s="231"/>
      <c r="N430" s="231"/>
      <c r="O430" s="231"/>
      <c r="P430" s="231"/>
      <c r="Q430" s="231"/>
      <c r="R430" s="231"/>
      <c r="S430" s="231"/>
      <c r="T430" s="231"/>
      <c r="U430" s="232">
        <f>G430/6</f>
        <v>0</v>
      </c>
      <c r="V430" s="230"/>
      <c r="W430" s="231"/>
      <c r="X430" s="231"/>
      <c r="Y430" s="231"/>
      <c r="Z430" s="231"/>
      <c r="AA430" s="231"/>
      <c r="AB430" s="231"/>
      <c r="AC430" s="231"/>
      <c r="AD430" s="231"/>
      <c r="AE430" s="231"/>
      <c r="AF430" s="231"/>
      <c r="AG430" s="232">
        <f>G430/6</f>
        <v>0</v>
      </c>
      <c r="AH430" s="233"/>
      <c r="AI430" s="231"/>
      <c r="AJ430" s="231"/>
      <c r="AK430" s="231"/>
      <c r="AL430" s="231"/>
      <c r="AM430" s="231"/>
      <c r="AN430" s="231"/>
      <c r="AO430" s="231"/>
      <c r="AP430" s="231"/>
      <c r="AQ430" s="231"/>
      <c r="AR430" s="231"/>
      <c r="AS430" s="232">
        <f>G430/6</f>
        <v>0</v>
      </c>
      <c r="AT430" s="233"/>
      <c r="AU430" s="231"/>
      <c r="AV430" s="231"/>
      <c r="AW430" s="231"/>
      <c r="AX430" s="231"/>
      <c r="AY430" s="231"/>
      <c r="AZ430" s="231"/>
      <c r="BA430" s="231"/>
      <c r="BB430" s="231"/>
      <c r="BC430" s="231"/>
      <c r="BD430" s="231"/>
      <c r="BE430" s="232">
        <f>G430/6</f>
        <v>0</v>
      </c>
      <c r="BF430" s="233"/>
      <c r="BG430" s="231"/>
      <c r="BH430" s="231"/>
      <c r="BI430" s="231"/>
      <c r="BJ430" s="231"/>
      <c r="BK430" s="231"/>
      <c r="BL430" s="231"/>
      <c r="BM430" s="231"/>
      <c r="BN430" s="231"/>
      <c r="BO430" s="231"/>
      <c r="BP430" s="231"/>
      <c r="BQ430" s="232">
        <f>G430/6</f>
        <v>0</v>
      </c>
      <c r="BR430" s="233"/>
      <c r="BS430" s="231"/>
      <c r="BT430" s="231"/>
      <c r="BU430" s="231"/>
      <c r="BV430" s="231"/>
      <c r="BW430" s="231"/>
      <c r="BX430" s="231"/>
      <c r="BY430" s="231"/>
      <c r="BZ430" s="231"/>
      <c r="CA430" s="231"/>
      <c r="CB430" s="231"/>
      <c r="CC430" s="232">
        <f>G430-SUM(H430:CB430)</f>
        <v>0</v>
      </c>
      <c r="CD430" s="368"/>
    </row>
    <row r="431" spans="1:82" ht="27" x14ac:dyDescent="0.75">
      <c r="A431" s="43"/>
      <c r="B431" s="73" t="s">
        <v>511</v>
      </c>
      <c r="C431" s="129" t="str">
        <f>"Fire detection and suppression systems complete per Control Centre – Fire detection and suppression systems (" &amp; TEXT(F431,"##  ###") &amp;")"</f>
        <v>Fire detection and suppression systems complete per Control Centre – Fire detection and suppression systems (350 000)</v>
      </c>
      <c r="D431" s="29" t="s">
        <v>318</v>
      </c>
      <c r="E431" s="255">
        <v>1</v>
      </c>
      <c r="F431" s="76">
        <v>350000</v>
      </c>
      <c r="G431" s="74">
        <f t="shared" ref="G431" si="375">+E431*F431</f>
        <v>350000</v>
      </c>
      <c r="H431" s="234"/>
      <c r="I431" s="235"/>
      <c r="J431" s="230"/>
      <c r="K431" s="231"/>
      <c r="L431" s="231"/>
      <c r="M431" s="231"/>
      <c r="N431" s="231"/>
      <c r="O431" s="231"/>
      <c r="P431" s="231"/>
      <c r="Q431" s="231"/>
      <c r="R431" s="231"/>
      <c r="S431" s="231"/>
      <c r="T431" s="231"/>
      <c r="U431" s="232">
        <f t="shared" ref="U431" si="376">G431/6</f>
        <v>58333.33</v>
      </c>
      <c r="V431" s="230"/>
      <c r="W431" s="231"/>
      <c r="X431" s="231"/>
      <c r="Y431" s="231"/>
      <c r="Z431" s="231"/>
      <c r="AA431" s="231"/>
      <c r="AB431" s="231"/>
      <c r="AC431" s="231"/>
      <c r="AD431" s="231"/>
      <c r="AE431" s="231"/>
      <c r="AF431" s="231"/>
      <c r="AG431" s="232">
        <f t="shared" ref="AG431" si="377">G431/6</f>
        <v>58333.33</v>
      </c>
      <c r="AH431" s="233"/>
      <c r="AI431" s="231"/>
      <c r="AJ431" s="231"/>
      <c r="AK431" s="231"/>
      <c r="AL431" s="231"/>
      <c r="AM431" s="231"/>
      <c r="AN431" s="231"/>
      <c r="AO431" s="231"/>
      <c r="AP431" s="231"/>
      <c r="AQ431" s="231"/>
      <c r="AR431" s="231"/>
      <c r="AS431" s="232">
        <f t="shared" ref="AS431" si="378">G431/6</f>
        <v>58333.33</v>
      </c>
      <c r="AT431" s="233"/>
      <c r="AU431" s="231"/>
      <c r="AV431" s="231"/>
      <c r="AW431" s="231"/>
      <c r="AX431" s="231"/>
      <c r="AY431" s="231"/>
      <c r="AZ431" s="231"/>
      <c r="BA431" s="231"/>
      <c r="BB431" s="231"/>
      <c r="BC431" s="231"/>
      <c r="BD431" s="231"/>
      <c r="BE431" s="232">
        <f t="shared" ref="BE431" si="379">G431/6</f>
        <v>58333.33</v>
      </c>
      <c r="BF431" s="233"/>
      <c r="BG431" s="231"/>
      <c r="BH431" s="231"/>
      <c r="BI431" s="231"/>
      <c r="BJ431" s="231"/>
      <c r="BK431" s="231"/>
      <c r="BL431" s="231"/>
      <c r="BM431" s="231"/>
      <c r="BN431" s="231"/>
      <c r="BO431" s="231"/>
      <c r="BP431" s="231"/>
      <c r="BQ431" s="232">
        <f t="shared" ref="BQ431" si="380">G431/6</f>
        <v>58333.33</v>
      </c>
      <c r="BR431" s="233"/>
      <c r="BS431" s="231"/>
      <c r="BT431" s="231"/>
      <c r="BU431" s="231"/>
      <c r="BV431" s="231"/>
      <c r="BW431" s="231"/>
      <c r="BX431" s="231"/>
      <c r="BY431" s="231"/>
      <c r="BZ431" s="231"/>
      <c r="CA431" s="231"/>
      <c r="CB431" s="231"/>
      <c r="CC431" s="232">
        <f t="shared" ref="CC431" si="381">G431-SUM(H431:CB431)</f>
        <v>58333.35</v>
      </c>
      <c r="CD431" s="368"/>
    </row>
    <row r="432" spans="1:82" ht="27" x14ac:dyDescent="0.75">
      <c r="A432" s="43"/>
      <c r="B432" s="26" t="s">
        <v>512</v>
      </c>
      <c r="C432" s="27" t="str">
        <f>"Fire detection and suppression systems complete per Control Centre - Overhead Charges and Profit in respect of B-6007-a ("&amp; TEXT(F432,"#.##%") &amp; ")"</f>
        <v>Fire detection and suppression systems complete per Control Centre - Overhead Charges and Profit in respect of B-6007-a (.%)</v>
      </c>
      <c r="D432" s="147" t="s">
        <v>320</v>
      </c>
      <c r="E432" s="302">
        <f>+G431</f>
        <v>350000</v>
      </c>
      <c r="F432" s="312"/>
      <c r="G432" s="74">
        <f>+E432*F432</f>
        <v>0</v>
      </c>
      <c r="H432" s="234"/>
      <c r="I432" s="235"/>
      <c r="J432" s="230"/>
      <c r="K432" s="231"/>
      <c r="L432" s="231"/>
      <c r="M432" s="231"/>
      <c r="N432" s="231"/>
      <c r="O432" s="231"/>
      <c r="P432" s="231"/>
      <c r="Q432" s="231"/>
      <c r="R432" s="231"/>
      <c r="S432" s="231"/>
      <c r="T432" s="231"/>
      <c r="U432" s="232">
        <f>G432/6</f>
        <v>0</v>
      </c>
      <c r="V432" s="230"/>
      <c r="W432" s="231"/>
      <c r="X432" s="231"/>
      <c r="Y432" s="231"/>
      <c r="Z432" s="231"/>
      <c r="AA432" s="231"/>
      <c r="AB432" s="231"/>
      <c r="AC432" s="231"/>
      <c r="AD432" s="231"/>
      <c r="AE432" s="231"/>
      <c r="AF432" s="231"/>
      <c r="AG432" s="232">
        <f>G432/6</f>
        <v>0</v>
      </c>
      <c r="AH432" s="233"/>
      <c r="AI432" s="231"/>
      <c r="AJ432" s="231"/>
      <c r="AK432" s="231"/>
      <c r="AL432" s="231"/>
      <c r="AM432" s="231"/>
      <c r="AN432" s="231"/>
      <c r="AO432" s="231"/>
      <c r="AP432" s="231"/>
      <c r="AQ432" s="231"/>
      <c r="AR432" s="231"/>
      <c r="AS432" s="232">
        <f>G432/6</f>
        <v>0</v>
      </c>
      <c r="AT432" s="233"/>
      <c r="AU432" s="231"/>
      <c r="AV432" s="231"/>
      <c r="AW432" s="231"/>
      <c r="AX432" s="231"/>
      <c r="AY432" s="231"/>
      <c r="AZ432" s="231"/>
      <c r="BA432" s="231"/>
      <c r="BB432" s="231"/>
      <c r="BC432" s="231"/>
      <c r="BD432" s="231"/>
      <c r="BE432" s="232">
        <f>G432/6</f>
        <v>0</v>
      </c>
      <c r="BF432" s="233"/>
      <c r="BG432" s="231"/>
      <c r="BH432" s="231"/>
      <c r="BI432" s="231"/>
      <c r="BJ432" s="231"/>
      <c r="BK432" s="231"/>
      <c r="BL432" s="231"/>
      <c r="BM432" s="231"/>
      <c r="BN432" s="231"/>
      <c r="BO432" s="231"/>
      <c r="BP432" s="231"/>
      <c r="BQ432" s="232">
        <f>G432/6</f>
        <v>0</v>
      </c>
      <c r="BR432" s="233"/>
      <c r="BS432" s="231"/>
      <c r="BT432" s="231"/>
      <c r="BU432" s="231"/>
      <c r="BV432" s="231"/>
      <c r="BW432" s="231"/>
      <c r="BX432" s="231"/>
      <c r="BY432" s="231"/>
      <c r="BZ432" s="231"/>
      <c r="CA432" s="231"/>
      <c r="CB432" s="231"/>
      <c r="CC432" s="232">
        <f>G432-SUM(H432:CB432)</f>
        <v>0</v>
      </c>
      <c r="CD432" s="368"/>
    </row>
    <row r="433" spans="1:82" x14ac:dyDescent="0.75">
      <c r="A433" s="43"/>
      <c r="B433" s="73" t="s">
        <v>513</v>
      </c>
      <c r="C433" s="129" t="str">
        <f>"Provision of PABX telephone system per Control Centre – PABX telephone system (" &amp; TEXT(F433,"## ###") &amp;")"</f>
        <v>Provision of PABX telephone system per Control Centre – PABX telephone system (400 000)</v>
      </c>
      <c r="D433" s="29" t="s">
        <v>318</v>
      </c>
      <c r="E433" s="255">
        <v>1</v>
      </c>
      <c r="F433" s="76">
        <v>400000</v>
      </c>
      <c r="G433" s="74">
        <f t="shared" ref="G433" si="382">+E433*F433</f>
        <v>400000</v>
      </c>
      <c r="H433" s="234"/>
      <c r="I433" s="235"/>
      <c r="J433" s="230"/>
      <c r="K433" s="231"/>
      <c r="L433" s="231"/>
      <c r="M433" s="231"/>
      <c r="N433" s="231"/>
      <c r="O433" s="231"/>
      <c r="P433" s="231"/>
      <c r="Q433" s="231"/>
      <c r="R433" s="231"/>
      <c r="S433" s="231"/>
      <c r="T433" s="231"/>
      <c r="U433" s="232">
        <f t="shared" ref="U433" si="383">G433/6</f>
        <v>66666.67</v>
      </c>
      <c r="V433" s="230"/>
      <c r="W433" s="231"/>
      <c r="X433" s="231"/>
      <c r="Y433" s="231"/>
      <c r="Z433" s="231"/>
      <c r="AA433" s="231"/>
      <c r="AB433" s="231"/>
      <c r="AC433" s="231"/>
      <c r="AD433" s="231"/>
      <c r="AE433" s="231"/>
      <c r="AF433" s="231"/>
      <c r="AG433" s="232">
        <f t="shared" ref="AG433" si="384">G433/6</f>
        <v>66666.67</v>
      </c>
      <c r="AH433" s="233"/>
      <c r="AI433" s="231"/>
      <c r="AJ433" s="231"/>
      <c r="AK433" s="231"/>
      <c r="AL433" s="231"/>
      <c r="AM433" s="231"/>
      <c r="AN433" s="231"/>
      <c r="AO433" s="231"/>
      <c r="AP433" s="231"/>
      <c r="AQ433" s="231"/>
      <c r="AR433" s="231"/>
      <c r="AS433" s="232">
        <f t="shared" ref="AS433" si="385">G433/6</f>
        <v>66666.67</v>
      </c>
      <c r="AT433" s="233"/>
      <c r="AU433" s="231"/>
      <c r="AV433" s="231"/>
      <c r="AW433" s="231"/>
      <c r="AX433" s="231"/>
      <c r="AY433" s="231"/>
      <c r="AZ433" s="231"/>
      <c r="BA433" s="231"/>
      <c r="BB433" s="231"/>
      <c r="BC433" s="231"/>
      <c r="BD433" s="231"/>
      <c r="BE433" s="232">
        <f t="shared" ref="BE433" si="386">G433/6</f>
        <v>66666.67</v>
      </c>
      <c r="BF433" s="233"/>
      <c r="BG433" s="231"/>
      <c r="BH433" s="231"/>
      <c r="BI433" s="231"/>
      <c r="BJ433" s="231"/>
      <c r="BK433" s="231"/>
      <c r="BL433" s="231"/>
      <c r="BM433" s="231"/>
      <c r="BN433" s="231"/>
      <c r="BO433" s="231"/>
      <c r="BP433" s="231"/>
      <c r="BQ433" s="232">
        <f t="shared" ref="BQ433" si="387">G433/6</f>
        <v>66666.67</v>
      </c>
      <c r="BR433" s="233"/>
      <c r="BS433" s="231"/>
      <c r="BT433" s="231"/>
      <c r="BU433" s="231"/>
      <c r="BV433" s="231"/>
      <c r="BW433" s="231"/>
      <c r="BX433" s="231"/>
      <c r="BY433" s="231"/>
      <c r="BZ433" s="231"/>
      <c r="CA433" s="231"/>
      <c r="CB433" s="231"/>
      <c r="CC433" s="232">
        <f t="shared" ref="CC433" si="388">G433-SUM(H433:CB433)</f>
        <v>66666.649999999994</v>
      </c>
      <c r="CD433" s="368"/>
    </row>
    <row r="434" spans="1:82" ht="27" x14ac:dyDescent="0.75">
      <c r="A434" s="43"/>
      <c r="B434" s="26" t="s">
        <v>514</v>
      </c>
      <c r="C434" s="27" t="str">
        <f>"Provision of PABX telephone system per Control Centre - Overhead Charges and Profit in respect of B-6008-a ("&amp; TEXT(F434,"#.##%") &amp; ")"</f>
        <v>Provision of PABX telephone system per Control Centre - Overhead Charges and Profit in respect of B-6008-a (.%)</v>
      </c>
      <c r="D434" s="147" t="s">
        <v>320</v>
      </c>
      <c r="E434" s="302">
        <f>+G433</f>
        <v>400000</v>
      </c>
      <c r="F434" s="312"/>
      <c r="G434" s="74">
        <f>+E434*F434</f>
        <v>0</v>
      </c>
      <c r="H434" s="234"/>
      <c r="I434" s="235"/>
      <c r="J434" s="230"/>
      <c r="K434" s="231"/>
      <c r="L434" s="231"/>
      <c r="M434" s="231"/>
      <c r="N434" s="231"/>
      <c r="O434" s="231"/>
      <c r="P434" s="231"/>
      <c r="Q434" s="231"/>
      <c r="R434" s="231"/>
      <c r="S434" s="231"/>
      <c r="T434" s="231"/>
      <c r="U434" s="232">
        <f>G434/6</f>
        <v>0</v>
      </c>
      <c r="V434" s="230"/>
      <c r="W434" s="231"/>
      <c r="X434" s="231"/>
      <c r="Y434" s="231"/>
      <c r="Z434" s="231"/>
      <c r="AA434" s="231"/>
      <c r="AB434" s="231"/>
      <c r="AC434" s="231"/>
      <c r="AD434" s="231"/>
      <c r="AE434" s="231"/>
      <c r="AF434" s="231"/>
      <c r="AG434" s="232">
        <f>G434/6</f>
        <v>0</v>
      </c>
      <c r="AH434" s="233"/>
      <c r="AI434" s="231"/>
      <c r="AJ434" s="231"/>
      <c r="AK434" s="231"/>
      <c r="AL434" s="231"/>
      <c r="AM434" s="231"/>
      <c r="AN434" s="231"/>
      <c r="AO434" s="231"/>
      <c r="AP434" s="231"/>
      <c r="AQ434" s="231"/>
      <c r="AR434" s="231"/>
      <c r="AS434" s="232">
        <f>G434/6</f>
        <v>0</v>
      </c>
      <c r="AT434" s="233"/>
      <c r="AU434" s="231"/>
      <c r="AV434" s="231"/>
      <c r="AW434" s="231"/>
      <c r="AX434" s="231"/>
      <c r="AY434" s="231"/>
      <c r="AZ434" s="231"/>
      <c r="BA434" s="231"/>
      <c r="BB434" s="231"/>
      <c r="BC434" s="231"/>
      <c r="BD434" s="231"/>
      <c r="BE434" s="232">
        <f>G434/6</f>
        <v>0</v>
      </c>
      <c r="BF434" s="233"/>
      <c r="BG434" s="231"/>
      <c r="BH434" s="231"/>
      <c r="BI434" s="231"/>
      <c r="BJ434" s="231"/>
      <c r="BK434" s="231"/>
      <c r="BL434" s="231"/>
      <c r="BM434" s="231"/>
      <c r="BN434" s="231"/>
      <c r="BO434" s="231"/>
      <c r="BP434" s="231"/>
      <c r="BQ434" s="232">
        <f>G434/6</f>
        <v>0</v>
      </c>
      <c r="BR434" s="233"/>
      <c r="BS434" s="231"/>
      <c r="BT434" s="231"/>
      <c r="BU434" s="231"/>
      <c r="BV434" s="231"/>
      <c r="BW434" s="231"/>
      <c r="BX434" s="231"/>
      <c r="BY434" s="231"/>
      <c r="BZ434" s="231"/>
      <c r="CA434" s="231"/>
      <c r="CB434" s="231"/>
      <c r="CC434" s="232">
        <f>G434-SUM(H434:CB434)</f>
        <v>0</v>
      </c>
      <c r="CD434" s="368"/>
    </row>
    <row r="435" spans="1:82" x14ac:dyDescent="0.75">
      <c r="A435" s="43"/>
      <c r="B435" s="73" t="s">
        <v>515</v>
      </c>
      <c r="C435" s="129" t="str">
        <f>"Supply of EMVCO compliant Hardware and Software ("&amp; TEXT(F435,"### ###") &amp;")"</f>
        <v>Supply of EMVCO compliant Hardware and Software (400 000)</v>
      </c>
      <c r="D435" s="29" t="s">
        <v>318</v>
      </c>
      <c r="E435" s="255">
        <v>1</v>
      </c>
      <c r="F435" s="76">
        <v>400000</v>
      </c>
      <c r="G435" s="74">
        <f t="shared" ref="G435" si="389">+E435*F435</f>
        <v>400000</v>
      </c>
      <c r="H435" s="234"/>
      <c r="I435" s="235"/>
      <c r="J435" s="230"/>
      <c r="K435" s="231"/>
      <c r="L435" s="231"/>
      <c r="M435" s="231"/>
      <c r="N435" s="231"/>
      <c r="O435" s="231"/>
      <c r="P435" s="231"/>
      <c r="Q435" s="231"/>
      <c r="R435" s="231"/>
      <c r="S435" s="231"/>
      <c r="T435" s="231"/>
      <c r="U435" s="232">
        <f t="shared" ref="U435" si="390">G435/6</f>
        <v>66666.67</v>
      </c>
      <c r="V435" s="230"/>
      <c r="W435" s="231"/>
      <c r="X435" s="231"/>
      <c r="Y435" s="231"/>
      <c r="Z435" s="231"/>
      <c r="AA435" s="231"/>
      <c r="AB435" s="231"/>
      <c r="AC435" s="231"/>
      <c r="AD435" s="231"/>
      <c r="AE435" s="231"/>
      <c r="AF435" s="231"/>
      <c r="AG435" s="232">
        <f t="shared" ref="AG435" si="391">G435/6</f>
        <v>66666.67</v>
      </c>
      <c r="AH435" s="233"/>
      <c r="AI435" s="231"/>
      <c r="AJ435" s="231"/>
      <c r="AK435" s="231"/>
      <c r="AL435" s="231"/>
      <c r="AM435" s="231"/>
      <c r="AN435" s="231"/>
      <c r="AO435" s="231"/>
      <c r="AP435" s="231"/>
      <c r="AQ435" s="231"/>
      <c r="AR435" s="231"/>
      <c r="AS435" s="232">
        <f t="shared" ref="AS435" si="392">G435/6</f>
        <v>66666.67</v>
      </c>
      <c r="AT435" s="233"/>
      <c r="AU435" s="231"/>
      <c r="AV435" s="231"/>
      <c r="AW435" s="231"/>
      <c r="AX435" s="231"/>
      <c r="AY435" s="231"/>
      <c r="AZ435" s="231"/>
      <c r="BA435" s="231"/>
      <c r="BB435" s="231"/>
      <c r="BC435" s="231"/>
      <c r="BD435" s="231"/>
      <c r="BE435" s="232">
        <f t="shared" ref="BE435" si="393">G435/6</f>
        <v>66666.67</v>
      </c>
      <c r="BF435" s="233"/>
      <c r="BG435" s="231"/>
      <c r="BH435" s="231"/>
      <c r="BI435" s="231"/>
      <c r="BJ435" s="231"/>
      <c r="BK435" s="231"/>
      <c r="BL435" s="231"/>
      <c r="BM435" s="231"/>
      <c r="BN435" s="231"/>
      <c r="BO435" s="231"/>
      <c r="BP435" s="231"/>
      <c r="BQ435" s="232">
        <f t="shared" ref="BQ435" si="394">G435/6</f>
        <v>66666.67</v>
      </c>
      <c r="BR435" s="233"/>
      <c r="BS435" s="231"/>
      <c r="BT435" s="231"/>
      <c r="BU435" s="231"/>
      <c r="BV435" s="231"/>
      <c r="BW435" s="231"/>
      <c r="BX435" s="231"/>
      <c r="BY435" s="231"/>
      <c r="BZ435" s="231"/>
      <c r="CA435" s="231"/>
      <c r="CB435" s="231"/>
      <c r="CC435" s="232">
        <f t="shared" ref="CC435" si="395">G435-SUM(H435:CB435)</f>
        <v>66666.649999999994</v>
      </c>
      <c r="CD435" s="368"/>
    </row>
    <row r="436" spans="1:82" ht="27" x14ac:dyDescent="0.75">
      <c r="A436" s="43"/>
      <c r="B436" s="26" t="s">
        <v>516</v>
      </c>
      <c r="C436" s="27" t="str">
        <f>"Supply of EMVCO compliant Hardware and Software - Overhead charges and Profit in respect of B-6009-a ("&amp; TEXT(F436,"#.##%") &amp; ")"</f>
        <v>Supply of EMVCO compliant Hardware and Software - Overhead charges and Profit in respect of B-6009-a (.%)</v>
      </c>
      <c r="D436" s="147" t="s">
        <v>320</v>
      </c>
      <c r="E436" s="302">
        <f>+G435</f>
        <v>400000</v>
      </c>
      <c r="F436" s="312"/>
      <c r="G436" s="74">
        <f>+E436*F436</f>
        <v>0</v>
      </c>
      <c r="H436" s="234"/>
      <c r="I436" s="235"/>
      <c r="J436" s="230"/>
      <c r="K436" s="231"/>
      <c r="L436" s="231"/>
      <c r="M436" s="231"/>
      <c r="N436" s="231"/>
      <c r="O436" s="231"/>
      <c r="P436" s="231"/>
      <c r="Q436" s="231"/>
      <c r="R436" s="231"/>
      <c r="S436" s="231"/>
      <c r="T436" s="231"/>
      <c r="U436" s="232">
        <f>G436/6</f>
        <v>0</v>
      </c>
      <c r="V436" s="230"/>
      <c r="W436" s="231"/>
      <c r="X436" s="231"/>
      <c r="Y436" s="231"/>
      <c r="Z436" s="231"/>
      <c r="AA436" s="231"/>
      <c r="AB436" s="231"/>
      <c r="AC436" s="231"/>
      <c r="AD436" s="231"/>
      <c r="AE436" s="231"/>
      <c r="AF436" s="231"/>
      <c r="AG436" s="232">
        <f>G436/6</f>
        <v>0</v>
      </c>
      <c r="AH436" s="233"/>
      <c r="AI436" s="231"/>
      <c r="AJ436" s="231"/>
      <c r="AK436" s="231"/>
      <c r="AL436" s="231"/>
      <c r="AM436" s="231"/>
      <c r="AN436" s="231"/>
      <c r="AO436" s="231"/>
      <c r="AP436" s="231"/>
      <c r="AQ436" s="231"/>
      <c r="AR436" s="231"/>
      <c r="AS436" s="232">
        <f>G436/6</f>
        <v>0</v>
      </c>
      <c r="AT436" s="233"/>
      <c r="AU436" s="231"/>
      <c r="AV436" s="231"/>
      <c r="AW436" s="231"/>
      <c r="AX436" s="231"/>
      <c r="AY436" s="231"/>
      <c r="AZ436" s="231"/>
      <c r="BA436" s="231"/>
      <c r="BB436" s="231"/>
      <c r="BC436" s="231"/>
      <c r="BD436" s="231"/>
      <c r="BE436" s="232">
        <f>G436/6</f>
        <v>0</v>
      </c>
      <c r="BF436" s="233"/>
      <c r="BG436" s="231"/>
      <c r="BH436" s="231"/>
      <c r="BI436" s="231"/>
      <c r="BJ436" s="231"/>
      <c r="BK436" s="231"/>
      <c r="BL436" s="231"/>
      <c r="BM436" s="231"/>
      <c r="BN436" s="231"/>
      <c r="BO436" s="231"/>
      <c r="BP436" s="231"/>
      <c r="BQ436" s="232">
        <f>G436/6</f>
        <v>0</v>
      </c>
      <c r="BR436" s="233"/>
      <c r="BS436" s="231"/>
      <c r="BT436" s="231"/>
      <c r="BU436" s="231"/>
      <c r="BV436" s="231"/>
      <c r="BW436" s="231"/>
      <c r="BX436" s="231"/>
      <c r="BY436" s="231"/>
      <c r="BZ436" s="231"/>
      <c r="CA436" s="231"/>
      <c r="CB436" s="231"/>
      <c r="CC436" s="232">
        <f>G436-SUM(H436:CB436)</f>
        <v>0</v>
      </c>
      <c r="CD436" s="368"/>
    </row>
    <row r="437" spans="1:82" ht="27" x14ac:dyDescent="0.75">
      <c r="A437" s="43"/>
      <c r="B437" s="73" t="s">
        <v>517</v>
      </c>
      <c r="C437" s="129" t="str">
        <f>"Provision for civil works to convert Manual toll lanes to Mixed / Manual ETC lanes and Mixed / Manual ETC to Dedicated ETC (Incl signage) ("&amp; TEXT(F437,"## ### ###") &amp;")"</f>
        <v>Provision for civil works to convert Manual toll lanes to Mixed / Manual ETC lanes and Mixed / Manual ETC to Dedicated ETC (Incl signage) (1 400 000)</v>
      </c>
      <c r="D437" s="29" t="s">
        <v>318</v>
      </c>
      <c r="E437" s="255">
        <v>1</v>
      </c>
      <c r="F437" s="224">
        <v>1400000</v>
      </c>
      <c r="G437" s="74">
        <f t="shared" ref="G437" si="396">+E437*F437</f>
        <v>1400000</v>
      </c>
      <c r="H437" s="234"/>
      <c r="I437" s="235"/>
      <c r="J437" s="230"/>
      <c r="K437" s="231"/>
      <c r="L437" s="231"/>
      <c r="M437" s="231"/>
      <c r="N437" s="231"/>
      <c r="O437" s="231"/>
      <c r="P437" s="231"/>
      <c r="Q437" s="231"/>
      <c r="R437" s="231"/>
      <c r="S437" s="231"/>
      <c r="T437" s="231"/>
      <c r="U437" s="232">
        <f t="shared" ref="U437" si="397">G437/6</f>
        <v>233333.33</v>
      </c>
      <c r="V437" s="230"/>
      <c r="W437" s="231"/>
      <c r="X437" s="231"/>
      <c r="Y437" s="231"/>
      <c r="Z437" s="231"/>
      <c r="AA437" s="231"/>
      <c r="AB437" s="231"/>
      <c r="AC437" s="231"/>
      <c r="AD437" s="231"/>
      <c r="AE437" s="231"/>
      <c r="AF437" s="231"/>
      <c r="AG437" s="232">
        <f t="shared" ref="AG437" si="398">G437/6</f>
        <v>233333.33</v>
      </c>
      <c r="AH437" s="233"/>
      <c r="AI437" s="231"/>
      <c r="AJ437" s="231"/>
      <c r="AK437" s="231"/>
      <c r="AL437" s="231"/>
      <c r="AM437" s="231"/>
      <c r="AN437" s="231"/>
      <c r="AO437" s="231"/>
      <c r="AP437" s="231"/>
      <c r="AQ437" s="231"/>
      <c r="AR437" s="231"/>
      <c r="AS437" s="232">
        <f t="shared" ref="AS437" si="399">G437/6</f>
        <v>233333.33</v>
      </c>
      <c r="AT437" s="233"/>
      <c r="AU437" s="231"/>
      <c r="AV437" s="231"/>
      <c r="AW437" s="231"/>
      <c r="AX437" s="231"/>
      <c r="AY437" s="231"/>
      <c r="AZ437" s="231"/>
      <c r="BA437" s="231"/>
      <c r="BB437" s="231"/>
      <c r="BC437" s="231"/>
      <c r="BD437" s="231"/>
      <c r="BE437" s="232">
        <f t="shared" ref="BE437" si="400">G437/6</f>
        <v>233333.33</v>
      </c>
      <c r="BF437" s="233"/>
      <c r="BG437" s="231"/>
      <c r="BH437" s="231"/>
      <c r="BI437" s="231"/>
      <c r="BJ437" s="231"/>
      <c r="BK437" s="231"/>
      <c r="BL437" s="231"/>
      <c r="BM437" s="231"/>
      <c r="BN437" s="231"/>
      <c r="BO437" s="231"/>
      <c r="BP437" s="231"/>
      <c r="BQ437" s="232">
        <f t="shared" ref="BQ437" si="401">G437/6</f>
        <v>233333.33</v>
      </c>
      <c r="BR437" s="233"/>
      <c r="BS437" s="231"/>
      <c r="BT437" s="231"/>
      <c r="BU437" s="231"/>
      <c r="BV437" s="231"/>
      <c r="BW437" s="231"/>
      <c r="BX437" s="231"/>
      <c r="BY437" s="231"/>
      <c r="BZ437" s="231"/>
      <c r="CA437" s="231"/>
      <c r="CB437" s="231"/>
      <c r="CC437" s="232">
        <f t="shared" ref="CC437" si="402">G437-SUM(H437:CB437)</f>
        <v>233333.35</v>
      </c>
      <c r="CD437" s="368"/>
    </row>
    <row r="438" spans="1:82" ht="27" x14ac:dyDescent="0.75">
      <c r="A438" s="43"/>
      <c r="B438" s="26" t="s">
        <v>518</v>
      </c>
      <c r="C438" s="27" t="str">
        <f>"Provision for civil works to convert manual Toll lanes to Mixed Manual / ETC lanes (Incl signage) - Overhead charges and Profit in respect of B-6010-a ("&amp; TEXT(F438,"#.##%") &amp; ")"</f>
        <v>Provision for civil works to convert manual Toll lanes to Mixed Manual / ETC lanes (Incl signage) - Overhead charges and Profit in respect of B-6010-a (.%)</v>
      </c>
      <c r="D438" s="147" t="s">
        <v>320</v>
      </c>
      <c r="E438" s="302">
        <f>+G437</f>
        <v>1400000</v>
      </c>
      <c r="F438" s="312"/>
      <c r="G438" s="74">
        <f>+E438*F438</f>
        <v>0</v>
      </c>
      <c r="H438" s="234"/>
      <c r="I438" s="235"/>
      <c r="J438" s="230"/>
      <c r="K438" s="231"/>
      <c r="L438" s="231"/>
      <c r="M438" s="231"/>
      <c r="N438" s="231"/>
      <c r="O438" s="231"/>
      <c r="P438" s="231"/>
      <c r="Q438" s="231"/>
      <c r="R438" s="231"/>
      <c r="S438" s="231"/>
      <c r="T438" s="231"/>
      <c r="U438" s="232">
        <f>G438/6</f>
        <v>0</v>
      </c>
      <c r="V438" s="230"/>
      <c r="W438" s="231"/>
      <c r="X438" s="231"/>
      <c r="Y438" s="231"/>
      <c r="Z438" s="231"/>
      <c r="AA438" s="231"/>
      <c r="AB438" s="231"/>
      <c r="AC438" s="231"/>
      <c r="AD438" s="231"/>
      <c r="AE438" s="231"/>
      <c r="AF438" s="231"/>
      <c r="AG438" s="232">
        <f>G438/6</f>
        <v>0</v>
      </c>
      <c r="AH438" s="233"/>
      <c r="AI438" s="231"/>
      <c r="AJ438" s="231"/>
      <c r="AK438" s="231"/>
      <c r="AL438" s="231"/>
      <c r="AM438" s="231"/>
      <c r="AN438" s="231"/>
      <c r="AO438" s="231"/>
      <c r="AP438" s="231"/>
      <c r="AQ438" s="231"/>
      <c r="AR438" s="231"/>
      <c r="AS438" s="232">
        <f>G438/6</f>
        <v>0</v>
      </c>
      <c r="AT438" s="233"/>
      <c r="AU438" s="231"/>
      <c r="AV438" s="231"/>
      <c r="AW438" s="231"/>
      <c r="AX438" s="231"/>
      <c r="AY438" s="231"/>
      <c r="AZ438" s="231"/>
      <c r="BA438" s="231"/>
      <c r="BB438" s="231"/>
      <c r="BC438" s="231"/>
      <c r="BD438" s="231"/>
      <c r="BE438" s="232">
        <f>G438/6</f>
        <v>0</v>
      </c>
      <c r="BF438" s="233"/>
      <c r="BG438" s="231"/>
      <c r="BH438" s="231"/>
      <c r="BI438" s="231"/>
      <c r="BJ438" s="231"/>
      <c r="BK438" s="231"/>
      <c r="BL438" s="231"/>
      <c r="BM438" s="231"/>
      <c r="BN438" s="231"/>
      <c r="BO438" s="231"/>
      <c r="BP438" s="231"/>
      <c r="BQ438" s="232">
        <f>G438/6</f>
        <v>0</v>
      </c>
      <c r="BR438" s="233"/>
      <c r="BS438" s="231"/>
      <c r="BT438" s="231"/>
      <c r="BU438" s="231"/>
      <c r="BV438" s="231"/>
      <c r="BW438" s="231"/>
      <c r="BX438" s="231"/>
      <c r="BY438" s="231"/>
      <c r="BZ438" s="231"/>
      <c r="CA438" s="231"/>
      <c r="CB438" s="231"/>
      <c r="CC438" s="232">
        <f>G438-SUM(H438:CB438)</f>
        <v>0</v>
      </c>
      <c r="CD438" s="368"/>
    </row>
    <row r="439" spans="1:82" x14ac:dyDescent="0.75">
      <c r="A439" s="43"/>
      <c r="B439" s="73" t="s">
        <v>519</v>
      </c>
      <c r="C439" s="129" t="str">
        <f>"Provision for the upgrade of the plaza to the new SANRAL Brand ("&amp; TEXT(F439,"### ###") &amp;")"</f>
        <v>Provision for the upgrade of the plaza to the new SANRAL Brand (1 000 000)</v>
      </c>
      <c r="D439" s="29" t="s">
        <v>318</v>
      </c>
      <c r="E439" s="255">
        <v>1</v>
      </c>
      <c r="F439" s="76">
        <v>1000000</v>
      </c>
      <c r="G439" s="74">
        <f t="shared" ref="G439" si="403">+E439*F439</f>
        <v>1000000</v>
      </c>
      <c r="H439" s="234"/>
      <c r="I439" s="235"/>
      <c r="J439" s="230"/>
      <c r="K439" s="231"/>
      <c r="L439" s="231"/>
      <c r="M439" s="231"/>
      <c r="N439" s="231"/>
      <c r="O439" s="231"/>
      <c r="P439" s="231"/>
      <c r="Q439" s="231"/>
      <c r="R439" s="231"/>
      <c r="S439" s="231"/>
      <c r="T439" s="231"/>
      <c r="U439" s="232">
        <f t="shared" ref="U439" si="404">G439/6</f>
        <v>166666.67000000001</v>
      </c>
      <c r="V439" s="230"/>
      <c r="W439" s="231"/>
      <c r="X439" s="231"/>
      <c r="Y439" s="231"/>
      <c r="Z439" s="231"/>
      <c r="AA439" s="231"/>
      <c r="AB439" s="231"/>
      <c r="AC439" s="231"/>
      <c r="AD439" s="231"/>
      <c r="AE439" s="231"/>
      <c r="AF439" s="231"/>
      <c r="AG439" s="232">
        <f t="shared" ref="AG439" si="405">G439/6</f>
        <v>166666.67000000001</v>
      </c>
      <c r="AH439" s="233"/>
      <c r="AI439" s="231"/>
      <c r="AJ439" s="231"/>
      <c r="AK439" s="231"/>
      <c r="AL439" s="231"/>
      <c r="AM439" s="231"/>
      <c r="AN439" s="231"/>
      <c r="AO439" s="231"/>
      <c r="AP439" s="231"/>
      <c r="AQ439" s="231"/>
      <c r="AR439" s="231"/>
      <c r="AS439" s="232">
        <f t="shared" ref="AS439" si="406">G439/6</f>
        <v>166666.67000000001</v>
      </c>
      <c r="AT439" s="233"/>
      <c r="AU439" s="231"/>
      <c r="AV439" s="231"/>
      <c r="AW439" s="231"/>
      <c r="AX439" s="231"/>
      <c r="AY439" s="231"/>
      <c r="AZ439" s="231"/>
      <c r="BA439" s="231"/>
      <c r="BB439" s="231"/>
      <c r="BC439" s="231"/>
      <c r="BD439" s="231"/>
      <c r="BE439" s="232">
        <f t="shared" ref="BE439" si="407">G439/6</f>
        <v>166666.67000000001</v>
      </c>
      <c r="BF439" s="233"/>
      <c r="BG439" s="231"/>
      <c r="BH439" s="231"/>
      <c r="BI439" s="231"/>
      <c r="BJ439" s="231"/>
      <c r="BK439" s="231"/>
      <c r="BL439" s="231"/>
      <c r="BM439" s="231"/>
      <c r="BN439" s="231"/>
      <c r="BO439" s="231"/>
      <c r="BP439" s="231"/>
      <c r="BQ439" s="232">
        <f t="shared" ref="BQ439" si="408">G439/6</f>
        <v>166666.67000000001</v>
      </c>
      <c r="BR439" s="233"/>
      <c r="BS439" s="231"/>
      <c r="BT439" s="231"/>
      <c r="BU439" s="231"/>
      <c r="BV439" s="231"/>
      <c r="BW439" s="231"/>
      <c r="BX439" s="231"/>
      <c r="BY439" s="231"/>
      <c r="BZ439" s="231"/>
      <c r="CA439" s="231"/>
      <c r="CB439" s="231"/>
      <c r="CC439" s="232">
        <f t="shared" ref="CC439" si="409">G439-SUM(H439:CB439)</f>
        <v>166666.65</v>
      </c>
      <c r="CD439" s="368"/>
    </row>
    <row r="440" spans="1:82" ht="27" x14ac:dyDescent="0.75">
      <c r="A440" s="43"/>
      <c r="B440" s="26" t="s">
        <v>520</v>
      </c>
      <c r="C440" s="27" t="str">
        <f>"Provision for the upgrade of the plaza to the new SANRAL Brand - Overhead charges and Profit in respect of B-6011-a ("&amp; TEXT(F440,"#.##%") &amp; ")"</f>
        <v>Provision for the upgrade of the plaza to the new SANRAL Brand - Overhead charges and Profit in respect of B-6011-a (.%)</v>
      </c>
      <c r="D440" s="147" t="s">
        <v>320</v>
      </c>
      <c r="E440" s="302">
        <f>+G439</f>
        <v>1000000</v>
      </c>
      <c r="F440" s="312"/>
      <c r="G440" s="74">
        <f>+E440*F440</f>
        <v>0</v>
      </c>
      <c r="H440" s="234"/>
      <c r="I440" s="235"/>
      <c r="J440" s="230"/>
      <c r="K440" s="231"/>
      <c r="L440" s="231"/>
      <c r="M440" s="231"/>
      <c r="N440" s="231"/>
      <c r="O440" s="231"/>
      <c r="P440" s="231"/>
      <c r="Q440" s="231"/>
      <c r="R440" s="231"/>
      <c r="S440" s="231"/>
      <c r="T440" s="231"/>
      <c r="U440" s="232">
        <f>G440/6</f>
        <v>0</v>
      </c>
      <c r="V440" s="230"/>
      <c r="W440" s="231"/>
      <c r="X440" s="231"/>
      <c r="Y440" s="231"/>
      <c r="Z440" s="231"/>
      <c r="AA440" s="231"/>
      <c r="AB440" s="231"/>
      <c r="AC440" s="231"/>
      <c r="AD440" s="231"/>
      <c r="AE440" s="231"/>
      <c r="AF440" s="231"/>
      <c r="AG440" s="232">
        <f>G440/6</f>
        <v>0</v>
      </c>
      <c r="AH440" s="233"/>
      <c r="AI440" s="231"/>
      <c r="AJ440" s="231"/>
      <c r="AK440" s="231"/>
      <c r="AL440" s="231"/>
      <c r="AM440" s="231"/>
      <c r="AN440" s="231"/>
      <c r="AO440" s="231"/>
      <c r="AP440" s="231"/>
      <c r="AQ440" s="231"/>
      <c r="AR440" s="231"/>
      <c r="AS440" s="232">
        <f>G440/6</f>
        <v>0</v>
      </c>
      <c r="AT440" s="233"/>
      <c r="AU440" s="231"/>
      <c r="AV440" s="231"/>
      <c r="AW440" s="231"/>
      <c r="AX440" s="231"/>
      <c r="AY440" s="231"/>
      <c r="AZ440" s="231"/>
      <c r="BA440" s="231"/>
      <c r="BB440" s="231"/>
      <c r="BC440" s="231"/>
      <c r="BD440" s="231"/>
      <c r="BE440" s="232">
        <f>G440/6</f>
        <v>0</v>
      </c>
      <c r="BF440" s="233"/>
      <c r="BG440" s="231"/>
      <c r="BH440" s="231"/>
      <c r="BI440" s="231"/>
      <c r="BJ440" s="231"/>
      <c r="BK440" s="231"/>
      <c r="BL440" s="231"/>
      <c r="BM440" s="231"/>
      <c r="BN440" s="231"/>
      <c r="BO440" s="231"/>
      <c r="BP440" s="231"/>
      <c r="BQ440" s="232">
        <f>G440/6</f>
        <v>0</v>
      </c>
      <c r="BR440" s="233"/>
      <c r="BS440" s="231"/>
      <c r="BT440" s="231"/>
      <c r="BU440" s="231"/>
      <c r="BV440" s="231"/>
      <c r="BW440" s="231"/>
      <c r="BX440" s="231"/>
      <c r="BY440" s="231"/>
      <c r="BZ440" s="231"/>
      <c r="CA440" s="231"/>
      <c r="CB440" s="231"/>
      <c r="CC440" s="232">
        <f>G440-SUM(H440:CB440)</f>
        <v>0</v>
      </c>
      <c r="CD440" s="368"/>
    </row>
    <row r="441" spans="1:82" ht="27" x14ac:dyDescent="0.75">
      <c r="A441" s="43"/>
      <c r="B441" s="73" t="s">
        <v>521</v>
      </c>
      <c r="C441" s="129" t="str">
        <f>"Provision for the Upgrade / Replacement of Electrical Equipment to Energy Saving Equipment(s) ("&amp; TEXT(F441,"## ### ###") &amp;")"</f>
        <v>Provision for the Upgrade / Replacement of Electrical Equipment to Energy Saving Equipment(s) (350 000)</v>
      </c>
      <c r="D441" s="29" t="s">
        <v>318</v>
      </c>
      <c r="E441" s="255">
        <v>1</v>
      </c>
      <c r="F441" s="76">
        <v>350000</v>
      </c>
      <c r="G441" s="74">
        <f t="shared" ref="G441" si="410">+E441*F441</f>
        <v>350000</v>
      </c>
      <c r="H441" s="234"/>
      <c r="I441" s="235"/>
      <c r="J441" s="230"/>
      <c r="K441" s="231"/>
      <c r="L441" s="231"/>
      <c r="M441" s="231"/>
      <c r="N441" s="231"/>
      <c r="O441" s="231"/>
      <c r="P441" s="231"/>
      <c r="Q441" s="231"/>
      <c r="R441" s="231"/>
      <c r="S441" s="231"/>
      <c r="T441" s="231"/>
      <c r="U441" s="232">
        <f t="shared" ref="U441" si="411">G441/6</f>
        <v>58333.33</v>
      </c>
      <c r="V441" s="230"/>
      <c r="W441" s="231"/>
      <c r="X441" s="231"/>
      <c r="Y441" s="231"/>
      <c r="Z441" s="231"/>
      <c r="AA441" s="231"/>
      <c r="AB441" s="231"/>
      <c r="AC441" s="231"/>
      <c r="AD441" s="231"/>
      <c r="AE441" s="231"/>
      <c r="AF441" s="231"/>
      <c r="AG441" s="232">
        <f t="shared" ref="AG441" si="412">G441/6</f>
        <v>58333.33</v>
      </c>
      <c r="AH441" s="233"/>
      <c r="AI441" s="231"/>
      <c r="AJ441" s="231"/>
      <c r="AK441" s="231"/>
      <c r="AL441" s="231"/>
      <c r="AM441" s="231"/>
      <c r="AN441" s="231"/>
      <c r="AO441" s="231"/>
      <c r="AP441" s="231"/>
      <c r="AQ441" s="231"/>
      <c r="AR441" s="231"/>
      <c r="AS441" s="232">
        <f t="shared" ref="AS441" si="413">G441/6</f>
        <v>58333.33</v>
      </c>
      <c r="AT441" s="233"/>
      <c r="AU441" s="231"/>
      <c r="AV441" s="231"/>
      <c r="AW441" s="231"/>
      <c r="AX441" s="231"/>
      <c r="AY441" s="231"/>
      <c r="AZ441" s="231"/>
      <c r="BA441" s="231"/>
      <c r="BB441" s="231"/>
      <c r="BC441" s="231"/>
      <c r="BD441" s="231"/>
      <c r="BE441" s="232">
        <f t="shared" ref="BE441" si="414">G441/6</f>
        <v>58333.33</v>
      </c>
      <c r="BF441" s="233"/>
      <c r="BG441" s="231"/>
      <c r="BH441" s="231"/>
      <c r="BI441" s="231"/>
      <c r="BJ441" s="231"/>
      <c r="BK441" s="231"/>
      <c r="BL441" s="231"/>
      <c r="BM441" s="231"/>
      <c r="BN441" s="231"/>
      <c r="BO441" s="231"/>
      <c r="BP441" s="231"/>
      <c r="BQ441" s="232">
        <f t="shared" ref="BQ441" si="415">G441/6</f>
        <v>58333.33</v>
      </c>
      <c r="BR441" s="233"/>
      <c r="BS441" s="231"/>
      <c r="BT441" s="231"/>
      <c r="BU441" s="231"/>
      <c r="BV441" s="231"/>
      <c r="BW441" s="231"/>
      <c r="BX441" s="231"/>
      <c r="BY441" s="231"/>
      <c r="BZ441" s="231"/>
      <c r="CA441" s="231"/>
      <c r="CB441" s="231"/>
      <c r="CC441" s="232">
        <f t="shared" ref="CC441" si="416">G441-SUM(H441:CB441)</f>
        <v>58333.35</v>
      </c>
      <c r="CD441" s="368"/>
    </row>
    <row r="442" spans="1:82" ht="27" x14ac:dyDescent="0.75">
      <c r="A442" s="43"/>
      <c r="B442" s="26" t="s">
        <v>522</v>
      </c>
      <c r="C442" s="27" t="str">
        <f>"Provision for the Upgrade / Replacement of Electrical Equipment to Energy Saving Equipment(s) - Overhead Charges and profit in respect of B-6012-a ("&amp; TEXT(F442,"#.##%") &amp; ")"</f>
        <v>Provision for the Upgrade / Replacement of Electrical Equipment to Energy Saving Equipment(s) - Overhead Charges and profit in respect of B-6012-a (.%)</v>
      </c>
      <c r="D442" s="147" t="s">
        <v>320</v>
      </c>
      <c r="E442" s="302">
        <f>+G441</f>
        <v>350000</v>
      </c>
      <c r="F442" s="312"/>
      <c r="G442" s="74">
        <f>+E442*F442</f>
        <v>0</v>
      </c>
      <c r="H442" s="234"/>
      <c r="I442" s="235"/>
      <c r="J442" s="230"/>
      <c r="K442" s="231"/>
      <c r="L442" s="231"/>
      <c r="M442" s="231"/>
      <c r="N442" s="231"/>
      <c r="O442" s="231"/>
      <c r="P442" s="231"/>
      <c r="Q442" s="231"/>
      <c r="R442" s="231"/>
      <c r="S442" s="231"/>
      <c r="T442" s="231"/>
      <c r="U442" s="232">
        <f>G442/6</f>
        <v>0</v>
      </c>
      <c r="V442" s="230"/>
      <c r="W442" s="231"/>
      <c r="X442" s="231"/>
      <c r="Y442" s="231"/>
      <c r="Z442" s="231"/>
      <c r="AA442" s="231"/>
      <c r="AB442" s="231"/>
      <c r="AC442" s="231"/>
      <c r="AD442" s="231"/>
      <c r="AE442" s="231"/>
      <c r="AF442" s="231"/>
      <c r="AG442" s="232">
        <f>G442/6</f>
        <v>0</v>
      </c>
      <c r="AH442" s="233"/>
      <c r="AI442" s="231"/>
      <c r="AJ442" s="231"/>
      <c r="AK442" s="231"/>
      <c r="AL442" s="231"/>
      <c r="AM442" s="231"/>
      <c r="AN442" s="231"/>
      <c r="AO442" s="231"/>
      <c r="AP442" s="231"/>
      <c r="AQ442" s="231"/>
      <c r="AR442" s="231"/>
      <c r="AS442" s="232">
        <f>G442/6</f>
        <v>0</v>
      </c>
      <c r="AT442" s="233"/>
      <c r="AU442" s="231"/>
      <c r="AV442" s="231"/>
      <c r="AW442" s="231"/>
      <c r="AX442" s="231"/>
      <c r="AY442" s="231"/>
      <c r="AZ442" s="231"/>
      <c r="BA442" s="231"/>
      <c r="BB442" s="231"/>
      <c r="BC442" s="231"/>
      <c r="BD442" s="231"/>
      <c r="BE442" s="232">
        <f>G442/6</f>
        <v>0</v>
      </c>
      <c r="BF442" s="233"/>
      <c r="BG442" s="231"/>
      <c r="BH442" s="231"/>
      <c r="BI442" s="231"/>
      <c r="BJ442" s="231"/>
      <c r="BK442" s="231"/>
      <c r="BL442" s="231"/>
      <c r="BM442" s="231"/>
      <c r="BN442" s="231"/>
      <c r="BO442" s="231"/>
      <c r="BP442" s="231"/>
      <c r="BQ442" s="232">
        <f>G442/6</f>
        <v>0</v>
      </c>
      <c r="BR442" s="233"/>
      <c r="BS442" s="231"/>
      <c r="BT442" s="231"/>
      <c r="BU442" s="231"/>
      <c r="BV442" s="231"/>
      <c r="BW442" s="231"/>
      <c r="BX442" s="231"/>
      <c r="BY442" s="231"/>
      <c r="BZ442" s="231"/>
      <c r="CA442" s="231"/>
      <c r="CB442" s="231"/>
      <c r="CC442" s="232">
        <f>G442-SUM(H442:CB442)</f>
        <v>0</v>
      </c>
      <c r="CD442" s="368"/>
    </row>
    <row r="443" spans="1:82" x14ac:dyDescent="0.75">
      <c r="A443" s="43"/>
      <c r="B443" s="73" t="s">
        <v>523</v>
      </c>
      <c r="C443" s="129" t="str">
        <f>"Provision for the upgrade to Security Toll Booths ("&amp; TEXT(F443,"## ### ###") &amp;")"</f>
        <v>Provision for the upgrade to Security Toll Booths (800 000)</v>
      </c>
      <c r="D443" s="29" t="s">
        <v>318</v>
      </c>
      <c r="E443" s="255">
        <v>1</v>
      </c>
      <c r="F443" s="76">
        <v>800000</v>
      </c>
      <c r="G443" s="74">
        <f t="shared" ref="G443" si="417">+E443*F443</f>
        <v>800000</v>
      </c>
      <c r="H443" s="234"/>
      <c r="I443" s="235"/>
      <c r="J443" s="230"/>
      <c r="K443" s="231"/>
      <c r="L443" s="231"/>
      <c r="M443" s="231"/>
      <c r="N443" s="231"/>
      <c r="O443" s="231"/>
      <c r="P443" s="231"/>
      <c r="Q443" s="231"/>
      <c r="R443" s="231"/>
      <c r="S443" s="231"/>
      <c r="T443" s="231"/>
      <c r="U443" s="232">
        <f t="shared" ref="U443" si="418">G443/6</f>
        <v>133333.32999999999</v>
      </c>
      <c r="V443" s="230"/>
      <c r="W443" s="231"/>
      <c r="X443" s="231"/>
      <c r="Y443" s="231"/>
      <c r="Z443" s="231"/>
      <c r="AA443" s="231"/>
      <c r="AB443" s="231"/>
      <c r="AC443" s="231"/>
      <c r="AD443" s="231"/>
      <c r="AE443" s="231"/>
      <c r="AF443" s="231"/>
      <c r="AG443" s="232">
        <f t="shared" ref="AG443" si="419">G443/6</f>
        <v>133333.32999999999</v>
      </c>
      <c r="AH443" s="233"/>
      <c r="AI443" s="231"/>
      <c r="AJ443" s="231"/>
      <c r="AK443" s="231"/>
      <c r="AL443" s="231"/>
      <c r="AM443" s="231"/>
      <c r="AN443" s="231"/>
      <c r="AO443" s="231"/>
      <c r="AP443" s="231"/>
      <c r="AQ443" s="231"/>
      <c r="AR443" s="231"/>
      <c r="AS443" s="232">
        <f t="shared" ref="AS443" si="420">G443/6</f>
        <v>133333.32999999999</v>
      </c>
      <c r="AT443" s="233"/>
      <c r="AU443" s="231"/>
      <c r="AV443" s="231"/>
      <c r="AW443" s="231"/>
      <c r="AX443" s="231"/>
      <c r="AY443" s="231"/>
      <c r="AZ443" s="231"/>
      <c r="BA443" s="231"/>
      <c r="BB443" s="231"/>
      <c r="BC443" s="231"/>
      <c r="BD443" s="231"/>
      <c r="BE443" s="232">
        <f t="shared" ref="BE443" si="421">G443/6</f>
        <v>133333.32999999999</v>
      </c>
      <c r="BF443" s="233"/>
      <c r="BG443" s="231"/>
      <c r="BH443" s="231"/>
      <c r="BI443" s="231"/>
      <c r="BJ443" s="231"/>
      <c r="BK443" s="231"/>
      <c r="BL443" s="231"/>
      <c r="BM443" s="231"/>
      <c r="BN443" s="231"/>
      <c r="BO443" s="231"/>
      <c r="BP443" s="231"/>
      <c r="BQ443" s="232">
        <f t="shared" ref="BQ443" si="422">G443/6</f>
        <v>133333.32999999999</v>
      </c>
      <c r="BR443" s="233"/>
      <c r="BS443" s="231"/>
      <c r="BT443" s="231"/>
      <c r="BU443" s="231"/>
      <c r="BV443" s="231"/>
      <c r="BW443" s="231"/>
      <c r="BX443" s="231"/>
      <c r="BY443" s="231"/>
      <c r="BZ443" s="231"/>
      <c r="CA443" s="231"/>
      <c r="CB443" s="231"/>
      <c r="CC443" s="232">
        <f t="shared" ref="CC443" si="423">G443-SUM(H443:CB443)</f>
        <v>133333.35</v>
      </c>
      <c r="CD443" s="368"/>
    </row>
    <row r="444" spans="1:82" ht="27" x14ac:dyDescent="0.75">
      <c r="A444" s="43"/>
      <c r="B444" s="26" t="s">
        <v>524</v>
      </c>
      <c r="C444" s="27" t="str">
        <f>"Provision for the upgrade to Security Toll Booths - Overhead charges and Profit in respect of B-6013-a ("&amp; TEXT(F444,"#.##%") &amp; ")"</f>
        <v>Provision for the upgrade to Security Toll Booths - Overhead charges and Profit in respect of B-6013-a (.%)</v>
      </c>
      <c r="D444" s="147" t="s">
        <v>320</v>
      </c>
      <c r="E444" s="302">
        <f>F443</f>
        <v>800000</v>
      </c>
      <c r="F444" s="312"/>
      <c r="G444" s="74">
        <f>+E444*F444</f>
        <v>0</v>
      </c>
      <c r="H444" s="234"/>
      <c r="I444" s="235"/>
      <c r="J444" s="230"/>
      <c r="K444" s="231"/>
      <c r="L444" s="231"/>
      <c r="M444" s="231"/>
      <c r="N444" s="231"/>
      <c r="O444" s="231"/>
      <c r="P444" s="231"/>
      <c r="Q444" s="231"/>
      <c r="R444" s="231"/>
      <c r="S444" s="231"/>
      <c r="T444" s="231"/>
      <c r="U444" s="232">
        <f>G444/6</f>
        <v>0</v>
      </c>
      <c r="V444" s="230"/>
      <c r="W444" s="231"/>
      <c r="X444" s="231"/>
      <c r="Y444" s="231"/>
      <c r="Z444" s="231"/>
      <c r="AA444" s="231"/>
      <c r="AB444" s="231"/>
      <c r="AC444" s="231"/>
      <c r="AD444" s="231"/>
      <c r="AE444" s="231"/>
      <c r="AF444" s="231"/>
      <c r="AG444" s="232">
        <f>G444/6</f>
        <v>0</v>
      </c>
      <c r="AH444" s="233"/>
      <c r="AI444" s="231"/>
      <c r="AJ444" s="231"/>
      <c r="AK444" s="231"/>
      <c r="AL444" s="231"/>
      <c r="AM444" s="231"/>
      <c r="AN444" s="231"/>
      <c r="AO444" s="231"/>
      <c r="AP444" s="231"/>
      <c r="AQ444" s="231"/>
      <c r="AR444" s="231"/>
      <c r="AS444" s="232">
        <f>G444/6</f>
        <v>0</v>
      </c>
      <c r="AT444" s="233"/>
      <c r="AU444" s="231"/>
      <c r="AV444" s="231"/>
      <c r="AW444" s="231"/>
      <c r="AX444" s="231"/>
      <c r="AY444" s="231"/>
      <c r="AZ444" s="231"/>
      <c r="BA444" s="231"/>
      <c r="BB444" s="231"/>
      <c r="BC444" s="231"/>
      <c r="BD444" s="231"/>
      <c r="BE444" s="232">
        <f>G444/6</f>
        <v>0</v>
      </c>
      <c r="BF444" s="233"/>
      <c r="BG444" s="231"/>
      <c r="BH444" s="231"/>
      <c r="BI444" s="231"/>
      <c r="BJ444" s="231"/>
      <c r="BK444" s="231"/>
      <c r="BL444" s="231"/>
      <c r="BM444" s="231"/>
      <c r="BN444" s="231"/>
      <c r="BO444" s="231"/>
      <c r="BP444" s="231"/>
      <c r="BQ444" s="232">
        <f>G444/6</f>
        <v>0</v>
      </c>
      <c r="BR444" s="233"/>
      <c r="BS444" s="231"/>
      <c r="BT444" s="231"/>
      <c r="BU444" s="231"/>
      <c r="BV444" s="231"/>
      <c r="BW444" s="231"/>
      <c r="BX444" s="231"/>
      <c r="BY444" s="231"/>
      <c r="BZ444" s="231"/>
      <c r="CA444" s="231"/>
      <c r="CB444" s="231"/>
      <c r="CC444" s="232">
        <f>G444-SUM(H444:CB444)</f>
        <v>0</v>
      </c>
      <c r="CD444" s="368"/>
    </row>
    <row r="445" spans="1:82" ht="27" x14ac:dyDescent="0.75">
      <c r="A445" s="43"/>
      <c r="B445" s="73" t="s">
        <v>525</v>
      </c>
      <c r="C445" s="129" t="str">
        <f>"Nominated Subcontract DB Works and Services (including Provisional Sums and allowances in the Nominated Subcontract ("&amp; TEXT(F445,"## ### ###") &amp;")"</f>
        <v>Nominated Subcontract DB Works and Services (including Provisional Sums and allowances in the Nominated Subcontract (34 000 000)</v>
      </c>
      <c r="D445" s="29" t="s">
        <v>318</v>
      </c>
      <c r="E445" s="255">
        <v>1</v>
      </c>
      <c r="F445" s="76">
        <v>34000000</v>
      </c>
      <c r="G445" s="74">
        <f>+E445*F445</f>
        <v>34000000</v>
      </c>
      <c r="H445" s="234"/>
      <c r="I445" s="235"/>
      <c r="J445" s="230"/>
      <c r="K445" s="231"/>
      <c r="L445" s="231"/>
      <c r="M445" s="231"/>
      <c r="N445" s="231"/>
      <c r="O445" s="231"/>
      <c r="P445" s="231"/>
      <c r="Q445" s="231"/>
      <c r="R445" s="231"/>
      <c r="S445" s="231"/>
      <c r="T445" s="231"/>
      <c r="U445" s="232">
        <f t="shared" ref="U445" si="424">G445/6</f>
        <v>5666666.6699999999</v>
      </c>
      <c r="V445" s="230"/>
      <c r="W445" s="231"/>
      <c r="X445" s="231"/>
      <c r="Y445" s="231"/>
      <c r="Z445" s="231"/>
      <c r="AA445" s="231"/>
      <c r="AB445" s="231"/>
      <c r="AC445" s="231"/>
      <c r="AD445" s="231"/>
      <c r="AE445" s="231"/>
      <c r="AF445" s="231"/>
      <c r="AG445" s="232">
        <f t="shared" ref="AG445" si="425">G445/6</f>
        <v>5666666.6699999999</v>
      </c>
      <c r="AH445" s="233"/>
      <c r="AI445" s="231"/>
      <c r="AJ445" s="231"/>
      <c r="AK445" s="231"/>
      <c r="AL445" s="231"/>
      <c r="AM445" s="231"/>
      <c r="AN445" s="231"/>
      <c r="AO445" s="231"/>
      <c r="AP445" s="231"/>
      <c r="AQ445" s="231"/>
      <c r="AR445" s="231"/>
      <c r="AS445" s="232">
        <f t="shared" ref="AS445" si="426">G445/6</f>
        <v>5666666.6699999999</v>
      </c>
      <c r="AT445" s="233"/>
      <c r="AU445" s="231"/>
      <c r="AV445" s="231"/>
      <c r="AW445" s="231"/>
      <c r="AX445" s="231"/>
      <c r="AY445" s="231"/>
      <c r="AZ445" s="231"/>
      <c r="BA445" s="231"/>
      <c r="BB445" s="231"/>
      <c r="BC445" s="231"/>
      <c r="BD445" s="231"/>
      <c r="BE445" s="232">
        <f t="shared" ref="BE445" si="427">G445/6</f>
        <v>5666666.6699999999</v>
      </c>
      <c r="BF445" s="233"/>
      <c r="BG445" s="231"/>
      <c r="BH445" s="231"/>
      <c r="BI445" s="231"/>
      <c r="BJ445" s="231"/>
      <c r="BK445" s="231"/>
      <c r="BL445" s="231"/>
      <c r="BM445" s="231"/>
      <c r="BN445" s="231"/>
      <c r="BO445" s="231"/>
      <c r="BP445" s="231"/>
      <c r="BQ445" s="232">
        <f t="shared" ref="BQ445" si="428">G445/6</f>
        <v>5666666.6699999999</v>
      </c>
      <c r="BR445" s="233"/>
      <c r="BS445" s="231"/>
      <c r="BT445" s="231"/>
      <c r="BU445" s="231"/>
      <c r="BV445" s="231"/>
      <c r="BW445" s="231"/>
      <c r="BX445" s="231"/>
      <c r="BY445" s="231"/>
      <c r="BZ445" s="231"/>
      <c r="CA445" s="231"/>
      <c r="CB445" s="231"/>
      <c r="CC445" s="232">
        <f t="shared" ref="CC445" si="429">G445-SUM(H445:CB445)</f>
        <v>5666666.6500000004</v>
      </c>
      <c r="CD445" s="368"/>
    </row>
    <row r="446" spans="1:82" ht="27" x14ac:dyDescent="0.75">
      <c r="A446" s="175"/>
      <c r="B446" s="26" t="s">
        <v>526</v>
      </c>
      <c r="C446" s="27" t="str">
        <f>"Nominated Subcontract DB Works and Services - Overhead charges and Profit in respect of B-6014-a ("&amp; TEXT(F446,"#.##%") &amp; ")"</f>
        <v>Nominated Subcontract DB Works and Services - Overhead charges and Profit in respect of B-6014-a (.%)</v>
      </c>
      <c r="D446" s="147" t="s">
        <v>320</v>
      </c>
      <c r="E446" s="302">
        <f>+G445</f>
        <v>34000000</v>
      </c>
      <c r="F446" s="312"/>
      <c r="G446" s="74">
        <f>+E446*F446</f>
        <v>0</v>
      </c>
      <c r="H446" s="234"/>
      <c r="I446" s="235"/>
      <c r="J446" s="230"/>
      <c r="K446" s="231"/>
      <c r="L446" s="231"/>
      <c r="M446" s="231"/>
      <c r="N446" s="231"/>
      <c r="O446" s="231"/>
      <c r="P446" s="231"/>
      <c r="Q446" s="231"/>
      <c r="R446" s="231"/>
      <c r="S446" s="231"/>
      <c r="T446" s="231"/>
      <c r="U446" s="232">
        <f>G446/6</f>
        <v>0</v>
      </c>
      <c r="V446" s="230"/>
      <c r="W446" s="231"/>
      <c r="X446" s="231"/>
      <c r="Y446" s="231"/>
      <c r="Z446" s="231"/>
      <c r="AA446" s="231"/>
      <c r="AB446" s="231"/>
      <c r="AC446" s="231"/>
      <c r="AD446" s="231"/>
      <c r="AE446" s="231"/>
      <c r="AF446" s="231"/>
      <c r="AG446" s="232">
        <f>G446/6</f>
        <v>0</v>
      </c>
      <c r="AH446" s="233"/>
      <c r="AI446" s="231"/>
      <c r="AJ446" s="231"/>
      <c r="AK446" s="231"/>
      <c r="AL446" s="231"/>
      <c r="AM446" s="231"/>
      <c r="AN446" s="231"/>
      <c r="AO446" s="231"/>
      <c r="AP446" s="231"/>
      <c r="AQ446" s="231"/>
      <c r="AR446" s="231"/>
      <c r="AS446" s="232">
        <f>G446/6</f>
        <v>0</v>
      </c>
      <c r="AT446" s="233"/>
      <c r="AU446" s="231"/>
      <c r="AV446" s="231"/>
      <c r="AW446" s="231"/>
      <c r="AX446" s="231"/>
      <c r="AY446" s="231"/>
      <c r="AZ446" s="231"/>
      <c r="BA446" s="231"/>
      <c r="BB446" s="231"/>
      <c r="BC446" s="231"/>
      <c r="BD446" s="231"/>
      <c r="BE446" s="232">
        <f>G446/6</f>
        <v>0</v>
      </c>
      <c r="BF446" s="233"/>
      <c r="BG446" s="231"/>
      <c r="BH446" s="231"/>
      <c r="BI446" s="231"/>
      <c r="BJ446" s="231"/>
      <c r="BK446" s="231"/>
      <c r="BL446" s="231"/>
      <c r="BM446" s="231"/>
      <c r="BN446" s="231"/>
      <c r="BO446" s="231"/>
      <c r="BP446" s="231"/>
      <c r="BQ446" s="232">
        <f>G446/6</f>
        <v>0</v>
      </c>
      <c r="BR446" s="233"/>
      <c r="BS446" s="231"/>
      <c r="BT446" s="231"/>
      <c r="BU446" s="231"/>
      <c r="BV446" s="231"/>
      <c r="BW446" s="231"/>
      <c r="BX446" s="231"/>
      <c r="BY446" s="231"/>
      <c r="BZ446" s="231"/>
      <c r="CA446" s="231"/>
      <c r="CB446" s="231"/>
      <c r="CC446" s="232">
        <f>G446-SUM(H446:CB446)</f>
        <v>0</v>
      </c>
      <c r="CD446" s="368"/>
    </row>
    <row r="447" spans="1:82" ht="40.5" x14ac:dyDescent="0.75">
      <c r="A447" s="175"/>
      <c r="B447" s="374" t="s">
        <v>904</v>
      </c>
      <c r="C447" s="129" t="str">
        <f>"Incumbent System Integrator DB Works and Services (including Provisional Sums and allowances in the Incumbent System Integrator Subcontract but excluding any If triggered items listed elsewhere)"</f>
        <v>Incumbent System Integrator DB Works and Services (including Provisional Sums and allowances in the Incumbent System Integrator Subcontract but excluding any If triggered items listed elsewhere)</v>
      </c>
      <c r="D447" s="29" t="s">
        <v>318</v>
      </c>
      <c r="E447" s="255">
        <v>1</v>
      </c>
      <c r="F447" s="76">
        <f>34000000/2</f>
        <v>17000000</v>
      </c>
      <c r="G447" s="74">
        <f>+E447*F447</f>
        <v>17000000</v>
      </c>
      <c r="H447" s="234"/>
      <c r="I447" s="235"/>
      <c r="J447" s="230"/>
      <c r="K447" s="231"/>
      <c r="L447" s="231"/>
      <c r="M447" s="231"/>
      <c r="N447" s="231"/>
      <c r="O447" s="231"/>
      <c r="P447" s="231"/>
      <c r="Q447" s="231"/>
      <c r="R447" s="231"/>
      <c r="S447" s="231"/>
      <c r="T447" s="231"/>
      <c r="U447" s="232">
        <f>G447*12/18</f>
        <v>11333333.33</v>
      </c>
      <c r="V447" s="230"/>
      <c r="W447" s="231"/>
      <c r="X447" s="231"/>
      <c r="Y447" s="231"/>
      <c r="Z447" s="231"/>
      <c r="AA447" s="231"/>
      <c r="AB447" s="231"/>
      <c r="AC447" s="231"/>
      <c r="AD447" s="231"/>
      <c r="AE447" s="231"/>
      <c r="AF447" s="231"/>
      <c r="AG447" s="232">
        <f>G447*6/18</f>
        <v>5666666.6699999999</v>
      </c>
      <c r="AH447" s="233"/>
      <c r="AI447" s="231"/>
      <c r="AJ447" s="231"/>
      <c r="AK447" s="231"/>
      <c r="AL447" s="231"/>
      <c r="AM447" s="231"/>
      <c r="AN447" s="231"/>
      <c r="AO447" s="231"/>
      <c r="AP447" s="231"/>
      <c r="AQ447" s="231"/>
      <c r="AR447" s="231"/>
      <c r="AS447" s="232">
        <v>0</v>
      </c>
      <c r="AT447" s="233"/>
      <c r="AU447" s="231"/>
      <c r="AV447" s="231"/>
      <c r="AW447" s="231"/>
      <c r="AX447" s="231"/>
      <c r="AY447" s="231"/>
      <c r="AZ447" s="231"/>
      <c r="BA447" s="231"/>
      <c r="BB447" s="231"/>
      <c r="BC447" s="231"/>
      <c r="BD447" s="231"/>
      <c r="BE447" s="232">
        <v>0</v>
      </c>
      <c r="BF447" s="233"/>
      <c r="BG447" s="231"/>
      <c r="BH447" s="231"/>
      <c r="BI447" s="231"/>
      <c r="BJ447" s="231"/>
      <c r="BK447" s="231"/>
      <c r="BL447" s="231"/>
      <c r="BM447" s="231"/>
      <c r="BN447" s="231"/>
      <c r="BO447" s="231"/>
      <c r="BP447" s="231"/>
      <c r="BQ447" s="232">
        <v>0</v>
      </c>
      <c r="BR447" s="233"/>
      <c r="BS447" s="231"/>
      <c r="BT447" s="231"/>
      <c r="BU447" s="231"/>
      <c r="BV447" s="231"/>
      <c r="BW447" s="231"/>
      <c r="BX447" s="231"/>
      <c r="BY447" s="231"/>
      <c r="BZ447" s="231"/>
      <c r="CA447" s="231"/>
      <c r="CB447" s="231"/>
      <c r="CC447" s="232">
        <f t="shared" ref="CC447" si="430">G447-SUM(H447:CB447)</f>
        <v>0</v>
      </c>
      <c r="CD447" s="368"/>
    </row>
    <row r="448" spans="1:82" ht="27" x14ac:dyDescent="0.75">
      <c r="A448" s="175"/>
      <c r="B448" s="374" t="s">
        <v>907</v>
      </c>
      <c r="C448" s="27" t="str">
        <f>"Incumbent System Integrator DB Works and Services - Overhead charges and Profit in respect of B-6015a"</f>
        <v>Incumbent System Integrator DB Works and Services - Overhead charges and Profit in respect of B-6015a</v>
      </c>
      <c r="D448" s="147" t="s">
        <v>320</v>
      </c>
      <c r="E448" s="302">
        <f>+G447</f>
        <v>17000000</v>
      </c>
      <c r="F448" s="312"/>
      <c r="G448" s="74">
        <f>+E448*F448</f>
        <v>0</v>
      </c>
      <c r="H448" s="234"/>
      <c r="I448" s="235"/>
      <c r="J448" s="230"/>
      <c r="K448" s="231"/>
      <c r="L448" s="231"/>
      <c r="M448" s="231"/>
      <c r="N448" s="231"/>
      <c r="O448" s="231"/>
      <c r="P448" s="231"/>
      <c r="Q448" s="231"/>
      <c r="R448" s="231"/>
      <c r="S448" s="231"/>
      <c r="T448" s="231"/>
      <c r="U448" s="232">
        <f>G448/6</f>
        <v>0</v>
      </c>
      <c r="V448" s="230"/>
      <c r="W448" s="231"/>
      <c r="X448" s="231"/>
      <c r="Y448" s="231"/>
      <c r="Z448" s="231"/>
      <c r="AA448" s="231"/>
      <c r="AB448" s="231"/>
      <c r="AC448" s="231"/>
      <c r="AD448" s="231"/>
      <c r="AE448" s="231"/>
      <c r="AF448" s="231"/>
      <c r="AG448" s="232">
        <f>G448/6</f>
        <v>0</v>
      </c>
      <c r="AH448" s="233"/>
      <c r="AI448" s="231"/>
      <c r="AJ448" s="231"/>
      <c r="AK448" s="231"/>
      <c r="AL448" s="231"/>
      <c r="AM448" s="231"/>
      <c r="AN448" s="231"/>
      <c r="AO448" s="231"/>
      <c r="AP448" s="231"/>
      <c r="AQ448" s="231"/>
      <c r="AR448" s="231"/>
      <c r="AS448" s="232">
        <f>G448/6</f>
        <v>0</v>
      </c>
      <c r="AT448" s="233"/>
      <c r="AU448" s="231"/>
      <c r="AV448" s="231"/>
      <c r="AW448" s="231"/>
      <c r="AX448" s="231"/>
      <c r="AY448" s="231"/>
      <c r="AZ448" s="231"/>
      <c r="BA448" s="231"/>
      <c r="BB448" s="231"/>
      <c r="BC448" s="231"/>
      <c r="BD448" s="231"/>
      <c r="BE448" s="232">
        <f>G448/6</f>
        <v>0</v>
      </c>
      <c r="BF448" s="233"/>
      <c r="BG448" s="231"/>
      <c r="BH448" s="231"/>
      <c r="BI448" s="231"/>
      <c r="BJ448" s="231"/>
      <c r="BK448" s="231"/>
      <c r="BL448" s="231"/>
      <c r="BM448" s="231"/>
      <c r="BN448" s="231"/>
      <c r="BO448" s="231"/>
      <c r="BP448" s="231"/>
      <c r="BQ448" s="232">
        <f>G448/6</f>
        <v>0</v>
      </c>
      <c r="BR448" s="233"/>
      <c r="BS448" s="231"/>
      <c r="BT448" s="231"/>
      <c r="BU448" s="231"/>
      <c r="BV448" s="231"/>
      <c r="BW448" s="231"/>
      <c r="BX448" s="231"/>
      <c r="BY448" s="231"/>
      <c r="BZ448" s="231"/>
      <c r="CA448" s="231"/>
      <c r="CB448" s="231"/>
      <c r="CC448" s="232">
        <f>G448-SUM(H448:CB448)</f>
        <v>0</v>
      </c>
      <c r="CD448" s="368"/>
    </row>
    <row r="449" spans="1:82" s="39" customFormat="1" ht="27" x14ac:dyDescent="0.75">
      <c r="A449" s="43"/>
      <c r="B449" s="25" t="s">
        <v>905</v>
      </c>
      <c r="C449" s="28" t="str">
        <f>"Provision for Civil Works to convert single toll booth to double toll booth (for conversion to reversible lane) (including signage) ("&amp; TEXT(F449,"#####,####") &amp;")"</f>
        <v>Provision for Civil Works to convert single toll booth to double toll booth (for conversion to reversible lane) (including signage) (160,0000)</v>
      </c>
      <c r="D449" s="29" t="s">
        <v>318</v>
      </c>
      <c r="E449" s="338">
        <v>1</v>
      </c>
      <c r="F449" s="76">
        <v>1600000</v>
      </c>
      <c r="G449" s="247">
        <f t="shared" ref="G449:G450" si="431">+E449*F449</f>
        <v>1600000</v>
      </c>
      <c r="H449" s="234"/>
      <c r="I449" s="235"/>
      <c r="J449" s="230">
        <f t="shared" ref="J449:BU449" si="432">$G449/72</f>
        <v>22222.22</v>
      </c>
      <c r="K449" s="231">
        <f t="shared" si="432"/>
        <v>22222.22</v>
      </c>
      <c r="L449" s="231">
        <f t="shared" si="432"/>
        <v>22222.22</v>
      </c>
      <c r="M449" s="231">
        <f t="shared" si="432"/>
        <v>22222.22</v>
      </c>
      <c r="N449" s="231">
        <f t="shared" si="432"/>
        <v>22222.22</v>
      </c>
      <c r="O449" s="231">
        <f t="shared" si="432"/>
        <v>22222.22</v>
      </c>
      <c r="P449" s="231">
        <f t="shared" si="432"/>
        <v>22222.22</v>
      </c>
      <c r="Q449" s="231">
        <f t="shared" si="432"/>
        <v>22222.22</v>
      </c>
      <c r="R449" s="231">
        <f t="shared" si="432"/>
        <v>22222.22</v>
      </c>
      <c r="S449" s="231">
        <f t="shared" si="432"/>
        <v>22222.22</v>
      </c>
      <c r="T449" s="231">
        <f t="shared" si="432"/>
        <v>22222.22</v>
      </c>
      <c r="U449" s="232">
        <f t="shared" si="432"/>
        <v>22222.22</v>
      </c>
      <c r="V449" s="230">
        <f t="shared" si="432"/>
        <v>22222.22</v>
      </c>
      <c r="W449" s="231">
        <f t="shared" si="432"/>
        <v>22222.22</v>
      </c>
      <c r="X449" s="231">
        <f t="shared" si="432"/>
        <v>22222.22</v>
      </c>
      <c r="Y449" s="231">
        <f t="shared" si="432"/>
        <v>22222.22</v>
      </c>
      <c r="Z449" s="231">
        <f t="shared" si="432"/>
        <v>22222.22</v>
      </c>
      <c r="AA449" s="231">
        <f t="shared" si="432"/>
        <v>22222.22</v>
      </c>
      <c r="AB449" s="231">
        <f t="shared" si="432"/>
        <v>22222.22</v>
      </c>
      <c r="AC449" s="231">
        <f t="shared" si="432"/>
        <v>22222.22</v>
      </c>
      <c r="AD449" s="231">
        <f t="shared" si="432"/>
        <v>22222.22</v>
      </c>
      <c r="AE449" s="231">
        <f t="shared" si="432"/>
        <v>22222.22</v>
      </c>
      <c r="AF449" s="231">
        <f t="shared" si="432"/>
        <v>22222.22</v>
      </c>
      <c r="AG449" s="232">
        <f t="shared" si="432"/>
        <v>22222.22</v>
      </c>
      <c r="AH449" s="233">
        <f t="shared" si="432"/>
        <v>22222.22</v>
      </c>
      <c r="AI449" s="231">
        <f t="shared" si="432"/>
        <v>22222.22</v>
      </c>
      <c r="AJ449" s="231">
        <f t="shared" si="432"/>
        <v>22222.22</v>
      </c>
      <c r="AK449" s="231">
        <f t="shared" si="432"/>
        <v>22222.22</v>
      </c>
      <c r="AL449" s="231">
        <f t="shared" si="432"/>
        <v>22222.22</v>
      </c>
      <c r="AM449" s="231">
        <f t="shared" si="432"/>
        <v>22222.22</v>
      </c>
      <c r="AN449" s="231">
        <f t="shared" si="432"/>
        <v>22222.22</v>
      </c>
      <c r="AO449" s="231">
        <f t="shared" si="432"/>
        <v>22222.22</v>
      </c>
      <c r="AP449" s="231">
        <f t="shared" si="432"/>
        <v>22222.22</v>
      </c>
      <c r="AQ449" s="231">
        <f t="shared" si="432"/>
        <v>22222.22</v>
      </c>
      <c r="AR449" s="231">
        <f t="shared" si="432"/>
        <v>22222.22</v>
      </c>
      <c r="AS449" s="232">
        <f t="shared" si="432"/>
        <v>22222.22</v>
      </c>
      <c r="AT449" s="233">
        <f t="shared" si="432"/>
        <v>22222.22</v>
      </c>
      <c r="AU449" s="231">
        <f t="shared" si="432"/>
        <v>22222.22</v>
      </c>
      <c r="AV449" s="231">
        <f t="shared" si="432"/>
        <v>22222.22</v>
      </c>
      <c r="AW449" s="231">
        <f t="shared" si="432"/>
        <v>22222.22</v>
      </c>
      <c r="AX449" s="231">
        <f t="shared" si="432"/>
        <v>22222.22</v>
      </c>
      <c r="AY449" s="231">
        <f t="shared" si="432"/>
        <v>22222.22</v>
      </c>
      <c r="AZ449" s="231">
        <f t="shared" si="432"/>
        <v>22222.22</v>
      </c>
      <c r="BA449" s="231">
        <f t="shared" si="432"/>
        <v>22222.22</v>
      </c>
      <c r="BB449" s="231">
        <f t="shared" si="432"/>
        <v>22222.22</v>
      </c>
      <c r="BC449" s="231">
        <f t="shared" si="432"/>
        <v>22222.22</v>
      </c>
      <c r="BD449" s="231">
        <f t="shared" si="432"/>
        <v>22222.22</v>
      </c>
      <c r="BE449" s="232">
        <f t="shared" si="432"/>
        <v>22222.22</v>
      </c>
      <c r="BF449" s="233">
        <f t="shared" si="432"/>
        <v>22222.22</v>
      </c>
      <c r="BG449" s="231">
        <f t="shared" si="432"/>
        <v>22222.22</v>
      </c>
      <c r="BH449" s="231">
        <f t="shared" si="432"/>
        <v>22222.22</v>
      </c>
      <c r="BI449" s="231">
        <f t="shared" si="432"/>
        <v>22222.22</v>
      </c>
      <c r="BJ449" s="231">
        <f t="shared" si="432"/>
        <v>22222.22</v>
      </c>
      <c r="BK449" s="231">
        <f t="shared" si="432"/>
        <v>22222.22</v>
      </c>
      <c r="BL449" s="231">
        <f t="shared" si="432"/>
        <v>22222.22</v>
      </c>
      <c r="BM449" s="231">
        <f t="shared" si="432"/>
        <v>22222.22</v>
      </c>
      <c r="BN449" s="231">
        <f t="shared" si="432"/>
        <v>22222.22</v>
      </c>
      <c r="BO449" s="231">
        <f t="shared" si="432"/>
        <v>22222.22</v>
      </c>
      <c r="BP449" s="231">
        <f t="shared" si="432"/>
        <v>22222.22</v>
      </c>
      <c r="BQ449" s="232">
        <f t="shared" si="432"/>
        <v>22222.22</v>
      </c>
      <c r="BR449" s="233">
        <f t="shared" si="432"/>
        <v>22222.22</v>
      </c>
      <c r="BS449" s="231">
        <f t="shared" si="432"/>
        <v>22222.22</v>
      </c>
      <c r="BT449" s="231">
        <f t="shared" si="432"/>
        <v>22222.22</v>
      </c>
      <c r="BU449" s="231">
        <f t="shared" si="432"/>
        <v>22222.22</v>
      </c>
      <c r="BV449" s="231">
        <f t="shared" ref="BV449:CB449" si="433">$G449/72</f>
        <v>22222.22</v>
      </c>
      <c r="BW449" s="231">
        <f t="shared" si="433"/>
        <v>22222.22</v>
      </c>
      <c r="BX449" s="231">
        <f t="shared" si="433"/>
        <v>22222.22</v>
      </c>
      <c r="BY449" s="231">
        <f t="shared" si="433"/>
        <v>22222.22</v>
      </c>
      <c r="BZ449" s="231">
        <f t="shared" si="433"/>
        <v>22222.22</v>
      </c>
      <c r="CA449" s="231">
        <f t="shared" si="433"/>
        <v>22222.22</v>
      </c>
      <c r="CB449" s="231">
        <f t="shared" si="433"/>
        <v>22222.22</v>
      </c>
      <c r="CC449" s="232">
        <f>G449-SUM(J449:CB449)</f>
        <v>22222.38</v>
      </c>
      <c r="CD449" s="368"/>
    </row>
    <row r="450" spans="1:82" ht="27" x14ac:dyDescent="0.75">
      <c r="A450" s="175"/>
      <c r="B450" s="374" t="s">
        <v>906</v>
      </c>
      <c r="C450" s="129" t="str">
        <f>"Provision for Civil Works to convert single toll booth to double toll booth (for conversion to reversible lane) (including signage) - Overhead charges and Profit in respect of B-6016-a "</f>
        <v xml:space="preserve">Provision for Civil Works to convert single toll booth to double toll booth (for conversion to reversible lane) (including signage) - Overhead charges and Profit in respect of B-6016-a </v>
      </c>
      <c r="D450" s="29" t="s">
        <v>320</v>
      </c>
      <c r="E450" s="255">
        <f>+F449</f>
        <v>1600000</v>
      </c>
      <c r="F450" s="76"/>
      <c r="G450" s="74">
        <f t="shared" si="431"/>
        <v>0</v>
      </c>
      <c r="H450" s="234"/>
      <c r="I450" s="235"/>
      <c r="J450" s="230">
        <f t="shared" ref="J450:AO450" si="434">+IF(SUM(J449)=0,"",J449*$F450)</f>
        <v>0</v>
      </c>
      <c r="K450" s="231">
        <f t="shared" si="434"/>
        <v>0</v>
      </c>
      <c r="L450" s="231">
        <f t="shared" si="434"/>
        <v>0</v>
      </c>
      <c r="M450" s="231">
        <f t="shared" si="434"/>
        <v>0</v>
      </c>
      <c r="N450" s="231">
        <f t="shared" si="434"/>
        <v>0</v>
      </c>
      <c r="O450" s="231">
        <f t="shared" si="434"/>
        <v>0</v>
      </c>
      <c r="P450" s="231">
        <f t="shared" si="434"/>
        <v>0</v>
      </c>
      <c r="Q450" s="231">
        <f t="shared" si="434"/>
        <v>0</v>
      </c>
      <c r="R450" s="231">
        <f t="shared" si="434"/>
        <v>0</v>
      </c>
      <c r="S450" s="231">
        <f t="shared" si="434"/>
        <v>0</v>
      </c>
      <c r="T450" s="231">
        <f t="shared" si="434"/>
        <v>0</v>
      </c>
      <c r="U450" s="232">
        <f t="shared" si="434"/>
        <v>0</v>
      </c>
      <c r="V450" s="230">
        <f t="shared" si="434"/>
        <v>0</v>
      </c>
      <c r="W450" s="231">
        <f t="shared" si="434"/>
        <v>0</v>
      </c>
      <c r="X450" s="231">
        <f t="shared" si="434"/>
        <v>0</v>
      </c>
      <c r="Y450" s="231">
        <f t="shared" si="434"/>
        <v>0</v>
      </c>
      <c r="Z450" s="231">
        <f t="shared" si="434"/>
        <v>0</v>
      </c>
      <c r="AA450" s="231">
        <f t="shared" si="434"/>
        <v>0</v>
      </c>
      <c r="AB450" s="231">
        <f t="shared" si="434"/>
        <v>0</v>
      </c>
      <c r="AC450" s="231">
        <f t="shared" si="434"/>
        <v>0</v>
      </c>
      <c r="AD450" s="231">
        <f t="shared" si="434"/>
        <v>0</v>
      </c>
      <c r="AE450" s="231">
        <f t="shared" si="434"/>
        <v>0</v>
      </c>
      <c r="AF450" s="231">
        <f t="shared" si="434"/>
        <v>0</v>
      </c>
      <c r="AG450" s="232">
        <f t="shared" si="434"/>
        <v>0</v>
      </c>
      <c r="AH450" s="233">
        <f t="shared" si="434"/>
        <v>0</v>
      </c>
      <c r="AI450" s="231">
        <f t="shared" si="434"/>
        <v>0</v>
      </c>
      <c r="AJ450" s="231">
        <f t="shared" si="434"/>
        <v>0</v>
      </c>
      <c r="AK450" s="231">
        <f t="shared" si="434"/>
        <v>0</v>
      </c>
      <c r="AL450" s="231">
        <f t="shared" si="434"/>
        <v>0</v>
      </c>
      <c r="AM450" s="231">
        <f t="shared" si="434"/>
        <v>0</v>
      </c>
      <c r="AN450" s="231">
        <f t="shared" si="434"/>
        <v>0</v>
      </c>
      <c r="AO450" s="231">
        <f t="shared" si="434"/>
        <v>0</v>
      </c>
      <c r="AP450" s="231">
        <f t="shared" ref="AP450:BU450" si="435">+IF(SUM(AP449)=0,"",AP449*$F450)</f>
        <v>0</v>
      </c>
      <c r="AQ450" s="231">
        <f t="shared" si="435"/>
        <v>0</v>
      </c>
      <c r="AR450" s="231">
        <f t="shared" si="435"/>
        <v>0</v>
      </c>
      <c r="AS450" s="232">
        <f t="shared" si="435"/>
        <v>0</v>
      </c>
      <c r="AT450" s="233">
        <f t="shared" si="435"/>
        <v>0</v>
      </c>
      <c r="AU450" s="231">
        <f t="shared" si="435"/>
        <v>0</v>
      </c>
      <c r="AV450" s="231">
        <f t="shared" si="435"/>
        <v>0</v>
      </c>
      <c r="AW450" s="231">
        <f t="shared" si="435"/>
        <v>0</v>
      </c>
      <c r="AX450" s="231">
        <f t="shared" si="435"/>
        <v>0</v>
      </c>
      <c r="AY450" s="231">
        <f t="shared" si="435"/>
        <v>0</v>
      </c>
      <c r="AZ450" s="231">
        <f t="shared" si="435"/>
        <v>0</v>
      </c>
      <c r="BA450" s="231">
        <f t="shared" si="435"/>
        <v>0</v>
      </c>
      <c r="BB450" s="231">
        <f t="shared" si="435"/>
        <v>0</v>
      </c>
      <c r="BC450" s="231">
        <f t="shared" si="435"/>
        <v>0</v>
      </c>
      <c r="BD450" s="231">
        <f t="shared" si="435"/>
        <v>0</v>
      </c>
      <c r="BE450" s="232">
        <f t="shared" si="435"/>
        <v>0</v>
      </c>
      <c r="BF450" s="233">
        <f t="shared" si="435"/>
        <v>0</v>
      </c>
      <c r="BG450" s="231">
        <f t="shared" si="435"/>
        <v>0</v>
      </c>
      <c r="BH450" s="231">
        <f t="shared" si="435"/>
        <v>0</v>
      </c>
      <c r="BI450" s="231">
        <f t="shared" si="435"/>
        <v>0</v>
      </c>
      <c r="BJ450" s="231">
        <f t="shared" si="435"/>
        <v>0</v>
      </c>
      <c r="BK450" s="231">
        <f t="shared" si="435"/>
        <v>0</v>
      </c>
      <c r="BL450" s="231">
        <f t="shared" si="435"/>
        <v>0</v>
      </c>
      <c r="BM450" s="231">
        <f t="shared" si="435"/>
        <v>0</v>
      </c>
      <c r="BN450" s="231">
        <f t="shared" si="435"/>
        <v>0</v>
      </c>
      <c r="BO450" s="231">
        <f t="shared" si="435"/>
        <v>0</v>
      </c>
      <c r="BP450" s="231">
        <f t="shared" si="435"/>
        <v>0</v>
      </c>
      <c r="BQ450" s="232">
        <f t="shared" si="435"/>
        <v>0</v>
      </c>
      <c r="BR450" s="233">
        <f t="shared" si="435"/>
        <v>0</v>
      </c>
      <c r="BS450" s="231">
        <f t="shared" si="435"/>
        <v>0</v>
      </c>
      <c r="BT450" s="231">
        <f t="shared" si="435"/>
        <v>0</v>
      </c>
      <c r="BU450" s="231">
        <f t="shared" si="435"/>
        <v>0</v>
      </c>
      <c r="BV450" s="231">
        <f t="shared" ref="BV450:CB450" si="436">+IF(SUM(BV449)=0,"",BV449*$F450)</f>
        <v>0</v>
      </c>
      <c r="BW450" s="231">
        <f t="shared" si="436"/>
        <v>0</v>
      </c>
      <c r="BX450" s="231">
        <f t="shared" si="436"/>
        <v>0</v>
      </c>
      <c r="BY450" s="231">
        <f t="shared" si="436"/>
        <v>0</v>
      </c>
      <c r="BZ450" s="231">
        <f t="shared" si="436"/>
        <v>0</v>
      </c>
      <c r="CA450" s="231">
        <f t="shared" si="436"/>
        <v>0</v>
      </c>
      <c r="CB450" s="231">
        <f t="shared" si="436"/>
        <v>0</v>
      </c>
      <c r="CC450" s="232">
        <f>G450-SUM(J450:CB450)</f>
        <v>0</v>
      </c>
      <c r="CD450" s="368"/>
    </row>
    <row r="451" spans="1:82" s="39" customFormat="1" ht="13.5" x14ac:dyDescent="0.75">
      <c r="A451" s="43"/>
      <c r="B451" s="25" t="s">
        <v>912</v>
      </c>
      <c r="C451" s="28" t="str">
        <f>"Provision of Toll System Software and Hardware at Beitbridge"</f>
        <v>Provision of Toll System Software and Hardware at Beitbridge</v>
      </c>
      <c r="D451" s="144" t="s">
        <v>318</v>
      </c>
      <c r="E451" s="301">
        <v>1</v>
      </c>
      <c r="F451" s="76">
        <v>15000000</v>
      </c>
      <c r="G451" s="247">
        <f t="shared" ref="G451:G452" si="437">+E451*F451</f>
        <v>15000000</v>
      </c>
      <c r="H451" s="79"/>
      <c r="I451" s="80"/>
      <c r="J451" s="230"/>
      <c r="K451" s="231"/>
      <c r="L451" s="231"/>
      <c r="M451" s="231"/>
      <c r="N451" s="231"/>
      <c r="O451" s="231"/>
      <c r="P451" s="231"/>
      <c r="Q451" s="231"/>
      <c r="R451" s="231"/>
      <c r="S451" s="231"/>
      <c r="T451" s="231"/>
      <c r="U451" s="232"/>
      <c r="V451" s="230"/>
      <c r="W451" s="231"/>
      <c r="X451" s="231"/>
      <c r="Y451" s="231"/>
      <c r="Z451" s="231"/>
      <c r="AA451" s="231"/>
      <c r="AB451" s="231"/>
      <c r="AC451" s="231"/>
      <c r="AD451" s="231"/>
      <c r="AE451" s="231"/>
      <c r="AF451" s="231"/>
      <c r="AG451" s="232"/>
      <c r="AH451" s="233"/>
      <c r="AI451" s="231"/>
      <c r="AJ451" s="231"/>
      <c r="AK451" s="231"/>
      <c r="AL451" s="231"/>
      <c r="AM451" s="231"/>
      <c r="AN451" s="231">
        <f t="shared" ref="AN451:BQ451" si="438">$G451/32</f>
        <v>468750</v>
      </c>
      <c r="AO451" s="231">
        <f t="shared" si="438"/>
        <v>468750</v>
      </c>
      <c r="AP451" s="231">
        <f t="shared" si="438"/>
        <v>468750</v>
      </c>
      <c r="AQ451" s="231">
        <f t="shared" si="438"/>
        <v>468750</v>
      </c>
      <c r="AR451" s="231">
        <f t="shared" si="438"/>
        <v>468750</v>
      </c>
      <c r="AS451" s="76">
        <f t="shared" si="438"/>
        <v>468750</v>
      </c>
      <c r="AT451" s="233">
        <f t="shared" si="438"/>
        <v>468750</v>
      </c>
      <c r="AU451" s="231">
        <f t="shared" si="438"/>
        <v>468750</v>
      </c>
      <c r="AV451" s="231">
        <f t="shared" si="438"/>
        <v>468750</v>
      </c>
      <c r="AW451" s="231">
        <f t="shared" si="438"/>
        <v>468750</v>
      </c>
      <c r="AX451" s="231">
        <f t="shared" si="438"/>
        <v>468750</v>
      </c>
      <c r="AY451" s="231">
        <f t="shared" si="438"/>
        <v>468750</v>
      </c>
      <c r="AZ451" s="231">
        <f t="shared" si="438"/>
        <v>468750</v>
      </c>
      <c r="BA451" s="231">
        <f t="shared" si="438"/>
        <v>468750</v>
      </c>
      <c r="BB451" s="231">
        <f t="shared" si="438"/>
        <v>468750</v>
      </c>
      <c r="BC451" s="231">
        <f t="shared" si="438"/>
        <v>468750</v>
      </c>
      <c r="BD451" s="231">
        <f t="shared" si="438"/>
        <v>468750</v>
      </c>
      <c r="BE451" s="76">
        <f t="shared" si="438"/>
        <v>468750</v>
      </c>
      <c r="BF451" s="233">
        <f t="shared" si="438"/>
        <v>468750</v>
      </c>
      <c r="BG451" s="231">
        <f t="shared" si="438"/>
        <v>468750</v>
      </c>
      <c r="BH451" s="231">
        <f t="shared" si="438"/>
        <v>468750</v>
      </c>
      <c r="BI451" s="231">
        <f t="shared" si="438"/>
        <v>468750</v>
      </c>
      <c r="BJ451" s="231">
        <f t="shared" si="438"/>
        <v>468750</v>
      </c>
      <c r="BK451" s="231">
        <f t="shared" si="438"/>
        <v>468750</v>
      </c>
      <c r="BL451" s="231">
        <f t="shared" si="438"/>
        <v>468750</v>
      </c>
      <c r="BM451" s="231">
        <f t="shared" si="438"/>
        <v>468750</v>
      </c>
      <c r="BN451" s="231">
        <f t="shared" si="438"/>
        <v>468750</v>
      </c>
      <c r="BO451" s="231">
        <f t="shared" si="438"/>
        <v>468750</v>
      </c>
      <c r="BP451" s="231">
        <f t="shared" si="438"/>
        <v>468750</v>
      </c>
      <c r="BQ451" s="76">
        <f t="shared" si="438"/>
        <v>468750</v>
      </c>
      <c r="BR451" s="233"/>
      <c r="BS451" s="231"/>
      <c r="BT451" s="231"/>
      <c r="BU451" s="231"/>
      <c r="BV451" s="231"/>
      <c r="BW451" s="231"/>
      <c r="BX451" s="231"/>
      <c r="BY451" s="231"/>
      <c r="BZ451" s="231"/>
      <c r="CA451" s="231"/>
      <c r="CB451" s="231"/>
      <c r="CC451" s="232">
        <f>G451-SUM(J451:CB451)</f>
        <v>937500</v>
      </c>
      <c r="CD451" s="368"/>
    </row>
    <row r="452" spans="1:82" s="148" customFormat="1" ht="27" x14ac:dyDescent="0.75">
      <c r="A452" s="155"/>
      <c r="B452" s="278" t="s">
        <v>913</v>
      </c>
      <c r="C452" s="279" t="str">
        <f>"Provision of Toll System Software and Hardware at Beitbridge - Overhead charges and Profit in respect of B-6017-a "</f>
        <v xml:space="preserve">Provision of Toll System Software and Hardware at Beitbridge - Overhead charges and Profit in respect of B-6017-a </v>
      </c>
      <c r="D452" s="339" t="s">
        <v>320</v>
      </c>
      <c r="E452" s="340">
        <f>+F451</f>
        <v>15000000</v>
      </c>
      <c r="F452" s="341">
        <v>0.04</v>
      </c>
      <c r="G452" s="342">
        <f t="shared" si="437"/>
        <v>600000</v>
      </c>
      <c r="H452" s="236"/>
      <c r="I452" s="280"/>
      <c r="J452" s="236"/>
      <c r="K452" s="343"/>
      <c r="L452" s="343"/>
      <c r="M452" s="343"/>
      <c r="N452" s="343"/>
      <c r="O452" s="343"/>
      <c r="P452" s="343"/>
      <c r="Q452" s="343"/>
      <c r="R452" s="343"/>
      <c r="S452" s="343"/>
      <c r="T452" s="343"/>
      <c r="U452" s="280"/>
      <c r="V452" s="344"/>
      <c r="W452" s="343"/>
      <c r="X452" s="343"/>
      <c r="Y452" s="343"/>
      <c r="Z452" s="343"/>
      <c r="AA452" s="343"/>
      <c r="AB452" s="343"/>
      <c r="AC452" s="343"/>
      <c r="AD452" s="343"/>
      <c r="AE452" s="343"/>
      <c r="AF452" s="343"/>
      <c r="AG452" s="280"/>
      <c r="AH452" s="344" t="str">
        <f t="shared" ref="AH452:CB452" si="439">+IF(SUM(AH451)=0,"",AH451*$F452)</f>
        <v/>
      </c>
      <c r="AI452" s="343" t="str">
        <f t="shared" si="439"/>
        <v/>
      </c>
      <c r="AJ452" s="343" t="str">
        <f t="shared" si="439"/>
        <v/>
      </c>
      <c r="AK452" s="343" t="str">
        <f t="shared" si="439"/>
        <v/>
      </c>
      <c r="AL452" s="343" t="str">
        <f t="shared" si="439"/>
        <v/>
      </c>
      <c r="AM452" s="343" t="str">
        <f t="shared" si="439"/>
        <v/>
      </c>
      <c r="AN452" s="343">
        <f t="shared" si="439"/>
        <v>18750</v>
      </c>
      <c r="AO452" s="343">
        <f t="shared" si="439"/>
        <v>18750</v>
      </c>
      <c r="AP452" s="343">
        <f t="shared" si="439"/>
        <v>18750</v>
      </c>
      <c r="AQ452" s="343">
        <f t="shared" si="439"/>
        <v>18750</v>
      </c>
      <c r="AR452" s="343">
        <f t="shared" si="439"/>
        <v>18750</v>
      </c>
      <c r="AS452" s="280">
        <f t="shared" si="439"/>
        <v>18750</v>
      </c>
      <c r="AT452" s="344">
        <f t="shared" si="439"/>
        <v>18750</v>
      </c>
      <c r="AU452" s="343">
        <f t="shared" si="439"/>
        <v>18750</v>
      </c>
      <c r="AV452" s="343">
        <f t="shared" si="439"/>
        <v>18750</v>
      </c>
      <c r="AW452" s="343">
        <f t="shared" si="439"/>
        <v>18750</v>
      </c>
      <c r="AX452" s="343">
        <f t="shared" si="439"/>
        <v>18750</v>
      </c>
      <c r="AY452" s="343">
        <f t="shared" si="439"/>
        <v>18750</v>
      </c>
      <c r="AZ452" s="343">
        <f t="shared" si="439"/>
        <v>18750</v>
      </c>
      <c r="BA452" s="343">
        <f t="shared" si="439"/>
        <v>18750</v>
      </c>
      <c r="BB452" s="343">
        <f t="shared" si="439"/>
        <v>18750</v>
      </c>
      <c r="BC452" s="343">
        <f t="shared" si="439"/>
        <v>18750</v>
      </c>
      <c r="BD452" s="343">
        <f t="shared" si="439"/>
        <v>18750</v>
      </c>
      <c r="BE452" s="280">
        <f t="shared" si="439"/>
        <v>18750</v>
      </c>
      <c r="BF452" s="344">
        <f t="shared" si="439"/>
        <v>18750</v>
      </c>
      <c r="BG452" s="343">
        <f t="shared" si="439"/>
        <v>18750</v>
      </c>
      <c r="BH452" s="343">
        <f t="shared" si="439"/>
        <v>18750</v>
      </c>
      <c r="BI452" s="343">
        <f t="shared" si="439"/>
        <v>18750</v>
      </c>
      <c r="BJ452" s="343">
        <f t="shared" si="439"/>
        <v>18750</v>
      </c>
      <c r="BK452" s="343">
        <f t="shared" si="439"/>
        <v>18750</v>
      </c>
      <c r="BL452" s="343">
        <f t="shared" si="439"/>
        <v>18750</v>
      </c>
      <c r="BM452" s="343">
        <f t="shared" si="439"/>
        <v>18750</v>
      </c>
      <c r="BN452" s="343">
        <f t="shared" si="439"/>
        <v>18750</v>
      </c>
      <c r="BO452" s="343">
        <f t="shared" si="439"/>
        <v>18750</v>
      </c>
      <c r="BP452" s="343">
        <f t="shared" si="439"/>
        <v>18750</v>
      </c>
      <c r="BQ452" s="280">
        <f t="shared" si="439"/>
        <v>18750</v>
      </c>
      <c r="BR452" s="344" t="str">
        <f t="shared" si="439"/>
        <v/>
      </c>
      <c r="BS452" s="343" t="str">
        <f t="shared" si="439"/>
        <v/>
      </c>
      <c r="BT452" s="343" t="str">
        <f t="shared" si="439"/>
        <v/>
      </c>
      <c r="BU452" s="343" t="str">
        <f t="shared" si="439"/>
        <v/>
      </c>
      <c r="BV452" s="343" t="str">
        <f t="shared" si="439"/>
        <v/>
      </c>
      <c r="BW452" s="343" t="str">
        <f t="shared" si="439"/>
        <v/>
      </c>
      <c r="BX452" s="343" t="str">
        <f t="shared" si="439"/>
        <v/>
      </c>
      <c r="BY452" s="343" t="str">
        <f t="shared" si="439"/>
        <v/>
      </c>
      <c r="BZ452" s="343" t="str">
        <f t="shared" si="439"/>
        <v/>
      </c>
      <c r="CA452" s="343" t="str">
        <f t="shared" si="439"/>
        <v/>
      </c>
      <c r="CB452" s="343" t="str">
        <f t="shared" si="439"/>
        <v/>
      </c>
      <c r="CC452" s="280">
        <f>G452-SUM(J452:CB452)</f>
        <v>37500</v>
      </c>
      <c r="CD452" s="368"/>
    </row>
    <row r="453" spans="1:82" x14ac:dyDescent="0.75">
      <c r="A453" s="43"/>
      <c r="B453" s="156"/>
      <c r="C453" s="157"/>
      <c r="D453" s="158" t="s">
        <v>374</v>
      </c>
      <c r="E453" s="304"/>
      <c r="F453" s="262"/>
      <c r="G453" s="160"/>
      <c r="H453" s="161"/>
      <c r="I453" s="161"/>
      <c r="J453" s="161"/>
      <c r="K453" s="161"/>
      <c r="L453" s="161"/>
      <c r="M453" s="161"/>
      <c r="N453" s="161"/>
      <c r="O453" s="161"/>
      <c r="P453" s="161"/>
      <c r="Q453" s="161"/>
      <c r="R453" s="161"/>
      <c r="S453" s="161"/>
      <c r="T453" s="161"/>
      <c r="U453" s="161"/>
      <c r="V453" s="161"/>
      <c r="W453" s="161"/>
      <c r="X453" s="161"/>
      <c r="Y453" s="161"/>
      <c r="Z453" s="161"/>
      <c r="AA453" s="161"/>
      <c r="AB453" s="161"/>
      <c r="AC453" s="161"/>
      <c r="AD453" s="161"/>
      <c r="AE453" s="161"/>
      <c r="AF453" s="161"/>
      <c r="AG453" s="161"/>
      <c r="AH453" s="161"/>
      <c r="AI453" s="161"/>
      <c r="AJ453" s="161"/>
      <c r="AK453" s="161"/>
      <c r="AL453" s="161"/>
      <c r="AM453" s="161"/>
      <c r="AN453" s="161"/>
      <c r="AO453" s="161"/>
      <c r="AP453" s="161"/>
      <c r="AQ453" s="161"/>
      <c r="AR453" s="161"/>
      <c r="AS453" s="161"/>
      <c r="AT453" s="161"/>
      <c r="AU453" s="161"/>
      <c r="AV453" s="161"/>
      <c r="AW453" s="161"/>
      <c r="AX453" s="161"/>
      <c r="AY453" s="161"/>
      <c r="AZ453" s="161"/>
      <c r="BA453" s="161"/>
      <c r="BB453" s="161"/>
      <c r="BC453" s="161"/>
      <c r="BD453" s="161"/>
      <c r="BE453" s="161"/>
      <c r="BF453" s="161"/>
      <c r="BG453" s="161"/>
      <c r="BH453" s="161"/>
      <c r="BI453" s="161"/>
      <c r="BJ453" s="161"/>
      <c r="BK453" s="161"/>
      <c r="BL453" s="161"/>
      <c r="BM453" s="161"/>
      <c r="BN453" s="161"/>
      <c r="BO453" s="161"/>
      <c r="BP453" s="161"/>
      <c r="BQ453" s="161"/>
      <c r="BR453" s="161"/>
      <c r="BS453" s="161"/>
      <c r="BT453" s="161"/>
      <c r="BU453" s="161"/>
      <c r="BV453" s="161"/>
      <c r="BW453" s="161"/>
      <c r="BX453" s="161"/>
      <c r="BY453" s="161"/>
      <c r="BZ453" s="161"/>
      <c r="CA453" s="161"/>
      <c r="CB453" s="161"/>
      <c r="CC453" s="161"/>
      <c r="CD453" s="368"/>
    </row>
    <row r="454" spans="1:82" x14ac:dyDescent="0.75">
      <c r="A454" s="43"/>
      <c r="B454" s="113" t="s">
        <v>527</v>
      </c>
      <c r="C454" s="114" t="s">
        <v>528</v>
      </c>
      <c r="D454" s="115" t="s">
        <v>374</v>
      </c>
      <c r="E454" s="293"/>
      <c r="F454" s="251"/>
      <c r="G454" s="117">
        <f>SUM(G455:G489)</f>
        <v>8053500</v>
      </c>
      <c r="H454" s="117">
        <f t="shared" ref="H454:AL454" si="440">SUM(H455:H489)</f>
        <v>0</v>
      </c>
      <c r="I454" s="118">
        <f t="shared" si="440"/>
        <v>0</v>
      </c>
      <c r="J454" s="117">
        <f t="shared" si="440"/>
        <v>0</v>
      </c>
      <c r="K454" s="119">
        <f t="shared" si="440"/>
        <v>0</v>
      </c>
      <c r="L454" s="119">
        <f t="shared" si="440"/>
        <v>0</v>
      </c>
      <c r="M454" s="119">
        <f t="shared" si="440"/>
        <v>0</v>
      </c>
      <c r="N454" s="119">
        <f t="shared" si="440"/>
        <v>0</v>
      </c>
      <c r="O454" s="119">
        <f t="shared" si="440"/>
        <v>0</v>
      </c>
      <c r="P454" s="119">
        <f t="shared" si="440"/>
        <v>0</v>
      </c>
      <c r="Q454" s="119">
        <f t="shared" si="440"/>
        <v>0</v>
      </c>
      <c r="R454" s="119">
        <f>SUM(R455:R489)</f>
        <v>0</v>
      </c>
      <c r="S454" s="119">
        <f t="shared" si="440"/>
        <v>0</v>
      </c>
      <c r="T454" s="119">
        <f t="shared" si="440"/>
        <v>0</v>
      </c>
      <c r="U454" s="118">
        <f t="shared" si="440"/>
        <v>1342250.01</v>
      </c>
      <c r="V454" s="120">
        <f t="shared" si="440"/>
        <v>0</v>
      </c>
      <c r="W454" s="119">
        <f t="shared" si="440"/>
        <v>0</v>
      </c>
      <c r="X454" s="119">
        <f t="shared" si="440"/>
        <v>0</v>
      </c>
      <c r="Y454" s="119">
        <f t="shared" si="440"/>
        <v>0</v>
      </c>
      <c r="Z454" s="119">
        <f t="shared" si="440"/>
        <v>0</v>
      </c>
      <c r="AA454" s="119">
        <f t="shared" si="440"/>
        <v>0</v>
      </c>
      <c r="AB454" s="119">
        <f t="shared" si="440"/>
        <v>0</v>
      </c>
      <c r="AC454" s="119">
        <f t="shared" si="440"/>
        <v>0</v>
      </c>
      <c r="AD454" s="119">
        <f t="shared" si="440"/>
        <v>0</v>
      </c>
      <c r="AE454" s="119">
        <f t="shared" si="440"/>
        <v>0</v>
      </c>
      <c r="AF454" s="119">
        <f t="shared" si="440"/>
        <v>0</v>
      </c>
      <c r="AG454" s="118">
        <f t="shared" si="440"/>
        <v>1342250.01</v>
      </c>
      <c r="AH454" s="120">
        <f t="shared" si="440"/>
        <v>0</v>
      </c>
      <c r="AI454" s="119">
        <f t="shared" si="440"/>
        <v>0</v>
      </c>
      <c r="AJ454" s="119">
        <f t="shared" si="440"/>
        <v>0</v>
      </c>
      <c r="AK454" s="119">
        <f t="shared" si="440"/>
        <v>0</v>
      </c>
      <c r="AL454" s="119">
        <f t="shared" si="440"/>
        <v>0</v>
      </c>
      <c r="AM454" s="119">
        <f t="shared" ref="AM454:CC454" si="441">SUM(AM455:AM489)</f>
        <v>0</v>
      </c>
      <c r="AN454" s="119">
        <f t="shared" si="441"/>
        <v>0</v>
      </c>
      <c r="AO454" s="119">
        <f t="shared" si="441"/>
        <v>0</v>
      </c>
      <c r="AP454" s="119">
        <f t="shared" si="441"/>
        <v>0</v>
      </c>
      <c r="AQ454" s="119">
        <f t="shared" si="441"/>
        <v>0</v>
      </c>
      <c r="AR454" s="119">
        <f t="shared" si="441"/>
        <v>0</v>
      </c>
      <c r="AS454" s="118">
        <f t="shared" si="441"/>
        <v>1342250.01</v>
      </c>
      <c r="AT454" s="120">
        <f t="shared" si="441"/>
        <v>0</v>
      </c>
      <c r="AU454" s="119">
        <f t="shared" si="441"/>
        <v>0</v>
      </c>
      <c r="AV454" s="119">
        <f t="shared" si="441"/>
        <v>0</v>
      </c>
      <c r="AW454" s="119">
        <f t="shared" si="441"/>
        <v>0</v>
      </c>
      <c r="AX454" s="119">
        <f t="shared" si="441"/>
        <v>0</v>
      </c>
      <c r="AY454" s="119">
        <f t="shared" si="441"/>
        <v>0</v>
      </c>
      <c r="AZ454" s="119">
        <f t="shared" si="441"/>
        <v>0</v>
      </c>
      <c r="BA454" s="119">
        <f t="shared" si="441"/>
        <v>0</v>
      </c>
      <c r="BB454" s="119">
        <f t="shared" si="441"/>
        <v>0</v>
      </c>
      <c r="BC454" s="119">
        <f t="shared" si="441"/>
        <v>0</v>
      </c>
      <c r="BD454" s="119">
        <f t="shared" si="441"/>
        <v>0</v>
      </c>
      <c r="BE454" s="118">
        <f t="shared" si="441"/>
        <v>1342250.01</v>
      </c>
      <c r="BF454" s="120">
        <f t="shared" si="441"/>
        <v>0</v>
      </c>
      <c r="BG454" s="119">
        <f t="shared" si="441"/>
        <v>0</v>
      </c>
      <c r="BH454" s="119">
        <f t="shared" si="441"/>
        <v>0</v>
      </c>
      <c r="BI454" s="119">
        <f t="shared" si="441"/>
        <v>0</v>
      </c>
      <c r="BJ454" s="119">
        <f t="shared" si="441"/>
        <v>0</v>
      </c>
      <c r="BK454" s="119">
        <f t="shared" si="441"/>
        <v>0</v>
      </c>
      <c r="BL454" s="119">
        <f t="shared" si="441"/>
        <v>0</v>
      </c>
      <c r="BM454" s="119">
        <f t="shared" si="441"/>
        <v>0</v>
      </c>
      <c r="BN454" s="119">
        <f t="shared" si="441"/>
        <v>0</v>
      </c>
      <c r="BO454" s="119">
        <f t="shared" si="441"/>
        <v>0</v>
      </c>
      <c r="BP454" s="119">
        <f t="shared" si="441"/>
        <v>0</v>
      </c>
      <c r="BQ454" s="118">
        <f t="shared" si="441"/>
        <v>1342250.01</v>
      </c>
      <c r="BR454" s="120">
        <f t="shared" si="441"/>
        <v>0</v>
      </c>
      <c r="BS454" s="119">
        <f t="shared" si="441"/>
        <v>0</v>
      </c>
      <c r="BT454" s="119">
        <f t="shared" si="441"/>
        <v>0</v>
      </c>
      <c r="BU454" s="119">
        <f t="shared" si="441"/>
        <v>0</v>
      </c>
      <c r="BV454" s="119">
        <f t="shared" si="441"/>
        <v>0</v>
      </c>
      <c r="BW454" s="119">
        <f t="shared" si="441"/>
        <v>0</v>
      </c>
      <c r="BX454" s="119">
        <f t="shared" si="441"/>
        <v>0</v>
      </c>
      <c r="BY454" s="119">
        <f t="shared" si="441"/>
        <v>0</v>
      </c>
      <c r="BZ454" s="119">
        <f t="shared" si="441"/>
        <v>0</v>
      </c>
      <c r="CA454" s="119">
        <f t="shared" si="441"/>
        <v>0</v>
      </c>
      <c r="CB454" s="119">
        <f t="shared" si="441"/>
        <v>0</v>
      </c>
      <c r="CC454" s="118">
        <f t="shared" si="441"/>
        <v>1342249.95</v>
      </c>
      <c r="CD454" s="368"/>
    </row>
    <row r="455" spans="1:82" x14ac:dyDescent="0.75">
      <c r="A455" s="43"/>
      <c r="B455" s="25" t="s">
        <v>529</v>
      </c>
      <c r="C455" s="28" t="s">
        <v>530</v>
      </c>
      <c r="D455" s="29" t="s">
        <v>531</v>
      </c>
      <c r="E455" s="255">
        <v>1</v>
      </c>
      <c r="F455" s="224">
        <v>450000</v>
      </c>
      <c r="G455" s="74">
        <f>+E455*F455</f>
        <v>450000</v>
      </c>
      <c r="H455" s="234"/>
      <c r="I455" s="235"/>
      <c r="J455" s="230"/>
      <c r="K455" s="231"/>
      <c r="L455" s="231"/>
      <c r="M455" s="231"/>
      <c r="N455" s="231"/>
      <c r="O455" s="231"/>
      <c r="P455" s="231"/>
      <c r="Q455" s="231"/>
      <c r="R455" s="231"/>
      <c r="S455" s="231"/>
      <c r="T455" s="231"/>
      <c r="U455" s="232">
        <f t="shared" ref="U455" si="442">G455/6</f>
        <v>75000</v>
      </c>
      <c r="V455" s="230"/>
      <c r="W455" s="231"/>
      <c r="X455" s="231"/>
      <c r="Y455" s="231"/>
      <c r="Z455" s="231"/>
      <c r="AA455" s="231"/>
      <c r="AB455" s="231"/>
      <c r="AC455" s="231"/>
      <c r="AD455" s="231"/>
      <c r="AE455" s="231"/>
      <c r="AF455" s="231"/>
      <c r="AG455" s="232">
        <f t="shared" ref="AG455" si="443">G455/6</f>
        <v>75000</v>
      </c>
      <c r="AH455" s="233"/>
      <c r="AI455" s="231"/>
      <c r="AJ455" s="231"/>
      <c r="AK455" s="231"/>
      <c r="AL455" s="231"/>
      <c r="AM455" s="231"/>
      <c r="AN455" s="231"/>
      <c r="AO455" s="231"/>
      <c r="AP455" s="231"/>
      <c r="AQ455" s="231"/>
      <c r="AR455" s="231"/>
      <c r="AS455" s="232">
        <f t="shared" ref="AS455" si="444">G455/6</f>
        <v>75000</v>
      </c>
      <c r="AT455" s="233"/>
      <c r="AU455" s="231"/>
      <c r="AV455" s="231"/>
      <c r="AW455" s="231"/>
      <c r="AX455" s="231"/>
      <c r="AY455" s="231"/>
      <c r="AZ455" s="231"/>
      <c r="BA455" s="231"/>
      <c r="BB455" s="231"/>
      <c r="BC455" s="231"/>
      <c r="BD455" s="231"/>
      <c r="BE455" s="232">
        <f t="shared" ref="BE455" si="445">G455/6</f>
        <v>75000</v>
      </c>
      <c r="BF455" s="233"/>
      <c r="BG455" s="231"/>
      <c r="BH455" s="231"/>
      <c r="BI455" s="231"/>
      <c r="BJ455" s="231"/>
      <c r="BK455" s="231"/>
      <c r="BL455" s="231"/>
      <c r="BM455" s="231"/>
      <c r="BN455" s="231"/>
      <c r="BO455" s="231"/>
      <c r="BP455" s="231"/>
      <c r="BQ455" s="232">
        <f t="shared" ref="BQ455" si="446">G455/6</f>
        <v>75000</v>
      </c>
      <c r="BR455" s="233"/>
      <c r="BS455" s="231"/>
      <c r="BT455" s="231"/>
      <c r="BU455" s="231"/>
      <c r="BV455" s="231"/>
      <c r="BW455" s="231"/>
      <c r="BX455" s="231"/>
      <c r="BY455" s="231"/>
      <c r="BZ455" s="231"/>
      <c r="CA455" s="231"/>
      <c r="CB455" s="231"/>
      <c r="CC455" s="232">
        <f t="shared" ref="CC455" si="447">G455-SUM(H455:CB455)</f>
        <v>75000</v>
      </c>
      <c r="CD455" s="368"/>
    </row>
    <row r="456" spans="1:82" x14ac:dyDescent="0.75">
      <c r="A456" s="43"/>
      <c r="B456" s="25" t="s">
        <v>532</v>
      </c>
      <c r="C456" s="28" t="s">
        <v>533</v>
      </c>
      <c r="D456" s="130"/>
      <c r="E456" s="255"/>
      <c r="F456" s="76"/>
      <c r="G456" s="74"/>
      <c r="H456" s="230"/>
      <c r="I456" s="232"/>
      <c r="J456" s="230"/>
      <c r="K456" s="231"/>
      <c r="L456" s="231"/>
      <c r="M456" s="231"/>
      <c r="N456" s="231"/>
      <c r="O456" s="231"/>
      <c r="P456" s="231"/>
      <c r="Q456" s="231"/>
      <c r="R456" s="231"/>
      <c r="S456" s="231"/>
      <c r="T456" s="231"/>
      <c r="U456" s="232"/>
      <c r="V456" s="230"/>
      <c r="W456" s="231"/>
      <c r="X456" s="231"/>
      <c r="Y456" s="231"/>
      <c r="Z456" s="231"/>
      <c r="AA456" s="231"/>
      <c r="AB456" s="231"/>
      <c r="AC456" s="231"/>
      <c r="AD456" s="231"/>
      <c r="AE456" s="231"/>
      <c r="AF456" s="231"/>
      <c r="AG456" s="232"/>
      <c r="AH456" s="233"/>
      <c r="AI456" s="231"/>
      <c r="AJ456" s="231"/>
      <c r="AK456" s="231"/>
      <c r="AL456" s="231"/>
      <c r="AM456" s="231"/>
      <c r="AN456" s="231"/>
      <c r="AO456" s="231"/>
      <c r="AP456" s="231"/>
      <c r="AQ456" s="231"/>
      <c r="AR456" s="231"/>
      <c r="AS456" s="232"/>
      <c r="AT456" s="233"/>
      <c r="AU456" s="231"/>
      <c r="AV456" s="231"/>
      <c r="AW456" s="231"/>
      <c r="AX456" s="231"/>
      <c r="AY456" s="231"/>
      <c r="AZ456" s="231"/>
      <c r="BA456" s="231"/>
      <c r="BB456" s="231"/>
      <c r="BC456" s="231"/>
      <c r="BD456" s="231"/>
      <c r="BE456" s="232"/>
      <c r="BF456" s="233"/>
      <c r="BG456" s="231"/>
      <c r="BH456" s="231"/>
      <c r="BI456" s="231"/>
      <c r="BJ456" s="231"/>
      <c r="BK456" s="231"/>
      <c r="BL456" s="231"/>
      <c r="BM456" s="231"/>
      <c r="BN456" s="231"/>
      <c r="BO456" s="231"/>
      <c r="BP456" s="231"/>
      <c r="BQ456" s="232"/>
      <c r="BR456" s="233"/>
      <c r="BS456" s="231"/>
      <c r="BT456" s="231"/>
      <c r="BU456" s="231"/>
      <c r="BV456" s="231"/>
      <c r="BW456" s="231"/>
      <c r="BX456" s="231"/>
      <c r="BY456" s="231"/>
      <c r="BZ456" s="231"/>
      <c r="CA456" s="231"/>
      <c r="CB456" s="231"/>
      <c r="CC456" s="232"/>
      <c r="CD456" s="368"/>
    </row>
    <row r="457" spans="1:82" x14ac:dyDescent="0.75">
      <c r="A457" s="43"/>
      <c r="B457" s="25" t="s">
        <v>534</v>
      </c>
      <c r="C457" s="28" t="s">
        <v>535</v>
      </c>
      <c r="D457" s="29" t="s">
        <v>531</v>
      </c>
      <c r="E457" s="255">
        <v>1</v>
      </c>
      <c r="F457" s="76">
        <v>216000</v>
      </c>
      <c r="G457" s="74">
        <f>+E457*F457</f>
        <v>216000</v>
      </c>
      <c r="H457" s="234"/>
      <c r="I457" s="235"/>
      <c r="J457" s="230"/>
      <c r="K457" s="231"/>
      <c r="L457" s="231"/>
      <c r="M457" s="231"/>
      <c r="N457" s="231"/>
      <c r="O457" s="231"/>
      <c r="P457" s="231"/>
      <c r="Q457" s="231"/>
      <c r="R457" s="231"/>
      <c r="S457" s="231"/>
      <c r="T457" s="231"/>
      <c r="U457" s="232">
        <f t="shared" ref="U457" si="448">G457/6</f>
        <v>36000</v>
      </c>
      <c r="V457" s="230"/>
      <c r="W457" s="231"/>
      <c r="X457" s="231"/>
      <c r="Y457" s="231"/>
      <c r="Z457" s="231"/>
      <c r="AA457" s="231"/>
      <c r="AB457" s="231"/>
      <c r="AC457" s="231"/>
      <c r="AD457" s="231"/>
      <c r="AE457" s="231"/>
      <c r="AF457" s="231"/>
      <c r="AG457" s="232">
        <f t="shared" ref="AG457" si="449">G457/6</f>
        <v>36000</v>
      </c>
      <c r="AH457" s="233"/>
      <c r="AI457" s="231"/>
      <c r="AJ457" s="231"/>
      <c r="AK457" s="231"/>
      <c r="AL457" s="231"/>
      <c r="AM457" s="231"/>
      <c r="AN457" s="231"/>
      <c r="AO457" s="231"/>
      <c r="AP457" s="231"/>
      <c r="AQ457" s="231"/>
      <c r="AR457" s="231"/>
      <c r="AS457" s="232">
        <f t="shared" ref="AS457" si="450">G457/6</f>
        <v>36000</v>
      </c>
      <c r="AT457" s="233"/>
      <c r="AU457" s="231"/>
      <c r="AV457" s="231"/>
      <c r="AW457" s="231"/>
      <c r="AX457" s="231"/>
      <c r="AY457" s="231"/>
      <c r="AZ457" s="231"/>
      <c r="BA457" s="231"/>
      <c r="BB457" s="231"/>
      <c r="BC457" s="231"/>
      <c r="BD457" s="231"/>
      <c r="BE457" s="232">
        <f t="shared" ref="BE457" si="451">G457/6</f>
        <v>36000</v>
      </c>
      <c r="BF457" s="233"/>
      <c r="BG457" s="231"/>
      <c r="BH457" s="231"/>
      <c r="BI457" s="231"/>
      <c r="BJ457" s="231"/>
      <c r="BK457" s="231"/>
      <c r="BL457" s="231"/>
      <c r="BM457" s="231"/>
      <c r="BN457" s="231"/>
      <c r="BO457" s="231"/>
      <c r="BP457" s="231"/>
      <c r="BQ457" s="232">
        <f t="shared" ref="BQ457" si="452">G457/6</f>
        <v>36000</v>
      </c>
      <c r="BR457" s="233"/>
      <c r="BS457" s="231"/>
      <c r="BT457" s="231"/>
      <c r="BU457" s="231"/>
      <c r="BV457" s="231"/>
      <c r="BW457" s="231"/>
      <c r="BX457" s="231"/>
      <c r="BY457" s="231"/>
      <c r="BZ457" s="231"/>
      <c r="CA457" s="231"/>
      <c r="CB457" s="231"/>
      <c r="CC457" s="232">
        <f t="shared" ref="CC457" si="453">G457-SUM(H457:CB457)</f>
        <v>36000</v>
      </c>
      <c r="CD457" s="368"/>
    </row>
    <row r="458" spans="1:82" x14ac:dyDescent="0.75">
      <c r="A458" s="43"/>
      <c r="B458" s="26" t="s">
        <v>536</v>
      </c>
      <c r="C458" s="27" t="str">
        <f>"Handling cost and profit in respect of sub-item D10.02(a) ("&amp; TEXT(F458,"#.##%") &amp; ")"</f>
        <v>Handling cost and profit in respect of sub-item D10.02(a) (.%)</v>
      </c>
      <c r="D458" s="256" t="s">
        <v>320</v>
      </c>
      <c r="E458" s="302">
        <f>+F457</f>
        <v>216000</v>
      </c>
      <c r="F458" s="312"/>
      <c r="G458" s="74">
        <f t="shared" ref="G458" si="454">+E458*F458</f>
        <v>0</v>
      </c>
      <c r="H458" s="234"/>
      <c r="I458" s="235"/>
      <c r="J458" s="230"/>
      <c r="K458" s="231"/>
      <c r="L458" s="231"/>
      <c r="M458" s="231"/>
      <c r="N458" s="231"/>
      <c r="O458" s="231"/>
      <c r="P458" s="231"/>
      <c r="Q458" s="231"/>
      <c r="R458" s="231"/>
      <c r="S458" s="231"/>
      <c r="T458" s="231"/>
      <c r="U458" s="232">
        <f>G458/6</f>
        <v>0</v>
      </c>
      <c r="V458" s="230"/>
      <c r="W458" s="231"/>
      <c r="X458" s="231"/>
      <c r="Y458" s="231"/>
      <c r="Z458" s="231"/>
      <c r="AA458" s="231"/>
      <c r="AB458" s="231"/>
      <c r="AC458" s="231"/>
      <c r="AD458" s="231"/>
      <c r="AE458" s="231"/>
      <c r="AF458" s="231"/>
      <c r="AG458" s="232">
        <f>G458/6</f>
        <v>0</v>
      </c>
      <c r="AH458" s="233"/>
      <c r="AI458" s="231"/>
      <c r="AJ458" s="231"/>
      <c r="AK458" s="231"/>
      <c r="AL458" s="231"/>
      <c r="AM458" s="231"/>
      <c r="AN458" s="231"/>
      <c r="AO458" s="231"/>
      <c r="AP458" s="231"/>
      <c r="AQ458" s="231"/>
      <c r="AR458" s="231"/>
      <c r="AS458" s="232">
        <f>G458/6</f>
        <v>0</v>
      </c>
      <c r="AT458" s="233"/>
      <c r="AU458" s="231"/>
      <c r="AV458" s="231"/>
      <c r="AW458" s="231"/>
      <c r="AX458" s="231"/>
      <c r="AY458" s="231"/>
      <c r="AZ458" s="231"/>
      <c r="BA458" s="231"/>
      <c r="BB458" s="231"/>
      <c r="BC458" s="231"/>
      <c r="BD458" s="231"/>
      <c r="BE458" s="232">
        <f>G458/6</f>
        <v>0</v>
      </c>
      <c r="BF458" s="233"/>
      <c r="BG458" s="231"/>
      <c r="BH458" s="231"/>
      <c r="BI458" s="231"/>
      <c r="BJ458" s="231"/>
      <c r="BK458" s="231"/>
      <c r="BL458" s="231"/>
      <c r="BM458" s="231"/>
      <c r="BN458" s="231"/>
      <c r="BO458" s="231"/>
      <c r="BP458" s="231"/>
      <c r="BQ458" s="232">
        <f>G458/6</f>
        <v>0</v>
      </c>
      <c r="BR458" s="233"/>
      <c r="BS458" s="231"/>
      <c r="BT458" s="231"/>
      <c r="BU458" s="231"/>
      <c r="BV458" s="231"/>
      <c r="BW458" s="231"/>
      <c r="BX458" s="231"/>
      <c r="BY458" s="231"/>
      <c r="BZ458" s="231"/>
      <c r="CA458" s="231"/>
      <c r="CB458" s="231"/>
      <c r="CC458" s="232">
        <f>G458-SUM(H458:CB458)</f>
        <v>0</v>
      </c>
      <c r="CD458" s="368"/>
    </row>
    <row r="459" spans="1:82" x14ac:dyDescent="0.75">
      <c r="A459" s="43"/>
      <c r="B459" s="25" t="s">
        <v>537</v>
      </c>
      <c r="C459" s="28" t="s">
        <v>538</v>
      </c>
      <c r="D459" s="130"/>
      <c r="E459" s="302"/>
      <c r="F459" s="76"/>
      <c r="G459" s="74"/>
      <c r="H459" s="230"/>
      <c r="I459" s="232"/>
      <c r="J459" s="230"/>
      <c r="K459" s="231"/>
      <c r="L459" s="231"/>
      <c r="M459" s="231"/>
      <c r="N459" s="231"/>
      <c r="O459" s="231"/>
      <c r="P459" s="231"/>
      <c r="Q459" s="231"/>
      <c r="R459" s="231"/>
      <c r="S459" s="231"/>
      <c r="T459" s="231"/>
      <c r="U459" s="232"/>
      <c r="V459" s="230"/>
      <c r="W459" s="231"/>
      <c r="X459" s="231"/>
      <c r="Y459" s="231"/>
      <c r="Z459" s="231"/>
      <c r="AA459" s="231"/>
      <c r="AB459" s="231"/>
      <c r="AC459" s="231"/>
      <c r="AD459" s="231"/>
      <c r="AE459" s="231"/>
      <c r="AF459" s="231"/>
      <c r="AG459" s="232"/>
      <c r="AH459" s="233"/>
      <c r="AI459" s="231"/>
      <c r="AJ459" s="231"/>
      <c r="AK459" s="231"/>
      <c r="AL459" s="231"/>
      <c r="AM459" s="231"/>
      <c r="AN459" s="231"/>
      <c r="AO459" s="231"/>
      <c r="AP459" s="231"/>
      <c r="AQ459" s="231"/>
      <c r="AR459" s="231"/>
      <c r="AS459" s="232"/>
      <c r="AT459" s="233"/>
      <c r="AU459" s="231"/>
      <c r="AV459" s="231"/>
      <c r="AW459" s="231"/>
      <c r="AX459" s="231"/>
      <c r="AY459" s="231"/>
      <c r="AZ459" s="231"/>
      <c r="BA459" s="231"/>
      <c r="BB459" s="231"/>
      <c r="BC459" s="231"/>
      <c r="BD459" s="231"/>
      <c r="BE459" s="232"/>
      <c r="BF459" s="233"/>
      <c r="BG459" s="231"/>
      <c r="BH459" s="231"/>
      <c r="BI459" s="231"/>
      <c r="BJ459" s="231"/>
      <c r="BK459" s="231"/>
      <c r="BL459" s="231"/>
      <c r="BM459" s="231"/>
      <c r="BN459" s="231"/>
      <c r="BO459" s="231"/>
      <c r="BP459" s="231"/>
      <c r="BQ459" s="232"/>
      <c r="BR459" s="233"/>
      <c r="BS459" s="231"/>
      <c r="BT459" s="231"/>
      <c r="BU459" s="231"/>
      <c r="BV459" s="231"/>
      <c r="BW459" s="231"/>
      <c r="BX459" s="231"/>
      <c r="BY459" s="231"/>
      <c r="BZ459" s="231"/>
      <c r="CA459" s="231"/>
      <c r="CB459" s="231"/>
      <c r="CC459" s="232"/>
      <c r="CD459" s="368"/>
    </row>
    <row r="460" spans="1:82" ht="27" x14ac:dyDescent="0.75">
      <c r="A460" s="175"/>
      <c r="B460" s="176" t="s">
        <v>539</v>
      </c>
      <c r="C460" s="177" t="s">
        <v>540</v>
      </c>
      <c r="D460" s="178"/>
      <c r="E460" s="300"/>
      <c r="F460" s="229"/>
      <c r="G460" s="174"/>
      <c r="H460" s="225"/>
      <c r="I460" s="226"/>
      <c r="J460" s="225"/>
      <c r="K460" s="227"/>
      <c r="L460" s="227"/>
      <c r="M460" s="227"/>
      <c r="N460" s="227"/>
      <c r="O460" s="227"/>
      <c r="P460" s="227"/>
      <c r="Q460" s="227"/>
      <c r="R460" s="227"/>
      <c r="S460" s="227"/>
      <c r="T460" s="227"/>
      <c r="U460" s="226"/>
      <c r="V460" s="225"/>
      <c r="W460" s="227"/>
      <c r="X460" s="227"/>
      <c r="Y460" s="227"/>
      <c r="Z460" s="227"/>
      <c r="AA460" s="227"/>
      <c r="AB460" s="227"/>
      <c r="AC460" s="227"/>
      <c r="AD460" s="227"/>
      <c r="AE460" s="227"/>
      <c r="AF460" s="227"/>
      <c r="AG460" s="226"/>
      <c r="AH460" s="228"/>
      <c r="AI460" s="227"/>
      <c r="AJ460" s="227"/>
      <c r="AK460" s="227"/>
      <c r="AL460" s="227"/>
      <c r="AM460" s="227"/>
      <c r="AN460" s="227"/>
      <c r="AO460" s="227"/>
      <c r="AP460" s="227"/>
      <c r="AQ460" s="227"/>
      <c r="AR460" s="227"/>
      <c r="AS460" s="226"/>
      <c r="AT460" s="228"/>
      <c r="AU460" s="227"/>
      <c r="AV460" s="227"/>
      <c r="AW460" s="227"/>
      <c r="AX460" s="227"/>
      <c r="AY460" s="227"/>
      <c r="AZ460" s="227"/>
      <c r="BA460" s="227"/>
      <c r="BB460" s="227"/>
      <c r="BC460" s="227"/>
      <c r="BD460" s="227"/>
      <c r="BE460" s="226"/>
      <c r="BF460" s="228"/>
      <c r="BG460" s="227"/>
      <c r="BH460" s="227"/>
      <c r="BI460" s="227"/>
      <c r="BJ460" s="227"/>
      <c r="BK460" s="227"/>
      <c r="BL460" s="227"/>
      <c r="BM460" s="227"/>
      <c r="BN460" s="227"/>
      <c r="BO460" s="227"/>
      <c r="BP460" s="227"/>
      <c r="BQ460" s="226"/>
      <c r="BR460" s="228"/>
      <c r="BS460" s="227"/>
      <c r="BT460" s="227"/>
      <c r="BU460" s="227"/>
      <c r="BV460" s="227"/>
      <c r="BW460" s="227"/>
      <c r="BX460" s="227"/>
      <c r="BY460" s="227"/>
      <c r="BZ460" s="227"/>
      <c r="CA460" s="227"/>
      <c r="CB460" s="227"/>
      <c r="CC460" s="226"/>
      <c r="CD460" s="368"/>
    </row>
    <row r="461" spans="1:82" x14ac:dyDescent="0.75">
      <c r="A461" s="175"/>
      <c r="B461" s="176" t="s">
        <v>541</v>
      </c>
      <c r="C461" s="177" t="s">
        <v>542</v>
      </c>
      <c r="D461" s="178" t="s">
        <v>226</v>
      </c>
      <c r="E461" s="300">
        <v>0</v>
      </c>
      <c r="F461" s="229"/>
      <c r="G461" s="174">
        <f t="shared" ref="G461:G464" si="455">+E461*F461</f>
        <v>0</v>
      </c>
      <c r="H461" s="225"/>
      <c r="I461" s="226"/>
      <c r="J461" s="225"/>
      <c r="K461" s="227"/>
      <c r="L461" s="227"/>
      <c r="M461" s="227"/>
      <c r="N461" s="227"/>
      <c r="O461" s="227"/>
      <c r="P461" s="227"/>
      <c r="Q461" s="227"/>
      <c r="R461" s="227"/>
      <c r="S461" s="227"/>
      <c r="T461" s="227"/>
      <c r="U461" s="226">
        <f>G461/6</f>
        <v>0</v>
      </c>
      <c r="V461" s="225"/>
      <c r="W461" s="227"/>
      <c r="X461" s="227"/>
      <c r="Y461" s="227"/>
      <c r="Z461" s="227"/>
      <c r="AA461" s="227"/>
      <c r="AB461" s="227"/>
      <c r="AC461" s="227"/>
      <c r="AD461" s="227"/>
      <c r="AE461" s="227"/>
      <c r="AF461" s="227"/>
      <c r="AG461" s="226">
        <f>G461/6</f>
        <v>0</v>
      </c>
      <c r="AH461" s="228"/>
      <c r="AI461" s="227"/>
      <c r="AJ461" s="227"/>
      <c r="AK461" s="227"/>
      <c r="AL461" s="227"/>
      <c r="AM461" s="227"/>
      <c r="AN461" s="227"/>
      <c r="AO461" s="227"/>
      <c r="AP461" s="227"/>
      <c r="AQ461" s="227"/>
      <c r="AR461" s="227"/>
      <c r="AS461" s="226">
        <f>G461/6</f>
        <v>0</v>
      </c>
      <c r="AT461" s="228"/>
      <c r="AU461" s="227"/>
      <c r="AV461" s="227"/>
      <c r="AW461" s="227"/>
      <c r="AX461" s="227"/>
      <c r="AY461" s="227"/>
      <c r="AZ461" s="227"/>
      <c r="BA461" s="227"/>
      <c r="BB461" s="227"/>
      <c r="BC461" s="227"/>
      <c r="BD461" s="227"/>
      <c r="BE461" s="226">
        <f>G461/6</f>
        <v>0</v>
      </c>
      <c r="BF461" s="228"/>
      <c r="BG461" s="227"/>
      <c r="BH461" s="227"/>
      <c r="BI461" s="227"/>
      <c r="BJ461" s="227"/>
      <c r="BK461" s="227"/>
      <c r="BL461" s="227"/>
      <c r="BM461" s="227"/>
      <c r="BN461" s="227"/>
      <c r="BO461" s="227"/>
      <c r="BP461" s="227"/>
      <c r="BQ461" s="226">
        <f>G461/6</f>
        <v>0</v>
      </c>
      <c r="BR461" s="228"/>
      <c r="BS461" s="227"/>
      <c r="BT461" s="227"/>
      <c r="BU461" s="227"/>
      <c r="BV461" s="227"/>
      <c r="BW461" s="227"/>
      <c r="BX461" s="227"/>
      <c r="BY461" s="227"/>
      <c r="BZ461" s="227"/>
      <c r="CA461" s="227"/>
      <c r="CB461" s="227"/>
      <c r="CC461" s="226">
        <f>G461-SUM(H461:CB461)</f>
        <v>0</v>
      </c>
      <c r="CD461" s="368"/>
    </row>
    <row r="462" spans="1:82" x14ac:dyDescent="0.75">
      <c r="A462" s="175"/>
      <c r="B462" s="176" t="s">
        <v>543</v>
      </c>
      <c r="C462" s="177" t="s">
        <v>544</v>
      </c>
      <c r="D462" s="178" t="s">
        <v>226</v>
      </c>
      <c r="E462" s="300">
        <v>0</v>
      </c>
      <c r="F462" s="229"/>
      <c r="G462" s="174">
        <f t="shared" si="455"/>
        <v>0</v>
      </c>
      <c r="H462" s="225"/>
      <c r="I462" s="226"/>
      <c r="J462" s="225"/>
      <c r="K462" s="227"/>
      <c r="L462" s="227"/>
      <c r="M462" s="227"/>
      <c r="N462" s="227"/>
      <c r="O462" s="227"/>
      <c r="P462" s="227"/>
      <c r="Q462" s="227"/>
      <c r="R462" s="227"/>
      <c r="S462" s="227"/>
      <c r="T462" s="227"/>
      <c r="U462" s="226">
        <f>G462/6</f>
        <v>0</v>
      </c>
      <c r="V462" s="225"/>
      <c r="W462" s="227"/>
      <c r="X462" s="227"/>
      <c r="Y462" s="227"/>
      <c r="Z462" s="227"/>
      <c r="AA462" s="227"/>
      <c r="AB462" s="227"/>
      <c r="AC462" s="227"/>
      <c r="AD462" s="227"/>
      <c r="AE462" s="227"/>
      <c r="AF462" s="227"/>
      <c r="AG462" s="226">
        <f>G462/6</f>
        <v>0</v>
      </c>
      <c r="AH462" s="228"/>
      <c r="AI462" s="227"/>
      <c r="AJ462" s="227"/>
      <c r="AK462" s="227"/>
      <c r="AL462" s="227"/>
      <c r="AM462" s="227"/>
      <c r="AN462" s="227"/>
      <c r="AO462" s="227"/>
      <c r="AP462" s="227"/>
      <c r="AQ462" s="227"/>
      <c r="AR462" s="227"/>
      <c r="AS462" s="226">
        <f>G462/6</f>
        <v>0</v>
      </c>
      <c r="AT462" s="228"/>
      <c r="AU462" s="227"/>
      <c r="AV462" s="227"/>
      <c r="AW462" s="227"/>
      <c r="AX462" s="227"/>
      <c r="AY462" s="227"/>
      <c r="AZ462" s="227"/>
      <c r="BA462" s="227"/>
      <c r="BB462" s="227"/>
      <c r="BC462" s="227"/>
      <c r="BD462" s="227"/>
      <c r="BE462" s="226">
        <f>G462/6</f>
        <v>0</v>
      </c>
      <c r="BF462" s="228"/>
      <c r="BG462" s="227"/>
      <c r="BH462" s="227"/>
      <c r="BI462" s="227"/>
      <c r="BJ462" s="227"/>
      <c r="BK462" s="227"/>
      <c r="BL462" s="227"/>
      <c r="BM462" s="227"/>
      <c r="BN462" s="227"/>
      <c r="BO462" s="227"/>
      <c r="BP462" s="227"/>
      <c r="BQ462" s="226">
        <f>G462/6</f>
        <v>0</v>
      </c>
      <c r="BR462" s="228"/>
      <c r="BS462" s="227"/>
      <c r="BT462" s="227"/>
      <c r="BU462" s="227"/>
      <c r="BV462" s="227"/>
      <c r="BW462" s="227"/>
      <c r="BX462" s="227"/>
      <c r="BY462" s="227"/>
      <c r="BZ462" s="227"/>
      <c r="CA462" s="227"/>
      <c r="CB462" s="227"/>
      <c r="CC462" s="226">
        <f>G462-SUM(H462:CB462)</f>
        <v>0</v>
      </c>
      <c r="CD462" s="368"/>
    </row>
    <row r="463" spans="1:82" ht="27" x14ac:dyDescent="0.75">
      <c r="A463" s="175"/>
      <c r="B463" s="176" t="s">
        <v>545</v>
      </c>
      <c r="C463" s="177" t="s">
        <v>546</v>
      </c>
      <c r="D463" s="178" t="s">
        <v>226</v>
      </c>
      <c r="E463" s="300">
        <v>0</v>
      </c>
      <c r="F463" s="229"/>
      <c r="G463" s="174">
        <f t="shared" si="455"/>
        <v>0</v>
      </c>
      <c r="H463" s="225"/>
      <c r="I463" s="226"/>
      <c r="J463" s="225"/>
      <c r="K463" s="227"/>
      <c r="L463" s="227"/>
      <c r="M463" s="227"/>
      <c r="N463" s="227"/>
      <c r="O463" s="227"/>
      <c r="P463" s="227"/>
      <c r="Q463" s="227"/>
      <c r="R463" s="227"/>
      <c r="S463" s="227"/>
      <c r="T463" s="227"/>
      <c r="U463" s="226">
        <f>G463/6</f>
        <v>0</v>
      </c>
      <c r="V463" s="225"/>
      <c r="W463" s="227"/>
      <c r="X463" s="227"/>
      <c r="Y463" s="227"/>
      <c r="Z463" s="227"/>
      <c r="AA463" s="227"/>
      <c r="AB463" s="227"/>
      <c r="AC463" s="227"/>
      <c r="AD463" s="227"/>
      <c r="AE463" s="227"/>
      <c r="AF463" s="227"/>
      <c r="AG463" s="226">
        <f>G463/6</f>
        <v>0</v>
      </c>
      <c r="AH463" s="228"/>
      <c r="AI463" s="227"/>
      <c r="AJ463" s="227"/>
      <c r="AK463" s="227"/>
      <c r="AL463" s="227"/>
      <c r="AM463" s="227"/>
      <c r="AN463" s="227"/>
      <c r="AO463" s="227"/>
      <c r="AP463" s="227"/>
      <c r="AQ463" s="227"/>
      <c r="AR463" s="227"/>
      <c r="AS463" s="226">
        <f>G463/6</f>
        <v>0</v>
      </c>
      <c r="AT463" s="228"/>
      <c r="AU463" s="227"/>
      <c r="AV463" s="227"/>
      <c r="AW463" s="227"/>
      <c r="AX463" s="227"/>
      <c r="AY463" s="227"/>
      <c r="AZ463" s="227"/>
      <c r="BA463" s="227"/>
      <c r="BB463" s="227"/>
      <c r="BC463" s="227"/>
      <c r="BD463" s="227"/>
      <c r="BE463" s="226">
        <f>G463/6</f>
        <v>0</v>
      </c>
      <c r="BF463" s="228"/>
      <c r="BG463" s="227"/>
      <c r="BH463" s="227"/>
      <c r="BI463" s="227"/>
      <c r="BJ463" s="227"/>
      <c r="BK463" s="227"/>
      <c r="BL463" s="227"/>
      <c r="BM463" s="227"/>
      <c r="BN463" s="227"/>
      <c r="BO463" s="227"/>
      <c r="BP463" s="227"/>
      <c r="BQ463" s="226">
        <f>G463/6</f>
        <v>0</v>
      </c>
      <c r="BR463" s="228"/>
      <c r="BS463" s="227"/>
      <c r="BT463" s="227"/>
      <c r="BU463" s="227"/>
      <c r="BV463" s="227"/>
      <c r="BW463" s="227"/>
      <c r="BX463" s="227"/>
      <c r="BY463" s="227"/>
      <c r="BZ463" s="227"/>
      <c r="CA463" s="227"/>
      <c r="CB463" s="227"/>
      <c r="CC463" s="226">
        <f>G463-SUM(H463:CB463)</f>
        <v>0</v>
      </c>
      <c r="CD463" s="368"/>
    </row>
    <row r="464" spans="1:82" x14ac:dyDescent="0.75">
      <c r="A464" s="175"/>
      <c r="B464" s="176" t="s">
        <v>547</v>
      </c>
      <c r="C464" s="177" t="s">
        <v>548</v>
      </c>
      <c r="D464" s="178" t="s">
        <v>226</v>
      </c>
      <c r="E464" s="300">
        <v>0</v>
      </c>
      <c r="F464" s="229"/>
      <c r="G464" s="174">
        <f t="shared" si="455"/>
        <v>0</v>
      </c>
      <c r="H464" s="225"/>
      <c r="I464" s="226"/>
      <c r="J464" s="225"/>
      <c r="K464" s="227"/>
      <c r="L464" s="227"/>
      <c r="M464" s="227"/>
      <c r="N464" s="227"/>
      <c r="O464" s="227"/>
      <c r="P464" s="227"/>
      <c r="Q464" s="227"/>
      <c r="R464" s="227"/>
      <c r="S464" s="227"/>
      <c r="T464" s="227"/>
      <c r="U464" s="226">
        <f>G464/6</f>
        <v>0</v>
      </c>
      <c r="V464" s="225"/>
      <c r="W464" s="227"/>
      <c r="X464" s="227"/>
      <c r="Y464" s="227"/>
      <c r="Z464" s="227"/>
      <c r="AA464" s="227"/>
      <c r="AB464" s="227"/>
      <c r="AC464" s="227"/>
      <c r="AD464" s="227"/>
      <c r="AE464" s="227"/>
      <c r="AF464" s="227"/>
      <c r="AG464" s="226">
        <f>G464/6</f>
        <v>0</v>
      </c>
      <c r="AH464" s="228"/>
      <c r="AI464" s="227"/>
      <c r="AJ464" s="227"/>
      <c r="AK464" s="227"/>
      <c r="AL464" s="227"/>
      <c r="AM464" s="227"/>
      <c r="AN464" s="227"/>
      <c r="AO464" s="227"/>
      <c r="AP464" s="227"/>
      <c r="AQ464" s="227"/>
      <c r="AR464" s="227"/>
      <c r="AS464" s="226">
        <f>G464/6</f>
        <v>0</v>
      </c>
      <c r="AT464" s="228"/>
      <c r="AU464" s="227"/>
      <c r="AV464" s="227"/>
      <c r="AW464" s="227"/>
      <c r="AX464" s="227"/>
      <c r="AY464" s="227"/>
      <c r="AZ464" s="227"/>
      <c r="BA464" s="227"/>
      <c r="BB464" s="227"/>
      <c r="BC464" s="227"/>
      <c r="BD464" s="227"/>
      <c r="BE464" s="226">
        <f>G464/6</f>
        <v>0</v>
      </c>
      <c r="BF464" s="228"/>
      <c r="BG464" s="227"/>
      <c r="BH464" s="227"/>
      <c r="BI464" s="227"/>
      <c r="BJ464" s="227"/>
      <c r="BK464" s="227"/>
      <c r="BL464" s="227"/>
      <c r="BM464" s="227"/>
      <c r="BN464" s="227"/>
      <c r="BO464" s="227"/>
      <c r="BP464" s="227"/>
      <c r="BQ464" s="226">
        <f>G464/6</f>
        <v>0</v>
      </c>
      <c r="BR464" s="228"/>
      <c r="BS464" s="227"/>
      <c r="BT464" s="227"/>
      <c r="BU464" s="227"/>
      <c r="BV464" s="227"/>
      <c r="BW464" s="227"/>
      <c r="BX464" s="227"/>
      <c r="BY464" s="227"/>
      <c r="BZ464" s="227"/>
      <c r="CA464" s="227"/>
      <c r="CB464" s="227"/>
      <c r="CC464" s="226">
        <f>G464-SUM(H464:CB464)</f>
        <v>0</v>
      </c>
      <c r="CD464" s="368"/>
    </row>
    <row r="465" spans="1:82" x14ac:dyDescent="0.75">
      <c r="A465" s="39"/>
      <c r="B465" s="25" t="s">
        <v>549</v>
      </c>
      <c r="C465" s="28" t="s">
        <v>550</v>
      </c>
      <c r="D465" s="29" t="s">
        <v>58</v>
      </c>
      <c r="E465" s="255">
        <v>72</v>
      </c>
      <c r="F465" s="76"/>
      <c r="G465" s="74">
        <f t="shared" ref="G465" si="456">+SUM(H465:CC465)</f>
        <v>0</v>
      </c>
      <c r="H465" s="230"/>
      <c r="I465" s="232"/>
      <c r="J465" s="219"/>
      <c r="K465" s="220"/>
      <c r="L465" s="220"/>
      <c r="M465" s="220"/>
      <c r="N465" s="220"/>
      <c r="O465" s="220"/>
      <c r="P465" s="220"/>
      <c r="Q465" s="220"/>
      <c r="R465" s="220"/>
      <c r="S465" s="220"/>
      <c r="T465" s="220"/>
      <c r="U465" s="218"/>
      <c r="V465" s="219"/>
      <c r="W465" s="220"/>
      <c r="X465" s="220"/>
      <c r="Y465" s="220"/>
      <c r="Z465" s="220"/>
      <c r="AA465" s="220"/>
      <c r="AB465" s="220"/>
      <c r="AC465" s="220"/>
      <c r="AD465" s="220"/>
      <c r="AE465" s="220"/>
      <c r="AF465" s="220"/>
      <c r="AG465" s="218"/>
      <c r="AH465" s="221"/>
      <c r="AI465" s="220"/>
      <c r="AJ465" s="220"/>
      <c r="AK465" s="220"/>
      <c r="AL465" s="220"/>
      <c r="AM465" s="220"/>
      <c r="AN465" s="220"/>
      <c r="AO465" s="220"/>
      <c r="AP465" s="220"/>
      <c r="AQ465" s="220"/>
      <c r="AR465" s="220"/>
      <c r="AS465" s="218"/>
      <c r="AT465" s="221"/>
      <c r="AU465" s="220"/>
      <c r="AV465" s="220"/>
      <c r="AW465" s="220"/>
      <c r="AX465" s="220"/>
      <c r="AY465" s="220"/>
      <c r="AZ465" s="220"/>
      <c r="BA465" s="220"/>
      <c r="BB465" s="220"/>
      <c r="BC465" s="220"/>
      <c r="BD465" s="220"/>
      <c r="BE465" s="218"/>
      <c r="BF465" s="221"/>
      <c r="BG465" s="220"/>
      <c r="BH465" s="220"/>
      <c r="BI465" s="220"/>
      <c r="BJ465" s="220"/>
      <c r="BK465" s="220"/>
      <c r="BL465" s="220"/>
      <c r="BM465" s="220"/>
      <c r="BN465" s="220"/>
      <c r="BO465" s="220"/>
      <c r="BP465" s="220"/>
      <c r="BQ465" s="218"/>
      <c r="BR465" s="221"/>
      <c r="BS465" s="220"/>
      <c r="BT465" s="220"/>
      <c r="BU465" s="220"/>
      <c r="BV465" s="220"/>
      <c r="BW465" s="220"/>
      <c r="BX465" s="220"/>
      <c r="BY465" s="220"/>
      <c r="BZ465" s="220"/>
      <c r="CA465" s="220"/>
      <c r="CB465" s="220"/>
      <c r="CC465" s="218"/>
      <c r="CD465" s="368"/>
    </row>
    <row r="466" spans="1:82" x14ac:dyDescent="0.75">
      <c r="A466" s="39"/>
      <c r="B466" s="25" t="s">
        <v>551</v>
      </c>
      <c r="C466" s="28" t="s">
        <v>552</v>
      </c>
      <c r="D466" s="130"/>
      <c r="E466" s="302"/>
      <c r="F466" s="76"/>
      <c r="G466" s="74"/>
      <c r="H466" s="230"/>
      <c r="I466" s="232"/>
      <c r="J466" s="230"/>
      <c r="K466" s="231"/>
      <c r="L466" s="231"/>
      <c r="M466" s="231"/>
      <c r="N466" s="231"/>
      <c r="O466" s="231"/>
      <c r="P466" s="231"/>
      <c r="Q466" s="231"/>
      <c r="R466" s="231"/>
      <c r="S466" s="231"/>
      <c r="T466" s="231"/>
      <c r="U466" s="232"/>
      <c r="V466" s="230"/>
      <c r="W466" s="231"/>
      <c r="X466" s="231"/>
      <c r="Y466" s="231"/>
      <c r="Z466" s="231"/>
      <c r="AA466" s="231"/>
      <c r="AB466" s="231"/>
      <c r="AC466" s="231"/>
      <c r="AD466" s="231"/>
      <c r="AE466" s="231"/>
      <c r="AF466" s="231"/>
      <c r="AG466" s="232"/>
      <c r="AH466" s="233"/>
      <c r="AI466" s="231"/>
      <c r="AJ466" s="231"/>
      <c r="AK466" s="231"/>
      <c r="AL466" s="231"/>
      <c r="AM466" s="231"/>
      <c r="AN466" s="231"/>
      <c r="AO466" s="231"/>
      <c r="AP466" s="231"/>
      <c r="AQ466" s="231"/>
      <c r="AR466" s="231"/>
      <c r="AS466" s="232"/>
      <c r="AT466" s="233"/>
      <c r="AU466" s="231"/>
      <c r="AV466" s="231"/>
      <c r="AW466" s="231"/>
      <c r="AX466" s="231"/>
      <c r="AY466" s="231"/>
      <c r="AZ466" s="231"/>
      <c r="BA466" s="231"/>
      <c r="BB466" s="231"/>
      <c r="BC466" s="231"/>
      <c r="BD466" s="231"/>
      <c r="BE466" s="232"/>
      <c r="BF466" s="233"/>
      <c r="BG466" s="231"/>
      <c r="BH466" s="231"/>
      <c r="BI466" s="231"/>
      <c r="BJ466" s="231"/>
      <c r="BK466" s="231"/>
      <c r="BL466" s="231"/>
      <c r="BM466" s="231"/>
      <c r="BN466" s="231"/>
      <c r="BO466" s="231"/>
      <c r="BP466" s="231"/>
      <c r="BQ466" s="232"/>
      <c r="BR466" s="233"/>
      <c r="BS466" s="231"/>
      <c r="BT466" s="231"/>
      <c r="BU466" s="231"/>
      <c r="BV466" s="231"/>
      <c r="BW466" s="231"/>
      <c r="BX466" s="231"/>
      <c r="BY466" s="231"/>
      <c r="BZ466" s="231"/>
      <c r="CA466" s="231"/>
      <c r="CB466" s="231"/>
      <c r="CC466" s="232"/>
      <c r="CD466" s="368"/>
    </row>
    <row r="467" spans="1:82" ht="27" x14ac:dyDescent="0.75">
      <c r="A467" s="39"/>
      <c r="B467" s="25" t="s">
        <v>553</v>
      </c>
      <c r="C467" s="28" t="s">
        <v>554</v>
      </c>
      <c r="D467" s="130" t="s">
        <v>58</v>
      </c>
      <c r="E467" s="255">
        <v>72</v>
      </c>
      <c r="F467" s="76"/>
      <c r="G467" s="74">
        <f t="shared" ref="G467" si="457">+SUM(H467:CC467)</f>
        <v>0</v>
      </c>
      <c r="H467" s="230"/>
      <c r="I467" s="232"/>
      <c r="J467" s="219"/>
      <c r="K467" s="220"/>
      <c r="L467" s="220"/>
      <c r="M467" s="220"/>
      <c r="N467" s="220"/>
      <c r="O467" s="220"/>
      <c r="P467" s="220"/>
      <c r="Q467" s="220"/>
      <c r="R467" s="220"/>
      <c r="S467" s="220"/>
      <c r="T467" s="220"/>
      <c r="U467" s="218"/>
      <c r="V467" s="219"/>
      <c r="W467" s="220"/>
      <c r="X467" s="220"/>
      <c r="Y467" s="220"/>
      <c r="Z467" s="220"/>
      <c r="AA467" s="220"/>
      <c r="AB467" s="220"/>
      <c r="AC467" s="220"/>
      <c r="AD467" s="220"/>
      <c r="AE467" s="220"/>
      <c r="AF467" s="220"/>
      <c r="AG467" s="218"/>
      <c r="AH467" s="221"/>
      <c r="AI467" s="220"/>
      <c r="AJ467" s="220"/>
      <c r="AK467" s="220"/>
      <c r="AL467" s="220"/>
      <c r="AM467" s="220"/>
      <c r="AN467" s="220"/>
      <c r="AO467" s="220"/>
      <c r="AP467" s="220"/>
      <c r="AQ467" s="220"/>
      <c r="AR467" s="220"/>
      <c r="AS467" s="218"/>
      <c r="AT467" s="221"/>
      <c r="AU467" s="220"/>
      <c r="AV467" s="220"/>
      <c r="AW467" s="220"/>
      <c r="AX467" s="220"/>
      <c r="AY467" s="220"/>
      <c r="AZ467" s="220"/>
      <c r="BA467" s="220"/>
      <c r="BB467" s="220"/>
      <c r="BC467" s="220"/>
      <c r="BD467" s="220"/>
      <c r="BE467" s="218"/>
      <c r="BF467" s="221"/>
      <c r="BG467" s="220"/>
      <c r="BH467" s="220"/>
      <c r="BI467" s="220"/>
      <c r="BJ467" s="220"/>
      <c r="BK467" s="220"/>
      <c r="BL467" s="220"/>
      <c r="BM467" s="220"/>
      <c r="BN467" s="220"/>
      <c r="BO467" s="220"/>
      <c r="BP467" s="220"/>
      <c r="BQ467" s="218"/>
      <c r="BR467" s="221"/>
      <c r="BS467" s="220"/>
      <c r="BT467" s="220"/>
      <c r="BU467" s="220"/>
      <c r="BV467" s="220"/>
      <c r="BW467" s="220"/>
      <c r="BX467" s="220"/>
      <c r="BY467" s="220"/>
      <c r="BZ467" s="220"/>
      <c r="CA467" s="220"/>
      <c r="CB467" s="220"/>
      <c r="CC467" s="218"/>
      <c r="CD467" s="368"/>
    </row>
    <row r="468" spans="1:82" x14ac:dyDescent="0.75">
      <c r="A468" s="39"/>
      <c r="B468" s="25" t="s">
        <v>555</v>
      </c>
      <c r="C468" s="28" t="s">
        <v>910</v>
      </c>
      <c r="D468" s="130" t="s">
        <v>556</v>
      </c>
      <c r="E468" s="255">
        <v>72</v>
      </c>
      <c r="F468" s="76"/>
      <c r="G468" s="74">
        <f>+SUM(H468:CC468)</f>
        <v>0</v>
      </c>
      <c r="H468" s="230"/>
      <c r="I468" s="232"/>
      <c r="J468" s="219"/>
      <c r="K468" s="220"/>
      <c r="L468" s="220"/>
      <c r="M468" s="220"/>
      <c r="N468" s="220"/>
      <c r="O468" s="220"/>
      <c r="P468" s="220"/>
      <c r="Q468" s="220"/>
      <c r="R468" s="220"/>
      <c r="S468" s="220"/>
      <c r="T468" s="220"/>
      <c r="U468" s="218"/>
      <c r="V468" s="219"/>
      <c r="W468" s="220"/>
      <c r="X468" s="220"/>
      <c r="Y468" s="220"/>
      <c r="Z468" s="220"/>
      <c r="AA468" s="220"/>
      <c r="AB468" s="220"/>
      <c r="AC468" s="220"/>
      <c r="AD468" s="220"/>
      <c r="AE468" s="220"/>
      <c r="AF468" s="220"/>
      <c r="AG468" s="218"/>
      <c r="AH468" s="221"/>
      <c r="AI468" s="220"/>
      <c r="AJ468" s="220"/>
      <c r="AK468" s="220"/>
      <c r="AL468" s="220"/>
      <c r="AM468" s="220"/>
      <c r="AN468" s="220"/>
      <c r="AO468" s="220"/>
      <c r="AP468" s="220"/>
      <c r="AQ468" s="220"/>
      <c r="AR468" s="220"/>
      <c r="AS468" s="218"/>
      <c r="AT468" s="221"/>
      <c r="AU468" s="220"/>
      <c r="AV468" s="220"/>
      <c r="AW468" s="220"/>
      <c r="AX468" s="220"/>
      <c r="AY468" s="220"/>
      <c r="AZ468" s="220"/>
      <c r="BA468" s="220"/>
      <c r="BB468" s="220"/>
      <c r="BC468" s="220"/>
      <c r="BD468" s="220"/>
      <c r="BE468" s="218"/>
      <c r="BF468" s="221"/>
      <c r="BG468" s="220"/>
      <c r="BH468" s="220"/>
      <c r="BI468" s="220"/>
      <c r="BJ468" s="220"/>
      <c r="BK468" s="220"/>
      <c r="BL468" s="220"/>
      <c r="BM468" s="220"/>
      <c r="BN468" s="220"/>
      <c r="BO468" s="220"/>
      <c r="BP468" s="220"/>
      <c r="BQ468" s="218"/>
      <c r="BR468" s="221"/>
      <c r="BS468" s="220"/>
      <c r="BT468" s="220"/>
      <c r="BU468" s="220"/>
      <c r="BV468" s="220"/>
      <c r="BW468" s="220"/>
      <c r="BX468" s="220"/>
      <c r="BY468" s="220"/>
      <c r="BZ468" s="220"/>
      <c r="CA468" s="220"/>
      <c r="CB468" s="220"/>
      <c r="CC468" s="218"/>
      <c r="CD468" s="368"/>
    </row>
    <row r="469" spans="1:82" x14ac:dyDescent="0.75">
      <c r="A469" s="39"/>
      <c r="B469" s="176" t="s">
        <v>557</v>
      </c>
      <c r="C469" s="177" t="s">
        <v>558</v>
      </c>
      <c r="D469" s="178" t="s">
        <v>556</v>
      </c>
      <c r="E469" s="295">
        <v>0</v>
      </c>
      <c r="F469" s="76"/>
      <c r="G469" s="174">
        <f>+SUM(H469:CC469)</f>
        <v>0</v>
      </c>
      <c r="H469" s="225"/>
      <c r="I469" s="226"/>
      <c r="J469" s="225"/>
      <c r="K469" s="227"/>
      <c r="L469" s="227"/>
      <c r="M469" s="227"/>
      <c r="N469" s="227"/>
      <c r="O469" s="227"/>
      <c r="P469" s="227"/>
      <c r="Q469" s="227"/>
      <c r="R469" s="227"/>
      <c r="S469" s="227"/>
      <c r="T469" s="227"/>
      <c r="U469" s="226"/>
      <c r="V469" s="225"/>
      <c r="W469" s="227"/>
      <c r="X469" s="227"/>
      <c r="Y469" s="227"/>
      <c r="Z469" s="227"/>
      <c r="AA469" s="227"/>
      <c r="AB469" s="227"/>
      <c r="AC469" s="227"/>
      <c r="AD469" s="227"/>
      <c r="AE469" s="227"/>
      <c r="AF469" s="227"/>
      <c r="AG469" s="226"/>
      <c r="AH469" s="228"/>
      <c r="AI469" s="227"/>
      <c r="AJ469" s="227"/>
      <c r="AK469" s="227"/>
      <c r="AL469" s="227"/>
      <c r="AM469" s="227"/>
      <c r="AN469" s="227"/>
      <c r="AO469" s="227"/>
      <c r="AP469" s="227"/>
      <c r="AQ469" s="227"/>
      <c r="AR469" s="227"/>
      <c r="AS469" s="226"/>
      <c r="AT469" s="228"/>
      <c r="AU469" s="227"/>
      <c r="AV469" s="227"/>
      <c r="AW469" s="227"/>
      <c r="AX469" s="227"/>
      <c r="AY469" s="227"/>
      <c r="AZ469" s="227"/>
      <c r="BA469" s="227"/>
      <c r="BB469" s="227"/>
      <c r="BC469" s="227"/>
      <c r="BD469" s="227"/>
      <c r="BE469" s="226"/>
      <c r="BF469" s="228"/>
      <c r="BG469" s="227"/>
      <c r="BH469" s="227"/>
      <c r="BI469" s="227"/>
      <c r="BJ469" s="227"/>
      <c r="BK469" s="227"/>
      <c r="BL469" s="227"/>
      <c r="BM469" s="227"/>
      <c r="BN469" s="227"/>
      <c r="BO469" s="227"/>
      <c r="BP469" s="227"/>
      <c r="BQ469" s="226"/>
      <c r="BR469" s="228"/>
      <c r="BS469" s="227"/>
      <c r="BT469" s="227"/>
      <c r="BU469" s="227"/>
      <c r="BV469" s="227"/>
      <c r="BW469" s="227"/>
      <c r="BX469" s="227"/>
      <c r="BY469" s="227"/>
      <c r="BZ469" s="227"/>
      <c r="CA469" s="227"/>
      <c r="CB469" s="227"/>
      <c r="CC469" s="232"/>
      <c r="CD469" s="368"/>
    </row>
    <row r="470" spans="1:82" x14ac:dyDescent="0.75">
      <c r="A470" s="39"/>
      <c r="B470" s="25" t="s">
        <v>559</v>
      </c>
      <c r="C470" s="28" t="s">
        <v>560</v>
      </c>
      <c r="D470" s="130"/>
      <c r="E470" s="257"/>
      <c r="F470" s="76"/>
      <c r="G470" s="74"/>
      <c r="H470" s="230"/>
      <c r="I470" s="232"/>
      <c r="J470" s="230"/>
      <c r="K470" s="231"/>
      <c r="L470" s="231"/>
      <c r="M470" s="231"/>
      <c r="N470" s="231"/>
      <c r="O470" s="231"/>
      <c r="P470" s="231"/>
      <c r="Q470" s="231"/>
      <c r="R470" s="231"/>
      <c r="S470" s="231"/>
      <c r="T470" s="231"/>
      <c r="U470" s="232"/>
      <c r="V470" s="230"/>
      <c r="W470" s="231"/>
      <c r="X470" s="231"/>
      <c r="Y470" s="231"/>
      <c r="Z470" s="231"/>
      <c r="AA470" s="231"/>
      <c r="AB470" s="231"/>
      <c r="AC470" s="231"/>
      <c r="AD470" s="231"/>
      <c r="AE470" s="231"/>
      <c r="AF470" s="231"/>
      <c r="AG470" s="232"/>
      <c r="AH470" s="233"/>
      <c r="AI470" s="231"/>
      <c r="AJ470" s="231"/>
      <c r="AK470" s="231"/>
      <c r="AL470" s="231"/>
      <c r="AM470" s="231"/>
      <c r="AN470" s="231"/>
      <c r="AO470" s="231"/>
      <c r="AP470" s="231"/>
      <c r="AQ470" s="231"/>
      <c r="AR470" s="231"/>
      <c r="AS470" s="232"/>
      <c r="AT470" s="233"/>
      <c r="AU470" s="231"/>
      <c r="AV470" s="231"/>
      <c r="AW470" s="231"/>
      <c r="AX470" s="231"/>
      <c r="AY470" s="231"/>
      <c r="AZ470" s="231"/>
      <c r="BA470" s="231"/>
      <c r="BB470" s="231"/>
      <c r="BC470" s="231"/>
      <c r="BD470" s="231"/>
      <c r="BE470" s="232"/>
      <c r="BF470" s="233"/>
      <c r="BG470" s="231"/>
      <c r="BH470" s="231"/>
      <c r="BI470" s="231"/>
      <c r="BJ470" s="231"/>
      <c r="BK470" s="231"/>
      <c r="BL470" s="231"/>
      <c r="BM470" s="231"/>
      <c r="BN470" s="231"/>
      <c r="BO470" s="231"/>
      <c r="BP470" s="231"/>
      <c r="BQ470" s="232"/>
      <c r="BR470" s="233"/>
      <c r="BS470" s="231"/>
      <c r="BT470" s="231"/>
      <c r="BU470" s="231"/>
      <c r="BV470" s="231"/>
      <c r="BW470" s="231"/>
      <c r="BX470" s="231"/>
      <c r="BY470" s="231"/>
      <c r="BZ470" s="231"/>
      <c r="CA470" s="231"/>
      <c r="CB470" s="231"/>
      <c r="CC470" s="232"/>
      <c r="CD470" s="368"/>
    </row>
    <row r="471" spans="1:82" ht="27" x14ac:dyDescent="0.75">
      <c r="A471" s="39"/>
      <c r="B471" s="176" t="s">
        <v>561</v>
      </c>
      <c r="C471" s="177" t="s">
        <v>562</v>
      </c>
      <c r="D471" s="178" t="s">
        <v>318</v>
      </c>
      <c r="E471" s="295">
        <v>0</v>
      </c>
      <c r="F471" s="76"/>
      <c r="G471" s="174">
        <f>+E471*F471</f>
        <v>0</v>
      </c>
      <c r="H471" s="225"/>
      <c r="I471" s="226"/>
      <c r="J471" s="225"/>
      <c r="K471" s="227"/>
      <c r="L471" s="227"/>
      <c r="M471" s="227"/>
      <c r="N471" s="227"/>
      <c r="O471" s="227"/>
      <c r="P471" s="227"/>
      <c r="Q471" s="227"/>
      <c r="R471" s="227"/>
      <c r="S471" s="227"/>
      <c r="T471" s="227"/>
      <c r="U471" s="226">
        <f t="shared" ref="U471" si="458">G471/6</f>
        <v>0</v>
      </c>
      <c r="V471" s="225"/>
      <c r="W471" s="227"/>
      <c r="X471" s="227"/>
      <c r="Y471" s="227"/>
      <c r="Z471" s="227"/>
      <c r="AA471" s="227"/>
      <c r="AB471" s="227"/>
      <c r="AC471" s="227"/>
      <c r="AD471" s="227"/>
      <c r="AE471" s="227"/>
      <c r="AF471" s="227"/>
      <c r="AG471" s="226">
        <f t="shared" ref="AG471" si="459">G471/6</f>
        <v>0</v>
      </c>
      <c r="AH471" s="228"/>
      <c r="AI471" s="227"/>
      <c r="AJ471" s="227"/>
      <c r="AK471" s="227"/>
      <c r="AL471" s="227"/>
      <c r="AM471" s="227"/>
      <c r="AN471" s="227"/>
      <c r="AO471" s="227"/>
      <c r="AP471" s="227"/>
      <c r="AQ471" s="227"/>
      <c r="AR471" s="227"/>
      <c r="AS471" s="226">
        <f t="shared" ref="AS471" si="460">G471/6</f>
        <v>0</v>
      </c>
      <c r="AT471" s="228"/>
      <c r="AU471" s="227"/>
      <c r="AV471" s="227"/>
      <c r="AW471" s="227"/>
      <c r="AX471" s="227"/>
      <c r="AY471" s="227"/>
      <c r="AZ471" s="227"/>
      <c r="BA471" s="227"/>
      <c r="BB471" s="227"/>
      <c r="BC471" s="227"/>
      <c r="BD471" s="227"/>
      <c r="BE471" s="226">
        <f t="shared" ref="BE471" si="461">G471/6</f>
        <v>0</v>
      </c>
      <c r="BF471" s="228"/>
      <c r="BG471" s="227"/>
      <c r="BH471" s="227"/>
      <c r="BI471" s="227"/>
      <c r="BJ471" s="227"/>
      <c r="BK471" s="227"/>
      <c r="BL471" s="227"/>
      <c r="BM471" s="227"/>
      <c r="BN471" s="227"/>
      <c r="BO471" s="227"/>
      <c r="BP471" s="227"/>
      <c r="BQ471" s="226">
        <f t="shared" ref="BQ471" si="462">G471/6</f>
        <v>0</v>
      </c>
      <c r="BR471" s="228"/>
      <c r="BS471" s="227"/>
      <c r="BT471" s="227"/>
      <c r="BU471" s="227"/>
      <c r="BV471" s="227"/>
      <c r="BW471" s="227"/>
      <c r="BX471" s="227"/>
      <c r="BY471" s="227"/>
      <c r="BZ471" s="227"/>
      <c r="CA471" s="227"/>
      <c r="CB471" s="227"/>
      <c r="CC471" s="232">
        <f t="shared" ref="CC471" si="463">G471-SUM(H471:CB471)</f>
        <v>0</v>
      </c>
      <c r="CD471" s="368"/>
    </row>
    <row r="472" spans="1:82" x14ac:dyDescent="0.75">
      <c r="A472" s="175"/>
      <c r="B472" s="176" t="s">
        <v>563</v>
      </c>
      <c r="C472" s="177" t="str">
        <f>"Handling costs and profit in respect of payment associated with subitem D10.05(a) ("&amp; TEXT(F472,"#.##%") &amp; ")"</f>
        <v>Handling costs and profit in respect of payment associated with subitem D10.05(a) (.%)</v>
      </c>
      <c r="D472" s="178" t="s">
        <v>320</v>
      </c>
      <c r="E472" s="300">
        <f>+F471</f>
        <v>0</v>
      </c>
      <c r="F472" s="229"/>
      <c r="G472" s="174">
        <f t="shared" ref="G472:G474" si="464">+E472*F472</f>
        <v>0</v>
      </c>
      <c r="H472" s="225"/>
      <c r="I472" s="226"/>
      <c r="J472" s="225"/>
      <c r="K472" s="227"/>
      <c r="L472" s="227"/>
      <c r="M472" s="227"/>
      <c r="N472" s="227"/>
      <c r="O472" s="227"/>
      <c r="P472" s="227"/>
      <c r="Q472" s="227"/>
      <c r="R472" s="227"/>
      <c r="S472" s="227"/>
      <c r="T472" s="227"/>
      <c r="U472" s="226">
        <f>G472/6</f>
        <v>0</v>
      </c>
      <c r="V472" s="225"/>
      <c r="W472" s="227"/>
      <c r="X472" s="227"/>
      <c r="Y472" s="227"/>
      <c r="Z472" s="227"/>
      <c r="AA472" s="227"/>
      <c r="AB472" s="227"/>
      <c r="AC472" s="227"/>
      <c r="AD472" s="227"/>
      <c r="AE472" s="227"/>
      <c r="AF472" s="227"/>
      <c r="AG472" s="226">
        <f>G472/6</f>
        <v>0</v>
      </c>
      <c r="AH472" s="228"/>
      <c r="AI472" s="227"/>
      <c r="AJ472" s="227"/>
      <c r="AK472" s="227"/>
      <c r="AL472" s="227"/>
      <c r="AM472" s="227"/>
      <c r="AN472" s="227"/>
      <c r="AO472" s="227"/>
      <c r="AP472" s="227"/>
      <c r="AQ472" s="227"/>
      <c r="AR472" s="227"/>
      <c r="AS472" s="226">
        <f>G472/6</f>
        <v>0</v>
      </c>
      <c r="AT472" s="228"/>
      <c r="AU472" s="227"/>
      <c r="AV472" s="227"/>
      <c r="AW472" s="227"/>
      <c r="AX472" s="227"/>
      <c r="AY472" s="227"/>
      <c r="AZ472" s="227"/>
      <c r="BA472" s="227"/>
      <c r="BB472" s="227"/>
      <c r="BC472" s="227"/>
      <c r="BD472" s="227"/>
      <c r="BE472" s="226">
        <f>G472/6</f>
        <v>0</v>
      </c>
      <c r="BF472" s="228"/>
      <c r="BG472" s="227"/>
      <c r="BH472" s="227"/>
      <c r="BI472" s="227"/>
      <c r="BJ472" s="227"/>
      <c r="BK472" s="227"/>
      <c r="BL472" s="227"/>
      <c r="BM472" s="227"/>
      <c r="BN472" s="227"/>
      <c r="BO472" s="227"/>
      <c r="BP472" s="227"/>
      <c r="BQ472" s="226">
        <f>G472/6</f>
        <v>0</v>
      </c>
      <c r="BR472" s="228"/>
      <c r="BS472" s="227"/>
      <c r="BT472" s="227"/>
      <c r="BU472" s="227"/>
      <c r="BV472" s="227"/>
      <c r="BW472" s="227"/>
      <c r="BX472" s="227"/>
      <c r="BY472" s="227"/>
      <c r="BZ472" s="227"/>
      <c r="CA472" s="227"/>
      <c r="CB472" s="227"/>
      <c r="CC472" s="226">
        <f>G472-SUM(H472:CB472)</f>
        <v>0</v>
      </c>
      <c r="CD472" s="368"/>
    </row>
    <row r="473" spans="1:82" ht="27" x14ac:dyDescent="0.75">
      <c r="A473" s="175"/>
      <c r="B473" s="176" t="s">
        <v>564</v>
      </c>
      <c r="C473" s="177" t="s">
        <v>565</v>
      </c>
      <c r="D473" s="178" t="s">
        <v>86</v>
      </c>
      <c r="E473" s="300">
        <v>0</v>
      </c>
      <c r="F473" s="229"/>
      <c r="G473" s="174">
        <f t="shared" si="464"/>
        <v>0</v>
      </c>
      <c r="H473" s="225"/>
      <c r="I473" s="226"/>
      <c r="J473" s="225"/>
      <c r="K473" s="227"/>
      <c r="L473" s="227"/>
      <c r="M473" s="227"/>
      <c r="N473" s="227"/>
      <c r="O473" s="227"/>
      <c r="P473" s="227"/>
      <c r="Q473" s="227"/>
      <c r="R473" s="227"/>
      <c r="S473" s="227"/>
      <c r="T473" s="227"/>
      <c r="U473" s="226">
        <f>G473/6</f>
        <v>0</v>
      </c>
      <c r="V473" s="225"/>
      <c r="W473" s="227"/>
      <c r="X473" s="227"/>
      <c r="Y473" s="227"/>
      <c r="Z473" s="227"/>
      <c r="AA473" s="227"/>
      <c r="AB473" s="227"/>
      <c r="AC473" s="227"/>
      <c r="AD473" s="227"/>
      <c r="AE473" s="227"/>
      <c r="AF473" s="227"/>
      <c r="AG473" s="226">
        <f>G473/6</f>
        <v>0</v>
      </c>
      <c r="AH473" s="228"/>
      <c r="AI473" s="227"/>
      <c r="AJ473" s="227"/>
      <c r="AK473" s="227"/>
      <c r="AL473" s="227"/>
      <c r="AM473" s="227"/>
      <c r="AN473" s="227"/>
      <c r="AO473" s="227"/>
      <c r="AP473" s="227"/>
      <c r="AQ473" s="227"/>
      <c r="AR473" s="227"/>
      <c r="AS473" s="226">
        <f>G473/6</f>
        <v>0</v>
      </c>
      <c r="AT473" s="228"/>
      <c r="AU473" s="227"/>
      <c r="AV473" s="227"/>
      <c r="AW473" s="227"/>
      <c r="AX473" s="227"/>
      <c r="AY473" s="227"/>
      <c r="AZ473" s="227"/>
      <c r="BA473" s="227"/>
      <c r="BB473" s="227"/>
      <c r="BC473" s="227"/>
      <c r="BD473" s="227"/>
      <c r="BE473" s="226">
        <f>G473/6</f>
        <v>0</v>
      </c>
      <c r="BF473" s="228"/>
      <c r="BG473" s="227"/>
      <c r="BH473" s="227"/>
      <c r="BI473" s="227"/>
      <c r="BJ473" s="227"/>
      <c r="BK473" s="227"/>
      <c r="BL473" s="227"/>
      <c r="BM473" s="227"/>
      <c r="BN473" s="227"/>
      <c r="BO473" s="227"/>
      <c r="BP473" s="227"/>
      <c r="BQ473" s="226">
        <f>G473/6</f>
        <v>0</v>
      </c>
      <c r="BR473" s="228"/>
      <c r="BS473" s="227"/>
      <c r="BT473" s="227"/>
      <c r="BU473" s="227"/>
      <c r="BV473" s="227"/>
      <c r="BW473" s="227"/>
      <c r="BX473" s="227"/>
      <c r="BY473" s="227"/>
      <c r="BZ473" s="227"/>
      <c r="CA473" s="227"/>
      <c r="CB473" s="227"/>
      <c r="CC473" s="226">
        <f>G473-SUM(H473:CB473)</f>
        <v>0</v>
      </c>
      <c r="CD473" s="368"/>
    </row>
    <row r="474" spans="1:82" ht="27" x14ac:dyDescent="0.75">
      <c r="A474" s="175"/>
      <c r="B474" s="176" t="s">
        <v>566</v>
      </c>
      <c r="C474" s="177" t="s">
        <v>567</v>
      </c>
      <c r="D474" s="178" t="s">
        <v>86</v>
      </c>
      <c r="E474" s="300">
        <v>0</v>
      </c>
      <c r="F474" s="229"/>
      <c r="G474" s="174">
        <f t="shared" si="464"/>
        <v>0</v>
      </c>
      <c r="H474" s="225"/>
      <c r="I474" s="226"/>
      <c r="J474" s="225"/>
      <c r="K474" s="227"/>
      <c r="L474" s="227"/>
      <c r="M474" s="227"/>
      <c r="N474" s="227"/>
      <c r="O474" s="227"/>
      <c r="P474" s="227"/>
      <c r="Q474" s="227"/>
      <c r="R474" s="227"/>
      <c r="S474" s="227"/>
      <c r="T474" s="227"/>
      <c r="U474" s="226">
        <f>G474/6</f>
        <v>0</v>
      </c>
      <c r="V474" s="225"/>
      <c r="W474" s="227"/>
      <c r="X474" s="227"/>
      <c r="Y474" s="227"/>
      <c r="Z474" s="227"/>
      <c r="AA474" s="227"/>
      <c r="AB474" s="227"/>
      <c r="AC474" s="227"/>
      <c r="AD474" s="227"/>
      <c r="AE474" s="227"/>
      <c r="AF474" s="227"/>
      <c r="AG474" s="226">
        <f>G474/6</f>
        <v>0</v>
      </c>
      <c r="AH474" s="228"/>
      <c r="AI474" s="227"/>
      <c r="AJ474" s="227"/>
      <c r="AK474" s="227"/>
      <c r="AL474" s="227"/>
      <c r="AM474" s="227"/>
      <c r="AN474" s="227"/>
      <c r="AO474" s="227"/>
      <c r="AP474" s="227"/>
      <c r="AQ474" s="227"/>
      <c r="AR474" s="227"/>
      <c r="AS474" s="226">
        <f>G474/6</f>
        <v>0</v>
      </c>
      <c r="AT474" s="228"/>
      <c r="AU474" s="227"/>
      <c r="AV474" s="227"/>
      <c r="AW474" s="227"/>
      <c r="AX474" s="227"/>
      <c r="AY474" s="227"/>
      <c r="AZ474" s="227"/>
      <c r="BA474" s="227"/>
      <c r="BB474" s="227"/>
      <c r="BC474" s="227"/>
      <c r="BD474" s="227"/>
      <c r="BE474" s="226">
        <f>G474/6</f>
        <v>0</v>
      </c>
      <c r="BF474" s="228"/>
      <c r="BG474" s="227"/>
      <c r="BH474" s="227"/>
      <c r="BI474" s="227"/>
      <c r="BJ474" s="227"/>
      <c r="BK474" s="227"/>
      <c r="BL474" s="227"/>
      <c r="BM474" s="227"/>
      <c r="BN474" s="227"/>
      <c r="BO474" s="227"/>
      <c r="BP474" s="227"/>
      <c r="BQ474" s="226">
        <f>G474/6</f>
        <v>0</v>
      </c>
      <c r="BR474" s="228"/>
      <c r="BS474" s="227"/>
      <c r="BT474" s="227"/>
      <c r="BU474" s="227"/>
      <c r="BV474" s="227"/>
      <c r="BW474" s="227"/>
      <c r="BX474" s="227"/>
      <c r="BY474" s="227"/>
      <c r="BZ474" s="227"/>
      <c r="CA474" s="227"/>
      <c r="CB474" s="227"/>
      <c r="CC474" s="226">
        <f>G474-SUM(H474:CB474)</f>
        <v>0</v>
      </c>
      <c r="CD474" s="368"/>
    </row>
    <row r="475" spans="1:82" x14ac:dyDescent="0.75">
      <c r="A475" s="39"/>
      <c r="B475" s="25" t="s">
        <v>568</v>
      </c>
      <c r="C475" s="28" t="s">
        <v>569</v>
      </c>
      <c r="D475" s="29"/>
      <c r="E475" s="302"/>
      <c r="F475" s="76"/>
      <c r="G475" s="74"/>
      <c r="H475" s="230"/>
      <c r="I475" s="232"/>
      <c r="J475" s="230"/>
      <c r="K475" s="231"/>
      <c r="L475" s="231"/>
      <c r="M475" s="231"/>
      <c r="N475" s="231"/>
      <c r="O475" s="231"/>
      <c r="P475" s="231"/>
      <c r="Q475" s="231"/>
      <c r="R475" s="231"/>
      <c r="S475" s="231"/>
      <c r="T475" s="231"/>
      <c r="U475" s="232"/>
      <c r="V475" s="230"/>
      <c r="W475" s="231"/>
      <c r="X475" s="231"/>
      <c r="Y475" s="231"/>
      <c r="Z475" s="231"/>
      <c r="AA475" s="231"/>
      <c r="AB475" s="231"/>
      <c r="AC475" s="231"/>
      <c r="AD475" s="231"/>
      <c r="AE475" s="231"/>
      <c r="AF475" s="231"/>
      <c r="AG475" s="232"/>
      <c r="AH475" s="233"/>
      <c r="AI475" s="231"/>
      <c r="AJ475" s="231"/>
      <c r="AK475" s="231"/>
      <c r="AL475" s="231"/>
      <c r="AM475" s="231"/>
      <c r="AN475" s="231"/>
      <c r="AO475" s="231"/>
      <c r="AP475" s="231"/>
      <c r="AQ475" s="231"/>
      <c r="AR475" s="231"/>
      <c r="AS475" s="232"/>
      <c r="AT475" s="233"/>
      <c r="AU475" s="231"/>
      <c r="AV475" s="231"/>
      <c r="AW475" s="231"/>
      <c r="AX475" s="231"/>
      <c r="AY475" s="231"/>
      <c r="AZ475" s="231"/>
      <c r="BA475" s="231"/>
      <c r="BB475" s="231"/>
      <c r="BC475" s="231"/>
      <c r="BD475" s="231"/>
      <c r="BE475" s="232"/>
      <c r="BF475" s="233"/>
      <c r="BG475" s="231"/>
      <c r="BH475" s="231"/>
      <c r="BI475" s="231"/>
      <c r="BJ475" s="231"/>
      <c r="BK475" s="231"/>
      <c r="BL475" s="231"/>
      <c r="BM475" s="231"/>
      <c r="BN475" s="231"/>
      <c r="BO475" s="231"/>
      <c r="BP475" s="231"/>
      <c r="BQ475" s="232"/>
      <c r="BR475" s="233"/>
      <c r="BS475" s="231"/>
      <c r="BT475" s="231"/>
      <c r="BU475" s="231"/>
      <c r="BV475" s="231"/>
      <c r="BW475" s="231"/>
      <c r="BX475" s="231"/>
      <c r="BY475" s="231"/>
      <c r="BZ475" s="231"/>
      <c r="CA475" s="231"/>
      <c r="CB475" s="231"/>
      <c r="CC475" s="232"/>
      <c r="CD475" s="368"/>
    </row>
    <row r="476" spans="1:82" x14ac:dyDescent="0.75">
      <c r="A476" s="39"/>
      <c r="B476" s="25" t="s">
        <v>570</v>
      </c>
      <c r="C476" s="28" t="s">
        <v>571</v>
      </c>
      <c r="D476" s="130"/>
      <c r="E476" s="302"/>
      <c r="F476" s="76"/>
      <c r="G476" s="74"/>
      <c r="H476" s="230"/>
      <c r="I476" s="232"/>
      <c r="J476" s="230"/>
      <c r="K476" s="231"/>
      <c r="L476" s="231"/>
      <c r="M476" s="231"/>
      <c r="N476" s="231"/>
      <c r="O476" s="231"/>
      <c r="P476" s="231"/>
      <c r="Q476" s="231"/>
      <c r="R476" s="231"/>
      <c r="S476" s="231"/>
      <c r="T476" s="231"/>
      <c r="U476" s="232"/>
      <c r="V476" s="230"/>
      <c r="W476" s="231"/>
      <c r="X476" s="231"/>
      <c r="Y476" s="231"/>
      <c r="Z476" s="231"/>
      <c r="AA476" s="231"/>
      <c r="AB476" s="231"/>
      <c r="AC476" s="231"/>
      <c r="AD476" s="231"/>
      <c r="AE476" s="231"/>
      <c r="AF476" s="231"/>
      <c r="AG476" s="232"/>
      <c r="AH476" s="233"/>
      <c r="AI476" s="231"/>
      <c r="AJ476" s="231"/>
      <c r="AK476" s="231"/>
      <c r="AL476" s="231"/>
      <c r="AM476" s="231"/>
      <c r="AN476" s="231"/>
      <c r="AO476" s="231"/>
      <c r="AP476" s="231"/>
      <c r="AQ476" s="231"/>
      <c r="AR476" s="231"/>
      <c r="AS476" s="232"/>
      <c r="AT476" s="233"/>
      <c r="AU476" s="231"/>
      <c r="AV476" s="231"/>
      <c r="AW476" s="231"/>
      <c r="AX476" s="231"/>
      <c r="AY476" s="231"/>
      <c r="AZ476" s="231"/>
      <c r="BA476" s="231"/>
      <c r="BB476" s="231"/>
      <c r="BC476" s="231"/>
      <c r="BD476" s="231"/>
      <c r="BE476" s="232"/>
      <c r="BF476" s="233"/>
      <c r="BG476" s="231"/>
      <c r="BH476" s="231"/>
      <c r="BI476" s="231"/>
      <c r="BJ476" s="231"/>
      <c r="BK476" s="231"/>
      <c r="BL476" s="231"/>
      <c r="BM476" s="231"/>
      <c r="BN476" s="231"/>
      <c r="BO476" s="231"/>
      <c r="BP476" s="231"/>
      <c r="BQ476" s="232"/>
      <c r="BR476" s="233"/>
      <c r="BS476" s="231"/>
      <c r="BT476" s="231"/>
      <c r="BU476" s="231"/>
      <c r="BV476" s="231"/>
      <c r="BW476" s="231"/>
      <c r="BX476" s="231"/>
      <c r="BY476" s="231"/>
      <c r="BZ476" s="231"/>
      <c r="CA476" s="231"/>
      <c r="CB476" s="231"/>
      <c r="CC476" s="232"/>
      <c r="CD476" s="368"/>
    </row>
    <row r="477" spans="1:82" x14ac:dyDescent="0.75">
      <c r="A477" s="39"/>
      <c r="B477" s="176" t="s">
        <v>572</v>
      </c>
      <c r="C477" s="177" t="s">
        <v>573</v>
      </c>
      <c r="D477" s="178" t="s">
        <v>318</v>
      </c>
      <c r="E477" s="295">
        <v>0</v>
      </c>
      <c r="F477" s="76"/>
      <c r="G477" s="174">
        <f>+E477*F477</f>
        <v>0</v>
      </c>
      <c r="H477" s="225"/>
      <c r="I477" s="226"/>
      <c r="J477" s="225"/>
      <c r="K477" s="227"/>
      <c r="L477" s="227"/>
      <c r="M477" s="227"/>
      <c r="N477" s="227"/>
      <c r="O477" s="227"/>
      <c r="P477" s="227"/>
      <c r="Q477" s="227"/>
      <c r="R477" s="227"/>
      <c r="S477" s="227"/>
      <c r="T477" s="227"/>
      <c r="U477" s="226"/>
      <c r="V477" s="225"/>
      <c r="W477" s="227"/>
      <c r="X477" s="227"/>
      <c r="Y477" s="227"/>
      <c r="Z477" s="227"/>
      <c r="AA477" s="227"/>
      <c r="AB477" s="227"/>
      <c r="AC477" s="227"/>
      <c r="AD477" s="227"/>
      <c r="AE477" s="227"/>
      <c r="AF477" s="227"/>
      <c r="AG477" s="226"/>
      <c r="AH477" s="228"/>
      <c r="AI477" s="227"/>
      <c r="AJ477" s="227"/>
      <c r="AK477" s="227"/>
      <c r="AL477" s="227"/>
      <c r="AM477" s="227"/>
      <c r="AN477" s="227"/>
      <c r="AO477" s="227"/>
      <c r="AP477" s="227"/>
      <c r="AQ477" s="227"/>
      <c r="AR477" s="227"/>
      <c r="AS477" s="226"/>
      <c r="AT477" s="228"/>
      <c r="AU477" s="227"/>
      <c r="AV477" s="227"/>
      <c r="AW477" s="227"/>
      <c r="AX477" s="227"/>
      <c r="AY477" s="227"/>
      <c r="AZ477" s="227"/>
      <c r="BA477" s="227"/>
      <c r="BB477" s="227"/>
      <c r="BC477" s="227"/>
      <c r="BD477" s="227"/>
      <c r="BE477" s="226"/>
      <c r="BF477" s="228"/>
      <c r="BG477" s="227"/>
      <c r="BH477" s="227"/>
      <c r="BI477" s="227"/>
      <c r="BJ477" s="227"/>
      <c r="BK477" s="227"/>
      <c r="BL477" s="227"/>
      <c r="BM477" s="227"/>
      <c r="BN477" s="227"/>
      <c r="BO477" s="227"/>
      <c r="BP477" s="227"/>
      <c r="BQ477" s="226"/>
      <c r="BR477" s="228"/>
      <c r="BS477" s="227"/>
      <c r="BT477" s="227"/>
      <c r="BU477" s="227"/>
      <c r="BV477" s="227"/>
      <c r="BW477" s="227"/>
      <c r="BX477" s="227"/>
      <c r="BY477" s="227"/>
      <c r="BZ477" s="227"/>
      <c r="CA477" s="227"/>
      <c r="CB477" s="227"/>
      <c r="CC477" s="232"/>
      <c r="CD477" s="368"/>
    </row>
    <row r="478" spans="1:82" x14ac:dyDescent="0.75">
      <c r="A478" s="39"/>
      <c r="B478" s="25" t="s">
        <v>574</v>
      </c>
      <c r="C478" s="28" t="s">
        <v>575</v>
      </c>
      <c r="D478" s="29" t="s">
        <v>318</v>
      </c>
      <c r="E478" s="255">
        <v>1</v>
      </c>
      <c r="F478" s="76">
        <v>125000</v>
      </c>
      <c r="G478" s="74">
        <f>+E478*F478</f>
        <v>125000</v>
      </c>
      <c r="H478" s="234"/>
      <c r="I478" s="235"/>
      <c r="J478" s="230"/>
      <c r="K478" s="231"/>
      <c r="L478" s="231"/>
      <c r="M478" s="231"/>
      <c r="N478" s="231"/>
      <c r="O478" s="231"/>
      <c r="P478" s="231"/>
      <c r="Q478" s="231"/>
      <c r="R478" s="231"/>
      <c r="S478" s="231"/>
      <c r="T478" s="231"/>
      <c r="U478" s="232">
        <f t="shared" ref="U478:U480" si="465">G478/6</f>
        <v>20833.330000000002</v>
      </c>
      <c r="V478" s="230"/>
      <c r="W478" s="231"/>
      <c r="X478" s="231"/>
      <c r="Y478" s="231"/>
      <c r="Z478" s="231"/>
      <c r="AA478" s="231"/>
      <c r="AB478" s="231"/>
      <c r="AC478" s="231"/>
      <c r="AD478" s="231"/>
      <c r="AE478" s="231"/>
      <c r="AF478" s="231"/>
      <c r="AG478" s="232">
        <f t="shared" ref="AG478:AG480" si="466">G478/6</f>
        <v>20833.330000000002</v>
      </c>
      <c r="AH478" s="233"/>
      <c r="AI478" s="231"/>
      <c r="AJ478" s="231"/>
      <c r="AK478" s="231"/>
      <c r="AL478" s="231"/>
      <c r="AM478" s="231"/>
      <c r="AN478" s="231"/>
      <c r="AO478" s="231"/>
      <c r="AP478" s="231"/>
      <c r="AQ478" s="231"/>
      <c r="AR478" s="231"/>
      <c r="AS478" s="232">
        <f t="shared" ref="AS478:AS480" si="467">G478/6</f>
        <v>20833.330000000002</v>
      </c>
      <c r="AT478" s="233"/>
      <c r="AU478" s="231"/>
      <c r="AV478" s="231"/>
      <c r="AW478" s="231"/>
      <c r="AX478" s="231"/>
      <c r="AY478" s="231"/>
      <c r="AZ478" s="231"/>
      <c r="BA478" s="231"/>
      <c r="BB478" s="231"/>
      <c r="BC478" s="231"/>
      <c r="BD478" s="231"/>
      <c r="BE478" s="232">
        <f t="shared" ref="BE478:BE480" si="468">G478/6</f>
        <v>20833.330000000002</v>
      </c>
      <c r="BF478" s="233"/>
      <c r="BG478" s="231"/>
      <c r="BH478" s="231"/>
      <c r="BI478" s="231"/>
      <c r="BJ478" s="231"/>
      <c r="BK478" s="231"/>
      <c r="BL478" s="231"/>
      <c r="BM478" s="231"/>
      <c r="BN478" s="231"/>
      <c r="BO478" s="231"/>
      <c r="BP478" s="231"/>
      <c r="BQ478" s="232">
        <f t="shared" ref="BQ478:BQ480" si="469">G478/6</f>
        <v>20833.330000000002</v>
      </c>
      <c r="BR478" s="233"/>
      <c r="BS478" s="231"/>
      <c r="BT478" s="231"/>
      <c r="BU478" s="231"/>
      <c r="BV478" s="231"/>
      <c r="BW478" s="231"/>
      <c r="BX478" s="231"/>
      <c r="BY478" s="231"/>
      <c r="BZ478" s="231"/>
      <c r="CA478" s="231"/>
      <c r="CB478" s="231"/>
      <c r="CC478" s="232">
        <f t="shared" ref="CC478:CC480" si="470">G478-SUM(H478:CB478)</f>
        <v>20833.349999999999</v>
      </c>
      <c r="CD478" s="368"/>
    </row>
    <row r="479" spans="1:82" x14ac:dyDescent="0.75">
      <c r="A479" s="39"/>
      <c r="B479" s="25" t="s">
        <v>576</v>
      </c>
      <c r="C479" s="28" t="s">
        <v>577</v>
      </c>
      <c r="D479" s="29" t="s">
        <v>318</v>
      </c>
      <c r="E479" s="255">
        <v>1</v>
      </c>
      <c r="F479" s="76">
        <v>100000</v>
      </c>
      <c r="G479" s="74">
        <f>+E479*F479</f>
        <v>100000</v>
      </c>
      <c r="H479" s="234"/>
      <c r="I479" s="235"/>
      <c r="J479" s="230"/>
      <c r="K479" s="231"/>
      <c r="L479" s="231"/>
      <c r="M479" s="231"/>
      <c r="N479" s="231"/>
      <c r="O479" s="231"/>
      <c r="P479" s="231"/>
      <c r="Q479" s="231"/>
      <c r="R479" s="231"/>
      <c r="S479" s="231"/>
      <c r="T479" s="231"/>
      <c r="U479" s="232">
        <f t="shared" si="465"/>
        <v>16666.669999999998</v>
      </c>
      <c r="V479" s="230"/>
      <c r="W479" s="231"/>
      <c r="X479" s="231"/>
      <c r="Y479" s="231"/>
      <c r="Z479" s="231"/>
      <c r="AA479" s="231"/>
      <c r="AB479" s="231"/>
      <c r="AC479" s="231"/>
      <c r="AD479" s="231"/>
      <c r="AE479" s="231"/>
      <c r="AF479" s="231"/>
      <c r="AG479" s="232">
        <f t="shared" si="466"/>
        <v>16666.669999999998</v>
      </c>
      <c r="AH479" s="233"/>
      <c r="AI479" s="231"/>
      <c r="AJ479" s="231"/>
      <c r="AK479" s="231"/>
      <c r="AL479" s="231"/>
      <c r="AM479" s="231"/>
      <c r="AN479" s="231"/>
      <c r="AO479" s="231"/>
      <c r="AP479" s="231"/>
      <c r="AQ479" s="231"/>
      <c r="AR479" s="231"/>
      <c r="AS479" s="232">
        <f t="shared" si="467"/>
        <v>16666.669999999998</v>
      </c>
      <c r="AT479" s="233"/>
      <c r="AU479" s="231"/>
      <c r="AV479" s="231"/>
      <c r="AW479" s="231"/>
      <c r="AX479" s="231"/>
      <c r="AY479" s="231"/>
      <c r="AZ479" s="231"/>
      <c r="BA479" s="231"/>
      <c r="BB479" s="231"/>
      <c r="BC479" s="231"/>
      <c r="BD479" s="231"/>
      <c r="BE479" s="232">
        <f t="shared" si="468"/>
        <v>16666.669999999998</v>
      </c>
      <c r="BF479" s="233"/>
      <c r="BG479" s="231"/>
      <c r="BH479" s="231"/>
      <c r="BI479" s="231"/>
      <c r="BJ479" s="231"/>
      <c r="BK479" s="231"/>
      <c r="BL479" s="231"/>
      <c r="BM479" s="231"/>
      <c r="BN479" s="231"/>
      <c r="BO479" s="231"/>
      <c r="BP479" s="231"/>
      <c r="BQ479" s="232">
        <f t="shared" si="469"/>
        <v>16666.669999999998</v>
      </c>
      <c r="BR479" s="233"/>
      <c r="BS479" s="231"/>
      <c r="BT479" s="231"/>
      <c r="BU479" s="231"/>
      <c r="BV479" s="231"/>
      <c r="BW479" s="231"/>
      <c r="BX479" s="231"/>
      <c r="BY479" s="231"/>
      <c r="BZ479" s="231"/>
      <c r="CA479" s="231"/>
      <c r="CB479" s="231"/>
      <c r="CC479" s="232">
        <f t="shared" si="470"/>
        <v>16666.650000000001</v>
      </c>
      <c r="CD479" s="368"/>
    </row>
    <row r="480" spans="1:82" x14ac:dyDescent="0.75">
      <c r="A480"/>
      <c r="B480" s="25" t="s">
        <v>578</v>
      </c>
      <c r="C480" s="28" t="s">
        <v>579</v>
      </c>
      <c r="D480" s="29" t="s">
        <v>318</v>
      </c>
      <c r="E480" s="306">
        <v>1</v>
      </c>
      <c r="F480" s="76">
        <v>100000</v>
      </c>
      <c r="G480" s="74">
        <f>+E480*F480</f>
        <v>100000</v>
      </c>
      <c r="H480" s="234"/>
      <c r="I480" s="235"/>
      <c r="J480" s="230"/>
      <c r="K480" s="231"/>
      <c r="L480" s="231"/>
      <c r="M480" s="231"/>
      <c r="N480" s="231"/>
      <c r="O480" s="231"/>
      <c r="P480" s="231"/>
      <c r="Q480" s="231"/>
      <c r="R480" s="231"/>
      <c r="S480" s="231"/>
      <c r="T480" s="231"/>
      <c r="U480" s="232">
        <f t="shared" si="465"/>
        <v>16666.669999999998</v>
      </c>
      <c r="V480" s="230"/>
      <c r="W480" s="231"/>
      <c r="X480" s="231"/>
      <c r="Y480" s="231"/>
      <c r="Z480" s="231"/>
      <c r="AA480" s="231"/>
      <c r="AB480" s="231"/>
      <c r="AC480" s="231"/>
      <c r="AD480" s="231"/>
      <c r="AE480" s="231"/>
      <c r="AF480" s="231"/>
      <c r="AG480" s="232">
        <f t="shared" si="466"/>
        <v>16666.669999999998</v>
      </c>
      <c r="AH480" s="233"/>
      <c r="AI480" s="231"/>
      <c r="AJ480" s="231"/>
      <c r="AK480" s="231"/>
      <c r="AL480" s="231"/>
      <c r="AM480" s="231"/>
      <c r="AN480" s="231"/>
      <c r="AO480" s="231"/>
      <c r="AP480" s="231"/>
      <c r="AQ480" s="231"/>
      <c r="AR480" s="231"/>
      <c r="AS480" s="232">
        <f t="shared" si="467"/>
        <v>16666.669999999998</v>
      </c>
      <c r="AT480" s="233"/>
      <c r="AU480" s="231"/>
      <c r="AV480" s="231"/>
      <c r="AW480" s="231"/>
      <c r="AX480" s="231"/>
      <c r="AY480" s="231"/>
      <c r="AZ480" s="231"/>
      <c r="BA480" s="231"/>
      <c r="BB480" s="231"/>
      <c r="BC480" s="231"/>
      <c r="BD480" s="231"/>
      <c r="BE480" s="232">
        <f t="shared" si="468"/>
        <v>16666.669999999998</v>
      </c>
      <c r="BF480" s="233"/>
      <c r="BG480" s="231"/>
      <c r="BH480" s="231"/>
      <c r="BI480" s="231"/>
      <c r="BJ480" s="231"/>
      <c r="BK480" s="231"/>
      <c r="BL480" s="231"/>
      <c r="BM480" s="231"/>
      <c r="BN480" s="231"/>
      <c r="BO480" s="231"/>
      <c r="BP480" s="231"/>
      <c r="BQ480" s="232">
        <f t="shared" si="469"/>
        <v>16666.669999999998</v>
      </c>
      <c r="BR480" s="233"/>
      <c r="BS480" s="231"/>
      <c r="BT480" s="231"/>
      <c r="BU480" s="231"/>
      <c r="BV480" s="231"/>
      <c r="BW480" s="231"/>
      <c r="BX480" s="231"/>
      <c r="BY480" s="231"/>
      <c r="BZ480" s="231"/>
      <c r="CA480" s="231"/>
      <c r="CB480" s="231"/>
      <c r="CC480" s="232">
        <f t="shared" si="470"/>
        <v>16666.650000000001</v>
      </c>
      <c r="CD480" s="368"/>
    </row>
    <row r="481" spans="1:82" x14ac:dyDescent="0.75">
      <c r="A481"/>
      <c r="B481" s="26" t="s">
        <v>602</v>
      </c>
      <c r="C481" s="27" t="str">
        <f>"Handling cost and profit in respect of subitems D10.06(a)(i), (ii), (iii) nd (iv) ("&amp; TEXT(F481,"#.##%") &amp; ")"</f>
        <v>Handling cost and profit in respect of subitems D10.06(a)(i), (ii), (iii) nd (iv) (.%)</v>
      </c>
      <c r="D481" s="256" t="s">
        <v>320</v>
      </c>
      <c r="E481" s="302">
        <f>+F479+F478+F477+F480</f>
        <v>325000</v>
      </c>
      <c r="F481" s="312"/>
      <c r="G481" s="74">
        <f t="shared" ref="G481" si="471">+E481*F481</f>
        <v>0</v>
      </c>
      <c r="H481" s="234"/>
      <c r="I481" s="235"/>
      <c r="J481" s="230"/>
      <c r="K481" s="231"/>
      <c r="L481" s="231"/>
      <c r="M481" s="231"/>
      <c r="N481" s="231"/>
      <c r="O481" s="231"/>
      <c r="P481" s="231"/>
      <c r="Q481" s="231"/>
      <c r="R481" s="231"/>
      <c r="S481" s="231"/>
      <c r="T481" s="231"/>
      <c r="U481" s="232">
        <f>G481/6</f>
        <v>0</v>
      </c>
      <c r="V481" s="230"/>
      <c r="W481" s="231"/>
      <c r="X481" s="231"/>
      <c r="Y481" s="231"/>
      <c r="Z481" s="231"/>
      <c r="AA481" s="231"/>
      <c r="AB481" s="231"/>
      <c r="AC481" s="231"/>
      <c r="AD481" s="231"/>
      <c r="AE481" s="231"/>
      <c r="AF481" s="231"/>
      <c r="AG481" s="232">
        <f>G481/6</f>
        <v>0</v>
      </c>
      <c r="AH481" s="233"/>
      <c r="AI481" s="231"/>
      <c r="AJ481" s="231"/>
      <c r="AK481" s="231"/>
      <c r="AL481" s="231"/>
      <c r="AM481" s="231"/>
      <c r="AN481" s="231"/>
      <c r="AO481" s="231"/>
      <c r="AP481" s="231"/>
      <c r="AQ481" s="231"/>
      <c r="AR481" s="231"/>
      <c r="AS481" s="232">
        <f>G481/6</f>
        <v>0</v>
      </c>
      <c r="AT481" s="233"/>
      <c r="AU481" s="231"/>
      <c r="AV481" s="231"/>
      <c r="AW481" s="231"/>
      <c r="AX481" s="231"/>
      <c r="AY481" s="231"/>
      <c r="AZ481" s="231"/>
      <c r="BA481" s="231"/>
      <c r="BB481" s="231"/>
      <c r="BC481" s="231"/>
      <c r="BD481" s="231"/>
      <c r="BE481" s="232">
        <f>G481/6</f>
        <v>0</v>
      </c>
      <c r="BF481" s="233"/>
      <c r="BG481" s="231"/>
      <c r="BH481" s="231"/>
      <c r="BI481" s="231"/>
      <c r="BJ481" s="231"/>
      <c r="BK481" s="231"/>
      <c r="BL481" s="231"/>
      <c r="BM481" s="231"/>
      <c r="BN481" s="231"/>
      <c r="BO481" s="231"/>
      <c r="BP481" s="231"/>
      <c r="BQ481" s="232">
        <f>G481/6</f>
        <v>0</v>
      </c>
      <c r="BR481" s="233"/>
      <c r="BS481" s="231"/>
      <c r="BT481" s="231"/>
      <c r="BU481" s="231"/>
      <c r="BV481" s="231"/>
      <c r="BW481" s="231"/>
      <c r="BX481" s="231"/>
      <c r="BY481" s="231"/>
      <c r="BZ481" s="231"/>
      <c r="CA481" s="231"/>
      <c r="CB481" s="231"/>
      <c r="CC481" s="232">
        <f>G481-SUM(H481:CB481)</f>
        <v>0</v>
      </c>
      <c r="CD481" s="368"/>
    </row>
    <row r="482" spans="1:82" x14ac:dyDescent="0.75">
      <c r="A482" s="39"/>
      <c r="B482" s="25" t="s">
        <v>580</v>
      </c>
      <c r="C482" s="28" t="s">
        <v>581</v>
      </c>
      <c r="D482" s="130"/>
      <c r="E482" s="302"/>
      <c r="F482" s="76"/>
      <c r="G482" s="74"/>
      <c r="H482" s="230"/>
      <c r="I482" s="232"/>
      <c r="J482" s="230"/>
      <c r="K482" s="231"/>
      <c r="L482" s="231"/>
      <c r="M482" s="231"/>
      <c r="N482" s="231"/>
      <c r="O482" s="231"/>
      <c r="P482" s="231"/>
      <c r="Q482" s="231"/>
      <c r="R482" s="231"/>
      <c r="S482" s="231"/>
      <c r="T482" s="231"/>
      <c r="U482" s="232"/>
      <c r="V482" s="230"/>
      <c r="W482" s="231"/>
      <c r="X482" s="231"/>
      <c r="Y482" s="231"/>
      <c r="Z482" s="231"/>
      <c r="AA482" s="231"/>
      <c r="AB482" s="231"/>
      <c r="AC482" s="231"/>
      <c r="AD482" s="231"/>
      <c r="AE482" s="231"/>
      <c r="AF482" s="231"/>
      <c r="AG482" s="232"/>
      <c r="AH482" s="233"/>
      <c r="AI482" s="231"/>
      <c r="AJ482" s="231"/>
      <c r="AK482" s="231"/>
      <c r="AL482" s="231"/>
      <c r="AM482" s="231"/>
      <c r="AN482" s="231"/>
      <c r="AO482" s="231"/>
      <c r="AP482" s="231"/>
      <c r="AQ482" s="231"/>
      <c r="AR482" s="231"/>
      <c r="AS482" s="232"/>
      <c r="AT482" s="233"/>
      <c r="AU482" s="231"/>
      <c r="AV482" s="231"/>
      <c r="AW482" s="231"/>
      <c r="AX482" s="231"/>
      <c r="AY482" s="231"/>
      <c r="AZ482" s="231"/>
      <c r="BA482" s="231"/>
      <c r="BB482" s="231"/>
      <c r="BC482" s="231"/>
      <c r="BD482" s="231"/>
      <c r="BE482" s="232"/>
      <c r="BF482" s="233"/>
      <c r="BG482" s="231"/>
      <c r="BH482" s="231"/>
      <c r="BI482" s="231"/>
      <c r="BJ482" s="231"/>
      <c r="BK482" s="231"/>
      <c r="BL482" s="231"/>
      <c r="BM482" s="231"/>
      <c r="BN482" s="231"/>
      <c r="BO482" s="231"/>
      <c r="BP482" s="231"/>
      <c r="BQ482" s="232"/>
      <c r="BR482" s="233"/>
      <c r="BS482" s="231"/>
      <c r="BT482" s="231"/>
      <c r="BU482" s="231"/>
      <c r="BV482" s="231"/>
      <c r="BW482" s="231"/>
      <c r="BX482" s="231"/>
      <c r="BY482" s="231"/>
      <c r="BZ482" s="231"/>
      <c r="CA482" s="231"/>
      <c r="CB482" s="231"/>
      <c r="CC482" s="232"/>
      <c r="CD482" s="368"/>
    </row>
    <row r="483" spans="1:82" x14ac:dyDescent="0.75">
      <c r="A483"/>
      <c r="B483" s="176" t="s">
        <v>582</v>
      </c>
      <c r="C483" s="177" t="s">
        <v>583</v>
      </c>
      <c r="D483" s="178" t="s">
        <v>531</v>
      </c>
      <c r="E483" s="295">
        <v>0</v>
      </c>
      <c r="F483" s="224"/>
      <c r="G483" s="174">
        <f>+E483*F483</f>
        <v>0</v>
      </c>
      <c r="H483" s="234"/>
      <c r="I483" s="235"/>
      <c r="J483" s="230"/>
      <c r="K483" s="231"/>
      <c r="L483" s="231"/>
      <c r="M483" s="231"/>
      <c r="N483" s="231"/>
      <c r="O483" s="231"/>
      <c r="P483" s="231"/>
      <c r="Q483" s="231"/>
      <c r="R483" s="231"/>
      <c r="S483" s="231"/>
      <c r="T483" s="231"/>
      <c r="U483" s="232">
        <f t="shared" ref="U483" si="472">G483/6</f>
        <v>0</v>
      </c>
      <c r="V483" s="230"/>
      <c r="W483" s="231"/>
      <c r="X483" s="231"/>
      <c r="Y483" s="231"/>
      <c r="Z483" s="231"/>
      <c r="AA483" s="231"/>
      <c r="AB483" s="231"/>
      <c r="AC483" s="231"/>
      <c r="AD483" s="231"/>
      <c r="AE483" s="231"/>
      <c r="AF483" s="231"/>
      <c r="AG483" s="232">
        <f t="shared" ref="AG483" si="473">G483/6</f>
        <v>0</v>
      </c>
      <c r="AH483" s="233"/>
      <c r="AI483" s="231"/>
      <c r="AJ483" s="231"/>
      <c r="AK483" s="231"/>
      <c r="AL483" s="231"/>
      <c r="AM483" s="231"/>
      <c r="AN483" s="231"/>
      <c r="AO483" s="231"/>
      <c r="AP483" s="231"/>
      <c r="AQ483" s="231"/>
      <c r="AR483" s="231"/>
      <c r="AS483" s="232">
        <f t="shared" ref="AS483" si="474">G483/6</f>
        <v>0</v>
      </c>
      <c r="AT483" s="233"/>
      <c r="AU483" s="231"/>
      <c r="AV483" s="231"/>
      <c r="AW483" s="231"/>
      <c r="AX483" s="231"/>
      <c r="AY483" s="231"/>
      <c r="AZ483" s="231"/>
      <c r="BA483" s="231"/>
      <c r="BB483" s="231"/>
      <c r="BC483" s="231"/>
      <c r="BD483" s="231"/>
      <c r="BE483" s="232">
        <f t="shared" ref="BE483" si="475">G483/6</f>
        <v>0</v>
      </c>
      <c r="BF483" s="233"/>
      <c r="BG483" s="231"/>
      <c r="BH483" s="231"/>
      <c r="BI483" s="231"/>
      <c r="BJ483" s="231"/>
      <c r="BK483" s="231"/>
      <c r="BL483" s="231"/>
      <c r="BM483" s="231"/>
      <c r="BN483" s="231"/>
      <c r="BO483" s="231"/>
      <c r="BP483" s="231"/>
      <c r="BQ483" s="232">
        <f t="shared" ref="BQ483" si="476">G483/6</f>
        <v>0</v>
      </c>
      <c r="BR483" s="233"/>
      <c r="BS483" s="231"/>
      <c r="BT483" s="231"/>
      <c r="BU483" s="231"/>
      <c r="BV483" s="231"/>
      <c r="BW483" s="231"/>
      <c r="BX483" s="231"/>
      <c r="BY483" s="231"/>
      <c r="BZ483" s="231"/>
      <c r="CA483" s="231"/>
      <c r="CB483" s="231"/>
      <c r="CC483" s="232">
        <f t="shared" ref="CC483" si="477">G483-SUM(H483:CB483)</f>
        <v>0</v>
      </c>
      <c r="CD483" s="368"/>
    </row>
    <row r="484" spans="1:82" x14ac:dyDescent="0.75">
      <c r="A484"/>
      <c r="B484" s="176" t="s">
        <v>584</v>
      </c>
      <c r="C484" s="177" t="s">
        <v>585</v>
      </c>
      <c r="D484" s="178" t="s">
        <v>556</v>
      </c>
      <c r="E484" s="295">
        <v>0</v>
      </c>
      <c r="F484" s="224"/>
      <c r="G484" s="174">
        <f>+SUM(H484:CC484)</f>
        <v>0</v>
      </c>
      <c r="H484" s="230"/>
      <c r="I484" s="232"/>
      <c r="J484" s="230"/>
      <c r="K484" s="231"/>
      <c r="L484" s="231"/>
      <c r="M484" s="231"/>
      <c r="N484" s="231"/>
      <c r="O484" s="231"/>
      <c r="P484" s="231"/>
      <c r="Q484" s="231"/>
      <c r="R484" s="231"/>
      <c r="S484" s="231"/>
      <c r="T484" s="231"/>
      <c r="U484" s="232"/>
      <c r="V484" s="230"/>
      <c r="W484" s="231"/>
      <c r="X484" s="231"/>
      <c r="Y484" s="231"/>
      <c r="Z484" s="231"/>
      <c r="AA484" s="231"/>
      <c r="AB484" s="231"/>
      <c r="AC484" s="231"/>
      <c r="AD484" s="231"/>
      <c r="AE484" s="231"/>
      <c r="AF484" s="231"/>
      <c r="AG484" s="232"/>
      <c r="AH484" s="233"/>
      <c r="AI484" s="231"/>
      <c r="AJ484" s="231"/>
      <c r="AK484" s="231"/>
      <c r="AL484" s="231"/>
      <c r="AM484" s="231"/>
      <c r="AN484" s="231"/>
      <c r="AO484" s="231"/>
      <c r="AP484" s="231"/>
      <c r="AQ484" s="231"/>
      <c r="AR484" s="231"/>
      <c r="AS484" s="232"/>
      <c r="AT484" s="233"/>
      <c r="AU484" s="231"/>
      <c r="AV484" s="231"/>
      <c r="AW484" s="231"/>
      <c r="AX484" s="231"/>
      <c r="AY484" s="231"/>
      <c r="AZ484" s="231"/>
      <c r="BA484" s="231"/>
      <c r="BB484" s="231"/>
      <c r="BC484" s="231"/>
      <c r="BD484" s="231"/>
      <c r="BE484" s="232"/>
      <c r="BF484" s="233"/>
      <c r="BG484" s="231"/>
      <c r="BH484" s="231"/>
      <c r="BI484" s="231"/>
      <c r="BJ484" s="231"/>
      <c r="BK484" s="231"/>
      <c r="BL484" s="231"/>
      <c r="BM484" s="231"/>
      <c r="BN484" s="231"/>
      <c r="BO484" s="231"/>
      <c r="BP484" s="231"/>
      <c r="BQ484" s="232"/>
      <c r="BR484" s="233"/>
      <c r="BS484" s="231"/>
      <c r="BT484" s="231"/>
      <c r="BU484" s="231"/>
      <c r="BV484" s="231"/>
      <c r="BW484" s="231"/>
      <c r="BX484" s="231"/>
      <c r="BY484" s="231"/>
      <c r="BZ484" s="231"/>
      <c r="CA484" s="231"/>
      <c r="CB484" s="231"/>
      <c r="CC484" s="232"/>
      <c r="CD484" s="368"/>
    </row>
    <row r="485" spans="1:82" x14ac:dyDescent="0.75">
      <c r="A485" s="39"/>
      <c r="B485" s="25" t="s">
        <v>586</v>
      </c>
      <c r="C485" s="28" t="s">
        <v>587</v>
      </c>
      <c r="D485" s="29" t="s">
        <v>318</v>
      </c>
      <c r="E485" s="255">
        <v>1</v>
      </c>
      <c r="F485" s="224">
        <v>62500</v>
      </c>
      <c r="G485" s="74">
        <f>+E485*F485</f>
        <v>62500</v>
      </c>
      <c r="H485" s="234"/>
      <c r="I485" s="235"/>
      <c r="J485" s="230"/>
      <c r="K485" s="231"/>
      <c r="L485" s="231"/>
      <c r="M485" s="231"/>
      <c r="N485" s="231"/>
      <c r="O485" s="231"/>
      <c r="P485" s="231"/>
      <c r="Q485" s="231"/>
      <c r="R485" s="231"/>
      <c r="S485" s="231"/>
      <c r="T485" s="231"/>
      <c r="U485" s="232">
        <f t="shared" ref="U485:U488" si="478">G485/6</f>
        <v>10416.67</v>
      </c>
      <c r="V485" s="230"/>
      <c r="W485" s="231"/>
      <c r="X485" s="231"/>
      <c r="Y485" s="231"/>
      <c r="Z485" s="231"/>
      <c r="AA485" s="231"/>
      <c r="AB485" s="231"/>
      <c r="AC485" s="231"/>
      <c r="AD485" s="231"/>
      <c r="AE485" s="231"/>
      <c r="AF485" s="231"/>
      <c r="AG485" s="232">
        <f t="shared" ref="AG485" si="479">G485/6</f>
        <v>10416.67</v>
      </c>
      <c r="AH485" s="233"/>
      <c r="AI485" s="231"/>
      <c r="AJ485" s="231"/>
      <c r="AK485" s="231"/>
      <c r="AL485" s="231"/>
      <c r="AM485" s="231"/>
      <c r="AN485" s="231"/>
      <c r="AO485" s="231"/>
      <c r="AP485" s="231"/>
      <c r="AQ485" s="231"/>
      <c r="AR485" s="231"/>
      <c r="AS485" s="232">
        <f t="shared" ref="AS485" si="480">G485/6</f>
        <v>10416.67</v>
      </c>
      <c r="AT485" s="233"/>
      <c r="AU485" s="231"/>
      <c r="AV485" s="231"/>
      <c r="AW485" s="231"/>
      <c r="AX485" s="231"/>
      <c r="AY485" s="231"/>
      <c r="AZ485" s="231"/>
      <c r="BA485" s="231"/>
      <c r="BB485" s="231"/>
      <c r="BC485" s="231"/>
      <c r="BD485" s="231"/>
      <c r="BE485" s="232">
        <f t="shared" ref="BE485" si="481">G485/6</f>
        <v>10416.67</v>
      </c>
      <c r="BF485" s="233"/>
      <c r="BG485" s="231"/>
      <c r="BH485" s="231"/>
      <c r="BI485" s="231"/>
      <c r="BJ485" s="231"/>
      <c r="BK485" s="231"/>
      <c r="BL485" s="231"/>
      <c r="BM485" s="231"/>
      <c r="BN485" s="231"/>
      <c r="BO485" s="231"/>
      <c r="BP485" s="231"/>
      <c r="BQ485" s="232">
        <f t="shared" ref="BQ485" si="482">G485/6</f>
        <v>10416.67</v>
      </c>
      <c r="BR485" s="233"/>
      <c r="BS485" s="231"/>
      <c r="BT485" s="231"/>
      <c r="BU485" s="231"/>
      <c r="BV485" s="231"/>
      <c r="BW485" s="231"/>
      <c r="BX485" s="231"/>
      <c r="BY485" s="231"/>
      <c r="BZ485" s="231"/>
      <c r="CA485" s="231"/>
      <c r="CB485" s="231"/>
      <c r="CC485" s="232">
        <f t="shared" ref="CC485" si="483">G485-SUM(H485:CB485)</f>
        <v>10416.65</v>
      </c>
      <c r="CD485" s="368"/>
    </row>
    <row r="486" spans="1:82" x14ac:dyDescent="0.75">
      <c r="A486" s="39"/>
      <c r="B486" s="25" t="s">
        <v>588</v>
      </c>
      <c r="C486" s="28" t="s">
        <v>589</v>
      </c>
      <c r="D486" s="29" t="s">
        <v>86</v>
      </c>
      <c r="E486" s="255">
        <v>1</v>
      </c>
      <c r="F486" s="216"/>
      <c r="G486" s="74">
        <f t="shared" ref="G486" si="484">+E486*F486</f>
        <v>0</v>
      </c>
      <c r="H486" s="230"/>
      <c r="I486" s="232"/>
      <c r="J486" s="230"/>
      <c r="K486" s="231"/>
      <c r="L486" s="231"/>
      <c r="M486" s="231"/>
      <c r="N486" s="231"/>
      <c r="O486" s="231"/>
      <c r="P486" s="231"/>
      <c r="Q486" s="231"/>
      <c r="R486" s="231"/>
      <c r="S486" s="231"/>
      <c r="T486" s="231"/>
      <c r="U486" s="232">
        <f>G486/6</f>
        <v>0</v>
      </c>
      <c r="V486" s="230"/>
      <c r="W486" s="231"/>
      <c r="X486" s="231"/>
      <c r="Y486" s="231"/>
      <c r="Z486" s="231"/>
      <c r="AA486" s="231"/>
      <c r="AB486" s="231"/>
      <c r="AC486" s="231"/>
      <c r="AD486" s="231"/>
      <c r="AE486" s="231"/>
      <c r="AF486" s="231"/>
      <c r="AG486" s="232">
        <f>G486/6</f>
        <v>0</v>
      </c>
      <c r="AH486" s="233"/>
      <c r="AI486" s="231"/>
      <c r="AJ486" s="231"/>
      <c r="AK486" s="231"/>
      <c r="AL486" s="231"/>
      <c r="AM486" s="231"/>
      <c r="AN486" s="231"/>
      <c r="AO486" s="231"/>
      <c r="AP486" s="231"/>
      <c r="AQ486" s="231"/>
      <c r="AR486" s="231"/>
      <c r="AS486" s="232">
        <f>G486/6</f>
        <v>0</v>
      </c>
      <c r="AT486" s="233"/>
      <c r="AU486" s="231"/>
      <c r="AV486" s="231"/>
      <c r="AW486" s="231"/>
      <c r="AX486" s="231"/>
      <c r="AY486" s="231"/>
      <c r="AZ486" s="231"/>
      <c r="BA486" s="231"/>
      <c r="BB486" s="231"/>
      <c r="BC486" s="231"/>
      <c r="BD486" s="231"/>
      <c r="BE486" s="232">
        <f>G486/6</f>
        <v>0</v>
      </c>
      <c r="BF486" s="233"/>
      <c r="BG486" s="231"/>
      <c r="BH486" s="231"/>
      <c r="BI486" s="231"/>
      <c r="BJ486" s="231"/>
      <c r="BK486" s="231"/>
      <c r="BL486" s="231"/>
      <c r="BM486" s="231"/>
      <c r="BN486" s="231"/>
      <c r="BO486" s="231"/>
      <c r="BP486" s="231"/>
      <c r="BQ486" s="232">
        <f>G486/6</f>
        <v>0</v>
      </c>
      <c r="BR486" s="233"/>
      <c r="BS486" s="231"/>
      <c r="BT486" s="231"/>
      <c r="BU486" s="231"/>
      <c r="BV486" s="231"/>
      <c r="BW486" s="231"/>
      <c r="BX486" s="231"/>
      <c r="BY486" s="231"/>
      <c r="BZ486" s="231"/>
      <c r="CA486" s="231"/>
      <c r="CB486" s="231"/>
      <c r="CC486" s="232">
        <f>G486-SUM(J486:CB486)</f>
        <v>0</v>
      </c>
      <c r="CD486" s="368"/>
    </row>
    <row r="487" spans="1:82" ht="27" x14ac:dyDescent="0.75">
      <c r="A487" s="39"/>
      <c r="B487" s="25" t="s">
        <v>590</v>
      </c>
      <c r="C487" s="267" t="str">
        <f>"Nominated Subcontract Contract Participation Works and Services (including Provisional Sums and allowances in the Nominated Subcontract for Schedule D series ("&amp; TEXT(F487,"##,###,###") &amp;")"</f>
        <v>Nominated Subcontract Contract Participation Works and Services (including Provisional Sums and allowances in the Nominated Subcontract for Schedule D series (7,000,000)</v>
      </c>
      <c r="D487" s="29" t="s">
        <v>318</v>
      </c>
      <c r="E487" s="255">
        <v>1</v>
      </c>
      <c r="F487" s="76">
        <v>7000000</v>
      </c>
      <c r="G487" s="74">
        <f>+E487*F487</f>
        <v>7000000</v>
      </c>
      <c r="H487" s="230"/>
      <c r="I487" s="232"/>
      <c r="J487" s="230"/>
      <c r="K487" s="231"/>
      <c r="L487" s="231"/>
      <c r="M487" s="231"/>
      <c r="N487" s="231"/>
      <c r="O487" s="231"/>
      <c r="P487" s="231"/>
      <c r="Q487" s="231"/>
      <c r="R487" s="231"/>
      <c r="S487" s="231"/>
      <c r="T487" s="231"/>
      <c r="U487" s="232">
        <f t="shared" si="478"/>
        <v>1166666.67</v>
      </c>
      <c r="V487" s="230"/>
      <c r="W487" s="231"/>
      <c r="X487" s="231"/>
      <c r="Y487" s="231"/>
      <c r="Z487" s="231"/>
      <c r="AA487" s="231"/>
      <c r="AB487" s="231"/>
      <c r="AC487" s="231"/>
      <c r="AD487" s="231"/>
      <c r="AE487" s="231"/>
      <c r="AF487" s="231"/>
      <c r="AG487" s="232">
        <f>G487/6</f>
        <v>1166666.67</v>
      </c>
      <c r="AH487" s="233"/>
      <c r="AI487" s="231"/>
      <c r="AJ487" s="231"/>
      <c r="AK487" s="231"/>
      <c r="AL487" s="231"/>
      <c r="AM487" s="231"/>
      <c r="AN487" s="231"/>
      <c r="AO487" s="231"/>
      <c r="AP487" s="231"/>
      <c r="AQ487" s="231"/>
      <c r="AR487" s="231"/>
      <c r="AS487" s="232">
        <f>G487/6</f>
        <v>1166666.67</v>
      </c>
      <c r="AT487" s="233"/>
      <c r="AU487" s="231"/>
      <c r="AV487" s="231"/>
      <c r="AW487" s="231"/>
      <c r="AX487" s="231"/>
      <c r="AY487" s="231"/>
      <c r="AZ487" s="231"/>
      <c r="BA487" s="231"/>
      <c r="BB487" s="231"/>
      <c r="BC487" s="231"/>
      <c r="BD487" s="231"/>
      <c r="BE487" s="232">
        <f>G487/6</f>
        <v>1166666.67</v>
      </c>
      <c r="BF487" s="233"/>
      <c r="BG487" s="231"/>
      <c r="BH487" s="231"/>
      <c r="BI487" s="231"/>
      <c r="BJ487" s="231"/>
      <c r="BK487" s="231"/>
      <c r="BL487" s="231"/>
      <c r="BM487" s="231"/>
      <c r="BN487" s="231"/>
      <c r="BO487" s="231"/>
      <c r="BP487" s="231"/>
      <c r="BQ487" s="232">
        <f>G487/6</f>
        <v>1166666.67</v>
      </c>
      <c r="BR487" s="233"/>
      <c r="BS487" s="231"/>
      <c r="BT487" s="231"/>
      <c r="BU487" s="231"/>
      <c r="BV487" s="231"/>
      <c r="BW487" s="231"/>
      <c r="BX487" s="231"/>
      <c r="BY487" s="231"/>
      <c r="BZ487" s="231"/>
      <c r="CA487" s="231"/>
      <c r="CB487" s="231"/>
      <c r="CC487" s="232">
        <f>G487-SUM(J487:CB487)</f>
        <v>1166666.6499999999</v>
      </c>
      <c r="CD487" s="368"/>
    </row>
    <row r="488" spans="1:82" ht="27" x14ac:dyDescent="0.75">
      <c r="A488" s="39"/>
      <c r="B488" s="26" t="s">
        <v>591</v>
      </c>
      <c r="C488" s="266" t="str">
        <f>"Nominated Subcontract Contract Participation Works and Services - Overhead charges and Profit in respect of B-6014-a ("&amp; TEXT(F446,"#.##%") &amp; ")"</f>
        <v>Nominated Subcontract Contract Participation Works and Services - Overhead charges and Profit in respect of B-6014-a (.%)</v>
      </c>
      <c r="D488" s="256" t="s">
        <v>320</v>
      </c>
      <c r="E488" s="302">
        <f>F487</f>
        <v>7000000</v>
      </c>
      <c r="F488" s="312"/>
      <c r="G488" s="74">
        <f>+E488*F488</f>
        <v>0</v>
      </c>
      <c r="H488" s="264"/>
      <c r="I488" s="265"/>
      <c r="J488" s="230"/>
      <c r="K488" s="231"/>
      <c r="L488" s="231"/>
      <c r="M488" s="231"/>
      <c r="N488" s="231"/>
      <c r="O488" s="231"/>
      <c r="P488" s="231"/>
      <c r="Q488" s="231"/>
      <c r="R488" s="231"/>
      <c r="S488" s="231"/>
      <c r="T488" s="231"/>
      <c r="U488" s="232">
        <f t="shared" si="478"/>
        <v>0</v>
      </c>
      <c r="V488" s="230"/>
      <c r="W488" s="231"/>
      <c r="X488" s="231"/>
      <c r="Y488" s="231"/>
      <c r="Z488" s="231"/>
      <c r="AA488" s="231"/>
      <c r="AB488" s="231"/>
      <c r="AC488" s="231"/>
      <c r="AD488" s="231"/>
      <c r="AE488" s="231"/>
      <c r="AF488" s="231"/>
      <c r="AG488" s="232">
        <f>G488/6</f>
        <v>0</v>
      </c>
      <c r="AH488" s="233"/>
      <c r="AI488" s="231"/>
      <c r="AJ488" s="231"/>
      <c r="AK488" s="231"/>
      <c r="AL488" s="231"/>
      <c r="AM488" s="231"/>
      <c r="AN488" s="231"/>
      <c r="AO488" s="231"/>
      <c r="AP488" s="231"/>
      <c r="AQ488" s="231"/>
      <c r="AR488" s="231"/>
      <c r="AS488" s="232">
        <f>G488/6</f>
        <v>0</v>
      </c>
      <c r="AT488" s="233"/>
      <c r="AU488" s="231"/>
      <c r="AV488" s="231"/>
      <c r="AW488" s="231"/>
      <c r="AX488" s="231"/>
      <c r="AY488" s="231"/>
      <c r="AZ488" s="231"/>
      <c r="BA488" s="231"/>
      <c r="BB488" s="231"/>
      <c r="BC488" s="231"/>
      <c r="BD488" s="231"/>
      <c r="BE488" s="232">
        <f>G488/6</f>
        <v>0</v>
      </c>
      <c r="BF488" s="233"/>
      <c r="BG488" s="231"/>
      <c r="BH488" s="231"/>
      <c r="BI488" s="231"/>
      <c r="BJ488" s="231"/>
      <c r="BK488" s="231"/>
      <c r="BL488" s="231"/>
      <c r="BM488" s="231"/>
      <c r="BN488" s="231"/>
      <c r="BO488" s="231"/>
      <c r="BP488" s="231"/>
      <c r="BQ488" s="232">
        <f>G488/6</f>
        <v>0</v>
      </c>
      <c r="BR488" s="233"/>
      <c r="BS488" s="231"/>
      <c r="BT488" s="231"/>
      <c r="BU488" s="231"/>
      <c r="BV488" s="231"/>
      <c r="BW488" s="231"/>
      <c r="BX488" s="231"/>
      <c r="BY488" s="231"/>
      <c r="BZ488" s="231"/>
      <c r="CA488" s="231"/>
      <c r="CB488" s="231"/>
      <c r="CC488" s="232">
        <f>G488-SUM(J488:CB488)</f>
        <v>0</v>
      </c>
      <c r="CD488" s="368"/>
    </row>
    <row r="489" spans="1:82" x14ac:dyDescent="0.75">
      <c r="A489" s="39"/>
      <c r="B489" s="162"/>
      <c r="C489" s="163"/>
      <c r="D489" s="164"/>
      <c r="E489" s="298"/>
      <c r="F489" s="314"/>
      <c r="G489" s="172"/>
      <c r="H489" s="165"/>
      <c r="I489" s="166"/>
      <c r="J489" s="165"/>
      <c r="K489" s="109"/>
      <c r="L489" s="109"/>
      <c r="M489" s="109"/>
      <c r="N489" s="109"/>
      <c r="O489" s="109"/>
      <c r="P489" s="109"/>
      <c r="Q489" s="109"/>
      <c r="R489" s="109"/>
      <c r="S489" s="109"/>
      <c r="T489" s="109"/>
      <c r="U489" s="166"/>
      <c r="V489" s="167"/>
      <c r="W489" s="109"/>
      <c r="X489" s="109"/>
      <c r="Y489" s="109"/>
      <c r="Z489" s="109"/>
      <c r="AA489" s="109"/>
      <c r="AB489" s="109"/>
      <c r="AC489" s="109"/>
      <c r="AD489" s="109"/>
      <c r="AE489" s="109"/>
      <c r="AF489" s="109"/>
      <c r="AG489" s="166"/>
      <c r="AH489" s="167"/>
      <c r="AI489" s="109"/>
      <c r="AJ489" s="109"/>
      <c r="AK489" s="109"/>
      <c r="AL489" s="109"/>
      <c r="AM489" s="109"/>
      <c r="AN489" s="109"/>
      <c r="AO489" s="109"/>
      <c r="AP489" s="109"/>
      <c r="AQ489" s="109"/>
      <c r="AR489" s="109"/>
      <c r="AS489" s="166"/>
      <c r="AT489" s="167"/>
      <c r="AU489" s="109"/>
      <c r="AV489" s="109"/>
      <c r="AW489" s="109"/>
      <c r="AX489" s="109"/>
      <c r="AY489" s="109"/>
      <c r="AZ489" s="109"/>
      <c r="BA489" s="109"/>
      <c r="BB489" s="109"/>
      <c r="BC489" s="109"/>
      <c r="BD489" s="109"/>
      <c r="BE489" s="166"/>
      <c r="BF489" s="167"/>
      <c r="BG489" s="109"/>
      <c r="BH489" s="109"/>
      <c r="BI489" s="109"/>
      <c r="BJ489" s="109"/>
      <c r="BK489" s="109"/>
      <c r="BL489" s="109"/>
      <c r="BM489" s="109"/>
      <c r="BN489" s="109"/>
      <c r="BO489" s="109"/>
      <c r="BP489" s="109"/>
      <c r="BQ489" s="166"/>
      <c r="BR489" s="167"/>
      <c r="BS489" s="109"/>
      <c r="BT489" s="109"/>
      <c r="BU489" s="109"/>
      <c r="BV489" s="109"/>
      <c r="BW489" s="109"/>
      <c r="BX489" s="109"/>
      <c r="BY489" s="109"/>
      <c r="BZ489" s="109"/>
      <c r="CA489" s="109"/>
      <c r="CB489" s="109"/>
      <c r="CC489" s="166"/>
      <c r="CD489" s="368"/>
    </row>
    <row r="490" spans="1:82" x14ac:dyDescent="0.75">
      <c r="A490" s="39"/>
      <c r="B490" s="39"/>
      <c r="C490" s="40"/>
      <c r="D490" s="41"/>
      <c r="E490" s="288"/>
      <c r="F490" s="287"/>
      <c r="G490" s="42"/>
      <c r="H490"/>
      <c r="I490"/>
      <c r="J490"/>
      <c r="K490"/>
      <c r="L490"/>
      <c r="M490"/>
      <c r="N490"/>
      <c r="O490"/>
      <c r="P490"/>
      <c r="Q490"/>
      <c r="R490"/>
      <c r="S490"/>
      <c r="T490"/>
      <c r="U490"/>
      <c r="V490"/>
      <c r="W490"/>
      <c r="X490"/>
      <c r="Y490"/>
      <c r="Z490"/>
      <c r="AA490"/>
      <c r="AB490"/>
      <c r="AC490"/>
      <c r="AD490"/>
      <c r="AE490"/>
      <c r="AF490"/>
      <c r="AG490"/>
      <c r="AH490"/>
      <c r="AI490"/>
      <c r="AJ490"/>
      <c r="AK490"/>
      <c r="AL490"/>
      <c r="AM490"/>
      <c r="AN490"/>
      <c r="AO490"/>
      <c r="AP490"/>
      <c r="AQ490"/>
      <c r="AR490"/>
      <c r="AS490"/>
      <c r="AT490"/>
      <c r="AU490"/>
      <c r="AV490"/>
      <c r="AW490"/>
      <c r="AX490"/>
      <c r="AY490"/>
      <c r="AZ490"/>
      <c r="BA490"/>
      <c r="BB490"/>
      <c r="BC490"/>
      <c r="BD490"/>
      <c r="BE490"/>
      <c r="BF490"/>
      <c r="BG490"/>
      <c r="BH490"/>
      <c r="BI490"/>
      <c r="BJ490"/>
      <c r="BK490"/>
      <c r="BL490"/>
      <c r="BM490"/>
      <c r="BN490"/>
      <c r="BO490"/>
      <c r="BP490"/>
      <c r="BQ490"/>
      <c r="BR490"/>
      <c r="BS490"/>
      <c r="BT490"/>
      <c r="BU490"/>
      <c r="BV490"/>
      <c r="BW490"/>
      <c r="BX490"/>
      <c r="BY490"/>
      <c r="BZ490"/>
      <c r="CA490"/>
      <c r="CB490"/>
      <c r="CC490"/>
      <c r="CD490" s="39"/>
    </row>
    <row r="491" spans="1:82" x14ac:dyDescent="0.75">
      <c r="A491" s="39"/>
      <c r="B491" s="39"/>
      <c r="C491" s="40"/>
      <c r="D491" s="41"/>
      <c r="E491" s="288"/>
      <c r="F491" s="287"/>
      <c r="G491" s="42"/>
      <c r="H491"/>
      <c r="I491"/>
      <c r="J491"/>
      <c r="K491"/>
      <c r="L491"/>
      <c r="M491"/>
      <c r="N491"/>
      <c r="O491"/>
      <c r="P491"/>
      <c r="Q491"/>
      <c r="R491"/>
      <c r="S491"/>
      <c r="T491"/>
      <c r="U491"/>
      <c r="V491"/>
      <c r="W491"/>
      <c r="X491"/>
      <c r="Y491"/>
      <c r="Z491"/>
      <c r="AA491"/>
      <c r="AB491"/>
      <c r="AC491"/>
      <c r="AD491"/>
      <c r="AE491"/>
      <c r="AF491"/>
      <c r="AG491"/>
      <c r="AH491"/>
      <c r="AI491"/>
      <c r="AJ491"/>
      <c r="AK491"/>
      <c r="AL491"/>
      <c r="AM491"/>
      <c r="AN491"/>
      <c r="AO491"/>
      <c r="AP491"/>
      <c r="AQ491"/>
      <c r="AR491"/>
      <c r="AS491"/>
      <c r="AT491"/>
      <c r="AU491"/>
      <c r="AV491"/>
      <c r="AW491"/>
      <c r="AX491"/>
      <c r="AY491"/>
      <c r="AZ491"/>
      <c r="BA491"/>
      <c r="BB491"/>
      <c r="BC491"/>
      <c r="BD491"/>
      <c r="BE491"/>
      <c r="BF491"/>
      <c r="BG491"/>
      <c r="BH491"/>
      <c r="BI491"/>
      <c r="BJ491"/>
      <c r="BK491"/>
      <c r="BL491"/>
      <c r="BM491"/>
      <c r="BN491"/>
      <c r="BO491"/>
      <c r="BP491"/>
      <c r="BQ491"/>
      <c r="BR491"/>
      <c r="BS491"/>
      <c r="BT491"/>
      <c r="BU491"/>
      <c r="BV491"/>
      <c r="BW491"/>
      <c r="BX491"/>
      <c r="BY491"/>
      <c r="BZ491"/>
      <c r="CA491"/>
      <c r="CB491"/>
      <c r="CC491"/>
      <c r="CD491" s="39"/>
    </row>
    <row r="492" spans="1:82" x14ac:dyDescent="0.75">
      <c r="A492" s="39"/>
      <c r="B492" s="39"/>
      <c r="C492" s="40"/>
      <c r="D492" s="41"/>
      <c r="E492" s="288"/>
      <c r="F492" s="287"/>
      <c r="G492" s="42"/>
      <c r="H492"/>
      <c r="I492"/>
      <c r="J492"/>
      <c r="K492"/>
      <c r="L492"/>
      <c r="M492"/>
      <c r="N492"/>
      <c r="O492"/>
      <c r="P492"/>
      <c r="Q492"/>
      <c r="R492"/>
      <c r="S492"/>
      <c r="T492"/>
      <c r="U492"/>
      <c r="V492"/>
      <c r="W492"/>
      <c r="X492"/>
      <c r="Y492"/>
      <c r="Z492"/>
      <c r="AA492"/>
      <c r="AB492"/>
      <c r="AC492"/>
      <c r="AD492"/>
      <c r="AE492"/>
      <c r="AF492"/>
      <c r="AG492"/>
      <c r="AH492"/>
      <c r="AI492"/>
      <c r="AJ492"/>
      <c r="AK492"/>
      <c r="AL492"/>
      <c r="AM492"/>
      <c r="AN492"/>
      <c r="AO492"/>
      <c r="AP492"/>
      <c r="AQ492"/>
      <c r="AR492"/>
      <c r="AS492"/>
      <c r="AT492"/>
      <c r="AU492"/>
      <c r="AV492"/>
      <c r="AW492"/>
      <c r="AX492"/>
      <c r="AY492"/>
      <c r="AZ492"/>
      <c r="BA492"/>
      <c r="BB492"/>
      <c r="BC492"/>
      <c r="BD492"/>
      <c r="BE492"/>
      <c r="BF492"/>
      <c r="BG492"/>
      <c r="BH492"/>
      <c r="BI492"/>
      <c r="BJ492"/>
      <c r="BK492"/>
      <c r="BL492"/>
      <c r="BM492"/>
      <c r="BN492"/>
      <c r="BO492"/>
      <c r="BP492"/>
      <c r="BQ492"/>
      <c r="BR492"/>
      <c r="BS492"/>
      <c r="BT492"/>
      <c r="BU492"/>
      <c r="BV492"/>
      <c r="BW492"/>
      <c r="BX492"/>
      <c r="BY492"/>
      <c r="BZ492"/>
      <c r="CA492"/>
      <c r="CB492"/>
      <c r="CC492"/>
    </row>
    <row r="493" spans="1:82" x14ac:dyDescent="0.75">
      <c r="A493" s="39"/>
      <c r="B493" s="39"/>
      <c r="C493" s="40"/>
      <c r="D493" s="41"/>
      <c r="E493" s="288"/>
      <c r="F493" s="287"/>
      <c r="G493" s="42"/>
      <c r="H493"/>
      <c r="I493"/>
      <c r="J493"/>
      <c r="K493"/>
      <c r="L493"/>
      <c r="M493"/>
      <c r="N493"/>
      <c r="O493"/>
      <c r="P493"/>
      <c r="Q493"/>
      <c r="R493"/>
      <c r="S493"/>
      <c r="T493"/>
      <c r="U493"/>
      <c r="V493"/>
      <c r="W493"/>
      <c r="X493"/>
      <c r="Y493"/>
      <c r="Z493"/>
      <c r="AA493"/>
      <c r="AB493"/>
      <c r="AC493"/>
      <c r="AD493"/>
      <c r="AE493"/>
      <c r="AF493"/>
      <c r="AG493"/>
      <c r="AH493"/>
      <c r="AI493"/>
      <c r="AJ493"/>
      <c r="AK493"/>
      <c r="AL493"/>
      <c r="AM493"/>
      <c r="AN493"/>
      <c r="AO493"/>
      <c r="AP493"/>
      <c r="AQ493"/>
      <c r="AR493"/>
      <c r="AS493"/>
      <c r="AT493"/>
      <c r="AU493"/>
      <c r="AV493"/>
      <c r="AW493"/>
      <c r="AX493"/>
      <c r="AY493"/>
      <c r="AZ493"/>
      <c r="BA493"/>
      <c r="BB493"/>
      <c r="BC493"/>
      <c r="BD493"/>
      <c r="BE493"/>
      <c r="BF493"/>
      <c r="BG493"/>
      <c r="BH493"/>
      <c r="BI493"/>
      <c r="BJ493"/>
      <c r="BK493"/>
      <c r="BL493"/>
      <c r="BM493"/>
      <c r="BN493"/>
      <c r="BO493"/>
      <c r="BP493"/>
      <c r="BQ493"/>
      <c r="BR493"/>
      <c r="BS493"/>
      <c r="BT493"/>
      <c r="BU493"/>
      <c r="BV493"/>
      <c r="BW493"/>
      <c r="BX493"/>
      <c r="BY493"/>
      <c r="BZ493"/>
      <c r="CA493"/>
      <c r="CB493"/>
      <c r="CC493"/>
    </row>
    <row r="494" spans="1:82" x14ac:dyDescent="0.75">
      <c r="A494" s="39"/>
      <c r="B494" s="39"/>
      <c r="C494" s="40"/>
      <c r="D494" s="41"/>
      <c r="E494" s="288"/>
      <c r="F494" s="287"/>
      <c r="G494" s="42"/>
      <c r="H494"/>
      <c r="I494"/>
      <c r="J494"/>
      <c r="K494"/>
      <c r="L494"/>
      <c r="M494"/>
      <c r="N494"/>
      <c r="O494"/>
      <c r="P494"/>
      <c r="Q494"/>
      <c r="R494"/>
      <c r="S494"/>
      <c r="T494"/>
      <c r="U494"/>
      <c r="V494"/>
      <c r="W494"/>
      <c r="X494"/>
      <c r="Y494"/>
      <c r="Z494"/>
      <c r="AA494"/>
      <c r="AB494"/>
      <c r="AC494"/>
      <c r="AD494"/>
      <c r="AE494"/>
      <c r="AF494"/>
      <c r="AG494"/>
      <c r="AH494"/>
      <c r="AI494"/>
      <c r="AJ494"/>
      <c r="AK494"/>
      <c r="AL494"/>
      <c r="AM494"/>
      <c r="AN494"/>
      <c r="AO494"/>
      <c r="AP494"/>
      <c r="AQ494"/>
      <c r="AR494"/>
      <c r="AS494"/>
      <c r="AT494"/>
      <c r="AU494"/>
      <c r="AV494"/>
      <c r="AW494"/>
      <c r="AX494"/>
      <c r="AY494"/>
      <c r="AZ494"/>
      <c r="BA494"/>
      <c r="BB494"/>
      <c r="BC494"/>
      <c r="BD494"/>
      <c r="BE494"/>
      <c r="BF494"/>
      <c r="BG494"/>
      <c r="BH494"/>
      <c r="BI494"/>
      <c r="BJ494"/>
      <c r="BK494"/>
      <c r="BL494"/>
      <c r="BM494"/>
      <c r="BN494"/>
      <c r="BO494"/>
      <c r="BP494"/>
      <c r="BQ494"/>
      <c r="BR494"/>
      <c r="BS494"/>
      <c r="BT494"/>
      <c r="BU494"/>
      <c r="BV494"/>
      <c r="BW494"/>
      <c r="BX494"/>
      <c r="BY494"/>
      <c r="BZ494"/>
      <c r="CA494"/>
      <c r="CB494"/>
      <c r="CC494"/>
    </row>
    <row r="495" spans="1:82" x14ac:dyDescent="0.75">
      <c r="A495" s="39"/>
      <c r="B495" s="39"/>
      <c r="C495" s="40"/>
      <c r="D495" s="41"/>
      <c r="E495" s="288"/>
      <c r="F495" s="287"/>
      <c r="G495" s="42"/>
      <c r="H495"/>
      <c r="I495"/>
      <c r="J495"/>
      <c r="K495"/>
      <c r="L495"/>
      <c r="M495"/>
      <c r="N495"/>
      <c r="O495"/>
      <c r="P495"/>
      <c r="Q495"/>
      <c r="R495"/>
      <c r="S495"/>
      <c r="T495"/>
      <c r="U495"/>
      <c r="V495"/>
      <c r="W495"/>
      <c r="X495"/>
      <c r="Y495"/>
      <c r="Z495"/>
      <c r="AA495"/>
      <c r="AB495"/>
      <c r="AC495"/>
      <c r="AD495"/>
      <c r="AE495"/>
      <c r="AF495"/>
      <c r="AG495"/>
      <c r="AH495"/>
      <c r="AI495"/>
      <c r="AJ495"/>
      <c r="AK495"/>
      <c r="AL495"/>
      <c r="AM495"/>
      <c r="AN495"/>
      <c r="AO495"/>
      <c r="AP495"/>
      <c r="AQ495"/>
      <c r="AR495"/>
      <c r="AS495"/>
      <c r="AT495"/>
      <c r="AU495"/>
      <c r="AV495"/>
      <c r="AW495"/>
      <c r="AX495"/>
      <c r="AY495"/>
      <c r="AZ495"/>
      <c r="BA495"/>
      <c r="BB495"/>
      <c r="BC495"/>
      <c r="BD495"/>
      <c r="BE495"/>
      <c r="BF495"/>
      <c r="BG495"/>
      <c r="BH495"/>
      <c r="BI495"/>
      <c r="BJ495"/>
      <c r="BK495"/>
      <c r="BL495"/>
      <c r="BM495"/>
      <c r="BN495"/>
      <c r="BO495"/>
      <c r="BP495"/>
      <c r="BQ495"/>
      <c r="BR495"/>
      <c r="BS495"/>
      <c r="BT495"/>
      <c r="BU495"/>
      <c r="BV495"/>
      <c r="BW495"/>
      <c r="BX495"/>
      <c r="BY495"/>
      <c r="BZ495"/>
      <c r="CA495"/>
      <c r="CB495"/>
      <c r="CC495"/>
    </row>
    <row r="496" spans="1:82" x14ac:dyDescent="0.75">
      <c r="A496" s="39"/>
      <c r="B496" s="39"/>
      <c r="C496" s="40"/>
      <c r="D496" s="41"/>
      <c r="E496" s="288"/>
      <c r="F496" s="287"/>
      <c r="G496" s="42"/>
      <c r="H496"/>
      <c r="I496"/>
      <c r="J496"/>
      <c r="K496"/>
      <c r="L496"/>
      <c r="M496"/>
      <c r="N496"/>
      <c r="O496"/>
      <c r="P496"/>
      <c r="Q496"/>
      <c r="R496"/>
      <c r="S496"/>
      <c r="T496"/>
      <c r="U496"/>
      <c r="V496"/>
      <c r="W496"/>
      <c r="X496"/>
      <c r="Y496"/>
      <c r="Z496"/>
      <c r="AA496"/>
      <c r="AB496"/>
      <c r="AC496"/>
      <c r="AD496"/>
      <c r="AE496"/>
      <c r="AF496"/>
      <c r="AG496"/>
      <c r="AH496"/>
      <c r="AI496"/>
      <c r="AJ496"/>
      <c r="AK496"/>
      <c r="AL496"/>
      <c r="AM496"/>
      <c r="AN496"/>
      <c r="AO496"/>
      <c r="AP496"/>
      <c r="AQ496"/>
      <c r="AR496"/>
      <c r="AS496"/>
      <c r="AT496"/>
      <c r="AU496"/>
      <c r="AV496"/>
      <c r="AW496"/>
      <c r="AX496"/>
      <c r="AY496"/>
      <c r="AZ496"/>
      <c r="BA496"/>
      <c r="BB496"/>
      <c r="BC496"/>
      <c r="BD496"/>
      <c r="BE496"/>
      <c r="BF496"/>
      <c r="BG496"/>
      <c r="BH496"/>
      <c r="BI496"/>
      <c r="BJ496"/>
      <c r="BK496"/>
      <c r="BL496"/>
      <c r="BM496"/>
      <c r="BN496"/>
      <c r="BO496"/>
      <c r="BP496"/>
      <c r="BQ496"/>
      <c r="BR496"/>
      <c r="BS496"/>
      <c r="BT496"/>
      <c r="BU496"/>
      <c r="BV496"/>
      <c r="BW496"/>
      <c r="BX496"/>
      <c r="BY496"/>
      <c r="BZ496"/>
      <c r="CA496"/>
      <c r="CB496"/>
      <c r="CC496"/>
    </row>
    <row r="497" spans="1:81" x14ac:dyDescent="0.75">
      <c r="A497" s="39"/>
      <c r="B497" s="39"/>
      <c r="C497" s="40"/>
      <c r="D497" s="41"/>
      <c r="E497" s="288"/>
      <c r="F497" s="287"/>
      <c r="G497" s="42"/>
      <c r="H497"/>
      <c r="I497"/>
      <c r="J497"/>
      <c r="K497"/>
      <c r="L497"/>
      <c r="M497"/>
      <c r="N497"/>
      <c r="O497"/>
      <c r="P497"/>
      <c r="Q497"/>
      <c r="R497"/>
      <c r="S497"/>
      <c r="T497"/>
      <c r="U497"/>
      <c r="V497"/>
      <c r="W497"/>
      <c r="X497"/>
      <c r="Y497"/>
      <c r="Z497"/>
      <c r="AA497"/>
      <c r="AB497"/>
      <c r="AC497"/>
      <c r="AD497"/>
      <c r="AE497"/>
      <c r="AF497"/>
      <c r="AG497"/>
      <c r="AH497"/>
      <c r="AI497"/>
      <c r="AJ497"/>
      <c r="AK497"/>
      <c r="AL497"/>
      <c r="AM497"/>
      <c r="AN497"/>
      <c r="AO497"/>
      <c r="AP497"/>
      <c r="AQ497"/>
      <c r="AR497"/>
      <c r="AS497"/>
      <c r="AT497"/>
      <c r="AU497"/>
      <c r="AV497"/>
      <c r="AW497"/>
      <c r="AX497"/>
      <c r="AY497"/>
      <c r="AZ497"/>
      <c r="BA497"/>
      <c r="BB497"/>
      <c r="BC497"/>
      <c r="BD497"/>
      <c r="BE497"/>
      <c r="BF497"/>
      <c r="BG497"/>
      <c r="BH497"/>
      <c r="BI497"/>
      <c r="BJ497"/>
      <c r="BK497"/>
      <c r="BL497"/>
      <c r="BM497"/>
      <c r="BN497"/>
      <c r="BO497"/>
      <c r="BP497"/>
      <c r="BQ497"/>
      <c r="BR497"/>
      <c r="BS497"/>
      <c r="BT497"/>
      <c r="BU497"/>
      <c r="BV497"/>
      <c r="BW497"/>
      <c r="BX497"/>
      <c r="BY497"/>
      <c r="BZ497"/>
      <c r="CA497"/>
      <c r="CB497"/>
      <c r="CC497"/>
    </row>
    <row r="498" spans="1:81" x14ac:dyDescent="0.75">
      <c r="A498" s="39"/>
      <c r="B498" s="39"/>
      <c r="C498" s="40"/>
      <c r="D498" s="41"/>
      <c r="E498" s="288"/>
      <c r="F498" s="287"/>
      <c r="G498" s="42"/>
      <c r="H498"/>
      <c r="I498"/>
      <c r="J498"/>
      <c r="K498"/>
      <c r="L498"/>
      <c r="M498"/>
      <c r="N498"/>
      <c r="O498"/>
      <c r="P498"/>
      <c r="Q498"/>
      <c r="R498"/>
      <c r="S498"/>
      <c r="T498"/>
      <c r="U498"/>
      <c r="V498"/>
      <c r="W498"/>
      <c r="X498"/>
      <c r="Y498"/>
      <c r="Z498"/>
      <c r="AA498"/>
      <c r="AB498"/>
      <c r="AC498"/>
      <c r="AD498"/>
      <c r="AE498"/>
      <c r="AF498"/>
      <c r="AG498"/>
      <c r="AH498"/>
      <c r="AI498"/>
      <c r="AJ498"/>
      <c r="AK498"/>
      <c r="AL498"/>
      <c r="AM498"/>
      <c r="AN498"/>
      <c r="AO498"/>
      <c r="AP498"/>
      <c r="AQ498"/>
      <c r="AR498"/>
      <c r="AS498"/>
      <c r="AT498"/>
      <c r="AU498"/>
      <c r="AV498"/>
      <c r="AW498"/>
      <c r="AX498"/>
      <c r="AY498"/>
      <c r="AZ498"/>
      <c r="BA498"/>
      <c r="BB498"/>
      <c r="BC498"/>
      <c r="BD498"/>
      <c r="BE498"/>
      <c r="BF498"/>
      <c r="BG498"/>
      <c r="BH498"/>
      <c r="BI498"/>
      <c r="BJ498"/>
      <c r="BK498"/>
      <c r="BL498"/>
      <c r="BM498"/>
      <c r="BN498"/>
      <c r="BO498"/>
      <c r="BP498"/>
      <c r="BQ498"/>
      <c r="BR498"/>
      <c r="BS498"/>
      <c r="BT498"/>
      <c r="BU498"/>
      <c r="BV498"/>
      <c r="BW498"/>
      <c r="BX498"/>
      <c r="BY498"/>
      <c r="BZ498"/>
      <c r="CA498"/>
      <c r="CB498"/>
      <c r="CC498"/>
    </row>
    <row r="499" spans="1:81" x14ac:dyDescent="0.75">
      <c r="H499"/>
      <c r="I499"/>
      <c r="J499"/>
      <c r="K499"/>
      <c r="L499"/>
      <c r="M499"/>
      <c r="N499"/>
      <c r="O499"/>
      <c r="P499"/>
      <c r="Q499"/>
      <c r="R499"/>
      <c r="S499"/>
      <c r="T499"/>
      <c r="U499"/>
      <c r="V499"/>
      <c r="W499"/>
      <c r="X499"/>
      <c r="Y499"/>
      <c r="Z499"/>
      <c r="AA499"/>
      <c r="AB499"/>
      <c r="AC499"/>
      <c r="AD499"/>
      <c r="AE499"/>
      <c r="AF499"/>
      <c r="AG499"/>
      <c r="AH499"/>
      <c r="AI499"/>
      <c r="AJ499"/>
      <c r="AK499"/>
      <c r="AL499"/>
      <c r="AM499"/>
      <c r="AN499"/>
      <c r="AO499"/>
      <c r="AP499"/>
      <c r="AQ499"/>
      <c r="AR499"/>
      <c r="AS499"/>
      <c r="AT499"/>
      <c r="AU499"/>
      <c r="AV499"/>
      <c r="AW499"/>
      <c r="AX499"/>
      <c r="AY499"/>
      <c r="AZ499"/>
      <c r="BA499"/>
      <c r="BB499"/>
      <c r="BC499"/>
      <c r="BD499"/>
      <c r="BE499"/>
      <c r="BF499"/>
      <c r="BG499"/>
      <c r="BH499"/>
      <c r="BI499"/>
      <c r="BJ499"/>
      <c r="BK499"/>
      <c r="BL499"/>
      <c r="BM499"/>
      <c r="BN499"/>
      <c r="BO499"/>
      <c r="BP499"/>
      <c r="BQ499"/>
      <c r="BR499"/>
      <c r="BS499"/>
      <c r="BT499"/>
      <c r="BU499"/>
      <c r="BV499"/>
      <c r="BW499"/>
      <c r="BX499"/>
      <c r="BY499"/>
      <c r="BZ499"/>
      <c r="CA499"/>
      <c r="CB499"/>
      <c r="CC499"/>
    </row>
    <row r="500" spans="1:81" x14ac:dyDescent="0.75">
      <c r="H500"/>
      <c r="I500"/>
      <c r="J500"/>
      <c r="K500"/>
      <c r="L500"/>
      <c r="M500"/>
      <c r="N500"/>
      <c r="O500"/>
      <c r="P500"/>
      <c r="Q500"/>
      <c r="R500"/>
      <c r="S500"/>
      <c r="T500"/>
      <c r="U500"/>
      <c r="V500"/>
      <c r="W500"/>
      <c r="X500"/>
      <c r="Y500"/>
      <c r="Z500"/>
      <c r="AA500"/>
      <c r="AB500"/>
      <c r="AC500"/>
      <c r="AD500"/>
      <c r="AE500"/>
      <c r="AF500"/>
      <c r="AG500"/>
      <c r="AH500"/>
      <c r="AI500"/>
      <c r="AJ500"/>
      <c r="AK500"/>
      <c r="AL500"/>
      <c r="AM500"/>
      <c r="AN500"/>
      <c r="AO500"/>
      <c r="AP500"/>
      <c r="AQ500"/>
      <c r="AR500"/>
      <c r="AS500"/>
      <c r="AT500"/>
      <c r="AU500"/>
      <c r="AV500"/>
      <c r="AW500"/>
      <c r="AX500"/>
      <c r="AY500"/>
      <c r="AZ500"/>
      <c r="BA500"/>
      <c r="BB500"/>
      <c r="BC500"/>
      <c r="BD500"/>
      <c r="BE500"/>
      <c r="BF500"/>
      <c r="BG500"/>
      <c r="BH500"/>
      <c r="BI500"/>
      <c r="BJ500"/>
      <c r="BK500"/>
      <c r="BL500"/>
      <c r="BM500"/>
      <c r="BN500"/>
      <c r="BO500"/>
      <c r="BP500"/>
      <c r="BQ500"/>
      <c r="BR500"/>
      <c r="BS500"/>
      <c r="BT500"/>
      <c r="BU500"/>
      <c r="BV500"/>
      <c r="BW500"/>
      <c r="BX500"/>
      <c r="BY500"/>
      <c r="BZ500"/>
      <c r="CA500"/>
      <c r="CB500"/>
      <c r="CC500"/>
    </row>
    <row r="501" spans="1:81" x14ac:dyDescent="0.75">
      <c r="H501"/>
      <c r="I501"/>
      <c r="J501"/>
      <c r="K501"/>
      <c r="L501"/>
      <c r="M501"/>
      <c r="N501"/>
      <c r="O501"/>
      <c r="P501"/>
      <c r="Q501"/>
      <c r="R501"/>
      <c r="S501"/>
      <c r="T501"/>
      <c r="U501"/>
      <c r="V501"/>
      <c r="W501"/>
      <c r="X501"/>
      <c r="Y501"/>
      <c r="Z501"/>
      <c r="AA501"/>
      <c r="AB501"/>
      <c r="AC501"/>
      <c r="AD501"/>
      <c r="AE501"/>
      <c r="AF501"/>
      <c r="AG501"/>
      <c r="AH501"/>
      <c r="AI501"/>
      <c r="AJ501"/>
      <c r="AK501"/>
      <c r="AL501"/>
      <c r="AM501"/>
      <c r="AN501"/>
      <c r="AO501"/>
      <c r="AP501"/>
      <c r="AQ501"/>
      <c r="AR501"/>
      <c r="AS501"/>
      <c r="AT501"/>
      <c r="AU501"/>
      <c r="AV501"/>
      <c r="AW501"/>
      <c r="AX501"/>
      <c r="AY501"/>
      <c r="AZ501"/>
      <c r="BA501"/>
      <c r="BB501"/>
      <c r="BC501"/>
      <c r="BD501"/>
      <c r="BE501"/>
      <c r="BF501"/>
      <c r="BG501"/>
      <c r="BH501"/>
      <c r="BI501"/>
      <c r="BJ501"/>
      <c r="BK501"/>
      <c r="BL501"/>
      <c r="BM501"/>
      <c r="BN501"/>
      <c r="BO501"/>
      <c r="BP501"/>
      <c r="BQ501"/>
      <c r="BR501"/>
      <c r="BS501"/>
      <c r="BT501"/>
      <c r="BU501"/>
      <c r="BV501"/>
      <c r="BW501"/>
      <c r="BX501"/>
      <c r="BY501"/>
      <c r="BZ501"/>
      <c r="CA501"/>
      <c r="CB501"/>
      <c r="CC501"/>
    </row>
    <row r="502" spans="1:81" x14ac:dyDescent="0.75">
      <c r="H502"/>
      <c r="I502"/>
      <c r="J502"/>
      <c r="K502"/>
      <c r="L502"/>
      <c r="M502"/>
      <c r="N502"/>
      <c r="O502"/>
      <c r="P502"/>
      <c r="Q502"/>
      <c r="R502"/>
      <c r="S502"/>
      <c r="T502"/>
      <c r="U502"/>
      <c r="V502"/>
      <c r="W502"/>
      <c r="X502"/>
      <c r="Y502"/>
      <c r="Z502"/>
      <c r="AA502"/>
      <c r="AB502"/>
      <c r="AC502"/>
      <c r="AD502"/>
      <c r="AE502"/>
      <c r="AF502"/>
      <c r="AG502"/>
      <c r="AH502"/>
      <c r="AI502"/>
      <c r="AJ502"/>
      <c r="AK502"/>
      <c r="AL502"/>
      <c r="AM502"/>
      <c r="AN502"/>
      <c r="AO502"/>
      <c r="AP502"/>
      <c r="AQ502"/>
      <c r="AR502"/>
      <c r="AS502"/>
      <c r="AT502"/>
      <c r="AU502"/>
      <c r="AV502"/>
      <c r="AW502"/>
      <c r="AX502"/>
      <c r="AY502"/>
      <c r="AZ502"/>
      <c r="BA502"/>
      <c r="BB502"/>
      <c r="BC502"/>
      <c r="BD502"/>
      <c r="BE502"/>
      <c r="BF502"/>
      <c r="BG502"/>
      <c r="BH502"/>
      <c r="BI502"/>
      <c r="BJ502"/>
      <c r="BK502"/>
      <c r="BL502"/>
      <c r="BM502"/>
      <c r="BN502"/>
      <c r="BO502"/>
      <c r="BP502"/>
      <c r="BQ502"/>
      <c r="BR502"/>
      <c r="BS502"/>
      <c r="BT502"/>
      <c r="BU502"/>
      <c r="BV502"/>
      <c r="BW502"/>
      <c r="BX502"/>
      <c r="BY502"/>
      <c r="BZ502"/>
      <c r="CA502"/>
      <c r="CB502"/>
      <c r="CC502"/>
    </row>
    <row r="503" spans="1:81" x14ac:dyDescent="0.75">
      <c r="H503"/>
      <c r="I503"/>
      <c r="J503"/>
      <c r="K503"/>
      <c r="L503"/>
      <c r="M503"/>
      <c r="N503"/>
      <c r="O503"/>
      <c r="P503"/>
      <c r="Q503"/>
      <c r="R503"/>
      <c r="S503"/>
      <c r="T503"/>
      <c r="U503"/>
      <c r="V503"/>
      <c r="W503"/>
      <c r="X503"/>
      <c r="Y503"/>
      <c r="Z503"/>
      <c r="AA503"/>
      <c r="AB503"/>
      <c r="AC503"/>
      <c r="AD503"/>
      <c r="AE503"/>
      <c r="AF503"/>
      <c r="AG503"/>
      <c r="AH503"/>
      <c r="AI503"/>
      <c r="AJ503"/>
      <c r="AK503"/>
      <c r="AL503"/>
      <c r="AM503"/>
      <c r="AN503"/>
      <c r="AO503"/>
      <c r="AP503"/>
      <c r="AQ503"/>
      <c r="AR503"/>
      <c r="AS503"/>
      <c r="AT503"/>
      <c r="AU503"/>
      <c r="AV503"/>
      <c r="AW503"/>
      <c r="AX503"/>
      <c r="AY503"/>
      <c r="AZ503"/>
      <c r="BA503"/>
      <c r="BB503"/>
      <c r="BC503"/>
      <c r="BD503"/>
      <c r="BE503"/>
      <c r="BF503"/>
      <c r="BG503"/>
      <c r="BH503"/>
      <c r="BI503"/>
      <c r="BJ503"/>
      <c r="BK503"/>
      <c r="BL503"/>
      <c r="BM503"/>
      <c r="BN503"/>
      <c r="BO503"/>
      <c r="BP503"/>
      <c r="BQ503"/>
      <c r="BR503"/>
      <c r="BS503"/>
      <c r="BT503"/>
      <c r="BU503"/>
      <c r="BV503"/>
      <c r="BW503"/>
      <c r="BX503"/>
      <c r="BY503"/>
      <c r="BZ503"/>
      <c r="CA503"/>
      <c r="CB503"/>
      <c r="CC503"/>
    </row>
    <row r="504" spans="1:81" x14ac:dyDescent="0.75">
      <c r="H504"/>
      <c r="I504"/>
      <c r="J504"/>
      <c r="K504"/>
      <c r="L504"/>
      <c r="M504"/>
      <c r="N504"/>
      <c r="O504"/>
      <c r="P504"/>
      <c r="Q504"/>
      <c r="R504"/>
      <c r="S504"/>
      <c r="T504"/>
      <c r="U504"/>
      <c r="V504"/>
      <c r="W504"/>
      <c r="X504"/>
      <c r="Y504"/>
      <c r="Z504"/>
      <c r="AA504"/>
      <c r="AB504"/>
      <c r="AC504"/>
      <c r="AD504"/>
      <c r="AE504"/>
      <c r="AF504"/>
      <c r="AG504"/>
      <c r="AH504"/>
      <c r="AI504"/>
      <c r="AJ504"/>
      <c r="AK504"/>
      <c r="AL504"/>
      <c r="AM504"/>
      <c r="AN504"/>
      <c r="AO504"/>
      <c r="AP504"/>
      <c r="AQ504"/>
      <c r="AR504"/>
      <c r="AS504"/>
      <c r="AT504"/>
      <c r="AU504"/>
      <c r="AV504"/>
      <c r="AW504"/>
      <c r="AX504"/>
      <c r="AY504"/>
      <c r="AZ504"/>
      <c r="BA504"/>
      <c r="BB504"/>
      <c r="BC504"/>
      <c r="BD504"/>
      <c r="BE504"/>
      <c r="BF504"/>
      <c r="BG504"/>
      <c r="BH504"/>
      <c r="BI504"/>
      <c r="BJ504"/>
      <c r="BK504"/>
      <c r="BL504"/>
      <c r="BM504"/>
      <c r="BN504"/>
      <c r="BO504"/>
      <c r="BP504"/>
      <c r="BQ504"/>
      <c r="BR504"/>
      <c r="BS504"/>
      <c r="BT504"/>
      <c r="BU504"/>
      <c r="BV504"/>
      <c r="BW504"/>
      <c r="BX504"/>
      <c r="BY504"/>
      <c r="BZ504"/>
      <c r="CA504"/>
      <c r="CB504"/>
      <c r="CC504"/>
    </row>
    <row r="505" spans="1:81" x14ac:dyDescent="0.75">
      <c r="H505"/>
      <c r="I505"/>
      <c r="J505"/>
      <c r="K505"/>
      <c r="L505"/>
      <c r="M505"/>
      <c r="N505"/>
      <c r="O505"/>
      <c r="P505"/>
      <c r="Q505"/>
      <c r="R505"/>
      <c r="S505"/>
      <c r="T505"/>
      <c r="U505"/>
      <c r="V505"/>
      <c r="W505"/>
      <c r="X505"/>
      <c r="Y505"/>
      <c r="Z505"/>
      <c r="AA505"/>
      <c r="AB505"/>
      <c r="AC505"/>
      <c r="AD505"/>
      <c r="AE505"/>
      <c r="AF505"/>
      <c r="AG505"/>
      <c r="AH505"/>
      <c r="AI505"/>
      <c r="AJ505"/>
      <c r="AK505"/>
      <c r="AL505"/>
      <c r="AM505"/>
      <c r="AN505"/>
      <c r="AO505"/>
      <c r="AP505"/>
      <c r="AQ505"/>
      <c r="AR505"/>
      <c r="AS505"/>
      <c r="AT505"/>
      <c r="AU505"/>
      <c r="AV505"/>
      <c r="AW505"/>
      <c r="AX505"/>
      <c r="AY505"/>
      <c r="AZ505"/>
      <c r="BA505"/>
      <c r="BB505"/>
      <c r="BC505"/>
      <c r="BD505"/>
      <c r="BE505"/>
      <c r="BF505"/>
      <c r="BG505"/>
      <c r="BH505"/>
      <c r="BI505"/>
      <c r="BJ505"/>
      <c r="BK505"/>
      <c r="BL505"/>
      <c r="BM505"/>
      <c r="BN505"/>
      <c r="BO505"/>
      <c r="BP505"/>
      <c r="BQ505"/>
      <c r="BR505"/>
      <c r="BS505"/>
      <c r="BT505"/>
      <c r="BU505"/>
      <c r="BV505"/>
      <c r="BW505"/>
      <c r="BX505"/>
      <c r="BY505"/>
      <c r="BZ505"/>
      <c r="CA505"/>
      <c r="CB505"/>
      <c r="CC505"/>
    </row>
    <row r="506" spans="1:81" x14ac:dyDescent="0.75">
      <c r="H506"/>
      <c r="I506"/>
      <c r="J506"/>
      <c r="K506"/>
      <c r="L506"/>
      <c r="M506"/>
      <c r="N506"/>
      <c r="O506"/>
      <c r="P506"/>
      <c r="Q506"/>
      <c r="R506"/>
      <c r="S506"/>
      <c r="T506"/>
      <c r="U506"/>
      <c r="V506"/>
      <c r="W506"/>
      <c r="X506"/>
      <c r="Y506"/>
      <c r="Z506"/>
      <c r="AA506"/>
      <c r="AB506"/>
      <c r="AC506"/>
      <c r="AD506"/>
      <c r="AE506"/>
      <c r="AF506"/>
      <c r="AG506"/>
      <c r="AH506"/>
      <c r="AI506"/>
      <c r="AJ506"/>
      <c r="AK506"/>
      <c r="AL506"/>
      <c r="AM506"/>
      <c r="AN506"/>
      <c r="AO506"/>
      <c r="AP506"/>
      <c r="AQ506"/>
      <c r="AR506"/>
      <c r="AS506"/>
      <c r="AT506"/>
      <c r="AU506"/>
      <c r="AV506"/>
      <c r="AW506"/>
      <c r="AX506"/>
      <c r="AY506"/>
      <c r="AZ506"/>
      <c r="BA506"/>
      <c r="BB506"/>
      <c r="BC506"/>
      <c r="BD506"/>
      <c r="BE506"/>
      <c r="BF506"/>
      <c r="BG506"/>
      <c r="BH506"/>
      <c r="BI506"/>
      <c r="BJ506"/>
      <c r="BK506"/>
      <c r="BL506"/>
      <c r="BM506"/>
      <c r="BN506"/>
      <c r="BO506"/>
      <c r="BP506"/>
      <c r="BQ506"/>
      <c r="BR506"/>
      <c r="BS506"/>
      <c r="BT506"/>
      <c r="BU506"/>
      <c r="BV506"/>
      <c r="BW506"/>
      <c r="BX506"/>
      <c r="BY506"/>
      <c r="BZ506"/>
      <c r="CA506"/>
      <c r="CB506"/>
      <c r="CC506"/>
    </row>
    <row r="507" spans="1:81" x14ac:dyDescent="0.75">
      <c r="H507"/>
      <c r="I507"/>
      <c r="J507"/>
      <c r="K507"/>
      <c r="L507"/>
      <c r="M507"/>
      <c r="N507"/>
      <c r="O507"/>
      <c r="P507"/>
      <c r="Q507"/>
      <c r="R507"/>
      <c r="S507"/>
      <c r="T507"/>
      <c r="U507"/>
      <c r="V507"/>
      <c r="W507"/>
      <c r="X507"/>
      <c r="Y507"/>
      <c r="Z507"/>
      <c r="AA507"/>
      <c r="AB507"/>
      <c r="AC507"/>
      <c r="AD507"/>
      <c r="AE507"/>
      <c r="AF507"/>
      <c r="AG507"/>
      <c r="AH507"/>
      <c r="AI507"/>
      <c r="AJ507"/>
      <c r="AK507"/>
      <c r="AL507"/>
      <c r="AM507"/>
      <c r="AN507"/>
      <c r="AO507"/>
      <c r="AP507"/>
      <c r="AQ507"/>
      <c r="AR507"/>
      <c r="AS507"/>
      <c r="AT507"/>
      <c r="AU507"/>
      <c r="AV507"/>
      <c r="AW507"/>
      <c r="AX507"/>
      <c r="AY507"/>
      <c r="AZ507"/>
      <c r="BA507"/>
      <c r="BB507"/>
      <c r="BC507"/>
      <c r="BD507"/>
      <c r="BE507"/>
      <c r="BF507"/>
      <c r="BG507"/>
      <c r="BH507"/>
      <c r="BI507"/>
      <c r="BJ507"/>
      <c r="BK507"/>
      <c r="BL507"/>
      <c r="BM507"/>
      <c r="BN507"/>
      <c r="BO507"/>
      <c r="BP507"/>
      <c r="BQ507"/>
      <c r="BR507"/>
      <c r="BS507"/>
      <c r="BT507"/>
      <c r="BU507"/>
      <c r="BV507"/>
      <c r="BW507"/>
      <c r="BX507"/>
      <c r="BY507"/>
      <c r="BZ507"/>
      <c r="CA507"/>
      <c r="CB507"/>
      <c r="CC507"/>
    </row>
    <row r="508" spans="1:81" x14ac:dyDescent="0.75">
      <c r="H508"/>
      <c r="I508"/>
      <c r="J508"/>
      <c r="K508"/>
      <c r="L508"/>
      <c r="M508"/>
      <c r="N508"/>
      <c r="O508"/>
      <c r="P508"/>
      <c r="Q508"/>
      <c r="R508"/>
      <c r="S508"/>
      <c r="T508"/>
      <c r="U508"/>
      <c r="V508"/>
      <c r="W508"/>
      <c r="X508"/>
      <c r="Y508"/>
      <c r="Z508"/>
      <c r="AA508"/>
      <c r="AB508"/>
      <c r="AC508"/>
      <c r="AD508"/>
      <c r="AE508"/>
      <c r="AF508"/>
      <c r="AG508"/>
      <c r="AH508"/>
      <c r="AI508"/>
      <c r="AJ508"/>
      <c r="AK508"/>
      <c r="AL508"/>
      <c r="AM508"/>
      <c r="AN508"/>
      <c r="AO508"/>
      <c r="AP508"/>
      <c r="AQ508"/>
      <c r="AR508"/>
      <c r="AS508"/>
      <c r="AT508"/>
      <c r="AU508"/>
      <c r="AV508"/>
      <c r="AW508"/>
      <c r="AX508"/>
      <c r="AY508"/>
      <c r="AZ508"/>
      <c r="BA508"/>
      <c r="BB508"/>
      <c r="BC508"/>
      <c r="BD508"/>
      <c r="BE508"/>
      <c r="BF508"/>
      <c r="BG508"/>
      <c r="BH508"/>
      <c r="BI508"/>
      <c r="BJ508"/>
      <c r="BK508"/>
      <c r="BL508"/>
      <c r="BM508"/>
      <c r="BN508"/>
      <c r="BO508"/>
      <c r="BP508"/>
      <c r="BQ508"/>
      <c r="BR508"/>
      <c r="BS508"/>
      <c r="BT508"/>
      <c r="BU508"/>
      <c r="BV508"/>
      <c r="BW508"/>
      <c r="BX508"/>
      <c r="BY508"/>
      <c r="BZ508"/>
      <c r="CA508"/>
      <c r="CB508"/>
      <c r="CC508"/>
    </row>
    <row r="509" spans="1:81" x14ac:dyDescent="0.75">
      <c r="H509"/>
      <c r="I509"/>
      <c r="J509"/>
      <c r="K509"/>
      <c r="L509"/>
      <c r="M509"/>
      <c r="N509"/>
      <c r="O509"/>
      <c r="P509"/>
      <c r="Q509"/>
      <c r="R509"/>
      <c r="S509"/>
      <c r="T509"/>
      <c r="U509"/>
      <c r="V509"/>
      <c r="W509"/>
      <c r="X509"/>
      <c r="Y509"/>
      <c r="Z509"/>
      <c r="AA509"/>
      <c r="AB509"/>
      <c r="AC509"/>
      <c r="AD509"/>
      <c r="AE509"/>
      <c r="AF509"/>
      <c r="AG509"/>
      <c r="AH509"/>
      <c r="AI509"/>
      <c r="AJ509"/>
      <c r="AK509"/>
      <c r="AL509"/>
      <c r="AM509"/>
      <c r="AN509"/>
      <c r="AO509"/>
      <c r="AP509"/>
      <c r="AQ509"/>
      <c r="AR509"/>
      <c r="AS509"/>
      <c r="AT509"/>
      <c r="AU509"/>
      <c r="AV509"/>
      <c r="AW509"/>
      <c r="AX509"/>
      <c r="AY509"/>
      <c r="AZ509"/>
      <c r="BA509"/>
      <c r="BB509"/>
      <c r="BC509"/>
      <c r="BD509"/>
      <c r="BE509"/>
      <c r="BF509"/>
      <c r="BG509"/>
      <c r="BH509"/>
      <c r="BI509"/>
      <c r="BJ509"/>
      <c r="BK509"/>
      <c r="BL509"/>
      <c r="BM509"/>
      <c r="BN509"/>
      <c r="BO509"/>
      <c r="BP509"/>
      <c r="BQ509"/>
      <c r="BR509"/>
      <c r="BS509"/>
      <c r="BT509"/>
      <c r="BU509"/>
      <c r="BV509"/>
      <c r="BW509"/>
      <c r="BX509"/>
      <c r="BY509"/>
      <c r="BZ509"/>
      <c r="CA509"/>
      <c r="CB509"/>
      <c r="CC509"/>
    </row>
    <row r="510" spans="1:81" x14ac:dyDescent="0.75">
      <c r="H510"/>
      <c r="I510"/>
      <c r="J510"/>
      <c r="K510"/>
      <c r="L510"/>
      <c r="M510"/>
      <c r="N510"/>
      <c r="O510"/>
      <c r="P510"/>
      <c r="Q510"/>
      <c r="R510"/>
      <c r="S510"/>
      <c r="T510"/>
      <c r="U510"/>
      <c r="V510"/>
      <c r="W510"/>
      <c r="X510"/>
      <c r="Y510"/>
      <c r="Z510"/>
      <c r="AA510"/>
      <c r="AB510"/>
      <c r="AC510"/>
      <c r="AD510"/>
      <c r="AE510"/>
      <c r="AF510"/>
      <c r="AG510"/>
      <c r="AH510"/>
      <c r="AI510"/>
      <c r="AJ510"/>
      <c r="AK510"/>
      <c r="AL510"/>
      <c r="AM510"/>
      <c r="AN510"/>
      <c r="AO510"/>
      <c r="AP510"/>
      <c r="AQ510"/>
      <c r="AR510"/>
      <c r="AS510"/>
      <c r="AT510"/>
      <c r="AU510"/>
      <c r="AV510"/>
      <c r="AW510"/>
      <c r="AX510"/>
      <c r="AY510"/>
      <c r="AZ510"/>
      <c r="BA510"/>
      <c r="BB510"/>
      <c r="BC510"/>
      <c r="BD510"/>
      <c r="BE510"/>
      <c r="BF510"/>
      <c r="BG510"/>
      <c r="BH510"/>
      <c r="BI510"/>
      <c r="BJ510"/>
      <c r="BK510"/>
      <c r="BL510"/>
      <c r="BM510"/>
      <c r="BN510"/>
      <c r="BO510"/>
      <c r="BP510"/>
      <c r="BQ510"/>
      <c r="BR510"/>
      <c r="BS510"/>
      <c r="BT510"/>
      <c r="BU510"/>
      <c r="BV510"/>
      <c r="BW510"/>
      <c r="BX510"/>
      <c r="BY510"/>
      <c r="BZ510"/>
      <c r="CA510"/>
      <c r="CB510"/>
      <c r="CC510"/>
    </row>
    <row r="511" spans="1:81" x14ac:dyDescent="0.75">
      <c r="H511"/>
      <c r="I511"/>
      <c r="J511"/>
      <c r="K511"/>
      <c r="L511"/>
      <c r="M511"/>
      <c r="N511"/>
      <c r="O511"/>
      <c r="P511"/>
      <c r="Q511"/>
      <c r="R511"/>
      <c r="S511"/>
      <c r="T511"/>
      <c r="U511"/>
      <c r="V511"/>
      <c r="W511"/>
      <c r="X511"/>
      <c r="Y511"/>
      <c r="Z511"/>
      <c r="AA511"/>
      <c r="AB511"/>
      <c r="AC511"/>
      <c r="AD511"/>
      <c r="AE511"/>
      <c r="AF511"/>
      <c r="AG511"/>
      <c r="AH511"/>
      <c r="AI511"/>
      <c r="AJ511"/>
      <c r="AK511"/>
      <c r="AL511"/>
      <c r="AM511"/>
      <c r="AN511"/>
      <c r="AO511"/>
      <c r="AP511"/>
      <c r="AQ511"/>
      <c r="AR511"/>
      <c r="AS511"/>
      <c r="AT511"/>
      <c r="AU511"/>
      <c r="AV511"/>
      <c r="AW511"/>
      <c r="AX511"/>
      <c r="AY511"/>
      <c r="AZ511"/>
      <c r="BA511"/>
      <c r="BB511"/>
      <c r="BC511"/>
      <c r="BD511"/>
      <c r="BE511"/>
      <c r="BF511"/>
      <c r="BG511"/>
      <c r="BH511"/>
      <c r="BI511"/>
      <c r="BJ511"/>
      <c r="BK511"/>
      <c r="BL511"/>
      <c r="BM511"/>
      <c r="BN511"/>
      <c r="BO511"/>
      <c r="BP511"/>
      <c r="BQ511"/>
      <c r="BR511"/>
      <c r="BS511"/>
      <c r="BT511"/>
      <c r="BU511"/>
      <c r="BV511"/>
      <c r="BW511"/>
      <c r="BX511"/>
      <c r="BY511"/>
      <c r="BZ511"/>
      <c r="CA511"/>
      <c r="CB511"/>
      <c r="CC511"/>
    </row>
    <row r="512" spans="1:81" x14ac:dyDescent="0.75">
      <c r="H512"/>
      <c r="I512"/>
      <c r="J512"/>
      <c r="K512"/>
      <c r="L512"/>
      <c r="M512"/>
      <c r="N512"/>
      <c r="O512"/>
      <c r="P512"/>
      <c r="Q512"/>
      <c r="R512"/>
      <c r="S512"/>
      <c r="T512"/>
      <c r="U512"/>
      <c r="V512"/>
      <c r="W512"/>
      <c r="X512"/>
      <c r="Y512"/>
      <c r="Z512"/>
      <c r="AA512"/>
      <c r="AB512"/>
      <c r="AC512"/>
      <c r="AD512"/>
      <c r="AE512"/>
      <c r="AF512"/>
      <c r="AG512"/>
      <c r="AH512"/>
      <c r="AI512"/>
      <c r="AJ512"/>
      <c r="AK512"/>
      <c r="AL512"/>
      <c r="AM512"/>
      <c r="AN512"/>
      <c r="AO512"/>
      <c r="AP512"/>
      <c r="AQ512"/>
      <c r="AR512"/>
      <c r="AS512"/>
      <c r="AT512"/>
      <c r="AU512"/>
      <c r="AV512"/>
      <c r="AW512"/>
      <c r="AX512"/>
      <c r="AY512"/>
      <c r="AZ512"/>
      <c r="BA512"/>
      <c r="BB512"/>
      <c r="BC512"/>
      <c r="BD512"/>
      <c r="BE512"/>
      <c r="BF512"/>
      <c r="BG512"/>
      <c r="BH512"/>
      <c r="BI512"/>
      <c r="BJ512"/>
      <c r="BK512"/>
      <c r="BL512"/>
      <c r="BM512"/>
      <c r="BN512"/>
      <c r="BO512"/>
      <c r="BP512"/>
      <c r="BQ512"/>
      <c r="BR512"/>
      <c r="BS512"/>
      <c r="BT512"/>
      <c r="BU512"/>
      <c r="BV512"/>
      <c r="BW512"/>
      <c r="BX512"/>
      <c r="BY512"/>
      <c r="BZ512"/>
      <c r="CA512"/>
      <c r="CB512"/>
      <c r="CC512"/>
    </row>
    <row r="513" spans="8:81" x14ac:dyDescent="0.75">
      <c r="H513"/>
      <c r="I513"/>
      <c r="J513"/>
      <c r="K513"/>
      <c r="L513"/>
      <c r="M513"/>
      <c r="N513"/>
      <c r="O513"/>
      <c r="P513"/>
      <c r="Q513"/>
      <c r="R513"/>
      <c r="S513"/>
      <c r="T513"/>
      <c r="U513"/>
      <c r="V513"/>
      <c r="W513"/>
      <c r="X513"/>
      <c r="Y513"/>
      <c r="Z513"/>
      <c r="AA513"/>
      <c r="AB513"/>
      <c r="AC513"/>
      <c r="AD513"/>
      <c r="AE513"/>
      <c r="AF513"/>
      <c r="AG513"/>
      <c r="AH513"/>
      <c r="AI513"/>
      <c r="AJ513"/>
      <c r="AK513"/>
      <c r="AL513"/>
      <c r="AM513"/>
      <c r="AN513"/>
      <c r="AO513"/>
      <c r="AP513"/>
      <c r="AQ513"/>
      <c r="AR513"/>
      <c r="AS513"/>
      <c r="AT513"/>
      <c r="AU513"/>
      <c r="AV513"/>
      <c r="AW513"/>
      <c r="AX513"/>
      <c r="AY513"/>
      <c r="AZ513"/>
      <c r="BA513"/>
      <c r="BB513"/>
      <c r="BC513"/>
      <c r="BD513"/>
      <c r="BE513"/>
      <c r="BF513"/>
      <c r="BG513"/>
      <c r="BH513"/>
      <c r="BI513"/>
      <c r="BJ513"/>
      <c r="BK513"/>
      <c r="BL513"/>
      <c r="BM513"/>
      <c r="BN513"/>
      <c r="BO513"/>
      <c r="BP513"/>
      <c r="BQ513"/>
      <c r="BR513"/>
      <c r="BS513"/>
      <c r="BT513"/>
      <c r="BU513"/>
      <c r="BV513"/>
      <c r="BW513"/>
      <c r="BX513"/>
      <c r="BY513"/>
      <c r="BZ513"/>
      <c r="CA513"/>
      <c r="CB513"/>
      <c r="CC513"/>
    </row>
    <row r="514" spans="8:81" x14ac:dyDescent="0.75">
      <c r="H514"/>
      <c r="I514"/>
      <c r="J514"/>
      <c r="K514"/>
      <c r="L514"/>
      <c r="M514"/>
      <c r="N514"/>
      <c r="O514"/>
      <c r="P514"/>
      <c r="Q514"/>
      <c r="R514"/>
      <c r="S514"/>
      <c r="T514"/>
      <c r="U514"/>
      <c r="V514"/>
      <c r="W514"/>
      <c r="X514"/>
      <c r="Y514"/>
      <c r="Z514"/>
      <c r="AA514"/>
      <c r="AB514"/>
      <c r="AC514"/>
      <c r="AD514"/>
      <c r="AE514"/>
      <c r="AF514"/>
      <c r="AG514"/>
      <c r="AH514"/>
      <c r="AI514"/>
      <c r="AJ514"/>
      <c r="AK514"/>
      <c r="AL514"/>
      <c r="AM514"/>
      <c r="AN514"/>
      <c r="AO514"/>
      <c r="AP514"/>
      <c r="AQ514"/>
      <c r="AR514"/>
      <c r="AS514"/>
      <c r="AT514"/>
      <c r="AU514"/>
      <c r="AV514"/>
      <c r="AW514"/>
      <c r="AX514"/>
      <c r="AY514"/>
      <c r="AZ514"/>
      <c r="BA514"/>
      <c r="BB514"/>
      <c r="BC514"/>
      <c r="BD514"/>
      <c r="BE514"/>
      <c r="BF514"/>
      <c r="BG514"/>
      <c r="BH514"/>
      <c r="BI514"/>
      <c r="BJ514"/>
      <c r="BK514"/>
      <c r="BL514"/>
      <c r="BM514"/>
      <c r="BN514"/>
      <c r="BO514"/>
      <c r="BP514"/>
      <c r="BQ514"/>
      <c r="BR514"/>
      <c r="BS514"/>
      <c r="BT514"/>
      <c r="BU514"/>
      <c r="BV514"/>
      <c r="BW514"/>
      <c r="BX514"/>
      <c r="BY514"/>
      <c r="BZ514"/>
      <c r="CA514"/>
      <c r="CB514"/>
      <c r="CC514"/>
    </row>
    <row r="515" spans="8:81" x14ac:dyDescent="0.75">
      <c r="H515"/>
      <c r="I515"/>
      <c r="J515"/>
      <c r="K515"/>
      <c r="L515"/>
      <c r="M515"/>
      <c r="N515"/>
      <c r="O515"/>
      <c r="P515"/>
      <c r="Q515"/>
      <c r="R515"/>
      <c r="S515"/>
      <c r="T515"/>
      <c r="U515"/>
      <c r="V515"/>
      <c r="W515"/>
      <c r="X515"/>
      <c r="Y515"/>
      <c r="Z515"/>
      <c r="AA515"/>
      <c r="AB515"/>
      <c r="AC515"/>
      <c r="AD515"/>
      <c r="AE515"/>
      <c r="AF515"/>
      <c r="AG515"/>
      <c r="AH515"/>
      <c r="AI515"/>
      <c r="AJ515"/>
      <c r="AK515"/>
      <c r="AL515"/>
      <c r="AM515"/>
      <c r="AN515"/>
      <c r="AO515"/>
      <c r="AP515"/>
      <c r="AQ515"/>
      <c r="AR515"/>
      <c r="AS515"/>
      <c r="AT515"/>
      <c r="AU515"/>
      <c r="AV515"/>
      <c r="AW515"/>
      <c r="AX515"/>
      <c r="AY515"/>
      <c r="AZ515"/>
      <c r="BA515"/>
      <c r="BB515"/>
      <c r="BC515"/>
      <c r="BD515"/>
      <c r="BE515"/>
      <c r="BF515"/>
      <c r="BG515"/>
      <c r="BH515"/>
      <c r="BI515"/>
      <c r="BJ515"/>
      <c r="BK515"/>
      <c r="BL515"/>
      <c r="BM515"/>
      <c r="BN515"/>
      <c r="BO515"/>
      <c r="BP515"/>
      <c r="BQ515"/>
      <c r="BR515"/>
      <c r="BS515"/>
      <c r="BT515"/>
      <c r="BU515"/>
      <c r="BV515"/>
      <c r="BW515"/>
      <c r="BX515"/>
      <c r="BY515"/>
      <c r="BZ515"/>
      <c r="CA515"/>
      <c r="CB515"/>
      <c r="CC515"/>
    </row>
    <row r="516" spans="8:81" x14ac:dyDescent="0.75">
      <c r="H516"/>
      <c r="I516"/>
      <c r="J516"/>
      <c r="K516"/>
      <c r="L516"/>
      <c r="M516"/>
      <c r="N516"/>
      <c r="O516"/>
      <c r="P516"/>
      <c r="Q516"/>
      <c r="R516"/>
      <c r="S516"/>
      <c r="T516"/>
      <c r="U516"/>
      <c r="V516"/>
      <c r="W516"/>
      <c r="X516"/>
      <c r="Y516"/>
      <c r="Z516"/>
      <c r="AA516"/>
      <c r="AB516"/>
      <c r="AC516"/>
      <c r="AD516"/>
      <c r="AE516"/>
      <c r="AF516"/>
      <c r="AG516"/>
      <c r="AH516"/>
      <c r="AI516"/>
      <c r="AJ516"/>
      <c r="AK516"/>
      <c r="AL516"/>
      <c r="AM516"/>
      <c r="AN516"/>
      <c r="AO516"/>
      <c r="AP516"/>
      <c r="AQ516"/>
      <c r="AR516"/>
      <c r="AS516"/>
      <c r="AT516"/>
      <c r="AU516"/>
      <c r="AV516"/>
      <c r="AW516"/>
      <c r="AX516"/>
      <c r="AY516"/>
      <c r="AZ516"/>
      <c r="BA516"/>
      <c r="BB516"/>
      <c r="BC516"/>
      <c r="BD516"/>
      <c r="BE516"/>
      <c r="BF516"/>
      <c r="BG516"/>
      <c r="BH516"/>
      <c r="BI516"/>
      <c r="BJ516"/>
      <c r="BK516"/>
      <c r="BL516"/>
      <c r="BM516"/>
      <c r="BN516"/>
      <c r="BO516"/>
      <c r="BP516"/>
      <c r="BQ516"/>
      <c r="BR516"/>
      <c r="BS516"/>
      <c r="BT516"/>
      <c r="BU516"/>
      <c r="BV516"/>
      <c r="BW516"/>
      <c r="BX516"/>
      <c r="BY516"/>
      <c r="BZ516"/>
      <c r="CA516"/>
      <c r="CB516"/>
      <c r="CC516"/>
    </row>
    <row r="517" spans="8:81" x14ac:dyDescent="0.75">
      <c r="H517"/>
      <c r="I517"/>
      <c r="J517"/>
      <c r="K517"/>
      <c r="L517"/>
      <c r="M517"/>
      <c r="N517"/>
      <c r="O517"/>
      <c r="P517"/>
      <c r="Q517"/>
      <c r="R517"/>
      <c r="S517"/>
      <c r="T517"/>
      <c r="U517"/>
      <c r="V517"/>
      <c r="W517"/>
      <c r="X517"/>
      <c r="Y517"/>
      <c r="Z517"/>
      <c r="AA517"/>
      <c r="AB517"/>
      <c r="AC517"/>
      <c r="AD517"/>
      <c r="AE517"/>
      <c r="AF517"/>
      <c r="AG517"/>
      <c r="AH517"/>
      <c r="AI517"/>
      <c r="AJ517"/>
      <c r="AK517"/>
      <c r="AL517"/>
      <c r="AM517"/>
      <c r="AN517"/>
      <c r="AO517"/>
      <c r="AP517"/>
      <c r="AQ517"/>
      <c r="AR517"/>
      <c r="AS517"/>
      <c r="AT517"/>
      <c r="AU517"/>
      <c r="AV517"/>
      <c r="AW517"/>
      <c r="AX517"/>
      <c r="AY517"/>
      <c r="AZ517"/>
      <c r="BA517"/>
      <c r="BB517"/>
      <c r="BC517"/>
      <c r="BD517"/>
      <c r="BE517"/>
      <c r="BF517"/>
      <c r="BG517"/>
      <c r="BH517"/>
      <c r="BI517"/>
      <c r="BJ517"/>
      <c r="BK517"/>
      <c r="BL517"/>
      <c r="BM517"/>
      <c r="BN517"/>
      <c r="BO517"/>
      <c r="BP517"/>
      <c r="BQ517"/>
      <c r="BR517"/>
      <c r="BS517"/>
      <c r="BT517"/>
      <c r="BU517"/>
      <c r="BV517"/>
      <c r="BW517"/>
      <c r="BX517"/>
      <c r="BY517"/>
      <c r="BZ517"/>
      <c r="CA517"/>
      <c r="CB517"/>
      <c r="CC517"/>
    </row>
    <row r="518" spans="8:81" x14ac:dyDescent="0.75">
      <c r="H518"/>
      <c r="I518"/>
      <c r="J518"/>
      <c r="K518"/>
      <c r="L518"/>
      <c r="M518"/>
      <c r="N518"/>
      <c r="O518"/>
      <c r="P518"/>
      <c r="Q518"/>
      <c r="R518"/>
      <c r="S518"/>
      <c r="T518"/>
      <c r="U518"/>
      <c r="V518"/>
      <c r="W518"/>
      <c r="X518"/>
      <c r="Y518"/>
      <c r="Z518"/>
      <c r="AA518"/>
      <c r="AB518"/>
      <c r="AC518"/>
      <c r="AD518"/>
      <c r="AE518"/>
      <c r="AF518"/>
      <c r="AG518"/>
      <c r="AH518"/>
      <c r="AI518"/>
      <c r="AJ518"/>
      <c r="AK518"/>
      <c r="AL518"/>
      <c r="AM518"/>
      <c r="AN518"/>
      <c r="AO518"/>
      <c r="AP518"/>
      <c r="AQ518"/>
      <c r="AR518"/>
      <c r="AS518"/>
      <c r="AT518"/>
      <c r="AU518"/>
      <c r="AV518"/>
      <c r="AW518"/>
      <c r="AX518"/>
      <c r="AY518"/>
      <c r="AZ518"/>
      <c r="BA518"/>
      <c r="BB518"/>
      <c r="BC518"/>
      <c r="BD518"/>
      <c r="BE518"/>
      <c r="BF518"/>
      <c r="BG518"/>
      <c r="BH518"/>
      <c r="BI518"/>
      <c r="BJ518"/>
      <c r="BK518"/>
      <c r="BL518"/>
      <c r="BM518"/>
      <c r="BN518"/>
      <c r="BO518"/>
      <c r="BP518"/>
      <c r="BQ518"/>
      <c r="BR518"/>
      <c r="BS518"/>
      <c r="BT518"/>
      <c r="BU518"/>
      <c r="BV518"/>
      <c r="BW518"/>
      <c r="BX518"/>
      <c r="BY518"/>
      <c r="BZ518"/>
      <c r="CA518"/>
      <c r="CB518"/>
      <c r="CC518"/>
    </row>
    <row r="519" spans="8:81" x14ac:dyDescent="0.75">
      <c r="H519"/>
      <c r="I519"/>
      <c r="J519"/>
      <c r="K519"/>
      <c r="L519"/>
      <c r="M519"/>
      <c r="N519"/>
      <c r="O519"/>
      <c r="P519"/>
      <c r="Q519"/>
      <c r="R519"/>
      <c r="S519"/>
      <c r="T519"/>
      <c r="U519"/>
      <c r="V519"/>
      <c r="W519"/>
      <c r="X519"/>
      <c r="Y519"/>
      <c r="Z519"/>
      <c r="AA519"/>
      <c r="AB519"/>
      <c r="AC519"/>
      <c r="AD519"/>
      <c r="AE519"/>
      <c r="AF519"/>
      <c r="AG519"/>
      <c r="AH519"/>
      <c r="AI519"/>
      <c r="AJ519"/>
      <c r="AK519"/>
      <c r="AL519"/>
      <c r="AM519"/>
      <c r="AN519"/>
      <c r="AO519"/>
      <c r="AP519"/>
      <c r="AQ519"/>
      <c r="AR519"/>
      <c r="AS519"/>
      <c r="AT519"/>
      <c r="AU519"/>
      <c r="AV519"/>
      <c r="AW519"/>
      <c r="AX519"/>
      <c r="AY519"/>
      <c r="AZ519"/>
      <c r="BA519"/>
      <c r="BB519"/>
      <c r="BC519"/>
      <c r="BD519"/>
      <c r="BE519"/>
      <c r="BF519"/>
      <c r="BG519"/>
      <c r="BH519"/>
      <c r="BI519"/>
      <c r="BJ519"/>
      <c r="BK519"/>
      <c r="BL519"/>
      <c r="BM519"/>
      <c r="BN519"/>
      <c r="BO519"/>
      <c r="BP519"/>
      <c r="BQ519"/>
      <c r="BR519"/>
      <c r="BS519"/>
      <c r="BT519"/>
      <c r="BU519"/>
      <c r="BV519"/>
      <c r="BW519"/>
      <c r="BX519"/>
      <c r="BY519"/>
      <c r="BZ519"/>
      <c r="CA519"/>
      <c r="CB519"/>
      <c r="CC519"/>
    </row>
    <row r="520" spans="8:81" x14ac:dyDescent="0.75">
      <c r="H520"/>
      <c r="I520"/>
      <c r="J520"/>
      <c r="K520"/>
      <c r="L520"/>
      <c r="M520"/>
      <c r="N520"/>
      <c r="O520"/>
      <c r="P520"/>
      <c r="Q520"/>
      <c r="R520"/>
      <c r="S520"/>
      <c r="T520"/>
      <c r="U520"/>
      <c r="V520"/>
      <c r="W520"/>
      <c r="X520"/>
      <c r="Y520"/>
      <c r="Z520"/>
      <c r="AA520"/>
      <c r="AB520"/>
      <c r="AC520"/>
      <c r="AD520"/>
      <c r="AE520"/>
      <c r="AF520"/>
      <c r="AG520"/>
      <c r="AH520"/>
      <c r="AI520"/>
      <c r="AJ520"/>
      <c r="AK520"/>
      <c r="AL520"/>
      <c r="AM520"/>
      <c r="AN520"/>
      <c r="AO520"/>
      <c r="AP520"/>
      <c r="AQ520"/>
      <c r="AR520"/>
      <c r="AS520"/>
      <c r="AT520"/>
      <c r="AU520"/>
      <c r="AV520"/>
      <c r="AW520"/>
      <c r="AX520"/>
      <c r="AY520"/>
      <c r="AZ520"/>
      <c r="BA520"/>
      <c r="BB520"/>
      <c r="BC520"/>
      <c r="BD520"/>
      <c r="BE520"/>
      <c r="BF520"/>
      <c r="BG520"/>
      <c r="BH520"/>
      <c r="BI520"/>
      <c r="BJ520"/>
      <c r="BK520"/>
      <c r="BL520"/>
      <c r="BM520"/>
      <c r="BN520"/>
      <c r="BO520"/>
      <c r="BP520"/>
      <c r="BQ520"/>
      <c r="BR520"/>
      <c r="BS520"/>
      <c r="BT520"/>
      <c r="BU520"/>
      <c r="BV520"/>
      <c r="BW520"/>
      <c r="BX520"/>
      <c r="BY520"/>
      <c r="BZ520"/>
      <c r="CA520"/>
      <c r="CB520"/>
      <c r="CC520"/>
    </row>
    <row r="521" spans="8:81" x14ac:dyDescent="0.75">
      <c r="H521"/>
      <c r="I521"/>
      <c r="J521"/>
      <c r="K521"/>
      <c r="L521"/>
      <c r="M521"/>
      <c r="N521"/>
      <c r="O521"/>
      <c r="P521"/>
      <c r="Q521"/>
      <c r="R521"/>
      <c r="S521"/>
      <c r="T521"/>
      <c r="U521"/>
      <c r="V521"/>
      <c r="W521"/>
      <c r="X521"/>
      <c r="Y521"/>
      <c r="Z521"/>
      <c r="AA521"/>
      <c r="AB521"/>
      <c r="AC521"/>
      <c r="AD521"/>
      <c r="AE521"/>
      <c r="AF521"/>
      <c r="AG521"/>
      <c r="AH521"/>
      <c r="AI521"/>
      <c r="AJ521"/>
      <c r="AK521"/>
      <c r="AL521"/>
      <c r="AM521"/>
      <c r="AN521"/>
      <c r="AO521"/>
      <c r="AP521"/>
      <c r="AQ521"/>
      <c r="AR521"/>
      <c r="AS521"/>
      <c r="AT521"/>
      <c r="AU521"/>
      <c r="AV521"/>
      <c r="AW521"/>
      <c r="AX521"/>
      <c r="AY521"/>
      <c r="AZ521"/>
      <c r="BA521"/>
      <c r="BB521"/>
      <c r="BC521"/>
      <c r="BD521"/>
      <c r="BE521"/>
      <c r="BF521"/>
      <c r="BG521"/>
      <c r="BH521"/>
      <c r="BI521"/>
      <c r="BJ521"/>
      <c r="BK521"/>
      <c r="BL521"/>
      <c r="BM521"/>
      <c r="BN521"/>
      <c r="BO521"/>
      <c r="BP521"/>
      <c r="BQ521"/>
      <c r="BR521"/>
      <c r="BS521"/>
      <c r="BT521"/>
      <c r="BU521"/>
      <c r="BV521"/>
      <c r="BW521"/>
      <c r="BX521"/>
      <c r="BY521"/>
      <c r="BZ521"/>
      <c r="CA521"/>
      <c r="CB521"/>
      <c r="CC521"/>
    </row>
    <row r="522" spans="8:81" x14ac:dyDescent="0.75">
      <c r="H522"/>
      <c r="I522"/>
      <c r="J522"/>
      <c r="K522"/>
      <c r="L522"/>
      <c r="M522"/>
      <c r="N522"/>
      <c r="O522"/>
      <c r="P522"/>
      <c r="Q522"/>
      <c r="R522"/>
      <c r="S522"/>
      <c r="T522"/>
      <c r="U522"/>
      <c r="V522"/>
      <c r="W522"/>
      <c r="X522"/>
      <c r="Y522"/>
      <c r="Z522"/>
      <c r="AA522"/>
      <c r="AB522"/>
      <c r="AC522"/>
      <c r="AD522"/>
      <c r="AE522"/>
      <c r="AF522"/>
      <c r="AG522"/>
      <c r="AH522"/>
      <c r="AI522"/>
      <c r="AJ522"/>
      <c r="AK522"/>
      <c r="AL522"/>
      <c r="AM522"/>
      <c r="AN522"/>
      <c r="AO522"/>
      <c r="AP522"/>
      <c r="AQ522"/>
      <c r="AR522"/>
      <c r="AS522"/>
      <c r="AT522"/>
      <c r="AU522"/>
      <c r="AV522"/>
      <c r="AW522"/>
      <c r="AX522"/>
      <c r="AY522"/>
      <c r="AZ522"/>
      <c r="BA522"/>
      <c r="BB522"/>
      <c r="BC522"/>
      <c r="BD522"/>
      <c r="BE522"/>
      <c r="BF522"/>
      <c r="BG522"/>
      <c r="BH522"/>
      <c r="BI522"/>
      <c r="BJ522"/>
      <c r="BK522"/>
      <c r="BL522"/>
      <c r="BM522"/>
      <c r="BN522"/>
      <c r="BO522"/>
      <c r="BP522"/>
      <c r="BQ522"/>
      <c r="BR522"/>
      <c r="BS522"/>
      <c r="BT522"/>
      <c r="BU522"/>
      <c r="BV522"/>
      <c r="BW522"/>
      <c r="BX522"/>
      <c r="BY522"/>
      <c r="BZ522"/>
      <c r="CA522"/>
      <c r="CB522"/>
      <c r="CC522"/>
    </row>
    <row r="523" spans="8:81" x14ac:dyDescent="0.75">
      <c r="H523"/>
      <c r="I523"/>
      <c r="J523"/>
      <c r="K523"/>
      <c r="L523"/>
      <c r="M523"/>
      <c r="N523"/>
      <c r="O523"/>
      <c r="P523"/>
      <c r="Q523"/>
      <c r="R523"/>
      <c r="S523"/>
      <c r="T523"/>
      <c r="U523"/>
      <c r="V523"/>
      <c r="W523"/>
      <c r="X523"/>
      <c r="Y523"/>
      <c r="Z523"/>
      <c r="AA523"/>
      <c r="AB523"/>
      <c r="AC523"/>
      <c r="AD523"/>
      <c r="AE523"/>
      <c r="AF523"/>
      <c r="AG523"/>
      <c r="AH523"/>
      <c r="AI523"/>
      <c r="AJ523"/>
      <c r="AK523"/>
      <c r="AL523"/>
      <c r="AM523"/>
      <c r="AN523"/>
      <c r="AO523"/>
      <c r="AP523"/>
      <c r="AQ523"/>
      <c r="AR523"/>
      <c r="AS523"/>
      <c r="AT523"/>
      <c r="AU523"/>
      <c r="AV523"/>
      <c r="AW523"/>
      <c r="AX523"/>
      <c r="AY523"/>
      <c r="AZ523"/>
      <c r="BA523"/>
      <c r="BB523"/>
      <c r="BC523"/>
      <c r="BD523"/>
      <c r="BE523"/>
      <c r="BF523"/>
      <c r="BG523"/>
      <c r="BH523"/>
      <c r="BI523"/>
      <c r="BJ523"/>
      <c r="BK523"/>
      <c r="BL523"/>
      <c r="BM523"/>
      <c r="BN523"/>
      <c r="BO523"/>
      <c r="BP523"/>
      <c r="BQ523"/>
      <c r="BR523"/>
      <c r="BS523"/>
      <c r="BT523"/>
      <c r="BU523"/>
      <c r="BV523"/>
      <c r="BW523"/>
      <c r="BX523"/>
      <c r="BY523"/>
      <c r="BZ523"/>
      <c r="CA523"/>
      <c r="CB523"/>
      <c r="CC523"/>
    </row>
    <row r="524" spans="8:81" x14ac:dyDescent="0.75">
      <c r="H524"/>
      <c r="I524"/>
      <c r="J524"/>
      <c r="K524"/>
      <c r="L524"/>
      <c r="M524"/>
      <c r="N524"/>
      <c r="O524"/>
      <c r="P524"/>
      <c r="Q524"/>
      <c r="R524"/>
      <c r="S524"/>
      <c r="T524"/>
      <c r="U524"/>
      <c r="V524"/>
      <c r="W524"/>
      <c r="X524"/>
      <c r="Y524"/>
      <c r="Z524"/>
      <c r="AA524"/>
      <c r="AB524"/>
      <c r="AC524"/>
      <c r="AD524"/>
      <c r="AE524"/>
      <c r="AF524"/>
      <c r="AG524"/>
      <c r="AH524"/>
      <c r="AI524"/>
      <c r="AJ524"/>
      <c r="AK524"/>
      <c r="AL524"/>
      <c r="AM524"/>
      <c r="AN524"/>
      <c r="AO524"/>
      <c r="AP524"/>
      <c r="AQ524"/>
      <c r="AR524"/>
      <c r="AS524"/>
      <c r="AT524"/>
      <c r="AU524"/>
      <c r="AV524"/>
      <c r="AW524"/>
      <c r="AX524"/>
      <c r="AY524"/>
      <c r="AZ524"/>
      <c r="BA524"/>
      <c r="BB524"/>
      <c r="BC524"/>
      <c r="BD524"/>
      <c r="BE524"/>
      <c r="BF524"/>
      <c r="BG524"/>
      <c r="BH524"/>
      <c r="BI524"/>
      <c r="BJ524"/>
      <c r="BK524"/>
      <c r="BL524"/>
      <c r="BM524"/>
      <c r="BN524"/>
      <c r="BO524"/>
      <c r="BP524"/>
      <c r="BQ524"/>
      <c r="BR524"/>
      <c r="BS524"/>
      <c r="BT524"/>
      <c r="BU524"/>
      <c r="BV524"/>
      <c r="BW524"/>
      <c r="BX524"/>
      <c r="BY524"/>
      <c r="BZ524"/>
      <c r="CA524"/>
      <c r="CB524"/>
      <c r="CC524"/>
    </row>
    <row r="525" spans="8:81" x14ac:dyDescent="0.75">
      <c r="H525"/>
      <c r="I525"/>
      <c r="J525"/>
      <c r="K525"/>
      <c r="L525"/>
      <c r="M525"/>
      <c r="N525"/>
      <c r="O525"/>
      <c r="P525"/>
      <c r="Q525"/>
      <c r="R525"/>
      <c r="S525"/>
      <c r="T525"/>
      <c r="U525"/>
      <c r="V525"/>
      <c r="W525"/>
      <c r="X525"/>
      <c r="Y525"/>
      <c r="Z525"/>
      <c r="AA525"/>
      <c r="AB525"/>
      <c r="AC525"/>
      <c r="AD525"/>
      <c r="AE525"/>
      <c r="AF525"/>
      <c r="AG525"/>
      <c r="AH525"/>
      <c r="AI525"/>
      <c r="AJ525"/>
      <c r="AK525"/>
      <c r="AL525"/>
      <c r="AM525"/>
      <c r="AN525"/>
      <c r="AO525"/>
      <c r="AP525"/>
      <c r="AQ525"/>
      <c r="AR525"/>
      <c r="AS525"/>
      <c r="AT525"/>
      <c r="AU525"/>
      <c r="AV525"/>
      <c r="AW525"/>
      <c r="AX525"/>
      <c r="AY525"/>
      <c r="AZ525"/>
      <c r="BA525"/>
      <c r="BB525"/>
      <c r="BC525"/>
      <c r="BD525"/>
      <c r="BE525"/>
      <c r="BF525"/>
      <c r="BG525"/>
      <c r="BH525"/>
      <c r="BI525"/>
      <c r="BJ525"/>
      <c r="BK525"/>
      <c r="BL525"/>
      <c r="BM525"/>
      <c r="BN525"/>
      <c r="BO525"/>
      <c r="BP525"/>
      <c r="BQ525"/>
      <c r="BR525"/>
      <c r="BS525"/>
      <c r="BT525"/>
      <c r="BU525"/>
      <c r="BV525"/>
      <c r="BW525"/>
      <c r="BX525"/>
      <c r="BY525"/>
      <c r="BZ525"/>
      <c r="CA525"/>
      <c r="CB525"/>
      <c r="CC525"/>
    </row>
    <row r="526" spans="8:81" x14ac:dyDescent="0.75">
      <c r="H526"/>
      <c r="I526"/>
      <c r="J526"/>
      <c r="K526"/>
      <c r="L526"/>
      <c r="M526"/>
      <c r="N526"/>
      <c r="O526"/>
      <c r="P526"/>
      <c r="Q526"/>
      <c r="R526"/>
      <c r="S526"/>
      <c r="T526"/>
      <c r="U526"/>
      <c r="V526"/>
      <c r="W526"/>
      <c r="X526"/>
      <c r="Y526"/>
      <c r="Z526"/>
      <c r="AA526"/>
      <c r="AB526"/>
      <c r="AC526"/>
      <c r="AD526"/>
      <c r="AE526"/>
      <c r="AF526"/>
      <c r="AG526"/>
      <c r="AH526"/>
      <c r="AI526"/>
      <c r="AJ526"/>
      <c r="AK526"/>
      <c r="AL526"/>
      <c r="AM526"/>
      <c r="AN526"/>
      <c r="AO526"/>
      <c r="AP526"/>
      <c r="AQ526"/>
      <c r="AR526"/>
      <c r="AS526"/>
      <c r="AT526"/>
      <c r="AU526"/>
      <c r="AV526"/>
      <c r="AW526"/>
      <c r="AX526"/>
      <c r="AY526"/>
      <c r="AZ526"/>
      <c r="BA526"/>
      <c r="BB526"/>
      <c r="BC526"/>
      <c r="BD526"/>
      <c r="BE526"/>
      <c r="BF526"/>
      <c r="BG526"/>
      <c r="BH526"/>
      <c r="BI526"/>
      <c r="BJ526"/>
      <c r="BK526"/>
      <c r="BL526"/>
      <c r="BM526"/>
      <c r="BN526"/>
      <c r="BO526"/>
      <c r="BP526"/>
      <c r="BQ526"/>
      <c r="BR526"/>
      <c r="BS526"/>
      <c r="BT526"/>
      <c r="BU526"/>
      <c r="BV526"/>
      <c r="BW526"/>
      <c r="BX526"/>
      <c r="BY526"/>
      <c r="BZ526"/>
      <c r="CA526"/>
      <c r="CB526"/>
      <c r="CC526"/>
    </row>
    <row r="527" spans="8:81" x14ac:dyDescent="0.75">
      <c r="H527"/>
      <c r="I527"/>
      <c r="J527"/>
      <c r="K527"/>
      <c r="L527"/>
      <c r="M527"/>
      <c r="N527"/>
      <c r="O527"/>
      <c r="P527"/>
      <c r="Q527"/>
      <c r="R527"/>
      <c r="S527"/>
      <c r="T527"/>
      <c r="U527"/>
      <c r="V527"/>
      <c r="W527"/>
      <c r="X527"/>
      <c r="Y527"/>
      <c r="Z527"/>
      <c r="AA527"/>
      <c r="AB527"/>
      <c r="AC527"/>
      <c r="AD527"/>
      <c r="AE527"/>
      <c r="AF527"/>
      <c r="AG527"/>
      <c r="AH527"/>
      <c r="AI527"/>
      <c r="AJ527"/>
      <c r="AK527"/>
      <c r="AL527"/>
      <c r="AM527"/>
      <c r="AN527"/>
      <c r="AO527"/>
      <c r="AP527"/>
      <c r="AQ527"/>
      <c r="AR527"/>
      <c r="AS527"/>
      <c r="AT527"/>
      <c r="AU527"/>
      <c r="AV527"/>
      <c r="AW527"/>
      <c r="AX527"/>
      <c r="AY527"/>
      <c r="AZ527"/>
      <c r="BA527"/>
      <c r="BB527"/>
      <c r="BC527"/>
      <c r="BD527"/>
      <c r="BE527"/>
      <c r="BF527"/>
      <c r="BG527"/>
      <c r="BH527"/>
      <c r="BI527"/>
      <c r="BJ527"/>
      <c r="BK527"/>
      <c r="BL527"/>
      <c r="BM527"/>
      <c r="BN527"/>
      <c r="BO527"/>
      <c r="BP527"/>
      <c r="BQ527"/>
      <c r="BR527"/>
      <c r="BS527"/>
      <c r="BT527"/>
      <c r="BU527"/>
      <c r="BV527"/>
      <c r="BW527"/>
      <c r="BX527"/>
      <c r="BY527"/>
      <c r="BZ527"/>
      <c r="CA527"/>
      <c r="CB527"/>
      <c r="CC527"/>
    </row>
    <row r="528" spans="8:81" x14ac:dyDescent="0.75">
      <c r="H528"/>
      <c r="I528"/>
      <c r="J528"/>
      <c r="K528"/>
      <c r="L528"/>
      <c r="M528"/>
      <c r="N528"/>
      <c r="O528"/>
      <c r="P528"/>
      <c r="Q528"/>
      <c r="R528"/>
      <c r="S528"/>
      <c r="T528"/>
      <c r="U528"/>
      <c r="V528"/>
      <c r="W528"/>
      <c r="X528"/>
      <c r="Y528"/>
      <c r="Z528"/>
      <c r="AA528"/>
      <c r="AB528"/>
      <c r="AC528"/>
      <c r="AD528"/>
      <c r="AE528"/>
      <c r="AF528"/>
      <c r="AG528"/>
      <c r="AH528"/>
      <c r="AI528"/>
      <c r="AJ528"/>
      <c r="AK528"/>
      <c r="AL528"/>
      <c r="AM528"/>
      <c r="AN528"/>
      <c r="AO528"/>
      <c r="AP528"/>
      <c r="AQ528"/>
      <c r="AR528"/>
      <c r="AS528"/>
      <c r="AT528"/>
      <c r="AU528"/>
      <c r="AV528"/>
      <c r="AW528"/>
      <c r="AX528"/>
      <c r="AY528"/>
      <c r="AZ528"/>
      <c r="BA528"/>
      <c r="BB528"/>
      <c r="BC528"/>
      <c r="BD528"/>
      <c r="BE528"/>
      <c r="BF528"/>
      <c r="BG528"/>
      <c r="BH528"/>
      <c r="BI528"/>
      <c r="BJ528"/>
      <c r="BK528"/>
      <c r="BL528"/>
      <c r="BM528"/>
      <c r="BN528"/>
      <c r="BO528"/>
      <c r="BP528"/>
      <c r="BQ528"/>
      <c r="BR528"/>
      <c r="BS528"/>
      <c r="BT528"/>
      <c r="BU528"/>
      <c r="BV528"/>
      <c r="BW528"/>
      <c r="BX528"/>
      <c r="BY528"/>
      <c r="BZ528"/>
      <c r="CA528"/>
      <c r="CB528"/>
      <c r="CC528"/>
    </row>
    <row r="529" spans="8:81" x14ac:dyDescent="0.75">
      <c r="H529"/>
      <c r="I529"/>
      <c r="J529"/>
      <c r="K529"/>
      <c r="L529"/>
      <c r="M529"/>
      <c r="N529"/>
      <c r="O529"/>
      <c r="P529"/>
      <c r="Q529"/>
      <c r="R529"/>
      <c r="S529"/>
      <c r="T529"/>
      <c r="U529"/>
      <c r="V529"/>
      <c r="W529"/>
      <c r="X529"/>
      <c r="Y529"/>
      <c r="Z529"/>
      <c r="AA529"/>
      <c r="AB529"/>
      <c r="AC529"/>
      <c r="AD529"/>
      <c r="AE529"/>
      <c r="AF529"/>
      <c r="AG529"/>
      <c r="AH529"/>
      <c r="AI529"/>
      <c r="AJ529"/>
      <c r="AK529"/>
      <c r="AL529"/>
      <c r="AM529"/>
      <c r="AN529"/>
      <c r="AO529"/>
      <c r="AP529"/>
      <c r="AQ529"/>
      <c r="AR529"/>
      <c r="AS529"/>
      <c r="AT529"/>
      <c r="AU529"/>
      <c r="AV529"/>
      <c r="AW529"/>
      <c r="AX529"/>
      <c r="AY529"/>
      <c r="AZ529"/>
      <c r="BA529"/>
      <c r="BB529"/>
      <c r="BC529"/>
      <c r="BD529"/>
      <c r="BE529"/>
      <c r="BF529"/>
      <c r="BG529"/>
      <c r="BH529"/>
      <c r="BI529"/>
      <c r="BJ529"/>
      <c r="BK529"/>
      <c r="BL529"/>
      <c r="BM529"/>
      <c r="BN529"/>
      <c r="BO529"/>
      <c r="BP529"/>
      <c r="BQ529"/>
      <c r="BR529"/>
      <c r="BS529"/>
      <c r="BT529"/>
      <c r="BU529"/>
      <c r="BV529"/>
      <c r="BW529"/>
      <c r="BX529"/>
      <c r="BY529"/>
      <c r="BZ529"/>
      <c r="CA529"/>
      <c r="CB529"/>
      <c r="CC529"/>
    </row>
    <row r="530" spans="8:81" x14ac:dyDescent="0.75">
      <c r="H530"/>
      <c r="I530"/>
      <c r="J530"/>
      <c r="K530"/>
      <c r="L530"/>
      <c r="M530"/>
      <c r="N530"/>
      <c r="O530"/>
      <c r="P530"/>
      <c r="Q530"/>
      <c r="R530"/>
      <c r="S530"/>
      <c r="T530"/>
      <c r="U530"/>
      <c r="V530"/>
      <c r="W530"/>
      <c r="X530"/>
      <c r="Y530"/>
      <c r="Z530"/>
      <c r="AA530"/>
      <c r="AB530"/>
      <c r="AC530"/>
      <c r="AD530"/>
      <c r="AE530"/>
      <c r="AF530"/>
      <c r="AG530"/>
      <c r="AH530"/>
      <c r="AI530"/>
      <c r="AJ530"/>
      <c r="AK530"/>
      <c r="AL530"/>
      <c r="AM530"/>
      <c r="AN530"/>
      <c r="AO530"/>
      <c r="AP530"/>
      <c r="AQ530"/>
      <c r="AR530"/>
      <c r="AS530"/>
      <c r="AT530"/>
      <c r="AU530"/>
      <c r="AV530"/>
      <c r="AW530"/>
      <c r="AX530"/>
      <c r="AY530"/>
      <c r="AZ530"/>
      <c r="BA530"/>
      <c r="BB530"/>
      <c r="BC530"/>
      <c r="BD530"/>
      <c r="BE530"/>
      <c r="BF530"/>
      <c r="BG530"/>
      <c r="BH530"/>
      <c r="BI530"/>
      <c r="BJ530"/>
      <c r="BK530"/>
      <c r="BL530"/>
      <c r="BM530"/>
      <c r="BN530"/>
      <c r="BO530"/>
      <c r="BP530"/>
      <c r="BQ530"/>
      <c r="BR530"/>
      <c r="BS530"/>
      <c r="BT530"/>
      <c r="BU530"/>
      <c r="BV530"/>
      <c r="BW530"/>
      <c r="BX530"/>
      <c r="BY530"/>
      <c r="BZ530"/>
      <c r="CA530"/>
      <c r="CB530"/>
      <c r="CC530"/>
    </row>
    <row r="531" spans="8:81" x14ac:dyDescent="0.75">
      <c r="H531"/>
      <c r="I531"/>
      <c r="J531"/>
      <c r="K531"/>
      <c r="L531"/>
      <c r="M531"/>
      <c r="N531"/>
      <c r="O531"/>
      <c r="P531"/>
      <c r="Q531"/>
      <c r="R531"/>
      <c r="S531"/>
      <c r="T531"/>
      <c r="U531"/>
      <c r="V531"/>
      <c r="W531"/>
      <c r="X531"/>
      <c r="Y531"/>
      <c r="Z531"/>
      <c r="AA531"/>
      <c r="AB531"/>
      <c r="AC531"/>
      <c r="AD531"/>
      <c r="AE531"/>
      <c r="AF531"/>
      <c r="AG531"/>
      <c r="AH531"/>
      <c r="AI531"/>
      <c r="AJ531"/>
      <c r="AK531"/>
      <c r="AL531"/>
      <c r="AM531"/>
      <c r="AN531"/>
      <c r="AO531"/>
      <c r="AP531"/>
      <c r="AQ531"/>
      <c r="AR531"/>
      <c r="AS531"/>
      <c r="AT531"/>
      <c r="AU531"/>
      <c r="AV531"/>
      <c r="AW531"/>
      <c r="AX531"/>
      <c r="AY531"/>
      <c r="AZ531"/>
      <c r="BA531"/>
      <c r="BB531"/>
      <c r="BC531"/>
      <c r="BD531"/>
      <c r="BE531"/>
      <c r="BF531"/>
      <c r="BG531"/>
      <c r="BH531"/>
      <c r="BI531"/>
      <c r="BJ531"/>
      <c r="BK531"/>
      <c r="BL531"/>
      <c r="BM531"/>
      <c r="BN531"/>
      <c r="BO531"/>
      <c r="BP531"/>
      <c r="BQ531"/>
      <c r="BR531"/>
      <c r="BS531"/>
      <c r="BT531"/>
      <c r="BU531"/>
      <c r="BV531"/>
      <c r="BW531"/>
      <c r="BX531"/>
      <c r="BY531"/>
      <c r="BZ531"/>
      <c r="CA531"/>
      <c r="CB531"/>
      <c r="CC531"/>
    </row>
    <row r="532" spans="8:81" x14ac:dyDescent="0.75">
      <c r="H532"/>
      <c r="I532"/>
      <c r="J532"/>
      <c r="K532"/>
      <c r="L532"/>
      <c r="M532"/>
      <c r="N532"/>
      <c r="O532"/>
      <c r="P532"/>
      <c r="Q532"/>
      <c r="R532"/>
      <c r="S532"/>
      <c r="T532"/>
      <c r="U532"/>
      <c r="V532"/>
      <c r="W532"/>
      <c r="X532"/>
      <c r="Y532"/>
      <c r="Z532"/>
      <c r="AA532"/>
      <c r="AB532"/>
      <c r="AC532"/>
      <c r="AD532"/>
      <c r="AE532"/>
      <c r="AF532"/>
      <c r="AG532"/>
      <c r="AH532"/>
      <c r="AI532"/>
      <c r="AJ532"/>
      <c r="AK532"/>
      <c r="AL532"/>
      <c r="AM532"/>
      <c r="AN532"/>
      <c r="AO532"/>
      <c r="AP532"/>
      <c r="AQ532"/>
      <c r="AR532"/>
      <c r="AS532"/>
      <c r="AT532"/>
      <c r="AU532"/>
      <c r="AV532"/>
      <c r="AW532"/>
      <c r="AX532"/>
      <c r="AY532"/>
      <c r="AZ532"/>
      <c r="BA532"/>
      <c r="BB532"/>
      <c r="BC532"/>
      <c r="BD532"/>
      <c r="BE532"/>
      <c r="BF532"/>
      <c r="BG532"/>
      <c r="BH532"/>
      <c r="BI532"/>
      <c r="BJ532"/>
      <c r="BK532"/>
      <c r="BL532"/>
      <c r="BM532"/>
      <c r="BN532"/>
      <c r="BO532"/>
      <c r="BP532"/>
      <c r="BQ532"/>
      <c r="BR532"/>
      <c r="BS532"/>
      <c r="BT532"/>
      <c r="BU532"/>
      <c r="BV532"/>
      <c r="BW532"/>
      <c r="BX532"/>
      <c r="BY532"/>
      <c r="BZ532"/>
      <c r="CA532"/>
      <c r="CB532"/>
      <c r="CC532"/>
    </row>
    <row r="533" spans="8:81" x14ac:dyDescent="0.75">
      <c r="H533"/>
      <c r="I533"/>
      <c r="J533"/>
      <c r="K533"/>
      <c r="L533"/>
      <c r="M533"/>
      <c r="N533"/>
      <c r="O533"/>
      <c r="P533"/>
      <c r="Q533"/>
      <c r="R533"/>
      <c r="S533"/>
      <c r="T533"/>
      <c r="U533"/>
      <c r="V533"/>
      <c r="W533"/>
      <c r="X533"/>
      <c r="Y533"/>
      <c r="Z533"/>
      <c r="AA533"/>
      <c r="AB533"/>
      <c r="AC533"/>
      <c r="AD533"/>
      <c r="AE533"/>
      <c r="AF533"/>
      <c r="AG533"/>
      <c r="AH533"/>
      <c r="AI533"/>
      <c r="AJ533"/>
      <c r="AK533"/>
      <c r="AL533"/>
      <c r="AM533"/>
      <c r="AN533"/>
      <c r="AO533"/>
      <c r="AP533"/>
      <c r="AQ533"/>
      <c r="AR533"/>
      <c r="AS533"/>
      <c r="AT533"/>
      <c r="AU533"/>
      <c r="AV533"/>
      <c r="AW533"/>
      <c r="AX533"/>
      <c r="AY533"/>
      <c r="AZ533"/>
      <c r="BA533"/>
      <c r="BB533"/>
      <c r="BC533"/>
      <c r="BD533"/>
      <c r="BE533"/>
      <c r="BF533"/>
      <c r="BG533"/>
      <c r="BH533"/>
      <c r="BI533"/>
      <c r="BJ533"/>
      <c r="BK533"/>
      <c r="BL533"/>
      <c r="BM533"/>
      <c r="BN533"/>
      <c r="BO533"/>
      <c r="BP533"/>
      <c r="BQ533"/>
      <c r="BR533"/>
      <c r="BS533"/>
      <c r="BT533"/>
      <c r="BU533"/>
      <c r="BV533"/>
      <c r="BW533"/>
      <c r="BX533"/>
      <c r="BY533"/>
      <c r="BZ533"/>
      <c r="CA533"/>
      <c r="CB533"/>
      <c r="CC533"/>
    </row>
    <row r="534" spans="8:81" x14ac:dyDescent="0.75">
      <c r="H534"/>
      <c r="I534"/>
      <c r="J534"/>
      <c r="K534"/>
      <c r="L534"/>
      <c r="M534"/>
      <c r="N534"/>
      <c r="O534"/>
      <c r="P534"/>
      <c r="Q534"/>
      <c r="R534"/>
      <c r="S534"/>
      <c r="T534"/>
      <c r="U534"/>
      <c r="V534"/>
      <c r="W534"/>
      <c r="X534"/>
      <c r="Y534"/>
      <c r="Z534"/>
      <c r="AA534"/>
      <c r="AB534"/>
      <c r="AC534"/>
      <c r="AD534"/>
      <c r="AE534"/>
      <c r="AF534"/>
      <c r="AG534"/>
      <c r="AH534"/>
      <c r="AI534"/>
      <c r="AJ534"/>
      <c r="AK534"/>
      <c r="AL534"/>
      <c r="AM534"/>
      <c r="AN534"/>
      <c r="AO534"/>
      <c r="AP534"/>
      <c r="AQ534"/>
      <c r="AR534"/>
      <c r="AS534"/>
      <c r="AT534"/>
      <c r="AU534"/>
      <c r="AV534"/>
      <c r="AW534"/>
      <c r="AX534"/>
      <c r="AY534"/>
      <c r="AZ534"/>
      <c r="BA534"/>
      <c r="BB534"/>
      <c r="BC534"/>
      <c r="BD534"/>
      <c r="BE534"/>
      <c r="BF534"/>
      <c r="BG534"/>
      <c r="BH534"/>
      <c r="BI534"/>
      <c r="BJ534"/>
      <c r="BK534"/>
      <c r="BL534"/>
      <c r="BM534"/>
      <c r="BN534"/>
      <c r="BO534"/>
      <c r="BP534"/>
      <c r="BQ534"/>
      <c r="BR534"/>
      <c r="BS534"/>
      <c r="BT534"/>
      <c r="BU534"/>
      <c r="BV534"/>
      <c r="BW534"/>
      <c r="BX534"/>
      <c r="BY534"/>
      <c r="BZ534"/>
      <c r="CA534"/>
      <c r="CB534"/>
      <c r="CC534"/>
    </row>
    <row r="535" spans="8:81" x14ac:dyDescent="0.75">
      <c r="H535"/>
      <c r="I535"/>
      <c r="J535"/>
      <c r="K535"/>
      <c r="L535"/>
      <c r="M535"/>
      <c r="N535"/>
      <c r="O535"/>
      <c r="P535"/>
      <c r="Q535"/>
      <c r="R535"/>
      <c r="S535"/>
      <c r="T535"/>
      <c r="U535"/>
      <c r="V535"/>
      <c r="W535"/>
      <c r="X535"/>
      <c r="Y535"/>
      <c r="Z535"/>
      <c r="AA535"/>
      <c r="AB535"/>
      <c r="AC535"/>
      <c r="AD535"/>
      <c r="AE535"/>
      <c r="AF535"/>
      <c r="AG535"/>
      <c r="AH535"/>
      <c r="AI535"/>
      <c r="AJ535"/>
      <c r="AK535"/>
      <c r="AL535"/>
      <c r="AM535"/>
      <c r="AN535"/>
      <c r="AO535"/>
      <c r="AP535"/>
      <c r="AQ535"/>
      <c r="AR535"/>
      <c r="AS535"/>
      <c r="AT535"/>
      <c r="AU535"/>
      <c r="AV535"/>
      <c r="AW535"/>
      <c r="AX535"/>
      <c r="AY535"/>
      <c r="AZ535"/>
      <c r="BA535"/>
      <c r="BB535"/>
      <c r="BC535"/>
      <c r="BD535"/>
      <c r="BE535"/>
      <c r="BF535"/>
      <c r="BG535"/>
      <c r="BH535"/>
      <c r="BI535"/>
      <c r="BJ535"/>
      <c r="BK535"/>
      <c r="BL535"/>
      <c r="BM535"/>
      <c r="BN535"/>
      <c r="BO535"/>
      <c r="BP535"/>
      <c r="BQ535"/>
      <c r="BR535"/>
      <c r="BS535"/>
      <c r="BT535"/>
      <c r="BU535"/>
      <c r="BV535"/>
      <c r="BW535"/>
      <c r="BX535"/>
      <c r="BY535"/>
      <c r="BZ535"/>
      <c r="CA535"/>
      <c r="CB535"/>
      <c r="CC535"/>
    </row>
    <row r="536" spans="8:81" x14ac:dyDescent="0.75">
      <c r="H536"/>
      <c r="I536"/>
      <c r="J536"/>
      <c r="K536"/>
      <c r="L536"/>
      <c r="M536"/>
      <c r="N536"/>
      <c r="O536"/>
      <c r="P536"/>
      <c r="Q536"/>
      <c r="R536"/>
      <c r="S536"/>
      <c r="T536"/>
      <c r="U536"/>
      <c r="V536"/>
      <c r="W536"/>
      <c r="X536"/>
      <c r="Y536"/>
      <c r="Z536"/>
      <c r="AA536"/>
      <c r="AB536"/>
      <c r="AC536"/>
      <c r="AD536"/>
      <c r="AE536"/>
      <c r="AF536"/>
      <c r="AG536"/>
      <c r="AH536"/>
      <c r="AI536"/>
      <c r="AJ536"/>
      <c r="AK536"/>
      <c r="AL536"/>
      <c r="AM536"/>
      <c r="AN536"/>
      <c r="AO536"/>
      <c r="AP536"/>
      <c r="AQ536"/>
      <c r="AR536"/>
      <c r="AS536"/>
      <c r="AT536"/>
      <c r="AU536"/>
      <c r="AV536"/>
      <c r="AW536"/>
      <c r="AX536"/>
      <c r="AY536"/>
      <c r="AZ536"/>
      <c r="BA536"/>
      <c r="BB536"/>
      <c r="BC536"/>
      <c r="BD536"/>
      <c r="BE536"/>
      <c r="BF536"/>
      <c r="BG536"/>
      <c r="BH536"/>
      <c r="BI536"/>
      <c r="BJ536"/>
      <c r="BK536"/>
      <c r="BL536"/>
      <c r="BM536"/>
      <c r="BN536"/>
      <c r="BO536"/>
      <c r="BP536"/>
      <c r="BQ536"/>
      <c r="BR536"/>
      <c r="BS536"/>
      <c r="BT536"/>
      <c r="BU536"/>
      <c r="BV536"/>
      <c r="BW536"/>
      <c r="BX536"/>
      <c r="BY536"/>
      <c r="BZ536"/>
      <c r="CA536"/>
      <c r="CB536"/>
      <c r="CC536"/>
    </row>
    <row r="537" spans="8:81" x14ac:dyDescent="0.75">
      <c r="H537"/>
      <c r="I537"/>
      <c r="J537"/>
      <c r="K537"/>
      <c r="L537"/>
      <c r="M537"/>
      <c r="N537"/>
      <c r="O537"/>
      <c r="P537"/>
      <c r="Q537"/>
      <c r="R537"/>
      <c r="S537"/>
      <c r="T537"/>
      <c r="U537"/>
      <c r="V537"/>
      <c r="W537"/>
      <c r="X537"/>
      <c r="Y537"/>
      <c r="Z537"/>
      <c r="AA537"/>
      <c r="AB537"/>
      <c r="AC537"/>
      <c r="AD537"/>
      <c r="AE537"/>
      <c r="AF537"/>
      <c r="AG537"/>
      <c r="AH537"/>
      <c r="AI537"/>
      <c r="AJ537"/>
      <c r="AK537"/>
      <c r="AL537"/>
      <c r="AM537"/>
      <c r="AN537"/>
      <c r="AO537"/>
      <c r="AP537"/>
      <c r="AQ537"/>
      <c r="AR537"/>
      <c r="AS537"/>
      <c r="AT537"/>
      <c r="AU537"/>
      <c r="AV537"/>
      <c r="AW537"/>
      <c r="AX537"/>
      <c r="AY537"/>
      <c r="AZ537"/>
      <c r="BA537"/>
      <c r="BB537"/>
      <c r="BC537"/>
      <c r="BD537"/>
      <c r="BE537"/>
      <c r="BF537"/>
      <c r="BG537"/>
      <c r="BH537"/>
      <c r="BI537"/>
      <c r="BJ537"/>
      <c r="BK537"/>
      <c r="BL537"/>
      <c r="BM537"/>
      <c r="BN537"/>
      <c r="BO537"/>
      <c r="BP537"/>
      <c r="BQ537"/>
      <c r="BR537"/>
      <c r="BS537"/>
      <c r="BT537"/>
      <c r="BU537"/>
      <c r="BV537"/>
      <c r="BW537"/>
      <c r="BX537"/>
      <c r="BY537"/>
      <c r="BZ537"/>
      <c r="CA537"/>
      <c r="CB537"/>
      <c r="CC537"/>
    </row>
    <row r="538" spans="8:81" x14ac:dyDescent="0.75">
      <c r="H538"/>
      <c r="I538"/>
      <c r="J538"/>
      <c r="K538"/>
      <c r="L538"/>
      <c r="M538"/>
      <c r="N538"/>
      <c r="O538"/>
      <c r="P538"/>
      <c r="Q538"/>
      <c r="R538"/>
      <c r="S538"/>
      <c r="T538"/>
      <c r="U538"/>
      <c r="V538"/>
      <c r="W538"/>
      <c r="X538"/>
      <c r="Y538"/>
      <c r="Z538"/>
      <c r="AA538"/>
      <c r="AB538"/>
      <c r="AC538"/>
      <c r="AD538"/>
      <c r="AE538"/>
      <c r="AF538"/>
      <c r="AG538"/>
      <c r="AH538"/>
      <c r="AI538"/>
      <c r="AJ538"/>
      <c r="AK538"/>
      <c r="AL538"/>
      <c r="AM538"/>
      <c r="AN538"/>
      <c r="AO538"/>
      <c r="AP538"/>
      <c r="AQ538"/>
      <c r="AR538"/>
      <c r="AS538"/>
      <c r="AT538"/>
      <c r="AU538"/>
      <c r="AV538"/>
      <c r="AW538"/>
      <c r="AX538"/>
      <c r="AY538"/>
      <c r="AZ538"/>
      <c r="BA538"/>
      <c r="BB538"/>
      <c r="BC538"/>
      <c r="BD538"/>
      <c r="BE538"/>
      <c r="BF538"/>
      <c r="BG538"/>
      <c r="BH538"/>
      <c r="BI538"/>
      <c r="BJ538"/>
      <c r="BK538"/>
      <c r="BL538"/>
      <c r="BM538"/>
      <c r="BN538"/>
      <c r="BO538"/>
      <c r="BP538"/>
      <c r="BQ538"/>
      <c r="BR538"/>
      <c r="BS538"/>
      <c r="BT538"/>
      <c r="BU538"/>
      <c r="BV538"/>
      <c r="BW538"/>
      <c r="BX538"/>
      <c r="BY538"/>
      <c r="BZ538"/>
      <c r="CA538"/>
      <c r="CB538"/>
      <c r="CC538"/>
    </row>
    <row r="539" spans="8:81" x14ac:dyDescent="0.75">
      <c r="H539"/>
      <c r="I539"/>
      <c r="J539"/>
      <c r="K539"/>
      <c r="L539"/>
      <c r="M539"/>
      <c r="N539"/>
      <c r="O539"/>
      <c r="P539"/>
      <c r="Q539"/>
      <c r="R539"/>
      <c r="S539"/>
      <c r="T539"/>
      <c r="U539"/>
      <c r="V539"/>
      <c r="W539"/>
      <c r="X539"/>
      <c r="Y539"/>
      <c r="Z539"/>
      <c r="AA539"/>
      <c r="AB539"/>
      <c r="AC539"/>
      <c r="AD539"/>
      <c r="AE539"/>
      <c r="AF539"/>
      <c r="AG539"/>
      <c r="AH539"/>
      <c r="AI539"/>
      <c r="AJ539"/>
      <c r="AK539"/>
      <c r="AL539"/>
      <c r="AM539"/>
      <c r="AN539"/>
      <c r="AO539"/>
      <c r="AP539"/>
      <c r="AQ539"/>
      <c r="AR539"/>
      <c r="AS539"/>
      <c r="AT539"/>
      <c r="AU539"/>
      <c r="AV539"/>
      <c r="AW539"/>
      <c r="AX539"/>
      <c r="AY539"/>
      <c r="AZ539"/>
      <c r="BA539"/>
      <c r="BB539"/>
      <c r="BC539"/>
      <c r="BD539"/>
      <c r="BE539"/>
      <c r="BF539"/>
      <c r="BG539"/>
      <c r="BH539"/>
      <c r="BI539"/>
      <c r="BJ539"/>
      <c r="BK539"/>
      <c r="BL539"/>
      <c r="BM539"/>
      <c r="BN539"/>
      <c r="BO539"/>
      <c r="BP539"/>
      <c r="BQ539"/>
      <c r="BR539"/>
      <c r="BS539"/>
      <c r="BT539"/>
      <c r="BU539"/>
      <c r="BV539"/>
      <c r="BW539"/>
      <c r="BX539"/>
      <c r="BY539"/>
      <c r="BZ539"/>
      <c r="CA539"/>
      <c r="CB539"/>
      <c r="CC539"/>
    </row>
    <row r="540" spans="8:81" x14ac:dyDescent="0.75">
      <c r="H540"/>
      <c r="I540"/>
      <c r="J540"/>
      <c r="K540"/>
      <c r="L540"/>
      <c r="M540"/>
      <c r="N540"/>
      <c r="O540"/>
      <c r="P540"/>
      <c r="Q540"/>
      <c r="R540"/>
      <c r="S540"/>
      <c r="T540"/>
      <c r="U540"/>
      <c r="V540"/>
      <c r="W540"/>
      <c r="X540"/>
      <c r="Y540"/>
      <c r="Z540"/>
      <c r="AA540"/>
      <c r="AB540"/>
      <c r="AC540"/>
      <c r="AD540"/>
      <c r="AE540"/>
      <c r="AF540"/>
      <c r="AG540"/>
      <c r="AH540"/>
      <c r="AI540"/>
      <c r="AJ540"/>
      <c r="AK540"/>
      <c r="AL540"/>
      <c r="AM540"/>
      <c r="AN540"/>
      <c r="AO540"/>
      <c r="AP540"/>
      <c r="AQ540"/>
      <c r="AR540"/>
      <c r="AS540"/>
      <c r="AT540"/>
      <c r="AU540"/>
      <c r="AV540"/>
      <c r="AW540"/>
      <c r="AX540"/>
      <c r="AY540"/>
      <c r="AZ540"/>
      <c r="BA540"/>
      <c r="BB540"/>
      <c r="BC540"/>
      <c r="BD540"/>
      <c r="BE540"/>
      <c r="BF540"/>
      <c r="BG540"/>
      <c r="BH540"/>
      <c r="BI540"/>
      <c r="BJ540"/>
      <c r="BK540"/>
      <c r="BL540"/>
      <c r="BM540"/>
      <c r="BN540"/>
      <c r="BO540"/>
      <c r="BP540"/>
      <c r="BQ540"/>
      <c r="BR540"/>
      <c r="BS540"/>
      <c r="BT540"/>
      <c r="BU540"/>
      <c r="BV540"/>
      <c r="BW540"/>
      <c r="BX540"/>
      <c r="BY540"/>
      <c r="BZ540"/>
      <c r="CA540"/>
      <c r="CB540"/>
      <c r="CC540"/>
    </row>
    <row r="541" spans="8:81" x14ac:dyDescent="0.75">
      <c r="H541"/>
      <c r="I541"/>
      <c r="J541"/>
      <c r="K541"/>
      <c r="L541"/>
      <c r="M541"/>
      <c r="N541"/>
      <c r="O541"/>
      <c r="P541"/>
      <c r="Q541"/>
      <c r="R541"/>
      <c r="S541"/>
      <c r="T541"/>
      <c r="U541"/>
      <c r="V541"/>
      <c r="W541"/>
      <c r="X541"/>
      <c r="Y541"/>
      <c r="Z541"/>
      <c r="AA541"/>
      <c r="AB541"/>
      <c r="AC541"/>
      <c r="AD541"/>
      <c r="AE541"/>
      <c r="AF541"/>
      <c r="AG541"/>
      <c r="AH541"/>
      <c r="AI541"/>
      <c r="AJ541"/>
      <c r="AK541"/>
      <c r="AL541"/>
      <c r="AM541"/>
      <c r="AN541"/>
      <c r="AO541"/>
      <c r="AP541"/>
      <c r="AQ541"/>
      <c r="AR541"/>
      <c r="AS541"/>
      <c r="AT541"/>
      <c r="AU541"/>
      <c r="AV541"/>
      <c r="AW541"/>
      <c r="AX541"/>
      <c r="AY541"/>
      <c r="AZ541"/>
      <c r="BA541"/>
      <c r="BB541"/>
      <c r="BC541"/>
      <c r="BD541"/>
      <c r="BE541"/>
      <c r="BF541"/>
      <c r="BG541"/>
      <c r="BH541"/>
      <c r="BI541"/>
      <c r="BJ541"/>
      <c r="BK541"/>
      <c r="BL541"/>
      <c r="BM541"/>
      <c r="BN541"/>
      <c r="BO541"/>
      <c r="BP541"/>
      <c r="BQ541"/>
      <c r="BR541"/>
      <c r="BS541"/>
      <c r="BT541"/>
      <c r="BU541"/>
      <c r="BV541"/>
      <c r="BW541"/>
      <c r="BX541"/>
      <c r="BY541"/>
      <c r="BZ541"/>
      <c r="CA541"/>
      <c r="CB541"/>
      <c r="CC541"/>
    </row>
    <row r="542" spans="8:81" x14ac:dyDescent="0.75">
      <c r="H542"/>
      <c r="I542"/>
      <c r="J542"/>
      <c r="K542"/>
      <c r="L542"/>
      <c r="M542"/>
      <c r="N542"/>
      <c r="O542"/>
      <c r="P542"/>
      <c r="Q542"/>
      <c r="R542"/>
      <c r="S542"/>
      <c r="T542"/>
      <c r="U542"/>
      <c r="V542"/>
      <c r="W542"/>
      <c r="X542"/>
      <c r="Y542"/>
      <c r="Z542"/>
      <c r="AA542"/>
      <c r="AB542"/>
      <c r="AC542"/>
      <c r="AD542"/>
      <c r="AE542"/>
      <c r="AF542"/>
      <c r="AG542"/>
      <c r="AH542"/>
      <c r="AI542"/>
      <c r="AJ542"/>
      <c r="AK542"/>
      <c r="AL542"/>
      <c r="AM542"/>
      <c r="AN542"/>
      <c r="AO542"/>
      <c r="AP542"/>
      <c r="AQ542"/>
      <c r="AR542"/>
      <c r="AS542"/>
      <c r="AT542"/>
      <c r="AU542"/>
      <c r="AV542"/>
      <c r="AW542"/>
      <c r="AX542"/>
      <c r="AY542"/>
      <c r="AZ542"/>
      <c r="BA542"/>
      <c r="BB542"/>
      <c r="BC542"/>
      <c r="BD542"/>
      <c r="BE542"/>
      <c r="BF542"/>
      <c r="BG542"/>
      <c r="BH542"/>
      <c r="BI542"/>
      <c r="BJ542"/>
      <c r="BK542"/>
      <c r="BL542"/>
      <c r="BM542"/>
      <c r="BN542"/>
      <c r="BO542"/>
      <c r="BP542"/>
      <c r="BQ542"/>
      <c r="BR542"/>
      <c r="BS542"/>
      <c r="BT542"/>
      <c r="BU542"/>
      <c r="BV542"/>
      <c r="BW542"/>
      <c r="BX542"/>
      <c r="BY542"/>
      <c r="BZ542"/>
      <c r="CA542"/>
      <c r="CB542"/>
      <c r="CC542"/>
    </row>
    <row r="543" spans="8:81" x14ac:dyDescent="0.75">
      <c r="H543"/>
      <c r="I543"/>
      <c r="J543"/>
      <c r="K543"/>
      <c r="L543"/>
      <c r="M543"/>
      <c r="N543"/>
      <c r="O543"/>
      <c r="P543"/>
      <c r="Q543"/>
      <c r="R543"/>
      <c r="S543"/>
      <c r="T543"/>
      <c r="U543"/>
      <c r="V543"/>
      <c r="W543"/>
      <c r="X543"/>
      <c r="Y543"/>
      <c r="Z543"/>
      <c r="AA543"/>
      <c r="AB543"/>
      <c r="AC543"/>
      <c r="AD543"/>
      <c r="AE543"/>
      <c r="AF543"/>
      <c r="AG543"/>
      <c r="AH543"/>
      <c r="AI543"/>
      <c r="AJ543"/>
      <c r="AK543"/>
      <c r="AL543"/>
      <c r="AM543"/>
      <c r="AN543"/>
      <c r="AO543"/>
      <c r="AP543"/>
      <c r="AQ543"/>
      <c r="AR543"/>
      <c r="AS543"/>
      <c r="AT543"/>
      <c r="AU543"/>
      <c r="AV543"/>
      <c r="AW543"/>
      <c r="AX543"/>
      <c r="AY543"/>
      <c r="AZ543"/>
      <c r="BA543"/>
      <c r="BB543"/>
      <c r="BC543"/>
      <c r="BD543"/>
      <c r="BE543"/>
      <c r="BF543"/>
      <c r="BG543"/>
      <c r="BH543"/>
      <c r="BI543"/>
      <c r="BJ543"/>
      <c r="BK543"/>
      <c r="BL543"/>
      <c r="BM543"/>
      <c r="BN543"/>
      <c r="BO543"/>
      <c r="BP543"/>
      <c r="BQ543"/>
      <c r="BR543"/>
      <c r="BS543"/>
      <c r="BT543"/>
      <c r="BU543"/>
      <c r="BV543"/>
      <c r="BW543"/>
      <c r="BX543"/>
      <c r="BY543"/>
      <c r="BZ543"/>
      <c r="CA543"/>
      <c r="CB543"/>
      <c r="CC543"/>
    </row>
    <row r="544" spans="8:81" x14ac:dyDescent="0.75">
      <c r="H544"/>
      <c r="I544"/>
      <c r="J544"/>
      <c r="K544"/>
      <c r="L544"/>
      <c r="M544"/>
      <c r="N544"/>
      <c r="O544"/>
      <c r="P544"/>
      <c r="Q544"/>
      <c r="R544"/>
      <c r="S544"/>
      <c r="T544"/>
      <c r="U544"/>
      <c r="V544"/>
      <c r="W544"/>
      <c r="X544"/>
      <c r="Y544"/>
      <c r="Z544"/>
      <c r="AA544"/>
      <c r="AB544"/>
      <c r="AC544"/>
      <c r="AD544"/>
      <c r="AE544"/>
      <c r="AF544"/>
      <c r="AG544"/>
      <c r="AH544"/>
      <c r="AI544"/>
      <c r="AJ544"/>
      <c r="AK544"/>
      <c r="AL544"/>
      <c r="AM544"/>
      <c r="AN544"/>
      <c r="AO544"/>
      <c r="AP544"/>
      <c r="AQ544"/>
      <c r="AR544"/>
      <c r="AS544"/>
      <c r="AT544"/>
      <c r="AU544"/>
      <c r="AV544"/>
      <c r="AW544"/>
      <c r="AX544"/>
      <c r="AY544"/>
      <c r="AZ544"/>
      <c r="BA544"/>
      <c r="BB544"/>
      <c r="BC544"/>
      <c r="BD544"/>
      <c r="BE544"/>
      <c r="BF544"/>
      <c r="BG544"/>
      <c r="BH544"/>
      <c r="BI544"/>
      <c r="BJ544"/>
      <c r="BK544"/>
      <c r="BL544"/>
      <c r="BM544"/>
      <c r="BN544"/>
      <c r="BO544"/>
      <c r="BP544"/>
      <c r="BQ544"/>
      <c r="BR544"/>
      <c r="BS544"/>
      <c r="BT544"/>
      <c r="BU544"/>
      <c r="BV544"/>
      <c r="BW544"/>
      <c r="BX544"/>
      <c r="BY544"/>
      <c r="BZ544"/>
      <c r="CA544"/>
      <c r="CB544"/>
      <c r="CC544"/>
    </row>
    <row r="545" spans="8:81" x14ac:dyDescent="0.75">
      <c r="H545"/>
      <c r="I545"/>
      <c r="J545"/>
      <c r="K545"/>
      <c r="L545"/>
      <c r="M545"/>
      <c r="N545"/>
      <c r="O545"/>
      <c r="P545"/>
      <c r="Q545"/>
      <c r="R545"/>
      <c r="S545"/>
      <c r="T545"/>
      <c r="U545"/>
      <c r="V545"/>
      <c r="W545"/>
      <c r="X545"/>
      <c r="Y545"/>
      <c r="Z545"/>
      <c r="AA545"/>
      <c r="AB545"/>
      <c r="AC545"/>
      <c r="AD545"/>
      <c r="AE545"/>
      <c r="AF545"/>
      <c r="AG545"/>
      <c r="AH545"/>
      <c r="AI545"/>
      <c r="AJ545"/>
      <c r="AK545"/>
      <c r="AL545"/>
      <c r="AM545"/>
      <c r="AN545"/>
      <c r="AO545"/>
      <c r="AP545"/>
      <c r="AQ545"/>
      <c r="AR545"/>
      <c r="AS545"/>
      <c r="AT545"/>
      <c r="AU545"/>
      <c r="AV545"/>
      <c r="AW545"/>
      <c r="AX545"/>
      <c r="AY545"/>
      <c r="AZ545"/>
      <c r="BA545"/>
      <c r="BB545"/>
      <c r="BC545"/>
      <c r="BD545"/>
      <c r="BE545"/>
      <c r="BF545"/>
      <c r="BG545"/>
      <c r="BH545"/>
      <c r="BI545"/>
      <c r="BJ545"/>
      <c r="BK545"/>
      <c r="BL545"/>
      <c r="BM545"/>
      <c r="BN545"/>
      <c r="BO545"/>
      <c r="BP545"/>
      <c r="BQ545"/>
      <c r="BR545"/>
      <c r="BS545"/>
      <c r="BT545"/>
      <c r="BU545"/>
      <c r="BV545"/>
      <c r="BW545"/>
      <c r="BX545"/>
      <c r="BY545"/>
      <c r="BZ545"/>
      <c r="CA545"/>
      <c r="CB545"/>
      <c r="CC545"/>
    </row>
    <row r="546" spans="8:81" x14ac:dyDescent="0.75">
      <c r="H546"/>
      <c r="I546"/>
      <c r="J546"/>
      <c r="K546"/>
      <c r="L546"/>
      <c r="M546"/>
      <c r="N546"/>
      <c r="O546"/>
      <c r="P546"/>
      <c r="Q546"/>
      <c r="R546"/>
      <c r="S546"/>
      <c r="T546"/>
      <c r="U546"/>
      <c r="V546"/>
      <c r="W546"/>
      <c r="X546"/>
      <c r="Y546"/>
      <c r="Z546"/>
      <c r="AA546"/>
      <c r="AB546"/>
      <c r="AC546"/>
      <c r="AD546"/>
      <c r="AE546"/>
      <c r="AF546"/>
      <c r="AG546"/>
      <c r="AH546"/>
      <c r="AI546"/>
      <c r="AJ546"/>
      <c r="AK546"/>
      <c r="AL546"/>
      <c r="AM546"/>
      <c r="AN546"/>
      <c r="AO546"/>
      <c r="AP546"/>
      <c r="AQ546"/>
      <c r="AR546"/>
      <c r="AS546"/>
      <c r="AT546"/>
      <c r="AU546"/>
      <c r="AV546"/>
      <c r="AW546"/>
      <c r="AX546"/>
      <c r="AY546"/>
      <c r="AZ546"/>
      <c r="BA546"/>
      <c r="BB546"/>
      <c r="BC546"/>
      <c r="BD546"/>
      <c r="BE546"/>
      <c r="BF546"/>
      <c r="BG546"/>
      <c r="BH546"/>
      <c r="BI546"/>
      <c r="BJ546"/>
      <c r="BK546"/>
      <c r="BL546"/>
      <c r="BM546"/>
      <c r="BN546"/>
      <c r="BO546"/>
      <c r="BP546"/>
      <c r="BQ546"/>
      <c r="BR546"/>
      <c r="BS546"/>
      <c r="BT546"/>
      <c r="BU546"/>
      <c r="BV546"/>
      <c r="BW546"/>
      <c r="BX546"/>
      <c r="BY546"/>
      <c r="BZ546"/>
      <c r="CA546"/>
      <c r="CB546"/>
      <c r="CC546"/>
    </row>
    <row r="547" spans="8:81" x14ac:dyDescent="0.75">
      <c r="H547"/>
      <c r="I547"/>
      <c r="J547"/>
      <c r="K547"/>
      <c r="L547"/>
      <c r="M547"/>
      <c r="N547"/>
      <c r="O547"/>
      <c r="P547"/>
      <c r="Q547"/>
      <c r="R547"/>
      <c r="S547"/>
      <c r="T547"/>
      <c r="U547"/>
      <c r="V547"/>
      <c r="W547"/>
      <c r="X547"/>
      <c r="Y547"/>
      <c r="Z547"/>
      <c r="AA547"/>
      <c r="AB547"/>
      <c r="AC547"/>
      <c r="AD547"/>
      <c r="AE547"/>
      <c r="AF547"/>
      <c r="AG547"/>
      <c r="AH547"/>
      <c r="AI547"/>
      <c r="AJ547"/>
      <c r="AK547"/>
      <c r="AL547"/>
      <c r="AM547"/>
      <c r="AN547"/>
      <c r="AO547"/>
      <c r="AP547"/>
      <c r="AQ547"/>
      <c r="AR547"/>
      <c r="AS547"/>
      <c r="AT547"/>
      <c r="AU547"/>
      <c r="AV547"/>
      <c r="AW547"/>
      <c r="AX547"/>
      <c r="AY547"/>
      <c r="AZ547"/>
      <c r="BA547"/>
      <c r="BB547"/>
      <c r="BC547"/>
      <c r="BD547"/>
      <c r="BE547"/>
      <c r="BF547"/>
      <c r="BG547"/>
      <c r="BH547"/>
      <c r="BI547"/>
      <c r="BJ547"/>
      <c r="BK547"/>
      <c r="BL547"/>
      <c r="BM547"/>
      <c r="BN547"/>
      <c r="BO547"/>
      <c r="BP547"/>
      <c r="BQ547"/>
      <c r="BR547"/>
      <c r="BS547"/>
      <c r="BT547"/>
      <c r="BU547"/>
      <c r="BV547"/>
      <c r="BW547"/>
      <c r="BX547"/>
      <c r="BY547"/>
      <c r="BZ547"/>
      <c r="CA547"/>
      <c r="CB547"/>
      <c r="CC547"/>
    </row>
    <row r="548" spans="8:81" x14ac:dyDescent="0.75">
      <c r="H548"/>
      <c r="I548"/>
      <c r="J548"/>
      <c r="K548"/>
      <c r="L548"/>
      <c r="M548"/>
      <c r="N548"/>
      <c r="O548"/>
      <c r="P548"/>
      <c r="Q548"/>
      <c r="R548"/>
      <c r="S548"/>
      <c r="T548"/>
      <c r="U548"/>
      <c r="V548"/>
      <c r="W548"/>
      <c r="X548"/>
      <c r="Y548"/>
      <c r="Z548"/>
      <c r="AA548"/>
      <c r="AB548"/>
      <c r="AC548"/>
      <c r="AD548"/>
      <c r="AE548"/>
      <c r="AF548"/>
      <c r="AG548"/>
      <c r="AH548"/>
      <c r="AI548"/>
      <c r="AJ548"/>
      <c r="AK548"/>
      <c r="AL548"/>
      <c r="AM548"/>
      <c r="AN548"/>
      <c r="AO548"/>
      <c r="AP548"/>
      <c r="AQ548"/>
      <c r="AR548"/>
      <c r="AS548"/>
      <c r="AT548"/>
      <c r="AU548"/>
      <c r="AV548"/>
      <c r="AW548"/>
      <c r="AX548"/>
      <c r="AY548"/>
      <c r="AZ548"/>
      <c r="BA548"/>
      <c r="BB548"/>
      <c r="BC548"/>
      <c r="BD548"/>
      <c r="BE548"/>
      <c r="BF548"/>
      <c r="BG548"/>
      <c r="BH548"/>
      <c r="BI548"/>
      <c r="BJ548"/>
      <c r="BK548"/>
      <c r="BL548"/>
      <c r="BM548"/>
      <c r="BN548"/>
      <c r="BO548"/>
      <c r="BP548"/>
      <c r="BQ548"/>
      <c r="BR548"/>
      <c r="BS548"/>
      <c r="BT548"/>
      <c r="BU548"/>
      <c r="BV548"/>
      <c r="BW548"/>
      <c r="BX548"/>
      <c r="BY548"/>
      <c r="BZ548"/>
      <c r="CA548"/>
      <c r="CB548"/>
      <c r="CC548"/>
    </row>
    <row r="549" spans="8:81" x14ac:dyDescent="0.75">
      <c r="H549"/>
      <c r="I549"/>
      <c r="J549"/>
      <c r="K549"/>
      <c r="L549"/>
      <c r="M549"/>
      <c r="N549"/>
      <c r="O549"/>
      <c r="P549"/>
      <c r="Q549"/>
      <c r="R549"/>
      <c r="S549"/>
      <c r="T549"/>
      <c r="U549"/>
      <c r="V549"/>
      <c r="W549"/>
      <c r="X549"/>
      <c r="Y549"/>
      <c r="Z549"/>
      <c r="AA549"/>
      <c r="AB549"/>
      <c r="AC549"/>
      <c r="AD549"/>
      <c r="AE549"/>
      <c r="AF549"/>
      <c r="AG549"/>
      <c r="AH549"/>
      <c r="AI549"/>
      <c r="AJ549"/>
      <c r="AK549"/>
      <c r="AL549"/>
      <c r="AM549"/>
      <c r="AN549"/>
      <c r="AO549"/>
      <c r="AP549"/>
      <c r="AQ549"/>
      <c r="AR549"/>
      <c r="AS549"/>
      <c r="AT549"/>
      <c r="AU549"/>
      <c r="AV549"/>
      <c r="AW549"/>
      <c r="AX549"/>
      <c r="AY549"/>
      <c r="AZ549"/>
      <c r="BA549"/>
      <c r="BB549"/>
      <c r="BC549"/>
      <c r="BD549"/>
      <c r="BE549"/>
      <c r="BF549"/>
      <c r="BG549"/>
      <c r="BH549"/>
      <c r="BI549"/>
      <c r="BJ549"/>
      <c r="BK549"/>
      <c r="BL549"/>
      <c r="BM549"/>
      <c r="BN549"/>
      <c r="BO549"/>
      <c r="BP549"/>
      <c r="BQ549"/>
      <c r="BR549"/>
      <c r="BS549"/>
      <c r="BT549"/>
      <c r="BU549"/>
      <c r="BV549"/>
      <c r="BW549"/>
      <c r="BX549"/>
      <c r="BY549"/>
      <c r="BZ549"/>
      <c r="CA549"/>
      <c r="CB549"/>
      <c r="CC549"/>
    </row>
    <row r="550" spans="8:81" x14ac:dyDescent="0.75">
      <c r="H550"/>
      <c r="I550"/>
      <c r="J550"/>
      <c r="K550"/>
      <c r="L550"/>
      <c r="M550"/>
      <c r="N550"/>
      <c r="O550"/>
      <c r="P550"/>
      <c r="Q550"/>
      <c r="R550"/>
      <c r="S550"/>
      <c r="T550"/>
      <c r="U550"/>
      <c r="V550"/>
      <c r="W550"/>
      <c r="X550"/>
      <c r="Y550"/>
      <c r="Z550"/>
      <c r="AA550"/>
      <c r="AB550"/>
      <c r="AC550"/>
      <c r="AD550"/>
      <c r="AE550"/>
      <c r="AF550"/>
      <c r="AG550"/>
      <c r="AH550"/>
      <c r="AI550"/>
      <c r="AJ550"/>
      <c r="AK550"/>
      <c r="AL550"/>
      <c r="AM550"/>
      <c r="AN550"/>
      <c r="AO550"/>
      <c r="AP550"/>
      <c r="AQ550"/>
      <c r="AR550"/>
      <c r="AS550"/>
      <c r="AT550"/>
      <c r="AU550"/>
      <c r="AV550"/>
      <c r="AW550"/>
      <c r="AX550"/>
      <c r="AY550"/>
      <c r="AZ550"/>
      <c r="BA550"/>
      <c r="BB550"/>
      <c r="BC550"/>
      <c r="BD550"/>
      <c r="BE550"/>
      <c r="BF550"/>
      <c r="BG550"/>
      <c r="BH550"/>
      <c r="BI550"/>
      <c r="BJ550"/>
      <c r="BK550"/>
      <c r="BL550"/>
      <c r="BM550"/>
      <c r="BN550"/>
      <c r="BO550"/>
      <c r="BP550"/>
      <c r="BQ550"/>
      <c r="BR550"/>
      <c r="BS550"/>
      <c r="BT550"/>
      <c r="BU550"/>
      <c r="BV550"/>
      <c r="BW550"/>
      <c r="BX550"/>
      <c r="BY550"/>
      <c r="BZ550"/>
      <c r="CA550"/>
      <c r="CB550"/>
      <c r="CC550"/>
    </row>
    <row r="551" spans="8:81" x14ac:dyDescent="0.75">
      <c r="H551"/>
      <c r="I551"/>
      <c r="J551"/>
      <c r="K551"/>
      <c r="L551"/>
      <c r="M551"/>
      <c r="N551"/>
      <c r="O551"/>
      <c r="P551"/>
      <c r="Q551"/>
      <c r="R551"/>
      <c r="S551"/>
      <c r="T551"/>
      <c r="U551"/>
      <c r="V551"/>
      <c r="W551"/>
      <c r="X551"/>
      <c r="Y551"/>
      <c r="Z551"/>
      <c r="AA551"/>
      <c r="AB551"/>
      <c r="AC551"/>
      <c r="AD551"/>
      <c r="AE551"/>
      <c r="AF551"/>
      <c r="AG551"/>
      <c r="AH551"/>
      <c r="AI551"/>
      <c r="AJ551"/>
      <c r="AK551"/>
      <c r="AL551"/>
      <c r="AM551"/>
      <c r="AN551"/>
      <c r="AO551"/>
      <c r="AP551"/>
      <c r="AQ551"/>
      <c r="AR551"/>
      <c r="AS551"/>
      <c r="AT551"/>
      <c r="AU551"/>
      <c r="AV551"/>
      <c r="AW551"/>
      <c r="AX551"/>
      <c r="AY551"/>
      <c r="AZ551"/>
      <c r="BA551"/>
      <c r="BB551"/>
      <c r="BC551"/>
      <c r="BD551"/>
      <c r="BE551"/>
      <c r="BF551"/>
      <c r="BG551"/>
      <c r="BH551"/>
      <c r="BI551"/>
      <c r="BJ551"/>
      <c r="BK551"/>
      <c r="BL551"/>
      <c r="BM551"/>
      <c r="BN551"/>
      <c r="BO551"/>
      <c r="BP551"/>
      <c r="BQ551"/>
      <c r="BR551"/>
      <c r="BS551"/>
      <c r="BT551"/>
      <c r="BU551"/>
      <c r="BV551"/>
      <c r="BW551"/>
      <c r="BX551"/>
      <c r="BY551"/>
      <c r="BZ551"/>
      <c r="CA551"/>
      <c r="CB551"/>
      <c r="CC551"/>
    </row>
    <row r="552" spans="8:81" x14ac:dyDescent="0.75">
      <c r="H552"/>
      <c r="I552"/>
      <c r="J552"/>
      <c r="K552"/>
      <c r="L552"/>
      <c r="M552"/>
      <c r="N552"/>
      <c r="O552"/>
      <c r="P552"/>
      <c r="Q552"/>
      <c r="R552"/>
      <c r="S552"/>
      <c r="T552"/>
      <c r="U552"/>
      <c r="V552"/>
      <c r="W552"/>
      <c r="X552"/>
      <c r="Y552"/>
      <c r="Z552"/>
      <c r="AA552"/>
      <c r="AB552"/>
      <c r="AC552"/>
      <c r="AD552"/>
      <c r="AE552"/>
      <c r="AF552"/>
      <c r="AG552"/>
      <c r="AH552"/>
      <c r="AI552"/>
      <c r="AJ552"/>
      <c r="AK552"/>
      <c r="AL552"/>
      <c r="AM552"/>
      <c r="AN552"/>
      <c r="AO552"/>
      <c r="AP552"/>
      <c r="AQ552"/>
      <c r="AR552"/>
      <c r="AS552"/>
      <c r="AT552"/>
      <c r="AU552"/>
      <c r="AV552"/>
      <c r="AW552"/>
      <c r="AX552"/>
      <c r="AY552"/>
      <c r="AZ552"/>
      <c r="BA552"/>
      <c r="BB552"/>
      <c r="BC552"/>
      <c r="BD552"/>
      <c r="BE552"/>
      <c r="BF552"/>
      <c r="BG552"/>
      <c r="BH552"/>
      <c r="BI552"/>
      <c r="BJ552"/>
      <c r="BK552"/>
      <c r="BL552"/>
      <c r="BM552"/>
      <c r="BN552"/>
      <c r="BO552"/>
      <c r="BP552"/>
      <c r="BQ552"/>
      <c r="BR552"/>
      <c r="BS552"/>
      <c r="BT552"/>
      <c r="BU552"/>
      <c r="BV552"/>
      <c r="BW552"/>
      <c r="BX552"/>
      <c r="BY552"/>
      <c r="BZ552"/>
      <c r="CA552"/>
      <c r="CB552"/>
      <c r="CC552"/>
    </row>
    <row r="553" spans="8:81" x14ac:dyDescent="0.75">
      <c r="H553"/>
      <c r="I553"/>
      <c r="J553"/>
      <c r="K553"/>
      <c r="L553"/>
      <c r="M553"/>
      <c r="N553"/>
      <c r="O553"/>
      <c r="P553"/>
      <c r="Q553"/>
      <c r="R553"/>
      <c r="S553"/>
      <c r="T553"/>
      <c r="U553"/>
      <c r="V553"/>
      <c r="W553"/>
      <c r="X553"/>
      <c r="Y553"/>
      <c r="Z553"/>
      <c r="AA553"/>
      <c r="AB553"/>
      <c r="AC553"/>
      <c r="AD553"/>
      <c r="AE553"/>
      <c r="AF553"/>
      <c r="AG553"/>
      <c r="AH553"/>
      <c r="AI553"/>
      <c r="AJ553"/>
      <c r="AK553"/>
      <c r="AL553"/>
      <c r="AM553"/>
      <c r="AN553"/>
      <c r="AO553"/>
      <c r="AP553"/>
      <c r="AQ553"/>
      <c r="AR553"/>
      <c r="AS553"/>
      <c r="AT553"/>
      <c r="AU553"/>
      <c r="AV553"/>
      <c r="AW553"/>
      <c r="AX553"/>
      <c r="AY553"/>
      <c r="AZ553"/>
      <c r="BA553"/>
      <c r="BB553"/>
      <c r="BC553"/>
      <c r="BD553"/>
      <c r="BE553"/>
      <c r="BF553"/>
      <c r="BG553"/>
      <c r="BH553"/>
      <c r="BI553"/>
      <c r="BJ553"/>
      <c r="BK553"/>
      <c r="BL553"/>
      <c r="BM553"/>
      <c r="BN553"/>
      <c r="BO553"/>
      <c r="BP553"/>
      <c r="BQ553"/>
      <c r="BR553"/>
      <c r="BS553"/>
      <c r="BT553"/>
      <c r="BU553"/>
      <c r="BV553"/>
      <c r="BW553"/>
      <c r="BX553"/>
      <c r="BY553"/>
      <c r="BZ553"/>
      <c r="CA553"/>
      <c r="CB553"/>
      <c r="CC553"/>
    </row>
    <row r="554" spans="8:81" x14ac:dyDescent="0.75">
      <c r="H554"/>
      <c r="I554"/>
      <c r="J554"/>
      <c r="K554"/>
      <c r="L554"/>
      <c r="M554"/>
      <c r="N554"/>
      <c r="O554"/>
      <c r="P554"/>
      <c r="Q554"/>
      <c r="R554"/>
      <c r="S554"/>
      <c r="T554"/>
      <c r="U554"/>
      <c r="V554"/>
      <c r="W554"/>
      <c r="X554"/>
      <c r="Y554"/>
      <c r="Z554"/>
      <c r="AA554"/>
      <c r="AB554"/>
      <c r="AC554"/>
      <c r="AD554"/>
      <c r="AE554"/>
      <c r="AF554"/>
      <c r="AG554"/>
      <c r="AH554"/>
      <c r="AI554"/>
      <c r="AJ554"/>
      <c r="AK554"/>
      <c r="AL554"/>
      <c r="AM554"/>
      <c r="AN554"/>
      <c r="AO554"/>
      <c r="AP554"/>
      <c r="AQ554"/>
      <c r="AR554"/>
      <c r="AS554"/>
      <c r="AT554"/>
      <c r="AU554"/>
      <c r="AV554"/>
      <c r="AW554"/>
      <c r="AX554"/>
      <c r="AY554"/>
      <c r="AZ554"/>
      <c r="BA554"/>
      <c r="BB554"/>
      <c r="BC554"/>
      <c r="BD554"/>
      <c r="BE554"/>
      <c r="BF554"/>
      <c r="BG554"/>
      <c r="BH554"/>
      <c r="BI554"/>
      <c r="BJ554"/>
      <c r="BK554"/>
      <c r="BL554"/>
      <c r="BM554"/>
      <c r="BN554"/>
      <c r="BO554"/>
      <c r="BP554"/>
      <c r="BQ554"/>
      <c r="BR554"/>
      <c r="BS554"/>
      <c r="BT554"/>
      <c r="BU554"/>
      <c r="BV554"/>
      <c r="BW554"/>
      <c r="BX554"/>
      <c r="BY554"/>
      <c r="BZ554"/>
      <c r="CA554"/>
      <c r="CB554"/>
      <c r="CC554"/>
    </row>
    <row r="555" spans="8:81" x14ac:dyDescent="0.75">
      <c r="H555"/>
      <c r="I555"/>
      <c r="J555"/>
      <c r="K555"/>
      <c r="L555"/>
      <c r="M555"/>
      <c r="N555"/>
      <c r="O555"/>
      <c r="P555"/>
      <c r="Q555"/>
      <c r="R555"/>
      <c r="S555"/>
      <c r="T555"/>
      <c r="U555"/>
      <c r="V555"/>
      <c r="W555"/>
      <c r="X555"/>
      <c r="Y555"/>
      <c r="Z555"/>
      <c r="AA555"/>
      <c r="AB555"/>
      <c r="AC555"/>
      <c r="AD555"/>
      <c r="AE555"/>
      <c r="AF555"/>
      <c r="AG555"/>
      <c r="AH555"/>
      <c r="AI555"/>
      <c r="AJ555"/>
      <c r="AK555"/>
      <c r="AL555"/>
      <c r="AM555"/>
      <c r="AN555"/>
      <c r="AO555"/>
      <c r="AP555"/>
      <c r="AQ555"/>
      <c r="AR555"/>
      <c r="AS555"/>
      <c r="AT555"/>
      <c r="AU555"/>
      <c r="AV555"/>
      <c r="AW555"/>
      <c r="AX555"/>
      <c r="AY555"/>
      <c r="AZ555"/>
      <c r="BA555"/>
      <c r="BB555"/>
      <c r="BC555"/>
      <c r="BD555"/>
      <c r="BE555"/>
      <c r="BF555"/>
      <c r="BG555"/>
      <c r="BH555"/>
      <c r="BI555"/>
      <c r="BJ555"/>
      <c r="BK555"/>
      <c r="BL555"/>
      <c r="BM555"/>
      <c r="BN555"/>
      <c r="BO555"/>
      <c r="BP555"/>
      <c r="BQ555"/>
      <c r="BR555"/>
      <c r="BS555"/>
      <c r="BT555"/>
      <c r="BU555"/>
      <c r="BV555"/>
      <c r="BW555"/>
      <c r="BX555"/>
      <c r="BY555"/>
      <c r="BZ555"/>
      <c r="CA555"/>
      <c r="CB555"/>
      <c r="CC555"/>
    </row>
    <row r="556" spans="8:81" x14ac:dyDescent="0.75">
      <c r="H556"/>
      <c r="I556"/>
      <c r="J556"/>
      <c r="K556"/>
      <c r="L556"/>
      <c r="M556"/>
      <c r="N556"/>
      <c r="O556"/>
      <c r="P556"/>
      <c r="Q556"/>
      <c r="R556"/>
      <c r="S556"/>
      <c r="T556"/>
      <c r="U556"/>
      <c r="V556"/>
      <c r="W556"/>
      <c r="X556"/>
      <c r="Y556"/>
      <c r="Z556"/>
      <c r="AA556"/>
      <c r="AB556"/>
      <c r="AC556"/>
      <c r="AD556"/>
      <c r="AE556"/>
      <c r="AF556"/>
      <c r="AG556"/>
      <c r="AH556"/>
      <c r="AI556"/>
      <c r="AJ556"/>
      <c r="AK556"/>
      <c r="AL556"/>
      <c r="AM556"/>
      <c r="AN556"/>
      <c r="AO556"/>
      <c r="AP556"/>
      <c r="AQ556"/>
      <c r="AR556"/>
      <c r="AS556"/>
      <c r="AT556"/>
      <c r="AU556"/>
      <c r="AV556"/>
      <c r="AW556"/>
      <c r="AX556"/>
      <c r="AY556"/>
      <c r="AZ556"/>
      <c r="BA556"/>
      <c r="BB556"/>
      <c r="BC556"/>
      <c r="BD556"/>
      <c r="BE556"/>
      <c r="BF556"/>
      <c r="BG556"/>
      <c r="BH556"/>
      <c r="BI556"/>
      <c r="BJ556"/>
      <c r="BK556"/>
      <c r="BL556"/>
      <c r="BM556"/>
      <c r="BN556"/>
      <c r="BO556"/>
      <c r="BP556"/>
      <c r="BQ556"/>
      <c r="BR556"/>
      <c r="BS556"/>
      <c r="BT556"/>
      <c r="BU556"/>
      <c r="BV556"/>
      <c r="BW556"/>
      <c r="BX556"/>
      <c r="BY556"/>
      <c r="BZ556"/>
      <c r="CA556"/>
      <c r="CB556"/>
      <c r="CC556"/>
    </row>
    <row r="557" spans="8:81" x14ac:dyDescent="0.75">
      <c r="H557"/>
      <c r="I557"/>
      <c r="J557"/>
      <c r="K557"/>
      <c r="L557"/>
      <c r="M557"/>
      <c r="N557"/>
      <c r="O557"/>
      <c r="P557"/>
      <c r="Q557"/>
      <c r="R557"/>
      <c r="S557"/>
      <c r="T557"/>
      <c r="U557"/>
      <c r="V557"/>
      <c r="W557"/>
      <c r="X557"/>
      <c r="Y557"/>
      <c r="Z557"/>
      <c r="AA557"/>
      <c r="AB557"/>
      <c r="AC557"/>
      <c r="AD557"/>
      <c r="AE557"/>
      <c r="AF557"/>
      <c r="AG557"/>
      <c r="AH557"/>
      <c r="AI557"/>
      <c r="AJ557"/>
      <c r="AK557"/>
      <c r="AL557"/>
      <c r="AM557"/>
      <c r="AN557"/>
      <c r="AO557"/>
      <c r="AP557"/>
      <c r="AQ557"/>
      <c r="AR557"/>
      <c r="AS557"/>
      <c r="AT557"/>
      <c r="AU557"/>
      <c r="AV557"/>
      <c r="AW557"/>
      <c r="AX557"/>
      <c r="AY557"/>
      <c r="AZ557"/>
      <c r="BA557"/>
      <c r="BB557"/>
      <c r="BC557"/>
      <c r="BD557"/>
      <c r="BE557"/>
      <c r="BF557"/>
      <c r="BG557"/>
      <c r="BH557"/>
      <c r="BI557"/>
      <c r="BJ557"/>
      <c r="BK557"/>
      <c r="BL557"/>
      <c r="BM557"/>
      <c r="BN557"/>
      <c r="BO557"/>
      <c r="BP557"/>
      <c r="BQ557"/>
      <c r="BR557"/>
      <c r="BS557"/>
      <c r="BT557"/>
      <c r="BU557"/>
      <c r="BV557"/>
      <c r="BW557"/>
      <c r="BX557"/>
      <c r="BY557"/>
      <c r="BZ557"/>
      <c r="CA557"/>
      <c r="CB557"/>
      <c r="CC557"/>
    </row>
    <row r="558" spans="8:81" x14ac:dyDescent="0.75">
      <c r="H558"/>
      <c r="I558"/>
      <c r="J558"/>
      <c r="K558"/>
      <c r="L558"/>
      <c r="M558"/>
      <c r="N558"/>
      <c r="O558"/>
      <c r="P558"/>
      <c r="Q558"/>
      <c r="R558"/>
      <c r="S558"/>
      <c r="T558"/>
      <c r="U558"/>
      <c r="V558"/>
      <c r="W558"/>
      <c r="X558"/>
      <c r="Y558"/>
      <c r="Z558"/>
      <c r="AA558"/>
      <c r="AB558"/>
      <c r="AC558"/>
      <c r="AD558"/>
      <c r="AE558"/>
      <c r="AF558"/>
      <c r="AG558"/>
      <c r="AH558"/>
      <c r="AI558"/>
      <c r="AJ558"/>
      <c r="AK558"/>
      <c r="AL558"/>
      <c r="AM558"/>
      <c r="AN558"/>
      <c r="AO558"/>
      <c r="AP558"/>
      <c r="AQ558"/>
      <c r="AR558"/>
      <c r="AS558"/>
      <c r="AT558"/>
      <c r="AU558"/>
      <c r="AV558"/>
      <c r="AW558"/>
      <c r="AX558"/>
      <c r="AY558"/>
      <c r="AZ558"/>
      <c r="BA558"/>
      <c r="BB558"/>
      <c r="BC558"/>
      <c r="BD558"/>
      <c r="BE558"/>
      <c r="BF558"/>
      <c r="BG558"/>
      <c r="BH558"/>
      <c r="BI558"/>
      <c r="BJ558"/>
      <c r="BK558"/>
      <c r="BL558"/>
      <c r="BM558"/>
      <c r="BN558"/>
      <c r="BO558"/>
      <c r="BP558"/>
      <c r="BQ558"/>
      <c r="BR558"/>
      <c r="BS558"/>
      <c r="BT558"/>
      <c r="BU558"/>
      <c r="BV558"/>
      <c r="BW558"/>
      <c r="BX558"/>
      <c r="BY558"/>
      <c r="BZ558"/>
      <c r="CA558"/>
      <c r="CB558"/>
      <c r="CC558"/>
    </row>
    <row r="559" spans="8:81" x14ac:dyDescent="0.75">
      <c r="H559"/>
      <c r="I559"/>
      <c r="J559"/>
      <c r="K559"/>
      <c r="L559"/>
      <c r="M559"/>
      <c r="N559"/>
      <c r="O559"/>
      <c r="P559"/>
      <c r="Q559"/>
      <c r="R559"/>
      <c r="S559"/>
      <c r="T559"/>
      <c r="U559"/>
      <c r="V559"/>
      <c r="W559"/>
      <c r="X559"/>
      <c r="Y559"/>
      <c r="Z559"/>
      <c r="AA559"/>
      <c r="AB559"/>
      <c r="AC559"/>
      <c r="AD559"/>
      <c r="AE559"/>
      <c r="AF559"/>
      <c r="AG559"/>
      <c r="AH559"/>
      <c r="AI559"/>
      <c r="AJ559"/>
      <c r="AK559"/>
      <c r="AL559"/>
      <c r="AM559"/>
      <c r="AN559"/>
      <c r="AO559"/>
      <c r="AP559"/>
      <c r="AQ559"/>
      <c r="AR559"/>
      <c r="AS559"/>
      <c r="AT559"/>
      <c r="AU559"/>
      <c r="AV559"/>
      <c r="AW559"/>
      <c r="AX559"/>
      <c r="AY559"/>
      <c r="AZ559"/>
      <c r="BA559"/>
      <c r="BB559"/>
      <c r="BC559"/>
      <c r="BD559"/>
      <c r="BE559"/>
      <c r="BF559"/>
      <c r="BG559"/>
      <c r="BH559"/>
      <c r="BI559"/>
      <c r="BJ559"/>
      <c r="BK559"/>
      <c r="BL559"/>
      <c r="BM559"/>
      <c r="BN559"/>
      <c r="BO559"/>
      <c r="BP559"/>
      <c r="BQ559"/>
      <c r="BR559"/>
      <c r="BS559"/>
      <c r="BT559"/>
      <c r="BU559"/>
      <c r="BV559"/>
      <c r="BW559"/>
      <c r="BX559"/>
      <c r="BY559"/>
      <c r="BZ559"/>
      <c r="CA559"/>
      <c r="CB559"/>
      <c r="CC559"/>
    </row>
    <row r="560" spans="8:81" x14ac:dyDescent="0.75">
      <c r="H560"/>
      <c r="I560"/>
      <c r="J560"/>
      <c r="K560"/>
      <c r="L560"/>
      <c r="M560"/>
      <c r="N560"/>
      <c r="O560"/>
      <c r="P560"/>
      <c r="Q560"/>
      <c r="R560"/>
      <c r="S560"/>
      <c r="T560"/>
      <c r="U560"/>
      <c r="V560"/>
      <c r="W560"/>
      <c r="X560"/>
      <c r="Y560"/>
      <c r="Z560"/>
      <c r="AA560"/>
      <c r="AB560"/>
      <c r="AC560"/>
      <c r="AD560"/>
      <c r="AE560"/>
      <c r="AF560"/>
      <c r="AG560"/>
      <c r="AH560"/>
      <c r="AI560"/>
      <c r="AJ560"/>
      <c r="AK560"/>
      <c r="AL560"/>
      <c r="AM560"/>
      <c r="AN560"/>
      <c r="AO560"/>
      <c r="AP560"/>
      <c r="AQ560"/>
      <c r="AR560"/>
      <c r="AS560"/>
      <c r="AT560"/>
      <c r="AU560"/>
      <c r="AV560"/>
      <c r="AW560"/>
      <c r="AX560"/>
      <c r="AY560"/>
      <c r="AZ560"/>
      <c r="BA560"/>
      <c r="BB560"/>
      <c r="BC560"/>
      <c r="BD560"/>
      <c r="BE560"/>
      <c r="BF560"/>
      <c r="BG560"/>
      <c r="BH560"/>
      <c r="BI560"/>
      <c r="BJ560"/>
      <c r="BK560"/>
      <c r="BL560"/>
      <c r="BM560"/>
      <c r="BN560"/>
      <c r="BO560"/>
      <c r="BP560"/>
      <c r="BQ560"/>
      <c r="BR560"/>
      <c r="BS560"/>
      <c r="BT560"/>
      <c r="BU560"/>
      <c r="BV560"/>
      <c r="BW560"/>
      <c r="BX560"/>
      <c r="BY560"/>
      <c r="BZ560"/>
      <c r="CA560"/>
      <c r="CB560"/>
      <c r="CC560"/>
    </row>
    <row r="561" spans="8:81" x14ac:dyDescent="0.75">
      <c r="H561"/>
      <c r="I561"/>
      <c r="J561"/>
      <c r="K561"/>
      <c r="L561"/>
      <c r="M561"/>
      <c r="N561"/>
      <c r="O561"/>
      <c r="P561"/>
      <c r="Q561"/>
      <c r="R561"/>
      <c r="S561"/>
      <c r="T561"/>
      <c r="U561"/>
      <c r="V561"/>
      <c r="W561"/>
      <c r="X561"/>
      <c r="Y561"/>
      <c r="Z561"/>
      <c r="AA561"/>
      <c r="AB561"/>
      <c r="AC561"/>
      <c r="AD561"/>
      <c r="AE561"/>
      <c r="AF561"/>
      <c r="AG561"/>
      <c r="AH561"/>
      <c r="AI561"/>
      <c r="AJ561"/>
      <c r="AK561"/>
      <c r="AL561"/>
      <c r="AM561"/>
      <c r="AN561"/>
      <c r="AO561"/>
      <c r="AP561"/>
      <c r="AQ561"/>
      <c r="AR561"/>
      <c r="AS561"/>
      <c r="AT561"/>
      <c r="AU561"/>
      <c r="AV561"/>
      <c r="AW561"/>
      <c r="AX561"/>
      <c r="AY561"/>
      <c r="AZ561"/>
      <c r="BA561"/>
      <c r="BB561"/>
      <c r="BC561"/>
      <c r="BD561"/>
      <c r="BE561"/>
      <c r="BF561"/>
      <c r="BG561"/>
      <c r="BH561"/>
      <c r="BI561"/>
      <c r="BJ561"/>
      <c r="BK561"/>
      <c r="BL561"/>
      <c r="BM561"/>
      <c r="BN561"/>
      <c r="BO561"/>
      <c r="BP561"/>
      <c r="BQ561"/>
      <c r="BR561"/>
      <c r="BS561"/>
      <c r="BT561"/>
      <c r="BU561"/>
      <c r="BV561"/>
      <c r="BW561"/>
      <c r="BX561"/>
      <c r="BY561"/>
      <c r="BZ561"/>
      <c r="CA561"/>
      <c r="CB561"/>
      <c r="CC561"/>
    </row>
    <row r="562" spans="8:81" x14ac:dyDescent="0.75">
      <c r="H562"/>
      <c r="I562"/>
      <c r="J562"/>
      <c r="K562"/>
      <c r="L562"/>
      <c r="M562"/>
      <c r="N562"/>
      <c r="O562"/>
      <c r="P562"/>
      <c r="Q562"/>
      <c r="R562"/>
      <c r="S562"/>
      <c r="T562"/>
      <c r="U562"/>
      <c r="V562"/>
      <c r="W562"/>
      <c r="X562"/>
      <c r="Y562"/>
      <c r="Z562"/>
      <c r="AA562"/>
      <c r="AB562"/>
      <c r="AC562"/>
      <c r="AD562"/>
      <c r="AE562"/>
      <c r="AF562"/>
      <c r="AG562"/>
      <c r="AH562"/>
      <c r="AI562"/>
      <c r="AJ562"/>
      <c r="AK562"/>
      <c r="AL562"/>
      <c r="AM562"/>
      <c r="AN562"/>
      <c r="AO562"/>
      <c r="AP562"/>
      <c r="AQ562"/>
      <c r="AR562"/>
      <c r="AS562"/>
      <c r="AT562"/>
      <c r="AU562"/>
      <c r="AV562"/>
      <c r="AW562"/>
      <c r="AX562"/>
      <c r="AY562"/>
      <c r="AZ562"/>
      <c r="BA562"/>
      <c r="BB562"/>
      <c r="BC562"/>
      <c r="BD562"/>
      <c r="BE562"/>
      <c r="BF562"/>
      <c r="BG562"/>
      <c r="BH562"/>
      <c r="BI562"/>
      <c r="BJ562"/>
      <c r="BK562"/>
      <c r="BL562"/>
      <c r="BM562"/>
      <c r="BN562"/>
      <c r="BO562"/>
      <c r="BP562"/>
      <c r="BQ562"/>
      <c r="BR562"/>
      <c r="BS562"/>
      <c r="BT562"/>
      <c r="BU562"/>
      <c r="BV562"/>
      <c r="BW562"/>
      <c r="BX562"/>
      <c r="BY562"/>
      <c r="BZ562"/>
      <c r="CA562"/>
      <c r="CB562"/>
      <c r="CC562"/>
    </row>
    <row r="563" spans="8:81" x14ac:dyDescent="0.75">
      <c r="H563"/>
      <c r="I563"/>
      <c r="J563"/>
      <c r="K563"/>
      <c r="L563"/>
      <c r="M563"/>
      <c r="N563"/>
      <c r="O563"/>
      <c r="P563"/>
      <c r="Q563"/>
      <c r="R563"/>
      <c r="S563"/>
      <c r="T563"/>
      <c r="U563"/>
      <c r="V563"/>
      <c r="W563"/>
      <c r="X563"/>
      <c r="Y563"/>
      <c r="Z563"/>
      <c r="AA563"/>
      <c r="AB563"/>
      <c r="AC563"/>
      <c r="AD563"/>
      <c r="AE563"/>
      <c r="AF563"/>
      <c r="AG563"/>
      <c r="AH563"/>
      <c r="AI563"/>
      <c r="AJ563"/>
      <c r="AK563"/>
      <c r="AL563"/>
      <c r="AM563"/>
      <c r="AN563"/>
      <c r="AO563"/>
      <c r="AP563"/>
      <c r="AQ563"/>
      <c r="AR563"/>
      <c r="AS563"/>
      <c r="AT563"/>
      <c r="AU563"/>
      <c r="AV563"/>
      <c r="AW563"/>
      <c r="AX563"/>
      <c r="AY563"/>
      <c r="AZ563"/>
      <c r="BA563"/>
      <c r="BB563"/>
      <c r="BC563"/>
      <c r="BD563"/>
      <c r="BE563"/>
      <c r="BF563"/>
      <c r="BG563"/>
      <c r="BH563"/>
      <c r="BI563"/>
      <c r="BJ563"/>
      <c r="BK563"/>
      <c r="BL563"/>
      <c r="BM563"/>
      <c r="BN563"/>
      <c r="BO563"/>
      <c r="BP563"/>
      <c r="BQ563"/>
      <c r="BR563"/>
      <c r="BS563"/>
      <c r="BT563"/>
      <c r="BU563"/>
      <c r="BV563"/>
      <c r="BW563"/>
      <c r="BX563"/>
      <c r="BY563"/>
      <c r="BZ563"/>
      <c r="CA563"/>
      <c r="CB563"/>
      <c r="CC563"/>
    </row>
    <row r="564" spans="8:81" x14ac:dyDescent="0.75">
      <c r="H564"/>
      <c r="I564"/>
      <c r="J564"/>
      <c r="K564"/>
      <c r="L564"/>
      <c r="M564"/>
      <c r="N564"/>
      <c r="O564"/>
      <c r="P564"/>
      <c r="Q564"/>
      <c r="R564"/>
      <c r="S564"/>
      <c r="T564"/>
      <c r="U564"/>
      <c r="V564"/>
      <c r="W564"/>
      <c r="X564"/>
      <c r="Y564"/>
      <c r="Z564"/>
      <c r="AA564"/>
      <c r="AB564"/>
      <c r="AC564"/>
      <c r="AD564"/>
      <c r="AE564"/>
      <c r="AF564"/>
      <c r="AG564"/>
      <c r="AH564"/>
      <c r="AI564"/>
      <c r="AJ564"/>
      <c r="AK564"/>
      <c r="AL564"/>
      <c r="AM564"/>
      <c r="AN564"/>
      <c r="AO564"/>
      <c r="AP564"/>
      <c r="AQ564"/>
      <c r="AR564"/>
      <c r="AS564"/>
      <c r="AT564"/>
      <c r="AU564"/>
      <c r="AV564"/>
      <c r="AW564"/>
      <c r="AX564"/>
      <c r="AY564"/>
      <c r="AZ564"/>
      <c r="BA564"/>
      <c r="BB564"/>
      <c r="BC564"/>
      <c r="BD564"/>
      <c r="BE564"/>
      <c r="BF564"/>
      <c r="BG564"/>
      <c r="BH564"/>
      <c r="BI564"/>
      <c r="BJ564"/>
      <c r="BK564"/>
      <c r="BL564"/>
      <c r="BM564"/>
      <c r="BN564"/>
      <c r="BO564"/>
      <c r="BP564"/>
      <c r="BQ564"/>
      <c r="BR564"/>
      <c r="BS564"/>
      <c r="BT564"/>
      <c r="BU564"/>
      <c r="BV564"/>
      <c r="BW564"/>
      <c r="BX564"/>
      <c r="BY564"/>
      <c r="BZ564"/>
      <c r="CA564"/>
      <c r="CB564"/>
      <c r="CC564"/>
    </row>
    <row r="565" spans="8:81" x14ac:dyDescent="0.75">
      <c r="H565"/>
      <c r="I565"/>
      <c r="J565"/>
      <c r="K565"/>
      <c r="L565"/>
      <c r="M565"/>
      <c r="N565"/>
      <c r="O565"/>
      <c r="P565"/>
      <c r="Q565"/>
      <c r="R565"/>
      <c r="S565"/>
      <c r="T565"/>
      <c r="U565"/>
      <c r="V565"/>
      <c r="W565"/>
      <c r="X565"/>
      <c r="Y565"/>
      <c r="Z565"/>
      <c r="AA565"/>
      <c r="AB565"/>
      <c r="AC565"/>
      <c r="AD565"/>
      <c r="AE565"/>
      <c r="AF565"/>
      <c r="AG565"/>
      <c r="AH565"/>
      <c r="AI565"/>
      <c r="AJ565"/>
      <c r="AK565"/>
      <c r="AL565"/>
      <c r="AM565"/>
      <c r="AN565"/>
      <c r="AO565"/>
      <c r="AP565"/>
      <c r="AQ565"/>
      <c r="AR565"/>
      <c r="AS565"/>
      <c r="AT565"/>
      <c r="AU565"/>
      <c r="AV565"/>
      <c r="AW565"/>
      <c r="AX565"/>
      <c r="AY565"/>
      <c r="AZ565"/>
      <c r="BA565"/>
      <c r="BB565"/>
      <c r="BC565"/>
      <c r="BD565"/>
      <c r="BE565"/>
      <c r="BF565"/>
      <c r="BG565"/>
      <c r="BH565"/>
      <c r="BI565"/>
      <c r="BJ565"/>
      <c r="BK565"/>
      <c r="BL565"/>
      <c r="BM565"/>
      <c r="BN565"/>
      <c r="BO565"/>
      <c r="BP565"/>
      <c r="BQ565"/>
      <c r="BR565"/>
      <c r="BS565"/>
      <c r="BT565"/>
      <c r="BU565"/>
      <c r="BV565"/>
      <c r="BW565"/>
      <c r="BX565"/>
      <c r="BY565"/>
      <c r="BZ565"/>
      <c r="CA565"/>
      <c r="CB565"/>
      <c r="CC565"/>
    </row>
    <row r="566" spans="8:81" x14ac:dyDescent="0.75">
      <c r="H566"/>
      <c r="I566"/>
      <c r="J566"/>
      <c r="K566"/>
      <c r="L566"/>
      <c r="M566"/>
      <c r="N566"/>
      <c r="O566"/>
      <c r="P566"/>
      <c r="Q566"/>
      <c r="R566"/>
      <c r="S566"/>
      <c r="T566"/>
      <c r="U566"/>
      <c r="V566"/>
      <c r="W566"/>
      <c r="X566"/>
      <c r="Y566"/>
      <c r="Z566"/>
      <c r="AA566"/>
      <c r="AB566"/>
      <c r="AC566"/>
      <c r="AD566"/>
      <c r="AE566"/>
      <c r="AF566"/>
      <c r="AG566"/>
      <c r="AH566"/>
      <c r="AI566"/>
      <c r="AJ566"/>
      <c r="AK566"/>
      <c r="AL566"/>
      <c r="AM566"/>
      <c r="AN566"/>
      <c r="AO566"/>
      <c r="AP566"/>
      <c r="AQ566"/>
      <c r="AR566"/>
      <c r="AS566"/>
      <c r="AT566"/>
      <c r="AU566"/>
      <c r="AV566"/>
      <c r="AW566"/>
      <c r="AX566"/>
      <c r="AY566"/>
      <c r="AZ566"/>
      <c r="BA566"/>
      <c r="BB566"/>
      <c r="BC566"/>
      <c r="BD566"/>
      <c r="BE566"/>
      <c r="BF566"/>
      <c r="BG566"/>
      <c r="BH566"/>
      <c r="BI566"/>
      <c r="BJ566"/>
      <c r="BK566"/>
      <c r="BL566"/>
      <c r="BM566"/>
      <c r="BN566"/>
      <c r="BO566"/>
      <c r="BP566"/>
      <c r="BQ566"/>
      <c r="BR566"/>
      <c r="BS566"/>
      <c r="BT566"/>
      <c r="BU566"/>
      <c r="BV566"/>
      <c r="BW566"/>
      <c r="BX566"/>
      <c r="BY566"/>
      <c r="BZ566"/>
      <c r="CA566"/>
      <c r="CB566"/>
      <c r="CC566"/>
    </row>
    <row r="567" spans="8:81" x14ac:dyDescent="0.75">
      <c r="H567"/>
      <c r="I567"/>
      <c r="J567"/>
      <c r="K567"/>
      <c r="L567"/>
      <c r="M567"/>
      <c r="N567"/>
      <c r="O567"/>
      <c r="P567"/>
      <c r="Q567"/>
      <c r="R567"/>
      <c r="S567"/>
      <c r="T567"/>
      <c r="U567"/>
      <c r="V567"/>
      <c r="W567"/>
      <c r="X567"/>
      <c r="Y567"/>
      <c r="Z567"/>
      <c r="AA567"/>
      <c r="AB567"/>
      <c r="AC567"/>
      <c r="AD567"/>
      <c r="AE567"/>
      <c r="AF567"/>
      <c r="AG567"/>
      <c r="AH567"/>
      <c r="AI567"/>
      <c r="AJ567"/>
      <c r="AK567"/>
      <c r="AL567"/>
      <c r="AM567"/>
      <c r="AN567"/>
      <c r="AO567"/>
      <c r="AP567"/>
      <c r="AQ567"/>
      <c r="AR567"/>
      <c r="AS567"/>
      <c r="AT567"/>
      <c r="AU567"/>
      <c r="AV567"/>
      <c r="AW567"/>
      <c r="AX567"/>
      <c r="AY567"/>
      <c r="AZ567"/>
      <c r="BA567"/>
      <c r="BB567"/>
      <c r="BC567"/>
      <c r="BD567"/>
      <c r="BE567"/>
      <c r="BF567"/>
      <c r="BG567"/>
      <c r="BH567"/>
      <c r="BI567"/>
      <c r="BJ567"/>
      <c r="BK567"/>
      <c r="BL567"/>
      <c r="BM567"/>
      <c r="BN567"/>
      <c r="BO567"/>
      <c r="BP567"/>
      <c r="BQ567"/>
      <c r="BR567"/>
      <c r="BS567"/>
      <c r="BT567"/>
      <c r="BU567"/>
      <c r="BV567"/>
      <c r="BW567"/>
      <c r="BX567"/>
      <c r="BY567"/>
      <c r="BZ567"/>
      <c r="CA567"/>
      <c r="CB567"/>
      <c r="CC567"/>
    </row>
    <row r="568" spans="8:81" x14ac:dyDescent="0.75">
      <c r="H568"/>
      <c r="I568"/>
      <c r="J568"/>
      <c r="K568"/>
      <c r="L568"/>
      <c r="M568"/>
      <c r="N568"/>
      <c r="O568"/>
      <c r="P568"/>
      <c r="Q568"/>
      <c r="R568"/>
      <c r="S568"/>
      <c r="T568"/>
      <c r="U568"/>
      <c r="V568"/>
      <c r="W568"/>
      <c r="X568"/>
      <c r="Y568"/>
      <c r="Z568"/>
      <c r="AA568"/>
      <c r="AB568"/>
      <c r="AC568"/>
      <c r="AD568"/>
      <c r="AE568"/>
      <c r="AF568"/>
      <c r="AG568"/>
      <c r="AH568"/>
      <c r="AI568"/>
      <c r="AJ568"/>
      <c r="AK568"/>
      <c r="AL568"/>
      <c r="AM568"/>
      <c r="AN568"/>
      <c r="AO568"/>
      <c r="AP568"/>
      <c r="AQ568"/>
      <c r="AR568"/>
      <c r="AS568"/>
      <c r="AT568"/>
      <c r="AU568"/>
      <c r="AV568"/>
      <c r="AW568"/>
      <c r="AX568"/>
      <c r="AY568"/>
      <c r="AZ568"/>
      <c r="BA568"/>
      <c r="BB568"/>
      <c r="BC568"/>
      <c r="BD568"/>
      <c r="BE568"/>
      <c r="BF568"/>
      <c r="BG568"/>
      <c r="BH568"/>
      <c r="BI568"/>
      <c r="BJ568"/>
      <c r="BK568"/>
      <c r="BL568"/>
      <c r="BM568"/>
      <c r="BN568"/>
      <c r="BO568"/>
      <c r="BP568"/>
      <c r="BQ568"/>
      <c r="BR568"/>
      <c r="BS568"/>
      <c r="BT568"/>
      <c r="BU568"/>
      <c r="BV568"/>
      <c r="BW568"/>
      <c r="BX568"/>
      <c r="BY568"/>
      <c r="BZ568"/>
      <c r="CA568"/>
      <c r="CB568"/>
      <c r="CC568"/>
    </row>
    <row r="569" spans="8:81" x14ac:dyDescent="0.75">
      <c r="H569"/>
      <c r="I569"/>
      <c r="J569"/>
      <c r="K569"/>
      <c r="L569"/>
      <c r="M569"/>
      <c r="N569"/>
      <c r="O569"/>
      <c r="P569"/>
      <c r="Q569"/>
      <c r="R569"/>
      <c r="S569"/>
      <c r="T569"/>
      <c r="U569"/>
      <c r="V569"/>
      <c r="W569"/>
      <c r="X569"/>
      <c r="Y569"/>
      <c r="Z569"/>
      <c r="AA569"/>
      <c r="AB569"/>
      <c r="AC569"/>
      <c r="AD569"/>
      <c r="AE569"/>
      <c r="AF569"/>
      <c r="AG569"/>
      <c r="AH569"/>
      <c r="AI569"/>
      <c r="AJ569"/>
      <c r="AK569"/>
      <c r="AL569"/>
      <c r="AM569"/>
      <c r="AN569"/>
      <c r="AO569"/>
      <c r="AP569"/>
      <c r="AQ569"/>
      <c r="AR569"/>
      <c r="AS569"/>
      <c r="AT569"/>
      <c r="AU569"/>
      <c r="AV569"/>
      <c r="AW569"/>
      <c r="AX569"/>
      <c r="AY569"/>
      <c r="AZ569"/>
      <c r="BA569"/>
      <c r="BB569"/>
      <c r="BC569"/>
      <c r="BD569"/>
      <c r="BE569"/>
      <c r="BF569"/>
      <c r="BG569"/>
      <c r="BH569"/>
      <c r="BI569"/>
      <c r="BJ569"/>
      <c r="BK569"/>
      <c r="BL569"/>
      <c r="BM569"/>
      <c r="BN569"/>
      <c r="BO569"/>
      <c r="BP569"/>
      <c r="BQ569"/>
      <c r="BR569"/>
      <c r="BS569"/>
      <c r="BT569"/>
      <c r="BU569"/>
      <c r="BV569"/>
      <c r="BW569"/>
      <c r="BX569"/>
      <c r="BY569"/>
      <c r="BZ569"/>
      <c r="CA569"/>
      <c r="CB569"/>
      <c r="CC569"/>
    </row>
    <row r="570" spans="8:81" x14ac:dyDescent="0.75">
      <c r="H570"/>
      <c r="I570"/>
      <c r="J570"/>
      <c r="K570"/>
      <c r="L570"/>
      <c r="M570"/>
      <c r="N570"/>
      <c r="O570"/>
      <c r="P570"/>
      <c r="Q570"/>
      <c r="R570"/>
      <c r="S570"/>
      <c r="T570"/>
      <c r="U570"/>
      <c r="V570"/>
      <c r="W570"/>
      <c r="X570"/>
      <c r="Y570"/>
      <c r="Z570"/>
      <c r="AA570"/>
      <c r="AB570"/>
      <c r="AC570"/>
      <c r="AD570"/>
      <c r="AE570"/>
      <c r="AF570"/>
      <c r="AG570"/>
      <c r="AH570"/>
      <c r="AI570"/>
      <c r="AJ570"/>
      <c r="AK570"/>
      <c r="AL570"/>
      <c r="AM570"/>
      <c r="AN570"/>
      <c r="AO570"/>
      <c r="AP570"/>
      <c r="AQ570"/>
      <c r="AR570"/>
      <c r="AS570"/>
      <c r="AT570"/>
      <c r="AU570"/>
      <c r="AV570"/>
      <c r="AW570"/>
      <c r="AX570"/>
      <c r="AY570"/>
      <c r="AZ570"/>
      <c r="BA570"/>
      <c r="BB570"/>
      <c r="BC570"/>
      <c r="BD570"/>
      <c r="BE570"/>
      <c r="BF570"/>
      <c r="BG570"/>
      <c r="BH570"/>
      <c r="BI570"/>
      <c r="BJ570"/>
      <c r="BK570"/>
      <c r="BL570"/>
      <c r="BM570"/>
      <c r="BN570"/>
      <c r="BO570"/>
      <c r="BP570"/>
      <c r="BQ570"/>
      <c r="BR570"/>
      <c r="BS570"/>
      <c r="BT570"/>
      <c r="BU570"/>
      <c r="BV570"/>
      <c r="BW570"/>
      <c r="BX570"/>
      <c r="BY570"/>
      <c r="BZ570"/>
      <c r="CA570"/>
      <c r="CB570"/>
      <c r="CC570"/>
    </row>
    <row r="571" spans="8:81" x14ac:dyDescent="0.75">
      <c r="H571"/>
      <c r="I571"/>
      <c r="J571"/>
      <c r="K571"/>
      <c r="L571"/>
      <c r="M571"/>
      <c r="N571"/>
      <c r="O571"/>
      <c r="P571"/>
      <c r="Q571"/>
      <c r="R571"/>
      <c r="S571"/>
      <c r="T571"/>
      <c r="U571"/>
      <c r="V571"/>
      <c r="W571"/>
      <c r="X571"/>
      <c r="Y571"/>
      <c r="Z571"/>
      <c r="AA571"/>
      <c r="AB571"/>
      <c r="AC571"/>
      <c r="AD571"/>
      <c r="AE571"/>
      <c r="AF571"/>
      <c r="AG571"/>
      <c r="AH571"/>
      <c r="AI571"/>
      <c r="AJ571"/>
      <c r="AK571"/>
      <c r="AL571"/>
      <c r="AM571"/>
      <c r="AN571"/>
      <c r="AO571"/>
      <c r="AP571"/>
      <c r="AQ571"/>
      <c r="AR571"/>
      <c r="AS571"/>
      <c r="AT571"/>
      <c r="AU571"/>
      <c r="AV571"/>
      <c r="AW571"/>
      <c r="AX571"/>
      <c r="AY571"/>
      <c r="AZ571"/>
      <c r="BA571"/>
      <c r="BB571"/>
      <c r="BC571"/>
      <c r="BD571"/>
      <c r="BE571"/>
      <c r="BF571"/>
      <c r="BG571"/>
      <c r="BH571"/>
      <c r="BI571"/>
      <c r="BJ571"/>
      <c r="BK571"/>
      <c r="BL571"/>
      <c r="BM571"/>
      <c r="BN571"/>
      <c r="BO571"/>
      <c r="BP571"/>
      <c r="BQ571"/>
      <c r="BR571"/>
      <c r="BS571"/>
      <c r="BT571"/>
      <c r="BU571"/>
      <c r="BV571"/>
      <c r="BW571"/>
      <c r="BX571"/>
      <c r="BY571"/>
      <c r="BZ571"/>
      <c r="CA571"/>
      <c r="CB571"/>
      <c r="CC571"/>
    </row>
    <row r="572" spans="8:81" x14ac:dyDescent="0.75">
      <c r="H572"/>
      <c r="I572"/>
      <c r="J572"/>
      <c r="K572"/>
      <c r="L572"/>
      <c r="M572"/>
      <c r="N572"/>
      <c r="O572"/>
      <c r="P572"/>
      <c r="Q572"/>
      <c r="R572"/>
      <c r="S572"/>
      <c r="T572"/>
      <c r="U572"/>
      <c r="V572"/>
      <c r="W572"/>
      <c r="X572"/>
      <c r="Y572"/>
      <c r="Z572"/>
      <c r="AA572"/>
      <c r="AB572"/>
      <c r="AC572"/>
      <c r="AD572"/>
      <c r="AE572"/>
      <c r="AF572"/>
      <c r="AG572"/>
      <c r="AH572"/>
      <c r="AI572"/>
      <c r="AJ572"/>
      <c r="AK572"/>
      <c r="AL572"/>
      <c r="AM572"/>
      <c r="AN572"/>
      <c r="AO572"/>
      <c r="AP572"/>
      <c r="AQ572"/>
      <c r="AR572"/>
      <c r="AS572"/>
      <c r="AT572"/>
      <c r="AU572"/>
      <c r="AV572"/>
      <c r="AW572"/>
      <c r="AX572"/>
      <c r="AY572"/>
      <c r="AZ572"/>
      <c r="BA572"/>
      <c r="BB572"/>
      <c r="BC572"/>
      <c r="BD572"/>
      <c r="BE572"/>
      <c r="BF572"/>
      <c r="BG572"/>
      <c r="BH572"/>
      <c r="BI572"/>
      <c r="BJ572"/>
      <c r="BK572"/>
      <c r="BL572"/>
      <c r="BM572"/>
      <c r="BN572"/>
      <c r="BO572"/>
      <c r="BP572"/>
      <c r="BQ572"/>
      <c r="BR572"/>
      <c r="BS572"/>
      <c r="BT572"/>
      <c r="BU572"/>
      <c r="BV572"/>
      <c r="BW572"/>
      <c r="BX572"/>
      <c r="BY572"/>
      <c r="BZ572"/>
      <c r="CA572"/>
      <c r="CB572"/>
      <c r="CC572"/>
    </row>
    <row r="573" spans="8:81" x14ac:dyDescent="0.75">
      <c r="H573"/>
      <c r="I573"/>
      <c r="J573"/>
      <c r="K573"/>
      <c r="L573"/>
      <c r="M573"/>
      <c r="N573"/>
      <c r="O573"/>
      <c r="P573"/>
      <c r="Q573"/>
      <c r="R573"/>
      <c r="S573"/>
      <c r="T573"/>
      <c r="U573"/>
      <c r="V573"/>
      <c r="W573"/>
      <c r="X573"/>
      <c r="Y573"/>
      <c r="Z573"/>
      <c r="AA573"/>
      <c r="AB573"/>
      <c r="AC573"/>
      <c r="AD573"/>
      <c r="AE573"/>
      <c r="AF573"/>
      <c r="AG573"/>
      <c r="AH573"/>
      <c r="AI573"/>
      <c r="AJ573"/>
      <c r="AK573"/>
      <c r="AL573"/>
      <c r="AM573"/>
      <c r="AN573"/>
      <c r="AO573"/>
      <c r="AP573"/>
      <c r="AQ573"/>
      <c r="AR573"/>
      <c r="AS573"/>
      <c r="AT573"/>
      <c r="AU573"/>
      <c r="AV573"/>
      <c r="AW573"/>
      <c r="AX573"/>
      <c r="AY573"/>
      <c r="AZ573"/>
      <c r="BA573"/>
      <c r="BB573"/>
      <c r="BC573"/>
      <c r="BD573"/>
      <c r="BE573"/>
      <c r="BF573"/>
      <c r="BG573"/>
      <c r="BH573"/>
      <c r="BI573"/>
      <c r="BJ573"/>
      <c r="BK573"/>
      <c r="BL573"/>
      <c r="BM573"/>
      <c r="BN573"/>
      <c r="BO573"/>
      <c r="BP573"/>
      <c r="BQ573"/>
      <c r="BR573"/>
      <c r="BS573"/>
      <c r="BT573"/>
      <c r="BU573"/>
      <c r="BV573"/>
      <c r="BW573"/>
      <c r="BX573"/>
      <c r="BY573"/>
      <c r="BZ573"/>
      <c r="CA573"/>
      <c r="CB573"/>
      <c r="CC573"/>
    </row>
    <row r="574" spans="8:81" x14ac:dyDescent="0.75">
      <c r="H574"/>
      <c r="I574"/>
      <c r="J574"/>
      <c r="K574"/>
      <c r="L574"/>
      <c r="M574"/>
      <c r="N574"/>
      <c r="O574"/>
      <c r="P574"/>
      <c r="Q574"/>
      <c r="R574"/>
      <c r="S574"/>
      <c r="T574"/>
      <c r="U574"/>
      <c r="V574"/>
      <c r="W574"/>
      <c r="X574"/>
      <c r="Y574"/>
      <c r="Z574"/>
      <c r="AA574"/>
      <c r="AB574"/>
      <c r="AC574"/>
      <c r="AD574"/>
      <c r="AE574"/>
      <c r="AF574"/>
      <c r="AG574"/>
      <c r="AH574"/>
      <c r="AI574"/>
      <c r="AJ574"/>
      <c r="AK574"/>
      <c r="AL574"/>
      <c r="AM574"/>
      <c r="AN574"/>
      <c r="AO574"/>
      <c r="AP574"/>
      <c r="AQ574"/>
      <c r="AR574"/>
      <c r="AS574"/>
      <c r="AT574"/>
      <c r="AU574"/>
      <c r="AV574"/>
      <c r="AW574"/>
      <c r="AX574"/>
      <c r="AY574"/>
      <c r="AZ574"/>
      <c r="BA574"/>
      <c r="BB574"/>
      <c r="BC574"/>
      <c r="BD574"/>
      <c r="BE574"/>
      <c r="BF574"/>
      <c r="BG574"/>
      <c r="BH574"/>
      <c r="BI574"/>
      <c r="BJ574"/>
      <c r="BK574"/>
      <c r="BL574"/>
      <c r="BM574"/>
      <c r="BN574"/>
      <c r="BO574"/>
      <c r="BP574"/>
      <c r="BQ574"/>
      <c r="BR574"/>
      <c r="BS574"/>
      <c r="BT574"/>
      <c r="BU574"/>
      <c r="BV574"/>
      <c r="BW574"/>
      <c r="BX574"/>
      <c r="BY574"/>
      <c r="BZ574"/>
      <c r="CA574"/>
      <c r="CB574"/>
      <c r="CC574"/>
    </row>
    <row r="575" spans="8:81" x14ac:dyDescent="0.75">
      <c r="H575"/>
      <c r="I575"/>
      <c r="J575"/>
      <c r="K575"/>
      <c r="L575"/>
      <c r="M575"/>
      <c r="N575"/>
      <c r="O575"/>
      <c r="P575"/>
      <c r="Q575"/>
      <c r="R575"/>
      <c r="S575"/>
      <c r="T575"/>
      <c r="U575"/>
      <c r="V575"/>
      <c r="W575"/>
      <c r="X575"/>
      <c r="Y575"/>
      <c r="Z575"/>
      <c r="AA575"/>
      <c r="AB575"/>
      <c r="AC575"/>
      <c r="AD575"/>
      <c r="AE575"/>
      <c r="AF575"/>
      <c r="AG575"/>
      <c r="AH575"/>
      <c r="AI575"/>
      <c r="AJ575"/>
      <c r="AK575"/>
      <c r="AL575"/>
      <c r="AM575"/>
      <c r="AN575"/>
      <c r="AO575"/>
      <c r="AP575"/>
      <c r="AQ575"/>
      <c r="AR575"/>
      <c r="AS575"/>
      <c r="AT575"/>
      <c r="AU575"/>
      <c r="AV575"/>
      <c r="AW575"/>
      <c r="AX575"/>
      <c r="AY575"/>
      <c r="AZ575"/>
      <c r="BA575"/>
      <c r="BB575"/>
      <c r="BC575"/>
      <c r="BD575"/>
      <c r="BE575"/>
      <c r="BF575"/>
      <c r="BG575"/>
      <c r="BH575"/>
      <c r="BI575"/>
      <c r="BJ575"/>
      <c r="BK575"/>
      <c r="BL575"/>
      <c r="BM575"/>
      <c r="BN575"/>
      <c r="BO575"/>
      <c r="BP575"/>
      <c r="BQ575"/>
      <c r="BR575"/>
      <c r="BS575"/>
      <c r="BT575"/>
      <c r="BU575"/>
      <c r="BV575"/>
      <c r="BW575"/>
      <c r="BX575"/>
      <c r="BY575"/>
      <c r="BZ575"/>
      <c r="CA575"/>
      <c r="CB575"/>
      <c r="CC575"/>
    </row>
    <row r="576" spans="8:81" x14ac:dyDescent="0.75">
      <c r="H576"/>
      <c r="I576"/>
      <c r="J576"/>
      <c r="K576"/>
      <c r="L576"/>
      <c r="M576"/>
      <c r="N576"/>
      <c r="O576"/>
      <c r="P576"/>
      <c r="Q576"/>
      <c r="R576"/>
      <c r="S576"/>
      <c r="T576"/>
      <c r="U576"/>
      <c r="V576"/>
      <c r="W576"/>
      <c r="X576"/>
      <c r="Y576"/>
      <c r="Z576"/>
      <c r="AA576"/>
      <c r="AB576"/>
      <c r="AC576"/>
      <c r="AD576"/>
      <c r="AE576"/>
      <c r="AF576"/>
      <c r="AG576"/>
      <c r="AH576"/>
      <c r="AI576"/>
      <c r="AJ576"/>
      <c r="AK576"/>
      <c r="AL576"/>
      <c r="AM576"/>
      <c r="AN576"/>
      <c r="AO576"/>
      <c r="AP576"/>
      <c r="AQ576"/>
      <c r="AR576"/>
      <c r="AS576"/>
      <c r="AT576"/>
      <c r="AU576"/>
      <c r="AV576"/>
      <c r="AW576"/>
      <c r="AX576"/>
      <c r="AY576"/>
      <c r="AZ576"/>
      <c r="BA576"/>
      <c r="BB576"/>
      <c r="BC576"/>
      <c r="BD576"/>
      <c r="BE576"/>
      <c r="BF576"/>
      <c r="BG576"/>
      <c r="BH576"/>
      <c r="BI576"/>
      <c r="BJ576"/>
      <c r="BK576"/>
      <c r="BL576"/>
      <c r="BM576"/>
      <c r="BN576"/>
      <c r="BO576"/>
      <c r="BP576"/>
      <c r="BQ576"/>
      <c r="BR576"/>
      <c r="BS576"/>
      <c r="BT576"/>
      <c r="BU576"/>
      <c r="BV576"/>
      <c r="BW576"/>
      <c r="BX576"/>
      <c r="BY576"/>
      <c r="BZ576"/>
      <c r="CA576"/>
      <c r="CB576"/>
      <c r="CC576"/>
    </row>
    <row r="577" spans="8:81" x14ac:dyDescent="0.75">
      <c r="H577"/>
      <c r="I577"/>
      <c r="J577"/>
      <c r="K577"/>
      <c r="L577"/>
      <c r="M577"/>
      <c r="N577"/>
      <c r="O577"/>
      <c r="P577"/>
      <c r="Q577"/>
      <c r="R577"/>
      <c r="S577"/>
      <c r="T577"/>
      <c r="U577"/>
      <c r="V577"/>
      <c r="W577"/>
      <c r="X577"/>
      <c r="Y577"/>
      <c r="Z577"/>
      <c r="AA577"/>
      <c r="AB577"/>
      <c r="AC577"/>
      <c r="AD577"/>
      <c r="AE577"/>
      <c r="AF577"/>
      <c r="AG577"/>
      <c r="AH577"/>
      <c r="AI577"/>
      <c r="AJ577"/>
      <c r="AK577"/>
      <c r="AL577"/>
      <c r="AM577"/>
      <c r="AN577"/>
      <c r="AO577"/>
      <c r="AP577"/>
      <c r="AQ577"/>
      <c r="AR577"/>
      <c r="AS577"/>
      <c r="AT577"/>
      <c r="AU577"/>
      <c r="AV577"/>
      <c r="AW577"/>
      <c r="AX577"/>
      <c r="AY577"/>
      <c r="AZ577"/>
      <c r="BA577"/>
      <c r="BB577"/>
      <c r="BC577"/>
      <c r="BD577"/>
      <c r="BE577"/>
      <c r="BF577"/>
      <c r="BG577"/>
      <c r="BH577"/>
      <c r="BI577"/>
      <c r="BJ577"/>
      <c r="BK577"/>
      <c r="BL577"/>
      <c r="BM577"/>
      <c r="BN577"/>
      <c r="BO577"/>
      <c r="BP577"/>
      <c r="BQ577"/>
      <c r="BR577"/>
      <c r="BS577"/>
      <c r="BT577"/>
      <c r="BU577"/>
      <c r="BV577"/>
      <c r="BW577"/>
      <c r="BX577"/>
      <c r="BY577"/>
      <c r="BZ577"/>
      <c r="CA577"/>
      <c r="CB577"/>
      <c r="CC577"/>
    </row>
    <row r="578" spans="8:81" x14ac:dyDescent="0.75">
      <c r="H578"/>
      <c r="I578"/>
      <c r="J578"/>
      <c r="K578"/>
      <c r="L578"/>
      <c r="M578"/>
      <c r="N578"/>
      <c r="O578"/>
      <c r="P578"/>
      <c r="Q578"/>
      <c r="R578"/>
      <c r="S578"/>
      <c r="T578"/>
      <c r="U578"/>
      <c r="V578"/>
      <c r="W578"/>
      <c r="X578"/>
      <c r="Y578"/>
      <c r="Z578"/>
      <c r="AA578"/>
      <c r="AB578"/>
      <c r="AC578"/>
      <c r="AD578"/>
      <c r="AE578"/>
      <c r="AF578"/>
      <c r="AG578"/>
      <c r="AH578"/>
      <c r="AI578"/>
      <c r="AJ578"/>
      <c r="AK578"/>
      <c r="AL578"/>
      <c r="AM578"/>
      <c r="AN578"/>
      <c r="AO578"/>
      <c r="AP578"/>
      <c r="AQ578"/>
      <c r="AR578"/>
      <c r="AS578"/>
      <c r="AT578"/>
      <c r="AU578"/>
      <c r="AV578"/>
      <c r="AW578"/>
      <c r="AX578"/>
      <c r="AY578"/>
      <c r="AZ578"/>
      <c r="BA578"/>
      <c r="BB578"/>
      <c r="BC578"/>
      <c r="BD578"/>
      <c r="BE578"/>
      <c r="BF578"/>
      <c r="BG578"/>
      <c r="BH578"/>
      <c r="BI578"/>
      <c r="BJ578"/>
      <c r="BK578"/>
      <c r="BL578"/>
      <c r="BM578"/>
      <c r="BN578"/>
      <c r="BO578"/>
      <c r="BP578"/>
      <c r="BQ578"/>
      <c r="BR578"/>
      <c r="BS578"/>
      <c r="BT578"/>
      <c r="BU578"/>
      <c r="BV578"/>
      <c r="BW578"/>
      <c r="BX578"/>
      <c r="BY578"/>
      <c r="BZ578"/>
      <c r="CA578"/>
      <c r="CB578"/>
      <c r="CC578"/>
    </row>
    <row r="579" spans="8:81" x14ac:dyDescent="0.75">
      <c r="H579"/>
      <c r="I579"/>
      <c r="J579"/>
      <c r="K579"/>
      <c r="L579"/>
      <c r="M579"/>
      <c r="N579"/>
      <c r="O579"/>
      <c r="P579"/>
      <c r="Q579"/>
      <c r="R579"/>
      <c r="S579"/>
      <c r="T579"/>
      <c r="U579"/>
      <c r="V579"/>
      <c r="W579"/>
      <c r="X579"/>
      <c r="Y579"/>
      <c r="Z579"/>
      <c r="AA579"/>
      <c r="AB579"/>
      <c r="AC579"/>
      <c r="AD579"/>
      <c r="AE579"/>
      <c r="AF579"/>
      <c r="AG579"/>
      <c r="AH579"/>
      <c r="AI579"/>
      <c r="AJ579"/>
      <c r="AK579"/>
      <c r="AL579"/>
      <c r="AM579"/>
      <c r="AN579"/>
      <c r="AO579"/>
      <c r="AP579"/>
      <c r="AQ579"/>
      <c r="AR579"/>
      <c r="AS579"/>
      <c r="AT579"/>
      <c r="AU579"/>
      <c r="AV579"/>
      <c r="AW579"/>
      <c r="AX579"/>
      <c r="AY579"/>
      <c r="AZ579"/>
      <c r="BA579"/>
      <c r="BB579"/>
      <c r="BC579"/>
      <c r="BD579"/>
      <c r="BE579"/>
      <c r="BF579"/>
      <c r="BG579"/>
      <c r="BH579"/>
      <c r="BI579"/>
      <c r="BJ579"/>
      <c r="BK579"/>
      <c r="BL579"/>
      <c r="BM579"/>
      <c r="BN579"/>
      <c r="BO579"/>
      <c r="BP579"/>
      <c r="BQ579"/>
      <c r="BR579"/>
      <c r="BS579"/>
      <c r="BT579"/>
      <c r="BU579"/>
      <c r="BV579"/>
      <c r="BW579"/>
      <c r="BX579"/>
      <c r="BY579"/>
      <c r="BZ579"/>
      <c r="CA579"/>
      <c r="CB579"/>
      <c r="CC579"/>
    </row>
    <row r="580" spans="8:81" x14ac:dyDescent="0.75">
      <c r="H580"/>
      <c r="I580"/>
      <c r="J580"/>
      <c r="K580"/>
      <c r="L580"/>
      <c r="M580"/>
      <c r="N580"/>
      <c r="O580"/>
      <c r="P580"/>
      <c r="Q580"/>
      <c r="R580"/>
      <c r="S580"/>
      <c r="T580"/>
      <c r="U580"/>
      <c r="V580"/>
      <c r="W580"/>
      <c r="X580"/>
      <c r="Y580"/>
      <c r="Z580"/>
      <c r="AA580"/>
      <c r="AB580"/>
      <c r="AC580"/>
      <c r="AD580"/>
      <c r="AE580"/>
      <c r="AF580"/>
      <c r="AG580"/>
      <c r="AH580"/>
      <c r="AI580"/>
      <c r="AJ580"/>
      <c r="AK580"/>
      <c r="AL580"/>
      <c r="AM580"/>
      <c r="AN580"/>
      <c r="AO580"/>
      <c r="AP580"/>
      <c r="AQ580"/>
      <c r="AR580"/>
      <c r="AS580"/>
      <c r="AT580"/>
      <c r="AU580"/>
      <c r="AV580"/>
      <c r="AW580"/>
      <c r="AX580"/>
      <c r="AY580"/>
      <c r="AZ580"/>
      <c r="BA580"/>
      <c r="BB580"/>
      <c r="BC580"/>
      <c r="BD580"/>
      <c r="BE580"/>
      <c r="BF580"/>
      <c r="BG580"/>
      <c r="BH580"/>
      <c r="BI580"/>
      <c r="BJ580"/>
      <c r="BK580"/>
      <c r="BL580"/>
      <c r="BM580"/>
      <c r="BN580"/>
      <c r="BO580"/>
      <c r="BP580"/>
      <c r="BQ580"/>
      <c r="BR580"/>
      <c r="BS580"/>
      <c r="BT580"/>
      <c r="BU580"/>
      <c r="BV580"/>
      <c r="BW580"/>
      <c r="BX580"/>
      <c r="BY580"/>
      <c r="BZ580"/>
      <c r="CA580"/>
      <c r="CB580"/>
      <c r="CC580"/>
    </row>
    <row r="581" spans="8:81" x14ac:dyDescent="0.75">
      <c r="H581"/>
      <c r="I581"/>
      <c r="J581"/>
      <c r="K581"/>
      <c r="L581"/>
      <c r="M581"/>
      <c r="N581"/>
      <c r="O581"/>
      <c r="P581"/>
      <c r="Q581"/>
      <c r="R581"/>
      <c r="S581"/>
      <c r="T581"/>
      <c r="U581"/>
      <c r="V581"/>
      <c r="W581"/>
      <c r="X581"/>
      <c r="Y581"/>
      <c r="Z581"/>
      <c r="AA581"/>
      <c r="AB581"/>
      <c r="AC581"/>
      <c r="AD581"/>
      <c r="AE581"/>
      <c r="AF581"/>
      <c r="AG581"/>
      <c r="AH581"/>
      <c r="AI581"/>
      <c r="AJ581"/>
      <c r="AK581"/>
      <c r="AL581"/>
      <c r="AM581"/>
      <c r="AN581"/>
      <c r="AO581"/>
      <c r="AP581"/>
      <c r="AQ581"/>
      <c r="AR581"/>
      <c r="AS581"/>
      <c r="AT581"/>
      <c r="AU581"/>
      <c r="AV581"/>
      <c r="AW581"/>
      <c r="AX581"/>
      <c r="AY581"/>
      <c r="AZ581"/>
      <c r="BA581"/>
      <c r="BB581"/>
      <c r="BC581"/>
      <c r="BD581"/>
      <c r="BE581"/>
      <c r="BF581"/>
      <c r="BG581"/>
      <c r="BH581"/>
      <c r="BI581"/>
      <c r="BJ581"/>
      <c r="BK581"/>
      <c r="BL581"/>
      <c r="BM581"/>
      <c r="BN581"/>
      <c r="BO581"/>
      <c r="BP581"/>
      <c r="BQ581"/>
      <c r="BR581"/>
      <c r="BS581"/>
      <c r="BT581"/>
      <c r="BU581"/>
      <c r="BV581"/>
      <c r="BW581"/>
      <c r="BX581"/>
      <c r="BY581"/>
      <c r="BZ581"/>
      <c r="CA581"/>
      <c r="CB581"/>
      <c r="CC581"/>
    </row>
    <row r="582" spans="8:81" x14ac:dyDescent="0.75">
      <c r="H582"/>
      <c r="I582"/>
      <c r="J582"/>
      <c r="K582"/>
      <c r="L582"/>
      <c r="M582"/>
      <c r="N582"/>
      <c r="O582"/>
      <c r="P582"/>
      <c r="Q582"/>
      <c r="R582"/>
      <c r="S582"/>
      <c r="T582"/>
      <c r="U582"/>
      <c r="V582"/>
      <c r="W582"/>
      <c r="X582"/>
      <c r="Y582"/>
      <c r="Z582"/>
      <c r="AA582"/>
      <c r="AB582"/>
      <c r="AC582"/>
      <c r="AD582"/>
      <c r="AE582"/>
      <c r="AF582"/>
      <c r="AG582"/>
      <c r="AH582"/>
      <c r="AI582"/>
      <c r="AJ582"/>
      <c r="AK582"/>
      <c r="AL582"/>
      <c r="AM582"/>
      <c r="AN582"/>
      <c r="AO582"/>
      <c r="AP582"/>
      <c r="AQ582"/>
      <c r="AR582"/>
      <c r="AS582"/>
      <c r="AT582"/>
      <c r="AU582"/>
      <c r="AV582"/>
      <c r="AW582"/>
      <c r="AX582"/>
      <c r="AY582"/>
      <c r="AZ582"/>
      <c r="BA582"/>
      <c r="BB582"/>
      <c r="BC582"/>
      <c r="BD582"/>
      <c r="BE582"/>
      <c r="BF582"/>
      <c r="BG582"/>
      <c r="BH582"/>
      <c r="BI582"/>
      <c r="BJ582"/>
      <c r="BK582"/>
      <c r="BL582"/>
      <c r="BM582"/>
      <c r="BN582"/>
      <c r="BO582"/>
      <c r="BP582"/>
      <c r="BQ582"/>
      <c r="BR582"/>
      <c r="BS582"/>
      <c r="BT582"/>
      <c r="BU582"/>
      <c r="BV582"/>
      <c r="BW582"/>
      <c r="BX582"/>
      <c r="BY582"/>
      <c r="BZ582"/>
      <c r="CA582"/>
      <c r="CB582"/>
      <c r="CC582"/>
    </row>
    <row r="583" spans="8:81" x14ac:dyDescent="0.75">
      <c r="H583"/>
      <c r="I583"/>
      <c r="J583"/>
      <c r="K583"/>
      <c r="L583"/>
      <c r="M583"/>
      <c r="N583"/>
      <c r="O583"/>
      <c r="P583"/>
      <c r="Q583"/>
      <c r="R583"/>
      <c r="S583"/>
      <c r="T583"/>
      <c r="U583"/>
      <c r="V583"/>
      <c r="W583"/>
      <c r="X583"/>
      <c r="Y583"/>
      <c r="Z583"/>
      <c r="AA583"/>
      <c r="AB583"/>
      <c r="AC583"/>
      <c r="AD583"/>
      <c r="AE583"/>
      <c r="AF583"/>
      <c r="AG583"/>
      <c r="AH583"/>
      <c r="AI583"/>
      <c r="AJ583"/>
      <c r="AK583"/>
      <c r="AL583"/>
      <c r="AM583"/>
      <c r="AN583"/>
      <c r="AO583"/>
      <c r="AP583"/>
      <c r="AQ583"/>
      <c r="AR583"/>
      <c r="AS583"/>
      <c r="AT583"/>
      <c r="AU583"/>
      <c r="AV583"/>
      <c r="AW583"/>
      <c r="AX583"/>
      <c r="AY583"/>
      <c r="AZ583"/>
      <c r="BA583"/>
      <c r="BB583"/>
      <c r="BC583"/>
      <c r="BD583"/>
      <c r="BE583"/>
      <c r="BF583"/>
      <c r="BG583"/>
      <c r="BH583"/>
      <c r="BI583"/>
      <c r="BJ583"/>
      <c r="BK583"/>
      <c r="BL583"/>
      <c r="BM583"/>
      <c r="BN583"/>
      <c r="BO583"/>
      <c r="BP583"/>
      <c r="BQ583"/>
      <c r="BR583"/>
      <c r="BS583"/>
      <c r="BT583"/>
      <c r="BU583"/>
      <c r="BV583"/>
      <c r="BW583"/>
      <c r="BX583"/>
      <c r="BY583"/>
      <c r="BZ583"/>
      <c r="CA583"/>
      <c r="CB583"/>
      <c r="CC583"/>
    </row>
    <row r="584" spans="8:81" x14ac:dyDescent="0.75">
      <c r="H584"/>
      <c r="I584"/>
      <c r="J584"/>
      <c r="K584"/>
      <c r="L584"/>
      <c r="M584"/>
      <c r="N584"/>
      <c r="O584"/>
      <c r="P584"/>
      <c r="Q584"/>
      <c r="R584"/>
      <c r="S584"/>
      <c r="T584"/>
      <c r="U584"/>
      <c r="V584"/>
      <c r="W584"/>
      <c r="X584"/>
      <c r="Y584"/>
      <c r="Z584"/>
      <c r="AA584"/>
      <c r="AB584"/>
      <c r="AC584"/>
      <c r="AD584"/>
      <c r="AE584"/>
      <c r="AF584"/>
      <c r="AG584"/>
      <c r="AH584"/>
      <c r="AI584"/>
      <c r="AJ584"/>
      <c r="AK584"/>
      <c r="AL584"/>
      <c r="AM584"/>
      <c r="AN584"/>
      <c r="AO584"/>
      <c r="AP584"/>
      <c r="AQ584"/>
      <c r="AR584"/>
      <c r="AS584"/>
      <c r="AT584"/>
      <c r="AU584"/>
      <c r="AV584"/>
      <c r="AW584"/>
      <c r="AX584"/>
      <c r="AY584"/>
      <c r="AZ584"/>
      <c r="BA584"/>
      <c r="BB584"/>
      <c r="BC584"/>
      <c r="BD584"/>
      <c r="BE584"/>
      <c r="BF584"/>
      <c r="BG584"/>
      <c r="BH584"/>
      <c r="BI584"/>
      <c r="BJ584"/>
      <c r="BK584"/>
      <c r="BL584"/>
      <c r="BM584"/>
      <c r="BN584"/>
      <c r="BO584"/>
      <c r="BP584"/>
      <c r="BQ584"/>
      <c r="BR584"/>
      <c r="BS584"/>
      <c r="BT584"/>
      <c r="BU584"/>
      <c r="BV584"/>
      <c r="BW584"/>
      <c r="BX584"/>
      <c r="BY584"/>
      <c r="BZ584"/>
      <c r="CA584"/>
      <c r="CB584"/>
      <c r="CC584"/>
    </row>
    <row r="585" spans="8:81" x14ac:dyDescent="0.75">
      <c r="H585"/>
      <c r="I585"/>
      <c r="J585"/>
      <c r="K585"/>
      <c r="L585"/>
      <c r="M585"/>
      <c r="N585"/>
      <c r="O585"/>
      <c r="P585"/>
      <c r="Q585"/>
      <c r="R585"/>
      <c r="S585"/>
      <c r="T585"/>
      <c r="U585"/>
      <c r="V585"/>
      <c r="W585"/>
      <c r="X585"/>
      <c r="Y585"/>
      <c r="Z585"/>
      <c r="AA585"/>
      <c r="AB585"/>
      <c r="AC585"/>
      <c r="AD585"/>
      <c r="AE585"/>
      <c r="AF585"/>
      <c r="AG585"/>
      <c r="AH585"/>
      <c r="AI585"/>
      <c r="AJ585"/>
      <c r="AK585"/>
      <c r="AL585"/>
      <c r="AM585"/>
      <c r="AN585"/>
      <c r="AO585"/>
      <c r="AP585"/>
      <c r="AQ585"/>
      <c r="AR585"/>
      <c r="AS585"/>
      <c r="AT585"/>
      <c r="AU585"/>
      <c r="AV585"/>
      <c r="AW585"/>
      <c r="AX585"/>
      <c r="AY585"/>
      <c r="AZ585"/>
      <c r="BA585"/>
      <c r="BB585"/>
      <c r="BC585"/>
      <c r="BD585"/>
      <c r="BE585"/>
      <c r="BF585"/>
      <c r="BG585"/>
      <c r="BH585"/>
      <c r="BI585"/>
      <c r="BJ585"/>
      <c r="BK585"/>
      <c r="BL585"/>
      <c r="BM585"/>
      <c r="BN585"/>
      <c r="BO585"/>
      <c r="BP585"/>
      <c r="BQ585"/>
      <c r="BR585"/>
      <c r="BS585"/>
      <c r="BT585"/>
      <c r="BU585"/>
      <c r="BV585"/>
      <c r="BW585"/>
      <c r="BX585"/>
      <c r="BY585"/>
      <c r="BZ585"/>
      <c r="CA585"/>
      <c r="CB585"/>
      <c r="CC585"/>
    </row>
    <row r="586" spans="8:81" x14ac:dyDescent="0.75">
      <c r="H586"/>
      <c r="I586"/>
      <c r="J586"/>
      <c r="K586"/>
      <c r="L586"/>
      <c r="M586"/>
      <c r="N586"/>
      <c r="O586"/>
      <c r="P586"/>
      <c r="Q586"/>
      <c r="R586"/>
      <c r="S586"/>
      <c r="T586"/>
      <c r="U586"/>
      <c r="V586"/>
      <c r="W586"/>
      <c r="X586"/>
      <c r="Y586"/>
      <c r="Z586"/>
      <c r="AA586"/>
      <c r="AB586"/>
      <c r="AC586"/>
      <c r="AD586"/>
      <c r="AE586"/>
      <c r="AF586"/>
      <c r="AG586"/>
      <c r="AH586"/>
      <c r="AI586"/>
      <c r="AJ586"/>
      <c r="AK586"/>
      <c r="AL586"/>
      <c r="AM586"/>
      <c r="AN586"/>
      <c r="AO586"/>
      <c r="AP586"/>
      <c r="AQ586"/>
      <c r="AR586"/>
      <c r="AS586"/>
      <c r="AT586"/>
      <c r="AU586"/>
      <c r="AV586"/>
      <c r="AW586"/>
      <c r="AX586"/>
      <c r="AY586"/>
      <c r="AZ586"/>
      <c r="BA586"/>
      <c r="BB586"/>
      <c r="BC586"/>
      <c r="BD586"/>
      <c r="BE586"/>
      <c r="BF586"/>
      <c r="BG586"/>
      <c r="BH586"/>
      <c r="BI586"/>
      <c r="BJ586"/>
      <c r="BK586"/>
      <c r="BL586"/>
      <c r="BM586"/>
      <c r="BN586"/>
      <c r="BO586"/>
      <c r="BP586"/>
      <c r="BQ586"/>
      <c r="BR586"/>
      <c r="BS586"/>
      <c r="BT586"/>
      <c r="BU586"/>
      <c r="BV586"/>
      <c r="BW586"/>
      <c r="BX586"/>
      <c r="BY586"/>
      <c r="BZ586"/>
      <c r="CA586"/>
      <c r="CB586"/>
      <c r="CC586"/>
    </row>
    <row r="587" spans="8:81" x14ac:dyDescent="0.75">
      <c r="H587"/>
      <c r="I587"/>
      <c r="J587"/>
      <c r="K587"/>
      <c r="L587"/>
      <c r="M587"/>
      <c r="N587"/>
      <c r="O587"/>
      <c r="P587"/>
      <c r="Q587"/>
      <c r="R587"/>
      <c r="S587"/>
      <c r="T587"/>
      <c r="U587"/>
      <c r="V587"/>
      <c r="W587"/>
      <c r="X587"/>
      <c r="Y587"/>
      <c r="Z587"/>
      <c r="AA587"/>
      <c r="AB587"/>
      <c r="AC587"/>
      <c r="AD587"/>
      <c r="AE587"/>
      <c r="AF587"/>
      <c r="AG587"/>
      <c r="AH587"/>
      <c r="AI587"/>
      <c r="AJ587"/>
      <c r="AK587"/>
      <c r="AL587"/>
      <c r="AM587"/>
      <c r="AN587"/>
      <c r="AO587"/>
      <c r="AP587"/>
      <c r="AQ587"/>
      <c r="AR587"/>
      <c r="AS587"/>
      <c r="AT587"/>
      <c r="AU587"/>
      <c r="AV587"/>
      <c r="AW587"/>
      <c r="AX587"/>
      <c r="AY587"/>
      <c r="AZ587"/>
      <c r="BA587"/>
      <c r="BB587"/>
      <c r="BC587"/>
      <c r="BD587"/>
      <c r="BE587"/>
      <c r="BF587"/>
      <c r="BG587"/>
      <c r="BH587"/>
      <c r="BI587"/>
      <c r="BJ587"/>
      <c r="BK587"/>
      <c r="BL587"/>
      <c r="BM587"/>
      <c r="BN587"/>
      <c r="BO587"/>
      <c r="BP587"/>
      <c r="BQ587"/>
      <c r="BR587"/>
      <c r="BS587"/>
      <c r="BT587"/>
      <c r="BU587"/>
      <c r="BV587"/>
      <c r="BW587"/>
      <c r="BX587"/>
      <c r="BY587"/>
      <c r="BZ587"/>
      <c r="CA587"/>
      <c r="CB587"/>
      <c r="CC587"/>
    </row>
    <row r="588" spans="8:81" x14ac:dyDescent="0.75">
      <c r="H588"/>
      <c r="I588"/>
      <c r="J588"/>
      <c r="K588"/>
      <c r="L588"/>
      <c r="M588"/>
      <c r="N588"/>
      <c r="O588"/>
      <c r="P588"/>
      <c r="Q588"/>
      <c r="R588"/>
      <c r="S588"/>
      <c r="T588"/>
      <c r="U588"/>
      <c r="V588"/>
      <c r="W588"/>
      <c r="X588"/>
      <c r="Y588"/>
      <c r="Z588"/>
      <c r="AA588"/>
      <c r="AB588"/>
      <c r="AC588"/>
      <c r="AD588"/>
      <c r="AE588"/>
      <c r="AF588"/>
      <c r="AG588"/>
      <c r="AH588"/>
      <c r="AI588"/>
      <c r="AJ588"/>
      <c r="AK588"/>
      <c r="AL588"/>
      <c r="AM588"/>
      <c r="AN588"/>
      <c r="AO588"/>
      <c r="AP588"/>
      <c r="AQ588"/>
      <c r="AR588"/>
      <c r="AS588"/>
      <c r="AT588"/>
      <c r="AU588"/>
      <c r="AV588"/>
      <c r="AW588"/>
      <c r="AX588"/>
      <c r="AY588"/>
      <c r="AZ588"/>
      <c r="BA588"/>
      <c r="BB588"/>
      <c r="BC588"/>
      <c r="BD588"/>
      <c r="BE588"/>
      <c r="BF588"/>
      <c r="BG588"/>
      <c r="BH588"/>
      <c r="BI588"/>
      <c r="BJ588"/>
      <c r="BK588"/>
      <c r="BL588"/>
      <c r="BM588"/>
      <c r="BN588"/>
      <c r="BO588"/>
      <c r="BP588"/>
      <c r="BQ588"/>
      <c r="BR588"/>
      <c r="BS588"/>
      <c r="BT588"/>
      <c r="BU588"/>
      <c r="BV588"/>
      <c r="BW588"/>
      <c r="BX588"/>
      <c r="BY588"/>
      <c r="BZ588"/>
      <c r="CA588"/>
      <c r="CB588"/>
      <c r="CC588"/>
    </row>
    <row r="589" spans="8:81" x14ac:dyDescent="0.75">
      <c r="H589"/>
      <c r="I589"/>
      <c r="J589"/>
      <c r="K589"/>
      <c r="L589"/>
      <c r="M589"/>
      <c r="N589"/>
      <c r="O589"/>
      <c r="P589"/>
      <c r="Q589"/>
      <c r="R589"/>
      <c r="S589"/>
      <c r="T589"/>
      <c r="U589"/>
      <c r="V589"/>
      <c r="W589"/>
      <c r="X589"/>
      <c r="Y589"/>
      <c r="Z589"/>
      <c r="AA589"/>
      <c r="AB589"/>
      <c r="AC589"/>
      <c r="AD589"/>
      <c r="AE589"/>
      <c r="AF589"/>
      <c r="AG589"/>
      <c r="AH589"/>
      <c r="AI589"/>
      <c r="AJ589"/>
      <c r="AK589"/>
      <c r="AL589"/>
      <c r="AM589"/>
      <c r="AN589"/>
      <c r="AO589"/>
      <c r="AP589"/>
      <c r="AQ589"/>
      <c r="AR589"/>
      <c r="AS589"/>
      <c r="AT589"/>
      <c r="AU589"/>
      <c r="AV589"/>
      <c r="AW589"/>
      <c r="AX589"/>
      <c r="AY589"/>
      <c r="AZ589"/>
      <c r="BA589"/>
      <c r="BB589"/>
      <c r="BC589"/>
      <c r="BD589"/>
      <c r="BE589"/>
      <c r="BF589"/>
      <c r="BG589"/>
      <c r="BH589"/>
      <c r="BI589"/>
      <c r="BJ589"/>
      <c r="BK589"/>
      <c r="BL589"/>
      <c r="BM589"/>
      <c r="BN589"/>
      <c r="BO589"/>
      <c r="BP589"/>
      <c r="BQ589"/>
      <c r="BR589"/>
      <c r="BS589"/>
      <c r="BT589"/>
      <c r="BU589"/>
      <c r="BV589"/>
      <c r="BW589"/>
      <c r="BX589"/>
      <c r="BY589"/>
      <c r="BZ589"/>
      <c r="CA589"/>
      <c r="CB589"/>
      <c r="CC589"/>
    </row>
    <row r="590" spans="8:81" x14ac:dyDescent="0.75">
      <c r="H590"/>
      <c r="I590"/>
      <c r="J590"/>
      <c r="K590"/>
      <c r="L590"/>
      <c r="M590"/>
      <c r="N590"/>
      <c r="O590"/>
      <c r="P590"/>
      <c r="Q590"/>
      <c r="R590"/>
      <c r="S590"/>
      <c r="T590"/>
      <c r="U590"/>
      <c r="V590"/>
      <c r="W590"/>
      <c r="X590"/>
      <c r="Y590"/>
      <c r="Z590"/>
      <c r="AA590"/>
      <c r="AB590"/>
      <c r="AC590"/>
      <c r="AD590"/>
      <c r="AE590"/>
      <c r="AF590"/>
      <c r="AG590"/>
      <c r="AH590"/>
      <c r="AI590"/>
      <c r="AJ590"/>
      <c r="AK590"/>
      <c r="AL590"/>
      <c r="AM590"/>
      <c r="AN590"/>
      <c r="AO590"/>
      <c r="AP590"/>
      <c r="AQ590"/>
      <c r="AR590"/>
      <c r="AS590"/>
      <c r="AT590"/>
      <c r="AU590"/>
      <c r="AV590"/>
      <c r="AW590"/>
      <c r="AX590"/>
      <c r="AY590"/>
      <c r="AZ590"/>
      <c r="BA590"/>
      <c r="BB590"/>
      <c r="BC590"/>
      <c r="BD590"/>
      <c r="BE590"/>
      <c r="BF590"/>
      <c r="BG590"/>
      <c r="BH590"/>
      <c r="BI590"/>
      <c r="BJ590"/>
      <c r="BK590"/>
      <c r="BL590"/>
      <c r="BM590"/>
      <c r="BN590"/>
      <c r="BO590"/>
      <c r="BP590"/>
      <c r="BQ590"/>
      <c r="BR590"/>
      <c r="BS590"/>
      <c r="BT590"/>
      <c r="BU590"/>
      <c r="BV590"/>
      <c r="BW590"/>
      <c r="BX590"/>
      <c r="BY590"/>
      <c r="BZ590"/>
      <c r="CA590"/>
      <c r="CB590"/>
      <c r="CC590"/>
    </row>
    <row r="591" spans="8:81" x14ac:dyDescent="0.75">
      <c r="H591"/>
      <c r="I591"/>
      <c r="J591"/>
      <c r="K591"/>
      <c r="L591"/>
      <c r="M591"/>
      <c r="N591"/>
      <c r="O591"/>
      <c r="P591"/>
      <c r="Q591"/>
      <c r="R591"/>
      <c r="S591"/>
      <c r="T591"/>
      <c r="U591"/>
      <c r="V591"/>
      <c r="W591"/>
      <c r="X591"/>
      <c r="Y591"/>
      <c r="Z591"/>
      <c r="AA591"/>
      <c r="AB591"/>
      <c r="AC591"/>
      <c r="AD591"/>
      <c r="AE591"/>
      <c r="AF591"/>
      <c r="AG591"/>
      <c r="AH591"/>
      <c r="AI591"/>
      <c r="AJ591"/>
      <c r="AK591"/>
      <c r="AL591"/>
      <c r="AM591"/>
      <c r="AN591"/>
      <c r="AO591"/>
      <c r="AP591"/>
      <c r="AQ591"/>
      <c r="AR591"/>
      <c r="AS591"/>
      <c r="AT591"/>
      <c r="AU591"/>
      <c r="AV591"/>
      <c r="AW591"/>
      <c r="AX591"/>
      <c r="AY591"/>
      <c r="AZ591"/>
      <c r="BA591"/>
      <c r="BB591"/>
      <c r="BC591"/>
      <c r="BD591"/>
      <c r="BE591"/>
      <c r="BF591"/>
      <c r="BG591"/>
      <c r="BH591"/>
      <c r="BI591"/>
      <c r="BJ591"/>
      <c r="BK591"/>
      <c r="BL591"/>
      <c r="BM591"/>
      <c r="BN591"/>
      <c r="BO591"/>
      <c r="BP591"/>
      <c r="BQ591"/>
      <c r="BR591"/>
      <c r="BS591"/>
      <c r="BT591"/>
      <c r="BU591"/>
      <c r="BV591"/>
      <c r="BW591"/>
      <c r="BX591"/>
      <c r="BY591"/>
      <c r="BZ591"/>
      <c r="CA591"/>
      <c r="CB591"/>
      <c r="CC591"/>
    </row>
    <row r="592" spans="8:81" x14ac:dyDescent="0.75">
      <c r="H592"/>
      <c r="I592"/>
      <c r="J592"/>
      <c r="K592"/>
      <c r="L592"/>
      <c r="M592"/>
      <c r="N592"/>
      <c r="O592"/>
      <c r="P592"/>
      <c r="Q592"/>
      <c r="R592"/>
      <c r="S592"/>
      <c r="T592"/>
      <c r="U592"/>
      <c r="V592"/>
      <c r="W592"/>
      <c r="X592"/>
      <c r="Y592"/>
      <c r="Z592"/>
      <c r="AA592"/>
      <c r="AB592"/>
      <c r="AC592"/>
      <c r="AD592"/>
      <c r="AE592"/>
      <c r="AF592"/>
      <c r="AG592"/>
      <c r="AH592"/>
      <c r="AI592"/>
      <c r="AJ592"/>
      <c r="AK592"/>
      <c r="AL592"/>
      <c r="AM592"/>
      <c r="AN592"/>
      <c r="AO592"/>
      <c r="AP592"/>
      <c r="AQ592"/>
      <c r="AR592"/>
      <c r="AS592"/>
      <c r="AT592"/>
      <c r="AU592"/>
      <c r="AV592"/>
      <c r="AW592"/>
      <c r="AX592"/>
      <c r="AY592"/>
      <c r="AZ592"/>
      <c r="BA592"/>
      <c r="BB592"/>
      <c r="BC592"/>
      <c r="BD592"/>
      <c r="BE592"/>
      <c r="BF592"/>
      <c r="BG592"/>
      <c r="BH592"/>
      <c r="BI592"/>
      <c r="BJ592"/>
      <c r="BK592"/>
      <c r="BL592"/>
      <c r="BM592"/>
      <c r="BN592"/>
      <c r="BO592"/>
      <c r="BP592"/>
      <c r="BQ592"/>
      <c r="BR592"/>
      <c r="BS592"/>
      <c r="BT592"/>
      <c r="BU592"/>
      <c r="BV592"/>
      <c r="BW592"/>
      <c r="BX592"/>
      <c r="BY592"/>
      <c r="BZ592"/>
      <c r="CA592"/>
      <c r="CB592"/>
      <c r="CC592"/>
    </row>
    <row r="593" spans="8:81" x14ac:dyDescent="0.75">
      <c r="H593"/>
      <c r="I593"/>
      <c r="J593"/>
      <c r="K593"/>
      <c r="L593"/>
      <c r="M593"/>
      <c r="N593"/>
      <c r="O593"/>
      <c r="P593"/>
      <c r="Q593"/>
      <c r="R593"/>
      <c r="S593"/>
      <c r="T593"/>
      <c r="U593"/>
      <c r="V593"/>
      <c r="W593"/>
      <c r="X593"/>
      <c r="Y593"/>
      <c r="Z593"/>
      <c r="AA593"/>
      <c r="AB593"/>
      <c r="AC593"/>
      <c r="AD593"/>
      <c r="AE593"/>
      <c r="AF593"/>
      <c r="AG593"/>
      <c r="AH593"/>
      <c r="AI593"/>
      <c r="AJ593"/>
      <c r="AK593"/>
      <c r="AL593"/>
      <c r="AM593"/>
      <c r="AN593"/>
      <c r="AO593"/>
      <c r="AP593"/>
      <c r="AQ593"/>
      <c r="AR593"/>
      <c r="AS593"/>
      <c r="AT593"/>
      <c r="AU593"/>
      <c r="AV593"/>
      <c r="AW593"/>
      <c r="AX593"/>
      <c r="AY593"/>
      <c r="AZ593"/>
      <c r="BA593"/>
      <c r="BB593"/>
      <c r="BC593"/>
      <c r="BD593"/>
      <c r="BE593"/>
      <c r="BF593"/>
      <c r="BG593"/>
      <c r="BH593"/>
      <c r="BI593"/>
      <c r="BJ593"/>
      <c r="BK593"/>
      <c r="BL593"/>
      <c r="BM593"/>
      <c r="BN593"/>
      <c r="BO593"/>
      <c r="BP593"/>
      <c r="BQ593"/>
      <c r="BR593"/>
      <c r="BS593"/>
      <c r="BT593"/>
      <c r="BU593"/>
      <c r="BV593"/>
      <c r="BW593"/>
      <c r="BX593"/>
      <c r="BY593"/>
      <c r="BZ593"/>
      <c r="CA593"/>
      <c r="CB593"/>
      <c r="CC593"/>
    </row>
    <row r="594" spans="8:81" x14ac:dyDescent="0.75">
      <c r="H594"/>
      <c r="I594"/>
      <c r="J594"/>
      <c r="K594"/>
      <c r="L594"/>
      <c r="M594"/>
      <c r="N594"/>
      <c r="O594"/>
      <c r="P594"/>
      <c r="Q594"/>
      <c r="R594"/>
      <c r="S594"/>
      <c r="T594"/>
      <c r="U594"/>
      <c r="V594"/>
      <c r="W594"/>
      <c r="X594"/>
      <c r="Y594"/>
      <c r="Z594"/>
      <c r="AA594"/>
      <c r="AB594"/>
      <c r="AC594"/>
      <c r="AD594"/>
      <c r="AE594"/>
      <c r="AF594"/>
      <c r="AG594"/>
      <c r="AH594"/>
      <c r="AI594"/>
      <c r="AJ594"/>
      <c r="AK594"/>
      <c r="AL594"/>
      <c r="AM594"/>
      <c r="AN594"/>
      <c r="AO594"/>
      <c r="AP594"/>
      <c r="AQ594"/>
      <c r="AR594"/>
      <c r="AS594"/>
      <c r="AT594"/>
      <c r="AU594"/>
      <c r="AV594"/>
      <c r="AW594"/>
      <c r="AX594"/>
      <c r="AY594"/>
      <c r="AZ594"/>
      <c r="BA594"/>
      <c r="BB594"/>
      <c r="BC594"/>
      <c r="BD594"/>
      <c r="BE594"/>
      <c r="BF594"/>
      <c r="BG594"/>
      <c r="BH594"/>
      <c r="BI594"/>
      <c r="BJ594"/>
      <c r="BK594"/>
      <c r="BL594"/>
      <c r="BM594"/>
      <c r="BN594"/>
      <c r="BO594"/>
      <c r="BP594"/>
      <c r="BQ594"/>
      <c r="BR594"/>
      <c r="BS594"/>
      <c r="BT594"/>
      <c r="BU594"/>
      <c r="BV594"/>
      <c r="BW594"/>
      <c r="BX594"/>
      <c r="BY594"/>
      <c r="BZ594"/>
      <c r="CA594"/>
      <c r="CB594"/>
      <c r="CC594"/>
    </row>
    <row r="595" spans="8:81" x14ac:dyDescent="0.75">
      <c r="H595"/>
      <c r="I595"/>
      <c r="J595"/>
      <c r="K595"/>
      <c r="L595"/>
      <c r="M595"/>
      <c r="N595"/>
      <c r="O595"/>
      <c r="P595"/>
      <c r="Q595"/>
      <c r="R595"/>
      <c r="S595"/>
      <c r="T595"/>
      <c r="U595"/>
      <c r="V595"/>
      <c r="W595"/>
      <c r="X595"/>
      <c r="Y595"/>
      <c r="Z595"/>
      <c r="AA595"/>
      <c r="AB595"/>
      <c r="AC595"/>
      <c r="AD595"/>
      <c r="AE595"/>
      <c r="AF595"/>
      <c r="AG595"/>
      <c r="AH595"/>
      <c r="AI595"/>
      <c r="AJ595"/>
      <c r="AK595"/>
      <c r="AL595"/>
      <c r="AM595"/>
      <c r="AN595"/>
      <c r="AO595"/>
      <c r="AP595"/>
      <c r="AQ595"/>
      <c r="AR595"/>
      <c r="AS595"/>
      <c r="AT595"/>
      <c r="AU595"/>
      <c r="AV595"/>
      <c r="AW595"/>
      <c r="AX595"/>
      <c r="AY595"/>
      <c r="AZ595"/>
      <c r="BA595"/>
      <c r="BB595"/>
      <c r="BC595"/>
      <c r="BD595"/>
      <c r="BE595"/>
      <c r="BF595"/>
      <c r="BG595"/>
      <c r="BH595"/>
      <c r="BI595"/>
      <c r="BJ595"/>
      <c r="BK595"/>
      <c r="BL595"/>
      <c r="BM595"/>
      <c r="BN595"/>
      <c r="BO595"/>
      <c r="BP595"/>
      <c r="BQ595"/>
      <c r="BR595"/>
      <c r="BS595"/>
      <c r="BT595"/>
      <c r="BU595"/>
      <c r="BV595"/>
      <c r="BW595"/>
      <c r="BX595"/>
      <c r="BY595"/>
      <c r="BZ595"/>
      <c r="CA595"/>
      <c r="CB595"/>
      <c r="CC595"/>
    </row>
    <row r="596" spans="8:81" x14ac:dyDescent="0.75">
      <c r="H596"/>
      <c r="I596"/>
      <c r="J596"/>
      <c r="K596"/>
      <c r="L596"/>
      <c r="M596"/>
      <c r="N596"/>
      <c r="O596"/>
      <c r="P596"/>
      <c r="Q596"/>
      <c r="R596"/>
      <c r="S596"/>
      <c r="T596"/>
      <c r="U596"/>
      <c r="V596"/>
      <c r="W596"/>
      <c r="X596"/>
      <c r="Y596"/>
      <c r="Z596"/>
      <c r="AA596"/>
      <c r="AB596"/>
      <c r="AC596"/>
      <c r="AD596"/>
      <c r="AE596"/>
      <c r="AF596"/>
      <c r="AG596"/>
      <c r="AH596"/>
      <c r="AI596"/>
      <c r="AJ596"/>
      <c r="AK596"/>
      <c r="AL596"/>
      <c r="AM596"/>
      <c r="AN596"/>
      <c r="AO596"/>
      <c r="AP596"/>
      <c r="AQ596"/>
      <c r="AR596"/>
      <c r="AS596"/>
      <c r="AT596"/>
      <c r="AU596"/>
      <c r="AV596"/>
      <c r="AW596"/>
      <c r="AX596"/>
      <c r="AY596"/>
      <c r="AZ596"/>
      <c r="BA596"/>
      <c r="BB596"/>
      <c r="BC596"/>
      <c r="BD596"/>
      <c r="BE596"/>
      <c r="BF596"/>
      <c r="BG596"/>
      <c r="BH596"/>
      <c r="BI596"/>
      <c r="BJ596"/>
      <c r="BK596"/>
      <c r="BL596"/>
      <c r="BM596"/>
      <c r="BN596"/>
      <c r="BO596"/>
      <c r="BP596"/>
      <c r="BQ596"/>
      <c r="BR596"/>
      <c r="BS596"/>
      <c r="BT596"/>
      <c r="BU596"/>
      <c r="BV596"/>
      <c r="BW596"/>
      <c r="BX596"/>
      <c r="BY596"/>
      <c r="BZ596"/>
      <c r="CA596"/>
      <c r="CB596"/>
      <c r="CC596"/>
    </row>
    <row r="597" spans="8:81" x14ac:dyDescent="0.75">
      <c r="H597"/>
      <c r="I597"/>
      <c r="J597"/>
      <c r="K597"/>
      <c r="L597"/>
      <c r="M597"/>
      <c r="N597"/>
      <c r="O597"/>
      <c r="P597"/>
      <c r="Q597"/>
      <c r="R597"/>
      <c r="S597"/>
      <c r="T597"/>
      <c r="U597"/>
      <c r="V597"/>
      <c r="W597"/>
      <c r="X597"/>
      <c r="Y597"/>
      <c r="Z597"/>
      <c r="AA597"/>
      <c r="AB597"/>
      <c r="AC597"/>
      <c r="AD597"/>
      <c r="AE597"/>
      <c r="AF597"/>
      <c r="AG597"/>
      <c r="AH597"/>
      <c r="AI597"/>
      <c r="AJ597"/>
      <c r="AK597"/>
      <c r="AL597"/>
      <c r="AM597"/>
      <c r="AN597"/>
      <c r="AO597"/>
      <c r="AP597"/>
      <c r="AQ597"/>
      <c r="AR597"/>
      <c r="AS597"/>
      <c r="AT597"/>
      <c r="AU597"/>
      <c r="AV597"/>
      <c r="AW597"/>
      <c r="AX597"/>
      <c r="AY597"/>
      <c r="AZ597"/>
      <c r="BA597"/>
      <c r="BB597"/>
      <c r="BC597"/>
      <c r="BD597"/>
      <c r="BE597"/>
      <c r="BF597"/>
      <c r="BG597"/>
      <c r="BH597"/>
      <c r="BI597"/>
      <c r="BJ597"/>
      <c r="BK597"/>
      <c r="BL597"/>
      <c r="BM597"/>
      <c r="BN597"/>
      <c r="BO597"/>
      <c r="BP597"/>
      <c r="BQ597"/>
      <c r="BR597"/>
      <c r="BS597"/>
      <c r="BT597"/>
      <c r="BU597"/>
      <c r="BV597"/>
      <c r="BW597"/>
      <c r="BX597"/>
      <c r="BY597"/>
      <c r="BZ597"/>
      <c r="CA597"/>
      <c r="CB597"/>
      <c r="CC597"/>
    </row>
    <row r="598" spans="8:81" x14ac:dyDescent="0.75">
      <c r="H598"/>
      <c r="I598"/>
      <c r="J598"/>
      <c r="K598"/>
      <c r="L598"/>
      <c r="M598"/>
      <c r="N598"/>
      <c r="O598"/>
      <c r="P598"/>
      <c r="Q598"/>
      <c r="R598"/>
      <c r="S598"/>
      <c r="T598"/>
      <c r="U598"/>
      <c r="V598"/>
      <c r="W598"/>
      <c r="X598"/>
      <c r="Y598"/>
      <c r="Z598"/>
      <c r="AA598"/>
      <c r="AB598"/>
      <c r="AC598"/>
      <c r="AD598"/>
      <c r="AE598"/>
      <c r="AF598"/>
      <c r="AG598"/>
      <c r="AH598"/>
      <c r="AI598"/>
      <c r="AJ598"/>
      <c r="AK598"/>
      <c r="AL598"/>
      <c r="AM598"/>
      <c r="AN598"/>
      <c r="AO598"/>
      <c r="AP598"/>
      <c r="AQ598"/>
      <c r="AR598"/>
      <c r="AS598"/>
      <c r="AT598"/>
      <c r="AU598"/>
      <c r="AV598"/>
      <c r="AW598"/>
      <c r="AX598"/>
      <c r="AY598"/>
      <c r="AZ598"/>
      <c r="BA598"/>
      <c r="BB598"/>
      <c r="BC598"/>
      <c r="BD598"/>
      <c r="BE598"/>
      <c r="BF598"/>
      <c r="BG598"/>
      <c r="BH598"/>
      <c r="BI598"/>
      <c r="BJ598"/>
      <c r="BK598"/>
      <c r="BL598"/>
      <c r="BM598"/>
      <c r="BN598"/>
      <c r="BO598"/>
      <c r="BP598"/>
      <c r="BQ598"/>
      <c r="BR598"/>
      <c r="BS598"/>
      <c r="BT598"/>
      <c r="BU598"/>
      <c r="BV598"/>
      <c r="BW598"/>
      <c r="BX598"/>
      <c r="BY598"/>
      <c r="BZ598"/>
      <c r="CA598"/>
      <c r="CB598"/>
      <c r="CC598"/>
    </row>
    <row r="599" spans="8:81" x14ac:dyDescent="0.75">
      <c r="H599"/>
      <c r="I599"/>
      <c r="J599"/>
      <c r="K599"/>
      <c r="L599"/>
      <c r="M599"/>
      <c r="N599"/>
      <c r="O599"/>
      <c r="P599"/>
      <c r="Q599"/>
      <c r="R599"/>
      <c r="S599"/>
      <c r="T599"/>
      <c r="U599"/>
      <c r="V599"/>
      <c r="W599"/>
      <c r="X599"/>
      <c r="Y599"/>
      <c r="Z599"/>
      <c r="AA599"/>
      <c r="AB599"/>
      <c r="AC599"/>
      <c r="AD599"/>
      <c r="AE599"/>
      <c r="AF599"/>
      <c r="AG599"/>
      <c r="AH599"/>
      <c r="AI599"/>
      <c r="AJ599"/>
      <c r="AK599"/>
      <c r="AL599"/>
      <c r="AM599"/>
      <c r="AN599"/>
      <c r="AO599"/>
      <c r="AP599"/>
      <c r="AQ599"/>
      <c r="AR599"/>
      <c r="AS599"/>
      <c r="AT599"/>
      <c r="AU599"/>
      <c r="AV599"/>
      <c r="AW599"/>
      <c r="AX599"/>
      <c r="AY599"/>
      <c r="AZ599"/>
      <c r="BA599"/>
      <c r="BB599"/>
      <c r="BC599"/>
      <c r="BD599"/>
      <c r="BE599"/>
      <c r="BF599"/>
      <c r="BG599"/>
      <c r="BH599"/>
      <c r="BI599"/>
      <c r="BJ599"/>
      <c r="BK599"/>
      <c r="BL599"/>
      <c r="BM599"/>
      <c r="BN599"/>
      <c r="BO599"/>
      <c r="BP599"/>
      <c r="BQ599"/>
      <c r="BR599"/>
      <c r="BS599"/>
      <c r="BT599"/>
      <c r="BU599"/>
      <c r="BV599"/>
      <c r="BW599"/>
      <c r="BX599"/>
      <c r="BY599"/>
      <c r="BZ599"/>
      <c r="CA599"/>
      <c r="CB599"/>
      <c r="CC599"/>
    </row>
    <row r="600" spans="8:81" x14ac:dyDescent="0.75">
      <c r="H600"/>
      <c r="I600"/>
      <c r="J600"/>
      <c r="K600"/>
      <c r="L600"/>
      <c r="M600"/>
      <c r="N600"/>
      <c r="O600"/>
      <c r="P600"/>
      <c r="Q600"/>
      <c r="R600"/>
      <c r="S600"/>
      <c r="T600"/>
      <c r="U600"/>
      <c r="V600"/>
      <c r="W600"/>
      <c r="X600"/>
      <c r="Y600"/>
      <c r="Z600"/>
      <c r="AA600"/>
      <c r="AB600"/>
      <c r="AC600"/>
      <c r="AD600"/>
      <c r="AE600"/>
      <c r="AF600"/>
      <c r="AG600"/>
      <c r="AH600"/>
      <c r="AI600"/>
      <c r="AJ600"/>
      <c r="AK600"/>
      <c r="AL600"/>
      <c r="AM600"/>
      <c r="AN600"/>
      <c r="AO600"/>
      <c r="AP600"/>
      <c r="AQ600"/>
      <c r="AR600"/>
      <c r="AS600"/>
      <c r="AT600"/>
      <c r="AU600"/>
      <c r="AV600"/>
      <c r="AW600"/>
      <c r="AX600"/>
      <c r="AY600"/>
      <c r="AZ600"/>
      <c r="BA600"/>
      <c r="BB600"/>
      <c r="BC600"/>
      <c r="BD600"/>
      <c r="BE600"/>
      <c r="BF600"/>
      <c r="BG600"/>
      <c r="BH600"/>
      <c r="BI600"/>
      <c r="BJ600"/>
      <c r="BK600"/>
      <c r="BL600"/>
      <c r="BM600"/>
      <c r="BN600"/>
      <c r="BO600"/>
      <c r="BP600"/>
      <c r="BQ600"/>
      <c r="BR600"/>
      <c r="BS600"/>
      <c r="BT600"/>
      <c r="BU600"/>
      <c r="BV600"/>
      <c r="BW600"/>
      <c r="BX600"/>
      <c r="BY600"/>
      <c r="BZ600"/>
      <c r="CA600"/>
      <c r="CB600"/>
      <c r="CC600"/>
    </row>
    <row r="601" spans="8:81" x14ac:dyDescent="0.75">
      <c r="H601"/>
      <c r="I601"/>
      <c r="J601"/>
      <c r="K601"/>
      <c r="L601"/>
      <c r="M601"/>
      <c r="N601"/>
      <c r="O601"/>
      <c r="P601"/>
      <c r="Q601"/>
      <c r="R601"/>
      <c r="S601"/>
      <c r="T601"/>
      <c r="U601"/>
      <c r="V601"/>
      <c r="W601"/>
      <c r="X601"/>
      <c r="Y601"/>
      <c r="Z601"/>
      <c r="AA601"/>
      <c r="AB601"/>
      <c r="AC601"/>
      <c r="AD601"/>
      <c r="AE601"/>
      <c r="AF601"/>
      <c r="AG601"/>
      <c r="AH601"/>
      <c r="AI601"/>
      <c r="AJ601"/>
      <c r="AK601"/>
      <c r="AL601"/>
      <c r="AM601"/>
      <c r="AN601"/>
      <c r="AO601"/>
      <c r="AP601"/>
      <c r="AQ601"/>
      <c r="AR601"/>
      <c r="AS601"/>
      <c r="AT601"/>
      <c r="AU601"/>
      <c r="AV601"/>
      <c r="AW601"/>
      <c r="AX601"/>
      <c r="AY601"/>
      <c r="AZ601"/>
      <c r="BA601"/>
      <c r="BB601"/>
      <c r="BC601"/>
      <c r="BD601"/>
      <c r="BE601"/>
      <c r="BF601"/>
      <c r="BG601"/>
      <c r="BH601"/>
      <c r="BI601"/>
      <c r="BJ601"/>
      <c r="BK601"/>
      <c r="BL601"/>
      <c r="BM601"/>
      <c r="BN601"/>
      <c r="BO601"/>
      <c r="BP601"/>
      <c r="BQ601"/>
      <c r="BR601"/>
      <c r="BS601"/>
      <c r="BT601"/>
      <c r="BU601"/>
      <c r="BV601"/>
      <c r="BW601"/>
      <c r="BX601"/>
      <c r="BY601"/>
      <c r="BZ601"/>
      <c r="CA601"/>
      <c r="CB601"/>
      <c r="CC601"/>
    </row>
    <row r="602" spans="8:81" x14ac:dyDescent="0.75">
      <c r="H602"/>
      <c r="I602"/>
      <c r="J602"/>
      <c r="K602"/>
      <c r="L602"/>
      <c r="M602"/>
      <c r="N602"/>
      <c r="O602"/>
      <c r="P602"/>
      <c r="Q602"/>
      <c r="R602"/>
      <c r="S602"/>
      <c r="T602"/>
      <c r="U602"/>
      <c r="V602"/>
      <c r="W602"/>
      <c r="X602"/>
      <c r="Y602"/>
      <c r="Z602"/>
      <c r="AA602"/>
      <c r="AB602"/>
      <c r="AC602"/>
      <c r="AD602"/>
      <c r="AE602"/>
      <c r="AF602"/>
      <c r="AG602"/>
      <c r="AH602"/>
      <c r="AI602"/>
      <c r="AJ602"/>
      <c r="AK602"/>
      <c r="AL602"/>
      <c r="AM602"/>
      <c r="AN602"/>
      <c r="AO602"/>
      <c r="AP602"/>
      <c r="AQ602"/>
      <c r="AR602"/>
      <c r="AS602"/>
      <c r="AT602"/>
      <c r="AU602"/>
      <c r="AV602"/>
      <c r="AW602"/>
      <c r="AX602"/>
      <c r="AY602"/>
      <c r="AZ602"/>
      <c r="BA602"/>
      <c r="BB602"/>
      <c r="BC602"/>
      <c r="BD602"/>
      <c r="BE602"/>
      <c r="BF602"/>
      <c r="BG602"/>
      <c r="BH602"/>
      <c r="BI602"/>
      <c r="BJ602"/>
      <c r="BK602"/>
      <c r="BL602"/>
      <c r="BM602"/>
      <c r="BN602"/>
      <c r="BO602"/>
      <c r="BP602"/>
      <c r="BQ602"/>
      <c r="BR602"/>
      <c r="BS602"/>
      <c r="BT602"/>
      <c r="BU602"/>
      <c r="BV602"/>
      <c r="BW602"/>
      <c r="BX602"/>
      <c r="BY602"/>
      <c r="BZ602"/>
      <c r="CA602"/>
      <c r="CB602"/>
      <c r="CC602"/>
    </row>
    <row r="603" spans="8:81" x14ac:dyDescent="0.75">
      <c r="H603"/>
      <c r="I603"/>
      <c r="J603"/>
      <c r="K603"/>
      <c r="L603"/>
      <c r="M603"/>
      <c r="N603"/>
      <c r="O603"/>
      <c r="P603"/>
      <c r="Q603"/>
      <c r="R603"/>
      <c r="S603"/>
      <c r="T603"/>
      <c r="U603"/>
      <c r="V603"/>
      <c r="W603"/>
      <c r="X603"/>
      <c r="Y603"/>
      <c r="Z603"/>
      <c r="AA603"/>
      <c r="AB603"/>
      <c r="AC603"/>
      <c r="AD603"/>
      <c r="AE603"/>
      <c r="AF603"/>
      <c r="AG603"/>
      <c r="AH603"/>
      <c r="AI603"/>
      <c r="AJ603"/>
      <c r="AK603"/>
      <c r="AL603"/>
      <c r="AM603"/>
      <c r="AN603"/>
      <c r="AO603"/>
      <c r="AP603"/>
      <c r="AQ603"/>
      <c r="AR603"/>
      <c r="AS603"/>
      <c r="AT603"/>
      <c r="AU603"/>
      <c r="AV603"/>
      <c r="AW603"/>
      <c r="AX603"/>
      <c r="AY603"/>
      <c r="AZ603"/>
      <c r="BA603"/>
      <c r="BB603"/>
      <c r="BC603"/>
      <c r="BD603"/>
      <c r="BE603"/>
      <c r="BF603"/>
      <c r="BG603"/>
      <c r="BH603"/>
      <c r="BI603"/>
      <c r="BJ603"/>
      <c r="BK603"/>
      <c r="BL603"/>
      <c r="BM603"/>
      <c r="BN603"/>
      <c r="BO603"/>
      <c r="BP603"/>
      <c r="BQ603"/>
      <c r="BR603"/>
      <c r="BS603"/>
      <c r="BT603"/>
      <c r="BU603"/>
      <c r="BV603"/>
      <c r="BW603"/>
      <c r="BX603"/>
      <c r="BY603"/>
      <c r="BZ603"/>
      <c r="CA603"/>
      <c r="CB603"/>
      <c r="CC603"/>
    </row>
    <row r="604" spans="8:81" x14ac:dyDescent="0.75">
      <c r="H604"/>
      <c r="I604"/>
      <c r="J604"/>
      <c r="K604"/>
      <c r="L604"/>
      <c r="M604"/>
      <c r="N604"/>
      <c r="O604"/>
      <c r="P604"/>
      <c r="Q604"/>
      <c r="R604"/>
      <c r="S604"/>
      <c r="T604"/>
      <c r="U604"/>
      <c r="V604"/>
      <c r="W604"/>
      <c r="X604"/>
      <c r="Y604"/>
      <c r="Z604"/>
      <c r="AA604"/>
      <c r="AB604"/>
      <c r="AC604"/>
      <c r="AD604"/>
      <c r="AE604"/>
      <c r="AF604"/>
      <c r="AG604"/>
      <c r="AH604"/>
      <c r="AI604"/>
      <c r="AJ604"/>
      <c r="AK604"/>
      <c r="AL604"/>
      <c r="AM604"/>
      <c r="AN604"/>
      <c r="AO604"/>
      <c r="AP604"/>
      <c r="AQ604"/>
      <c r="AR604"/>
      <c r="AS604"/>
      <c r="AT604"/>
      <c r="AU604"/>
      <c r="AV604"/>
      <c r="AW604"/>
      <c r="AX604"/>
      <c r="AY604"/>
      <c r="AZ604"/>
      <c r="BA604"/>
      <c r="BB604"/>
      <c r="BC604"/>
      <c r="BD604"/>
      <c r="BE604"/>
      <c r="BF604"/>
      <c r="BG604"/>
      <c r="BH604"/>
      <c r="BI604"/>
      <c r="BJ604"/>
      <c r="BK604"/>
      <c r="BL604"/>
      <c r="BM604"/>
      <c r="BN604"/>
      <c r="BO604"/>
      <c r="BP604"/>
      <c r="BQ604"/>
      <c r="BR604"/>
      <c r="BS604"/>
      <c r="BT604"/>
      <c r="BU604"/>
      <c r="BV604"/>
      <c r="BW604"/>
      <c r="BX604"/>
      <c r="BY604"/>
      <c r="BZ604"/>
      <c r="CA604"/>
      <c r="CB604"/>
      <c r="CC604"/>
    </row>
    <row r="605" spans="8:81" x14ac:dyDescent="0.75">
      <c r="H605"/>
      <c r="I605"/>
      <c r="J605"/>
      <c r="K605"/>
      <c r="L605"/>
      <c r="M605"/>
      <c r="N605"/>
      <c r="O605"/>
      <c r="P605"/>
      <c r="Q605"/>
      <c r="R605"/>
      <c r="S605"/>
      <c r="T605"/>
      <c r="U605"/>
      <c r="V605"/>
      <c r="W605"/>
      <c r="X605"/>
      <c r="Y605"/>
      <c r="Z605"/>
      <c r="AA605"/>
      <c r="AB605"/>
      <c r="AC605"/>
      <c r="AD605"/>
      <c r="AE605"/>
      <c r="AF605"/>
      <c r="AG605"/>
      <c r="AH605"/>
      <c r="AI605"/>
      <c r="AJ605"/>
      <c r="AK605"/>
      <c r="AL605"/>
      <c r="AM605"/>
      <c r="AN605"/>
      <c r="AO605"/>
      <c r="AP605"/>
      <c r="AQ605"/>
      <c r="AR605"/>
      <c r="AS605"/>
      <c r="AT605"/>
      <c r="AU605"/>
      <c r="AV605"/>
      <c r="AW605"/>
      <c r="AX605"/>
      <c r="AY605"/>
      <c r="AZ605"/>
      <c r="BA605"/>
      <c r="BB605"/>
      <c r="BC605"/>
      <c r="BD605"/>
      <c r="BE605"/>
      <c r="BF605"/>
      <c r="BG605"/>
      <c r="BH605"/>
      <c r="BI605"/>
      <c r="BJ605"/>
      <c r="BK605"/>
      <c r="BL605"/>
      <c r="BM605"/>
      <c r="BN605"/>
      <c r="BO605"/>
      <c r="BP605"/>
      <c r="BQ605"/>
      <c r="BR605"/>
      <c r="BS605"/>
      <c r="BT605"/>
      <c r="BU605"/>
      <c r="BV605"/>
      <c r="BW605"/>
      <c r="BX605"/>
      <c r="BY605"/>
      <c r="BZ605"/>
      <c r="CA605"/>
      <c r="CB605"/>
      <c r="CC605"/>
    </row>
    <row r="606" spans="8:81" x14ac:dyDescent="0.75">
      <c r="H606"/>
      <c r="I606"/>
      <c r="J606"/>
      <c r="K606"/>
      <c r="L606"/>
      <c r="M606"/>
      <c r="N606"/>
      <c r="O606"/>
      <c r="P606"/>
      <c r="Q606"/>
      <c r="R606"/>
      <c r="S606"/>
      <c r="T606"/>
      <c r="U606"/>
      <c r="V606"/>
      <c r="W606"/>
      <c r="X606"/>
      <c r="Y606"/>
      <c r="Z606"/>
      <c r="AA606"/>
      <c r="AB606"/>
      <c r="AC606"/>
      <c r="AD606"/>
      <c r="AE606"/>
      <c r="AF606"/>
      <c r="AG606"/>
      <c r="AH606"/>
      <c r="AI606"/>
      <c r="AJ606"/>
      <c r="AK606"/>
      <c r="AL606"/>
      <c r="AM606"/>
      <c r="AN606"/>
      <c r="AO606"/>
      <c r="AP606"/>
      <c r="AQ606"/>
      <c r="AR606"/>
      <c r="AS606"/>
      <c r="AT606"/>
      <c r="AU606"/>
      <c r="AV606"/>
      <c r="AW606"/>
      <c r="AX606"/>
      <c r="AY606"/>
      <c r="AZ606"/>
      <c r="BA606"/>
      <c r="BB606"/>
      <c r="BC606"/>
      <c r="BD606"/>
      <c r="BE606"/>
      <c r="BF606"/>
      <c r="BG606"/>
      <c r="BH606"/>
      <c r="BI606"/>
      <c r="BJ606"/>
      <c r="BK606"/>
      <c r="BL606"/>
      <c r="BM606"/>
      <c r="BN606"/>
      <c r="BO606"/>
      <c r="BP606"/>
      <c r="BQ606"/>
      <c r="BR606"/>
      <c r="BS606"/>
      <c r="BT606"/>
      <c r="BU606"/>
      <c r="BV606"/>
      <c r="BW606"/>
      <c r="BX606"/>
      <c r="BY606"/>
      <c r="BZ606"/>
      <c r="CA606"/>
      <c r="CB606"/>
      <c r="CC606"/>
    </row>
    <row r="607" spans="8:81" x14ac:dyDescent="0.75">
      <c r="H607"/>
      <c r="I607"/>
      <c r="J607"/>
      <c r="K607"/>
      <c r="L607"/>
      <c r="M607"/>
      <c r="N607"/>
      <c r="O607"/>
      <c r="P607"/>
      <c r="Q607"/>
      <c r="R607"/>
      <c r="S607"/>
      <c r="T607"/>
      <c r="U607"/>
      <c r="V607"/>
      <c r="W607"/>
      <c r="X607"/>
      <c r="Y607"/>
      <c r="Z607"/>
      <c r="AA607"/>
      <c r="AB607"/>
      <c r="AC607"/>
      <c r="AD607"/>
      <c r="AE607"/>
      <c r="AF607"/>
      <c r="AG607"/>
      <c r="AH607"/>
      <c r="AI607"/>
      <c r="AJ607"/>
      <c r="AK607"/>
      <c r="AL607"/>
      <c r="AM607"/>
      <c r="AN607"/>
      <c r="AO607"/>
      <c r="AP607"/>
      <c r="AQ607"/>
      <c r="AR607"/>
      <c r="AS607"/>
      <c r="AT607"/>
      <c r="AU607"/>
      <c r="AV607"/>
      <c r="AW607"/>
      <c r="AX607"/>
      <c r="AY607"/>
      <c r="AZ607"/>
      <c r="BA607"/>
      <c r="BB607"/>
      <c r="BC607"/>
      <c r="BD607"/>
      <c r="BE607"/>
      <c r="BF607"/>
      <c r="BG607"/>
      <c r="BH607"/>
      <c r="BI607"/>
      <c r="BJ607"/>
      <c r="BK607"/>
      <c r="BL607"/>
      <c r="BM607"/>
      <c r="BN607"/>
      <c r="BO607"/>
      <c r="BP607"/>
      <c r="BQ607"/>
      <c r="BR607"/>
      <c r="BS607"/>
      <c r="BT607"/>
      <c r="BU607"/>
      <c r="BV607"/>
      <c r="BW607"/>
      <c r="BX607"/>
      <c r="BY607"/>
      <c r="BZ607"/>
      <c r="CA607"/>
      <c r="CB607"/>
      <c r="CC607"/>
    </row>
    <row r="608" spans="8:81" x14ac:dyDescent="0.75">
      <c r="H608"/>
      <c r="I608"/>
      <c r="J608"/>
      <c r="K608"/>
      <c r="L608"/>
      <c r="M608"/>
      <c r="N608"/>
      <c r="O608"/>
      <c r="P608"/>
      <c r="Q608"/>
      <c r="R608"/>
      <c r="S608"/>
      <c r="T608"/>
      <c r="U608"/>
      <c r="V608"/>
      <c r="W608"/>
      <c r="X608"/>
      <c r="Y608"/>
      <c r="Z608"/>
      <c r="AA608"/>
      <c r="AB608"/>
      <c r="AC608"/>
      <c r="AD608"/>
      <c r="AE608"/>
      <c r="AF608"/>
      <c r="AG608"/>
      <c r="AH608"/>
      <c r="AI608"/>
      <c r="AJ608"/>
      <c r="AK608"/>
      <c r="AL608"/>
      <c r="AM608"/>
      <c r="AN608"/>
      <c r="AO608"/>
      <c r="AP608"/>
      <c r="AQ608"/>
      <c r="AR608"/>
      <c r="AS608"/>
      <c r="AT608"/>
      <c r="AU608"/>
      <c r="AV608"/>
      <c r="AW608"/>
      <c r="AX608"/>
      <c r="AY608"/>
      <c r="AZ608"/>
      <c r="BA608"/>
      <c r="BB608"/>
      <c r="BC608"/>
      <c r="BD608"/>
      <c r="BE608"/>
      <c r="BF608"/>
      <c r="BG608"/>
      <c r="BH608"/>
      <c r="BI608"/>
      <c r="BJ608"/>
      <c r="BK608"/>
      <c r="BL608"/>
      <c r="BM608"/>
      <c r="BN608"/>
      <c r="BO608"/>
      <c r="BP608"/>
      <c r="BQ608"/>
      <c r="BR608"/>
      <c r="BS608"/>
      <c r="BT608"/>
      <c r="BU608"/>
      <c r="BV608"/>
      <c r="BW608"/>
      <c r="BX608"/>
      <c r="BY608"/>
      <c r="BZ608"/>
      <c r="CA608"/>
      <c r="CB608"/>
      <c r="CC608"/>
    </row>
    <row r="609" spans="8:81" x14ac:dyDescent="0.75">
      <c r="H609"/>
      <c r="I609"/>
      <c r="J609"/>
      <c r="K609"/>
      <c r="L609"/>
      <c r="M609"/>
      <c r="N609"/>
      <c r="O609"/>
      <c r="P609"/>
      <c r="Q609"/>
      <c r="R609"/>
      <c r="S609"/>
      <c r="T609"/>
      <c r="U609"/>
      <c r="V609"/>
      <c r="W609"/>
      <c r="X609"/>
      <c r="Y609"/>
      <c r="Z609"/>
      <c r="AA609"/>
      <c r="AB609"/>
      <c r="AC609"/>
      <c r="AD609"/>
      <c r="AE609"/>
      <c r="AF609"/>
      <c r="AG609"/>
      <c r="AH609"/>
      <c r="AI609"/>
      <c r="AJ609"/>
      <c r="AK609"/>
      <c r="AL609"/>
      <c r="AM609"/>
      <c r="AN609"/>
      <c r="AO609"/>
      <c r="AP609"/>
      <c r="AQ609"/>
      <c r="AR609"/>
      <c r="AS609"/>
      <c r="AT609"/>
      <c r="AU609"/>
      <c r="AV609"/>
      <c r="AW609"/>
      <c r="AX609"/>
      <c r="AY609"/>
      <c r="AZ609"/>
      <c r="BA609"/>
      <c r="BB609"/>
      <c r="BC609"/>
      <c r="BD609"/>
      <c r="BE609"/>
      <c r="BF609"/>
      <c r="BG609"/>
      <c r="BH609"/>
      <c r="BI609"/>
      <c r="BJ609"/>
      <c r="BK609"/>
      <c r="BL609"/>
      <c r="BM609"/>
      <c r="BN609"/>
      <c r="BO609"/>
      <c r="BP609"/>
      <c r="BQ609"/>
      <c r="BR609"/>
      <c r="BS609"/>
      <c r="BT609"/>
      <c r="BU609"/>
      <c r="BV609"/>
      <c r="BW609"/>
      <c r="BX609"/>
      <c r="BY609"/>
      <c r="BZ609"/>
      <c r="CA609"/>
      <c r="CB609"/>
      <c r="CC609"/>
    </row>
    <row r="610" spans="8:81" x14ac:dyDescent="0.75">
      <c r="H610"/>
      <c r="I610"/>
      <c r="J610"/>
      <c r="K610"/>
      <c r="L610"/>
      <c r="M610"/>
      <c r="N610"/>
      <c r="O610"/>
      <c r="P610"/>
      <c r="Q610"/>
      <c r="R610"/>
      <c r="S610"/>
      <c r="T610"/>
      <c r="U610"/>
      <c r="V610"/>
      <c r="W610"/>
      <c r="X610"/>
      <c r="Y610"/>
      <c r="Z610"/>
      <c r="AA610"/>
      <c r="AB610"/>
      <c r="AC610"/>
      <c r="AD610"/>
      <c r="AE610"/>
      <c r="AF610"/>
      <c r="AG610"/>
      <c r="AH610"/>
      <c r="AI610"/>
      <c r="AJ610"/>
      <c r="AK610"/>
      <c r="AL610"/>
      <c r="AM610"/>
      <c r="AN610"/>
      <c r="AO610"/>
      <c r="AP610"/>
      <c r="AQ610"/>
      <c r="AR610"/>
      <c r="AS610"/>
      <c r="AT610"/>
      <c r="AU610"/>
      <c r="AV610"/>
      <c r="AW610"/>
      <c r="AX610"/>
      <c r="AY610"/>
      <c r="AZ610"/>
      <c r="BA610"/>
      <c r="BB610"/>
      <c r="BC610"/>
      <c r="BD610"/>
      <c r="BE610"/>
      <c r="BF610"/>
      <c r="BG610"/>
      <c r="BH610"/>
      <c r="BI610"/>
      <c r="BJ610"/>
      <c r="BK610"/>
      <c r="BL610"/>
      <c r="BM610"/>
      <c r="BN610"/>
      <c r="BO610"/>
      <c r="BP610"/>
      <c r="BQ610"/>
      <c r="BR610"/>
      <c r="BS610"/>
      <c r="BT610"/>
      <c r="BU610"/>
      <c r="BV610"/>
      <c r="BW610"/>
      <c r="BX610"/>
      <c r="BY610"/>
      <c r="BZ610"/>
      <c r="CA610"/>
      <c r="CB610"/>
      <c r="CC610"/>
    </row>
    <row r="611" spans="8:81" x14ac:dyDescent="0.75">
      <c r="H611"/>
      <c r="I611"/>
      <c r="J611"/>
      <c r="K611"/>
      <c r="L611"/>
      <c r="M611"/>
      <c r="N611"/>
      <c r="O611"/>
      <c r="P611"/>
      <c r="Q611"/>
      <c r="R611"/>
      <c r="S611"/>
      <c r="T611"/>
      <c r="U611"/>
      <c r="V611"/>
      <c r="W611"/>
      <c r="X611"/>
      <c r="Y611"/>
      <c r="Z611"/>
      <c r="AA611"/>
      <c r="AB611"/>
      <c r="AC611"/>
      <c r="AD611"/>
      <c r="AE611"/>
      <c r="AF611"/>
      <c r="AG611"/>
      <c r="AH611"/>
      <c r="AI611"/>
      <c r="AJ611"/>
      <c r="AK611"/>
      <c r="AL611"/>
      <c r="AM611"/>
      <c r="AN611"/>
      <c r="AO611"/>
      <c r="AP611"/>
      <c r="AQ611"/>
      <c r="AR611"/>
      <c r="AS611"/>
      <c r="AT611"/>
      <c r="AU611"/>
      <c r="AV611"/>
      <c r="AW611"/>
      <c r="AX611"/>
      <c r="AY611"/>
      <c r="AZ611"/>
      <c r="BA611"/>
      <c r="BB611"/>
      <c r="BC611"/>
      <c r="BD611"/>
      <c r="BE611"/>
      <c r="BF611"/>
      <c r="BG611"/>
      <c r="BH611"/>
      <c r="BI611"/>
      <c r="BJ611"/>
      <c r="BK611"/>
      <c r="BL611"/>
      <c r="BM611"/>
      <c r="BN611"/>
      <c r="BO611"/>
      <c r="BP611"/>
      <c r="BQ611"/>
      <c r="BR611"/>
      <c r="BS611"/>
      <c r="BT611"/>
      <c r="BU611"/>
      <c r="BV611"/>
      <c r="BW611"/>
      <c r="BX611"/>
      <c r="BY611"/>
      <c r="BZ611"/>
      <c r="CA611"/>
      <c r="CB611"/>
      <c r="CC611"/>
    </row>
    <row r="612" spans="8:81" x14ac:dyDescent="0.75">
      <c r="H612"/>
      <c r="I612"/>
      <c r="J612"/>
      <c r="K612"/>
      <c r="L612"/>
      <c r="M612"/>
      <c r="N612"/>
      <c r="O612"/>
      <c r="P612"/>
      <c r="Q612"/>
      <c r="R612"/>
      <c r="S612"/>
      <c r="T612"/>
      <c r="U612"/>
      <c r="V612"/>
      <c r="W612"/>
      <c r="X612"/>
      <c r="Y612"/>
      <c r="Z612"/>
      <c r="AA612"/>
      <c r="AB612"/>
      <c r="AC612"/>
      <c r="AD612"/>
      <c r="AE612"/>
      <c r="AF612"/>
      <c r="AG612"/>
      <c r="AH612"/>
      <c r="AI612"/>
      <c r="AJ612"/>
      <c r="AK612"/>
      <c r="AL612"/>
      <c r="AM612"/>
      <c r="AN612"/>
      <c r="AO612"/>
      <c r="AP612"/>
      <c r="AQ612"/>
      <c r="AR612"/>
      <c r="AS612"/>
      <c r="AT612"/>
      <c r="AU612"/>
      <c r="AV612"/>
      <c r="AW612"/>
      <c r="AX612"/>
      <c r="AY612"/>
      <c r="AZ612"/>
      <c r="BA612"/>
      <c r="BB612"/>
      <c r="BC612"/>
      <c r="BD612"/>
      <c r="BE612"/>
      <c r="BF612"/>
      <c r="BG612"/>
      <c r="BH612"/>
      <c r="BI612"/>
      <c r="BJ612"/>
      <c r="BK612"/>
      <c r="BL612"/>
      <c r="BM612"/>
      <c r="BN612"/>
      <c r="BO612"/>
      <c r="BP612"/>
      <c r="BQ612"/>
      <c r="BR612"/>
      <c r="BS612"/>
      <c r="BT612"/>
      <c r="BU612"/>
      <c r="BV612"/>
      <c r="BW612"/>
      <c r="BX612"/>
      <c r="BY612"/>
      <c r="BZ612"/>
      <c r="CA612"/>
      <c r="CB612"/>
      <c r="CC612"/>
    </row>
    <row r="613" spans="8:81" x14ac:dyDescent="0.75">
      <c r="H613"/>
      <c r="I613"/>
      <c r="J613"/>
      <c r="K613"/>
      <c r="L613"/>
      <c r="M613"/>
      <c r="N613"/>
      <c r="O613"/>
      <c r="P613"/>
      <c r="Q613"/>
      <c r="R613"/>
      <c r="S613"/>
      <c r="T613"/>
      <c r="U613"/>
      <c r="V613"/>
      <c r="W613"/>
      <c r="X613"/>
      <c r="Y613"/>
      <c r="Z613"/>
      <c r="AA613"/>
      <c r="AB613"/>
      <c r="AC613"/>
      <c r="AD613"/>
      <c r="AE613"/>
      <c r="AF613"/>
      <c r="AG613"/>
      <c r="AH613"/>
      <c r="AI613"/>
      <c r="AJ613"/>
      <c r="AK613"/>
      <c r="AL613"/>
      <c r="AM613"/>
      <c r="AN613"/>
      <c r="AO613"/>
      <c r="AP613"/>
      <c r="AQ613"/>
      <c r="AR613"/>
      <c r="AS613"/>
      <c r="AT613"/>
      <c r="AU613"/>
      <c r="AV613"/>
      <c r="AW613"/>
      <c r="AX613"/>
      <c r="AY613"/>
      <c r="AZ613"/>
      <c r="BA613"/>
      <c r="BB613"/>
      <c r="BC613"/>
      <c r="BD613"/>
      <c r="BE613"/>
      <c r="BF613"/>
      <c r="BG613"/>
      <c r="BH613"/>
      <c r="BI613"/>
      <c r="BJ613"/>
      <c r="BK613"/>
      <c r="BL613"/>
      <c r="BM613"/>
      <c r="BN613"/>
      <c r="BO613"/>
      <c r="BP613"/>
      <c r="BQ613"/>
      <c r="BR613"/>
      <c r="BS613"/>
      <c r="BT613"/>
      <c r="BU613"/>
      <c r="BV613"/>
      <c r="BW613"/>
      <c r="BX613"/>
      <c r="BY613"/>
      <c r="BZ613"/>
      <c r="CA613"/>
      <c r="CB613"/>
      <c r="CC613"/>
    </row>
    <row r="614" spans="8:81" x14ac:dyDescent="0.75">
      <c r="H614"/>
      <c r="I614"/>
      <c r="J614"/>
      <c r="K614"/>
      <c r="L614"/>
      <c r="M614"/>
      <c r="N614"/>
      <c r="O614"/>
      <c r="P614"/>
      <c r="Q614"/>
      <c r="R614"/>
      <c r="S614"/>
      <c r="T614"/>
      <c r="U614"/>
      <c r="V614"/>
      <c r="W614"/>
      <c r="X614"/>
      <c r="Y614"/>
      <c r="Z614"/>
      <c r="AA614"/>
      <c r="AB614"/>
      <c r="AC614"/>
      <c r="AD614"/>
      <c r="AE614"/>
      <c r="AF614"/>
      <c r="AG614"/>
      <c r="AH614"/>
      <c r="AI614"/>
      <c r="AJ614"/>
      <c r="AK614"/>
      <c r="AL614"/>
      <c r="AM614"/>
      <c r="AN614"/>
      <c r="AO614"/>
      <c r="AP614"/>
      <c r="AQ614"/>
      <c r="AR614"/>
      <c r="AS614"/>
      <c r="AT614"/>
      <c r="AU614"/>
      <c r="AV614"/>
      <c r="AW614"/>
      <c r="AX614"/>
      <c r="AY614"/>
      <c r="AZ614"/>
      <c r="BA614"/>
      <c r="BB614"/>
      <c r="BC614"/>
      <c r="BD614"/>
      <c r="BE614"/>
      <c r="BF614"/>
      <c r="BG614"/>
      <c r="BH614"/>
      <c r="BI614"/>
      <c r="BJ614"/>
      <c r="BK614"/>
      <c r="BL614"/>
      <c r="BM614"/>
      <c r="BN614"/>
      <c r="BO614"/>
      <c r="BP614"/>
      <c r="BQ614"/>
      <c r="BR614"/>
      <c r="BS614"/>
      <c r="BT614"/>
      <c r="BU614"/>
      <c r="BV614"/>
      <c r="BW614"/>
      <c r="BX614"/>
      <c r="BY614"/>
      <c r="BZ614"/>
      <c r="CA614"/>
      <c r="CB614"/>
      <c r="CC614"/>
    </row>
    <row r="615" spans="8:81" x14ac:dyDescent="0.75">
      <c r="H615"/>
      <c r="I615"/>
      <c r="J615"/>
      <c r="K615"/>
      <c r="L615"/>
      <c r="M615"/>
      <c r="N615"/>
      <c r="O615"/>
      <c r="P615"/>
      <c r="Q615"/>
      <c r="R615"/>
      <c r="S615"/>
      <c r="T615"/>
      <c r="U615"/>
      <c r="V615"/>
      <c r="W615"/>
      <c r="X615"/>
      <c r="Y615"/>
      <c r="Z615"/>
      <c r="AA615"/>
      <c r="AB615"/>
      <c r="AC615"/>
      <c r="AD615"/>
      <c r="AE615"/>
      <c r="AF615"/>
      <c r="AG615"/>
      <c r="AH615"/>
      <c r="AI615"/>
      <c r="AJ615"/>
      <c r="AK615"/>
      <c r="AL615"/>
      <c r="AM615"/>
      <c r="AN615"/>
      <c r="AO615"/>
      <c r="AP615"/>
      <c r="AQ615"/>
      <c r="AR615"/>
      <c r="AS615"/>
      <c r="AT615"/>
      <c r="AU615"/>
      <c r="AV615"/>
      <c r="AW615"/>
      <c r="AX615"/>
      <c r="AY615"/>
      <c r="AZ615"/>
      <c r="BA615"/>
      <c r="BB615"/>
      <c r="BC615"/>
      <c r="BD615"/>
      <c r="BE615"/>
      <c r="BF615"/>
      <c r="BG615"/>
      <c r="BH615"/>
      <c r="BI615"/>
      <c r="BJ615"/>
      <c r="BK615"/>
      <c r="BL615"/>
      <c r="BM615"/>
      <c r="BN615"/>
      <c r="BO615"/>
      <c r="BP615"/>
      <c r="BQ615"/>
      <c r="BR615"/>
      <c r="BS615"/>
      <c r="BT615"/>
      <c r="BU615"/>
      <c r="BV615"/>
      <c r="BW615"/>
      <c r="BX615"/>
      <c r="BY615"/>
      <c r="BZ615"/>
      <c r="CA615"/>
      <c r="CB615"/>
      <c r="CC615"/>
    </row>
    <row r="616" spans="8:81" x14ac:dyDescent="0.75">
      <c r="H616"/>
      <c r="I616"/>
      <c r="J616"/>
      <c r="K616"/>
      <c r="L616"/>
      <c r="M616"/>
      <c r="N616"/>
      <c r="O616"/>
      <c r="P616"/>
      <c r="Q616"/>
      <c r="R616"/>
      <c r="S616"/>
      <c r="T616"/>
      <c r="U616"/>
      <c r="V616"/>
      <c r="W616"/>
      <c r="X616"/>
      <c r="Y616"/>
      <c r="Z616"/>
      <c r="AA616"/>
      <c r="AB616"/>
      <c r="AC616"/>
      <c r="AD616"/>
      <c r="AE616"/>
      <c r="AF616"/>
      <c r="AG616"/>
      <c r="AH616"/>
      <c r="AI616"/>
      <c r="AJ616"/>
      <c r="AK616"/>
      <c r="AL616"/>
      <c r="AM616"/>
      <c r="AN616"/>
      <c r="AO616"/>
      <c r="AP616"/>
      <c r="AQ616"/>
      <c r="AR616"/>
      <c r="AS616"/>
      <c r="AT616"/>
      <c r="AU616"/>
      <c r="AV616"/>
      <c r="AW616"/>
      <c r="AX616"/>
      <c r="AY616"/>
      <c r="AZ616"/>
      <c r="BA616"/>
      <c r="BB616"/>
      <c r="BC616"/>
      <c r="BD616"/>
      <c r="BE616"/>
      <c r="BF616"/>
      <c r="BG616"/>
      <c r="BH616"/>
      <c r="BI616"/>
      <c r="BJ616"/>
      <c r="BK616"/>
      <c r="BL616"/>
      <c r="BM616"/>
      <c r="BN616"/>
      <c r="BO616"/>
      <c r="BP616"/>
      <c r="BQ616"/>
      <c r="BR616"/>
      <c r="BS616"/>
      <c r="BT616"/>
      <c r="BU616"/>
      <c r="BV616"/>
      <c r="BW616"/>
      <c r="BX616"/>
      <c r="BY616"/>
      <c r="BZ616"/>
      <c r="CA616"/>
      <c r="CB616"/>
      <c r="CC616"/>
    </row>
    <row r="617" spans="8:81" x14ac:dyDescent="0.75">
      <c r="H617"/>
      <c r="I617"/>
      <c r="J617"/>
      <c r="K617"/>
      <c r="L617"/>
      <c r="M617"/>
      <c r="N617"/>
      <c r="O617"/>
      <c r="P617"/>
      <c r="Q617"/>
      <c r="R617"/>
      <c r="S617"/>
      <c r="T617"/>
      <c r="U617"/>
      <c r="V617"/>
      <c r="W617"/>
      <c r="X617"/>
      <c r="Y617"/>
      <c r="Z617"/>
      <c r="AA617"/>
      <c r="AB617"/>
      <c r="AC617"/>
      <c r="AD617"/>
      <c r="AE617"/>
      <c r="AF617"/>
      <c r="AG617"/>
      <c r="AH617"/>
      <c r="AI617"/>
      <c r="AJ617"/>
      <c r="AK617"/>
      <c r="AL617"/>
      <c r="AM617"/>
      <c r="AN617"/>
      <c r="AO617"/>
      <c r="AP617"/>
      <c r="AQ617"/>
      <c r="AR617"/>
      <c r="AS617"/>
      <c r="AT617"/>
      <c r="AU617"/>
      <c r="AV617"/>
      <c r="AW617"/>
      <c r="AX617"/>
      <c r="AY617"/>
      <c r="AZ617"/>
      <c r="BA617"/>
      <c r="BB617"/>
      <c r="BC617"/>
      <c r="BD617"/>
      <c r="BE617"/>
      <c r="BF617"/>
      <c r="BG617"/>
      <c r="BH617"/>
      <c r="BI617"/>
      <c r="BJ617"/>
      <c r="BK617"/>
      <c r="BL617"/>
      <c r="BM617"/>
      <c r="BN617"/>
      <c r="BO617"/>
      <c r="BP617"/>
      <c r="BQ617"/>
      <c r="BR617"/>
      <c r="BS617"/>
      <c r="BT617"/>
      <c r="BU617"/>
      <c r="BV617"/>
      <c r="BW617"/>
      <c r="BX617"/>
      <c r="BY617"/>
      <c r="BZ617"/>
      <c r="CA617"/>
      <c r="CB617"/>
      <c r="CC617"/>
    </row>
    <row r="618" spans="8:81" x14ac:dyDescent="0.75">
      <c r="H618"/>
      <c r="I618"/>
      <c r="J618"/>
      <c r="K618"/>
      <c r="L618"/>
      <c r="M618"/>
      <c r="N618"/>
      <c r="O618"/>
      <c r="P618"/>
      <c r="Q618"/>
      <c r="R618"/>
      <c r="S618"/>
      <c r="T618"/>
      <c r="U618"/>
      <c r="V618"/>
      <c r="W618"/>
      <c r="X618"/>
      <c r="Y618"/>
      <c r="Z618"/>
      <c r="AA618"/>
      <c r="AB618"/>
      <c r="AC618"/>
      <c r="AD618"/>
      <c r="AE618"/>
      <c r="AF618"/>
      <c r="AG618"/>
      <c r="AH618"/>
      <c r="AI618"/>
      <c r="AJ618"/>
      <c r="AK618"/>
      <c r="AL618"/>
      <c r="AM618"/>
      <c r="AN618"/>
      <c r="AO618"/>
      <c r="AP618"/>
      <c r="AQ618"/>
      <c r="AR618"/>
      <c r="AS618"/>
      <c r="AT618"/>
      <c r="AU618"/>
      <c r="AV618"/>
      <c r="AW618"/>
      <c r="AX618"/>
      <c r="AY618"/>
      <c r="AZ618"/>
      <c r="BA618"/>
      <c r="BB618"/>
      <c r="BC618"/>
      <c r="BD618"/>
      <c r="BE618"/>
      <c r="BF618"/>
      <c r="BG618"/>
      <c r="BH618"/>
      <c r="BI618"/>
      <c r="BJ618"/>
      <c r="BK618"/>
      <c r="BL618"/>
      <c r="BM618"/>
      <c r="BN618"/>
      <c r="BO618"/>
      <c r="BP618"/>
      <c r="BQ618"/>
      <c r="BR618"/>
      <c r="BS618"/>
      <c r="BT618"/>
      <c r="BU618"/>
      <c r="BV618"/>
      <c r="BW618"/>
      <c r="BX618"/>
      <c r="BY618"/>
      <c r="BZ618"/>
      <c r="CA618"/>
      <c r="CB618"/>
      <c r="CC618"/>
    </row>
    <row r="619" spans="8:81" x14ac:dyDescent="0.75">
      <c r="H619"/>
      <c r="I619"/>
      <c r="J619"/>
      <c r="K619"/>
      <c r="L619"/>
      <c r="M619"/>
      <c r="N619"/>
      <c r="O619"/>
      <c r="P619"/>
      <c r="Q619"/>
      <c r="R619"/>
      <c r="S619"/>
      <c r="T619"/>
      <c r="U619"/>
      <c r="V619"/>
      <c r="W619"/>
      <c r="X619"/>
      <c r="Y619"/>
      <c r="Z619"/>
      <c r="AA619"/>
      <c r="AB619"/>
      <c r="AC619"/>
      <c r="AD619"/>
      <c r="AE619"/>
      <c r="AF619"/>
      <c r="AG619"/>
      <c r="AH619"/>
      <c r="AI619"/>
      <c r="AJ619"/>
      <c r="AK619"/>
      <c r="AL619"/>
      <c r="AM619"/>
      <c r="AN619"/>
      <c r="AO619"/>
      <c r="AP619"/>
      <c r="AQ619"/>
      <c r="AR619"/>
      <c r="AS619"/>
      <c r="AT619"/>
      <c r="AU619"/>
      <c r="AV619"/>
      <c r="AW619"/>
      <c r="AX619"/>
      <c r="AY619"/>
      <c r="AZ619"/>
      <c r="BA619"/>
      <c r="BB619"/>
      <c r="BC619"/>
      <c r="BD619"/>
      <c r="BE619"/>
      <c r="BF619"/>
      <c r="BG619"/>
      <c r="BH619"/>
      <c r="BI619"/>
      <c r="BJ619"/>
      <c r="BK619"/>
      <c r="BL619"/>
      <c r="BM619"/>
      <c r="BN619"/>
      <c r="BO619"/>
      <c r="BP619"/>
      <c r="BQ619"/>
      <c r="BR619"/>
      <c r="BS619"/>
      <c r="BT619"/>
      <c r="BU619"/>
      <c r="BV619"/>
      <c r="BW619"/>
      <c r="BX619"/>
      <c r="BY619"/>
      <c r="BZ619"/>
      <c r="CA619"/>
      <c r="CB619"/>
      <c r="CC619"/>
    </row>
    <row r="620" spans="8:81" x14ac:dyDescent="0.75">
      <c r="H620"/>
      <c r="I620"/>
      <c r="J620"/>
      <c r="K620"/>
      <c r="L620"/>
      <c r="M620"/>
      <c r="N620"/>
      <c r="O620"/>
      <c r="P620"/>
      <c r="Q620"/>
      <c r="R620"/>
      <c r="S620"/>
      <c r="T620"/>
      <c r="U620"/>
      <c r="V620"/>
      <c r="W620"/>
      <c r="X620"/>
      <c r="Y620"/>
      <c r="Z620"/>
      <c r="AA620"/>
      <c r="AB620"/>
      <c r="AC620"/>
      <c r="AD620"/>
      <c r="AE620"/>
      <c r="AF620"/>
      <c r="AG620"/>
      <c r="AH620"/>
      <c r="AI620"/>
      <c r="AJ620"/>
      <c r="AK620"/>
      <c r="AL620"/>
      <c r="AM620"/>
      <c r="AN620"/>
      <c r="AO620"/>
      <c r="AP620"/>
      <c r="AQ620"/>
      <c r="AR620"/>
      <c r="AS620"/>
      <c r="AT620"/>
      <c r="AU620"/>
      <c r="AV620"/>
      <c r="AW620"/>
      <c r="AX620"/>
      <c r="AY620"/>
      <c r="AZ620"/>
      <c r="BA620"/>
      <c r="BB620"/>
      <c r="BC620"/>
      <c r="BD620"/>
      <c r="BE620"/>
      <c r="BF620"/>
      <c r="BG620"/>
      <c r="BH620"/>
      <c r="BI620"/>
      <c r="BJ620"/>
      <c r="BK620"/>
      <c r="BL620"/>
      <c r="BM620"/>
      <c r="BN620"/>
      <c r="BO620"/>
      <c r="BP620"/>
      <c r="BQ620"/>
      <c r="BR620"/>
      <c r="BS620"/>
      <c r="BT620"/>
      <c r="BU620"/>
      <c r="BV620"/>
      <c r="BW620"/>
      <c r="BX620"/>
      <c r="BY620"/>
      <c r="BZ620"/>
      <c r="CA620"/>
      <c r="CB620"/>
      <c r="CC620"/>
    </row>
    <row r="621" spans="8:81" x14ac:dyDescent="0.75">
      <c r="H621"/>
      <c r="I621"/>
      <c r="J621"/>
      <c r="K621"/>
      <c r="L621"/>
      <c r="M621"/>
      <c r="N621"/>
      <c r="O621"/>
      <c r="P621"/>
      <c r="Q621"/>
      <c r="R621"/>
      <c r="S621"/>
      <c r="T621"/>
      <c r="U621"/>
      <c r="V621"/>
      <c r="W621"/>
      <c r="X621"/>
      <c r="Y621"/>
      <c r="Z621"/>
      <c r="AA621"/>
      <c r="AB621"/>
      <c r="AC621"/>
      <c r="AD621"/>
      <c r="AE621"/>
      <c r="AF621"/>
      <c r="AG621"/>
      <c r="AH621"/>
      <c r="AI621"/>
      <c r="AJ621"/>
      <c r="AK621"/>
      <c r="AL621"/>
      <c r="AM621"/>
      <c r="AN621"/>
      <c r="AO621"/>
      <c r="AP621"/>
      <c r="AQ621"/>
      <c r="AR621"/>
      <c r="AS621"/>
      <c r="AT621"/>
      <c r="AU621"/>
      <c r="AV621"/>
      <c r="AW621"/>
      <c r="AX621"/>
      <c r="AY621"/>
      <c r="AZ621"/>
      <c r="BA621"/>
      <c r="BB621"/>
      <c r="BC621"/>
      <c r="BD621"/>
      <c r="BE621"/>
      <c r="BF621"/>
      <c r="BG621"/>
      <c r="BH621"/>
      <c r="BI621"/>
      <c r="BJ621"/>
      <c r="BK621"/>
      <c r="BL621"/>
      <c r="BM621"/>
      <c r="BN621"/>
      <c r="BO621"/>
      <c r="BP621"/>
      <c r="BQ621"/>
      <c r="BR621"/>
      <c r="BS621"/>
      <c r="BT621"/>
      <c r="BU621"/>
      <c r="BV621"/>
      <c r="BW621"/>
      <c r="BX621"/>
      <c r="BY621"/>
      <c r="BZ621"/>
      <c r="CA621"/>
      <c r="CB621"/>
      <c r="CC621"/>
    </row>
    <row r="622" spans="8:81" x14ac:dyDescent="0.75">
      <c r="H622"/>
      <c r="I622"/>
      <c r="J622"/>
      <c r="K622"/>
      <c r="L622"/>
      <c r="M622"/>
      <c r="N622"/>
      <c r="O622"/>
      <c r="P622"/>
      <c r="Q622"/>
      <c r="R622"/>
      <c r="S622"/>
      <c r="T622"/>
      <c r="U622"/>
      <c r="V622"/>
      <c r="W622"/>
      <c r="X622"/>
      <c r="Y622"/>
      <c r="Z622"/>
      <c r="AA622"/>
      <c r="AB622"/>
      <c r="AC622"/>
      <c r="AD622"/>
      <c r="AE622"/>
      <c r="AF622"/>
      <c r="AG622"/>
      <c r="AH622"/>
      <c r="AI622"/>
      <c r="AJ622"/>
      <c r="AK622"/>
      <c r="AL622"/>
      <c r="AM622"/>
      <c r="AN622"/>
      <c r="AO622"/>
      <c r="AP622"/>
      <c r="AQ622"/>
      <c r="AR622"/>
      <c r="AS622"/>
      <c r="AT622"/>
      <c r="AU622"/>
      <c r="AV622"/>
      <c r="AW622"/>
      <c r="AX622"/>
      <c r="AY622"/>
      <c r="AZ622"/>
      <c r="BA622"/>
      <c r="BB622"/>
      <c r="BC622"/>
      <c r="BD622"/>
      <c r="BE622"/>
      <c r="BF622"/>
      <c r="BG622"/>
      <c r="BH622"/>
      <c r="BI622"/>
      <c r="BJ622"/>
      <c r="BK622"/>
      <c r="BL622"/>
      <c r="BM622"/>
      <c r="BN622"/>
      <c r="BO622"/>
      <c r="BP622"/>
      <c r="BQ622"/>
      <c r="BR622"/>
      <c r="BS622"/>
      <c r="BT622"/>
      <c r="BU622"/>
      <c r="BV622"/>
      <c r="BW622"/>
      <c r="BX622"/>
      <c r="BY622"/>
      <c r="BZ622"/>
      <c r="CA622"/>
      <c r="CB622"/>
      <c r="CC622"/>
    </row>
    <row r="623" spans="8:81" x14ac:dyDescent="0.75">
      <c r="H623"/>
      <c r="I623"/>
      <c r="J623"/>
      <c r="K623"/>
      <c r="L623"/>
      <c r="M623"/>
      <c r="N623"/>
      <c r="O623"/>
      <c r="P623"/>
      <c r="Q623"/>
      <c r="R623"/>
      <c r="S623"/>
      <c r="T623"/>
      <c r="U623"/>
      <c r="V623"/>
      <c r="W623"/>
      <c r="X623"/>
      <c r="Y623"/>
      <c r="Z623"/>
      <c r="AA623"/>
      <c r="AB623"/>
      <c r="AC623"/>
      <c r="AD623"/>
      <c r="AE623"/>
      <c r="AF623"/>
      <c r="AG623"/>
      <c r="AH623"/>
      <c r="AI623"/>
      <c r="AJ623"/>
      <c r="AK623"/>
      <c r="AL623"/>
      <c r="AM623"/>
      <c r="AN623"/>
      <c r="AO623"/>
      <c r="AP623"/>
      <c r="AQ623"/>
      <c r="AR623"/>
      <c r="AS623"/>
      <c r="AT623"/>
      <c r="AU623"/>
      <c r="AV623"/>
      <c r="AW623"/>
      <c r="AX623"/>
      <c r="AY623"/>
      <c r="AZ623"/>
      <c r="BA623"/>
      <c r="BB623"/>
      <c r="BC623"/>
      <c r="BD623"/>
      <c r="BE623"/>
      <c r="BF623"/>
      <c r="BG623"/>
      <c r="BH623"/>
      <c r="BI623"/>
      <c r="BJ623"/>
      <c r="BK623"/>
      <c r="BL623"/>
      <c r="BM623"/>
      <c r="BN623"/>
      <c r="BO623"/>
      <c r="BP623"/>
      <c r="BQ623"/>
      <c r="BR623"/>
      <c r="BS623"/>
      <c r="BT623"/>
      <c r="BU623"/>
      <c r="BV623"/>
      <c r="BW623"/>
      <c r="BX623"/>
      <c r="BY623"/>
      <c r="BZ623"/>
      <c r="CA623"/>
      <c r="CB623"/>
      <c r="CC623"/>
    </row>
    <row r="624" spans="8:81" x14ac:dyDescent="0.75">
      <c r="H624"/>
      <c r="I624"/>
      <c r="J624"/>
      <c r="K624"/>
      <c r="L624"/>
      <c r="M624"/>
      <c r="N624"/>
      <c r="O624"/>
      <c r="P624"/>
      <c r="Q624"/>
      <c r="R624"/>
      <c r="S624"/>
      <c r="T624"/>
      <c r="U624"/>
      <c r="V624"/>
      <c r="W624"/>
      <c r="X624"/>
      <c r="Y624"/>
      <c r="Z624"/>
      <c r="AA624"/>
      <c r="AB624"/>
      <c r="AC624"/>
      <c r="AD624"/>
      <c r="AE624"/>
      <c r="AF624"/>
      <c r="AG624"/>
      <c r="AH624"/>
      <c r="AI624"/>
      <c r="AJ624"/>
      <c r="AK624"/>
      <c r="AL624"/>
      <c r="AM624"/>
      <c r="AN624"/>
      <c r="AO624"/>
      <c r="AP624"/>
      <c r="AQ624"/>
      <c r="AR624"/>
      <c r="AS624"/>
      <c r="AT624"/>
      <c r="AU624"/>
      <c r="AV624"/>
      <c r="AW624"/>
      <c r="AX624"/>
      <c r="AY624"/>
      <c r="AZ624"/>
      <c r="BA624"/>
      <c r="BB624"/>
      <c r="BC624"/>
      <c r="BD624"/>
      <c r="BE624"/>
      <c r="BF624"/>
      <c r="BG624"/>
      <c r="BH624"/>
      <c r="BI624"/>
      <c r="BJ624"/>
      <c r="BK624"/>
      <c r="BL624"/>
      <c r="BM624"/>
      <c r="BN624"/>
      <c r="BO624"/>
      <c r="BP624"/>
      <c r="BQ624"/>
      <c r="BR624"/>
      <c r="BS624"/>
      <c r="BT624"/>
      <c r="BU624"/>
      <c r="BV624"/>
      <c r="BW624"/>
      <c r="BX624"/>
      <c r="BY624"/>
      <c r="BZ624"/>
      <c r="CA624"/>
      <c r="CB624"/>
      <c r="CC624"/>
    </row>
    <row r="625" spans="8:81" x14ac:dyDescent="0.75">
      <c r="H625"/>
      <c r="I625"/>
      <c r="J625"/>
      <c r="K625"/>
      <c r="L625"/>
      <c r="M625"/>
      <c r="N625"/>
      <c r="O625"/>
      <c r="P625"/>
      <c r="Q625"/>
      <c r="R625"/>
      <c r="S625"/>
      <c r="T625"/>
      <c r="U625"/>
      <c r="V625"/>
      <c r="W625"/>
      <c r="X625"/>
      <c r="Y625"/>
      <c r="Z625"/>
      <c r="AA625"/>
      <c r="AB625"/>
      <c r="AC625"/>
      <c r="AD625"/>
      <c r="AE625"/>
      <c r="AF625"/>
      <c r="AG625"/>
      <c r="AH625"/>
      <c r="AI625"/>
      <c r="AJ625"/>
      <c r="AK625"/>
      <c r="AL625"/>
      <c r="AM625"/>
      <c r="AN625"/>
      <c r="AO625"/>
      <c r="AP625"/>
      <c r="AQ625"/>
      <c r="AR625"/>
      <c r="AS625"/>
      <c r="AT625"/>
      <c r="AU625"/>
      <c r="AV625"/>
      <c r="AW625"/>
      <c r="AX625"/>
      <c r="AY625"/>
      <c r="AZ625"/>
      <c r="BA625"/>
      <c r="BB625"/>
      <c r="BC625"/>
      <c r="BD625"/>
      <c r="BE625"/>
      <c r="BF625"/>
      <c r="BG625"/>
      <c r="BH625"/>
      <c r="BI625"/>
      <c r="BJ625"/>
      <c r="BK625"/>
      <c r="BL625"/>
      <c r="BM625"/>
      <c r="BN625"/>
      <c r="BO625"/>
      <c r="BP625"/>
      <c r="BQ625"/>
      <c r="BR625"/>
      <c r="BS625"/>
      <c r="BT625"/>
      <c r="BU625"/>
      <c r="BV625"/>
      <c r="BW625"/>
      <c r="BX625"/>
      <c r="BY625"/>
      <c r="BZ625"/>
      <c r="CA625"/>
      <c r="CB625"/>
      <c r="CC625"/>
    </row>
    <row r="626" spans="8:81" x14ac:dyDescent="0.75">
      <c r="H626"/>
      <c r="I626"/>
      <c r="J626"/>
      <c r="K626"/>
      <c r="L626"/>
      <c r="M626"/>
      <c r="N626"/>
      <c r="O626"/>
      <c r="P626"/>
      <c r="Q626"/>
      <c r="R626"/>
      <c r="S626"/>
      <c r="T626"/>
      <c r="U626"/>
      <c r="V626"/>
      <c r="W626"/>
      <c r="X626"/>
      <c r="Y626"/>
      <c r="Z626"/>
      <c r="AA626"/>
      <c r="AB626"/>
      <c r="AC626"/>
      <c r="AD626"/>
      <c r="AE626"/>
      <c r="AF626"/>
      <c r="AG626"/>
      <c r="AH626"/>
      <c r="AI626"/>
      <c r="AJ626"/>
      <c r="AK626"/>
      <c r="AL626"/>
      <c r="AM626"/>
      <c r="AN626"/>
      <c r="AO626"/>
      <c r="AP626"/>
      <c r="AQ626"/>
      <c r="AR626"/>
      <c r="AS626"/>
      <c r="AT626"/>
      <c r="AU626"/>
      <c r="AV626"/>
      <c r="AW626"/>
      <c r="AX626"/>
      <c r="AY626"/>
      <c r="AZ626"/>
      <c r="BA626"/>
      <c r="BB626"/>
      <c r="BC626"/>
      <c r="BD626"/>
      <c r="BE626"/>
      <c r="BF626"/>
      <c r="BG626"/>
      <c r="BH626"/>
      <c r="BI626"/>
      <c r="BJ626"/>
      <c r="BK626"/>
      <c r="BL626"/>
      <c r="BM626"/>
      <c r="BN626"/>
      <c r="BO626"/>
      <c r="BP626"/>
      <c r="BQ626"/>
      <c r="BR626"/>
      <c r="BS626"/>
      <c r="BT626"/>
      <c r="BU626"/>
      <c r="BV626"/>
      <c r="BW626"/>
      <c r="BX626"/>
      <c r="BY626"/>
      <c r="BZ626"/>
      <c r="CA626"/>
      <c r="CB626"/>
      <c r="CC626"/>
    </row>
    <row r="627" spans="8:81" x14ac:dyDescent="0.75">
      <c r="H627"/>
      <c r="I627"/>
      <c r="J627"/>
      <c r="K627"/>
      <c r="L627"/>
      <c r="M627"/>
      <c r="N627"/>
      <c r="O627"/>
      <c r="P627"/>
      <c r="Q627"/>
      <c r="R627"/>
      <c r="S627"/>
      <c r="T627"/>
      <c r="U627"/>
      <c r="V627"/>
      <c r="W627"/>
      <c r="X627"/>
      <c r="Y627"/>
      <c r="Z627"/>
      <c r="AA627"/>
      <c r="AB627"/>
      <c r="AC627"/>
      <c r="AD627"/>
      <c r="AE627"/>
      <c r="AF627"/>
      <c r="AG627"/>
      <c r="AH627"/>
      <c r="AI627"/>
      <c r="AJ627"/>
      <c r="AK627"/>
      <c r="AL627"/>
      <c r="AM627"/>
      <c r="AN627"/>
      <c r="AO627"/>
      <c r="AP627"/>
      <c r="AQ627"/>
      <c r="AR627"/>
      <c r="AS627"/>
      <c r="AT627"/>
      <c r="AU627"/>
      <c r="AV627"/>
      <c r="AW627"/>
      <c r="AX627"/>
      <c r="AY627"/>
      <c r="AZ627"/>
      <c r="BA627"/>
      <c r="BB627"/>
      <c r="BC627"/>
      <c r="BD627"/>
      <c r="BE627"/>
      <c r="BF627"/>
      <c r="BG627"/>
      <c r="BH627"/>
      <c r="BI627"/>
      <c r="BJ627"/>
      <c r="BK627"/>
      <c r="BL627"/>
      <c r="BM627"/>
      <c r="BN627"/>
      <c r="BO627"/>
      <c r="BP627"/>
      <c r="BQ627"/>
      <c r="BR627"/>
      <c r="BS627"/>
      <c r="BT627"/>
      <c r="BU627"/>
      <c r="BV627"/>
      <c r="BW627"/>
      <c r="BX627"/>
      <c r="BY627"/>
      <c r="BZ627"/>
      <c r="CA627"/>
      <c r="CB627"/>
      <c r="CC627"/>
    </row>
    <row r="628" spans="8:81" x14ac:dyDescent="0.75">
      <c r="H628"/>
      <c r="I628"/>
      <c r="J628"/>
      <c r="K628"/>
      <c r="L628"/>
      <c r="M628"/>
      <c r="N628"/>
      <c r="O628"/>
      <c r="P628"/>
      <c r="Q628"/>
      <c r="R628"/>
      <c r="S628"/>
      <c r="T628"/>
      <c r="U628"/>
      <c r="V628"/>
      <c r="W628"/>
      <c r="X628"/>
      <c r="Y628"/>
      <c r="Z628"/>
      <c r="AA628"/>
      <c r="AB628"/>
      <c r="AC628"/>
      <c r="AD628"/>
      <c r="AE628"/>
      <c r="AF628"/>
      <c r="AG628"/>
      <c r="AH628"/>
      <c r="AI628"/>
      <c r="AJ628"/>
      <c r="AK628"/>
      <c r="AL628"/>
      <c r="AM628"/>
      <c r="AN628"/>
      <c r="AO628"/>
      <c r="AP628"/>
      <c r="AQ628"/>
      <c r="AR628"/>
      <c r="AS628"/>
      <c r="AT628"/>
      <c r="AU628"/>
      <c r="AV628"/>
      <c r="AW628"/>
      <c r="AX628"/>
      <c r="AY628"/>
      <c r="AZ628"/>
      <c r="BA628"/>
      <c r="BB628"/>
      <c r="BC628"/>
      <c r="BD628"/>
      <c r="BE628"/>
      <c r="BF628"/>
      <c r="BG628"/>
      <c r="BH628"/>
      <c r="BI628"/>
      <c r="BJ628"/>
      <c r="BK628"/>
      <c r="BL628"/>
      <c r="BM628"/>
      <c r="BN628"/>
      <c r="BO628"/>
      <c r="BP628"/>
      <c r="BQ628"/>
      <c r="BR628"/>
      <c r="BS628"/>
      <c r="BT628"/>
      <c r="BU628"/>
      <c r="BV628"/>
      <c r="BW628"/>
      <c r="BX628"/>
      <c r="BY628"/>
      <c r="BZ628"/>
      <c r="CA628"/>
      <c r="CB628"/>
      <c r="CC628"/>
    </row>
    <row r="629" spans="8:81" x14ac:dyDescent="0.75">
      <c r="H629"/>
      <c r="I629"/>
      <c r="J629"/>
      <c r="K629"/>
      <c r="L629"/>
      <c r="M629"/>
      <c r="N629"/>
      <c r="O629"/>
      <c r="P629"/>
      <c r="Q629"/>
      <c r="R629"/>
      <c r="S629"/>
      <c r="T629"/>
      <c r="U629"/>
      <c r="V629"/>
      <c r="W629"/>
      <c r="X629"/>
      <c r="Y629"/>
      <c r="Z629"/>
      <c r="AA629"/>
      <c r="AB629"/>
      <c r="AC629"/>
      <c r="AD629"/>
      <c r="AE629"/>
      <c r="AF629"/>
      <c r="AG629"/>
      <c r="AH629"/>
      <c r="AI629"/>
      <c r="AJ629"/>
      <c r="AK629"/>
      <c r="AL629"/>
      <c r="AM629"/>
      <c r="AN629"/>
      <c r="AO629"/>
      <c r="AP629"/>
      <c r="AQ629"/>
      <c r="AR629"/>
      <c r="AS629"/>
      <c r="AT629"/>
      <c r="AU629"/>
      <c r="AV629"/>
      <c r="AW629"/>
      <c r="AX629"/>
      <c r="AY629"/>
      <c r="AZ629"/>
      <c r="BA629"/>
      <c r="BB629"/>
      <c r="BC629"/>
      <c r="BD629"/>
      <c r="BE629"/>
      <c r="BF629"/>
      <c r="BG629"/>
      <c r="BH629"/>
      <c r="BI629"/>
      <c r="BJ629"/>
      <c r="BK629"/>
      <c r="BL629"/>
      <c r="BM629"/>
      <c r="BN629"/>
      <c r="BO629"/>
      <c r="BP629"/>
      <c r="BQ629"/>
      <c r="BR629"/>
      <c r="BS629"/>
      <c r="BT629"/>
      <c r="BU629"/>
      <c r="BV629"/>
      <c r="BW629"/>
      <c r="BX629"/>
      <c r="BY629"/>
      <c r="BZ629"/>
      <c r="CA629"/>
      <c r="CB629"/>
      <c r="CC629"/>
    </row>
    <row r="630" spans="8:81" x14ac:dyDescent="0.75">
      <c r="H630"/>
      <c r="I630"/>
      <c r="J630"/>
      <c r="K630"/>
      <c r="L630"/>
      <c r="M630"/>
      <c r="N630"/>
      <c r="O630"/>
      <c r="P630"/>
      <c r="Q630"/>
      <c r="R630"/>
      <c r="S630"/>
      <c r="T630"/>
      <c r="U630"/>
      <c r="V630"/>
      <c r="W630"/>
      <c r="X630"/>
      <c r="Y630"/>
      <c r="Z630"/>
      <c r="AA630"/>
      <c r="AB630"/>
      <c r="AC630"/>
      <c r="AD630"/>
      <c r="AE630"/>
      <c r="AF630"/>
      <c r="AG630"/>
      <c r="AH630"/>
      <c r="AI630"/>
      <c r="AJ630"/>
      <c r="AK630"/>
      <c r="AL630"/>
      <c r="AM630"/>
      <c r="AN630"/>
      <c r="AO630"/>
      <c r="AP630"/>
      <c r="AQ630"/>
      <c r="AR630"/>
      <c r="AS630"/>
      <c r="AT630"/>
      <c r="AU630"/>
      <c r="AV630"/>
      <c r="AW630"/>
      <c r="AX630"/>
      <c r="AY630"/>
      <c r="AZ630"/>
      <c r="BA630"/>
      <c r="BB630"/>
      <c r="BC630"/>
      <c r="BD630"/>
      <c r="BE630"/>
      <c r="BF630"/>
      <c r="BG630"/>
      <c r="BH630"/>
      <c r="BI630"/>
      <c r="BJ630"/>
      <c r="BK630"/>
      <c r="BL630"/>
      <c r="BM630"/>
      <c r="BN630"/>
      <c r="BO630"/>
      <c r="BP630"/>
      <c r="BQ630"/>
      <c r="BR630"/>
      <c r="BS630"/>
      <c r="BT630"/>
      <c r="BU630"/>
      <c r="BV630"/>
      <c r="BW630"/>
      <c r="BX630"/>
      <c r="BY630"/>
      <c r="BZ630"/>
      <c r="CA630"/>
      <c r="CB630"/>
      <c r="CC630"/>
    </row>
    <row r="631" spans="8:81" x14ac:dyDescent="0.75">
      <c r="H631"/>
      <c r="I631"/>
      <c r="J631"/>
      <c r="K631"/>
      <c r="L631"/>
      <c r="M631"/>
      <c r="N631"/>
      <c r="O631"/>
      <c r="P631"/>
      <c r="Q631"/>
      <c r="R631"/>
      <c r="S631"/>
      <c r="T631"/>
      <c r="U631"/>
      <c r="V631"/>
      <c r="W631"/>
      <c r="X631"/>
      <c r="Y631"/>
      <c r="Z631"/>
      <c r="AA631"/>
      <c r="AB631"/>
      <c r="AC631"/>
      <c r="AD631"/>
      <c r="AE631"/>
      <c r="AF631"/>
      <c r="AG631"/>
      <c r="AH631"/>
      <c r="AI631"/>
      <c r="AJ631"/>
      <c r="AK631"/>
      <c r="AL631"/>
      <c r="AM631"/>
      <c r="AN631"/>
      <c r="AO631"/>
      <c r="AP631"/>
      <c r="AQ631"/>
      <c r="AR631"/>
      <c r="AS631"/>
      <c r="AT631"/>
      <c r="AU631"/>
      <c r="AV631"/>
      <c r="AW631"/>
      <c r="AX631"/>
      <c r="AY631"/>
      <c r="AZ631"/>
      <c r="BA631"/>
      <c r="BB631"/>
      <c r="BC631"/>
      <c r="BD631"/>
      <c r="BE631"/>
      <c r="BF631"/>
      <c r="BG631"/>
      <c r="BH631"/>
      <c r="BI631"/>
      <c r="BJ631"/>
      <c r="BK631"/>
      <c r="BL631"/>
      <c r="BM631"/>
      <c r="BN631"/>
      <c r="BO631"/>
      <c r="BP631"/>
      <c r="BQ631"/>
      <c r="BR631"/>
      <c r="BS631"/>
      <c r="BT631"/>
      <c r="BU631"/>
      <c r="BV631"/>
      <c r="BW631"/>
      <c r="BX631"/>
      <c r="BY631"/>
      <c r="BZ631"/>
      <c r="CA631"/>
      <c r="CB631"/>
      <c r="CC631"/>
    </row>
    <row r="632" spans="8:81" x14ac:dyDescent="0.75">
      <c r="H632"/>
      <c r="I632"/>
      <c r="J632"/>
      <c r="K632"/>
      <c r="L632"/>
      <c r="M632"/>
      <c r="N632"/>
      <c r="O632"/>
      <c r="P632"/>
      <c r="Q632"/>
      <c r="R632"/>
      <c r="S632"/>
      <c r="T632"/>
      <c r="U632"/>
      <c r="V632"/>
      <c r="W632"/>
      <c r="X632"/>
      <c r="Y632"/>
      <c r="Z632"/>
      <c r="AA632"/>
      <c r="AB632"/>
      <c r="AC632"/>
      <c r="AD632"/>
      <c r="AE632"/>
      <c r="AF632"/>
      <c r="AG632"/>
      <c r="AH632"/>
      <c r="AI632"/>
      <c r="AJ632"/>
      <c r="AK632"/>
      <c r="AL632"/>
      <c r="AM632"/>
      <c r="AN632"/>
      <c r="AO632"/>
      <c r="AP632"/>
      <c r="AQ632"/>
      <c r="AR632"/>
      <c r="AS632"/>
      <c r="AT632"/>
      <c r="AU632"/>
      <c r="AV632"/>
      <c r="AW632"/>
      <c r="AX632"/>
      <c r="AY632"/>
      <c r="AZ632"/>
      <c r="BA632"/>
      <c r="BB632"/>
      <c r="BC632"/>
      <c r="BD632"/>
      <c r="BE632"/>
      <c r="BF632"/>
      <c r="BG632"/>
      <c r="BH632"/>
      <c r="BI632"/>
      <c r="BJ632"/>
      <c r="BK632"/>
      <c r="BL632"/>
      <c r="BM632"/>
      <c r="BN632"/>
      <c r="BO632"/>
      <c r="BP632"/>
      <c r="BQ632"/>
      <c r="BR632"/>
      <c r="BS632"/>
      <c r="BT632"/>
      <c r="BU632"/>
      <c r="BV632"/>
      <c r="BW632"/>
      <c r="BX632"/>
      <c r="BY632"/>
      <c r="BZ632"/>
      <c r="CA632"/>
      <c r="CB632"/>
      <c r="CC632"/>
    </row>
    <row r="633" spans="8:81" x14ac:dyDescent="0.75">
      <c r="H633"/>
      <c r="I633"/>
      <c r="J633"/>
      <c r="K633"/>
      <c r="L633"/>
      <c r="M633"/>
      <c r="N633"/>
      <c r="O633"/>
      <c r="P633"/>
      <c r="Q633"/>
      <c r="R633"/>
      <c r="S633"/>
      <c r="T633"/>
      <c r="U633"/>
      <c r="V633"/>
      <c r="W633"/>
      <c r="X633"/>
      <c r="Y633"/>
      <c r="Z633"/>
      <c r="AA633"/>
      <c r="AB633"/>
      <c r="AC633"/>
      <c r="AD633"/>
      <c r="AE633"/>
      <c r="AF633"/>
      <c r="AG633"/>
      <c r="AH633"/>
      <c r="AI633"/>
      <c r="AJ633"/>
      <c r="AK633"/>
      <c r="AL633"/>
      <c r="AM633"/>
      <c r="AN633"/>
      <c r="AO633"/>
      <c r="AP633"/>
      <c r="AQ633"/>
      <c r="AR633"/>
      <c r="AS633"/>
      <c r="AT633"/>
      <c r="AU633"/>
      <c r="AV633"/>
      <c r="AW633"/>
      <c r="AX633"/>
      <c r="AY633"/>
      <c r="AZ633"/>
      <c r="BA633"/>
      <c r="BB633"/>
      <c r="BC633"/>
      <c r="BD633"/>
      <c r="BE633"/>
      <c r="BF633"/>
      <c r="BG633"/>
      <c r="BH633"/>
      <c r="BI633"/>
      <c r="BJ633"/>
      <c r="BK633"/>
      <c r="BL633"/>
      <c r="BM633"/>
      <c r="BN633"/>
      <c r="BO633"/>
      <c r="BP633"/>
      <c r="BQ633"/>
      <c r="BR633"/>
      <c r="BS633"/>
      <c r="BT633"/>
      <c r="BU633"/>
      <c r="BV633"/>
      <c r="BW633"/>
      <c r="BX633"/>
      <c r="BY633"/>
      <c r="BZ633"/>
      <c r="CA633"/>
      <c r="CB633"/>
      <c r="CC633"/>
    </row>
    <row r="634" spans="8:81" x14ac:dyDescent="0.75">
      <c r="H634"/>
      <c r="I634"/>
      <c r="J634"/>
      <c r="K634"/>
      <c r="L634"/>
      <c r="M634"/>
      <c r="N634"/>
      <c r="O634"/>
      <c r="P634"/>
      <c r="Q634"/>
      <c r="R634"/>
      <c r="S634"/>
      <c r="T634"/>
      <c r="U634"/>
      <c r="V634"/>
      <c r="W634"/>
      <c r="X634"/>
      <c r="Y634"/>
      <c r="Z634"/>
      <c r="AA634"/>
      <c r="AB634"/>
      <c r="AC634"/>
      <c r="AD634"/>
      <c r="AE634"/>
      <c r="AF634"/>
      <c r="AG634"/>
      <c r="AH634"/>
      <c r="AI634"/>
      <c r="AJ634"/>
      <c r="AK634"/>
      <c r="AL634"/>
      <c r="AM634"/>
      <c r="AN634"/>
      <c r="AO634"/>
      <c r="AP634"/>
      <c r="AQ634"/>
      <c r="AR634"/>
      <c r="AS634"/>
      <c r="AT634"/>
      <c r="AU634"/>
      <c r="AV634"/>
      <c r="AW634"/>
      <c r="AX634"/>
      <c r="AY634"/>
      <c r="AZ634"/>
      <c r="BA634"/>
      <c r="BB634"/>
      <c r="BC634"/>
      <c r="BD634"/>
      <c r="BE634"/>
      <c r="BF634"/>
      <c r="BG634"/>
      <c r="BH634"/>
      <c r="BI634"/>
      <c r="BJ634"/>
      <c r="BK634"/>
      <c r="BL634"/>
      <c r="BM634"/>
      <c r="BN634"/>
      <c r="BO634"/>
      <c r="BP634"/>
      <c r="BQ634"/>
      <c r="BR634"/>
      <c r="BS634"/>
      <c r="BT634"/>
      <c r="BU634"/>
      <c r="BV634"/>
      <c r="BW634"/>
      <c r="BX634"/>
      <c r="BY634"/>
      <c r="BZ634"/>
      <c r="CA634"/>
      <c r="CB634"/>
      <c r="CC634"/>
    </row>
    <row r="635" spans="8:81" x14ac:dyDescent="0.75">
      <c r="H635"/>
      <c r="I635"/>
      <c r="J635"/>
      <c r="K635"/>
      <c r="L635"/>
      <c r="M635"/>
      <c r="N635"/>
      <c r="O635"/>
      <c r="P635"/>
      <c r="Q635"/>
      <c r="R635"/>
      <c r="S635"/>
      <c r="T635"/>
      <c r="U635"/>
      <c r="V635"/>
      <c r="W635"/>
      <c r="X635"/>
      <c r="Y635"/>
      <c r="Z635"/>
      <c r="AA635"/>
      <c r="AB635"/>
      <c r="AC635"/>
      <c r="AD635"/>
      <c r="AE635"/>
      <c r="AF635"/>
      <c r="AG635"/>
      <c r="AH635"/>
      <c r="AI635"/>
      <c r="AJ635"/>
      <c r="AK635"/>
      <c r="AL635"/>
      <c r="AM635"/>
      <c r="AN635"/>
      <c r="AO635"/>
      <c r="AP635"/>
      <c r="AQ635"/>
      <c r="AR635"/>
      <c r="AS635"/>
      <c r="AT635"/>
      <c r="AU635"/>
      <c r="AV635"/>
      <c r="AW635"/>
      <c r="AX635"/>
      <c r="AY635"/>
      <c r="AZ635"/>
      <c r="BA635"/>
      <c r="BB635"/>
      <c r="BC635"/>
      <c r="BD635"/>
      <c r="BE635"/>
      <c r="BF635"/>
      <c r="BG635"/>
      <c r="BH635"/>
      <c r="BI635"/>
      <c r="BJ635"/>
      <c r="BK635"/>
      <c r="BL635"/>
      <c r="BM635"/>
      <c r="BN635"/>
      <c r="BO635"/>
      <c r="BP635"/>
      <c r="BQ635"/>
      <c r="BR635"/>
      <c r="BS635"/>
      <c r="BT635"/>
      <c r="BU635"/>
      <c r="BV635"/>
      <c r="BW635"/>
      <c r="BX635"/>
      <c r="BY635"/>
      <c r="BZ635"/>
      <c r="CA635"/>
      <c r="CB635"/>
      <c r="CC635"/>
    </row>
    <row r="636" spans="8:81" x14ac:dyDescent="0.75">
      <c r="H636"/>
      <c r="I636"/>
      <c r="J636"/>
      <c r="K636"/>
      <c r="L636"/>
      <c r="M636"/>
      <c r="N636"/>
      <c r="O636"/>
      <c r="P636"/>
      <c r="Q636"/>
      <c r="R636"/>
      <c r="S636"/>
      <c r="T636"/>
      <c r="U636"/>
      <c r="V636"/>
      <c r="W636"/>
      <c r="X636"/>
      <c r="Y636"/>
      <c r="Z636"/>
      <c r="AA636"/>
      <c r="AB636"/>
      <c r="AC636"/>
      <c r="AD636"/>
      <c r="AE636"/>
      <c r="AF636"/>
      <c r="AG636"/>
      <c r="AH636"/>
      <c r="AI636"/>
      <c r="AJ636"/>
      <c r="AK636"/>
      <c r="AL636"/>
      <c r="AM636"/>
      <c r="AN636"/>
      <c r="AO636"/>
      <c r="AP636"/>
      <c r="AQ636"/>
      <c r="AR636"/>
      <c r="AS636"/>
      <c r="AT636"/>
      <c r="AU636"/>
      <c r="AV636"/>
      <c r="AW636"/>
      <c r="AX636"/>
      <c r="AY636"/>
      <c r="AZ636"/>
      <c r="BA636"/>
      <c r="BB636"/>
      <c r="BC636"/>
      <c r="BD636"/>
      <c r="BE636"/>
      <c r="BF636"/>
      <c r="BG636"/>
      <c r="BH636"/>
      <c r="BI636"/>
      <c r="BJ636"/>
      <c r="BK636"/>
      <c r="BL636"/>
      <c r="BM636"/>
      <c r="BN636"/>
      <c r="BO636"/>
      <c r="BP636"/>
      <c r="BQ636"/>
      <c r="BR636"/>
      <c r="BS636"/>
      <c r="BT636"/>
      <c r="BU636"/>
      <c r="BV636"/>
      <c r="BW636"/>
      <c r="BX636"/>
      <c r="BY636"/>
      <c r="BZ636"/>
      <c r="CA636"/>
      <c r="CB636"/>
      <c r="CC636"/>
    </row>
    <row r="637" spans="8:81" x14ac:dyDescent="0.75">
      <c r="H637"/>
      <c r="I637"/>
      <c r="J637"/>
      <c r="K637"/>
      <c r="L637"/>
      <c r="M637"/>
      <c r="N637"/>
      <c r="O637"/>
      <c r="P637"/>
      <c r="Q637"/>
      <c r="R637"/>
      <c r="S637"/>
      <c r="T637"/>
      <c r="U637"/>
      <c r="V637"/>
      <c r="W637"/>
      <c r="X637"/>
      <c r="Y637"/>
      <c r="Z637"/>
      <c r="AA637"/>
      <c r="AB637"/>
      <c r="AC637"/>
      <c r="AD637"/>
      <c r="AE637"/>
      <c r="AF637"/>
      <c r="AG637"/>
      <c r="AH637"/>
      <c r="AI637"/>
      <c r="AJ637"/>
      <c r="AK637"/>
      <c r="AL637"/>
      <c r="AM637"/>
      <c r="AN637"/>
      <c r="AO637"/>
      <c r="AP637"/>
      <c r="AQ637"/>
      <c r="AR637"/>
      <c r="AS637"/>
      <c r="AT637"/>
      <c r="AU637"/>
      <c r="AV637"/>
      <c r="AW637"/>
      <c r="AX637"/>
      <c r="AY637"/>
      <c r="AZ637"/>
      <c r="BA637"/>
      <c r="BB637"/>
      <c r="BC637"/>
      <c r="BD637"/>
      <c r="BE637"/>
      <c r="BF637"/>
      <c r="BG637"/>
      <c r="BH637"/>
      <c r="BI637"/>
      <c r="BJ637"/>
      <c r="BK637"/>
      <c r="BL637"/>
      <c r="BM637"/>
      <c r="BN637"/>
      <c r="BO637"/>
      <c r="BP637"/>
      <c r="BQ637"/>
      <c r="BR637"/>
      <c r="BS637"/>
      <c r="BT637"/>
      <c r="BU637"/>
      <c r="BV637"/>
      <c r="BW637"/>
      <c r="BX637"/>
      <c r="BY637"/>
      <c r="BZ637"/>
      <c r="CA637"/>
      <c r="CB637"/>
      <c r="CC637"/>
    </row>
    <row r="638" spans="8:81" x14ac:dyDescent="0.75">
      <c r="H638"/>
      <c r="I638"/>
      <c r="J638"/>
      <c r="K638"/>
      <c r="L638"/>
      <c r="M638"/>
      <c r="N638"/>
      <c r="O638"/>
      <c r="P638"/>
      <c r="Q638"/>
      <c r="R638"/>
      <c r="S638"/>
      <c r="T638"/>
      <c r="U638"/>
      <c r="V638"/>
      <c r="W638"/>
      <c r="X638"/>
      <c r="Y638"/>
      <c r="Z638"/>
      <c r="AA638"/>
      <c r="AB638"/>
      <c r="AC638"/>
      <c r="AD638"/>
      <c r="AE638"/>
      <c r="AF638"/>
      <c r="AG638"/>
      <c r="AH638"/>
      <c r="AI638"/>
      <c r="AJ638"/>
      <c r="AK638"/>
      <c r="AL638"/>
      <c r="AM638"/>
      <c r="AN638"/>
      <c r="AO638"/>
      <c r="AP638"/>
      <c r="AQ638"/>
      <c r="AR638"/>
      <c r="AS638"/>
      <c r="AT638"/>
      <c r="AU638"/>
      <c r="AV638"/>
      <c r="AW638"/>
      <c r="AX638"/>
      <c r="AY638"/>
      <c r="AZ638"/>
      <c r="BA638"/>
      <c r="BB638"/>
      <c r="BC638"/>
      <c r="BD638"/>
      <c r="BE638"/>
      <c r="BF638"/>
      <c r="BG638"/>
      <c r="BH638"/>
      <c r="BI638"/>
      <c r="BJ638"/>
      <c r="BK638"/>
      <c r="BL638"/>
      <c r="BM638"/>
      <c r="BN638"/>
      <c r="BO638"/>
      <c r="BP638"/>
      <c r="BQ638"/>
      <c r="BR638"/>
      <c r="BS638"/>
      <c r="BT638"/>
      <c r="BU638"/>
      <c r="BV638"/>
      <c r="BW638"/>
      <c r="BX638"/>
      <c r="BY638"/>
      <c r="BZ638"/>
      <c r="CA638"/>
      <c r="CB638"/>
      <c r="CC638"/>
    </row>
    <row r="639" spans="8:81" x14ac:dyDescent="0.75">
      <c r="H639"/>
      <c r="I639"/>
      <c r="J639"/>
      <c r="K639"/>
      <c r="L639"/>
      <c r="M639"/>
      <c r="N639"/>
      <c r="O639"/>
      <c r="P639"/>
      <c r="Q639"/>
      <c r="R639"/>
      <c r="S639"/>
      <c r="T639"/>
      <c r="U639"/>
      <c r="V639"/>
      <c r="W639"/>
      <c r="X639"/>
      <c r="Y639"/>
      <c r="Z639"/>
      <c r="AA639"/>
      <c r="AB639"/>
      <c r="AC639"/>
      <c r="AD639"/>
      <c r="AE639"/>
      <c r="AF639"/>
      <c r="AG639"/>
      <c r="AH639"/>
      <c r="AI639"/>
      <c r="AJ639"/>
      <c r="AK639"/>
      <c r="AL639"/>
      <c r="AM639"/>
      <c r="AN639"/>
      <c r="AO639"/>
      <c r="AP639"/>
      <c r="AQ639"/>
      <c r="AR639"/>
      <c r="AS639"/>
      <c r="AT639"/>
      <c r="AU639"/>
      <c r="AV639"/>
      <c r="AW639"/>
      <c r="AX639"/>
      <c r="AY639"/>
      <c r="AZ639"/>
      <c r="BA639"/>
      <c r="BB639"/>
      <c r="BC639"/>
      <c r="BD639"/>
      <c r="BE639"/>
      <c r="BF639"/>
      <c r="BG639"/>
      <c r="BH639"/>
      <c r="BI639"/>
      <c r="BJ639"/>
      <c r="BK639"/>
      <c r="BL639"/>
      <c r="BM639"/>
      <c r="BN639"/>
      <c r="BO639"/>
      <c r="BP639"/>
      <c r="BQ639"/>
      <c r="BR639"/>
      <c r="BS639"/>
      <c r="BT639"/>
      <c r="BU639"/>
      <c r="BV639"/>
      <c r="BW639"/>
      <c r="BX639"/>
      <c r="BY639"/>
      <c r="BZ639"/>
      <c r="CA639"/>
      <c r="CB639"/>
      <c r="CC639"/>
    </row>
    <row r="640" spans="8:81" x14ac:dyDescent="0.75">
      <c r="H640"/>
      <c r="I640"/>
      <c r="J640"/>
      <c r="K640"/>
      <c r="L640"/>
      <c r="M640"/>
      <c r="N640"/>
      <c r="O640"/>
      <c r="P640"/>
      <c r="Q640"/>
      <c r="R640"/>
      <c r="S640"/>
      <c r="T640"/>
      <c r="U640"/>
      <c r="V640"/>
      <c r="W640"/>
      <c r="X640"/>
      <c r="Y640"/>
      <c r="Z640"/>
      <c r="AA640"/>
      <c r="AB640"/>
      <c r="AC640"/>
      <c r="AD640"/>
      <c r="AE640"/>
      <c r="AF640"/>
      <c r="AG640"/>
      <c r="AH640"/>
      <c r="AI640"/>
      <c r="AJ640"/>
      <c r="AK640"/>
      <c r="AL640"/>
      <c r="AM640"/>
      <c r="AN640"/>
      <c r="AO640"/>
      <c r="AP640"/>
      <c r="AQ640"/>
      <c r="AR640"/>
      <c r="AS640"/>
      <c r="AT640"/>
      <c r="AU640"/>
      <c r="AV640"/>
      <c r="AW640"/>
      <c r="AX640"/>
      <c r="AY640"/>
      <c r="AZ640"/>
      <c r="BA640"/>
      <c r="BB640"/>
      <c r="BC640"/>
      <c r="BD640"/>
      <c r="BE640"/>
      <c r="BF640"/>
      <c r="BG640"/>
      <c r="BH640"/>
      <c r="BI640"/>
      <c r="BJ640"/>
      <c r="BK640"/>
      <c r="BL640"/>
      <c r="BM640"/>
      <c r="BN640"/>
      <c r="BO640"/>
      <c r="BP640"/>
      <c r="BQ640"/>
      <c r="BR640"/>
      <c r="BS640"/>
      <c r="BT640"/>
      <c r="BU640"/>
      <c r="BV640"/>
      <c r="BW640"/>
      <c r="BX640"/>
      <c r="BY640"/>
      <c r="BZ640"/>
      <c r="CA640"/>
      <c r="CB640"/>
      <c r="CC640"/>
    </row>
    <row r="641" spans="8:81" x14ac:dyDescent="0.75">
      <c r="H641"/>
      <c r="I641"/>
      <c r="J641"/>
      <c r="K641"/>
      <c r="L641"/>
      <c r="M641"/>
      <c r="N641"/>
      <c r="O641"/>
      <c r="P641"/>
      <c r="Q641"/>
      <c r="R641"/>
      <c r="S641"/>
      <c r="T641"/>
      <c r="U641"/>
      <c r="V641"/>
      <c r="W641"/>
      <c r="X641"/>
      <c r="Y641"/>
      <c r="Z641"/>
      <c r="AA641"/>
      <c r="AB641"/>
      <c r="AC641"/>
      <c r="AD641"/>
      <c r="AE641"/>
      <c r="AF641"/>
      <c r="AG641"/>
      <c r="AH641"/>
      <c r="AI641"/>
      <c r="AJ641"/>
      <c r="AK641"/>
      <c r="AL641"/>
      <c r="AM641"/>
      <c r="AN641"/>
      <c r="AO641"/>
      <c r="AP641"/>
      <c r="AQ641"/>
      <c r="AR641"/>
      <c r="AS641"/>
      <c r="AT641"/>
      <c r="AU641"/>
      <c r="AV641"/>
      <c r="AW641"/>
      <c r="AX641"/>
      <c r="AY641"/>
      <c r="AZ641"/>
      <c r="BA641"/>
      <c r="BB641"/>
      <c r="BC641"/>
      <c r="BD641"/>
      <c r="BE641"/>
      <c r="BF641"/>
      <c r="BG641"/>
      <c r="BH641"/>
      <c r="BI641"/>
      <c r="BJ641"/>
      <c r="BK641"/>
      <c r="BL641"/>
      <c r="BM641"/>
      <c r="BN641"/>
      <c r="BO641"/>
      <c r="BP641"/>
      <c r="BQ641"/>
      <c r="BR641"/>
      <c r="BS641"/>
      <c r="BT641"/>
      <c r="BU641"/>
      <c r="BV641"/>
      <c r="BW641"/>
      <c r="BX641"/>
      <c r="BY641"/>
      <c r="BZ641"/>
      <c r="CA641"/>
      <c r="CB641"/>
      <c r="CC641"/>
    </row>
    <row r="642" spans="8:81" x14ac:dyDescent="0.75">
      <c r="H642"/>
      <c r="I642"/>
      <c r="J642"/>
      <c r="K642"/>
      <c r="L642"/>
      <c r="M642"/>
      <c r="N642"/>
      <c r="O642"/>
      <c r="P642"/>
      <c r="Q642"/>
      <c r="R642"/>
      <c r="S642"/>
      <c r="T642"/>
      <c r="U642"/>
      <c r="V642"/>
      <c r="W642"/>
      <c r="X642"/>
      <c r="Y642"/>
      <c r="Z642"/>
      <c r="AA642"/>
      <c r="AB642"/>
      <c r="AC642"/>
      <c r="AD642"/>
      <c r="AE642"/>
      <c r="AF642"/>
      <c r="AG642"/>
      <c r="AH642"/>
      <c r="AI642"/>
      <c r="AJ642"/>
      <c r="AK642"/>
      <c r="AL642"/>
      <c r="AM642"/>
      <c r="AN642"/>
      <c r="AO642"/>
      <c r="AP642"/>
      <c r="AQ642"/>
      <c r="AR642"/>
      <c r="AS642"/>
      <c r="AT642"/>
      <c r="AU642"/>
      <c r="AV642"/>
      <c r="AW642"/>
      <c r="AX642"/>
      <c r="AY642"/>
      <c r="AZ642"/>
      <c r="BA642"/>
      <c r="BB642"/>
      <c r="BC642"/>
      <c r="BD642"/>
      <c r="BE642"/>
      <c r="BF642"/>
      <c r="BG642"/>
      <c r="BH642"/>
      <c r="BI642"/>
      <c r="BJ642"/>
      <c r="BK642"/>
      <c r="BL642"/>
      <c r="BM642"/>
      <c r="BN642"/>
      <c r="BO642"/>
      <c r="BP642"/>
      <c r="BQ642"/>
      <c r="BR642"/>
      <c r="BS642"/>
      <c r="BT642"/>
      <c r="BU642"/>
      <c r="BV642"/>
      <c r="BW642"/>
      <c r="BX642"/>
      <c r="BY642"/>
      <c r="BZ642"/>
      <c r="CA642"/>
      <c r="CB642"/>
      <c r="CC642"/>
    </row>
    <row r="643" spans="8:81" x14ac:dyDescent="0.75">
      <c r="H643"/>
      <c r="I643"/>
      <c r="J643"/>
      <c r="K643"/>
      <c r="L643"/>
      <c r="M643"/>
      <c r="N643"/>
      <c r="O643"/>
      <c r="P643"/>
      <c r="Q643"/>
      <c r="R643"/>
      <c r="S643"/>
      <c r="T643"/>
      <c r="U643"/>
      <c r="V643"/>
      <c r="W643"/>
      <c r="X643"/>
      <c r="Y643"/>
      <c r="Z643"/>
      <c r="AA643"/>
      <c r="AB643"/>
      <c r="AC643"/>
      <c r="AD643"/>
      <c r="AE643"/>
      <c r="AF643"/>
      <c r="AG643"/>
      <c r="AH643"/>
      <c r="AI643"/>
      <c r="AJ643"/>
      <c r="AK643"/>
      <c r="AL643"/>
      <c r="AM643"/>
      <c r="AN643"/>
      <c r="AO643"/>
      <c r="AP643"/>
      <c r="AQ643"/>
      <c r="AR643"/>
      <c r="AS643"/>
      <c r="AT643"/>
      <c r="AU643"/>
      <c r="AV643"/>
      <c r="AW643"/>
      <c r="AX643"/>
      <c r="AY643"/>
      <c r="AZ643"/>
      <c r="BA643"/>
      <c r="BB643"/>
      <c r="BC643"/>
      <c r="BD643"/>
      <c r="BE643"/>
      <c r="BF643"/>
      <c r="BG643"/>
      <c r="BH643"/>
      <c r="BI643"/>
      <c r="BJ643"/>
      <c r="BK643"/>
      <c r="BL643"/>
      <c r="BM643"/>
      <c r="BN643"/>
      <c r="BO643"/>
      <c r="BP643"/>
      <c r="BQ643"/>
      <c r="BR643"/>
      <c r="BS643"/>
      <c r="BT643"/>
      <c r="BU643"/>
      <c r="BV643"/>
      <c r="BW643"/>
      <c r="BX643"/>
      <c r="BY643"/>
      <c r="BZ643"/>
      <c r="CA643"/>
      <c r="CB643"/>
      <c r="CC643"/>
    </row>
    <row r="644" spans="8:81" x14ac:dyDescent="0.75">
      <c r="H644"/>
      <c r="I644"/>
      <c r="J644"/>
      <c r="K644"/>
      <c r="L644"/>
      <c r="M644"/>
      <c r="N644"/>
      <c r="O644"/>
      <c r="P644"/>
      <c r="Q644"/>
      <c r="R644"/>
      <c r="S644"/>
      <c r="T644"/>
      <c r="U644"/>
      <c r="V644"/>
      <c r="W644"/>
      <c r="X644"/>
      <c r="Y644"/>
      <c r="Z644"/>
      <c r="AA644"/>
      <c r="AB644"/>
      <c r="AC644"/>
      <c r="AD644"/>
      <c r="AE644"/>
      <c r="AF644"/>
      <c r="AG644"/>
      <c r="AH644"/>
      <c r="AI644"/>
      <c r="AJ644"/>
      <c r="AK644"/>
      <c r="AL644"/>
      <c r="AM644"/>
      <c r="AN644"/>
      <c r="AO644"/>
      <c r="AP644"/>
      <c r="AQ644"/>
      <c r="AR644"/>
      <c r="AS644"/>
      <c r="AT644"/>
      <c r="AU644"/>
      <c r="AV644"/>
      <c r="AW644"/>
      <c r="AX644"/>
      <c r="AY644"/>
      <c r="AZ644"/>
      <c r="BA644"/>
      <c r="BB644"/>
      <c r="BC644"/>
      <c r="BD644"/>
      <c r="BE644"/>
      <c r="BF644"/>
      <c r="BG644"/>
      <c r="BH644"/>
      <c r="BI644"/>
      <c r="BJ644"/>
      <c r="BK644"/>
      <c r="BL644"/>
      <c r="BM644"/>
      <c r="BN644"/>
      <c r="BO644"/>
      <c r="BP644"/>
      <c r="BQ644"/>
      <c r="BR644"/>
      <c r="BS644"/>
      <c r="BT644"/>
      <c r="BU644"/>
      <c r="BV644"/>
      <c r="BW644"/>
      <c r="BX644"/>
      <c r="BY644"/>
      <c r="BZ644"/>
      <c r="CA644"/>
      <c r="CB644"/>
      <c r="CC644"/>
    </row>
    <row r="645" spans="8:81" x14ac:dyDescent="0.75">
      <c r="H645"/>
      <c r="I645"/>
      <c r="J645"/>
      <c r="K645"/>
      <c r="L645"/>
      <c r="M645"/>
      <c r="N645"/>
      <c r="O645"/>
      <c r="P645"/>
      <c r="Q645"/>
      <c r="R645"/>
      <c r="S645"/>
      <c r="T645"/>
      <c r="U645"/>
      <c r="V645"/>
      <c r="W645"/>
      <c r="X645"/>
      <c r="Y645"/>
      <c r="Z645"/>
      <c r="AA645"/>
      <c r="AB645"/>
      <c r="AC645"/>
      <c r="AD645"/>
      <c r="AE645"/>
      <c r="AF645"/>
      <c r="AG645"/>
      <c r="AH645"/>
      <c r="AI645"/>
      <c r="AJ645"/>
      <c r="AK645"/>
      <c r="AL645"/>
      <c r="AM645"/>
      <c r="AN645"/>
      <c r="AO645"/>
      <c r="AP645"/>
      <c r="AQ645"/>
      <c r="AR645"/>
      <c r="AS645"/>
      <c r="AT645"/>
      <c r="AU645"/>
      <c r="AV645"/>
      <c r="AW645"/>
      <c r="AX645"/>
      <c r="AY645"/>
      <c r="AZ645"/>
      <c r="BA645"/>
      <c r="BB645"/>
      <c r="BC645"/>
      <c r="BD645"/>
      <c r="BE645"/>
      <c r="BF645"/>
      <c r="BG645"/>
      <c r="BH645"/>
      <c r="BI645"/>
      <c r="BJ645"/>
      <c r="BK645"/>
      <c r="BL645"/>
      <c r="BM645"/>
      <c r="BN645"/>
      <c r="BO645"/>
      <c r="BP645"/>
      <c r="BQ645"/>
      <c r="BR645"/>
      <c r="BS645"/>
      <c r="BT645"/>
      <c r="BU645"/>
      <c r="BV645"/>
      <c r="BW645"/>
      <c r="BX645"/>
      <c r="BY645"/>
      <c r="BZ645"/>
      <c r="CA645"/>
      <c r="CB645"/>
      <c r="CC645"/>
    </row>
    <row r="646" spans="8:81" x14ac:dyDescent="0.75">
      <c r="H646"/>
      <c r="I646"/>
      <c r="J646"/>
      <c r="K646"/>
      <c r="L646"/>
      <c r="M646"/>
      <c r="N646"/>
      <c r="O646"/>
      <c r="P646"/>
      <c r="Q646"/>
      <c r="R646"/>
      <c r="S646"/>
      <c r="T646"/>
      <c r="U646"/>
      <c r="V646"/>
      <c r="W646"/>
      <c r="X646"/>
      <c r="Y646"/>
      <c r="Z646"/>
      <c r="AA646"/>
      <c r="AB646"/>
      <c r="AC646"/>
      <c r="AD646"/>
      <c r="AE646"/>
      <c r="AF646"/>
      <c r="AG646"/>
      <c r="AH646"/>
      <c r="AI646"/>
      <c r="AJ646"/>
      <c r="AK646"/>
      <c r="AL646"/>
      <c r="AM646"/>
      <c r="AN646"/>
      <c r="AO646"/>
      <c r="AP646"/>
      <c r="AQ646"/>
      <c r="AR646"/>
      <c r="AS646"/>
      <c r="AT646"/>
      <c r="AU646"/>
      <c r="AV646"/>
      <c r="AW646"/>
      <c r="AX646"/>
      <c r="AY646"/>
      <c r="AZ646"/>
      <c r="BA646"/>
      <c r="BB646"/>
      <c r="BC646"/>
      <c r="BD646"/>
      <c r="BE646"/>
      <c r="BF646"/>
      <c r="BG646"/>
      <c r="BH646"/>
      <c r="BI646"/>
      <c r="BJ646"/>
      <c r="BK646"/>
      <c r="BL646"/>
      <c r="BM646"/>
      <c r="BN646"/>
      <c r="BO646"/>
      <c r="BP646"/>
      <c r="BQ646"/>
      <c r="BR646"/>
      <c r="BS646"/>
      <c r="BT646"/>
      <c r="BU646"/>
      <c r="BV646"/>
      <c r="BW646"/>
      <c r="BX646"/>
      <c r="BY646"/>
      <c r="BZ646"/>
      <c r="CA646"/>
      <c r="CB646"/>
      <c r="CC646"/>
    </row>
    <row r="647" spans="8:81" x14ac:dyDescent="0.75">
      <c r="H647"/>
      <c r="I647"/>
      <c r="J647"/>
      <c r="K647"/>
      <c r="L647"/>
      <c r="M647"/>
      <c r="N647"/>
      <c r="O647"/>
      <c r="P647"/>
      <c r="Q647"/>
      <c r="R647"/>
      <c r="S647"/>
      <c r="T647"/>
      <c r="U647"/>
      <c r="V647"/>
      <c r="W647"/>
      <c r="X647"/>
      <c r="Y647"/>
      <c r="Z647"/>
      <c r="AA647"/>
      <c r="AB647"/>
      <c r="AC647"/>
      <c r="AD647"/>
      <c r="AE647"/>
      <c r="AF647"/>
      <c r="AG647"/>
      <c r="AH647"/>
      <c r="AI647"/>
      <c r="AJ647"/>
      <c r="AK647"/>
      <c r="AL647"/>
      <c r="AM647"/>
      <c r="AN647"/>
      <c r="AO647"/>
      <c r="AP647"/>
      <c r="AQ647"/>
      <c r="AR647"/>
      <c r="AS647"/>
      <c r="AT647"/>
      <c r="AU647"/>
      <c r="AV647"/>
      <c r="AW647"/>
      <c r="AX647"/>
      <c r="AY647"/>
      <c r="AZ647"/>
      <c r="BA647"/>
      <c r="BB647"/>
      <c r="BC647"/>
      <c r="BD647"/>
      <c r="BE647"/>
      <c r="BF647"/>
      <c r="BG647"/>
      <c r="BH647"/>
      <c r="BI647"/>
      <c r="BJ647"/>
      <c r="BK647"/>
      <c r="BL647"/>
      <c r="BM647"/>
      <c r="BN647"/>
      <c r="BO647"/>
      <c r="BP647"/>
      <c r="BQ647"/>
      <c r="BR647"/>
      <c r="BS647"/>
      <c r="BT647"/>
      <c r="BU647"/>
      <c r="BV647"/>
      <c r="BW647"/>
      <c r="BX647"/>
      <c r="BY647"/>
      <c r="BZ647"/>
      <c r="CA647"/>
      <c r="CB647"/>
      <c r="CC647"/>
    </row>
    <row r="648" spans="8:81" x14ac:dyDescent="0.75">
      <c r="H648"/>
      <c r="I648"/>
      <c r="J648"/>
      <c r="K648"/>
      <c r="L648"/>
      <c r="M648"/>
      <c r="N648"/>
      <c r="O648"/>
      <c r="P648"/>
      <c r="Q648"/>
      <c r="R648"/>
      <c r="S648"/>
      <c r="T648"/>
      <c r="U648"/>
      <c r="V648"/>
      <c r="W648"/>
      <c r="X648"/>
      <c r="Y648"/>
      <c r="Z648"/>
      <c r="AA648"/>
      <c r="AB648"/>
      <c r="AC648"/>
      <c r="AD648"/>
      <c r="AE648"/>
      <c r="AF648"/>
      <c r="AG648"/>
      <c r="AH648"/>
      <c r="AI648"/>
      <c r="AJ648"/>
      <c r="AK648"/>
      <c r="AL648"/>
      <c r="AM648"/>
      <c r="AN648"/>
      <c r="AO648"/>
      <c r="AP648"/>
      <c r="AQ648"/>
      <c r="AR648"/>
      <c r="AS648"/>
      <c r="AT648"/>
      <c r="AU648"/>
      <c r="AV648"/>
      <c r="AW648"/>
      <c r="AX648"/>
      <c r="AY648"/>
      <c r="AZ648"/>
      <c r="BA648"/>
      <c r="BB648"/>
      <c r="BC648"/>
      <c r="BD648"/>
      <c r="BE648"/>
      <c r="BF648"/>
      <c r="BG648"/>
      <c r="BH648"/>
      <c r="BI648"/>
      <c r="BJ648"/>
      <c r="BK648"/>
      <c r="BL648"/>
      <c r="BM648"/>
      <c r="BN648"/>
      <c r="BO648"/>
      <c r="BP648"/>
      <c r="BQ648"/>
      <c r="BR648"/>
      <c r="BS648"/>
      <c r="BT648"/>
      <c r="BU648"/>
      <c r="BV648"/>
      <c r="BW648"/>
      <c r="BX648"/>
      <c r="BY648"/>
      <c r="BZ648"/>
      <c r="CA648"/>
      <c r="CB648"/>
      <c r="CC648"/>
    </row>
    <row r="649" spans="8:81" x14ac:dyDescent="0.75">
      <c r="H649"/>
      <c r="I649"/>
      <c r="J649"/>
      <c r="K649"/>
      <c r="L649"/>
      <c r="M649"/>
      <c r="N649"/>
      <c r="O649"/>
      <c r="P649"/>
      <c r="Q649"/>
      <c r="R649"/>
      <c r="S649"/>
      <c r="T649"/>
      <c r="U649"/>
      <c r="V649"/>
      <c r="W649"/>
      <c r="X649"/>
      <c r="Y649"/>
      <c r="Z649"/>
      <c r="AA649"/>
      <c r="AB649"/>
      <c r="AC649"/>
      <c r="AD649"/>
      <c r="AE649"/>
      <c r="AF649"/>
      <c r="AG649"/>
      <c r="AH649"/>
      <c r="AI649"/>
      <c r="AJ649"/>
      <c r="AK649"/>
      <c r="AL649"/>
      <c r="AM649"/>
      <c r="AN649"/>
      <c r="AO649"/>
      <c r="AP649"/>
      <c r="AQ649"/>
      <c r="AR649"/>
      <c r="AS649"/>
      <c r="AT649"/>
      <c r="AU649"/>
      <c r="AV649"/>
      <c r="AW649"/>
      <c r="AX649"/>
      <c r="AY649"/>
      <c r="AZ649"/>
      <c r="BA649"/>
      <c r="BB649"/>
      <c r="BC649"/>
      <c r="BD649"/>
      <c r="BE649"/>
      <c r="BF649"/>
      <c r="BG649"/>
      <c r="BH649"/>
      <c r="BI649"/>
      <c r="BJ649"/>
      <c r="BK649"/>
      <c r="BL649"/>
      <c r="BM649"/>
      <c r="BN649"/>
      <c r="BO649"/>
      <c r="BP649"/>
      <c r="BQ649"/>
      <c r="BR649"/>
      <c r="BS649"/>
      <c r="BT649"/>
      <c r="BU649"/>
      <c r="BV649"/>
      <c r="BW649"/>
      <c r="BX649"/>
      <c r="BY649"/>
      <c r="BZ649"/>
      <c r="CA649"/>
      <c r="CB649"/>
      <c r="CC649"/>
    </row>
    <row r="650" spans="8:81" x14ac:dyDescent="0.75">
      <c r="H650"/>
      <c r="I650"/>
      <c r="J650"/>
      <c r="K650"/>
      <c r="L650"/>
      <c r="M650"/>
      <c r="N650"/>
      <c r="O650"/>
      <c r="P650"/>
      <c r="Q650"/>
      <c r="R650"/>
      <c r="S650"/>
      <c r="T650"/>
      <c r="U650"/>
      <c r="V650"/>
      <c r="W650"/>
      <c r="X650"/>
      <c r="Y650"/>
      <c r="Z650"/>
      <c r="AA650"/>
      <c r="AB650"/>
      <c r="AC650"/>
      <c r="AD650"/>
      <c r="AE650"/>
      <c r="AF650"/>
      <c r="AG650"/>
      <c r="AH650"/>
      <c r="AI650"/>
      <c r="AJ650"/>
      <c r="AK650"/>
      <c r="AL650"/>
      <c r="AM650"/>
      <c r="AN650"/>
      <c r="AO650"/>
      <c r="AP650"/>
      <c r="AQ650"/>
      <c r="AR650"/>
      <c r="AS650"/>
      <c r="AT650"/>
      <c r="AU650"/>
      <c r="AV650"/>
      <c r="AW650"/>
      <c r="AX650"/>
      <c r="AY650"/>
      <c r="AZ650"/>
      <c r="BA650"/>
      <c r="BB650"/>
      <c r="BC650"/>
      <c r="BD650"/>
      <c r="BE650"/>
      <c r="BF650"/>
      <c r="BG650"/>
      <c r="BH650"/>
      <c r="BI650"/>
      <c r="BJ650"/>
      <c r="BK650"/>
      <c r="BL650"/>
      <c r="BM650"/>
      <c r="BN650"/>
      <c r="BO650"/>
      <c r="BP650"/>
      <c r="BQ650"/>
      <c r="BR650"/>
      <c r="BS650"/>
      <c r="BT650"/>
      <c r="BU650"/>
      <c r="BV650"/>
      <c r="BW650"/>
      <c r="BX650"/>
      <c r="BY650"/>
      <c r="BZ650"/>
      <c r="CA650"/>
      <c r="CB650"/>
      <c r="CC650"/>
    </row>
    <row r="651" spans="8:81" x14ac:dyDescent="0.75">
      <c r="H651"/>
      <c r="I651"/>
      <c r="J651"/>
      <c r="K651"/>
      <c r="L651"/>
      <c r="M651"/>
      <c r="N651"/>
      <c r="O651"/>
      <c r="P651"/>
      <c r="Q651"/>
      <c r="R651"/>
      <c r="S651"/>
      <c r="T651"/>
      <c r="U651"/>
      <c r="V651"/>
      <c r="W651"/>
      <c r="X651"/>
      <c r="Y651"/>
      <c r="Z651"/>
      <c r="AA651"/>
      <c r="AB651"/>
      <c r="AC651"/>
      <c r="AD651"/>
      <c r="AE651"/>
      <c r="AF651"/>
      <c r="AG651"/>
      <c r="AH651"/>
      <c r="AI651"/>
      <c r="AJ651"/>
      <c r="AK651"/>
      <c r="AL651"/>
      <c r="AM651"/>
      <c r="AN651"/>
      <c r="AO651"/>
      <c r="AP651"/>
      <c r="AQ651"/>
      <c r="AR651"/>
      <c r="AS651"/>
      <c r="AT651"/>
      <c r="AU651"/>
      <c r="AV651"/>
      <c r="AW651"/>
      <c r="AX651"/>
      <c r="AY651"/>
      <c r="AZ651"/>
      <c r="BA651"/>
      <c r="BB651"/>
      <c r="BC651"/>
      <c r="BD651"/>
      <c r="BE651"/>
      <c r="BF651"/>
      <c r="BG651"/>
      <c r="BH651"/>
      <c r="BI651"/>
      <c r="BJ651"/>
      <c r="BK651"/>
      <c r="BL651"/>
      <c r="BM651"/>
      <c r="BN651"/>
      <c r="BO651"/>
      <c r="BP651"/>
      <c r="BQ651"/>
      <c r="BR651"/>
      <c r="BS651"/>
      <c r="BT651"/>
      <c r="BU651"/>
      <c r="BV651"/>
      <c r="BW651"/>
      <c r="BX651"/>
      <c r="BY651"/>
      <c r="BZ651"/>
      <c r="CA651"/>
      <c r="CB651"/>
      <c r="CC651"/>
    </row>
    <row r="652" spans="8:81" x14ac:dyDescent="0.75">
      <c r="H652"/>
      <c r="I652"/>
      <c r="J652"/>
      <c r="K652"/>
      <c r="L652"/>
      <c r="M652"/>
      <c r="N652"/>
      <c r="O652"/>
      <c r="P652"/>
      <c r="Q652"/>
      <c r="R652"/>
      <c r="S652"/>
      <c r="T652"/>
      <c r="U652"/>
      <c r="V652"/>
      <c r="W652"/>
      <c r="X652"/>
      <c r="Y652"/>
      <c r="Z652"/>
      <c r="AA652"/>
      <c r="AB652"/>
      <c r="AC652"/>
      <c r="AD652"/>
      <c r="AE652"/>
      <c r="AF652"/>
      <c r="AG652"/>
      <c r="AH652"/>
      <c r="AI652"/>
      <c r="AJ652"/>
      <c r="AK652"/>
      <c r="AL652"/>
      <c r="AM652"/>
      <c r="AN652"/>
      <c r="AO652"/>
      <c r="AP652"/>
      <c r="AQ652"/>
      <c r="AR652"/>
      <c r="AS652"/>
      <c r="AT652"/>
      <c r="AU652"/>
      <c r="AV652"/>
      <c r="AW652"/>
      <c r="AX652"/>
      <c r="AY652"/>
      <c r="AZ652"/>
      <c r="BA652"/>
      <c r="BB652"/>
      <c r="BC652"/>
      <c r="BD652"/>
      <c r="BE652"/>
      <c r="BF652"/>
      <c r="BG652"/>
      <c r="BH652"/>
      <c r="BI652"/>
      <c r="BJ652"/>
      <c r="BK652"/>
      <c r="BL652"/>
      <c r="BM652"/>
      <c r="BN652"/>
      <c r="BO652"/>
      <c r="BP652"/>
      <c r="BQ652"/>
      <c r="BR652"/>
      <c r="BS652"/>
      <c r="BT652"/>
      <c r="BU652"/>
      <c r="BV652"/>
      <c r="BW652"/>
      <c r="BX652"/>
      <c r="BY652"/>
      <c r="BZ652"/>
      <c r="CA652"/>
      <c r="CB652"/>
      <c r="CC652"/>
    </row>
    <row r="653" spans="8:81" x14ac:dyDescent="0.75">
      <c r="H653"/>
      <c r="I653"/>
      <c r="J653"/>
      <c r="K653"/>
      <c r="L653"/>
      <c r="M653"/>
      <c r="N653"/>
      <c r="O653"/>
      <c r="P653"/>
      <c r="Q653"/>
      <c r="R653"/>
      <c r="S653"/>
      <c r="T653"/>
      <c r="U653"/>
      <c r="V653"/>
      <c r="W653"/>
      <c r="X653"/>
      <c r="Y653"/>
      <c r="Z653"/>
      <c r="AA653"/>
      <c r="AB653"/>
      <c r="AC653"/>
      <c r="AD653"/>
      <c r="AE653"/>
      <c r="AF653"/>
      <c r="AG653"/>
      <c r="AH653"/>
      <c r="AI653"/>
      <c r="AJ653"/>
      <c r="AK653"/>
      <c r="AL653"/>
      <c r="AM653"/>
      <c r="AN653"/>
      <c r="AO653"/>
      <c r="AP653"/>
      <c r="AQ653"/>
      <c r="AR653"/>
      <c r="AS653"/>
      <c r="AT653"/>
      <c r="AU653"/>
      <c r="AV653"/>
      <c r="AW653"/>
      <c r="AX653"/>
      <c r="AY653"/>
      <c r="AZ653"/>
      <c r="BA653"/>
      <c r="BB653"/>
      <c r="BC653"/>
      <c r="BD653"/>
      <c r="BE653"/>
      <c r="BF653"/>
      <c r="BG653"/>
      <c r="BH653"/>
      <c r="BI653"/>
      <c r="BJ653"/>
      <c r="BK653"/>
      <c r="BL653"/>
      <c r="BM653"/>
      <c r="BN653"/>
      <c r="BO653"/>
      <c r="BP653"/>
      <c r="BQ653"/>
      <c r="BR653"/>
      <c r="BS653"/>
      <c r="BT653"/>
      <c r="BU653"/>
      <c r="BV653"/>
      <c r="BW653"/>
      <c r="BX653"/>
      <c r="BY653"/>
      <c r="BZ653"/>
      <c r="CA653"/>
      <c r="CB653"/>
      <c r="CC653"/>
    </row>
    <row r="654" spans="8:81" x14ac:dyDescent="0.75">
      <c r="H654"/>
      <c r="I654"/>
      <c r="J654"/>
      <c r="K654"/>
      <c r="L654"/>
      <c r="M654"/>
      <c r="N654"/>
      <c r="O654"/>
      <c r="P654"/>
      <c r="Q654"/>
      <c r="R654"/>
      <c r="S654"/>
      <c r="T654"/>
      <c r="U654"/>
      <c r="V654"/>
      <c r="W654"/>
      <c r="X654"/>
      <c r="Y654"/>
      <c r="Z654"/>
      <c r="AA654"/>
      <c r="AB654"/>
      <c r="AC654"/>
      <c r="AD654"/>
      <c r="AE654"/>
      <c r="AF654"/>
      <c r="AG654"/>
      <c r="AH654"/>
      <c r="AI654"/>
      <c r="AJ654"/>
      <c r="AK654"/>
      <c r="AL654"/>
      <c r="AM654"/>
      <c r="AN654"/>
      <c r="AO654"/>
      <c r="AP654"/>
      <c r="AQ654"/>
      <c r="AR654"/>
      <c r="AS654"/>
      <c r="AT654"/>
      <c r="AU654"/>
      <c r="AV654"/>
      <c r="AW654"/>
      <c r="AX654"/>
      <c r="AY654"/>
      <c r="AZ654"/>
      <c r="BA654"/>
      <c r="BB654"/>
      <c r="BC654"/>
      <c r="BD654"/>
      <c r="BE654"/>
      <c r="BF654"/>
      <c r="BG654"/>
      <c r="BH654"/>
      <c r="BI654"/>
      <c r="BJ654"/>
      <c r="BK654"/>
      <c r="BL654"/>
      <c r="BM654"/>
      <c r="BN654"/>
      <c r="BO654"/>
      <c r="BP654"/>
      <c r="BQ654"/>
      <c r="BR654"/>
      <c r="BS654"/>
      <c r="BT654"/>
      <c r="BU654"/>
      <c r="BV654"/>
      <c r="BW654"/>
      <c r="BX654"/>
      <c r="BY654"/>
      <c r="BZ654"/>
      <c r="CA654"/>
      <c r="CB654"/>
      <c r="CC654"/>
    </row>
    <row r="655" spans="8:81" x14ac:dyDescent="0.75">
      <c r="H655"/>
      <c r="I655"/>
      <c r="J655"/>
      <c r="K655"/>
      <c r="L655"/>
      <c r="M655"/>
      <c r="N655"/>
      <c r="O655"/>
      <c r="P655"/>
      <c r="Q655"/>
      <c r="R655"/>
      <c r="S655"/>
      <c r="T655"/>
      <c r="U655"/>
      <c r="V655"/>
      <c r="W655"/>
      <c r="X655"/>
      <c r="Y655"/>
      <c r="Z655"/>
      <c r="AA655"/>
      <c r="AB655"/>
      <c r="AC655"/>
      <c r="AD655"/>
      <c r="AE655"/>
      <c r="AF655"/>
      <c r="AG655"/>
      <c r="AH655"/>
      <c r="AI655"/>
      <c r="AJ655"/>
      <c r="AK655"/>
      <c r="AL655"/>
      <c r="AM655"/>
      <c r="AN655"/>
      <c r="AO655"/>
      <c r="AP655"/>
      <c r="AQ655"/>
      <c r="AR655"/>
      <c r="AS655"/>
      <c r="AT655"/>
      <c r="AU655"/>
      <c r="AV655"/>
      <c r="AW655"/>
      <c r="AX655"/>
      <c r="AY655"/>
      <c r="AZ655"/>
      <c r="BA655"/>
      <c r="BB655"/>
      <c r="BC655"/>
      <c r="BD655"/>
      <c r="BE655"/>
      <c r="BF655"/>
      <c r="BG655"/>
      <c r="BH655"/>
      <c r="BI655"/>
      <c r="BJ655"/>
      <c r="BK655"/>
      <c r="BL655"/>
      <c r="BM655"/>
      <c r="BN655"/>
      <c r="BO655"/>
      <c r="BP655"/>
      <c r="BQ655"/>
      <c r="BR655"/>
      <c r="BS655"/>
      <c r="BT655"/>
      <c r="BU655"/>
      <c r="BV655"/>
      <c r="BW655"/>
      <c r="BX655"/>
      <c r="BY655"/>
      <c r="BZ655"/>
      <c r="CA655"/>
      <c r="CB655"/>
      <c r="CC655"/>
    </row>
    <row r="656" spans="8:81" x14ac:dyDescent="0.75">
      <c r="H656"/>
      <c r="I656"/>
      <c r="J656"/>
      <c r="K656"/>
      <c r="L656"/>
      <c r="M656"/>
      <c r="N656"/>
      <c r="O656"/>
      <c r="P656"/>
      <c r="Q656"/>
      <c r="R656"/>
      <c r="S656"/>
      <c r="T656"/>
      <c r="U656"/>
      <c r="V656"/>
      <c r="W656"/>
      <c r="X656"/>
      <c r="Y656"/>
      <c r="Z656"/>
      <c r="AA656"/>
      <c r="AB656"/>
      <c r="AC656"/>
      <c r="AD656"/>
      <c r="AE656"/>
      <c r="AF656"/>
      <c r="AG656"/>
      <c r="AH656"/>
      <c r="AI656"/>
      <c r="AJ656"/>
      <c r="AK656"/>
      <c r="AL656"/>
      <c r="AM656"/>
      <c r="AN656"/>
      <c r="AO656"/>
      <c r="AP656"/>
      <c r="AQ656"/>
      <c r="AR656"/>
      <c r="AS656"/>
      <c r="AT656"/>
      <c r="AU656"/>
      <c r="AV656"/>
      <c r="AW656"/>
      <c r="AX656"/>
      <c r="AY656"/>
      <c r="AZ656"/>
      <c r="BA656"/>
      <c r="BB656"/>
      <c r="BC656"/>
      <c r="BD656"/>
      <c r="BE656"/>
      <c r="BF656"/>
      <c r="BG656"/>
      <c r="BH656"/>
      <c r="BI656"/>
      <c r="BJ656"/>
      <c r="BK656"/>
      <c r="BL656"/>
      <c r="BM656"/>
      <c r="BN656"/>
      <c r="BO656"/>
      <c r="BP656"/>
      <c r="BQ656"/>
      <c r="BR656"/>
      <c r="BS656"/>
      <c r="BT656"/>
      <c r="BU656"/>
      <c r="BV656"/>
      <c r="BW656"/>
      <c r="BX656"/>
      <c r="BY656"/>
      <c r="BZ656"/>
      <c r="CA656"/>
      <c r="CB656"/>
      <c r="CC656"/>
    </row>
    <row r="657" spans="8:81" x14ac:dyDescent="0.75">
      <c r="H657"/>
      <c r="I657"/>
      <c r="J657"/>
      <c r="K657"/>
      <c r="L657"/>
      <c r="M657"/>
      <c r="N657"/>
      <c r="O657"/>
      <c r="P657"/>
      <c r="Q657"/>
      <c r="R657"/>
      <c r="S657"/>
      <c r="T657"/>
      <c r="U657"/>
      <c r="V657"/>
      <c r="W657"/>
      <c r="X657"/>
      <c r="Y657"/>
      <c r="Z657"/>
      <c r="AA657"/>
      <c r="AB657"/>
      <c r="AC657"/>
      <c r="AD657"/>
      <c r="AE657"/>
      <c r="AF657"/>
      <c r="AG657"/>
      <c r="AH657"/>
      <c r="AI657"/>
      <c r="AJ657"/>
      <c r="AK657"/>
      <c r="AL657"/>
      <c r="AM657"/>
      <c r="AN657"/>
      <c r="AO657"/>
      <c r="AP657"/>
      <c r="AQ657"/>
      <c r="AR657"/>
      <c r="AS657"/>
      <c r="AT657"/>
      <c r="AU657"/>
      <c r="AV657"/>
      <c r="AW657"/>
      <c r="AX657"/>
      <c r="AY657"/>
      <c r="AZ657"/>
      <c r="BA657"/>
      <c r="BB657"/>
      <c r="BC657"/>
      <c r="BD657"/>
      <c r="BE657"/>
      <c r="BF657"/>
      <c r="BG657"/>
      <c r="BH657"/>
      <c r="BI657"/>
      <c r="BJ657"/>
      <c r="BK657"/>
      <c r="BL657"/>
      <c r="BM657"/>
      <c r="BN657"/>
      <c r="BO657"/>
      <c r="BP657"/>
      <c r="BQ657"/>
      <c r="BR657"/>
      <c r="BS657"/>
      <c r="BT657"/>
      <c r="BU657"/>
      <c r="BV657"/>
      <c r="BW657"/>
      <c r="BX657"/>
      <c r="BY657"/>
      <c r="BZ657"/>
      <c r="CA657"/>
      <c r="CB657"/>
      <c r="CC657"/>
    </row>
    <row r="658" spans="8:81" x14ac:dyDescent="0.75">
      <c r="H658"/>
      <c r="I658"/>
      <c r="J658"/>
      <c r="K658"/>
      <c r="L658"/>
      <c r="M658"/>
      <c r="N658"/>
      <c r="O658"/>
      <c r="P658"/>
      <c r="Q658"/>
      <c r="R658"/>
      <c r="S658"/>
      <c r="T658"/>
      <c r="U658"/>
      <c r="V658"/>
      <c r="W658"/>
      <c r="X658"/>
      <c r="Y658"/>
      <c r="Z658"/>
      <c r="AA658"/>
      <c r="AB658"/>
      <c r="AC658"/>
      <c r="AD658"/>
      <c r="AE658"/>
      <c r="AF658"/>
      <c r="AG658"/>
      <c r="AH658"/>
      <c r="AI658"/>
      <c r="AJ658"/>
      <c r="AK658"/>
      <c r="AL658"/>
      <c r="AM658"/>
      <c r="AN658"/>
      <c r="AO658"/>
      <c r="AP658"/>
      <c r="AQ658"/>
      <c r="AR658"/>
      <c r="AS658"/>
      <c r="AT658"/>
      <c r="AU658"/>
      <c r="AV658"/>
      <c r="AW658"/>
      <c r="AX658"/>
      <c r="AY658"/>
      <c r="AZ658"/>
      <c r="BA658"/>
      <c r="BB658"/>
      <c r="BC658"/>
      <c r="BD658"/>
      <c r="BE658"/>
      <c r="BF658"/>
      <c r="BG658"/>
      <c r="BH658"/>
      <c r="BI658"/>
      <c r="BJ658"/>
      <c r="BK658"/>
      <c r="BL658"/>
      <c r="BM658"/>
      <c r="BN658"/>
      <c r="BO658"/>
      <c r="BP658"/>
      <c r="BQ658"/>
      <c r="BR658"/>
      <c r="BS658"/>
      <c r="BT658"/>
      <c r="BU658"/>
      <c r="BV658"/>
      <c r="BW658"/>
      <c r="BX658"/>
      <c r="BY658"/>
      <c r="BZ658"/>
      <c r="CA658"/>
      <c r="CB658"/>
      <c r="CC658"/>
    </row>
    <row r="659" spans="8:81" x14ac:dyDescent="0.75">
      <c r="H659"/>
      <c r="I659"/>
      <c r="J659"/>
      <c r="K659"/>
      <c r="L659"/>
      <c r="M659"/>
      <c r="N659"/>
      <c r="O659"/>
      <c r="P659"/>
      <c r="Q659"/>
      <c r="R659"/>
      <c r="S659"/>
      <c r="T659"/>
      <c r="U659"/>
      <c r="V659"/>
      <c r="W659"/>
      <c r="X659"/>
      <c r="Y659"/>
      <c r="Z659"/>
      <c r="AA659"/>
      <c r="AB659"/>
      <c r="AC659"/>
      <c r="AD659"/>
      <c r="AE659"/>
      <c r="AF659"/>
      <c r="AG659"/>
      <c r="AH659"/>
      <c r="AI659"/>
      <c r="AJ659"/>
      <c r="AK659"/>
      <c r="AL659"/>
      <c r="AM659"/>
      <c r="AN659"/>
      <c r="AO659"/>
      <c r="AP659"/>
      <c r="AQ659"/>
      <c r="AR659"/>
      <c r="AS659"/>
      <c r="AT659"/>
      <c r="AU659"/>
      <c r="AV659"/>
      <c r="AW659"/>
      <c r="AX659"/>
      <c r="AY659"/>
      <c r="AZ659"/>
      <c r="BA659"/>
      <c r="BB659"/>
      <c r="BC659"/>
      <c r="BD659"/>
      <c r="BE659"/>
      <c r="BF659"/>
      <c r="BG659"/>
      <c r="BH659"/>
      <c r="BI659"/>
      <c r="BJ659"/>
      <c r="BK659"/>
      <c r="BL659"/>
      <c r="BM659"/>
      <c r="BN659"/>
      <c r="BO659"/>
      <c r="BP659"/>
      <c r="BQ659"/>
      <c r="BR659"/>
      <c r="BS659"/>
      <c r="BT659"/>
      <c r="BU659"/>
      <c r="BV659"/>
      <c r="BW659"/>
      <c r="BX659"/>
      <c r="BY659"/>
      <c r="BZ659"/>
      <c r="CA659"/>
      <c r="CB659"/>
      <c r="CC659"/>
    </row>
    <row r="660" spans="8:81" x14ac:dyDescent="0.75">
      <c r="H660"/>
      <c r="I660"/>
      <c r="J660"/>
      <c r="K660"/>
      <c r="L660"/>
      <c r="M660"/>
      <c r="N660"/>
      <c r="O660"/>
      <c r="P660"/>
      <c r="Q660"/>
      <c r="R660"/>
      <c r="S660"/>
      <c r="T660"/>
      <c r="U660"/>
      <c r="V660"/>
      <c r="W660"/>
      <c r="X660"/>
      <c r="Y660"/>
      <c r="Z660"/>
      <c r="AA660"/>
      <c r="AB660"/>
      <c r="AC660"/>
      <c r="AD660"/>
      <c r="AE660"/>
      <c r="AF660"/>
      <c r="AG660"/>
      <c r="AH660"/>
      <c r="AI660"/>
      <c r="AJ660"/>
      <c r="AK660"/>
      <c r="AL660"/>
      <c r="AM660"/>
      <c r="AN660"/>
      <c r="AO660"/>
      <c r="AP660"/>
      <c r="AQ660"/>
      <c r="AR660"/>
      <c r="AS660"/>
      <c r="AT660"/>
      <c r="AU660"/>
      <c r="AV660"/>
      <c r="AW660"/>
      <c r="AX660"/>
      <c r="AY660"/>
      <c r="AZ660"/>
      <c r="BA660"/>
      <c r="BB660"/>
      <c r="BC660"/>
      <c r="BD660"/>
      <c r="BE660"/>
      <c r="BF660"/>
      <c r="BG660"/>
      <c r="BH660"/>
      <c r="BI660"/>
      <c r="BJ660"/>
      <c r="BK660"/>
      <c r="BL660"/>
      <c r="BM660"/>
      <c r="BN660"/>
      <c r="BO660"/>
      <c r="BP660"/>
      <c r="BQ660"/>
      <c r="BR660"/>
      <c r="BS660"/>
      <c r="BT660"/>
      <c r="BU660"/>
      <c r="BV660"/>
      <c r="BW660"/>
      <c r="BX660"/>
      <c r="BY660"/>
      <c r="BZ660"/>
      <c r="CA660"/>
      <c r="CB660"/>
      <c r="CC660"/>
    </row>
    <row r="661" spans="8:81" x14ac:dyDescent="0.75">
      <c r="H661"/>
      <c r="I661"/>
      <c r="J661"/>
      <c r="K661"/>
      <c r="L661"/>
      <c r="M661"/>
      <c r="N661"/>
      <c r="O661"/>
      <c r="P661"/>
      <c r="Q661"/>
      <c r="R661"/>
      <c r="S661"/>
      <c r="T661"/>
      <c r="U661"/>
      <c r="V661"/>
      <c r="W661"/>
      <c r="X661"/>
      <c r="Y661"/>
      <c r="Z661"/>
      <c r="AA661"/>
      <c r="AB661"/>
      <c r="AC661"/>
      <c r="AD661"/>
      <c r="AE661"/>
      <c r="AF661"/>
      <c r="AG661"/>
      <c r="AH661"/>
      <c r="AI661"/>
      <c r="AJ661"/>
      <c r="AK661"/>
      <c r="AL661"/>
      <c r="AM661"/>
      <c r="AN661"/>
      <c r="AO661"/>
      <c r="AP661"/>
      <c r="AQ661"/>
      <c r="AR661"/>
      <c r="AS661"/>
      <c r="AT661"/>
      <c r="AU661"/>
      <c r="AV661"/>
      <c r="AW661"/>
      <c r="AX661"/>
      <c r="AY661"/>
      <c r="AZ661"/>
      <c r="BA661"/>
      <c r="BB661"/>
      <c r="BC661"/>
      <c r="BD661"/>
      <c r="BE661"/>
      <c r="BF661"/>
      <c r="BG661"/>
      <c r="BH661"/>
      <c r="BI661"/>
      <c r="BJ661"/>
      <c r="BK661"/>
      <c r="BL661"/>
      <c r="BM661"/>
      <c r="BN661"/>
      <c r="BO661"/>
      <c r="BP661"/>
      <c r="BQ661"/>
      <c r="BR661"/>
      <c r="BS661"/>
      <c r="BT661"/>
      <c r="BU661"/>
      <c r="BV661"/>
      <c r="BW661"/>
      <c r="BX661"/>
      <c r="BY661"/>
      <c r="BZ661"/>
      <c r="CA661"/>
      <c r="CB661"/>
      <c r="CC661"/>
    </row>
    <row r="662" spans="8:81" x14ac:dyDescent="0.75">
      <c r="H662"/>
      <c r="I662"/>
      <c r="J662"/>
      <c r="K662"/>
      <c r="L662"/>
      <c r="M662"/>
      <c r="N662"/>
      <c r="O662"/>
      <c r="P662"/>
      <c r="Q662"/>
      <c r="R662"/>
      <c r="S662"/>
      <c r="T662"/>
      <c r="U662"/>
      <c r="V662"/>
      <c r="W662"/>
      <c r="X662"/>
      <c r="Y662"/>
      <c r="Z662"/>
      <c r="AA662"/>
      <c r="AB662"/>
      <c r="AC662"/>
      <c r="AD662"/>
      <c r="AE662"/>
      <c r="AF662"/>
      <c r="AG662"/>
      <c r="AH662"/>
      <c r="AI662"/>
      <c r="AJ662"/>
      <c r="AK662"/>
      <c r="AL662"/>
      <c r="AM662"/>
      <c r="AN662"/>
      <c r="AO662"/>
      <c r="AP662"/>
      <c r="AQ662"/>
      <c r="AR662"/>
      <c r="AS662"/>
      <c r="AT662"/>
      <c r="AU662"/>
      <c r="AV662"/>
      <c r="AW662"/>
      <c r="AX662"/>
      <c r="AY662"/>
      <c r="AZ662"/>
      <c r="BA662"/>
      <c r="BB662"/>
      <c r="BC662"/>
      <c r="BD662"/>
      <c r="BE662"/>
      <c r="BF662"/>
      <c r="BG662"/>
      <c r="BH662"/>
      <c r="BI662"/>
      <c r="BJ662"/>
      <c r="BK662"/>
      <c r="BL662"/>
      <c r="BM662"/>
      <c r="BN662"/>
      <c r="BO662"/>
      <c r="BP662"/>
      <c r="BQ662"/>
      <c r="BR662"/>
      <c r="BS662"/>
      <c r="BT662"/>
      <c r="BU662"/>
      <c r="BV662"/>
      <c r="BW662"/>
      <c r="BX662"/>
      <c r="BY662"/>
      <c r="BZ662"/>
      <c r="CA662"/>
      <c r="CB662"/>
      <c r="CC662"/>
    </row>
    <row r="663" spans="8:81" x14ac:dyDescent="0.75">
      <c r="H663"/>
      <c r="I663"/>
      <c r="J663"/>
      <c r="K663"/>
      <c r="L663"/>
      <c r="M663"/>
      <c r="N663"/>
      <c r="O663"/>
      <c r="P663"/>
      <c r="Q663"/>
      <c r="R663"/>
      <c r="S663"/>
      <c r="T663"/>
      <c r="U663"/>
      <c r="V663"/>
      <c r="W663"/>
      <c r="X663"/>
      <c r="Y663"/>
      <c r="Z663"/>
      <c r="AA663"/>
      <c r="AB663"/>
      <c r="AC663"/>
      <c r="AD663"/>
      <c r="AE663"/>
      <c r="AF663"/>
      <c r="AG663"/>
      <c r="AH663"/>
      <c r="AI663"/>
      <c r="AJ663"/>
      <c r="AK663"/>
      <c r="AL663"/>
      <c r="AM663"/>
      <c r="AN663"/>
      <c r="AO663"/>
      <c r="AP663"/>
      <c r="AQ663"/>
      <c r="AR663"/>
      <c r="AS663"/>
      <c r="AT663"/>
      <c r="AU663"/>
      <c r="AV663"/>
      <c r="AW663"/>
      <c r="AX663"/>
      <c r="AY663"/>
      <c r="AZ663"/>
      <c r="BA663"/>
      <c r="BB663"/>
      <c r="BC663"/>
      <c r="BD663"/>
      <c r="BE663"/>
      <c r="BF663"/>
      <c r="BG663"/>
      <c r="BH663"/>
      <c r="BI663"/>
      <c r="BJ663"/>
      <c r="BK663"/>
      <c r="BL663"/>
      <c r="BM663"/>
      <c r="BN663"/>
      <c r="BO663"/>
      <c r="BP663"/>
      <c r="BQ663"/>
      <c r="BR663"/>
      <c r="BS663"/>
      <c r="BT663"/>
      <c r="BU663"/>
      <c r="BV663"/>
      <c r="BW663"/>
      <c r="BX663"/>
      <c r="BY663"/>
      <c r="BZ663"/>
      <c r="CA663"/>
      <c r="CB663"/>
      <c r="CC663"/>
    </row>
    <row r="664" spans="8:81" x14ac:dyDescent="0.75">
      <c r="H664"/>
      <c r="I664"/>
      <c r="J664"/>
      <c r="K664"/>
      <c r="L664"/>
      <c r="M664"/>
      <c r="N664"/>
      <c r="O664"/>
      <c r="P664"/>
      <c r="Q664"/>
      <c r="R664"/>
      <c r="S664"/>
      <c r="T664"/>
      <c r="U664"/>
      <c r="V664"/>
      <c r="W664"/>
      <c r="X664"/>
      <c r="Y664"/>
      <c r="Z664"/>
      <c r="AA664"/>
      <c r="AB664"/>
      <c r="AC664"/>
      <c r="AD664"/>
      <c r="AE664"/>
      <c r="AF664"/>
      <c r="AG664"/>
      <c r="AH664"/>
      <c r="AI664"/>
      <c r="AJ664"/>
      <c r="AK664"/>
      <c r="AL664"/>
      <c r="AM664"/>
      <c r="AN664"/>
      <c r="AO664"/>
      <c r="AP664"/>
      <c r="AQ664"/>
      <c r="AR664"/>
      <c r="AS664"/>
      <c r="AT664"/>
      <c r="AU664"/>
      <c r="AV664"/>
      <c r="AW664"/>
      <c r="AX664"/>
      <c r="AY664"/>
      <c r="AZ664"/>
      <c r="BA664"/>
      <c r="BB664"/>
      <c r="BC664"/>
      <c r="BD664"/>
      <c r="BE664"/>
      <c r="BF664"/>
      <c r="BG664"/>
      <c r="BH664"/>
      <c r="BI664"/>
      <c r="BJ664"/>
      <c r="BK664"/>
      <c r="BL664"/>
      <c r="BM664"/>
      <c r="BN664"/>
      <c r="BO664"/>
      <c r="BP664"/>
      <c r="BQ664"/>
      <c r="BR664"/>
      <c r="BS664"/>
      <c r="BT664"/>
      <c r="BU664"/>
      <c r="BV664"/>
      <c r="BW664"/>
      <c r="BX664"/>
      <c r="BY664"/>
      <c r="BZ664"/>
      <c r="CA664"/>
      <c r="CB664"/>
      <c r="CC664"/>
    </row>
    <row r="665" spans="8:81" x14ac:dyDescent="0.75">
      <c r="H665"/>
      <c r="I665"/>
      <c r="J665"/>
      <c r="K665"/>
      <c r="L665"/>
      <c r="M665"/>
      <c r="N665"/>
      <c r="O665"/>
      <c r="P665"/>
      <c r="Q665"/>
      <c r="R665"/>
      <c r="S665"/>
      <c r="T665"/>
      <c r="U665"/>
      <c r="V665"/>
      <c r="W665"/>
      <c r="X665"/>
      <c r="Y665"/>
      <c r="Z665"/>
      <c r="AA665"/>
      <c r="AB665"/>
      <c r="AC665"/>
      <c r="AD665"/>
      <c r="AE665"/>
      <c r="AF665"/>
      <c r="AG665"/>
      <c r="AH665"/>
      <c r="AI665"/>
      <c r="AJ665"/>
      <c r="AK665"/>
      <c r="AL665"/>
      <c r="AM665"/>
      <c r="AN665"/>
      <c r="AO665"/>
      <c r="AP665"/>
      <c r="AQ665"/>
      <c r="AR665"/>
      <c r="AS665"/>
      <c r="AT665"/>
      <c r="AU665"/>
      <c r="AV665"/>
      <c r="AW665"/>
      <c r="AX665"/>
      <c r="AY665"/>
      <c r="AZ665"/>
      <c r="BA665"/>
      <c r="BB665"/>
      <c r="BC665"/>
      <c r="BD665"/>
      <c r="BE665"/>
      <c r="BF665"/>
      <c r="BG665"/>
      <c r="BH665"/>
      <c r="BI665"/>
      <c r="BJ665"/>
      <c r="BK665"/>
      <c r="BL665"/>
      <c r="BM665"/>
      <c r="BN665"/>
      <c r="BO665"/>
      <c r="BP665"/>
      <c r="BQ665"/>
      <c r="BR665"/>
      <c r="BS665"/>
      <c r="BT665"/>
      <c r="BU665"/>
      <c r="BV665"/>
      <c r="BW665"/>
      <c r="BX665"/>
      <c r="BY665"/>
      <c r="BZ665"/>
      <c r="CA665"/>
      <c r="CB665"/>
      <c r="CC665"/>
    </row>
    <row r="666" spans="8:81" x14ac:dyDescent="0.75">
      <c r="H666"/>
      <c r="I666"/>
      <c r="J666"/>
      <c r="K666"/>
      <c r="L666"/>
      <c r="M666"/>
      <c r="N666"/>
      <c r="O666"/>
      <c r="P666"/>
      <c r="Q666"/>
      <c r="R666"/>
      <c r="S666"/>
      <c r="T666"/>
      <c r="U666"/>
      <c r="V666"/>
      <c r="W666"/>
      <c r="X666"/>
      <c r="Y666"/>
      <c r="Z666"/>
      <c r="AA666"/>
      <c r="AB666"/>
      <c r="AC666"/>
      <c r="AD666"/>
      <c r="AE666"/>
      <c r="AF666"/>
      <c r="AG666"/>
      <c r="AH666"/>
      <c r="AI666"/>
      <c r="AJ666"/>
      <c r="AK666"/>
      <c r="AL666"/>
      <c r="AM666"/>
      <c r="AN666"/>
      <c r="AO666"/>
      <c r="AP666"/>
      <c r="AQ666"/>
      <c r="AR666"/>
      <c r="AS666"/>
      <c r="AT666"/>
      <c r="AU666"/>
      <c r="AV666"/>
      <c r="AW666"/>
      <c r="AX666"/>
      <c r="AY666"/>
      <c r="AZ666"/>
      <c r="BA666"/>
      <c r="BB666"/>
      <c r="BC666"/>
      <c r="BD666"/>
      <c r="BE666"/>
      <c r="BF666"/>
      <c r="BG666"/>
      <c r="BH666"/>
      <c r="BI666"/>
      <c r="BJ666"/>
      <c r="BK666"/>
      <c r="BL666"/>
      <c r="BM666"/>
      <c r="BN666"/>
      <c r="BO666"/>
      <c r="BP666"/>
      <c r="BQ666"/>
      <c r="BR666"/>
      <c r="BS666"/>
      <c r="BT666"/>
      <c r="BU666"/>
      <c r="BV666"/>
      <c r="BW666"/>
      <c r="BX666"/>
      <c r="BY666"/>
      <c r="BZ666"/>
      <c r="CA666"/>
      <c r="CB666"/>
      <c r="CC666"/>
    </row>
    <row r="667" spans="8:81" x14ac:dyDescent="0.75">
      <c r="H667"/>
      <c r="I667"/>
      <c r="J667"/>
      <c r="K667"/>
      <c r="L667"/>
      <c r="M667"/>
      <c r="N667"/>
      <c r="O667"/>
      <c r="P667"/>
      <c r="Q667"/>
      <c r="R667"/>
      <c r="S667"/>
      <c r="T667"/>
      <c r="U667"/>
      <c r="V667"/>
      <c r="W667"/>
      <c r="X667"/>
      <c r="Y667"/>
      <c r="Z667"/>
      <c r="AA667"/>
      <c r="AB667"/>
      <c r="AC667"/>
      <c r="AD667"/>
      <c r="AE667"/>
      <c r="AF667"/>
      <c r="AG667"/>
      <c r="AH667"/>
      <c r="AI667"/>
      <c r="AJ667"/>
      <c r="AK667"/>
      <c r="AL667"/>
      <c r="AM667"/>
      <c r="AN667"/>
      <c r="AO667"/>
      <c r="AP667"/>
      <c r="AQ667"/>
      <c r="AR667"/>
      <c r="AS667"/>
      <c r="AT667"/>
      <c r="AU667"/>
      <c r="AV667"/>
      <c r="AW667"/>
      <c r="AX667"/>
      <c r="AY667"/>
      <c r="AZ667"/>
      <c r="BA667"/>
      <c r="BB667"/>
      <c r="BC667"/>
      <c r="BD667"/>
      <c r="BE667"/>
      <c r="BF667"/>
      <c r="BG667"/>
      <c r="BH667"/>
      <c r="BI667"/>
      <c r="BJ667"/>
      <c r="BK667"/>
      <c r="BL667"/>
      <c r="BM667"/>
      <c r="BN667"/>
      <c r="BO667"/>
      <c r="BP667"/>
      <c r="BQ667"/>
      <c r="BR667"/>
      <c r="BS667"/>
      <c r="BT667"/>
      <c r="BU667"/>
      <c r="BV667"/>
      <c r="BW667"/>
      <c r="BX667"/>
      <c r="BY667"/>
      <c r="BZ667"/>
      <c r="CA667"/>
      <c r="CB667"/>
      <c r="CC667"/>
    </row>
    <row r="668" spans="8:81" x14ac:dyDescent="0.75">
      <c r="H668"/>
      <c r="I668"/>
      <c r="J668"/>
      <c r="K668"/>
      <c r="L668"/>
      <c r="M668"/>
      <c r="N668"/>
      <c r="O668"/>
      <c r="P668"/>
      <c r="Q668"/>
      <c r="R668"/>
      <c r="S668"/>
      <c r="T668"/>
      <c r="U668"/>
      <c r="V668"/>
      <c r="W668"/>
      <c r="X668"/>
      <c r="Y668"/>
      <c r="Z668"/>
      <c r="AA668"/>
      <c r="AB668"/>
      <c r="AC668"/>
      <c r="AD668"/>
      <c r="AE668"/>
      <c r="AF668"/>
      <c r="AG668"/>
      <c r="AH668"/>
      <c r="AI668"/>
      <c r="AJ668"/>
      <c r="AK668"/>
      <c r="AL668"/>
      <c r="AM668"/>
      <c r="AN668"/>
      <c r="AO668"/>
      <c r="AP668"/>
      <c r="AQ668"/>
      <c r="AR668"/>
      <c r="AS668"/>
      <c r="AT668"/>
      <c r="AU668"/>
      <c r="AV668"/>
      <c r="AW668"/>
      <c r="AX668"/>
      <c r="AY668"/>
      <c r="AZ668"/>
      <c r="BA668"/>
      <c r="BB668"/>
      <c r="BC668"/>
      <c r="BD668"/>
      <c r="BE668"/>
      <c r="BF668"/>
      <c r="BG668"/>
      <c r="BH668"/>
      <c r="BI668"/>
      <c r="BJ668"/>
      <c r="BK668"/>
      <c r="BL668"/>
      <c r="BM668"/>
      <c r="BN668"/>
      <c r="BO668"/>
      <c r="BP668"/>
      <c r="BQ668"/>
      <c r="BR668"/>
      <c r="BS668"/>
      <c r="BT668"/>
      <c r="BU668"/>
      <c r="BV668"/>
      <c r="BW668"/>
      <c r="BX668"/>
      <c r="BY668"/>
      <c r="BZ668"/>
      <c r="CA668"/>
      <c r="CB668"/>
      <c r="CC668"/>
    </row>
    <row r="669" spans="8:81" x14ac:dyDescent="0.75">
      <c r="H669"/>
      <c r="I669"/>
      <c r="J669"/>
      <c r="K669"/>
      <c r="L669"/>
      <c r="M669"/>
      <c r="N669"/>
      <c r="O669"/>
      <c r="P669"/>
      <c r="Q669"/>
      <c r="R669"/>
      <c r="S669"/>
      <c r="T669"/>
      <c r="U669"/>
      <c r="V669"/>
      <c r="W669"/>
      <c r="X669"/>
      <c r="Y669"/>
      <c r="Z669"/>
      <c r="AA669"/>
      <c r="AB669"/>
      <c r="AC669"/>
      <c r="AD669"/>
      <c r="AE669"/>
      <c r="AF669"/>
      <c r="AG669"/>
      <c r="AH669"/>
      <c r="AI669"/>
      <c r="AJ669"/>
      <c r="AK669"/>
      <c r="AL669"/>
      <c r="AM669"/>
      <c r="AN669"/>
      <c r="AO669"/>
      <c r="AP669"/>
      <c r="AQ669"/>
      <c r="AR669"/>
      <c r="AS669"/>
      <c r="AT669"/>
      <c r="AU669"/>
      <c r="AV669"/>
      <c r="AW669"/>
      <c r="AX669"/>
      <c r="AY669"/>
      <c r="AZ669"/>
      <c r="BA669"/>
      <c r="BB669"/>
      <c r="BC669"/>
      <c r="BD669"/>
      <c r="BE669"/>
      <c r="BF669"/>
      <c r="BG669"/>
      <c r="BH669"/>
      <c r="BI669"/>
      <c r="BJ669"/>
      <c r="BK669"/>
      <c r="BL669"/>
      <c r="BM669"/>
      <c r="BN669"/>
      <c r="BO669"/>
      <c r="BP669"/>
      <c r="BQ669"/>
      <c r="BR669"/>
      <c r="BS669"/>
      <c r="BT669"/>
      <c r="BU669"/>
      <c r="BV669"/>
      <c r="BW669"/>
      <c r="BX669"/>
      <c r="BY669"/>
      <c r="BZ669"/>
      <c r="CA669"/>
      <c r="CB669"/>
      <c r="CC669"/>
    </row>
    <row r="670" spans="8:81" x14ac:dyDescent="0.75">
      <c r="H670"/>
      <c r="I670"/>
      <c r="J670"/>
      <c r="K670"/>
      <c r="L670"/>
      <c r="M670"/>
      <c r="N670"/>
      <c r="O670"/>
      <c r="P670"/>
      <c r="Q670"/>
      <c r="R670"/>
      <c r="S670"/>
      <c r="T670"/>
      <c r="U670"/>
      <c r="V670"/>
      <c r="W670"/>
      <c r="X670"/>
      <c r="Y670"/>
      <c r="Z670"/>
      <c r="AA670"/>
      <c r="AB670"/>
      <c r="AC670"/>
      <c r="AD670"/>
      <c r="AE670"/>
      <c r="AF670"/>
      <c r="AG670"/>
      <c r="AH670"/>
      <c r="AI670"/>
      <c r="AJ670"/>
      <c r="AK670"/>
      <c r="AL670"/>
      <c r="AM670"/>
      <c r="AN670"/>
      <c r="AO670"/>
      <c r="AP670"/>
      <c r="AQ670"/>
      <c r="AR670"/>
      <c r="AS670"/>
      <c r="AT670"/>
      <c r="AU670"/>
      <c r="AV670"/>
      <c r="AW670"/>
      <c r="AX670"/>
      <c r="AY670"/>
      <c r="AZ670"/>
      <c r="BA670"/>
      <c r="BB670"/>
      <c r="BC670"/>
      <c r="BD670"/>
      <c r="BE670"/>
      <c r="BF670"/>
      <c r="BG670"/>
      <c r="BH670"/>
      <c r="BI670"/>
      <c r="BJ670"/>
      <c r="BK670"/>
      <c r="BL670"/>
      <c r="BM670"/>
      <c r="BN670"/>
      <c r="BO670"/>
      <c r="BP670"/>
      <c r="BQ670"/>
      <c r="BR670"/>
      <c r="BS670"/>
      <c r="BT670"/>
      <c r="BU670"/>
      <c r="BV670"/>
      <c r="BW670"/>
      <c r="BX670"/>
      <c r="BY670"/>
      <c r="BZ670"/>
      <c r="CA670"/>
      <c r="CB670"/>
      <c r="CC670"/>
    </row>
    <row r="671" spans="8:81" x14ac:dyDescent="0.75">
      <c r="H671"/>
      <c r="I671"/>
      <c r="J671"/>
      <c r="K671"/>
      <c r="L671"/>
      <c r="M671"/>
      <c r="N671"/>
      <c r="O671"/>
      <c r="P671"/>
      <c r="Q671"/>
      <c r="R671"/>
      <c r="S671"/>
      <c r="T671"/>
      <c r="U671"/>
      <c r="V671"/>
      <c r="W671"/>
      <c r="X671"/>
      <c r="Y671"/>
      <c r="Z671"/>
      <c r="AA671"/>
      <c r="AB671"/>
      <c r="AC671"/>
      <c r="AD671"/>
      <c r="AE671"/>
      <c r="AF671"/>
      <c r="AG671"/>
      <c r="AH671"/>
      <c r="AI671"/>
      <c r="AJ671"/>
      <c r="AK671"/>
      <c r="AL671"/>
      <c r="AM671"/>
      <c r="AN671"/>
      <c r="AO671"/>
      <c r="AP671"/>
      <c r="AQ671"/>
      <c r="AR671"/>
      <c r="AS671"/>
      <c r="AT671"/>
      <c r="AU671"/>
      <c r="AV671"/>
      <c r="AW671"/>
      <c r="AX671"/>
      <c r="AY671"/>
      <c r="AZ671"/>
      <c r="BA671"/>
      <c r="BB671"/>
      <c r="BC671"/>
      <c r="BD671"/>
      <c r="BE671"/>
      <c r="BF671"/>
      <c r="BG671"/>
      <c r="BH671"/>
      <c r="BI671"/>
      <c r="BJ671"/>
      <c r="BK671"/>
      <c r="BL671"/>
      <c r="BM671"/>
      <c r="BN671"/>
      <c r="BO671"/>
      <c r="BP671"/>
      <c r="BQ671"/>
      <c r="BR671"/>
      <c r="BS671"/>
      <c r="BT671"/>
      <c r="BU671"/>
      <c r="BV671"/>
      <c r="BW671"/>
      <c r="BX671"/>
      <c r="BY671"/>
      <c r="BZ671"/>
      <c r="CA671"/>
      <c r="CB671"/>
      <c r="CC671"/>
    </row>
    <row r="672" spans="8:81" x14ac:dyDescent="0.75">
      <c r="H672"/>
      <c r="I672"/>
      <c r="J672"/>
      <c r="K672"/>
      <c r="L672"/>
      <c r="M672"/>
      <c r="N672"/>
      <c r="O672"/>
      <c r="P672"/>
      <c r="Q672"/>
      <c r="R672"/>
      <c r="S672"/>
      <c r="T672"/>
      <c r="U672"/>
      <c r="V672"/>
      <c r="W672"/>
      <c r="X672"/>
      <c r="Y672"/>
      <c r="Z672"/>
      <c r="AA672"/>
      <c r="AB672"/>
      <c r="AC672"/>
      <c r="AD672"/>
      <c r="AE672"/>
      <c r="AF672"/>
      <c r="AG672"/>
      <c r="AH672"/>
      <c r="AI672"/>
      <c r="AJ672"/>
      <c r="AK672"/>
      <c r="AL672"/>
      <c r="AM672"/>
      <c r="AN672"/>
      <c r="AO672"/>
      <c r="AP672"/>
      <c r="AQ672"/>
      <c r="AR672"/>
      <c r="AS672"/>
      <c r="AT672"/>
      <c r="AU672"/>
      <c r="AV672"/>
      <c r="AW672"/>
      <c r="AX672"/>
      <c r="AY672"/>
      <c r="AZ672"/>
      <c r="BA672"/>
      <c r="BB672"/>
      <c r="BC672"/>
      <c r="BD672"/>
      <c r="BE672"/>
      <c r="BF672"/>
      <c r="BG672"/>
      <c r="BH672"/>
      <c r="BI672"/>
      <c r="BJ672"/>
      <c r="BK672"/>
      <c r="BL672"/>
      <c r="BM672"/>
      <c r="BN672"/>
      <c r="BO672"/>
      <c r="BP672"/>
      <c r="BQ672"/>
      <c r="BR672"/>
      <c r="BS672"/>
      <c r="BT672"/>
      <c r="BU672"/>
      <c r="BV672"/>
      <c r="BW672"/>
      <c r="BX672"/>
      <c r="BY672"/>
      <c r="BZ672"/>
      <c r="CA672"/>
      <c r="CB672"/>
      <c r="CC672"/>
    </row>
    <row r="673" spans="8:81" x14ac:dyDescent="0.75">
      <c r="H673"/>
      <c r="I673"/>
      <c r="J673"/>
      <c r="K673"/>
      <c r="L673"/>
      <c r="M673"/>
      <c r="N673"/>
      <c r="O673"/>
      <c r="P673"/>
      <c r="Q673"/>
      <c r="R673"/>
      <c r="S673"/>
      <c r="T673"/>
      <c r="U673"/>
      <c r="V673"/>
      <c r="W673"/>
      <c r="X673"/>
      <c r="Y673"/>
      <c r="Z673"/>
      <c r="AA673"/>
      <c r="AB673"/>
      <c r="AC673"/>
      <c r="AD673"/>
      <c r="AE673"/>
      <c r="AF673"/>
      <c r="AG673"/>
      <c r="AH673"/>
      <c r="AI673"/>
      <c r="AJ673"/>
      <c r="AK673"/>
      <c r="AL673"/>
      <c r="AM673"/>
      <c r="AN673"/>
      <c r="AO673"/>
      <c r="AP673"/>
      <c r="AQ673"/>
      <c r="AR673"/>
      <c r="AS673"/>
      <c r="AT673"/>
      <c r="AU673"/>
      <c r="AV673"/>
      <c r="AW673"/>
      <c r="AX673"/>
      <c r="AY673"/>
      <c r="AZ673"/>
      <c r="BA673"/>
      <c r="BB673"/>
      <c r="BC673"/>
      <c r="BD673"/>
      <c r="BE673"/>
      <c r="BF673"/>
      <c r="BG673"/>
      <c r="BH673"/>
      <c r="BI673"/>
      <c r="BJ673"/>
      <c r="BK673"/>
      <c r="BL673"/>
      <c r="BM673"/>
      <c r="BN673"/>
      <c r="BO673"/>
      <c r="BP673"/>
      <c r="BQ673"/>
      <c r="BR673"/>
      <c r="BS673"/>
      <c r="BT673"/>
      <c r="BU673"/>
      <c r="BV673"/>
      <c r="BW673"/>
      <c r="BX673"/>
      <c r="BY673"/>
      <c r="BZ673"/>
      <c r="CA673"/>
      <c r="CB673"/>
      <c r="CC673"/>
    </row>
    <row r="674" spans="8:81" x14ac:dyDescent="0.75">
      <c r="H674"/>
      <c r="I674"/>
      <c r="J674"/>
      <c r="K674"/>
      <c r="L674"/>
      <c r="M674"/>
      <c r="N674"/>
      <c r="O674"/>
      <c r="P674"/>
      <c r="Q674"/>
      <c r="R674"/>
      <c r="S674"/>
      <c r="T674"/>
      <c r="U674"/>
      <c r="V674"/>
      <c r="W674"/>
      <c r="X674"/>
      <c r="Y674"/>
      <c r="Z674"/>
      <c r="AA674"/>
      <c r="AB674"/>
      <c r="AC674"/>
      <c r="AD674"/>
      <c r="AE674"/>
      <c r="AF674"/>
      <c r="AG674"/>
      <c r="AH674"/>
      <c r="AI674"/>
      <c r="AJ674"/>
      <c r="AK674"/>
      <c r="AL674"/>
      <c r="AM674"/>
      <c r="AN674"/>
      <c r="AO674"/>
      <c r="AP674"/>
      <c r="AQ674"/>
      <c r="AR674"/>
      <c r="AS674"/>
      <c r="AT674"/>
      <c r="AU674"/>
      <c r="AV674"/>
      <c r="AW674"/>
      <c r="AX674"/>
      <c r="AY674"/>
      <c r="AZ674"/>
      <c r="BA674"/>
      <c r="BB674"/>
      <c r="BC674"/>
      <c r="BD674"/>
      <c r="BE674"/>
      <c r="BF674"/>
      <c r="BG674"/>
      <c r="BH674"/>
      <c r="BI674"/>
      <c r="BJ674"/>
      <c r="BK674"/>
      <c r="BL674"/>
      <c r="BM674"/>
      <c r="BN674"/>
      <c r="BO674"/>
      <c r="BP674"/>
      <c r="BQ674"/>
      <c r="BR674"/>
      <c r="BS674"/>
      <c r="BT674"/>
      <c r="BU674"/>
      <c r="BV674"/>
      <c r="BW674"/>
      <c r="BX674"/>
      <c r="BY674"/>
      <c r="BZ674"/>
      <c r="CA674"/>
      <c r="CB674"/>
      <c r="CC674"/>
    </row>
    <row r="675" spans="8:81" x14ac:dyDescent="0.75">
      <c r="H675"/>
      <c r="I675"/>
      <c r="J675"/>
      <c r="K675"/>
      <c r="L675"/>
      <c r="M675"/>
      <c r="N675"/>
      <c r="O675"/>
      <c r="P675"/>
      <c r="Q675"/>
      <c r="R675"/>
      <c r="S675"/>
      <c r="T675"/>
      <c r="U675"/>
      <c r="V675"/>
      <c r="W675"/>
      <c r="X675"/>
      <c r="Y675"/>
      <c r="Z675"/>
      <c r="AA675"/>
      <c r="AB675"/>
      <c r="AC675"/>
      <c r="AD675"/>
      <c r="AE675"/>
      <c r="AF675"/>
      <c r="AG675"/>
      <c r="AH675"/>
      <c r="AI675"/>
      <c r="AJ675"/>
      <c r="AK675"/>
      <c r="AL675"/>
      <c r="AM675"/>
      <c r="AN675"/>
      <c r="AO675"/>
      <c r="AP675"/>
      <c r="AQ675"/>
      <c r="AR675"/>
      <c r="AS675"/>
      <c r="AT675"/>
      <c r="AU675"/>
      <c r="AV675"/>
      <c r="AW675"/>
      <c r="AX675"/>
      <c r="AY675"/>
      <c r="AZ675"/>
      <c r="BA675"/>
      <c r="BB675"/>
      <c r="BC675"/>
      <c r="BD675"/>
      <c r="BE675"/>
      <c r="BF675"/>
      <c r="BG675"/>
      <c r="BH675"/>
      <c r="BI675"/>
      <c r="BJ675"/>
      <c r="BK675"/>
      <c r="BL675"/>
      <c r="BM675"/>
      <c r="BN675"/>
      <c r="BO675"/>
      <c r="BP675"/>
      <c r="BQ675"/>
      <c r="BR675"/>
      <c r="BS675"/>
      <c r="BT675"/>
      <c r="BU675"/>
      <c r="BV675"/>
      <c r="BW675"/>
      <c r="BX675"/>
      <c r="BY675"/>
      <c r="BZ675"/>
      <c r="CA675"/>
      <c r="CB675"/>
      <c r="CC675"/>
    </row>
    <row r="676" spans="8:81" x14ac:dyDescent="0.75">
      <c r="H676"/>
      <c r="I676"/>
      <c r="J676"/>
      <c r="K676"/>
      <c r="L676"/>
      <c r="M676"/>
      <c r="N676"/>
      <c r="O676"/>
      <c r="P676"/>
      <c r="Q676"/>
      <c r="R676"/>
      <c r="S676"/>
      <c r="T676"/>
      <c r="U676"/>
      <c r="V676"/>
      <c r="W676"/>
      <c r="X676"/>
      <c r="Y676"/>
      <c r="Z676"/>
      <c r="AA676"/>
      <c r="AB676"/>
      <c r="AC676"/>
      <c r="AD676"/>
      <c r="AE676"/>
      <c r="AF676"/>
      <c r="AG676"/>
      <c r="AH676"/>
      <c r="AI676"/>
      <c r="AJ676"/>
      <c r="AK676"/>
      <c r="AL676"/>
      <c r="AM676"/>
      <c r="AN676"/>
      <c r="AO676"/>
      <c r="AP676"/>
      <c r="AQ676"/>
      <c r="AR676"/>
      <c r="AS676"/>
      <c r="AT676"/>
      <c r="AU676"/>
      <c r="AV676"/>
      <c r="AW676"/>
      <c r="AX676"/>
      <c r="AY676"/>
      <c r="AZ676"/>
      <c r="BA676"/>
      <c r="BB676"/>
      <c r="BC676"/>
      <c r="BD676"/>
      <c r="BE676"/>
      <c r="BF676"/>
      <c r="BG676"/>
      <c r="BH676"/>
      <c r="BI676"/>
      <c r="BJ676"/>
      <c r="BK676"/>
      <c r="BL676"/>
      <c r="BM676"/>
      <c r="BN676"/>
      <c r="BO676"/>
      <c r="BP676"/>
      <c r="BQ676"/>
      <c r="BR676"/>
      <c r="BS676"/>
      <c r="BT676"/>
      <c r="BU676"/>
      <c r="BV676"/>
      <c r="BW676"/>
      <c r="BX676"/>
      <c r="BY676"/>
      <c r="BZ676"/>
      <c r="CA676"/>
      <c r="CB676"/>
      <c r="CC676"/>
    </row>
    <row r="677" spans="8:81" x14ac:dyDescent="0.75">
      <c r="H677"/>
      <c r="I677"/>
      <c r="J677"/>
      <c r="K677"/>
      <c r="L677"/>
      <c r="M677"/>
      <c r="N677"/>
      <c r="O677"/>
      <c r="P677"/>
      <c r="Q677"/>
      <c r="R677"/>
      <c r="S677"/>
      <c r="T677"/>
      <c r="U677"/>
      <c r="V677"/>
      <c r="W677"/>
      <c r="X677"/>
      <c r="Y677"/>
      <c r="Z677"/>
      <c r="AA677"/>
      <c r="AB677"/>
      <c r="AC677"/>
      <c r="AD677"/>
      <c r="AE677"/>
      <c r="AF677"/>
      <c r="AG677"/>
      <c r="AH677"/>
      <c r="AI677"/>
      <c r="AJ677"/>
      <c r="AK677"/>
      <c r="AL677"/>
      <c r="AM677"/>
      <c r="AN677"/>
      <c r="AO677"/>
      <c r="AP677"/>
      <c r="AQ677"/>
      <c r="AR677"/>
      <c r="AS677"/>
      <c r="AT677"/>
      <c r="AU677"/>
      <c r="AV677"/>
      <c r="AW677"/>
      <c r="AX677"/>
      <c r="AY677"/>
      <c r="AZ677"/>
      <c r="BA677"/>
      <c r="BB677"/>
      <c r="BC677"/>
      <c r="BD677"/>
      <c r="BE677"/>
      <c r="BF677"/>
      <c r="BG677"/>
      <c r="BH677"/>
      <c r="BI677"/>
      <c r="BJ677"/>
      <c r="BK677"/>
      <c r="BL677"/>
      <c r="BM677"/>
      <c r="BN677"/>
      <c r="BO677"/>
      <c r="BP677"/>
      <c r="BQ677"/>
      <c r="BR677"/>
      <c r="BS677"/>
      <c r="BT677"/>
      <c r="BU677"/>
      <c r="BV677"/>
      <c r="BW677"/>
      <c r="BX677"/>
      <c r="BY677"/>
      <c r="BZ677"/>
      <c r="CA677"/>
      <c r="CB677"/>
      <c r="CC677"/>
    </row>
    <row r="678" spans="8:81" x14ac:dyDescent="0.75">
      <c r="H678"/>
      <c r="I678"/>
      <c r="J678"/>
      <c r="K678"/>
      <c r="L678"/>
      <c r="M678"/>
      <c r="N678"/>
      <c r="O678"/>
      <c r="P678"/>
      <c r="Q678"/>
      <c r="R678"/>
      <c r="S678"/>
      <c r="T678"/>
      <c r="U678"/>
      <c r="V678"/>
      <c r="W678"/>
      <c r="X678"/>
      <c r="Y678"/>
      <c r="Z678"/>
      <c r="AA678"/>
      <c r="AB678"/>
      <c r="AC678"/>
      <c r="AD678"/>
      <c r="AE678"/>
      <c r="AF678"/>
      <c r="AG678"/>
      <c r="AH678"/>
      <c r="AI678"/>
      <c r="AJ678"/>
      <c r="AK678"/>
      <c r="AL678"/>
      <c r="AM678"/>
      <c r="AN678"/>
      <c r="AO678"/>
      <c r="AP678"/>
      <c r="AQ678"/>
      <c r="AR678"/>
      <c r="AS678"/>
      <c r="AT678"/>
      <c r="AU678"/>
      <c r="AV678"/>
      <c r="AW678"/>
      <c r="AX678"/>
      <c r="AY678"/>
      <c r="AZ678"/>
      <c r="BA678"/>
      <c r="BB678"/>
      <c r="BC678"/>
      <c r="BD678"/>
      <c r="BE678"/>
      <c r="BF678"/>
      <c r="BG678"/>
      <c r="BH678"/>
      <c r="BI678"/>
      <c r="BJ678"/>
      <c r="BK678"/>
      <c r="BL678"/>
      <c r="BM678"/>
      <c r="BN678"/>
      <c r="BO678"/>
      <c r="BP678"/>
      <c r="BQ678"/>
      <c r="BR678"/>
      <c r="BS678"/>
      <c r="BT678"/>
      <c r="BU678"/>
      <c r="BV678"/>
      <c r="BW678"/>
      <c r="BX678"/>
      <c r="BY678"/>
      <c r="BZ678"/>
      <c r="CA678"/>
      <c r="CB678"/>
      <c r="CC678"/>
    </row>
    <row r="679" spans="8:81" x14ac:dyDescent="0.75">
      <c r="H679"/>
      <c r="I679"/>
      <c r="J679"/>
      <c r="K679"/>
      <c r="L679"/>
      <c r="M679"/>
      <c r="N679"/>
      <c r="O679"/>
      <c r="P679"/>
      <c r="Q679"/>
      <c r="R679"/>
      <c r="S679"/>
      <c r="T679"/>
      <c r="U679"/>
      <c r="V679"/>
      <c r="W679"/>
      <c r="X679"/>
      <c r="Y679"/>
      <c r="Z679"/>
      <c r="AA679"/>
      <c r="AB679"/>
      <c r="AC679"/>
      <c r="AD679"/>
      <c r="AE679"/>
      <c r="AF679"/>
      <c r="AG679"/>
      <c r="AH679"/>
      <c r="AI679"/>
      <c r="AJ679"/>
      <c r="AK679"/>
      <c r="AL679"/>
      <c r="AM679"/>
      <c r="AN679"/>
      <c r="AO679"/>
      <c r="AP679"/>
      <c r="AQ679"/>
      <c r="AR679"/>
      <c r="AS679"/>
      <c r="AT679"/>
      <c r="AU679"/>
      <c r="AV679"/>
      <c r="AW679"/>
      <c r="AX679"/>
      <c r="AY679"/>
      <c r="AZ679"/>
      <c r="BA679"/>
      <c r="BB679"/>
      <c r="BC679"/>
      <c r="BD679"/>
      <c r="BE679"/>
      <c r="BF679"/>
      <c r="BG679"/>
      <c r="BH679"/>
      <c r="BI679"/>
      <c r="BJ679"/>
      <c r="BK679"/>
      <c r="BL679"/>
      <c r="BM679"/>
      <c r="BN679"/>
      <c r="BO679"/>
      <c r="BP679"/>
      <c r="BQ679"/>
      <c r="BR679"/>
      <c r="BS679"/>
      <c r="BT679"/>
      <c r="BU679"/>
      <c r="BV679"/>
      <c r="BW679"/>
      <c r="BX679"/>
      <c r="BY679"/>
      <c r="BZ679"/>
      <c r="CA679"/>
      <c r="CB679"/>
      <c r="CC679"/>
    </row>
    <row r="680" spans="8:81" x14ac:dyDescent="0.75">
      <c r="H680"/>
      <c r="I680"/>
      <c r="J680"/>
      <c r="K680"/>
      <c r="L680"/>
      <c r="M680"/>
      <c r="N680"/>
      <c r="O680"/>
      <c r="P680"/>
      <c r="Q680"/>
      <c r="R680"/>
      <c r="S680"/>
      <c r="T680"/>
      <c r="U680"/>
      <c r="V680"/>
      <c r="W680"/>
      <c r="X680"/>
      <c r="Y680"/>
      <c r="Z680"/>
      <c r="AA680"/>
      <c r="AB680"/>
      <c r="AC680"/>
      <c r="AD680"/>
      <c r="AE680"/>
      <c r="AF680"/>
      <c r="AG680"/>
      <c r="AH680"/>
      <c r="AI680"/>
      <c r="AJ680"/>
      <c r="AK680"/>
      <c r="AL680"/>
      <c r="AM680"/>
      <c r="AN680"/>
      <c r="AO680"/>
      <c r="AP680"/>
      <c r="AQ680"/>
      <c r="AR680"/>
      <c r="AS680"/>
      <c r="AT680"/>
      <c r="AU680"/>
      <c r="AV680"/>
      <c r="AW680"/>
      <c r="AX680"/>
      <c r="AY680"/>
      <c r="AZ680"/>
      <c r="BA680"/>
      <c r="BB680"/>
      <c r="BC680"/>
      <c r="BD680"/>
      <c r="BE680"/>
      <c r="BF680"/>
      <c r="BG680"/>
      <c r="BH680"/>
      <c r="BI680"/>
      <c r="BJ680"/>
      <c r="BK680"/>
      <c r="BL680"/>
      <c r="BM680"/>
      <c r="BN680"/>
      <c r="BO680"/>
      <c r="BP680"/>
      <c r="BQ680"/>
      <c r="BR680"/>
      <c r="BS680"/>
      <c r="BT680"/>
      <c r="BU680"/>
      <c r="BV680"/>
      <c r="BW680"/>
      <c r="BX680"/>
      <c r="BY680"/>
      <c r="BZ680"/>
      <c r="CA680"/>
      <c r="CB680"/>
      <c r="CC680"/>
    </row>
    <row r="681" spans="8:81" x14ac:dyDescent="0.75">
      <c r="H681"/>
      <c r="I681"/>
      <c r="J681"/>
      <c r="K681"/>
      <c r="L681"/>
      <c r="M681"/>
      <c r="N681"/>
      <c r="O681"/>
      <c r="P681"/>
      <c r="Q681"/>
      <c r="R681"/>
      <c r="S681"/>
      <c r="T681"/>
      <c r="U681"/>
      <c r="V681"/>
      <c r="W681"/>
      <c r="X681"/>
      <c r="Y681"/>
      <c r="Z681"/>
      <c r="AA681"/>
      <c r="AB681"/>
      <c r="AC681"/>
      <c r="AD681"/>
      <c r="AE681"/>
      <c r="AF681"/>
      <c r="AG681"/>
      <c r="AH681"/>
      <c r="AI681"/>
      <c r="AJ681"/>
      <c r="AK681"/>
      <c r="AL681"/>
      <c r="AM681"/>
      <c r="AN681"/>
      <c r="AO681"/>
      <c r="AP681"/>
      <c r="AQ681"/>
      <c r="AR681"/>
      <c r="AS681"/>
      <c r="AT681"/>
      <c r="AU681"/>
      <c r="AV681"/>
      <c r="AW681"/>
      <c r="AX681"/>
      <c r="AY681"/>
      <c r="AZ681"/>
      <c r="BA681"/>
      <c r="BB681"/>
      <c r="BC681"/>
      <c r="BD681"/>
      <c r="BE681"/>
      <c r="BF681"/>
      <c r="BG681"/>
      <c r="BH681"/>
      <c r="BI681"/>
      <c r="BJ681"/>
      <c r="BK681"/>
      <c r="BL681"/>
      <c r="BM681"/>
      <c r="BN681"/>
      <c r="BO681"/>
      <c r="BP681"/>
      <c r="BQ681"/>
      <c r="BR681"/>
      <c r="BS681"/>
      <c r="BT681"/>
      <c r="BU681"/>
      <c r="BV681"/>
      <c r="BW681"/>
      <c r="BX681"/>
      <c r="BY681"/>
      <c r="BZ681"/>
      <c r="CA681"/>
      <c r="CB681"/>
      <c r="CC681"/>
    </row>
    <row r="682" spans="8:81" x14ac:dyDescent="0.75">
      <c r="H682"/>
      <c r="I682"/>
      <c r="J682"/>
      <c r="K682"/>
      <c r="L682"/>
      <c r="M682"/>
      <c r="N682"/>
      <c r="O682"/>
      <c r="P682"/>
      <c r="Q682"/>
      <c r="R682"/>
      <c r="S682"/>
      <c r="T682"/>
      <c r="U682"/>
      <c r="V682"/>
      <c r="W682"/>
      <c r="X682"/>
      <c r="Y682"/>
      <c r="Z682"/>
      <c r="AA682"/>
      <c r="AB682"/>
      <c r="AC682"/>
      <c r="AD682"/>
      <c r="AE682"/>
      <c r="AF682"/>
      <c r="AG682"/>
      <c r="AH682"/>
      <c r="AI682"/>
      <c r="AJ682"/>
      <c r="AK682"/>
      <c r="AL682"/>
      <c r="AM682"/>
      <c r="AN682"/>
      <c r="AO682"/>
      <c r="AP682"/>
      <c r="AQ682"/>
      <c r="AR682"/>
      <c r="AS682"/>
      <c r="AT682"/>
      <c r="AU682"/>
      <c r="AV682"/>
      <c r="AW682"/>
      <c r="AX682"/>
      <c r="AY682"/>
      <c r="AZ682"/>
      <c r="BA682"/>
      <c r="BB682"/>
      <c r="BC682"/>
      <c r="BD682"/>
      <c r="BE682"/>
      <c r="BF682"/>
      <c r="BG682"/>
      <c r="BH682"/>
      <c r="BI682"/>
      <c r="BJ682"/>
      <c r="BK682"/>
      <c r="BL682"/>
      <c r="BM682"/>
      <c r="BN682"/>
      <c r="BO682"/>
      <c r="BP682"/>
      <c r="BQ682"/>
      <c r="BR682"/>
      <c r="BS682"/>
      <c r="BT682"/>
      <c r="BU682"/>
      <c r="BV682"/>
      <c r="BW682"/>
      <c r="BX682"/>
      <c r="BY682"/>
      <c r="BZ682"/>
      <c r="CA682"/>
      <c r="CB682"/>
      <c r="CC682"/>
    </row>
    <row r="683" spans="8:81" x14ac:dyDescent="0.75">
      <c r="H683"/>
      <c r="I683"/>
      <c r="J683"/>
      <c r="K683"/>
      <c r="L683"/>
      <c r="M683"/>
      <c r="N683"/>
      <c r="O683"/>
      <c r="P683"/>
      <c r="Q683"/>
      <c r="R683"/>
      <c r="S683"/>
      <c r="T683"/>
      <c r="U683"/>
      <c r="V683"/>
      <c r="W683"/>
      <c r="X683"/>
      <c r="Y683"/>
      <c r="Z683"/>
      <c r="AA683"/>
      <c r="AB683"/>
      <c r="AC683"/>
      <c r="AD683"/>
      <c r="AE683"/>
      <c r="AF683"/>
      <c r="AG683"/>
      <c r="AH683"/>
      <c r="AI683"/>
      <c r="AJ683"/>
      <c r="AK683"/>
      <c r="AL683"/>
      <c r="AM683"/>
      <c r="AN683"/>
      <c r="AO683"/>
      <c r="AP683"/>
      <c r="AQ683"/>
      <c r="AR683"/>
      <c r="AS683"/>
      <c r="AT683"/>
      <c r="AU683"/>
      <c r="AV683"/>
      <c r="AW683"/>
      <c r="AX683"/>
      <c r="AY683"/>
      <c r="AZ683"/>
      <c r="BA683"/>
      <c r="BB683"/>
      <c r="BC683"/>
      <c r="BD683"/>
      <c r="BE683"/>
      <c r="BF683"/>
      <c r="BG683"/>
      <c r="BH683"/>
      <c r="BI683"/>
      <c r="BJ683"/>
      <c r="BK683"/>
      <c r="BL683"/>
      <c r="BM683"/>
      <c r="BN683"/>
      <c r="BO683"/>
      <c r="BP683"/>
      <c r="BQ683"/>
      <c r="BR683"/>
      <c r="BS683"/>
      <c r="BT683"/>
      <c r="BU683"/>
      <c r="BV683"/>
      <c r="BW683"/>
      <c r="BX683"/>
      <c r="BY683"/>
      <c r="BZ683"/>
      <c r="CA683"/>
      <c r="CB683"/>
      <c r="CC683"/>
    </row>
    <row r="684" spans="8:81" x14ac:dyDescent="0.75">
      <c r="H684"/>
      <c r="I684"/>
      <c r="J684"/>
      <c r="K684"/>
      <c r="L684"/>
      <c r="M684"/>
      <c r="N684"/>
      <c r="O684"/>
      <c r="P684"/>
      <c r="Q684"/>
      <c r="R684"/>
      <c r="S684"/>
      <c r="T684"/>
      <c r="U684"/>
      <c r="V684"/>
      <c r="W684"/>
      <c r="X684"/>
      <c r="Y684"/>
      <c r="Z684"/>
      <c r="AA684"/>
      <c r="AB684"/>
      <c r="AC684"/>
      <c r="AD684"/>
      <c r="AE684"/>
      <c r="AF684"/>
      <c r="AG684"/>
      <c r="AH684"/>
      <c r="AI684"/>
      <c r="AJ684"/>
      <c r="AK684"/>
      <c r="AL684"/>
      <c r="AM684"/>
      <c r="AN684"/>
      <c r="AO684"/>
      <c r="AP684"/>
      <c r="AQ684"/>
      <c r="AR684"/>
      <c r="AS684"/>
      <c r="AT684"/>
      <c r="AU684"/>
      <c r="AV684"/>
      <c r="AW684"/>
      <c r="AX684"/>
      <c r="AY684"/>
      <c r="AZ684"/>
      <c r="BA684"/>
      <c r="BB684"/>
      <c r="BC684"/>
      <c r="BD684"/>
      <c r="BE684"/>
      <c r="BF684"/>
      <c r="BG684"/>
      <c r="BH684"/>
      <c r="BI684"/>
      <c r="BJ684"/>
      <c r="BK684"/>
      <c r="BL684"/>
      <c r="BM684"/>
      <c r="BN684"/>
      <c r="BO684"/>
      <c r="BP684"/>
      <c r="BQ684"/>
      <c r="BR684"/>
      <c r="BS684"/>
      <c r="BT684"/>
      <c r="BU684"/>
      <c r="BV684"/>
      <c r="BW684"/>
      <c r="BX684"/>
      <c r="BY684"/>
      <c r="BZ684"/>
      <c r="CA684"/>
      <c r="CB684"/>
      <c r="CC684"/>
    </row>
    <row r="685" spans="8:81" x14ac:dyDescent="0.75">
      <c r="H685"/>
      <c r="I685"/>
      <c r="J685"/>
      <c r="K685"/>
      <c r="L685"/>
      <c r="M685"/>
      <c r="N685"/>
      <c r="O685"/>
      <c r="P685"/>
      <c r="Q685"/>
      <c r="R685"/>
      <c r="S685"/>
      <c r="T685"/>
      <c r="U685"/>
      <c r="V685"/>
      <c r="W685"/>
      <c r="X685"/>
      <c r="Y685"/>
      <c r="Z685"/>
      <c r="AA685"/>
      <c r="AB685"/>
      <c r="AC685"/>
      <c r="AD685"/>
      <c r="AE685"/>
      <c r="AF685"/>
      <c r="AG685"/>
      <c r="AH685"/>
      <c r="AI685"/>
      <c r="AJ685"/>
      <c r="AK685"/>
      <c r="AL685"/>
      <c r="AM685"/>
      <c r="AN685"/>
      <c r="AO685"/>
      <c r="AP685"/>
      <c r="AQ685"/>
      <c r="AR685"/>
      <c r="AS685"/>
      <c r="AT685"/>
      <c r="AU685"/>
      <c r="AV685"/>
      <c r="AW685"/>
      <c r="AX685"/>
      <c r="AY685"/>
      <c r="AZ685"/>
      <c r="BA685"/>
      <c r="BB685"/>
      <c r="BC685"/>
      <c r="BD685"/>
      <c r="BE685"/>
      <c r="BF685"/>
      <c r="BG685"/>
      <c r="BH685"/>
      <c r="BI685"/>
      <c r="BJ685"/>
      <c r="BK685"/>
      <c r="BL685"/>
      <c r="BM685"/>
      <c r="BN685"/>
      <c r="BO685"/>
      <c r="BP685"/>
      <c r="BQ685"/>
      <c r="BR685"/>
      <c r="BS685"/>
      <c r="BT685"/>
      <c r="BU685"/>
      <c r="BV685"/>
      <c r="BW685"/>
      <c r="BX685"/>
      <c r="BY685"/>
      <c r="BZ685"/>
      <c r="CA685"/>
      <c r="CB685"/>
      <c r="CC685"/>
    </row>
    <row r="686" spans="8:81" x14ac:dyDescent="0.75">
      <c r="H686"/>
      <c r="I686"/>
      <c r="J686"/>
      <c r="K686"/>
      <c r="L686"/>
      <c r="M686"/>
      <c r="N686"/>
      <c r="O686"/>
      <c r="P686"/>
      <c r="Q686"/>
      <c r="R686"/>
      <c r="S686"/>
      <c r="T686"/>
      <c r="U686"/>
      <c r="V686"/>
      <c r="W686"/>
      <c r="X686"/>
      <c r="Y686"/>
      <c r="Z686"/>
      <c r="AA686"/>
      <c r="AB686"/>
      <c r="AC686"/>
      <c r="AD686"/>
      <c r="AE686"/>
      <c r="AF686"/>
      <c r="AG686"/>
      <c r="AH686"/>
      <c r="AI686"/>
      <c r="AJ686"/>
      <c r="AK686"/>
      <c r="AL686"/>
      <c r="AM686"/>
      <c r="AN686"/>
      <c r="AO686"/>
      <c r="AP686"/>
      <c r="AQ686"/>
      <c r="AR686"/>
      <c r="AS686"/>
      <c r="AT686"/>
      <c r="AU686"/>
      <c r="AV686"/>
      <c r="AW686"/>
      <c r="AX686"/>
      <c r="AY686"/>
      <c r="AZ686"/>
      <c r="BA686"/>
      <c r="BB686"/>
      <c r="BC686"/>
      <c r="BD686"/>
      <c r="BE686"/>
      <c r="BF686"/>
      <c r="BG686"/>
      <c r="BH686"/>
      <c r="BI686"/>
      <c r="BJ686"/>
      <c r="BK686"/>
      <c r="BL686"/>
      <c r="BM686"/>
      <c r="BN686"/>
      <c r="BO686"/>
      <c r="BP686"/>
      <c r="BQ686"/>
      <c r="BR686"/>
      <c r="BS686"/>
      <c r="BT686"/>
      <c r="BU686"/>
      <c r="BV686"/>
      <c r="BW686"/>
      <c r="BX686"/>
      <c r="BY686"/>
      <c r="BZ686"/>
      <c r="CA686"/>
      <c r="CB686"/>
      <c r="CC686"/>
    </row>
    <row r="687" spans="8:81" x14ac:dyDescent="0.75">
      <c r="H687"/>
      <c r="I687"/>
      <c r="J687"/>
      <c r="K687"/>
      <c r="L687"/>
      <c r="M687"/>
      <c r="N687"/>
      <c r="O687"/>
      <c r="P687"/>
      <c r="Q687"/>
      <c r="R687"/>
      <c r="S687"/>
      <c r="T687"/>
      <c r="U687"/>
      <c r="V687"/>
      <c r="W687"/>
      <c r="X687"/>
      <c r="Y687"/>
      <c r="Z687"/>
      <c r="AA687"/>
      <c r="AB687"/>
      <c r="AC687"/>
      <c r="AD687"/>
      <c r="AE687"/>
      <c r="AF687"/>
      <c r="AG687"/>
      <c r="AH687"/>
      <c r="AI687"/>
      <c r="AJ687"/>
      <c r="AK687"/>
      <c r="AL687"/>
      <c r="AM687"/>
      <c r="AN687"/>
      <c r="AO687"/>
      <c r="AP687"/>
      <c r="AQ687"/>
      <c r="AR687"/>
      <c r="AS687"/>
      <c r="AT687"/>
      <c r="AU687"/>
      <c r="AV687"/>
      <c r="AW687"/>
      <c r="AX687"/>
      <c r="AY687"/>
      <c r="AZ687"/>
      <c r="BA687"/>
      <c r="BB687"/>
      <c r="BC687"/>
      <c r="BD687"/>
      <c r="BE687"/>
      <c r="BF687"/>
      <c r="BG687"/>
      <c r="BH687"/>
      <c r="BI687"/>
      <c r="BJ687"/>
      <c r="BK687"/>
      <c r="BL687"/>
      <c r="BM687"/>
      <c r="BN687"/>
      <c r="BO687"/>
      <c r="BP687"/>
      <c r="BQ687"/>
      <c r="BR687"/>
      <c r="BS687"/>
      <c r="BT687"/>
      <c r="BU687"/>
      <c r="BV687"/>
      <c r="BW687"/>
      <c r="BX687"/>
      <c r="BY687"/>
      <c r="BZ687"/>
      <c r="CA687"/>
      <c r="CB687"/>
      <c r="CC687"/>
    </row>
    <row r="688" spans="8:81" x14ac:dyDescent="0.75">
      <c r="H688"/>
      <c r="I688"/>
      <c r="J688"/>
      <c r="K688"/>
      <c r="L688"/>
      <c r="M688"/>
      <c r="N688"/>
      <c r="O688"/>
      <c r="P688"/>
      <c r="Q688"/>
      <c r="R688"/>
      <c r="S688"/>
      <c r="T688"/>
      <c r="U688"/>
      <c r="V688"/>
      <c r="W688"/>
      <c r="X688"/>
      <c r="Y688"/>
      <c r="Z688"/>
      <c r="AA688"/>
      <c r="AB688"/>
      <c r="AC688"/>
      <c r="AD688"/>
      <c r="AE688"/>
      <c r="AF688"/>
      <c r="AG688"/>
      <c r="AH688"/>
      <c r="AI688"/>
      <c r="AJ688"/>
      <c r="AK688"/>
      <c r="AL688"/>
      <c r="AM688"/>
      <c r="AN688"/>
      <c r="AO688"/>
      <c r="AP688"/>
      <c r="AQ688"/>
      <c r="AR688"/>
      <c r="AS688"/>
      <c r="AT688"/>
      <c r="AU688"/>
      <c r="AV688"/>
      <c r="AW688"/>
      <c r="AX688"/>
      <c r="AY688"/>
      <c r="AZ688"/>
      <c r="BA688"/>
      <c r="BB688"/>
      <c r="BC688"/>
      <c r="BD688"/>
      <c r="BE688"/>
      <c r="BF688"/>
      <c r="BG688"/>
      <c r="BH688"/>
      <c r="BI688"/>
      <c r="BJ688"/>
      <c r="BK688"/>
      <c r="BL688"/>
      <c r="BM688"/>
      <c r="BN688"/>
      <c r="BO688"/>
      <c r="BP688"/>
      <c r="BQ688"/>
      <c r="BR688"/>
      <c r="BS688"/>
      <c r="BT688"/>
      <c r="BU688"/>
      <c r="BV688"/>
      <c r="BW688"/>
      <c r="BX688"/>
      <c r="BY688"/>
      <c r="BZ688"/>
      <c r="CA688"/>
      <c r="CB688"/>
      <c r="CC688"/>
    </row>
    <row r="689" spans="8:81" x14ac:dyDescent="0.75">
      <c r="H689"/>
      <c r="I689"/>
      <c r="J689"/>
      <c r="K689"/>
      <c r="L689"/>
      <c r="M689"/>
      <c r="N689"/>
      <c r="O689"/>
      <c r="P689"/>
      <c r="Q689"/>
      <c r="R689"/>
      <c r="S689"/>
      <c r="T689"/>
      <c r="U689"/>
      <c r="V689"/>
      <c r="W689"/>
      <c r="X689"/>
      <c r="Y689"/>
      <c r="Z689"/>
      <c r="AA689"/>
      <c r="AB689"/>
      <c r="AC689"/>
      <c r="AD689"/>
      <c r="AE689"/>
      <c r="AF689"/>
      <c r="AG689"/>
      <c r="AH689"/>
      <c r="AI689"/>
      <c r="AJ689"/>
      <c r="AK689"/>
      <c r="AL689"/>
      <c r="AM689"/>
      <c r="AN689"/>
      <c r="AO689"/>
      <c r="AP689"/>
      <c r="AQ689"/>
      <c r="AR689"/>
      <c r="AS689"/>
      <c r="AT689"/>
      <c r="AU689"/>
      <c r="AV689"/>
      <c r="AW689"/>
      <c r="AX689"/>
      <c r="AY689"/>
      <c r="AZ689"/>
      <c r="BA689"/>
      <c r="BB689"/>
      <c r="BC689"/>
      <c r="BD689"/>
      <c r="BE689"/>
      <c r="BF689"/>
      <c r="BG689"/>
      <c r="BH689"/>
      <c r="BI689"/>
      <c r="BJ689"/>
      <c r="BK689"/>
      <c r="BL689"/>
      <c r="BM689"/>
      <c r="BN689"/>
      <c r="BO689"/>
      <c r="BP689"/>
      <c r="BQ689"/>
      <c r="BR689"/>
      <c r="BS689"/>
      <c r="BT689"/>
      <c r="BU689"/>
      <c r="BV689"/>
      <c r="BW689"/>
      <c r="BX689"/>
      <c r="BY689"/>
      <c r="BZ689"/>
      <c r="CA689"/>
      <c r="CB689"/>
      <c r="CC689"/>
    </row>
    <row r="690" spans="8:81" x14ac:dyDescent="0.75">
      <c r="H690"/>
      <c r="I690"/>
      <c r="J690"/>
      <c r="K690"/>
      <c r="L690"/>
      <c r="M690"/>
      <c r="N690"/>
      <c r="O690"/>
      <c r="P690"/>
      <c r="Q690"/>
      <c r="R690"/>
      <c r="S690"/>
      <c r="T690"/>
      <c r="U690"/>
      <c r="V690"/>
      <c r="W690"/>
      <c r="X690"/>
      <c r="Y690"/>
      <c r="Z690"/>
      <c r="AA690"/>
      <c r="AB690"/>
      <c r="AC690"/>
      <c r="AD690"/>
      <c r="AE690"/>
      <c r="AF690"/>
      <c r="AG690"/>
      <c r="AH690"/>
      <c r="AI690"/>
      <c r="AJ690"/>
      <c r="AK690"/>
      <c r="AL690"/>
      <c r="AM690"/>
      <c r="AN690"/>
      <c r="AO690"/>
      <c r="AP690"/>
      <c r="AQ690"/>
      <c r="AR690"/>
      <c r="AS690"/>
      <c r="AT690"/>
      <c r="AU690"/>
      <c r="AV690"/>
      <c r="AW690"/>
      <c r="AX690"/>
      <c r="AY690"/>
      <c r="AZ690"/>
      <c r="BA690"/>
      <c r="BB690"/>
      <c r="BC690"/>
      <c r="BD690"/>
      <c r="BE690"/>
      <c r="BF690"/>
      <c r="BG690"/>
      <c r="BH690"/>
      <c r="BI690"/>
      <c r="BJ690"/>
      <c r="BK690"/>
      <c r="BL690"/>
      <c r="BM690"/>
      <c r="BN690"/>
      <c r="BO690"/>
      <c r="BP690"/>
      <c r="BQ690"/>
      <c r="BR690"/>
      <c r="BS690"/>
      <c r="BT690"/>
      <c r="BU690"/>
      <c r="BV690"/>
      <c r="BW690"/>
      <c r="BX690"/>
      <c r="BY690"/>
      <c r="BZ690"/>
      <c r="CA690"/>
      <c r="CB690"/>
      <c r="CC690"/>
    </row>
    <row r="691" spans="8:81" x14ac:dyDescent="0.75">
      <c r="H691"/>
      <c r="I691"/>
      <c r="J691"/>
      <c r="K691"/>
      <c r="L691"/>
      <c r="M691"/>
      <c r="N691"/>
      <c r="O691"/>
      <c r="P691"/>
      <c r="Q691"/>
      <c r="R691"/>
      <c r="S691"/>
      <c r="T691"/>
      <c r="U691"/>
      <c r="V691"/>
      <c r="W691"/>
      <c r="X691"/>
      <c r="Y691"/>
      <c r="Z691"/>
      <c r="AA691"/>
      <c r="AB691"/>
      <c r="AC691"/>
      <c r="AD691"/>
      <c r="AE691"/>
      <c r="AF691"/>
      <c r="AG691"/>
      <c r="AH691"/>
      <c r="AI691"/>
      <c r="AJ691"/>
      <c r="AK691"/>
      <c r="AL691"/>
      <c r="AM691"/>
      <c r="AN691"/>
      <c r="AO691"/>
      <c r="AP691"/>
      <c r="AQ691"/>
      <c r="AR691"/>
      <c r="AS691"/>
      <c r="AT691"/>
      <c r="AU691"/>
      <c r="AV691"/>
      <c r="AW691"/>
      <c r="AX691"/>
      <c r="AY691"/>
      <c r="AZ691"/>
      <c r="BA691"/>
      <c r="BB691"/>
      <c r="BC691"/>
      <c r="BD691"/>
      <c r="BE691"/>
      <c r="BF691"/>
      <c r="BG691"/>
      <c r="BH691"/>
      <c r="BI691"/>
      <c r="BJ691"/>
      <c r="BK691"/>
      <c r="BL691"/>
      <c r="BM691"/>
      <c r="BN691"/>
      <c r="BO691"/>
      <c r="BP691"/>
      <c r="BQ691"/>
      <c r="BR691"/>
      <c r="BS691"/>
      <c r="BT691"/>
      <c r="BU691"/>
      <c r="BV691"/>
      <c r="BW691"/>
      <c r="BX691"/>
      <c r="BY691"/>
      <c r="BZ691"/>
      <c r="CA691"/>
      <c r="CB691"/>
      <c r="CC691"/>
    </row>
    <row r="692" spans="8:81" x14ac:dyDescent="0.75">
      <c r="H692"/>
      <c r="I692"/>
      <c r="J692"/>
      <c r="K692"/>
      <c r="L692"/>
      <c r="M692"/>
      <c r="N692"/>
      <c r="O692"/>
      <c r="P692"/>
      <c r="Q692"/>
      <c r="R692"/>
      <c r="S692"/>
      <c r="T692"/>
      <c r="U692"/>
      <c r="V692"/>
      <c r="W692"/>
      <c r="X692"/>
      <c r="Y692"/>
      <c r="Z692"/>
      <c r="AA692"/>
      <c r="AB692"/>
      <c r="AC692"/>
      <c r="AD692"/>
      <c r="AE692"/>
      <c r="AF692"/>
      <c r="AG692"/>
      <c r="AH692"/>
      <c r="AI692"/>
      <c r="AJ692"/>
      <c r="AK692"/>
      <c r="AL692"/>
      <c r="AM692"/>
      <c r="AN692"/>
      <c r="AO692"/>
      <c r="AP692"/>
      <c r="AQ692"/>
      <c r="AR692"/>
      <c r="AS692"/>
      <c r="AT692"/>
      <c r="AU692"/>
      <c r="AV692"/>
      <c r="AW692"/>
      <c r="AX692"/>
      <c r="AY692"/>
      <c r="AZ692"/>
      <c r="BA692"/>
      <c r="BB692"/>
      <c r="BC692"/>
      <c r="BD692"/>
      <c r="BE692"/>
      <c r="BF692"/>
      <c r="BG692"/>
      <c r="BH692"/>
      <c r="BI692"/>
      <c r="BJ692"/>
      <c r="BK692"/>
      <c r="BL692"/>
      <c r="BM692"/>
      <c r="BN692"/>
      <c r="BO692"/>
      <c r="BP692"/>
      <c r="BQ692"/>
      <c r="BR692"/>
      <c r="BS692"/>
      <c r="BT692"/>
      <c r="BU692"/>
      <c r="BV692"/>
      <c r="BW692"/>
      <c r="BX692"/>
      <c r="BY692"/>
      <c r="BZ692"/>
      <c r="CA692"/>
      <c r="CB692"/>
      <c r="CC692"/>
    </row>
    <row r="693" spans="8:81" x14ac:dyDescent="0.75">
      <c r="H693"/>
      <c r="I693"/>
      <c r="J693"/>
      <c r="K693"/>
      <c r="L693"/>
      <c r="M693"/>
      <c r="N693"/>
      <c r="O693"/>
      <c r="P693"/>
      <c r="Q693"/>
      <c r="R693"/>
      <c r="S693"/>
      <c r="T693"/>
      <c r="U693"/>
      <c r="V693"/>
      <c r="W693"/>
      <c r="X693"/>
      <c r="Y693"/>
      <c r="Z693"/>
      <c r="AA693"/>
      <c r="AB693"/>
      <c r="AC693"/>
      <c r="AD693"/>
      <c r="AE693"/>
      <c r="AF693"/>
      <c r="AG693"/>
      <c r="AH693"/>
      <c r="AI693"/>
      <c r="AJ693"/>
      <c r="AK693"/>
      <c r="AL693"/>
      <c r="AM693"/>
      <c r="AN693"/>
      <c r="AO693"/>
      <c r="AP693"/>
      <c r="AQ693"/>
      <c r="AR693"/>
      <c r="AS693"/>
      <c r="AT693"/>
      <c r="AU693"/>
      <c r="AV693"/>
      <c r="AW693"/>
      <c r="AX693"/>
      <c r="AY693"/>
      <c r="AZ693"/>
      <c r="BA693"/>
      <c r="BB693"/>
      <c r="BC693"/>
      <c r="BD693"/>
      <c r="BE693"/>
      <c r="BF693"/>
      <c r="BG693"/>
      <c r="BH693"/>
      <c r="BI693"/>
      <c r="BJ693"/>
      <c r="BK693"/>
      <c r="BL693"/>
      <c r="BM693"/>
      <c r="BN693"/>
      <c r="BO693"/>
      <c r="BP693"/>
      <c r="BQ693"/>
      <c r="BR693"/>
      <c r="BS693"/>
      <c r="BT693"/>
      <c r="BU693"/>
      <c r="BV693"/>
      <c r="BW693"/>
      <c r="BX693"/>
      <c r="BY693"/>
      <c r="BZ693"/>
      <c r="CA693"/>
      <c r="CB693"/>
      <c r="CC693"/>
    </row>
    <row r="694" spans="8:81" x14ac:dyDescent="0.75">
      <c r="H694"/>
      <c r="I694"/>
      <c r="J694"/>
      <c r="K694"/>
      <c r="L694"/>
      <c r="M694"/>
      <c r="N694"/>
      <c r="O694"/>
      <c r="P694"/>
      <c r="Q694"/>
      <c r="R694"/>
      <c r="S694"/>
      <c r="T694"/>
      <c r="U694"/>
      <c r="V694"/>
      <c r="W694"/>
      <c r="X694"/>
      <c r="Y694"/>
      <c r="Z694"/>
      <c r="AA694"/>
      <c r="AB694"/>
      <c r="AC694"/>
      <c r="AD694"/>
      <c r="AE694"/>
      <c r="AF694"/>
      <c r="AG694"/>
      <c r="AH694"/>
      <c r="AI694"/>
      <c r="AJ694"/>
      <c r="AK694"/>
      <c r="AL694"/>
      <c r="AM694"/>
      <c r="AN694"/>
      <c r="AO694"/>
      <c r="AP694"/>
      <c r="AQ694"/>
      <c r="AR694"/>
      <c r="AS694"/>
      <c r="AT694"/>
      <c r="AU694"/>
      <c r="AV694"/>
      <c r="AW694"/>
      <c r="AX694"/>
      <c r="AY694"/>
      <c r="AZ694"/>
      <c r="BA694"/>
      <c r="BB694"/>
      <c r="BC694"/>
      <c r="BD694"/>
      <c r="BE694"/>
      <c r="BF694"/>
      <c r="BG694"/>
      <c r="BH694"/>
      <c r="BI694"/>
      <c r="BJ694"/>
      <c r="BK694"/>
      <c r="BL694"/>
      <c r="BM694"/>
      <c r="BN694"/>
      <c r="BO694"/>
      <c r="BP694"/>
      <c r="BQ694"/>
      <c r="BR694"/>
      <c r="BS694"/>
      <c r="BT694"/>
      <c r="BU694"/>
      <c r="BV694"/>
      <c r="BW694"/>
      <c r="BX694"/>
      <c r="BY694"/>
      <c r="BZ694"/>
      <c r="CA694"/>
      <c r="CB694"/>
      <c r="CC694"/>
    </row>
    <row r="695" spans="8:81" x14ac:dyDescent="0.75">
      <c r="H695"/>
      <c r="I695"/>
      <c r="J695"/>
      <c r="K695"/>
      <c r="L695"/>
      <c r="M695"/>
      <c r="N695"/>
      <c r="O695"/>
      <c r="P695"/>
      <c r="Q695"/>
      <c r="R695"/>
      <c r="S695"/>
      <c r="T695"/>
      <c r="U695"/>
      <c r="V695"/>
      <c r="W695"/>
      <c r="X695"/>
      <c r="Y695"/>
      <c r="Z695"/>
      <c r="AA695"/>
      <c r="AB695"/>
      <c r="AC695"/>
      <c r="AD695"/>
      <c r="AE695"/>
      <c r="AF695"/>
      <c r="AG695"/>
      <c r="AH695"/>
      <c r="AI695"/>
      <c r="AJ695"/>
      <c r="AK695"/>
      <c r="AL695"/>
      <c r="AM695"/>
      <c r="AN695"/>
      <c r="AO695"/>
      <c r="AP695"/>
      <c r="AQ695"/>
      <c r="AR695"/>
      <c r="AS695"/>
      <c r="AT695"/>
      <c r="AU695"/>
      <c r="AV695"/>
      <c r="AW695"/>
      <c r="AX695"/>
      <c r="AY695"/>
      <c r="AZ695"/>
      <c r="BA695"/>
      <c r="BB695"/>
      <c r="BC695"/>
      <c r="BD695"/>
      <c r="BE695"/>
      <c r="BF695"/>
      <c r="BG695"/>
      <c r="BH695"/>
      <c r="BI695"/>
      <c r="BJ695"/>
      <c r="BK695"/>
      <c r="BL695"/>
      <c r="BM695"/>
      <c r="BN695"/>
      <c r="BO695"/>
      <c r="BP695"/>
      <c r="BQ695"/>
      <c r="BR695"/>
      <c r="BS695"/>
      <c r="BT695"/>
      <c r="BU695"/>
      <c r="BV695"/>
      <c r="BW695"/>
      <c r="BX695"/>
      <c r="BY695"/>
      <c r="BZ695"/>
      <c r="CA695"/>
      <c r="CB695"/>
      <c r="CC695"/>
    </row>
    <row r="696" spans="8:81" x14ac:dyDescent="0.75">
      <c r="H696"/>
      <c r="I696"/>
      <c r="J696"/>
      <c r="K696"/>
      <c r="L696"/>
      <c r="M696"/>
      <c r="N696"/>
      <c r="O696"/>
      <c r="P696"/>
      <c r="Q696"/>
      <c r="R696"/>
      <c r="S696"/>
      <c r="T696"/>
      <c r="U696"/>
      <c r="V696"/>
      <c r="W696"/>
      <c r="X696"/>
      <c r="Y696"/>
      <c r="Z696"/>
      <c r="AA696"/>
      <c r="AB696"/>
      <c r="AC696"/>
      <c r="AD696"/>
      <c r="AE696"/>
      <c r="AF696"/>
      <c r="AG696"/>
      <c r="AH696"/>
      <c r="AI696"/>
      <c r="AJ696"/>
      <c r="AK696"/>
      <c r="AL696"/>
      <c r="AM696"/>
      <c r="AN696"/>
      <c r="AO696"/>
      <c r="AP696"/>
      <c r="AQ696"/>
      <c r="AR696"/>
      <c r="AS696"/>
      <c r="AT696"/>
      <c r="AU696"/>
      <c r="AV696"/>
      <c r="AW696"/>
      <c r="AX696"/>
      <c r="AY696"/>
      <c r="AZ696"/>
      <c r="BA696"/>
      <c r="BB696"/>
      <c r="BC696"/>
      <c r="BD696"/>
      <c r="BE696"/>
      <c r="BF696"/>
      <c r="BG696"/>
      <c r="BH696"/>
      <c r="BI696"/>
      <c r="BJ696"/>
      <c r="BK696"/>
      <c r="BL696"/>
      <c r="BM696"/>
      <c r="BN696"/>
      <c r="BO696"/>
      <c r="BP696"/>
      <c r="BQ696"/>
      <c r="BR696"/>
      <c r="BS696"/>
      <c r="BT696"/>
      <c r="BU696"/>
      <c r="BV696"/>
      <c r="BW696"/>
      <c r="BX696"/>
      <c r="BY696"/>
      <c r="BZ696"/>
      <c r="CA696"/>
      <c r="CB696"/>
      <c r="CC696"/>
    </row>
    <row r="697" spans="8:81" x14ac:dyDescent="0.75">
      <c r="H697"/>
      <c r="I697"/>
      <c r="J697"/>
      <c r="K697"/>
      <c r="L697"/>
      <c r="M697"/>
      <c r="N697"/>
      <c r="O697"/>
      <c r="P697"/>
      <c r="Q697"/>
      <c r="R697"/>
      <c r="S697"/>
      <c r="T697"/>
      <c r="U697"/>
      <c r="V697"/>
      <c r="W697"/>
      <c r="X697"/>
      <c r="Y697"/>
      <c r="Z697"/>
      <c r="AA697"/>
      <c r="AB697"/>
      <c r="AC697"/>
      <c r="AD697"/>
      <c r="AE697"/>
      <c r="AF697"/>
      <c r="AG697"/>
      <c r="AH697"/>
      <c r="AI697"/>
      <c r="AJ697"/>
      <c r="AK697"/>
      <c r="AL697"/>
      <c r="AM697"/>
      <c r="AN697"/>
      <c r="AO697"/>
      <c r="AP697"/>
      <c r="AQ697"/>
      <c r="AR697"/>
      <c r="AS697"/>
      <c r="AT697"/>
      <c r="AU697"/>
      <c r="AV697"/>
      <c r="AW697"/>
      <c r="AX697"/>
      <c r="AY697"/>
      <c r="AZ697"/>
      <c r="BA697"/>
      <c r="BB697"/>
      <c r="BC697"/>
      <c r="BD697"/>
      <c r="BE697"/>
      <c r="BF697"/>
      <c r="BG697"/>
      <c r="BH697"/>
      <c r="BI697"/>
      <c r="BJ697"/>
      <c r="BK697"/>
      <c r="BL697"/>
      <c r="BM697"/>
      <c r="BN697"/>
      <c r="BO697"/>
      <c r="BP697"/>
      <c r="BQ697"/>
      <c r="BR697"/>
      <c r="BS697"/>
      <c r="BT697"/>
      <c r="BU697"/>
      <c r="BV697"/>
      <c r="BW697"/>
      <c r="BX697"/>
      <c r="BY697"/>
      <c r="BZ697"/>
      <c r="CA697"/>
      <c r="CB697"/>
      <c r="CC697"/>
    </row>
    <row r="698" spans="8:81" x14ac:dyDescent="0.75">
      <c r="H698"/>
      <c r="I698"/>
      <c r="J698"/>
      <c r="K698"/>
      <c r="L698"/>
      <c r="M698"/>
      <c r="N698"/>
      <c r="O698"/>
      <c r="P698"/>
      <c r="Q698"/>
      <c r="R698"/>
      <c r="S698"/>
      <c r="T698"/>
      <c r="U698"/>
      <c r="V698"/>
      <c r="W698"/>
      <c r="X698"/>
      <c r="Y698"/>
      <c r="Z698"/>
      <c r="AA698"/>
      <c r="AB698"/>
      <c r="AC698"/>
      <c r="AD698"/>
      <c r="AE698"/>
      <c r="AF698"/>
      <c r="AG698"/>
      <c r="AH698"/>
      <c r="AI698"/>
      <c r="AJ698"/>
      <c r="AK698"/>
      <c r="AL698"/>
      <c r="AM698"/>
      <c r="AN698"/>
      <c r="AO698"/>
      <c r="AP698"/>
      <c r="AQ698"/>
      <c r="AR698"/>
      <c r="AS698"/>
      <c r="AT698"/>
      <c r="AU698"/>
      <c r="AV698"/>
      <c r="AW698"/>
      <c r="AX698"/>
      <c r="AY698"/>
      <c r="AZ698"/>
      <c r="BA698"/>
      <c r="BB698"/>
      <c r="BC698"/>
      <c r="BD698"/>
      <c r="BE698"/>
      <c r="BF698"/>
      <c r="BG698"/>
      <c r="BH698"/>
      <c r="BI698"/>
      <c r="BJ698"/>
      <c r="BK698"/>
      <c r="BL698"/>
      <c r="BM698"/>
      <c r="BN698"/>
      <c r="BO698"/>
      <c r="BP698"/>
      <c r="BQ698"/>
      <c r="BR698"/>
      <c r="BS698"/>
      <c r="BT698"/>
      <c r="BU698"/>
      <c r="BV698"/>
      <c r="BW698"/>
      <c r="BX698"/>
      <c r="BY698"/>
      <c r="BZ698"/>
      <c r="CA698"/>
      <c r="CB698"/>
      <c r="CC698"/>
    </row>
    <row r="699" spans="8:81" x14ac:dyDescent="0.75">
      <c r="H699"/>
      <c r="I699"/>
      <c r="J699"/>
      <c r="K699"/>
      <c r="L699"/>
      <c r="M699"/>
      <c r="N699"/>
      <c r="O699"/>
      <c r="P699"/>
      <c r="Q699"/>
      <c r="R699"/>
      <c r="S699"/>
      <c r="T699"/>
      <c r="U699"/>
      <c r="V699"/>
      <c r="W699"/>
      <c r="X699"/>
      <c r="Y699"/>
      <c r="Z699"/>
      <c r="AA699"/>
      <c r="AB699"/>
      <c r="AC699"/>
      <c r="AD699"/>
      <c r="AE699"/>
      <c r="AF699"/>
      <c r="AG699"/>
      <c r="AH699"/>
      <c r="AI699"/>
      <c r="AJ699"/>
      <c r="AK699"/>
      <c r="AL699"/>
      <c r="AM699"/>
      <c r="AN699"/>
      <c r="AO699"/>
      <c r="AP699"/>
      <c r="AQ699"/>
      <c r="AR699"/>
      <c r="AS699"/>
      <c r="AT699"/>
      <c r="AU699"/>
      <c r="AV699"/>
      <c r="AW699"/>
      <c r="AX699"/>
      <c r="AY699"/>
      <c r="AZ699"/>
      <c r="BA699"/>
      <c r="BB699"/>
      <c r="BC699"/>
      <c r="BD699"/>
      <c r="BE699"/>
      <c r="BF699"/>
      <c r="BG699"/>
      <c r="BH699"/>
      <c r="BI699"/>
      <c r="BJ699"/>
      <c r="BK699"/>
      <c r="BL699"/>
      <c r="BM699"/>
      <c r="BN699"/>
      <c r="BO699"/>
      <c r="BP699"/>
      <c r="BQ699"/>
      <c r="BR699"/>
      <c r="BS699"/>
      <c r="BT699"/>
      <c r="BU699"/>
      <c r="BV699"/>
      <c r="BW699"/>
      <c r="BX699"/>
      <c r="BY699"/>
      <c r="BZ699"/>
      <c r="CA699"/>
      <c r="CB699"/>
      <c r="CC699"/>
    </row>
    <row r="700" spans="8:81" x14ac:dyDescent="0.75">
      <c r="H700"/>
      <c r="I700"/>
      <c r="J700"/>
      <c r="K700"/>
      <c r="L700"/>
      <c r="M700"/>
      <c r="N700"/>
      <c r="O700"/>
      <c r="P700"/>
      <c r="Q700"/>
      <c r="R700"/>
      <c r="S700"/>
      <c r="T700"/>
      <c r="U700"/>
      <c r="V700"/>
      <c r="W700"/>
      <c r="X700"/>
      <c r="Y700"/>
      <c r="Z700"/>
      <c r="AA700"/>
      <c r="AB700"/>
      <c r="AC700"/>
      <c r="AD700"/>
      <c r="AE700"/>
      <c r="AF700"/>
      <c r="AG700"/>
      <c r="AH700"/>
      <c r="AI700"/>
      <c r="AJ700"/>
      <c r="AK700"/>
      <c r="AL700"/>
      <c r="AM700"/>
      <c r="AN700"/>
      <c r="AO700"/>
      <c r="AP700"/>
      <c r="AQ700"/>
      <c r="AR700"/>
      <c r="AS700"/>
      <c r="AT700"/>
      <c r="AU700"/>
      <c r="AV700"/>
      <c r="AW700"/>
      <c r="AX700"/>
      <c r="AY700"/>
      <c r="AZ700"/>
      <c r="BA700"/>
      <c r="BB700"/>
      <c r="BC700"/>
      <c r="BD700"/>
      <c r="BE700"/>
      <c r="BF700"/>
      <c r="BG700"/>
      <c r="BH700"/>
      <c r="BI700"/>
      <c r="BJ700"/>
      <c r="BK700"/>
      <c r="BL700"/>
      <c r="BM700"/>
      <c r="BN700"/>
      <c r="BO700"/>
      <c r="BP700"/>
      <c r="BQ700"/>
      <c r="BR700"/>
      <c r="BS700"/>
      <c r="BT700"/>
      <c r="BU700"/>
      <c r="BV700"/>
      <c r="BW700"/>
      <c r="BX700"/>
      <c r="BY700"/>
      <c r="BZ700"/>
      <c r="CA700"/>
      <c r="CB700"/>
      <c r="CC700"/>
    </row>
    <row r="701" spans="8:81" x14ac:dyDescent="0.75">
      <c r="H701"/>
      <c r="I701"/>
      <c r="J701"/>
      <c r="K701"/>
      <c r="L701"/>
      <c r="M701"/>
      <c r="N701"/>
      <c r="O701"/>
      <c r="P701"/>
      <c r="Q701"/>
      <c r="R701"/>
      <c r="S701"/>
      <c r="T701"/>
      <c r="U701"/>
      <c r="V701"/>
      <c r="W701"/>
      <c r="X701"/>
      <c r="Y701"/>
      <c r="Z701"/>
      <c r="AA701"/>
      <c r="AB701"/>
      <c r="AC701"/>
      <c r="AD701"/>
      <c r="AE701"/>
      <c r="AF701"/>
      <c r="AG701"/>
      <c r="AH701"/>
      <c r="AI701"/>
      <c r="AJ701"/>
      <c r="AK701"/>
      <c r="AL701"/>
      <c r="AM701"/>
      <c r="AN701"/>
      <c r="AO701"/>
      <c r="AP701"/>
      <c r="AQ701"/>
      <c r="AR701"/>
      <c r="AS701"/>
      <c r="AT701"/>
      <c r="AU701"/>
      <c r="AV701"/>
      <c r="AW701"/>
      <c r="AX701"/>
      <c r="AY701"/>
      <c r="AZ701"/>
      <c r="BA701"/>
      <c r="BB701"/>
      <c r="BC701"/>
      <c r="BD701"/>
      <c r="BE701"/>
      <c r="BF701"/>
      <c r="BG701"/>
      <c r="BH701"/>
      <c r="BI701"/>
      <c r="BJ701"/>
      <c r="BK701"/>
      <c r="BL701"/>
      <c r="BM701"/>
      <c r="BN701"/>
      <c r="BO701"/>
      <c r="BP701"/>
      <c r="BQ701"/>
      <c r="BR701"/>
      <c r="BS701"/>
      <c r="BT701"/>
      <c r="BU701"/>
      <c r="BV701"/>
      <c r="BW701"/>
      <c r="BX701"/>
      <c r="BY701"/>
      <c r="BZ701"/>
      <c r="CA701"/>
      <c r="CB701"/>
      <c r="CC701"/>
    </row>
    <row r="702" spans="8:81" x14ac:dyDescent="0.75">
      <c r="H702"/>
      <c r="I702"/>
      <c r="J702"/>
      <c r="K702"/>
      <c r="L702"/>
      <c r="M702"/>
      <c r="N702"/>
      <c r="O702"/>
      <c r="P702"/>
      <c r="Q702"/>
      <c r="R702"/>
      <c r="S702"/>
      <c r="T702"/>
      <c r="U702"/>
      <c r="V702"/>
      <c r="W702"/>
      <c r="X702"/>
      <c r="Y702"/>
      <c r="Z702"/>
      <c r="AA702"/>
      <c r="AB702"/>
      <c r="AC702"/>
      <c r="AD702"/>
      <c r="AE702"/>
      <c r="AF702"/>
      <c r="AG702"/>
      <c r="AH702"/>
      <c r="AI702"/>
      <c r="AJ702"/>
      <c r="AK702"/>
      <c r="AL702"/>
      <c r="AM702"/>
      <c r="AN702"/>
      <c r="AO702"/>
      <c r="AP702"/>
      <c r="AQ702"/>
      <c r="AR702"/>
      <c r="AS702"/>
      <c r="AT702"/>
      <c r="AU702"/>
      <c r="AV702"/>
      <c r="AW702"/>
      <c r="AX702"/>
      <c r="AY702"/>
      <c r="AZ702"/>
      <c r="BA702"/>
      <c r="BB702"/>
      <c r="BC702"/>
      <c r="BD702"/>
      <c r="BE702"/>
      <c r="BF702"/>
      <c r="BG702"/>
      <c r="BH702"/>
      <c r="BI702"/>
      <c r="BJ702"/>
      <c r="BK702"/>
      <c r="BL702"/>
      <c r="BM702"/>
      <c r="BN702"/>
      <c r="BO702"/>
      <c r="BP702"/>
      <c r="BQ702"/>
      <c r="BR702"/>
      <c r="BS702"/>
      <c r="BT702"/>
      <c r="BU702"/>
      <c r="BV702"/>
      <c r="BW702"/>
      <c r="BX702"/>
      <c r="BY702"/>
      <c r="BZ702"/>
      <c r="CA702"/>
      <c r="CB702"/>
      <c r="CC702"/>
    </row>
    <row r="703" spans="8:81" x14ac:dyDescent="0.75">
      <c r="H703"/>
      <c r="I703"/>
      <c r="J703"/>
      <c r="K703"/>
      <c r="L703"/>
      <c r="M703"/>
      <c r="N703"/>
      <c r="O703"/>
      <c r="P703"/>
      <c r="Q703"/>
      <c r="R703"/>
      <c r="S703"/>
      <c r="T703"/>
      <c r="U703"/>
      <c r="V703"/>
      <c r="W703"/>
      <c r="X703"/>
      <c r="Y703"/>
      <c r="Z703"/>
      <c r="AA703"/>
      <c r="AB703"/>
      <c r="AC703"/>
      <c r="AD703"/>
      <c r="AE703"/>
      <c r="AF703"/>
      <c r="AG703"/>
      <c r="AH703"/>
      <c r="AI703"/>
      <c r="AJ703"/>
      <c r="AK703"/>
      <c r="AL703"/>
      <c r="AM703"/>
      <c r="AN703"/>
      <c r="AO703"/>
      <c r="AP703"/>
      <c r="AQ703"/>
      <c r="AR703"/>
      <c r="AS703"/>
      <c r="AT703"/>
      <c r="AU703"/>
      <c r="AV703"/>
      <c r="AW703"/>
      <c r="AX703"/>
      <c r="AY703"/>
      <c r="AZ703"/>
      <c r="BA703"/>
      <c r="BB703"/>
      <c r="BC703"/>
      <c r="BD703"/>
      <c r="BE703"/>
      <c r="BF703"/>
      <c r="BG703"/>
      <c r="BH703"/>
      <c r="BI703"/>
      <c r="BJ703"/>
      <c r="BK703"/>
      <c r="BL703"/>
      <c r="BM703"/>
      <c r="BN703"/>
      <c r="BO703"/>
      <c r="BP703"/>
      <c r="BQ703"/>
      <c r="BR703"/>
      <c r="BS703"/>
      <c r="BT703"/>
      <c r="BU703"/>
      <c r="BV703"/>
      <c r="BW703"/>
      <c r="BX703"/>
      <c r="BY703"/>
      <c r="BZ703"/>
      <c r="CA703"/>
      <c r="CB703"/>
      <c r="CC703"/>
    </row>
    <row r="704" spans="8:81" x14ac:dyDescent="0.75">
      <c r="H704"/>
      <c r="I704"/>
      <c r="J704"/>
      <c r="K704"/>
      <c r="L704"/>
      <c r="M704"/>
      <c r="N704"/>
      <c r="O704"/>
      <c r="P704"/>
      <c r="Q704"/>
      <c r="R704"/>
      <c r="S704"/>
      <c r="T704"/>
      <c r="U704"/>
      <c r="V704"/>
      <c r="W704"/>
      <c r="X704"/>
      <c r="Y704"/>
      <c r="Z704"/>
      <c r="AA704"/>
      <c r="AB704"/>
      <c r="AC704"/>
      <c r="AD704"/>
      <c r="AE704"/>
      <c r="AF704"/>
      <c r="AG704"/>
      <c r="AH704"/>
      <c r="AI704"/>
      <c r="AJ704"/>
      <c r="AK704"/>
      <c r="AL704"/>
      <c r="AM704"/>
      <c r="AN704"/>
      <c r="AO704"/>
      <c r="AP704"/>
      <c r="AQ704"/>
      <c r="AR704"/>
      <c r="AS704"/>
      <c r="AT704"/>
      <c r="AU704"/>
      <c r="AV704"/>
      <c r="AW704"/>
      <c r="AX704"/>
      <c r="AY704"/>
      <c r="AZ704"/>
      <c r="BA704"/>
      <c r="BB704"/>
      <c r="BC704"/>
      <c r="BD704"/>
      <c r="BE704"/>
      <c r="BF704"/>
      <c r="BG704"/>
      <c r="BH704"/>
      <c r="BI704"/>
      <c r="BJ704"/>
      <c r="BK704"/>
      <c r="BL704"/>
      <c r="BM704"/>
      <c r="BN704"/>
      <c r="BO704"/>
      <c r="BP704"/>
      <c r="BQ704"/>
      <c r="BR704"/>
      <c r="BS704"/>
      <c r="BT704"/>
      <c r="BU704"/>
      <c r="BV704"/>
      <c r="BW704"/>
      <c r="BX704"/>
      <c r="BY704"/>
      <c r="BZ704"/>
      <c r="CA704"/>
      <c r="CB704"/>
      <c r="CC704"/>
    </row>
    <row r="705" spans="8:81" x14ac:dyDescent="0.75">
      <c r="H705"/>
      <c r="I705"/>
      <c r="J705"/>
      <c r="K705"/>
      <c r="L705"/>
      <c r="M705"/>
      <c r="N705"/>
      <c r="O705"/>
      <c r="P705"/>
      <c r="Q705"/>
      <c r="R705"/>
      <c r="S705"/>
      <c r="T705"/>
      <c r="U705"/>
      <c r="V705"/>
      <c r="W705"/>
      <c r="X705"/>
      <c r="Y705"/>
      <c r="Z705"/>
      <c r="AA705"/>
      <c r="AB705"/>
      <c r="AC705"/>
      <c r="AD705"/>
      <c r="AE705"/>
      <c r="AF705"/>
      <c r="AG705"/>
      <c r="AH705"/>
      <c r="AI705"/>
      <c r="AJ705"/>
      <c r="AK705"/>
      <c r="AL705"/>
      <c r="AM705"/>
      <c r="AN705"/>
      <c r="AO705"/>
      <c r="AP705"/>
      <c r="AQ705"/>
      <c r="AR705"/>
      <c r="AS705"/>
      <c r="AT705"/>
      <c r="AU705"/>
      <c r="AV705"/>
      <c r="AW705"/>
      <c r="AX705"/>
      <c r="AY705"/>
      <c r="AZ705"/>
      <c r="BA705"/>
      <c r="BB705"/>
      <c r="BC705"/>
      <c r="BD705"/>
      <c r="BE705"/>
      <c r="BF705"/>
      <c r="BG705"/>
      <c r="BH705"/>
      <c r="BI705"/>
      <c r="BJ705"/>
      <c r="BK705"/>
      <c r="BL705"/>
      <c r="BM705"/>
      <c r="BN705"/>
      <c r="BO705"/>
      <c r="BP705"/>
      <c r="BQ705"/>
      <c r="BR705"/>
      <c r="BS705"/>
      <c r="BT705"/>
      <c r="BU705"/>
      <c r="BV705"/>
      <c r="BW705"/>
      <c r="BX705"/>
      <c r="BY705"/>
      <c r="BZ705"/>
      <c r="CA705"/>
      <c r="CB705"/>
      <c r="CC705"/>
    </row>
    <row r="706" spans="8:81" x14ac:dyDescent="0.75">
      <c r="H706"/>
      <c r="I706"/>
      <c r="J706"/>
      <c r="K706"/>
      <c r="L706"/>
      <c r="M706"/>
      <c r="N706"/>
      <c r="O706"/>
      <c r="P706"/>
      <c r="Q706"/>
      <c r="R706"/>
      <c r="S706"/>
      <c r="T706"/>
      <c r="U706"/>
      <c r="V706"/>
      <c r="W706"/>
      <c r="X706"/>
      <c r="Y706"/>
      <c r="Z706"/>
      <c r="AA706"/>
      <c r="AB706"/>
      <c r="AC706"/>
      <c r="AD706"/>
      <c r="AE706"/>
      <c r="AF706"/>
      <c r="AG706"/>
      <c r="AH706"/>
      <c r="AI706"/>
      <c r="AJ706"/>
      <c r="AK706"/>
      <c r="AL706"/>
      <c r="AM706"/>
      <c r="AN706"/>
      <c r="AO706"/>
      <c r="AP706"/>
      <c r="AQ706"/>
      <c r="AR706"/>
      <c r="AS706"/>
      <c r="AT706"/>
      <c r="AU706"/>
      <c r="AV706"/>
      <c r="AW706"/>
      <c r="AX706"/>
      <c r="AY706"/>
      <c r="AZ706"/>
      <c r="BA706"/>
      <c r="BB706"/>
      <c r="BC706"/>
      <c r="BD706"/>
      <c r="BE706"/>
      <c r="BF706"/>
      <c r="BG706"/>
      <c r="BH706"/>
      <c r="BI706"/>
      <c r="BJ706"/>
      <c r="BK706"/>
      <c r="BL706"/>
      <c r="BM706"/>
      <c r="BN706"/>
      <c r="BO706"/>
      <c r="BP706"/>
      <c r="BQ706"/>
      <c r="BR706"/>
      <c r="BS706"/>
      <c r="BT706"/>
      <c r="BU706"/>
      <c r="BV706"/>
      <c r="BW706"/>
      <c r="BX706"/>
      <c r="BY706"/>
      <c r="BZ706"/>
      <c r="CA706"/>
      <c r="CB706"/>
      <c r="CC706"/>
    </row>
    <row r="707" spans="8:81" x14ac:dyDescent="0.75">
      <c r="H707"/>
      <c r="I707"/>
      <c r="J707"/>
      <c r="K707"/>
      <c r="L707"/>
      <c r="M707"/>
      <c r="N707"/>
      <c r="O707"/>
      <c r="P707"/>
      <c r="Q707"/>
      <c r="R707"/>
      <c r="S707"/>
      <c r="T707"/>
      <c r="U707"/>
      <c r="V707"/>
      <c r="W707"/>
      <c r="X707"/>
      <c r="Y707"/>
      <c r="Z707"/>
      <c r="AA707"/>
      <c r="AB707"/>
      <c r="AC707"/>
      <c r="AD707"/>
      <c r="AE707"/>
      <c r="AF707"/>
      <c r="AG707"/>
      <c r="AH707"/>
      <c r="AI707"/>
      <c r="AJ707"/>
      <c r="AK707"/>
      <c r="AL707"/>
      <c r="AM707"/>
      <c r="AN707"/>
      <c r="AO707"/>
      <c r="AP707"/>
      <c r="AQ707"/>
      <c r="AR707"/>
      <c r="AS707"/>
      <c r="AT707"/>
      <c r="AU707"/>
      <c r="AV707"/>
      <c r="AW707"/>
      <c r="AX707"/>
      <c r="AY707"/>
      <c r="AZ707"/>
      <c r="BA707"/>
      <c r="BB707"/>
      <c r="BC707"/>
      <c r="BD707"/>
      <c r="BE707"/>
      <c r="BF707"/>
      <c r="BG707"/>
      <c r="BH707"/>
      <c r="BI707"/>
      <c r="BJ707"/>
      <c r="BK707"/>
      <c r="BL707"/>
      <c r="BM707"/>
      <c r="BN707"/>
      <c r="BO707"/>
      <c r="BP707"/>
      <c r="BQ707"/>
      <c r="BR707"/>
      <c r="BS707"/>
      <c r="BT707"/>
      <c r="BU707"/>
      <c r="BV707"/>
      <c r="BW707"/>
      <c r="BX707"/>
      <c r="BY707"/>
      <c r="BZ707"/>
      <c r="CA707"/>
      <c r="CB707"/>
      <c r="CC707"/>
    </row>
    <row r="708" spans="8:81" x14ac:dyDescent="0.75">
      <c r="H708"/>
      <c r="I708"/>
      <c r="J708"/>
      <c r="K708"/>
      <c r="L708"/>
      <c r="M708"/>
      <c r="N708"/>
      <c r="O708"/>
      <c r="P708"/>
      <c r="Q708"/>
      <c r="R708"/>
      <c r="S708"/>
      <c r="T708"/>
      <c r="U708"/>
      <c r="V708"/>
      <c r="W708"/>
      <c r="X708"/>
      <c r="Y708"/>
      <c r="Z708"/>
      <c r="AA708"/>
      <c r="AB708"/>
      <c r="AC708"/>
      <c r="AD708"/>
      <c r="AE708"/>
      <c r="AF708"/>
      <c r="AG708"/>
      <c r="AH708"/>
      <c r="AI708"/>
      <c r="AJ708"/>
      <c r="AK708"/>
      <c r="AL708"/>
      <c r="AM708"/>
      <c r="AN708"/>
      <c r="AO708"/>
      <c r="AP708"/>
      <c r="AQ708"/>
      <c r="AR708"/>
      <c r="AS708"/>
      <c r="AT708"/>
      <c r="AU708"/>
      <c r="AV708"/>
      <c r="AW708"/>
      <c r="AX708"/>
      <c r="AY708"/>
      <c r="AZ708"/>
      <c r="BA708"/>
      <c r="BB708"/>
      <c r="BC708"/>
      <c r="BD708"/>
      <c r="BE708"/>
      <c r="BF708"/>
      <c r="BG708"/>
      <c r="BH708"/>
      <c r="BI708"/>
      <c r="BJ708"/>
      <c r="BK708"/>
      <c r="BL708"/>
      <c r="BM708"/>
      <c r="BN708"/>
      <c r="BO708"/>
      <c r="BP708"/>
      <c r="BQ708"/>
      <c r="BR708"/>
      <c r="BS708"/>
      <c r="BT708"/>
      <c r="BU708"/>
      <c r="BV708"/>
      <c r="BW708"/>
      <c r="BX708"/>
      <c r="BY708"/>
      <c r="BZ708"/>
      <c r="CA708"/>
      <c r="CB708"/>
      <c r="CC708"/>
    </row>
    <row r="709" spans="8:81" x14ac:dyDescent="0.75">
      <c r="H709"/>
      <c r="I709"/>
      <c r="J709"/>
      <c r="K709"/>
      <c r="L709"/>
      <c r="M709"/>
      <c r="N709"/>
      <c r="O709"/>
      <c r="P709"/>
      <c r="Q709"/>
      <c r="R709"/>
      <c r="S709"/>
      <c r="T709"/>
      <c r="U709"/>
      <c r="V709"/>
      <c r="W709"/>
      <c r="X709"/>
      <c r="Y709"/>
      <c r="Z709"/>
      <c r="AA709"/>
      <c r="AB709"/>
      <c r="AC709"/>
      <c r="AD709"/>
      <c r="AE709"/>
      <c r="AF709"/>
      <c r="AG709"/>
      <c r="AH709"/>
      <c r="AI709"/>
      <c r="AJ709"/>
      <c r="AK709"/>
      <c r="AL709"/>
      <c r="AM709"/>
      <c r="AN709"/>
      <c r="AO709"/>
      <c r="AP709"/>
      <c r="AQ709"/>
      <c r="AR709"/>
      <c r="AS709"/>
      <c r="AT709"/>
      <c r="AU709"/>
      <c r="AV709"/>
      <c r="AW709"/>
      <c r="AX709"/>
      <c r="AY709"/>
      <c r="AZ709"/>
      <c r="BA709"/>
      <c r="BB709"/>
      <c r="BC709"/>
      <c r="BD709"/>
      <c r="BE709"/>
      <c r="BF709"/>
      <c r="BG709"/>
      <c r="BH709"/>
      <c r="BI709"/>
      <c r="BJ709"/>
      <c r="BK709"/>
      <c r="BL709"/>
      <c r="BM709"/>
      <c r="BN709"/>
      <c r="BO709"/>
      <c r="BP709"/>
      <c r="BQ709"/>
      <c r="BR709"/>
      <c r="BS709"/>
      <c r="BT709"/>
      <c r="BU709"/>
      <c r="BV709"/>
      <c r="BW709"/>
      <c r="BX709"/>
      <c r="BY709"/>
      <c r="BZ709"/>
      <c r="CA709"/>
      <c r="CB709"/>
      <c r="CC709"/>
    </row>
    <row r="710" spans="8:81" x14ac:dyDescent="0.75">
      <c r="H710"/>
      <c r="I710"/>
      <c r="J710"/>
      <c r="K710"/>
      <c r="L710"/>
      <c r="M710"/>
      <c r="N710"/>
      <c r="O710"/>
      <c r="P710"/>
      <c r="Q710"/>
      <c r="R710"/>
      <c r="S710"/>
      <c r="T710"/>
      <c r="U710"/>
      <c r="V710"/>
      <c r="W710"/>
      <c r="X710"/>
      <c r="Y710"/>
      <c r="Z710"/>
      <c r="AA710"/>
      <c r="AB710"/>
      <c r="AC710"/>
      <c r="AD710"/>
      <c r="AE710"/>
      <c r="AF710"/>
      <c r="AG710"/>
      <c r="AH710"/>
      <c r="AI710"/>
      <c r="AJ710"/>
      <c r="AK710"/>
      <c r="AL710"/>
      <c r="AM710"/>
      <c r="AN710"/>
      <c r="AO710"/>
      <c r="AP710"/>
      <c r="AQ710"/>
      <c r="AR710"/>
      <c r="AS710"/>
      <c r="AT710"/>
      <c r="AU710"/>
      <c r="AV710"/>
      <c r="AW710"/>
      <c r="AX710"/>
      <c r="AY710"/>
      <c r="AZ710"/>
      <c r="BA710"/>
      <c r="BB710"/>
      <c r="BC710"/>
      <c r="BD710"/>
      <c r="BE710"/>
      <c r="BF710"/>
      <c r="BG710"/>
      <c r="BH710"/>
      <c r="BI710"/>
      <c r="BJ710"/>
      <c r="BK710"/>
      <c r="BL710"/>
      <c r="BM710"/>
      <c r="BN710"/>
      <c r="BO710"/>
      <c r="BP710"/>
      <c r="BQ710"/>
      <c r="BR710"/>
      <c r="BS710"/>
      <c r="BT710"/>
      <c r="BU710"/>
      <c r="BV710"/>
      <c r="BW710"/>
      <c r="BX710"/>
      <c r="BY710"/>
      <c r="BZ710"/>
      <c r="CA710"/>
      <c r="CB710"/>
      <c r="CC710"/>
    </row>
    <row r="711" spans="8:81" x14ac:dyDescent="0.75">
      <c r="H711"/>
      <c r="I711"/>
      <c r="J711"/>
      <c r="K711"/>
      <c r="L711"/>
      <c r="M711"/>
      <c r="N711"/>
      <c r="O711"/>
      <c r="P711"/>
      <c r="Q711"/>
      <c r="R711"/>
      <c r="S711"/>
      <c r="T711"/>
      <c r="U711"/>
      <c r="V711"/>
      <c r="W711"/>
      <c r="X711"/>
      <c r="Y711"/>
      <c r="Z711"/>
      <c r="AA711"/>
      <c r="AB711"/>
      <c r="AC711"/>
      <c r="AD711"/>
      <c r="AE711"/>
      <c r="AF711"/>
      <c r="AG711"/>
      <c r="AH711"/>
      <c r="AI711"/>
      <c r="AJ711"/>
      <c r="AK711"/>
      <c r="AL711"/>
      <c r="AM711"/>
      <c r="AN711"/>
      <c r="AO711"/>
      <c r="AP711"/>
      <c r="AQ711"/>
      <c r="AR711"/>
      <c r="AS711"/>
      <c r="AT711"/>
      <c r="AU711"/>
      <c r="AV711"/>
      <c r="AW711"/>
      <c r="AX711"/>
      <c r="AY711"/>
      <c r="AZ711"/>
      <c r="BA711"/>
      <c r="BB711"/>
      <c r="BC711"/>
      <c r="BD711"/>
      <c r="BE711"/>
      <c r="BF711"/>
      <c r="BG711"/>
      <c r="BH711"/>
      <c r="BI711"/>
      <c r="BJ711"/>
      <c r="BK711"/>
      <c r="BL711"/>
      <c r="BM711"/>
      <c r="BN711"/>
      <c r="BO711"/>
      <c r="BP711"/>
      <c r="BQ711"/>
      <c r="BR711"/>
      <c r="BS711"/>
      <c r="BT711"/>
      <c r="BU711"/>
      <c r="BV711"/>
      <c r="BW711"/>
      <c r="BX711"/>
      <c r="BY711"/>
      <c r="BZ711"/>
      <c r="CA711"/>
      <c r="CB711"/>
      <c r="CC711"/>
    </row>
    <row r="712" spans="8:81" x14ac:dyDescent="0.75">
      <c r="H712"/>
      <c r="I712"/>
      <c r="J712"/>
      <c r="K712"/>
      <c r="L712"/>
      <c r="M712"/>
      <c r="N712"/>
      <c r="O712"/>
      <c r="P712"/>
      <c r="Q712"/>
      <c r="R712"/>
      <c r="S712"/>
      <c r="T712"/>
      <c r="U712"/>
      <c r="V712"/>
      <c r="W712"/>
      <c r="X712"/>
      <c r="Y712"/>
      <c r="Z712"/>
      <c r="AA712"/>
      <c r="AB712"/>
      <c r="AC712"/>
      <c r="AD712"/>
      <c r="AE712"/>
      <c r="AF712"/>
      <c r="AG712"/>
      <c r="AH712"/>
      <c r="AI712"/>
      <c r="AJ712"/>
      <c r="AK712"/>
      <c r="AL712"/>
      <c r="AM712"/>
      <c r="AN712"/>
      <c r="AO712"/>
      <c r="AP712"/>
      <c r="AQ712"/>
      <c r="AR712"/>
      <c r="AS712"/>
      <c r="AT712"/>
      <c r="AU712"/>
      <c r="AV712"/>
      <c r="AW712"/>
      <c r="AX712"/>
      <c r="AY712"/>
      <c r="AZ712"/>
      <c r="BA712"/>
      <c r="BB712"/>
      <c r="BC712"/>
      <c r="BD712"/>
      <c r="BE712"/>
      <c r="BF712"/>
      <c r="BG712"/>
      <c r="BH712"/>
      <c r="BI712"/>
      <c r="BJ712"/>
      <c r="BK712"/>
      <c r="BL712"/>
      <c r="BM712"/>
      <c r="BN712"/>
      <c r="BO712"/>
      <c r="BP712"/>
      <c r="BQ712"/>
      <c r="BR712"/>
      <c r="BS712"/>
      <c r="BT712"/>
      <c r="BU712"/>
      <c r="BV712"/>
      <c r="BW712"/>
      <c r="BX712"/>
      <c r="BY712"/>
      <c r="BZ712"/>
      <c r="CA712"/>
      <c r="CB712"/>
      <c r="CC712"/>
    </row>
    <row r="713" spans="8:81" x14ac:dyDescent="0.75">
      <c r="H713"/>
      <c r="I713"/>
      <c r="J713"/>
      <c r="K713"/>
      <c r="L713"/>
      <c r="M713"/>
      <c r="N713"/>
      <c r="O713"/>
      <c r="P713"/>
      <c r="Q713"/>
      <c r="R713"/>
      <c r="S713"/>
      <c r="T713"/>
      <c r="U713"/>
      <c r="V713"/>
      <c r="W713"/>
      <c r="X713"/>
      <c r="Y713"/>
      <c r="Z713"/>
      <c r="AA713"/>
      <c r="AB713"/>
      <c r="AC713"/>
      <c r="AD713"/>
      <c r="AE713"/>
      <c r="AF713"/>
      <c r="AG713"/>
      <c r="AH713"/>
      <c r="AI713"/>
      <c r="AJ713"/>
      <c r="AK713"/>
      <c r="AL713"/>
      <c r="AM713"/>
      <c r="AN713"/>
      <c r="AO713"/>
      <c r="AP713"/>
      <c r="AQ713"/>
      <c r="AR713"/>
      <c r="AS713"/>
      <c r="AT713"/>
      <c r="AU713"/>
      <c r="AV713"/>
      <c r="AW713"/>
      <c r="AX713"/>
      <c r="AY713"/>
      <c r="AZ713"/>
      <c r="BA713"/>
      <c r="BB713"/>
      <c r="BC713"/>
      <c r="BD713"/>
      <c r="BE713"/>
      <c r="BF713"/>
      <c r="BG713"/>
      <c r="BH713"/>
      <c r="BI713"/>
      <c r="BJ713"/>
      <c r="BK713"/>
      <c r="BL713"/>
      <c r="BM713"/>
      <c r="BN713"/>
      <c r="BO713"/>
      <c r="BP713"/>
      <c r="BQ713"/>
      <c r="BR713"/>
      <c r="BS713"/>
      <c r="BT713"/>
      <c r="BU713"/>
      <c r="BV713"/>
      <c r="BW713"/>
      <c r="BX713"/>
      <c r="BY713"/>
      <c r="BZ713"/>
      <c r="CA713"/>
      <c r="CB713"/>
      <c r="CC713"/>
    </row>
    <row r="714" spans="8:81" x14ac:dyDescent="0.75">
      <c r="H714"/>
      <c r="I714"/>
      <c r="J714"/>
      <c r="K714"/>
      <c r="L714"/>
      <c r="M714"/>
      <c r="N714"/>
      <c r="O714"/>
      <c r="P714"/>
      <c r="Q714"/>
      <c r="R714"/>
      <c r="S714"/>
      <c r="T714"/>
      <c r="U714"/>
      <c r="V714"/>
      <c r="W714"/>
      <c r="X714"/>
      <c r="Y714"/>
      <c r="Z714"/>
      <c r="AA714"/>
      <c r="AB714"/>
      <c r="AC714"/>
      <c r="AD714"/>
      <c r="AE714"/>
      <c r="AF714"/>
      <c r="AG714"/>
      <c r="AH714"/>
      <c r="AI714"/>
      <c r="AJ714"/>
      <c r="AK714"/>
      <c r="AL714"/>
      <c r="AM714"/>
      <c r="AN714"/>
      <c r="AO714"/>
      <c r="AP714"/>
      <c r="AQ714"/>
      <c r="AR714"/>
      <c r="AS714"/>
      <c r="AT714"/>
      <c r="AU714"/>
      <c r="AV714"/>
      <c r="AW714"/>
      <c r="AX714"/>
      <c r="AY714"/>
      <c r="AZ714"/>
      <c r="BA714"/>
      <c r="BB714"/>
      <c r="BC714"/>
      <c r="BD714"/>
      <c r="BE714"/>
      <c r="BF714"/>
      <c r="BG714"/>
      <c r="BH714"/>
      <c r="BI714"/>
      <c r="BJ714"/>
      <c r="BK714"/>
      <c r="BL714"/>
      <c r="BM714"/>
      <c r="BN714"/>
      <c r="BO714"/>
      <c r="BP714"/>
      <c r="BQ714"/>
      <c r="BR714"/>
      <c r="BS714"/>
      <c r="BT714"/>
      <c r="BU714"/>
      <c r="BV714"/>
      <c r="BW714"/>
      <c r="BX714"/>
      <c r="BY714"/>
      <c r="BZ714"/>
      <c r="CA714"/>
      <c r="CB714"/>
      <c r="CC714"/>
    </row>
  </sheetData>
  <sheetProtection algorithmName="SHA-512" hashValue="kvvTYHa3mZvaqAxrprs7SoaWp1Ul954KYYx32+FLvNBC/2DJY3huTd6cs7DdYUOV2hiNwr/jyRy1EX2sYWpK0Q==" saltValue="/z1RVGzZ58DZ2JE2rEbRcQ==" spinCount="100000" sheet="1" selectLockedCells="1"/>
  <autoFilter ref="C2:G489" xr:uid="{00000000-0001-0000-0400-000000000000}"/>
  <mergeCells count="28">
    <mergeCell ref="C25:F25"/>
    <mergeCell ref="C26:F26"/>
    <mergeCell ref="C24:F24"/>
    <mergeCell ref="B2:B3"/>
    <mergeCell ref="C2:C3"/>
    <mergeCell ref="F2:F3"/>
    <mergeCell ref="E2:E3"/>
    <mergeCell ref="D2:D3"/>
    <mergeCell ref="C20:F20"/>
    <mergeCell ref="C21:F21"/>
    <mergeCell ref="C22:F22"/>
    <mergeCell ref="C23:F23"/>
    <mergeCell ref="C11:F11"/>
    <mergeCell ref="C12:F12"/>
    <mergeCell ref="C13:F13"/>
    <mergeCell ref="C14:F14"/>
    <mergeCell ref="C15:F15"/>
    <mergeCell ref="BR2:CC2"/>
    <mergeCell ref="J2:U2"/>
    <mergeCell ref="H2:I2"/>
    <mergeCell ref="C8:F8"/>
    <mergeCell ref="C7:F7"/>
    <mergeCell ref="C6:F6"/>
    <mergeCell ref="AT2:BE2"/>
    <mergeCell ref="BF2:BQ2"/>
    <mergeCell ref="G2:G3"/>
    <mergeCell ref="V2:AG2"/>
    <mergeCell ref="AH2:AS2"/>
  </mergeCells>
  <conditionalFormatting sqref="G2:G26 H50:BQ52 G108:G145 H118:I127 H123:CC123 H125:CC125 G146:CC146 H169:BQ173 G408:CC448">
    <cfRule type="expression" dxfId="44" priority="378">
      <formula>G$20&gt;0.4</formula>
    </cfRule>
  </conditionalFormatting>
  <conditionalFormatting sqref="G31:G52">
    <cfRule type="expression" dxfId="43" priority="8">
      <formula>G$20&gt;0.4</formula>
    </cfRule>
  </conditionalFormatting>
  <conditionalFormatting sqref="G147:G407">
    <cfRule type="expression" dxfId="42" priority="9">
      <formula>G$20&gt;0.4</formula>
    </cfRule>
  </conditionalFormatting>
  <conditionalFormatting sqref="G449:G452">
    <cfRule type="expression" dxfId="41" priority="5">
      <formula>G$20&gt;0.4</formula>
    </cfRule>
  </conditionalFormatting>
  <conditionalFormatting sqref="G455:G480">
    <cfRule type="expression" dxfId="40" priority="16">
      <formula>G$20&gt;0.4</formula>
    </cfRule>
  </conditionalFormatting>
  <conditionalFormatting sqref="G482:G489">
    <cfRule type="expression" dxfId="39" priority="1">
      <formula>G$20&gt;0.4</formula>
    </cfRule>
  </conditionalFormatting>
  <conditionalFormatting sqref="G28:CC29">
    <cfRule type="expression" dxfId="38" priority="400">
      <formula>G$20&gt;0.4</formula>
    </cfRule>
  </conditionalFormatting>
  <conditionalFormatting sqref="G53:CC107">
    <cfRule type="expression" dxfId="37" priority="10">
      <formula>G$20&gt;0.4</formula>
    </cfRule>
  </conditionalFormatting>
  <conditionalFormatting sqref="G481:CC481">
    <cfRule type="expression" dxfId="36" priority="70">
      <formula>G$20&gt;0.4</formula>
    </cfRule>
  </conditionalFormatting>
  <conditionalFormatting sqref="H2">
    <cfRule type="expression" dxfId="35" priority="853">
      <formula>H$20&gt;0.4</formula>
    </cfRule>
  </conditionalFormatting>
  <conditionalFormatting sqref="H147:I147">
    <cfRule type="expression" dxfId="34" priority="369">
      <formula>H$20&gt;0.4</formula>
    </cfRule>
  </conditionalFormatting>
  <conditionalFormatting sqref="H449:I450">
    <cfRule type="expression" dxfId="33" priority="2">
      <formula>H$20&gt;0.4</formula>
    </cfRule>
  </conditionalFormatting>
  <conditionalFormatting sqref="H465:I468">
    <cfRule type="expression" dxfId="32" priority="588">
      <formula>H$20&gt;0.4</formula>
    </cfRule>
  </conditionalFormatting>
  <conditionalFormatting sqref="H470:I470">
    <cfRule type="expression" dxfId="31" priority="141">
      <formula>H$20&gt;0.4</formula>
    </cfRule>
  </conditionalFormatting>
  <conditionalFormatting sqref="H486:I488">
    <cfRule type="expression" dxfId="30" priority="620">
      <formula>H$20&gt;0.4</formula>
    </cfRule>
  </conditionalFormatting>
  <conditionalFormatting sqref="H105:BQ105">
    <cfRule type="expression" dxfId="29" priority="34">
      <formula>H$20&gt;0.4</formula>
    </cfRule>
  </conditionalFormatting>
  <conditionalFormatting sqref="H3:CC26">
    <cfRule type="expression" dxfId="28" priority="377">
      <formula>H$20&gt;0.4</formula>
    </cfRule>
  </conditionalFormatting>
  <conditionalFormatting sqref="H30:CC50">
    <cfRule type="expression" dxfId="27" priority="6">
      <formula>H$20&gt;0.4</formula>
    </cfRule>
  </conditionalFormatting>
  <conditionalFormatting sqref="H108:CC117 J118:CC122 J124:CC124 J126:CC126">
    <cfRule type="expression" dxfId="26" priority="91">
      <formula>H$20&gt;0.4</formula>
    </cfRule>
  </conditionalFormatting>
  <conditionalFormatting sqref="H127:CC145 H147:CC162 H164:CC168">
    <cfRule type="expression" dxfId="25" priority="89">
      <formula>H$20&gt;0.4</formula>
    </cfRule>
  </conditionalFormatting>
  <conditionalFormatting sqref="H170:CC196 H198:CC268">
    <cfRule type="expression" dxfId="24" priority="25">
      <formula>H$20&gt;0.4</formula>
    </cfRule>
  </conditionalFormatting>
  <conditionalFormatting sqref="H275:CC275">
    <cfRule type="expression" dxfId="23" priority="24">
      <formula>H$20&gt;0.4</formula>
    </cfRule>
  </conditionalFormatting>
  <conditionalFormatting sqref="H308:CC311">
    <cfRule type="expression" dxfId="22" priority="23">
      <formula>H$20&gt;0.4</formula>
    </cfRule>
  </conditionalFormatting>
  <conditionalFormatting sqref="H315:CC315">
    <cfRule type="expression" dxfId="21" priority="22">
      <formula>H$20&gt;0.4</formula>
    </cfRule>
  </conditionalFormatting>
  <conditionalFormatting sqref="H317:CC323">
    <cfRule type="expression" dxfId="20" priority="21">
      <formula>H$20&gt;0.4</formula>
    </cfRule>
  </conditionalFormatting>
  <conditionalFormatting sqref="H344:CC346">
    <cfRule type="expression" dxfId="19" priority="20">
      <formula>H$20&gt;0.4</formula>
    </cfRule>
  </conditionalFormatting>
  <conditionalFormatting sqref="H394:CC396">
    <cfRule type="expression" dxfId="18" priority="19">
      <formula>H$20&gt;0.4</formula>
    </cfRule>
  </conditionalFormatting>
  <conditionalFormatting sqref="H455:CC464">
    <cfRule type="expression" dxfId="17" priority="17">
      <formula>H$20&gt;0.4</formula>
    </cfRule>
  </conditionalFormatting>
  <conditionalFormatting sqref="H469:CC469">
    <cfRule type="expression" dxfId="16" priority="172">
      <formula>H$20&gt;0.4</formula>
    </cfRule>
  </conditionalFormatting>
  <conditionalFormatting sqref="H471:CC480">
    <cfRule type="expression" dxfId="15" priority="15">
      <formula>H$20&gt;0.4</formula>
    </cfRule>
  </conditionalFormatting>
  <conditionalFormatting sqref="H482:CC485">
    <cfRule type="expression" dxfId="14" priority="165">
      <formula>H$20&gt;0.4</formula>
    </cfRule>
  </conditionalFormatting>
  <conditionalFormatting sqref="I27:CC27">
    <cfRule type="expression" dxfId="13" priority="528">
      <formula>I$20&gt;0.4</formula>
    </cfRule>
  </conditionalFormatting>
  <conditionalFormatting sqref="J2 V2 AH2">
    <cfRule type="expression" dxfId="12" priority="854">
      <formula>K$20&gt;0.4</formula>
    </cfRule>
  </conditionalFormatting>
  <conditionalFormatting sqref="J449:CC451">
    <cfRule type="expression" dxfId="11" priority="4">
      <formula>J$20&gt;0.4</formula>
    </cfRule>
  </conditionalFormatting>
  <conditionalFormatting sqref="J465:CC471">
    <cfRule type="expression" dxfId="10" priority="31">
      <formula>J$20&gt;0.4</formula>
    </cfRule>
  </conditionalFormatting>
  <conditionalFormatting sqref="J475:CC479">
    <cfRule type="expression" dxfId="9" priority="170">
      <formula>J$20&gt;0.4</formula>
    </cfRule>
  </conditionalFormatting>
  <conditionalFormatting sqref="J482:CC482 J485:CC488">
    <cfRule type="expression" dxfId="8" priority="265">
      <formula>J$20&gt;0.4</formula>
    </cfRule>
  </conditionalFormatting>
  <conditionalFormatting sqref="AT2">
    <cfRule type="expression" dxfId="7" priority="852">
      <formula>AU$20&gt;0.4</formula>
    </cfRule>
  </conditionalFormatting>
  <conditionalFormatting sqref="BF2">
    <cfRule type="expression" dxfId="6" priority="851">
      <formula>BG$20&gt;0.4</formula>
    </cfRule>
  </conditionalFormatting>
  <conditionalFormatting sqref="BR2">
    <cfRule type="expression" dxfId="5" priority="849">
      <formula>BS$20&gt;0.4</formula>
    </cfRule>
  </conditionalFormatting>
  <conditionalFormatting sqref="BR51:CC52">
    <cfRule type="expression" dxfId="4" priority="259">
      <formula>BR$20&gt;0.4</formula>
    </cfRule>
  </conditionalFormatting>
  <conditionalFormatting sqref="BR169:CC169">
    <cfRule type="expression" dxfId="3" priority="506">
      <formula>BR$20&gt;0.4</formula>
    </cfRule>
  </conditionalFormatting>
  <conditionalFormatting sqref="CC469:CC471">
    <cfRule type="expression" dxfId="2" priority="29">
      <formula>CC$20&gt;0.4</formula>
    </cfRule>
  </conditionalFormatting>
  <conditionalFormatting sqref="CC475:CC477">
    <cfRule type="expression" dxfId="1" priority="139">
      <formula>CC$20&gt;0.4</formula>
    </cfRule>
  </conditionalFormatting>
  <conditionalFormatting sqref="CC484">
    <cfRule type="expression" dxfId="0" priority="164">
      <formula>CC$20&gt;0.4</formula>
    </cfRule>
  </conditionalFormatting>
  <printOptions horizontalCentered="1"/>
  <pageMargins left="0.23622047244094491" right="0.23622047244094491" top="0.31496062992125984" bottom="0.59055118110236227" header="0.31496062992125984" footer="0.31496062992125984"/>
  <pageSetup paperSize="8" scale="28" fitToWidth="6" fitToHeight="3" orientation="portrait" r:id="rId1"/>
  <headerFooter>
    <oddHeader>&amp;L&amp;"Aptos"&amp;10&amp;K000000 Sensitivity - General&amp;1#_x000D_</oddHeader>
    <oddFooter>&amp;L&amp;8&amp;F
&amp;A&amp;C&amp;8Page &amp;P of &amp;N&amp;R&amp;8&amp;D &amp;T</oddFooter>
  </headerFooter>
  <colBreaks count="1" manualBreakCount="1">
    <brk id="34" min="1" max="469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5cf90ce-9913-47c5-979f-1c682e34b573" xsi:nil="true"/>
    <lcf76f155ced4ddcb4097134ff3c332f xmlns="082e46aa-ef37-4476-bc1a-4551a642e776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96EED5076D47846862C7F78666929DA" ma:contentTypeVersion="13" ma:contentTypeDescription="Create a new document." ma:contentTypeScope="" ma:versionID="c95c36b151f0b1a6911f087db62e6eac">
  <xsd:schema xmlns:xsd="http://www.w3.org/2001/XMLSchema" xmlns:xs="http://www.w3.org/2001/XMLSchema" xmlns:p="http://schemas.microsoft.com/office/2006/metadata/properties" xmlns:ns2="082e46aa-ef37-4476-bc1a-4551a642e776" xmlns:ns3="45cf90ce-9913-47c5-979f-1c682e34b573" targetNamespace="http://schemas.microsoft.com/office/2006/metadata/properties" ma:root="true" ma:fieldsID="b7571313bbe766675da6da012bffe7c2" ns2:_="" ns3:_="">
    <xsd:import namespace="082e46aa-ef37-4476-bc1a-4551a642e776"/>
    <xsd:import namespace="45cf90ce-9913-47c5-979f-1c682e34b57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2e46aa-ef37-4476-bc1a-4551a642e77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761be682-bc26-423f-ba1d-3b9114e01d7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cf90ce-9913-47c5-979f-1c682e34b573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aa575b0e-1198-4fde-bf46-7a73ba376508}" ma:internalName="TaxCatchAll" ma:showField="CatchAllData" ma:web="45cf90ce-9913-47c5-979f-1c682e34b57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BCEC02C-B268-4ECB-AD6E-43447D0EC61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82CDD57-B54C-435B-9904-9337D2420948}">
  <ds:schemaRefs>
    <ds:schemaRef ds:uri="45cf90ce-9913-47c5-979f-1c682e34b573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purl.org/dc/terms/"/>
    <ds:schemaRef ds:uri="http://purl.org/dc/elements/1.1/"/>
    <ds:schemaRef ds:uri="http://schemas.openxmlformats.org/package/2006/metadata/core-properties"/>
    <ds:schemaRef ds:uri="082e46aa-ef37-4476-bc1a-4551a642e776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CCB2C654-4A28-4D6E-BD3E-A83D1BF1D09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2e46aa-ef37-4476-bc1a-4551a642e776"/>
    <ds:schemaRef ds:uri="45cf90ce-9913-47c5-979f-1c682e34b5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13</vt:i4>
      </vt:variant>
    </vt:vector>
  </HeadingPairs>
  <TitlesOfParts>
    <vt:vector size="20" baseType="lpstr">
      <vt:lpstr>Title Page</vt:lpstr>
      <vt:lpstr>ETOC to Model</vt:lpstr>
      <vt:lpstr>N1N Totals</vt:lpstr>
      <vt:lpstr>Kranskop</vt:lpstr>
      <vt:lpstr>Nyl</vt:lpstr>
      <vt:lpstr>Capricorn</vt:lpstr>
      <vt:lpstr>Baobab</vt:lpstr>
      <vt:lpstr>Baobab!Print_Area</vt:lpstr>
      <vt:lpstr>Capricorn!Print_Area</vt:lpstr>
      <vt:lpstr>'ETOC to Model'!Print_Area</vt:lpstr>
      <vt:lpstr>Kranskop!Print_Area</vt:lpstr>
      <vt:lpstr>'N1N Totals'!Print_Area</vt:lpstr>
      <vt:lpstr>Nyl!Print_Area</vt:lpstr>
      <vt:lpstr>'Title Page'!Print_Area</vt:lpstr>
      <vt:lpstr>Baobab!Print_Titles</vt:lpstr>
      <vt:lpstr>Capricorn!Print_Titles</vt:lpstr>
      <vt:lpstr>'ETOC to Model'!Print_Titles</vt:lpstr>
      <vt:lpstr>Kranskop!Print_Titles</vt:lpstr>
      <vt:lpstr>'N1N Totals'!Print_Titles</vt:lpstr>
      <vt:lpstr>Nyl!Print_Titles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TPO Consulting (Pty) Ltd</dc:creator>
  <cp:keywords/>
  <dc:description/>
  <cp:lastModifiedBy>Bennie Koekemoer</cp:lastModifiedBy>
  <cp:revision/>
  <dcterms:created xsi:type="dcterms:W3CDTF">2015-10-21T15:56:36Z</dcterms:created>
  <dcterms:modified xsi:type="dcterms:W3CDTF">2026-02-13T13:36:22Z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0x010100996EED5076D47846862C7F78666929DA</vt:lpwstr>
  </property>
  <property fmtid="{D5CDD505-2E9C-101B-9397-08002B2CF9AE}" pid="3" name="MediaServiceImageTags">
    <vt:lpwstr/>
  </property>
  <property fmtid="{D5CDD505-2E9C-101B-9397-08002B2CF9AE}" pid="4" name="Order">
    <vt:r8>33200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TriggerFlowInfo">
    <vt:lpwstr/>
  </property>
  <property fmtid="{D5CDD505-2E9C-101B-9397-08002B2CF9AE}" pid="8" name="ComplianceAssetId">
    <vt:lpwstr/>
  </property>
  <property fmtid="{D5CDD505-2E9C-101B-9397-08002B2CF9AE}" pid="9" name="TemplateUrl">
    <vt:lpwstr/>
  </property>
  <property fmtid="{D5CDD505-2E9C-101B-9397-08002B2CF9AE}" pid="10" name="_ExtendedDescription">
    <vt:lpwstr/>
  </property>
  <property fmtid="{D5CDD505-2E9C-101B-9397-08002B2CF9AE}" pid="11" name="MSIP_Label_5a024da7-7918-49c2-a744-b84d0bf2c679_Enabled">
    <vt:lpwstr>true</vt:lpwstr>
  </property>
  <property fmtid="{D5CDD505-2E9C-101B-9397-08002B2CF9AE}" pid="12" name="MSIP_Label_5a024da7-7918-49c2-a744-b84d0bf2c679_SetDate">
    <vt:lpwstr>2025-12-12T14:53:02Z</vt:lpwstr>
  </property>
  <property fmtid="{D5CDD505-2E9C-101B-9397-08002B2CF9AE}" pid="13" name="MSIP_Label_5a024da7-7918-49c2-a744-b84d0bf2c679_Method">
    <vt:lpwstr>Standard</vt:lpwstr>
  </property>
  <property fmtid="{D5CDD505-2E9C-101B-9397-08002B2CF9AE}" pid="14" name="MSIP_Label_5a024da7-7918-49c2-a744-b84d0bf2c679_Name">
    <vt:lpwstr>General</vt:lpwstr>
  </property>
  <property fmtid="{D5CDD505-2E9C-101B-9397-08002B2CF9AE}" pid="15" name="MSIP_Label_5a024da7-7918-49c2-a744-b84d0bf2c679_SiteId">
    <vt:lpwstr>24236235-bb51-454e-8f47-206699c7e33b</vt:lpwstr>
  </property>
  <property fmtid="{D5CDD505-2E9C-101B-9397-08002B2CF9AE}" pid="16" name="MSIP_Label_5a024da7-7918-49c2-a744-b84d0bf2c679_ActionId">
    <vt:lpwstr>5f8c27e3-1f23-4835-b175-40d69d94dee8</vt:lpwstr>
  </property>
  <property fmtid="{D5CDD505-2E9C-101B-9397-08002B2CF9AE}" pid="17" name="MSIP_Label_5a024da7-7918-49c2-a744-b84d0bf2c679_ContentBits">
    <vt:lpwstr>1</vt:lpwstr>
  </property>
  <property fmtid="{D5CDD505-2E9C-101B-9397-08002B2CF9AE}" pid="18" name="MSIP_Label_5a024da7-7918-49c2-a744-b84d0bf2c679_Tag">
    <vt:lpwstr>10, 3, 0, 1</vt:lpwstr>
  </property>
</Properties>
</file>